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45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60.xml"/>
  <Override ContentType="application/vnd.openxmlformats-officedocument.spreadsheetml.externalLink+xml" PartName="/xl/externalLinks/externalLink61.xml"/>
  <Override ContentType="application/vnd.openxmlformats-officedocument.spreadsheetml.externalLink+xml" PartName="/xl/externalLinks/externalLink62.xml"/>
  <Override ContentType="application/vnd.openxmlformats-officedocument.spreadsheetml.externalLink+xml" PartName="/xl/externalLinks/externalLink63.xml"/>
  <Override ContentType="application/vnd.openxmlformats-officedocument.spreadsheetml.externalLink+xml" PartName="/xl/externalLinks/externalLink64.xml"/>
  <Override ContentType="application/vnd.openxmlformats-officedocument.spreadsheetml.externalLink+xml" PartName="/xl/externalLinks/externalLink65.xml"/>
  <Override ContentType="application/vnd.openxmlformats-officedocument.spreadsheetml.externalLink+xml" PartName="/xl/externalLinks/externalLink66.xml"/>
  <Override ContentType="application/vnd.openxmlformats-officedocument.spreadsheetml.externalLink+xml" PartName="/xl/externalLinks/externalLink67.xml"/>
  <Override ContentType="application/vnd.openxmlformats-officedocument.spreadsheetml.externalLink+xml" PartName="/xl/externalLinks/externalLink68.xml"/>
  <Override ContentType="application/vnd.openxmlformats-officedocument.spreadsheetml.externalLink+xml" PartName="/xl/externalLinks/externalLink69.xml"/>
  <Override ContentType="application/vnd.openxmlformats-officedocument.spreadsheetml.externalLink+xml" PartName="/xl/externalLinks/externalLink70.xml"/>
  <Override ContentType="application/vnd.openxmlformats-officedocument.spreadsheetml.externalLink+xml" PartName="/xl/externalLinks/externalLink71.xml"/>
  <Override ContentType="application/vnd.openxmlformats-officedocument.spreadsheetml.externalLink+xml" PartName="/xl/externalLinks/externalLink72.xml"/>
  <Override ContentType="application/vnd.openxmlformats-officedocument.spreadsheetml.externalLink+xml" PartName="/xl/externalLinks/externalLink73.xml"/>
  <Override ContentType="application/vnd.openxmlformats-officedocument.spreadsheetml.externalLink+xml" PartName="/xl/externalLinks/externalLink74.xml"/>
  <Override ContentType="application/vnd.openxmlformats-officedocument.spreadsheetml.externalLink+xml" PartName="/xl/externalLinks/externalLink75.xml"/>
  <Override ContentType="application/vnd.openxmlformats-officedocument.spreadsheetml.externalLink+xml" PartName="/xl/externalLinks/externalLink76.xml"/>
  <Override ContentType="application/vnd.openxmlformats-officedocument.spreadsheetml.externalLink+xml" PartName="/xl/externalLinks/externalLink77.xml"/>
  <Override ContentType="application/vnd.openxmlformats-officedocument.spreadsheetml.externalLink+xml" PartName="/xl/externalLinks/externalLink78.xml"/>
  <Override ContentType="application/vnd.openxmlformats-officedocument.spreadsheetml.externalLink+xml" PartName="/xl/externalLinks/externalLink79.xml"/>
  <Override ContentType="application/vnd.openxmlformats-officedocument.spreadsheetml.externalLink+xml" PartName="/xl/externalLinks/externalLink80.xml"/>
  <Override ContentType="application/vnd.openxmlformats-officedocument.spreadsheetml.externalLink+xml" PartName="/xl/externalLinks/externalLink81.xml"/>
  <Override ContentType="application/vnd.openxmlformats-officedocument.spreadsheetml.externalLink+xml" PartName="/xl/externalLinks/externalLink82.xml"/>
  <Override ContentType="application/vnd.openxmlformats-officedocument.spreadsheetml.externalLink+xml" PartName="/xl/externalLinks/externalLink83.xml"/>
  <Override ContentType="application/vnd.openxmlformats-officedocument.spreadsheetml.externalLink+xml" PartName="/xl/externalLinks/externalLink84.xml"/>
  <Override ContentType="application/vnd.openxmlformats-officedocument.spreadsheetml.externalLink+xml" PartName="/xl/externalLinks/externalLink85.xml"/>
  <Override ContentType="application/vnd.openxmlformats-officedocument.spreadsheetml.externalLink+xml" PartName="/xl/externalLinks/externalLink86.xml"/>
  <Override ContentType="application/vnd.openxmlformats-officedocument.spreadsheetml.externalLink+xml" PartName="/xl/externalLinks/externalLink87.xml"/>
  <Override ContentType="application/vnd.openxmlformats-officedocument.spreadsheetml.externalLink+xml" PartName="/xl/externalLinks/externalLink88.xml"/>
  <Override ContentType="application/vnd.openxmlformats-officedocument.spreadsheetml.externalLink+xml" PartName="/xl/externalLinks/externalLink89.xml"/>
  <Override ContentType="application/vnd.openxmlformats-officedocument.spreadsheetml.externalLink+xml" PartName="/xl/externalLinks/externalLink90.xml"/>
  <Override ContentType="application/vnd.openxmlformats-officedocument.spreadsheetml.externalLink+xml" PartName="/xl/externalLinks/externalLink91.xml"/>
  <Override ContentType="application/vnd.openxmlformats-officedocument.spreadsheetml.externalLink+xml" PartName="/xl/externalLinks/externalLink92.xml"/>
  <Override ContentType="application/vnd.openxmlformats-officedocument.spreadsheetml.externalLink+xml" PartName="/xl/externalLinks/externalLink93.xml"/>
  <Override ContentType="application/vnd.openxmlformats-officedocument.spreadsheetml.externalLink+xml" PartName="/xl/externalLinks/externalLink94.xml"/>
  <Override ContentType="application/vnd.openxmlformats-officedocument.spreadsheetml.externalLink+xml" PartName="/xl/externalLinks/externalLink95.xml"/>
  <Override ContentType="application/vnd.openxmlformats-officedocument.spreadsheetml.externalLink+xml" PartName="/xl/externalLinks/externalLink96.xml"/>
  <Override ContentType="application/vnd.openxmlformats-officedocument.spreadsheetml.externalLink+xml" PartName="/xl/externalLinks/externalLink97.xml"/>
  <Override ContentType="application/vnd.openxmlformats-officedocument.spreadsheetml.externalLink+xml" PartName="/xl/externalLinks/externalLink98.xml"/>
  <Override ContentType="application/vnd.openxmlformats-officedocument.spreadsheetml.externalLink+xml" PartName="/xl/externalLinks/externalLink99.xml"/>
  <Override ContentType="application/vnd.openxmlformats-officedocument.spreadsheetml.externalLink+xml" PartName="/xl/externalLinks/externalLink100.xml"/>
  <Override ContentType="application/vnd.openxmlformats-officedocument.spreadsheetml.externalLink+xml" PartName="/xl/externalLinks/externalLink101.xml"/>
  <Override ContentType="application/vnd.openxmlformats-officedocument.spreadsheetml.externalLink+xml" PartName="/xl/externalLinks/externalLink102.xml"/>
  <Override ContentType="application/vnd.openxmlformats-officedocument.spreadsheetml.externalLink+xml" PartName="/xl/externalLinks/externalLink103.xml"/>
  <Override ContentType="application/vnd.openxmlformats-officedocument.spreadsheetml.externalLink+xml" PartName="/xl/externalLinks/externalLink104.xml"/>
  <Override ContentType="application/vnd.openxmlformats-officedocument.spreadsheetml.externalLink+xml" PartName="/xl/externalLinks/externalLink105.xml"/>
  <Override ContentType="application/vnd.openxmlformats-officedocument.spreadsheetml.externalLink+xml" PartName="/xl/externalLinks/externalLink106.xml"/>
  <Override ContentType="application/vnd.openxmlformats-officedocument.spreadsheetml.externalLink+xml" PartName="/xl/externalLinks/externalLink107.xml"/>
  <Override ContentType="application/vnd.openxmlformats-officedocument.spreadsheetml.externalLink+xml" PartName="/xl/externalLinks/externalLink108.xml"/>
  <Override ContentType="application/vnd.openxmlformats-officedocument.spreadsheetml.externalLink+xml" PartName="/xl/externalLinks/externalLink109.xml"/>
  <Override ContentType="application/vnd.openxmlformats-officedocument.spreadsheetml.externalLink+xml" PartName="/xl/externalLinks/externalLink110.xml"/>
  <Override ContentType="application/vnd.openxmlformats-officedocument.spreadsheetml.externalLink+xml" PartName="/xl/externalLinks/externalLink111.xml"/>
  <Override ContentType="application/vnd.openxmlformats-officedocument.spreadsheetml.externalLink+xml" PartName="/xl/externalLinks/externalLink112.xml"/>
  <Override ContentType="application/vnd.openxmlformats-officedocument.spreadsheetml.externalLink+xml" PartName="/xl/externalLinks/externalLink113.xml"/>
  <Override ContentType="application/vnd.openxmlformats-officedocument.spreadsheetml.externalLink+xml" PartName="/xl/externalLinks/externalLink114.xml"/>
  <Override ContentType="application/vnd.openxmlformats-officedocument.spreadsheetml.externalLink+xml" PartName="/xl/externalLinks/externalLink115.xml"/>
  <Override ContentType="application/vnd.openxmlformats-officedocument.spreadsheetml.externalLink+xml" PartName="/xl/externalLinks/externalLink116.xml"/>
  <Override ContentType="application/vnd.openxmlformats-officedocument.spreadsheetml.externalLink+xml" PartName="/xl/externalLinks/externalLink117.xml"/>
  <Override ContentType="application/vnd.openxmlformats-officedocument.spreadsheetml.externalLink+xml" PartName="/xl/externalLinks/externalLink118.xml"/>
  <Override ContentType="application/vnd.openxmlformats-officedocument.spreadsheetml.externalLink+xml" PartName="/xl/externalLinks/externalLink119.xml"/>
  <Override ContentType="application/vnd.openxmlformats-officedocument.spreadsheetml.externalLink+xml" PartName="/xl/externalLinks/externalLink120.xml"/>
  <Override ContentType="application/vnd.openxmlformats-officedocument.spreadsheetml.externalLink+xml" PartName="/xl/externalLinks/externalLink121.xml"/>
  <Override ContentType="application/vnd.openxmlformats-officedocument.spreadsheetml.externalLink+xml" PartName="/xl/externalLinks/externalLink122.xml"/>
  <Override ContentType="application/vnd.openxmlformats-officedocument.spreadsheetml.externalLink+xml" PartName="/xl/externalLinks/externalLink123.xml"/>
  <Override ContentType="application/vnd.openxmlformats-officedocument.spreadsheetml.externalLink+xml" PartName="/xl/externalLinks/externalLink124.xml"/>
  <Override ContentType="application/vnd.openxmlformats-officedocument.spreadsheetml.externalLink+xml" PartName="/xl/externalLinks/externalLink125.xml"/>
  <Override ContentType="application/vnd.openxmlformats-officedocument.spreadsheetml.externalLink+xml" PartName="/xl/externalLinks/externalLink126.xml"/>
  <Override ContentType="application/vnd.openxmlformats-officedocument.spreadsheetml.externalLink+xml" PartName="/xl/externalLinks/externalLink127.xml"/>
  <Override ContentType="application/vnd.openxmlformats-officedocument.spreadsheetml.externalLink+xml" PartName="/xl/externalLinks/externalLink128.xml"/>
  <Override ContentType="application/vnd.openxmlformats-officedocument.spreadsheetml.externalLink+xml" PartName="/xl/externalLinks/externalLink129.xml"/>
  <Override ContentType="application/vnd.openxmlformats-officedocument.spreadsheetml.externalLink+xml" PartName="/xl/externalLinks/externalLink130.xml"/>
  <Override ContentType="application/vnd.openxmlformats-officedocument.spreadsheetml.externalLink+xml" PartName="/xl/externalLinks/externalLink131.xml"/>
  <Override ContentType="application/vnd.openxmlformats-officedocument.spreadsheetml.externalLink+xml" PartName="/xl/externalLinks/externalLink132.xml"/>
  <Override ContentType="application/vnd.openxmlformats-officedocument.spreadsheetml.externalLink+xml" PartName="/xl/externalLinks/externalLink133.xml"/>
  <Override ContentType="application/vnd.openxmlformats-officedocument.spreadsheetml.externalLink+xml" PartName="/xl/externalLinks/externalLink134.xml"/>
  <Override ContentType="application/vnd.openxmlformats-officedocument.spreadsheetml.externalLink+xml" PartName="/xl/externalLinks/externalLink135.xml"/>
  <Override ContentType="application/vnd.openxmlformats-officedocument.spreadsheetml.externalLink+xml" PartName="/xl/externalLinks/externalLink136.xml"/>
  <Override ContentType="application/vnd.openxmlformats-officedocument.spreadsheetml.externalLink+xml" PartName="/xl/externalLinks/externalLink137.xml"/>
  <Override ContentType="application/vnd.openxmlformats-officedocument.spreadsheetml.externalLink+xml" PartName="/xl/externalLinks/externalLink138.xml"/>
  <Override ContentType="application/vnd.openxmlformats-officedocument.spreadsheetml.externalLink+xml" PartName="/xl/externalLinks/externalLink139.xml"/>
  <Override ContentType="application/vnd.openxmlformats-officedocument.spreadsheetml.externalLink+xml" PartName="/xl/externalLinks/externalLink140.xml"/>
  <Override ContentType="application/vnd.openxmlformats-officedocument.spreadsheetml.externalLink+xml" PartName="/xl/externalLinks/externalLink141.xml"/>
  <Override ContentType="application/vnd.openxmlformats-officedocument.spreadsheetml.externalLink+xml" PartName="/xl/externalLinks/externalLink142.xml"/>
  <Override ContentType="application/vnd.openxmlformats-officedocument.spreadsheetml.externalLink+xml" PartName="/xl/externalLinks/externalLink143.xml"/>
  <Override ContentType="application/vnd.openxmlformats-officedocument.spreadsheetml.externalLink+xml" PartName="/xl/externalLinks/externalLink144.xml"/>
  <Override ContentType="application/vnd.openxmlformats-officedocument.spreadsheetml.externalLink+xml" PartName="/xl/externalLinks/externalLink145.xml"/>
  <Override ContentType="application/vnd.openxmlformats-officedocument.spreadsheetml.externalLink+xml" PartName="/xl/externalLinks/externalLink146.xml"/>
  <Override ContentType="application/vnd.openxmlformats-officedocument.spreadsheetml.externalLink+xml" PartName="/xl/externalLinks/externalLink147.xml"/>
  <Override ContentType="application/vnd.openxmlformats-officedocument.spreadsheetml.externalLink+xml" PartName="/xl/externalLinks/externalLink148.xml"/>
  <Override ContentType="application/vnd.openxmlformats-officedocument.spreadsheetml.externalLink+xml" PartName="/xl/externalLinks/externalLink149.xml"/>
  <Override ContentType="application/vnd.openxmlformats-officedocument.spreadsheetml.externalLink+xml" PartName="/xl/externalLinks/externalLink150.xml"/>
  <Override ContentType="application/vnd.openxmlformats-officedocument.spreadsheetml.externalLink+xml" PartName="/xl/externalLinks/externalLink151.xml"/>
  <Override ContentType="application/vnd.openxmlformats-officedocument.spreadsheetml.externalLink+xml" PartName="/xl/externalLinks/externalLink152.xml"/>
  <Override ContentType="application/vnd.openxmlformats-officedocument.spreadsheetml.externalLink+xml" PartName="/xl/externalLinks/externalLink153.xml"/>
  <Override ContentType="application/vnd.openxmlformats-officedocument.spreadsheetml.externalLink+xml" PartName="/xl/externalLinks/externalLink154.xml"/>
  <Override ContentType="application/vnd.openxmlformats-officedocument.spreadsheetml.externalLink+xml" PartName="/xl/externalLinks/externalLink155.xml"/>
  <Override ContentType="application/vnd.openxmlformats-officedocument.spreadsheetml.externalLink+xml" PartName="/xl/externalLinks/externalLink156.xml"/>
  <Override ContentType="application/vnd.openxmlformats-officedocument.spreadsheetml.externalLink+xml" PartName="/xl/externalLinks/externalLink157.xml"/>
  <Override ContentType="application/vnd.openxmlformats-officedocument.spreadsheetml.externalLink+xml" PartName="/xl/externalLinks/externalLink158.xml"/>
  <Override ContentType="application/vnd.openxmlformats-officedocument.spreadsheetml.externalLink+xml" PartName="/xl/externalLinks/externalLink159.xml"/>
  <Override ContentType="application/vnd.openxmlformats-officedocument.spreadsheetml.externalLink+xml" PartName="/xl/externalLinks/externalLink160.xml"/>
  <Override ContentType="application/vnd.openxmlformats-officedocument.spreadsheetml.externalLink+xml" PartName="/xl/externalLinks/externalLink16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activeTab="12" autoFilterDateGrouping="1" firstSheet="2" minimized="0" showHorizontalScroll="1" showSheetTabs="1" showVerticalScroll="1" tabRatio="1000" visibility="visible" windowHeight="1754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externalReferences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</externalReferences>
  <definedNames>
    <definedName localSheetId="0" name="_">#REF!</definedName>
    <definedName localSheetId="7" name="_">#REF!</definedName>
    <definedName localSheetId="8" name="_">#REF!</definedName>
    <definedName name="_">#REF!</definedName>
    <definedName localSheetId="7" name="__">#REF!</definedName>
    <definedName localSheetId="8" name="__">#REF!</definedName>
    <definedName hidden="1" localSheetId="13" name="__">{"subs",#N/A,FALSE,"database ";"proportional",#N/A,FALSE,"database "}</definedName>
    <definedName name="__">#REF!</definedName>
    <definedName name="___________B1">#N/A</definedName>
    <definedName name="___________eng2">#N/A</definedName>
    <definedName localSheetId="7" name="___________eng3">'Data Mobile'!___________eng3</definedName>
    <definedName localSheetId="8" name="___________eng3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localSheetId="7" name="__________eng3">'Data Mobile'!__________eng3</definedName>
    <definedName localSheetId="8" name="__________eng3">#N/A</definedName>
    <definedName name="__________eng3">'Data Mobile'!__________eng3</definedName>
    <definedName name="__________eng4">#N/A</definedName>
    <definedName localSheetId="7" name="_________eng3">'Data Mobile'!_________eng3</definedName>
    <definedName localSheetId="8" name="_________eng3">#N/A</definedName>
    <definedName name="_________eng3">'Data Mobile'!_________eng3</definedName>
    <definedName localSheetId="7" name="________eng3">'Data Mobile'!________eng3</definedName>
    <definedName localSheetId="8" name="________eng3">#N/A</definedName>
    <definedName name="________eng3">'Data Mobile'!________eng3</definedName>
    <definedName localSheetId="7" name="_______eng3">'Data Mobile'!_______eng3</definedName>
    <definedName localSheetId="8" name="_______eng3">#N/A</definedName>
    <definedName name="_______eng3">'Data Mobile'!_______eng3</definedName>
    <definedName localSheetId="7" name="______eng3">'Data Mobile'!______eng3</definedName>
    <definedName localSheetId="8" name="______eng3">#N/A</definedName>
    <definedName name="______eng3">'Data Mobile'!______eng3</definedName>
    <definedName name="______FRF4">'[2]FX Rates'!$G$10</definedName>
    <definedName name="______GBP4">'[2]FX Rates'!$G$9</definedName>
    <definedName localSheetId="0" name="_____0">#REF!</definedName>
    <definedName localSheetId="7" name="_____0">#REF!</definedName>
    <definedName localSheetId="8" name="_____0">#REF!</definedName>
    <definedName name="_____0">#REF!</definedName>
    <definedName localSheetId="0" name="_____12">#REF!</definedName>
    <definedName localSheetId="7" name="_____12">#REF!</definedName>
    <definedName localSheetId="8" name="_____12">#REF!</definedName>
    <definedName name="_____12">#REF!</definedName>
    <definedName localSheetId="0" name="_____14">#REF!</definedName>
    <definedName localSheetId="7" name="_____14">#REF!</definedName>
    <definedName localSheetId="8" name="_____14">#REF!</definedName>
    <definedName name="_____14">#REF!</definedName>
    <definedName localSheetId="7" name="_____16">#REF!</definedName>
    <definedName localSheetId="8" name="_____16">#REF!</definedName>
    <definedName name="_____16">#REF!</definedName>
    <definedName localSheetId="7" name="_____2">#REF!</definedName>
    <definedName localSheetId="8" name="_____2">#REF!</definedName>
    <definedName name="_____2">#REF!</definedName>
    <definedName localSheetId="7" name="_____25">#REF!</definedName>
    <definedName localSheetId="8" name="_____25">#REF!</definedName>
    <definedName name="_____25">#REF!</definedName>
    <definedName localSheetId="7" name="_____26">#REF!</definedName>
    <definedName localSheetId="8" name="_____26">#REF!</definedName>
    <definedName name="_____26">#REF!</definedName>
    <definedName localSheetId="7" name="_____27">#REF!</definedName>
    <definedName localSheetId="8" name="_____27">#REF!</definedName>
    <definedName name="_____27">#REF!</definedName>
    <definedName localSheetId="7" name="_____28">#REF!</definedName>
    <definedName localSheetId="8" name="_____28">#REF!</definedName>
    <definedName name="_____28">#REF!</definedName>
    <definedName localSheetId="7" name="_____4">#REF!</definedName>
    <definedName localSheetId="8" name="_____4">#REF!</definedName>
    <definedName name="_____4">#REF!</definedName>
    <definedName localSheetId="7" name="_____5">#REF!</definedName>
    <definedName localSheetId="8" name="_____5">#REF!</definedName>
    <definedName name="_____5">#REF!</definedName>
    <definedName localSheetId="7" name="_____6">#REF!</definedName>
    <definedName localSheetId="8" name="_____6">#REF!</definedName>
    <definedName name="_____6">#REF!</definedName>
    <definedName localSheetId="7" name="_____7">#REF!</definedName>
    <definedName localSheetId="8" name="_____7">#REF!</definedName>
    <definedName name="_____7">#REF!</definedName>
    <definedName localSheetId="7" name="_____eng3">'Data Mobile'!_____eng3</definedName>
    <definedName localSheetId="8" name="_____eng3">#N/A</definedName>
    <definedName name="_____eng3">'Data Mobile'!_____eng3</definedName>
    <definedName name="_____FRF4">'[2]FX Rates'!$G$10</definedName>
    <definedName name="_____GBP4">'[2]FX Rates'!$G$9</definedName>
    <definedName localSheetId="0" name="____0">#REF!</definedName>
    <definedName localSheetId="7" name="____0">#REF!</definedName>
    <definedName localSheetId="8" name="____0">#REF!</definedName>
    <definedName name="____0">#REF!</definedName>
    <definedName localSheetId="0" name="____12">#REF!</definedName>
    <definedName localSheetId="7" name="____12">#REF!</definedName>
    <definedName localSheetId="8" name="____12">#REF!</definedName>
    <definedName name="____12">#REF!</definedName>
    <definedName localSheetId="0" name="____14">#REF!</definedName>
    <definedName localSheetId="7" name="____14">#REF!</definedName>
    <definedName localSheetId="8" name="____14">#REF!</definedName>
    <definedName name="____14">#REF!</definedName>
    <definedName localSheetId="7" name="____16">#REF!</definedName>
    <definedName localSheetId="8" name="____16">#REF!</definedName>
    <definedName name="____16">#REF!</definedName>
    <definedName localSheetId="7" name="____2">#REF!</definedName>
    <definedName localSheetId="8" name="____2">#REF!</definedName>
    <definedName name="____2">#REF!</definedName>
    <definedName localSheetId="7" name="____25">#REF!</definedName>
    <definedName localSheetId="8" name="____25">#REF!</definedName>
    <definedName name="____25">#REF!</definedName>
    <definedName localSheetId="7" name="____26">#REF!</definedName>
    <definedName localSheetId="8" name="____26">#REF!</definedName>
    <definedName name="____26">#REF!</definedName>
    <definedName localSheetId="7" name="____27">#REF!</definedName>
    <definedName localSheetId="8" name="____27">#REF!</definedName>
    <definedName name="____27">#REF!</definedName>
    <definedName localSheetId="7" name="____4">#REF!</definedName>
    <definedName localSheetId="8" name="____4">#REF!</definedName>
    <definedName name="____4">#REF!</definedName>
    <definedName localSheetId="7" name="____5">#REF!</definedName>
    <definedName localSheetId="8" name="____5">#REF!</definedName>
    <definedName name="____5">#REF!</definedName>
    <definedName localSheetId="7" name="____7">#REF!</definedName>
    <definedName localSheetId="8" name="____7">#REF!</definedName>
    <definedName name="____7">#REF!</definedName>
    <definedName localSheetId="7" name="____eng3">'Data Mobile'!____eng3</definedName>
    <definedName localSheetId="8" name="____eng3">#N/A</definedName>
    <definedName name="____eng3">'Data Mobile'!____eng3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localSheetId="0" name="__0">#REF!</definedName>
    <definedName localSheetId="7" name="__0">#REF!</definedName>
    <definedName localSheetId="8" name="__0">#REF!</definedName>
    <definedName name="__0">#REF!</definedName>
    <definedName localSheetId="0" name="__0___0">#REF!</definedName>
    <definedName localSheetId="7" name="__0___0">#REF!</definedName>
    <definedName localSheetId="8" name="__0___0">#REF!</definedName>
    <definedName name="__0___0">#REF!</definedName>
    <definedName localSheetId="0" name="__0___12">#REF!</definedName>
    <definedName localSheetId="7" name="__0___12">#REF!</definedName>
    <definedName localSheetId="8" name="__0___12">#REF!</definedName>
    <definedName name="__0___12">#REF!</definedName>
    <definedName localSheetId="7" name="__0___14">#REF!</definedName>
    <definedName localSheetId="8" name="__0___14">#REF!</definedName>
    <definedName name="__0___14">#REF!</definedName>
    <definedName localSheetId="7" name="__0S">#REF!</definedName>
    <definedName localSheetId="8" name="__0S">#REF!</definedName>
    <definedName name="__0S">#REF!</definedName>
    <definedName localSheetId="7" name="__0S___0">[5]_REF!#REF!</definedName>
    <definedName localSheetId="8" name="__0S___0">[5]_REF!#REF!</definedName>
    <definedName name="__0S___0">[5]_REF!#REF!</definedName>
    <definedName localSheetId="7" name="__0S___12">[6]_REF!#REF!</definedName>
    <definedName localSheetId="8" name="__0S___12">[6]_REF!#REF!</definedName>
    <definedName name="__0S___12">[6]_REF!#REF!</definedName>
    <definedName localSheetId="0" name="__0S___14">#REF!</definedName>
    <definedName localSheetId="7" name="__0S___14">#REF!</definedName>
    <definedName localSheetId="8" name="__0S___14">#REF!</definedName>
    <definedName name="__0S___14">#REF!</definedName>
    <definedName hidden="1" localSheetId="10" name="__123Graph_A">#REF!</definedName>
    <definedName hidden="1" localSheetId="0" name="__123Graph_A">#REF!</definedName>
    <definedName hidden="1" localSheetId="7" name="__123Graph_A">#REF!</definedName>
    <definedName hidden="1" localSheetId="8" name="__123Graph_A">#REF!</definedName>
    <definedName hidden="1" localSheetId="13" name="__123Graph_A">[7]Rend98_99!#REF!</definedName>
    <definedName hidden="1" name="__123Graph_A">#REF!</definedName>
    <definedName hidden="1" localSheetId="13" name="__123Graph_AGRAPH1">'[8]CA Internet'!$C$248:$C$250</definedName>
    <definedName hidden="1" name="__123Graph_AGRAPH1">[9]A!$C$248:$C$250</definedName>
    <definedName hidden="1" localSheetId="13" name="__123Graph_AGRAPH2">'[8]CA Internet'!$K$242:$K$242</definedName>
    <definedName hidden="1" name="__123Graph_AGRAPH2">[9]A!$K$242:$K$242</definedName>
    <definedName hidden="1" localSheetId="13" name="__123Graph_AGRAPH3">'[8]CA Internet'!$C$248:$C$250</definedName>
    <definedName hidden="1" name="__123Graph_AGRAPH3">[9]A!$C$248:$C$250</definedName>
    <definedName hidden="1" localSheetId="13" name="__123Graph_AGRAPH4">'[8]CA Internet'!$C$249:$G$249</definedName>
    <definedName hidden="1" name="__123Graph_AGRAPH4">[9]A!$C$249:$G$249</definedName>
    <definedName hidden="1" localSheetId="13" name="__123Graph_AGRAPH5">'[8]CA Internet'!$R$202:$R$212</definedName>
    <definedName hidden="1" name="__123Graph_AGRAPH5">[9]A!$R$202:$R$212</definedName>
    <definedName hidden="1" localSheetId="13" name="__123Graph_AGRAPH6">'[8]CA Internet'!$R$203:$R$212</definedName>
    <definedName hidden="1" name="__123Graph_AGRAPH6">[9]A!$R$203:$R$212</definedName>
    <definedName hidden="1" localSheetId="10" name="__123Graph_B">#REF!</definedName>
    <definedName hidden="1" localSheetId="0" name="__123Graph_B">#REF!</definedName>
    <definedName hidden="1" localSheetId="7" name="__123Graph_B">#REF!</definedName>
    <definedName hidden="1" localSheetId="8" name="__123Graph_B">#REF!</definedName>
    <definedName hidden="1" localSheetId="13" name="__123Graph_B">'[10]DCT_titu98+Rend'!#REF!</definedName>
    <definedName hidden="1" name="__123Graph_B">#REF!</definedName>
    <definedName hidden="1" localSheetId="13" name="__123Graph_BGRAPH1">'[8]CA Internet'!$D$248:$D$250</definedName>
    <definedName hidden="1" name="__123Graph_BGRAPH1">[9]A!$D$248:$D$250</definedName>
    <definedName hidden="1" localSheetId="13" name="__123Graph_BGRAPH3">'[8]CA Internet'!$D$248:$D$250</definedName>
    <definedName hidden="1" name="__123Graph_BGRAPH3">[9]A!$D$248:$D$250</definedName>
    <definedName hidden="1" localSheetId="13" name="__123Graph_BGRAPH4">'[8]CA Internet'!$C$250:$G$250</definedName>
    <definedName hidden="1" name="__123Graph_BGRAPH4">[9]A!$C$250:$G$250</definedName>
    <definedName hidden="1" localSheetId="13" name="__123Graph_BGRAPH5">'[8]CA Internet'!$S$202:$S$212</definedName>
    <definedName hidden="1" name="__123Graph_BGRAPH5">[9]A!$S$202:$S$212</definedName>
    <definedName hidden="1" localSheetId="13" name="__123Graph_BGRAPH6">'[8]CA Internet'!$S$203:$S$212</definedName>
    <definedName hidden="1" name="__123Graph_BGRAPH6">[9]A!$S$203:$S$212</definedName>
    <definedName hidden="1" localSheetId="13" name="__123Graph_CGRAPH1">'[8]CA Internet'!$E$248:$E$250</definedName>
    <definedName hidden="1" name="__123Graph_CGRAPH1">[9]A!$E$248:$E$250</definedName>
    <definedName hidden="1" localSheetId="13" name="__123Graph_CGRAPH3">'[8]CA Internet'!$E$248:$E$250</definedName>
    <definedName hidden="1" name="__123Graph_CGRAPH3">[9]A!$E$248:$E$250</definedName>
    <definedName hidden="1" localSheetId="10" name="__123Graph_D">#REF!</definedName>
    <definedName hidden="1" localSheetId="0" name="__123Graph_D">#REF!</definedName>
    <definedName hidden="1" localSheetId="7" name="__123Graph_D">#REF!</definedName>
    <definedName hidden="1" localSheetId="8" name="__123Graph_D">#REF!</definedName>
    <definedName hidden="1" localSheetId="13" name="__123Graph_D">'[11]Detail mensuel'!$D$1:$D$1</definedName>
    <definedName hidden="1" name="__123Graph_D">#REF!</definedName>
    <definedName hidden="1" localSheetId="13" name="__123Graph_DGRAPH1">'[8]CA Internet'!$F$248:$F$250</definedName>
    <definedName hidden="1" name="__123Graph_DGRAPH1">[9]A!$F$248:$F$250</definedName>
    <definedName hidden="1" localSheetId="13" name="__123Graph_DGRAPH3">'[8]CA Internet'!$F$248:$F$250</definedName>
    <definedName hidden="1" name="__123Graph_DGRAPH3">[9]A!$F$248:$F$250</definedName>
    <definedName hidden="1" localSheetId="13" name="__123Graph_EGRAPH1">'[8]CA Internet'!$G$248:$G$250</definedName>
    <definedName hidden="1" name="__123Graph_EGRAPH1">[9]A!$G$248:$G$250</definedName>
    <definedName hidden="1" localSheetId="13" name="__123Graph_EGRAPH3">'[8]CA Internet'!$G$248:$G$250</definedName>
    <definedName hidden="1" name="__123Graph_EGRAPH3">[9]A!$G$248:$G$250</definedName>
    <definedName hidden="1" localSheetId="13" name="__123Graph_LBL_AGRAPH6">'[8]CA Internet'!$R$203:$R$213</definedName>
    <definedName hidden="1" name="__123Graph_LBL_AGRAPH6">[9]A!$R$203:$R$213</definedName>
    <definedName hidden="1" localSheetId="13" name="__123Graph_LBL_BGRAPH6">'[8]CA Internet'!$S$203:$S$213</definedName>
    <definedName hidden="1" name="__123Graph_LBL_BGRAPH6">[9]A!$S$203:$S$213</definedName>
    <definedName hidden="1" localSheetId="10" name="__123Graph_X">#REF!</definedName>
    <definedName hidden="1" localSheetId="0" name="__123Graph_X">#REF!</definedName>
    <definedName hidden="1" localSheetId="7" name="__123Graph_X">#REF!</definedName>
    <definedName hidden="1" localSheetId="8" name="__123Graph_X">#REF!</definedName>
    <definedName hidden="1" localSheetId="13" name="__123Graph_X">[7]Rend98_99!#REF!</definedName>
    <definedName hidden="1" name="__123Graph_X">#REF!</definedName>
    <definedName hidden="1" localSheetId="13" name="__123Graph_XGRAPH1">'[8]CA Internet'!$B$248:$B$250</definedName>
    <definedName hidden="1" name="__123Graph_XGRAPH1">[9]A!$B$248:$B$250</definedName>
    <definedName hidden="1" localSheetId="13" name="__123Graph_XGRAPH3">'[8]CA Internet'!$B$248:$B$250</definedName>
    <definedName hidden="1" name="__123Graph_XGRAPH3">[9]A!$B$248:$B$250</definedName>
    <definedName hidden="1" localSheetId="13" name="__123Graph_XGRAPH4">'[8]CA Internet'!$C$248:$G$248</definedName>
    <definedName hidden="1" name="__123Graph_XGRAPH4">[9]A!$C$248:$G$248</definedName>
    <definedName hidden="1" localSheetId="13" name="__123Graph_XGRAPH5">'[8]CA Internet'!$Q$202:$Q$212</definedName>
    <definedName hidden="1" name="__123Graph_XGRAPH5">[9]A!$Q$202:$Q$212</definedName>
    <definedName hidden="1" localSheetId="13" name="__123Graph_XGRAPH6">'[8]CA Internet'!$Q$203:$Q$212</definedName>
    <definedName hidden="1" name="__123Graph_XGRAPH6">[9]A!$Q$203:$Q$212</definedName>
    <definedName hidden="1" localSheetId="10" name="__5_0__123Grap">#REF!</definedName>
    <definedName hidden="1" localSheetId="0" name="__5_0__123Grap">#REF!</definedName>
    <definedName hidden="1" localSheetId="7" name="__5_0__123Grap">#REF!</definedName>
    <definedName hidden="1" localSheetId="8" name="__5_0__123Grap">#REF!</definedName>
    <definedName hidden="1" localSheetId="13" name="__5_0__123Grap">#REF!</definedName>
    <definedName hidden="1" name="__5_0__123Grap">#REF!</definedName>
    <definedName name="__eng3">#N/A</definedName>
    <definedName name="__FRF4">'[4]FX Rates'!$G$10</definedName>
    <definedName name="__GBP4">'[4]FX Rates'!$G$9</definedName>
    <definedName localSheetId="0" name="_0">#REF!</definedName>
    <definedName localSheetId="7" name="_0">#REF!</definedName>
    <definedName localSheetId="8" name="_0">#REF!</definedName>
    <definedName name="_0">#REF!</definedName>
    <definedName localSheetId="0" name="_0___0">#REF!</definedName>
    <definedName localSheetId="7" name="_0___0">#REF!</definedName>
    <definedName localSheetId="8" name="_0___0">#REF!</definedName>
    <definedName name="_0___0">#REF!</definedName>
    <definedName localSheetId="0" name="_0___12">#REF!</definedName>
    <definedName localSheetId="7" name="_0___12">#REF!</definedName>
    <definedName localSheetId="8" name="_0___12">#REF!</definedName>
    <definedName name="_0___12">#REF!</definedName>
    <definedName localSheetId="7" name="_0___14">#REF!</definedName>
    <definedName localSheetId="8" name="_0___14">#REF!</definedName>
    <definedName name="_0___14">#REF!</definedName>
    <definedName localSheetId="7" name="_0___16">#REF!</definedName>
    <definedName localSheetId="8" name="_0___16">#REF!</definedName>
    <definedName name="_0___16">#REF!</definedName>
    <definedName localSheetId="7" name="_0___2">#REF!</definedName>
    <definedName localSheetId="8" name="_0___2">#REF!</definedName>
    <definedName name="_0___2">#REF!</definedName>
    <definedName localSheetId="7" name="_0___25">#REF!</definedName>
    <definedName localSheetId="8" name="_0___25">#REF!</definedName>
    <definedName name="_0___25">#REF!</definedName>
    <definedName localSheetId="7" name="_0___26">#REF!</definedName>
    <definedName localSheetId="8" name="_0___26">#REF!</definedName>
    <definedName name="_0___26">#REF!</definedName>
    <definedName localSheetId="7" name="_0___27">#REF!</definedName>
    <definedName localSheetId="8" name="_0___27">#REF!</definedName>
    <definedName name="_0___27">#REF!</definedName>
    <definedName localSheetId="7" name="_0___4">#REF!</definedName>
    <definedName localSheetId="8" name="_0___4">#REF!</definedName>
    <definedName name="_0___4">#REF!</definedName>
    <definedName localSheetId="7" name="_0___5">#REF!</definedName>
    <definedName localSheetId="8" name="_0___5">#REF!</definedName>
    <definedName name="_0___5">#REF!</definedName>
    <definedName localSheetId="7" name="_0___7">#REF!</definedName>
    <definedName localSheetId="8" name="_0___7">#REF!</definedName>
    <definedName name="_0___7">#REF!</definedName>
    <definedName localSheetId="7" name="_0C">#REF!</definedName>
    <definedName localSheetId="8" name="_0C">#REF!</definedName>
    <definedName name="_0C">#REF!</definedName>
    <definedName localSheetId="7" name="_0C___0">#REF!</definedName>
    <definedName localSheetId="8" name="_0C___0">#REF!</definedName>
    <definedName name="_0C___0">#REF!</definedName>
    <definedName localSheetId="7" name="_0C___12">#REF!</definedName>
    <definedName localSheetId="8" name="_0C___12">#REF!</definedName>
    <definedName name="_0C___12">#REF!</definedName>
    <definedName localSheetId="7" name="_0C___14">#REF!</definedName>
    <definedName localSheetId="8" name="_0C___14">#REF!</definedName>
    <definedName name="_0C___14">#REF!</definedName>
    <definedName localSheetId="7" name="_0C___16">#REF!</definedName>
    <definedName localSheetId="8" name="_0C___16">#REF!</definedName>
    <definedName name="_0C___16">#REF!</definedName>
    <definedName localSheetId="7" name="_0C___2">#REF!</definedName>
    <definedName localSheetId="8" name="_0C___2">#REF!</definedName>
    <definedName name="_0C___2">#REF!</definedName>
    <definedName localSheetId="7" name="_0C___25">#REF!</definedName>
    <definedName localSheetId="8" name="_0C___25">#REF!</definedName>
    <definedName name="_0C___25">#REF!</definedName>
    <definedName localSheetId="7" name="_0C___26">#REF!</definedName>
    <definedName localSheetId="8" name="_0C___26">#REF!</definedName>
    <definedName name="_0C___26">#REF!</definedName>
    <definedName localSheetId="7" name="_0C___27">#REF!</definedName>
    <definedName localSheetId="8" name="_0C___27">#REF!</definedName>
    <definedName name="_0C___27">#REF!</definedName>
    <definedName localSheetId="7" name="_0C___4">#REF!</definedName>
    <definedName localSheetId="8" name="_0C___4">#REF!</definedName>
    <definedName name="_0C___4">#REF!</definedName>
    <definedName localSheetId="7" name="_0C___5">#REF!</definedName>
    <definedName localSheetId="8" name="_0C___5">#REF!</definedName>
    <definedName name="_0C___5">#REF!</definedName>
    <definedName localSheetId="7" name="_0C___7">#REF!</definedName>
    <definedName localSheetId="8" name="_0C___7">#REF!</definedName>
    <definedName name="_0C___7">#REF!</definedName>
    <definedName localSheetId="7" name="_1_">#REF!</definedName>
    <definedName localSheetId="8" name="_1_">#REF!</definedName>
    <definedName name="_1_">#REF!</definedName>
    <definedName localSheetId="7" name="_1_1_97_Balance">#REF!</definedName>
    <definedName localSheetId="8" name="_1_1_97_Balance">#REF!</definedName>
    <definedName name="_1_1_97_Balance">#REF!</definedName>
    <definedName hidden="1" localSheetId="10" name="_10_0__123Grap">#REF!</definedName>
    <definedName hidden="1" localSheetId="0" name="_10_0__123Grap">#REF!</definedName>
    <definedName hidden="1" localSheetId="7" name="_10_0__123Grap">#REF!</definedName>
    <definedName hidden="1" localSheetId="8" name="_10_0__123Grap">#REF!</definedName>
    <definedName hidden="1" localSheetId="13" name="_10_0__123Grap">#REF!</definedName>
    <definedName hidden="1" name="_10_0__123Grap">#REF!</definedName>
    <definedName hidden="1" localSheetId="7" name="_109__123Graph_LBL_ACHART_1">[12]synthgraph!#REF!</definedName>
    <definedName hidden="1" localSheetId="8" name="_109__123Graph_LBL_ACHART_1">[12]synthgraph!#REF!</definedName>
    <definedName hidden="1" name="_109__123Graph_LBL_ACHART_1">[12]synthgraph!#REF!</definedName>
    <definedName hidden="1" localSheetId="7" name="_11__123Graph_BCHART_1">[12]synthgraph!#REF!</definedName>
    <definedName hidden="1" localSheetId="8" name="_11__123Graph_BCHART_1">[12]synthgraph!#REF!</definedName>
    <definedName hidden="1" name="_11__123Graph_BCHART_1">[12]synthgraph!#REF!</definedName>
    <definedName hidden="1" name="_110__123Graph_LBL_ACHART_2">'[13]synthgraph DCF'!$G$7:$G$7</definedName>
    <definedName hidden="1" localSheetId="0" name="_111__123Graph_LBL_ACHART_3">#REF!</definedName>
    <definedName hidden="1" localSheetId="7" name="_111__123Graph_LBL_ACHART_3">#REF!</definedName>
    <definedName hidden="1" localSheetId="8" name="_111__123Graph_LBL_ACHART_3">#REF!</definedName>
    <definedName hidden="1" name="_111__123Graph_LBL_ACHART_3">#REF!</definedName>
    <definedName hidden="1" name="_12__123Graph_BCHART_2">'[13]synthgraph DCF'!$I$7:$I$7</definedName>
    <definedName hidden="1" localSheetId="7" name="_129__123Graph_LBL_DCHART_1">[12]synthgraph!#REF!</definedName>
    <definedName hidden="1" localSheetId="8" name="_129__123Graph_LBL_DCHART_1">[12]synthgraph!#REF!</definedName>
    <definedName hidden="1" name="_129__123Graph_LBL_DCHART_1">[12]synthgraph!#REF!</definedName>
    <definedName hidden="1" localSheetId="0" name="_13__123Graph_BCHART_3">#REF!</definedName>
    <definedName hidden="1" localSheetId="7" name="_13__123Graph_BCHART_3">#REF!</definedName>
    <definedName hidden="1" localSheetId="8" name="_13__123Graph_BCHART_3">#REF!</definedName>
    <definedName hidden="1" name="_13__123Graph_BCHART_3">#REF!</definedName>
    <definedName hidden="1" localSheetId="10" name="_13_0__123Grap">#REF!</definedName>
    <definedName hidden="1" localSheetId="0" name="_13_0__123Grap">#REF!</definedName>
    <definedName hidden="1" localSheetId="7" name="_13_0__123Grap">#REF!</definedName>
    <definedName hidden="1" localSheetId="8" name="_13_0__123Grap">#REF!</definedName>
    <definedName hidden="1" localSheetId="13" name="_13_0__123Grap">#REF!</definedName>
    <definedName hidden="1" name="_13_0__123Grap">#REF!</definedName>
    <definedName hidden="1" name="_130__123Graph_LBL_DCHART_2">'[13]synthgraph DCF'!$H$7:$H$7</definedName>
    <definedName hidden="1" name="_131__123Graph_XCHART_2">'[13]synthgraph DCF'!$C$7:$C$7</definedName>
    <definedName hidden="1" localSheetId="7" name="_15__123Graph_BCHART_5">[14]MEX95IB!#REF!</definedName>
    <definedName hidden="1" localSheetId="8" name="_15__123Graph_BCHART_5">[14]MEX95IB!#REF!</definedName>
    <definedName hidden="1" name="_15__123Graph_BCHART_5">[14]MEX95IB!#REF!</definedName>
    <definedName hidden="1" localSheetId="7" name="_17__123Graph_DCHART_1">[12]synthgraph!#REF!</definedName>
    <definedName hidden="1" localSheetId="8" name="_17__123Graph_DCHART_1">[12]synthgraph!#REF!</definedName>
    <definedName hidden="1" name="_17__123Graph_DCHART_1">[12]synthgraph!#REF!</definedName>
    <definedName hidden="1" name="_18__123Graph_DCHART_2">'[13]synthgraph DCF'!$L$7:$L$7</definedName>
    <definedName hidden="1" localSheetId="10" name="_18_0__123Grap">#REF!</definedName>
    <definedName hidden="1" localSheetId="0" name="_18_0__123Grap">#REF!</definedName>
    <definedName hidden="1" localSheetId="7" name="_18_0__123Grap">#REF!</definedName>
    <definedName hidden="1" localSheetId="8" name="_18_0__123Grap">#REF!</definedName>
    <definedName hidden="1" localSheetId="13" name="_18_0__123Grap">#REF!</definedName>
    <definedName hidden="1" name="_18_0__123Grap">#REF!</definedName>
    <definedName hidden="1" localSheetId="10" name="_19_0__123Grap">#REF!</definedName>
    <definedName hidden="1" localSheetId="0" name="_19_0__123Grap">#REF!</definedName>
    <definedName hidden="1" localSheetId="7" name="_19_0__123Grap">#REF!</definedName>
    <definedName hidden="1" localSheetId="8" name="_19_0__123Grap">#REF!</definedName>
    <definedName hidden="1" localSheetId="13" name="_19_0__123Grap">#REF!</definedName>
    <definedName hidden="1" name="_19_0__123Grap">#REF!</definedName>
    <definedName localSheetId="7" name="_1993">'[1]Cur Q v Plan'!#REF!</definedName>
    <definedName localSheetId="8" name="_1993">'[1]Cur Q v Plan'!#REF!</definedName>
    <definedName name="_1993">'[1]Cur Q v Plan'!#REF!</definedName>
    <definedName localSheetId="7" name="_2_">#REF!</definedName>
    <definedName localSheetId="8" name="_2_">#REF!</definedName>
    <definedName name="_2_">#REF!</definedName>
    <definedName hidden="1" localSheetId="7" name="_20__123Graph_LBL_ACHART_1">[12]synthgraph!#REF!</definedName>
    <definedName hidden="1" localSheetId="8" name="_20__123Graph_LBL_ACHART_1">[12]synthgraph!#REF!</definedName>
    <definedName hidden="1" name="_20__123Graph_LBL_ACHART_1">[12]synthgraph!#REF!</definedName>
    <definedName localSheetId="7" name="_20__GM">'[15]DETAIL REPORT'!#REF!</definedName>
    <definedName localSheetId="8" name="_20__GM">'[15]DETAIL REPORT'!#REF!</definedName>
    <definedName name="_20__GM">'[15]DETAIL REPORT'!#REF!</definedName>
    <definedName localSheetId="0" name="_200">#REF!</definedName>
    <definedName localSheetId="7" name="_200">#REF!</definedName>
    <definedName localSheetId="8" name="_200">#REF!</definedName>
    <definedName name="_200">#REF!</definedName>
    <definedName localSheetId="0" name="_200___0">#REF!</definedName>
    <definedName localSheetId="7" name="_200___0">#REF!</definedName>
    <definedName localSheetId="8" name="_200___0">#REF!</definedName>
    <definedName name="_200___0">#REF!</definedName>
    <definedName localSheetId="0" name="_200___12">#REF!</definedName>
    <definedName localSheetId="7" name="_200___12">#REF!</definedName>
    <definedName localSheetId="8" name="_200___12">#REF!</definedName>
    <definedName name="_200___12">#REF!</definedName>
    <definedName localSheetId="7" name="_200___14">#REF!</definedName>
    <definedName localSheetId="8" name="_200___14">#REF!</definedName>
    <definedName name="_200___14">#REF!</definedName>
    <definedName localSheetId="7" name="_200___16">#REF!</definedName>
    <definedName localSheetId="8" name="_200___16">#REF!</definedName>
    <definedName name="_200___16">#REF!</definedName>
    <definedName localSheetId="7" name="_200___2">#REF!</definedName>
    <definedName localSheetId="8" name="_200___2">#REF!</definedName>
    <definedName name="_200___2">#REF!</definedName>
    <definedName localSheetId="7" name="_200___25">#REF!</definedName>
    <definedName localSheetId="8" name="_200___25">#REF!</definedName>
    <definedName name="_200___25">#REF!</definedName>
    <definedName localSheetId="7" name="_200___26">#REF!</definedName>
    <definedName localSheetId="8" name="_200___26">#REF!</definedName>
    <definedName name="_200___26">#REF!</definedName>
    <definedName localSheetId="7" name="_200___27">#REF!</definedName>
    <definedName localSheetId="8" name="_200___27">#REF!</definedName>
    <definedName name="_200___27">#REF!</definedName>
    <definedName localSheetId="7" name="_200___4">#REF!</definedName>
    <definedName localSheetId="8" name="_200___4">#REF!</definedName>
    <definedName name="_200___4">#REF!</definedName>
    <definedName localSheetId="7" name="_200___5">#REF!</definedName>
    <definedName localSheetId="8" name="_200___5">#REF!</definedName>
    <definedName name="_200___5">#REF!</definedName>
    <definedName localSheetId="7" name="_200___7">#REF!</definedName>
    <definedName localSheetId="8" name="_200___7">#REF!</definedName>
    <definedName name="_200___7">#REF!</definedName>
    <definedName hidden="1" name="_21__123Graph_LBL_ACHART_2">'[13]synthgraph DCF'!$G$7:$G$7</definedName>
    <definedName localSheetId="0" name="_211_I_1_6">#REF!</definedName>
    <definedName localSheetId="7" name="_211_I_1_6">#REF!</definedName>
    <definedName localSheetId="8" name="_211_I_1_6">#REF!</definedName>
    <definedName name="_211_I_1_6">#REF!</definedName>
    <definedName localSheetId="0" name="_212">#REF!</definedName>
    <definedName localSheetId="7" name="_212">#REF!</definedName>
    <definedName localSheetId="8" name="_212">#REF!</definedName>
    <definedName name="_212">#REF!</definedName>
    <definedName localSheetId="0" name="_212___0">#REF!</definedName>
    <definedName localSheetId="7" name="_212___0">#REF!</definedName>
    <definedName localSheetId="8" name="_212___0">#REF!</definedName>
    <definedName name="_212___0">#REF!</definedName>
    <definedName localSheetId="7" name="_212___12">#REF!</definedName>
    <definedName localSheetId="8" name="_212___12">#REF!</definedName>
    <definedName name="_212___12">#REF!</definedName>
    <definedName localSheetId="7" name="_212___14">#REF!</definedName>
    <definedName localSheetId="8" name="_212___14">#REF!</definedName>
    <definedName name="_212___14">#REF!</definedName>
    <definedName localSheetId="7" name="_212___16">#REF!</definedName>
    <definedName localSheetId="8" name="_212___16">#REF!</definedName>
    <definedName name="_212___16">#REF!</definedName>
    <definedName localSheetId="7" name="_212___2">#REF!</definedName>
    <definedName localSheetId="8" name="_212___2">#REF!</definedName>
    <definedName name="_212___2">#REF!</definedName>
    <definedName localSheetId="7" name="_212___25">#REF!</definedName>
    <definedName localSheetId="8" name="_212___25">#REF!</definedName>
    <definedName name="_212___25">#REF!</definedName>
    <definedName localSheetId="7" name="_212___26">#REF!</definedName>
    <definedName localSheetId="8" name="_212___26">#REF!</definedName>
    <definedName name="_212___26">#REF!</definedName>
    <definedName localSheetId="7" name="_212___27">#REF!</definedName>
    <definedName localSheetId="8" name="_212___27">#REF!</definedName>
    <definedName name="_212___27">#REF!</definedName>
    <definedName localSheetId="7" name="_212___4">#REF!</definedName>
    <definedName localSheetId="8" name="_212___4">#REF!</definedName>
    <definedName name="_212___4">#REF!</definedName>
    <definedName localSheetId="7" name="_212___5">#REF!</definedName>
    <definedName localSheetId="8" name="_212___5">#REF!</definedName>
    <definedName name="_212___5">#REF!</definedName>
    <definedName localSheetId="7" name="_212___7">#REF!</definedName>
    <definedName localSheetId="8" name="_212___7">#REF!</definedName>
    <definedName name="_212___7">#REF!</definedName>
    <definedName localSheetId="7" name="_214">#REF!</definedName>
    <definedName localSheetId="8" name="_214">#REF!</definedName>
    <definedName name="_214">#REF!</definedName>
    <definedName localSheetId="7" name="_214___0">#REF!</definedName>
    <definedName localSheetId="8" name="_214___0">#REF!</definedName>
    <definedName name="_214___0">#REF!</definedName>
    <definedName localSheetId="7" name="_214___12">#REF!</definedName>
    <definedName localSheetId="8" name="_214___12">#REF!</definedName>
    <definedName name="_214___12">#REF!</definedName>
    <definedName localSheetId="7" name="_214___14">#REF!</definedName>
    <definedName localSheetId="8" name="_214___14">#REF!</definedName>
    <definedName name="_214___14">#REF!</definedName>
    <definedName localSheetId="7" name="_214___16">#REF!</definedName>
    <definedName localSheetId="8" name="_214___16">#REF!</definedName>
    <definedName name="_214___16">#REF!</definedName>
    <definedName localSheetId="7" name="_214___2">#REF!</definedName>
    <definedName localSheetId="8" name="_214___2">#REF!</definedName>
    <definedName name="_214___2">#REF!</definedName>
    <definedName localSheetId="7" name="_214___25">#REF!</definedName>
    <definedName localSheetId="8" name="_214___25">#REF!</definedName>
    <definedName name="_214___25">#REF!</definedName>
    <definedName localSheetId="7" name="_214___26">#REF!</definedName>
    <definedName localSheetId="8" name="_214___26">#REF!</definedName>
    <definedName name="_214___26">#REF!</definedName>
    <definedName localSheetId="7" name="_214___27">#REF!</definedName>
    <definedName localSheetId="8" name="_214___27">#REF!</definedName>
    <definedName name="_214___27">#REF!</definedName>
    <definedName localSheetId="7" name="_214___4">#REF!</definedName>
    <definedName localSheetId="8" name="_214___4">#REF!</definedName>
    <definedName name="_214___4">#REF!</definedName>
    <definedName localSheetId="7" name="_214___5">#REF!</definedName>
    <definedName localSheetId="8" name="_214___5">#REF!</definedName>
    <definedName name="_214___5">#REF!</definedName>
    <definedName localSheetId="7" name="_214___7">#REF!</definedName>
    <definedName localSheetId="8" name="_214___7">#REF!</definedName>
    <definedName name="_214___7">#REF!</definedName>
    <definedName localSheetId="7" name="_216">#REF!</definedName>
    <definedName localSheetId="8" name="_216">#REF!</definedName>
    <definedName name="_216">#REF!</definedName>
    <definedName localSheetId="7" name="_216___0">#REF!</definedName>
    <definedName localSheetId="8" name="_216___0">#REF!</definedName>
    <definedName name="_216___0">#REF!</definedName>
    <definedName localSheetId="7" name="_216___12">#REF!</definedName>
    <definedName localSheetId="8" name="_216___12">#REF!</definedName>
    <definedName name="_216___12">#REF!</definedName>
    <definedName localSheetId="7" name="_216___14">#REF!</definedName>
    <definedName localSheetId="8" name="_216___14">#REF!</definedName>
    <definedName name="_216___14">#REF!</definedName>
    <definedName localSheetId="7" name="_216___16">#REF!</definedName>
    <definedName localSheetId="8" name="_216___16">#REF!</definedName>
    <definedName name="_216___16">#REF!</definedName>
    <definedName localSheetId="7" name="_216___2">#REF!</definedName>
    <definedName localSheetId="8" name="_216___2">#REF!</definedName>
    <definedName name="_216___2">#REF!</definedName>
    <definedName localSheetId="7" name="_216___25">#REF!</definedName>
    <definedName localSheetId="8" name="_216___25">#REF!</definedName>
    <definedName name="_216___25">#REF!</definedName>
    <definedName localSheetId="7" name="_216___26">#REF!</definedName>
    <definedName localSheetId="8" name="_216___26">#REF!</definedName>
    <definedName name="_216___26">#REF!</definedName>
    <definedName localSheetId="7" name="_216___27">#REF!</definedName>
    <definedName localSheetId="8" name="_216___27">#REF!</definedName>
    <definedName name="_216___27">#REF!</definedName>
    <definedName localSheetId="7" name="_216___4">#REF!</definedName>
    <definedName localSheetId="8" name="_216___4">#REF!</definedName>
    <definedName name="_216___4">#REF!</definedName>
    <definedName localSheetId="7" name="_216___5">#REF!</definedName>
    <definedName localSheetId="8" name="_216___5">#REF!</definedName>
    <definedName name="_216___5">#REF!</definedName>
    <definedName localSheetId="7" name="_216___7">#REF!</definedName>
    <definedName localSheetId="8" name="_216___7">#REF!</definedName>
    <definedName name="_216___7">#REF!</definedName>
    <definedName hidden="1" localSheetId="7" name="_22__123Graph_LBL_ACHART_3">#REF!</definedName>
    <definedName hidden="1" localSheetId="8" name="_22__123Graph_LBL_ACHART_3">#REF!</definedName>
    <definedName hidden="1" name="_22__123Graph_LBL_ACHART_3">#REF!</definedName>
    <definedName hidden="1" localSheetId="10" name="_22_0__123Grap">#REF!</definedName>
    <definedName hidden="1" localSheetId="0" name="_22_0__123Grap">#REF!</definedName>
    <definedName hidden="1" localSheetId="7" name="_22_0__123Grap">#REF!</definedName>
    <definedName hidden="1" localSheetId="8" name="_22_0__123Grap">#REF!</definedName>
    <definedName hidden="1" localSheetId="13" name="_22_0__123Grap">#REF!</definedName>
    <definedName hidden="1" name="_22_0__123Grap">#REF!</definedName>
    <definedName localSheetId="7" name="_232_IV_3_1">#REF!</definedName>
    <definedName localSheetId="8" name="_232_IV_3_1">#REF!</definedName>
    <definedName name="_232_IV_3_1">#REF!</definedName>
    <definedName localSheetId="7" name="_232_IV_4_1">[16]CAPEX08!#REF!</definedName>
    <definedName localSheetId="8" name="_232_IV_4_1">[16]CAPEX08!#REF!</definedName>
    <definedName name="_232_IV_4_1">[16]CAPEX08!#REF!</definedName>
    <definedName localSheetId="7" name="_232_VI_1_6">[16]CAPEX08!#REF!</definedName>
    <definedName localSheetId="8" name="_232_VI_1_6">[16]CAPEX08!#REF!</definedName>
    <definedName name="_232_VI_1_6">[16]CAPEX08!#REF!</definedName>
    <definedName localSheetId="7" name="_232_VI_4_1">[16]CAPEX08!#REF!</definedName>
    <definedName localSheetId="8" name="_232_VI_4_1">[16]CAPEX08!#REF!</definedName>
    <definedName name="_232_VI_4_1">[16]CAPEX08!#REF!</definedName>
    <definedName localSheetId="7" name="_232_VI_4_2">[16]CAPEX08!#REF!</definedName>
    <definedName localSheetId="8" name="_232_VI_4_2">[16]CAPEX08!#REF!</definedName>
    <definedName name="_232_VI_4_2">[16]CAPEX08!#REF!</definedName>
    <definedName localSheetId="7" name="_233_V_1_6">[16]CAPEX08!#REF!</definedName>
    <definedName localSheetId="8" name="_233_V_1_6">[16]CAPEX08!#REF!</definedName>
    <definedName name="_233_V_1_6">[16]CAPEX08!#REF!</definedName>
    <definedName localSheetId="7" name="_233_V_4_1">[16]CAPEX08!#REF!</definedName>
    <definedName localSheetId="8" name="_233_V_4_1">[16]CAPEX08!#REF!</definedName>
    <definedName name="_233_V_4_1">[16]CAPEX08!#REF!</definedName>
    <definedName localSheetId="7" name="_233_V_4_2">[16]CAPEX08!#REF!</definedName>
    <definedName localSheetId="8" name="_233_V_4_2">[16]CAPEX08!#REF!</definedName>
    <definedName name="_233_V_4_2">[16]CAPEX08!#REF!</definedName>
    <definedName localSheetId="7" name="_235_VII_1_6">[16]CAPEX08!#REF!</definedName>
    <definedName localSheetId="8" name="_235_VII_1_6">[16]CAPEX08!#REF!</definedName>
    <definedName name="_235_VII_1_6">[16]CAPEX08!#REF!</definedName>
    <definedName localSheetId="7" name="_235_VII_2_1">[16]CAPEX08!#REF!</definedName>
    <definedName localSheetId="8" name="_235_VII_2_1">[16]CAPEX08!#REF!</definedName>
    <definedName name="_235_VII_2_1">[16]CAPEX08!#REF!</definedName>
    <definedName localSheetId="7" name="_235_VII_3_1">[16]CAPEX08!#REF!</definedName>
    <definedName localSheetId="8" name="_235_VII_3_1">[16]CAPEX08!#REF!</definedName>
    <definedName name="_235_VII_3_1">[16]CAPEX08!#REF!</definedName>
    <definedName localSheetId="7" name="_235_VII_3_5">[16]CAPEX08!#REF!</definedName>
    <definedName localSheetId="8" name="_235_VII_3_5">[16]CAPEX08!#REF!</definedName>
    <definedName name="_235_VII_3_5">[16]CAPEX08!#REF!</definedName>
    <definedName hidden="1" localSheetId="7" name="_24__123Graph_LBL_DCHART_1">[12]synthgraph!#REF!</definedName>
    <definedName hidden="1" localSheetId="8" name="_24__123Graph_LBL_DCHART_1">[12]synthgraph!#REF!</definedName>
    <definedName hidden="1" name="_24__123Graph_LBL_DCHART_1">[12]synthgraph!#REF!</definedName>
    <definedName hidden="1" name="_25__123Graph_LBL_DCHART_2">'[13]synthgraph DCF'!$H$7:$H$7</definedName>
    <definedName hidden="1" name="_26__123Graph_XCHART_2">'[13]synthgraph DCF'!$C$7:$C$7</definedName>
    <definedName localSheetId="0" name="_27_0">#REF!</definedName>
    <definedName localSheetId="7" name="_27_0">#REF!</definedName>
    <definedName localSheetId="8" name="_27_0">#REF!</definedName>
    <definedName name="_27_0">#REF!</definedName>
    <definedName localSheetId="0" name="_2C">#REF!</definedName>
    <definedName localSheetId="7" name="_2C">#REF!</definedName>
    <definedName localSheetId="8" name="_2C">#REF!</definedName>
    <definedName name="_2C">#REF!</definedName>
    <definedName localSheetId="0" name="_2C___0">#REF!</definedName>
    <definedName localSheetId="7" name="_2C___0">#REF!</definedName>
    <definedName localSheetId="8" name="_2C___0">#REF!</definedName>
    <definedName name="_2C___0">#REF!</definedName>
    <definedName localSheetId="7" name="_2C___12">#REF!</definedName>
    <definedName localSheetId="8" name="_2C___12">#REF!</definedName>
    <definedName name="_2C___12">#REF!</definedName>
    <definedName localSheetId="7" name="_2C___14">#REF!</definedName>
    <definedName localSheetId="8" name="_2C___14">#REF!</definedName>
    <definedName name="_2C___14">#REF!</definedName>
    <definedName localSheetId="7" name="_2C___16">#REF!</definedName>
    <definedName localSheetId="8" name="_2C___16">#REF!</definedName>
    <definedName name="_2C___16">#REF!</definedName>
    <definedName localSheetId="7" name="_2C___2">#REF!</definedName>
    <definedName localSheetId="8" name="_2C___2">#REF!</definedName>
    <definedName name="_2C___2">#REF!</definedName>
    <definedName localSheetId="7" name="_2C___25">#REF!</definedName>
    <definedName localSheetId="8" name="_2C___25">#REF!</definedName>
    <definedName name="_2C___25">#REF!</definedName>
    <definedName localSheetId="7" name="_2C___26">#REF!</definedName>
    <definedName localSheetId="8" name="_2C___26">#REF!</definedName>
    <definedName name="_2C___26">#REF!</definedName>
    <definedName localSheetId="7" name="_2C___27">#REF!</definedName>
    <definedName localSheetId="8" name="_2C___27">#REF!</definedName>
    <definedName name="_2C___27">#REF!</definedName>
    <definedName localSheetId="7" name="_2C___4">#REF!</definedName>
    <definedName localSheetId="8" name="_2C___4">#REF!</definedName>
    <definedName name="_2C___4">#REF!</definedName>
    <definedName localSheetId="7" name="_2C___5">#REF!</definedName>
    <definedName localSheetId="8" name="_2C___5">#REF!</definedName>
    <definedName name="_2C___5">#REF!</definedName>
    <definedName localSheetId="7" name="_2C___7">#REF!</definedName>
    <definedName localSheetId="8" name="_2C___7">#REF!</definedName>
    <definedName name="_2C___7">#REF!</definedName>
    <definedName localSheetId="7" name="_3">#REF!</definedName>
    <definedName localSheetId="8" name="_3">#REF!</definedName>
    <definedName name="_3">#REF!</definedName>
    <definedName localSheetId="7" name="_3_">#REF!</definedName>
    <definedName localSheetId="8" name="_3_">#REF!</definedName>
    <definedName name="_3_">#REF!</definedName>
    <definedName localSheetId="7" name="_3___0">[17]CH95!#REF!</definedName>
    <definedName localSheetId="8" name="_3___0">[17]CH95!#REF!</definedName>
    <definedName name="_3___0">[17]CH95!#REF!</definedName>
    <definedName localSheetId="0" name="_3___12">#REF!</definedName>
    <definedName localSheetId="7" name="_3___12">#REF!</definedName>
    <definedName localSheetId="8" name="_3___12">#REF!</definedName>
    <definedName name="_3___12">#REF!</definedName>
    <definedName hidden="1" localSheetId="10" name="_3_123Grap">#REF!</definedName>
    <definedName hidden="1" localSheetId="0" name="_3_123Grap">#REF!</definedName>
    <definedName hidden="1" localSheetId="7" name="_3_123Grap">#REF!</definedName>
    <definedName hidden="1" localSheetId="8" name="_3_123Grap">#REF!</definedName>
    <definedName hidden="1" name="_3_123Grap">#REF!</definedName>
    <definedName hidden="1" localSheetId="10" name="_30__123Graph_ACHART_1">[12]synthgraph!#REF!</definedName>
    <definedName hidden="1" localSheetId="0" name="_30__123Graph_ACHART_1">[12]synthgraph!#REF!</definedName>
    <definedName hidden="1" localSheetId="7" name="_30__123Graph_ACHART_1">[12]synthgraph!#REF!</definedName>
    <definedName hidden="1" localSheetId="8" name="_30__123Graph_ACHART_1">[12]synthgraph!#REF!</definedName>
    <definedName hidden="1" name="_30__123Graph_ACHART_1">[12]synthgraph!#REF!</definedName>
    <definedName localSheetId="7" name="_30__GM">'[15]DETAIL REPORT'!#REF!</definedName>
    <definedName localSheetId="8" name="_30__GM">'[15]DETAIL REPORT'!#REF!</definedName>
    <definedName name="_30__GM">'[15]DETAIL REPORT'!#REF!</definedName>
    <definedName hidden="1" name="_31__123Graph_ACHART_2">'[13]synthgraph DCF'!$G$7:$G$7</definedName>
    <definedName name="_31_12_88">#N/A</definedName>
    <definedName hidden="1" localSheetId="7" name="_32__123Graph_ACHART_1">[12]synthgraph!#REF!</definedName>
    <definedName hidden="1" localSheetId="8" name="_32__123Graph_ACHART_1">[12]synthgraph!#REF!</definedName>
    <definedName hidden="1" name="_32__123Graph_ACHART_1">[12]synthgraph!#REF!</definedName>
    <definedName hidden="1" localSheetId="10" name="_32__123Graph_ACHART_3">#REF!</definedName>
    <definedName hidden="1" localSheetId="0" name="_32__123Graph_ACHART_3">#REF!</definedName>
    <definedName hidden="1" localSheetId="7" name="_32__123Graph_ACHART_3">#REF!</definedName>
    <definedName hidden="1" localSheetId="8" name="_32__123Graph_ACHART_3">#REF!</definedName>
    <definedName hidden="1" name="_32__123Graph_ACHART_3">#REF!</definedName>
    <definedName hidden="1" name="_33__123Graph_ACHART_2">'[13]synthgraph DCF'!$G$7:$G$7</definedName>
    <definedName hidden="1" localSheetId="0" name="_34__123Graph_ACHART_3">#REF!</definedName>
    <definedName hidden="1" localSheetId="7" name="_34__123Graph_ACHART_3">#REF!</definedName>
    <definedName hidden="1" localSheetId="8" name="_34__123Graph_ACHART_3">#REF!</definedName>
    <definedName hidden="1" name="_34__123Graph_ACHART_3">#REF!</definedName>
    <definedName hidden="1" localSheetId="10" name="_34__123Graph_BCHART_1">[12]synthgraph!#REF!</definedName>
    <definedName hidden="1" localSheetId="0" name="_34__123Graph_BCHART_1">[12]synthgraph!#REF!</definedName>
    <definedName hidden="1" localSheetId="7" name="_34__123Graph_BCHART_1">[12]synthgraph!#REF!</definedName>
    <definedName hidden="1" localSheetId="8" name="_34__123Graph_BCHART_1">[12]synthgraph!#REF!</definedName>
    <definedName hidden="1" name="_34__123Graph_BCHART_1">[12]synthgraph!#REF!</definedName>
    <definedName hidden="1" name="_35__123Graph_BCHART_2">'[13]synthgraph DCF'!$I$7:$I$7</definedName>
    <definedName hidden="1" localSheetId="10" name="_36__123Graph_BCHART_3">#REF!</definedName>
    <definedName hidden="1" localSheetId="0" name="_36__123Graph_BCHART_3">#REF!</definedName>
    <definedName hidden="1" localSheetId="7" name="_36__123Graph_BCHART_3">#REF!</definedName>
    <definedName hidden="1" localSheetId="8" name="_36__123Graph_BCHART_3">#REF!</definedName>
    <definedName hidden="1" name="_36__123Graph_BCHART_3">#REF!</definedName>
    <definedName hidden="1" localSheetId="10" name="_37_0__123Grap">#REF!</definedName>
    <definedName hidden="1" localSheetId="0" name="_37_0__123Grap">#REF!</definedName>
    <definedName hidden="1" localSheetId="7" name="_37_0__123Grap">#REF!</definedName>
    <definedName hidden="1" localSheetId="8" name="_37_0__123Grap">#REF!</definedName>
    <definedName hidden="1" localSheetId="13" name="_37_0__123Grap">#REF!</definedName>
    <definedName hidden="1" name="_37_0__123Grap">#REF!</definedName>
    <definedName hidden="1" localSheetId="10" name="_38__123Graph_BCHART_5">[14]MEX95IB!#REF!</definedName>
    <definedName hidden="1" localSheetId="0" name="_38__123Graph_BCHART_5">[14]MEX95IB!#REF!</definedName>
    <definedName hidden="1" localSheetId="7" name="_38__123Graph_BCHART_5">[14]MEX95IB!#REF!</definedName>
    <definedName hidden="1" localSheetId="8" name="_38__123Graph_BCHART_5">[14]MEX95IB!#REF!</definedName>
    <definedName hidden="1" name="_38__123Graph_BCHART_5">[14]MEX95IB!#REF!</definedName>
    <definedName hidden="1" localSheetId="0" name="_39_0__123Grap">#REF!</definedName>
    <definedName hidden="1" localSheetId="7" name="_39_0__123Grap">#REF!</definedName>
    <definedName hidden="1" localSheetId="8" name="_39_0__123Grap">#REF!</definedName>
    <definedName hidden="1" name="_39_0__123Grap">#REF!</definedName>
    <definedName localSheetId="7" name="_4_0KRa">'[18]SC - Marketing'!#REF!</definedName>
    <definedName localSheetId="8" name="_4_0KRa">'[18]SC - Marketing'!#REF!</definedName>
    <definedName name="_4_0KRa">'[18]SC - Marketing'!#REF!</definedName>
    <definedName hidden="1" localSheetId="10" name="_40__123Graph_DCHART_1">[12]synthgraph!#REF!</definedName>
    <definedName hidden="1" localSheetId="0" name="_40__123Graph_DCHART_1">[12]synthgraph!#REF!</definedName>
    <definedName hidden="1" localSheetId="7" name="_40__123Graph_DCHART_1">[12]synthgraph!#REF!</definedName>
    <definedName hidden="1" localSheetId="8" name="_40__123Graph_DCHART_1">[12]synthgraph!#REF!</definedName>
    <definedName hidden="1" name="_40__123Graph_DCHART_1">[12]synthgraph!#REF!</definedName>
    <definedName localSheetId="7" name="_402b">'[19]by dept'!#REF!</definedName>
    <definedName localSheetId="8" name="_402b">'[19]by dept'!#REF!</definedName>
    <definedName name="_402b">'[19]by dept'!#REF!</definedName>
    <definedName hidden="1" name="_41__123Graph_DCHART_2">'[13]synthgraph DCF'!$L$7:$L$7</definedName>
    <definedName hidden="1" localSheetId="7" name="_41_0_0_K">[20]useless!#REF!</definedName>
    <definedName hidden="1" localSheetId="8" name="_41_0_0_K">[20]useless!#REF!</definedName>
    <definedName hidden="1" name="_41_0_0_K">[20]useless!#REF!</definedName>
    <definedName localSheetId="7" name="_410b">'[19]by dept'!#REF!</definedName>
    <definedName localSheetId="8" name="_410b">'[19]by dept'!#REF!</definedName>
    <definedName name="_410b">'[19]by dept'!#REF!</definedName>
    <definedName localSheetId="7" name="_418b">'[19]by dept'!#REF!</definedName>
    <definedName localSheetId="8" name="_418b">'[19]by dept'!#REF!</definedName>
    <definedName name="_418b">'[19]by dept'!#REF!</definedName>
    <definedName localSheetId="7" name="_420b">'[19]by dept'!#REF!</definedName>
    <definedName localSheetId="8" name="_420b">'[19]by dept'!#REF!</definedName>
    <definedName name="_420b">'[19]by dept'!#REF!</definedName>
    <definedName localSheetId="7" name="_423b">'[19]by dept'!#REF!</definedName>
    <definedName localSheetId="8" name="_423b">'[19]by dept'!#REF!</definedName>
    <definedName name="_423b">'[19]by dept'!#REF!</definedName>
    <definedName hidden="1" localSheetId="10" name="_43__123Graph_LBL_ACHART_1">[12]synthgraph!#REF!</definedName>
    <definedName hidden="1" localSheetId="0" name="_43__123Graph_LBL_ACHART_1">[12]synthgraph!#REF!</definedName>
    <definedName hidden="1" localSheetId="7" name="_43__123Graph_LBL_ACHART_1">[12]synthgraph!#REF!</definedName>
    <definedName hidden="1" localSheetId="8" name="_43__123Graph_LBL_ACHART_1">[12]synthgraph!#REF!</definedName>
    <definedName hidden="1" name="_43__123Graph_LBL_ACHART_1">[12]synthgraph!#REF!</definedName>
    <definedName hidden="1" localSheetId="7" name="_43_0_0_S">[20]useless!#REF!</definedName>
    <definedName hidden="1" localSheetId="8" name="_43_0_0_S">[20]useless!#REF!</definedName>
    <definedName hidden="1" name="_43_0_0_S">[20]useless!#REF!</definedName>
    <definedName localSheetId="7" name="_432b">'[19]by dept'!#REF!</definedName>
    <definedName localSheetId="8" name="_432b">'[19]by dept'!#REF!</definedName>
    <definedName name="_432b">'[19]by dept'!#REF!</definedName>
    <definedName localSheetId="7" name="_435b">'[19]by dept'!#REF!</definedName>
    <definedName localSheetId="8" name="_435b">'[19]by dept'!#REF!</definedName>
    <definedName name="_435b">'[19]by dept'!#REF!</definedName>
    <definedName hidden="1" name="_44__123Graph_LBL_ACHART_2">'[13]synthgraph DCF'!$G$7:$G$7</definedName>
    <definedName localSheetId="7" name="_44_0S">'[21]#REF'!#REF!</definedName>
    <definedName localSheetId="8" name="_44_0S">'[21]#REF'!#REF!</definedName>
    <definedName name="_44_0S">'[21]#REF'!#REF!</definedName>
    <definedName hidden="1" localSheetId="10" name="_45__123Graph_LBL_ACHART_3">#REF!</definedName>
    <definedName hidden="1" localSheetId="0" name="_45__123Graph_LBL_ACHART_3">#REF!</definedName>
    <definedName hidden="1" localSheetId="7" name="_45__123Graph_LBL_ACHART_3">#REF!</definedName>
    <definedName hidden="1" localSheetId="8" name="_45__123Graph_LBL_ACHART_3">#REF!</definedName>
    <definedName hidden="1" name="_45__123Graph_LBL_ACHART_3">#REF!</definedName>
    <definedName name="_46_1Budget_PAF_03">[22]Bud_OPEX_Analytique_DAL_04!$A$6:$R$44</definedName>
    <definedName hidden="1" localSheetId="10" name="_47__123Graph_LBL_DCHART_1">[12]synthgraph!#REF!</definedName>
    <definedName hidden="1" localSheetId="0" name="_47__123Graph_LBL_DCHART_1">[12]synthgraph!#REF!</definedName>
    <definedName hidden="1" localSheetId="7" name="_47__123Graph_LBL_DCHART_1">[12]synthgraph!#REF!</definedName>
    <definedName hidden="1" localSheetId="8" name="_47__123Graph_LBL_DCHART_1">[12]synthgraph!#REF!</definedName>
    <definedName hidden="1" name="_47__123Graph_LBL_DCHART_1">[12]synthgraph!#REF!</definedName>
    <definedName localSheetId="0" name="_47_1BudgetPôleFixe03">#REF!</definedName>
    <definedName localSheetId="7" name="_47_1BudgetPôleFixe03">#REF!</definedName>
    <definedName localSheetId="8" name="_47_1BudgetPôleFixe03">#REF!</definedName>
    <definedName name="_47_1BudgetPôleFixe03">#REF!</definedName>
    <definedName localSheetId="0" name="_470b">'[19]by dept'!#REF!</definedName>
    <definedName localSheetId="7" name="_470b">'[19]by dept'!#REF!</definedName>
    <definedName localSheetId="8" name="_470b">'[19]by dept'!#REF!</definedName>
    <definedName name="_470b">'[19]by dept'!#REF!</definedName>
    <definedName hidden="1" name="_48__123Graph_LBL_DCHART_2">'[13]synthgraph DCF'!$H$7:$H$7</definedName>
    <definedName localSheetId="7" name="_48bal_sht">'[23]Recv Fcst'!#REF!</definedName>
    <definedName localSheetId="8" name="_48bal_sht">'[23]Recv Fcst'!#REF!</definedName>
    <definedName name="_48bal_sht">'[23]Recv Fcst'!#REF!</definedName>
    <definedName hidden="1" name="_49__123Graph_XCHART_2">'[13]synthgraph DCF'!$C$7:$C$7</definedName>
    <definedName name="_49curr_cig_recv">'[23]Recv Fcst'!$E$30:$Q$30</definedName>
    <definedName localSheetId="0" name="_4C">#REF!</definedName>
    <definedName localSheetId="7" name="_4C">#REF!</definedName>
    <definedName localSheetId="8" name="_4C">#REF!</definedName>
    <definedName name="_4C">#REF!</definedName>
    <definedName localSheetId="0" name="_4C___0">#REF!</definedName>
    <definedName localSheetId="7" name="_4C___0">#REF!</definedName>
    <definedName localSheetId="8" name="_4C___0">#REF!</definedName>
    <definedName name="_4C___0">#REF!</definedName>
    <definedName localSheetId="0" name="_4C___12">#REF!</definedName>
    <definedName localSheetId="7" name="_4C___12">#REF!</definedName>
    <definedName localSheetId="8" name="_4C___12">#REF!</definedName>
    <definedName name="_4C___12">#REF!</definedName>
    <definedName localSheetId="7" name="_4C___14">#REF!</definedName>
    <definedName localSheetId="8" name="_4C___14">#REF!</definedName>
    <definedName name="_4C___14">#REF!</definedName>
    <definedName localSheetId="7" name="_4C___16">#REF!</definedName>
    <definedName localSheetId="8" name="_4C___16">#REF!</definedName>
    <definedName name="_4C___16">#REF!</definedName>
    <definedName localSheetId="7" name="_4C___2">#REF!</definedName>
    <definedName localSheetId="8" name="_4C___2">#REF!</definedName>
    <definedName name="_4C___2">#REF!</definedName>
    <definedName localSheetId="7" name="_4C___25">#REF!</definedName>
    <definedName localSheetId="8" name="_4C___25">#REF!</definedName>
    <definedName name="_4C___25">#REF!</definedName>
    <definedName localSheetId="7" name="_4C___26">#REF!</definedName>
    <definedName localSheetId="8" name="_4C___26">#REF!</definedName>
    <definedName name="_4C___26">#REF!</definedName>
    <definedName localSheetId="7" name="_4C___27">#REF!</definedName>
    <definedName localSheetId="8" name="_4C___27">#REF!</definedName>
    <definedName name="_4C___27">#REF!</definedName>
    <definedName localSheetId="7" name="_4C___4">#REF!</definedName>
    <definedName localSheetId="8" name="_4C___4">#REF!</definedName>
    <definedName name="_4C___4">#REF!</definedName>
    <definedName localSheetId="7" name="_4C___5">#REF!</definedName>
    <definedName localSheetId="8" name="_4C___5">#REF!</definedName>
    <definedName name="_4C___5">#REF!</definedName>
    <definedName localSheetId="7" name="_4C___7">#REF!</definedName>
    <definedName localSheetId="8" name="_4C___7">#REF!</definedName>
    <definedName name="_4C___7">#REF!</definedName>
    <definedName hidden="1" localSheetId="10" name="_5_0__123Grap">#REF!</definedName>
    <definedName hidden="1" localSheetId="0" name="_5_0__123Grap">#REF!</definedName>
    <definedName hidden="1" localSheetId="7" name="_5_0__123Grap">#REF!</definedName>
    <definedName hidden="1" localSheetId="8" name="_5_0__123Grap">#REF!</definedName>
    <definedName hidden="1" localSheetId="13" name="_5_0__123Grap">#REF!</definedName>
    <definedName hidden="1" name="_5_0__123Grap">#REF!</definedName>
    <definedName hidden="1" localSheetId="10" name="_5_123Grap">#REF!</definedName>
    <definedName hidden="1" localSheetId="0" name="_5_123Grap">#REF!</definedName>
    <definedName hidden="1" localSheetId="7" name="_5_123Grap">#REF!</definedName>
    <definedName hidden="1" localSheetId="8" name="_5_123Grap">#REF!</definedName>
    <definedName hidden="1" localSheetId="13" name="_5_123Grap">#REF!</definedName>
    <definedName hidden="1" name="_5_123Grap">#REF!</definedName>
    <definedName localSheetId="7" name="_50S">#REF!</definedName>
    <definedName localSheetId="8" name="_50S">#REF!</definedName>
    <definedName name="_50S">#REF!</definedName>
    <definedName hidden="1" localSheetId="7" name="_52__123Graph_BCHART_1">[12]synthgraph!#REF!</definedName>
    <definedName hidden="1" localSheetId="8" name="_52__123Graph_BCHART_1">[12]synthgraph!#REF!</definedName>
    <definedName hidden="1" name="_52__123Graph_BCHART_1">[12]synthgraph!#REF!</definedName>
    <definedName hidden="1" localSheetId="10" name="_53___0__123Grap">#REF!</definedName>
    <definedName hidden="1" localSheetId="0" name="_53___0__123Grap">#REF!</definedName>
    <definedName hidden="1" localSheetId="7" name="_53___0__123Grap">#REF!</definedName>
    <definedName hidden="1" localSheetId="8" name="_53___0__123Grap">#REF!</definedName>
    <definedName hidden="1" name="_53___0__123Grap">#REF!</definedName>
    <definedName hidden="1" name="_53__123Graph_BCHART_2">'[13]synthgraph DCF'!$I$7:$I$7</definedName>
    <definedName hidden="1" localSheetId="0" name="_54__123Graph_BCHART_3">#REF!</definedName>
    <definedName hidden="1" localSheetId="7" name="_54__123Graph_BCHART_3">#REF!</definedName>
    <definedName hidden="1" localSheetId="8" name="_54__123Graph_BCHART_3">#REF!</definedName>
    <definedName hidden="1" name="_54__123Graph_BCHART_3">#REF!</definedName>
    <definedName hidden="1" localSheetId="10" name="_6_0__123Grap">#REF!</definedName>
    <definedName hidden="1" localSheetId="0" name="_6_0__123Grap">#REF!</definedName>
    <definedName hidden="1" localSheetId="7" name="_6_0__123Grap">#REF!</definedName>
    <definedName hidden="1" localSheetId="8" name="_6_0__123Grap">#REF!</definedName>
    <definedName hidden="1" localSheetId="13" name="_6_0__123Grap">#REF!</definedName>
    <definedName hidden="1" name="_6_0__123Grap">#REF!</definedName>
    <definedName localSheetId="7" name="_61220100">#REF!</definedName>
    <definedName localSheetId="8" name="_61220100">#REF!</definedName>
    <definedName name="_61220100">#REF!</definedName>
    <definedName localSheetId="7" name="_61220200">#REF!</definedName>
    <definedName localSheetId="8" name="_61220200">#REF!</definedName>
    <definedName name="_61220200">#REF!</definedName>
    <definedName localSheetId="7" name="_61220300">[16]CAPEX08!#REF!</definedName>
    <definedName localSheetId="8" name="_61220300">[16]CAPEX08!#REF!</definedName>
    <definedName name="_61220300">[16]CAPEX08!#REF!</definedName>
    <definedName localSheetId="7" name="_61220400">[16]CAPEX08!#REF!</definedName>
    <definedName localSheetId="8" name="_61220400">[16]CAPEX08!#REF!</definedName>
    <definedName name="_61220400">[16]CAPEX08!#REF!</definedName>
    <definedName localSheetId="7" name="_61220500">[16]CAPEX08!#REF!</definedName>
    <definedName localSheetId="8" name="_61220500">[16]CAPEX08!#REF!</definedName>
    <definedName name="_61220500">[16]CAPEX08!#REF!</definedName>
    <definedName localSheetId="7" name="_61220600">[16]CAPEX08!#REF!</definedName>
    <definedName localSheetId="8" name="_61220600">[16]CAPEX08!#REF!</definedName>
    <definedName name="_61220600">[16]CAPEX08!#REF!</definedName>
    <definedName localSheetId="7" name="_61220700">[16]CAPEX08!#REF!</definedName>
    <definedName localSheetId="8" name="_61220700">[16]CAPEX08!#REF!</definedName>
    <definedName name="_61220700">[16]CAPEX08!#REF!</definedName>
    <definedName localSheetId="7" name="_61220800">[16]CAPEX08!#REF!</definedName>
    <definedName localSheetId="8" name="_61220800">[16]CAPEX08!#REF!</definedName>
    <definedName name="_61220800">[16]CAPEX08!#REF!</definedName>
    <definedName localSheetId="7" name="_61251200">[16]CAPEX08!#REF!</definedName>
    <definedName localSheetId="8" name="_61251200">[16]CAPEX08!#REF!</definedName>
    <definedName name="_61251200">[16]CAPEX08!#REF!</definedName>
    <definedName localSheetId="7" name="_61251300">[16]CAPEX08!#REF!</definedName>
    <definedName localSheetId="8" name="_61251300">[16]CAPEX08!#REF!</definedName>
    <definedName name="_61251300">[16]CAPEX08!#REF!</definedName>
    <definedName localSheetId="7" name="_61253100">[16]CAPEX08!#REF!</definedName>
    <definedName localSheetId="8" name="_61253100">[16]CAPEX08!#REF!</definedName>
    <definedName name="_61253100">[16]CAPEX08!#REF!</definedName>
    <definedName localSheetId="7" name="_61253200">[16]CAPEX08!#REF!</definedName>
    <definedName localSheetId="8" name="_61253200">[16]CAPEX08!#REF!</definedName>
    <definedName name="_61253200">[16]CAPEX08!#REF!</definedName>
    <definedName localSheetId="7" name="_61261800">[16]CAPEX08!#REF!</definedName>
    <definedName localSheetId="8" name="_61261800">[16]CAPEX08!#REF!</definedName>
    <definedName name="_61261800">[16]CAPEX08!#REF!</definedName>
    <definedName localSheetId="7" name="_61311000">[16]CAPEX08!#REF!</definedName>
    <definedName localSheetId="8" name="_61311000">[16]CAPEX08!#REF!</definedName>
    <definedName name="_61311000">[16]CAPEX08!#REF!</definedName>
    <definedName localSheetId="7" name="_61312000">[16]CAPEX08!#REF!</definedName>
    <definedName localSheetId="8" name="_61312000">[16]CAPEX08!#REF!</definedName>
    <definedName name="_61312000">[16]CAPEX08!#REF!</definedName>
    <definedName localSheetId="7" name="_61313000">[16]CAPEX08!#REF!</definedName>
    <definedName localSheetId="8" name="_61313000">[16]CAPEX08!#REF!</definedName>
    <definedName name="_61313000">[16]CAPEX08!#REF!</definedName>
    <definedName localSheetId="7" name="_61318000">[16]CAPEX08!#REF!</definedName>
    <definedName localSheetId="8" name="_61318000">[16]CAPEX08!#REF!</definedName>
    <definedName name="_61318000">[16]CAPEX08!#REF!</definedName>
    <definedName localSheetId="0" name="_6133_1_3">#REF!</definedName>
    <definedName localSheetId="7" name="_6133_1_3">#REF!</definedName>
    <definedName localSheetId="8" name="_6133_1_3">#REF!</definedName>
    <definedName name="_6133_1_3">#REF!</definedName>
    <definedName localSheetId="7" name="_61331100">[16]CAPEX08!#REF!</definedName>
    <definedName localSheetId="8" name="_61331100">[16]CAPEX08!#REF!</definedName>
    <definedName name="_61331100">[16]CAPEX08!#REF!</definedName>
    <definedName localSheetId="7" name="_61331300">[16]CAPEX08!#REF!</definedName>
    <definedName localSheetId="8" name="_61331300">[16]CAPEX08!#REF!</definedName>
    <definedName name="_61331300">[16]CAPEX08!#REF!</definedName>
    <definedName localSheetId="7" name="_61332100">[16]CAPEX08!#REF!</definedName>
    <definedName localSheetId="8" name="_61332100">[16]CAPEX08!#REF!</definedName>
    <definedName name="_61332100">[16]CAPEX08!#REF!</definedName>
    <definedName localSheetId="7" name="_61332300">[16]CAPEX08!#REF!</definedName>
    <definedName localSheetId="8" name="_61332300">[16]CAPEX08!#REF!</definedName>
    <definedName name="_61332300">[16]CAPEX08!#REF!</definedName>
    <definedName localSheetId="7" name="_61335000">[16]CAPEX08!#REF!</definedName>
    <definedName localSheetId="8" name="_61335000">[16]CAPEX08!#REF!</definedName>
    <definedName name="_61335000">[16]CAPEX08!#REF!</definedName>
    <definedName localSheetId="7" name="_61351100">[16]CAPEX08!#REF!</definedName>
    <definedName localSheetId="8" name="_61351100">[16]CAPEX08!#REF!</definedName>
    <definedName name="_61351100">[16]CAPEX08!#REF!</definedName>
    <definedName localSheetId="7" name="_61362000">[16]CAPEX08!#REF!</definedName>
    <definedName localSheetId="8" name="_61362000">[16]CAPEX08!#REF!</definedName>
    <definedName name="_61362000">[16]CAPEX08!#REF!</definedName>
    <definedName localSheetId="7" name="_61363000">[16]CAPEX08!#REF!</definedName>
    <definedName localSheetId="8" name="_61363000">[16]CAPEX08!#REF!</definedName>
    <definedName name="_61363000">[16]CAPEX08!#REF!</definedName>
    <definedName localSheetId="7" name="_61367000">[16]CAPEX08!#REF!</definedName>
    <definedName localSheetId="8" name="_61367000">[16]CAPEX08!#REF!</definedName>
    <definedName name="_61367000">[16]CAPEX08!#REF!</definedName>
    <definedName localSheetId="7" name="_61368000">[16]CAPEX08!#REF!</definedName>
    <definedName localSheetId="8" name="_61368000">[16]CAPEX08!#REF!</definedName>
    <definedName name="_61368000">[16]CAPEX08!#REF!</definedName>
    <definedName localSheetId="7" name="_61385000">[16]CAPEX08!#REF!</definedName>
    <definedName localSheetId="8" name="_61385000">[16]CAPEX08!#REF!</definedName>
    <definedName name="_61385000">[16]CAPEX08!#REF!</definedName>
    <definedName localSheetId="7" name="_61411000">[16]CAPEX08!#REF!</definedName>
    <definedName localSheetId="8" name="_61411000">[16]CAPEX08!#REF!</definedName>
    <definedName name="_61411000">[16]CAPEX08!#REF!</definedName>
    <definedName localSheetId="7" name="_61415100">[16]CAPEX08!#REF!</definedName>
    <definedName localSheetId="8" name="_61415100">[16]CAPEX08!#REF!</definedName>
    <definedName name="_61415100">[16]CAPEX08!#REF!</definedName>
    <definedName localSheetId="7" name="_61415200">[16]CAPEX08!#REF!</definedName>
    <definedName localSheetId="8" name="_61415200">[16]CAPEX08!#REF!</definedName>
    <definedName name="_61415200">[16]CAPEX08!#REF!</definedName>
    <definedName localSheetId="7" name="_61416000">[16]CAPEX08!#REF!</definedName>
    <definedName localSheetId="8" name="_61416000">[16]CAPEX08!#REF!</definedName>
    <definedName name="_61416000">[16]CAPEX08!#REF!</definedName>
    <definedName localSheetId="7" name="_61421200">[16]CAPEX08!#REF!</definedName>
    <definedName localSheetId="8" name="_61421200">[16]CAPEX08!#REF!</definedName>
    <definedName name="_61421200">[16]CAPEX08!#REF!</definedName>
    <definedName localSheetId="7" name="_61424000">[16]CAPEX08!#REF!</definedName>
    <definedName localSheetId="8" name="_61424000">[16]CAPEX08!#REF!</definedName>
    <definedName name="_61424000">[16]CAPEX08!#REF!</definedName>
    <definedName localSheetId="7" name="_61430100">[16]CAPEX08!#REF!</definedName>
    <definedName localSheetId="8" name="_61430100">[16]CAPEX08!#REF!</definedName>
    <definedName name="_61430100">[16]CAPEX08!#REF!</definedName>
    <definedName localSheetId="7" name="_61430200">[16]CAPEX08!#REF!</definedName>
    <definedName localSheetId="8" name="_61430200">[16]CAPEX08!#REF!</definedName>
    <definedName name="_61430200">[16]CAPEX08!#REF!</definedName>
    <definedName localSheetId="7" name="_61436000">[16]CAPEX08!#REF!</definedName>
    <definedName localSheetId="8" name="_61436000">[16]CAPEX08!#REF!</definedName>
    <definedName name="_61436000">[16]CAPEX08!#REF!</definedName>
    <definedName localSheetId="7" name="_61441000">[16]CAPEX08!#REF!</definedName>
    <definedName localSheetId="8" name="_61441000">[16]CAPEX08!#REF!</definedName>
    <definedName name="_61441000">[16]CAPEX08!#REF!</definedName>
    <definedName localSheetId="7" name="_61443000">[16]CAPEX08!#REF!</definedName>
    <definedName localSheetId="8" name="_61443000">[16]CAPEX08!#REF!</definedName>
    <definedName name="_61443000">[16]CAPEX08!#REF!</definedName>
    <definedName localSheetId="7" name="_61447000">[16]CAPEX08!#REF!</definedName>
    <definedName localSheetId="8" name="_61447000">[16]CAPEX08!#REF!</definedName>
    <definedName name="_61447000">[16]CAPEX08!#REF!</definedName>
    <definedName localSheetId="7" name="_61448000">[16]CAPEX08!#REF!</definedName>
    <definedName localSheetId="8" name="_61448000">[16]CAPEX08!#REF!</definedName>
    <definedName name="_61448000">[16]CAPEX08!#REF!</definedName>
    <definedName localSheetId="7" name="_61451000">[16]CAPEX08!#REF!</definedName>
    <definedName localSheetId="8" name="_61451000">[16]CAPEX08!#REF!</definedName>
    <definedName name="_61451000">[16]CAPEX08!#REF!</definedName>
    <definedName localSheetId="7" name="_61671000">[16]CAPEX08!#REF!</definedName>
    <definedName localSheetId="8" name="_61671000">[16]CAPEX08!#REF!</definedName>
    <definedName name="_61671000">[16]CAPEX08!#REF!</definedName>
    <definedName localSheetId="7" name="_61713100">[16]CAPEX08!#REF!</definedName>
    <definedName localSheetId="8" name="_61713100">[16]CAPEX08!#REF!</definedName>
    <definedName name="_61713100">[16]CAPEX08!#REF!</definedName>
    <definedName localSheetId="7" name="_61713600">[16]CAPEX08!#REF!</definedName>
    <definedName localSheetId="8" name="_61713600">[16]CAPEX08!#REF!</definedName>
    <definedName name="_61713600">[16]CAPEX08!#REF!</definedName>
    <definedName localSheetId="7" name="_61713800">[16]CAPEX08!#REF!</definedName>
    <definedName localSheetId="8" name="_61713800">[16]CAPEX08!#REF!</definedName>
    <definedName name="_61713800">[16]CAPEX08!#REF!</definedName>
    <definedName localSheetId="7" name="_61742200">[16]CAPEX08!#REF!</definedName>
    <definedName localSheetId="8" name="_61742200">[16]CAPEX08!#REF!</definedName>
    <definedName name="_61742200">[16]CAPEX08!#REF!</definedName>
    <definedName localSheetId="7" name="_61763000">[16]CAPEX08!#REF!</definedName>
    <definedName localSheetId="8" name="_61763000">[16]CAPEX08!#REF!</definedName>
    <definedName name="_61763000">[16]CAPEX08!#REF!</definedName>
    <definedName localSheetId="7" name="_61766000">[16]CAPEX08!#REF!</definedName>
    <definedName localSheetId="8" name="_61766000">[16]CAPEX08!#REF!</definedName>
    <definedName name="_61766000">[16]CAPEX08!#REF!</definedName>
    <definedName localSheetId="7" name="_61768000">[16]CAPEX08!#REF!</definedName>
    <definedName localSheetId="8" name="_61768000">[16]CAPEX08!#REF!</definedName>
    <definedName name="_61768000">[16]CAPEX08!#REF!</definedName>
    <definedName localSheetId="0" name="_63">#REF!</definedName>
    <definedName localSheetId="7" name="_63">#REF!</definedName>
    <definedName localSheetId="8" name="_63">#REF!</definedName>
    <definedName name="_63">#REF!</definedName>
    <definedName localSheetId="7" name="_63___0">[17]CH95!#REF!</definedName>
    <definedName localSheetId="8" name="_63___0">[17]CH95!#REF!</definedName>
    <definedName name="_63___0">[17]CH95!#REF!</definedName>
    <definedName localSheetId="0" name="_63___12">#REF!</definedName>
    <definedName localSheetId="7" name="_63___12">#REF!</definedName>
    <definedName localSheetId="8" name="_63___12">#REF!</definedName>
    <definedName name="_63___12">#REF!</definedName>
    <definedName hidden="1" localSheetId="0" name="_657_0__123Grap">#REF!</definedName>
    <definedName hidden="1" localSheetId="7" name="_657_0__123Grap">#REF!</definedName>
    <definedName hidden="1" localSheetId="8" name="_657_0__123Grap">#REF!</definedName>
    <definedName hidden="1" name="_657_0__123Grap">#REF!</definedName>
    <definedName hidden="1" localSheetId="0" name="_658_0__123Grap">#REF!</definedName>
    <definedName hidden="1" localSheetId="7" name="_658_0__123Grap">#REF!</definedName>
    <definedName hidden="1" localSheetId="8" name="_658_0__123Grap">#REF!</definedName>
    <definedName hidden="1" name="_658_0__123Grap">#REF!</definedName>
    <definedName hidden="1" localSheetId="7" name="_659_0__123Grap">#REF!</definedName>
    <definedName hidden="1" localSheetId="8" name="_659_0__123Grap">#REF!</definedName>
    <definedName hidden="1" name="_659_0__123Grap">#REF!</definedName>
    <definedName hidden="1" localSheetId="7" name="_660_0__123Grap">#REF!</definedName>
    <definedName hidden="1" localSheetId="8" name="_660_0__123Grap">#REF!</definedName>
    <definedName hidden="1" name="_660_0__123Grap">#REF!</definedName>
    <definedName hidden="1" localSheetId="7" name="_678_0_0_K">[20]useless!#REF!</definedName>
    <definedName hidden="1" localSheetId="8" name="_678_0_0_K">[20]useless!#REF!</definedName>
    <definedName hidden="1" name="_678_0_0_K">[20]useless!#REF!</definedName>
    <definedName hidden="1" localSheetId="7" name="_696_0_0_S">[20]useless!#REF!</definedName>
    <definedName hidden="1" localSheetId="8" name="_696_0_0_S">[20]useless!#REF!</definedName>
    <definedName hidden="1" name="_696_0_0_S">[20]useless!#REF!</definedName>
    <definedName localSheetId="0" name="_6C">#REF!</definedName>
    <definedName localSheetId="7" name="_6C">#REF!</definedName>
    <definedName localSheetId="8" name="_6C">#REF!</definedName>
    <definedName name="_6C">#REF!</definedName>
    <definedName localSheetId="0" name="_6C___0">#REF!</definedName>
    <definedName localSheetId="7" name="_6C___0">#REF!</definedName>
    <definedName localSheetId="8" name="_6C___0">#REF!</definedName>
    <definedName name="_6C___0">#REF!</definedName>
    <definedName localSheetId="0" name="_6C___12">#REF!</definedName>
    <definedName localSheetId="7" name="_6C___12">#REF!</definedName>
    <definedName localSheetId="8" name="_6C___12">#REF!</definedName>
    <definedName name="_6C___12">#REF!</definedName>
    <definedName localSheetId="7" name="_6C___14">#REF!</definedName>
    <definedName localSheetId="8" name="_6C___14">#REF!</definedName>
    <definedName name="_6C___14">#REF!</definedName>
    <definedName localSheetId="7" name="_6C___16">#REF!</definedName>
    <definedName localSheetId="8" name="_6C___16">#REF!</definedName>
    <definedName name="_6C___16">#REF!</definedName>
    <definedName localSheetId="7" name="_6C___2">#REF!</definedName>
    <definedName localSheetId="8" name="_6C___2">#REF!</definedName>
    <definedName name="_6C___2">#REF!</definedName>
    <definedName localSheetId="7" name="_6C___25">#REF!</definedName>
    <definedName localSheetId="8" name="_6C___25">#REF!</definedName>
    <definedName name="_6C___25">#REF!</definedName>
    <definedName localSheetId="7" name="_6C___26">#REF!</definedName>
    <definedName localSheetId="8" name="_6C___26">#REF!</definedName>
    <definedName name="_6C___26">#REF!</definedName>
    <definedName localSheetId="7" name="_6C___27">#REF!</definedName>
    <definedName localSheetId="8" name="_6C___27">#REF!</definedName>
    <definedName name="_6C___27">#REF!</definedName>
    <definedName localSheetId="7" name="_6C___4">#REF!</definedName>
    <definedName localSheetId="8" name="_6C___4">#REF!</definedName>
    <definedName name="_6C___4">#REF!</definedName>
    <definedName localSheetId="7" name="_6C___5">#REF!</definedName>
    <definedName localSheetId="8" name="_6C___5">#REF!</definedName>
    <definedName name="_6C___5">#REF!</definedName>
    <definedName localSheetId="7" name="_6C___7">#REF!</definedName>
    <definedName localSheetId="8" name="_6C___7">#REF!</definedName>
    <definedName name="_6C___7">#REF!</definedName>
    <definedName hidden="1" localSheetId="7" name="_7__123Graph_ACHART_1">[12]synthgraph!#REF!</definedName>
    <definedName hidden="1" localSheetId="8" name="_7__123Graph_ACHART_1">[12]synthgraph!#REF!</definedName>
    <definedName hidden="1" name="_7__123Graph_ACHART_1">[12]synthgraph!#REF!</definedName>
    <definedName hidden="1" localSheetId="10" name="_7_0__123Grap">#REF!</definedName>
    <definedName hidden="1" localSheetId="0" name="_7_0__123Grap">#REF!</definedName>
    <definedName hidden="1" localSheetId="7" name="_7_0__123Grap">#REF!</definedName>
    <definedName hidden="1" localSheetId="8" name="_7_0__123Grap">#REF!</definedName>
    <definedName hidden="1" localSheetId="13" name="_7_0__123Grap">#REF!</definedName>
    <definedName hidden="1" name="_7_0__123Grap">#REF!</definedName>
    <definedName hidden="1" localSheetId="7" name="_72__123Graph_BCHART_5">[14]MEX95IB!#REF!</definedName>
    <definedName hidden="1" localSheetId="8" name="_72__123Graph_BCHART_5">[14]MEX95IB!#REF!</definedName>
    <definedName hidden="1" name="_72__123Graph_BCHART_5">[14]MEX95IB!#REF!</definedName>
    <definedName hidden="1" localSheetId="0" name="_75_0__123Grap">#REF!</definedName>
    <definedName hidden="1" localSheetId="10" name="_76_0__123Grap">#REF!</definedName>
    <definedName hidden="1" localSheetId="0" name="_76_0__123Grap">#REF!</definedName>
    <definedName hidden="1" localSheetId="7" name="_76_0__123Grap">#REF!</definedName>
    <definedName hidden="1" localSheetId="8" name="_76_0__123Grap">#REF!</definedName>
    <definedName hidden="1" name="_76_0__123Grap">#REF!</definedName>
    <definedName hidden="1" localSheetId="10" name="_78_0_0_K">[20]useless!#REF!</definedName>
    <definedName hidden="1" localSheetId="0" name="_78_0_0_K">[20]useless!#REF!</definedName>
    <definedName hidden="1" localSheetId="7" name="_78_0_0_K">[20]useless!#REF!</definedName>
    <definedName hidden="1" localSheetId="8" name="_78_0_0_K">[20]useless!#REF!</definedName>
    <definedName hidden="1" name="_78_0_0_K">[20]useless!#REF!</definedName>
    <definedName hidden="1" name="_8__123Graph_ACHART_2">'[13]synthgraph DCF'!$G$7:$G$7</definedName>
    <definedName hidden="1" localSheetId="10" name="_80_0_0_S">[20]useless!#REF!</definedName>
    <definedName hidden="1" localSheetId="0" name="_80_0_0_S">[20]useless!#REF!</definedName>
    <definedName hidden="1" localSheetId="7" name="_80_0_0_S">[20]useless!#REF!</definedName>
    <definedName hidden="1" localSheetId="8" name="_80_0_0_S">[20]useless!#REF!</definedName>
    <definedName hidden="1" name="_80_0_0_S">[20]useless!#REF!</definedName>
    <definedName hidden="1" localSheetId="0" name="_9__123Graph_ACHART_3">#REF!</definedName>
    <definedName hidden="1" localSheetId="7" name="_9__123Graph_ACHART_3">#REF!</definedName>
    <definedName hidden="1" localSheetId="8" name="_9__123Graph_ACHART_3">#REF!</definedName>
    <definedName hidden="1" name="_9__123Graph_ACHART_3">#REF!</definedName>
    <definedName hidden="1" localSheetId="0" name="_90__123Graph_DCHART_1">[12]synthgraph!#REF!</definedName>
    <definedName hidden="1" localSheetId="7" name="_90__123Graph_DCHART_1">[12]synthgraph!#REF!</definedName>
    <definedName hidden="1" localSheetId="8" name="_90__123Graph_DCHART_1">[12]synthgraph!#REF!</definedName>
    <definedName hidden="1" name="_90__123Graph_DCHART_1">[12]synthgraph!#REF!</definedName>
    <definedName hidden="1" name="_91__123Graph_DCHART_2">'[13]synthgraph DCF'!$L$7:$L$7</definedName>
    <definedName localSheetId="0" name="_94">#REF!</definedName>
    <definedName localSheetId="7" name="_94">#REF!</definedName>
    <definedName localSheetId="8" name="_94">#REF!</definedName>
    <definedName name="_94">#REF!</definedName>
    <definedName localSheetId="0" name="_94___0">#REF!</definedName>
    <definedName localSheetId="7" name="_94___0">#REF!</definedName>
    <definedName localSheetId="8" name="_94___0">#REF!</definedName>
    <definedName name="_94___0">#REF!</definedName>
    <definedName localSheetId="0" name="_94___12">#REF!</definedName>
    <definedName localSheetId="7" name="_94___12">#REF!</definedName>
    <definedName localSheetId="8" name="_94___12">#REF!</definedName>
    <definedName name="_94___12">#REF!</definedName>
    <definedName localSheetId="7" name="_94___14">#REF!</definedName>
    <definedName localSheetId="8" name="_94___14">#REF!</definedName>
    <definedName name="_94___14">#REF!</definedName>
    <definedName localSheetId="7" name="_94___16">#REF!</definedName>
    <definedName localSheetId="8" name="_94___16">#REF!</definedName>
    <definedName name="_94___16">#REF!</definedName>
    <definedName localSheetId="7" name="_94___2">#REF!</definedName>
    <definedName localSheetId="8" name="_94___2">#REF!</definedName>
    <definedName name="_94___2">#REF!</definedName>
    <definedName localSheetId="7" name="_94___25">#REF!</definedName>
    <definedName localSheetId="8" name="_94___25">#REF!</definedName>
    <definedName name="_94___25">#REF!</definedName>
    <definedName localSheetId="7" name="_94___26">#REF!</definedName>
    <definedName localSheetId="8" name="_94___26">#REF!</definedName>
    <definedName name="_94___26">#REF!</definedName>
    <definedName localSheetId="7" name="_94___27">#REF!</definedName>
    <definedName localSheetId="8" name="_94___27">#REF!</definedName>
    <definedName name="_94___27">#REF!</definedName>
    <definedName localSheetId="7" name="_94___4">#REF!</definedName>
    <definedName localSheetId="8" name="_94___4">#REF!</definedName>
    <definedName name="_94___4">#REF!</definedName>
    <definedName localSheetId="7" name="_94___5">#REF!</definedName>
    <definedName localSheetId="8" name="_94___5">#REF!</definedName>
    <definedName name="_94___5">#REF!</definedName>
    <definedName localSheetId="7" name="_94___7">#REF!</definedName>
    <definedName localSheetId="8" name="_94___7">#REF!</definedName>
    <definedName name="_94___7">#REF!</definedName>
    <definedName name="_A10">[24]SV161!$C$19:$S$19</definedName>
    <definedName name="_A16">[24]SV161!$C$21:$S$21</definedName>
    <definedName name="_A30">[24]SV161!$C$22:$S$22</definedName>
    <definedName name="_A40">[24]SV161!$C$23:$S$23</definedName>
    <definedName name="_A50">[24]SV161!$C$24:$S$24</definedName>
    <definedName localSheetId="0" name="_aaa1">#REF!</definedName>
    <definedName localSheetId="7" name="_aaa1">#REF!</definedName>
    <definedName localSheetId="8" name="_aaa1">#REF!</definedName>
    <definedName name="_aaa1">#REF!</definedName>
    <definedName localSheetId="0" name="_aaa2">#REF!</definedName>
    <definedName localSheetId="7" name="_aaa2">#REF!</definedName>
    <definedName localSheetId="8" name="_aaa2">#REF!</definedName>
    <definedName name="_aaa2">#REF!</definedName>
    <definedName localSheetId="0" name="_aaa3">#REF!</definedName>
    <definedName localSheetId="7" name="_aaa3">#REF!</definedName>
    <definedName localSheetId="8" name="_aaa3">#REF!</definedName>
    <definedName name="_aaa3">#REF!</definedName>
    <definedName localSheetId="7" name="_aaa4">#REF!</definedName>
    <definedName localSheetId="8" name="_aaa4">#REF!</definedName>
    <definedName name="_aaa4">#REF!</definedName>
    <definedName localSheetId="7" name="_aaa5">#REF!</definedName>
    <definedName localSheetId="8" name="_aaa5">#REF!</definedName>
    <definedName name="_aaa5">#REF!</definedName>
    <definedName localSheetId="7" name="_aaa6">#REF!</definedName>
    <definedName localSheetId="8" name="_aaa6">#REF!</definedName>
    <definedName name="_aaa6">#REF!</definedName>
    <definedName localSheetId="7" name="_aaa7">#REF!</definedName>
    <definedName localSheetId="8" name="_aaa7">#REF!</definedName>
    <definedName name="_aaa7">#REF!</definedName>
    <definedName localSheetId="7" name="_aaa8">#REF!</definedName>
    <definedName localSheetId="8" name="_aaa8">#REF!</definedName>
    <definedName name="_aaa8">#REF!</definedName>
    <definedName localSheetId="7" name="_ASP4">#REF!</definedName>
    <definedName localSheetId="8" name="_ASP4">#REF!</definedName>
    <definedName name="_ASP4">#REF!</definedName>
    <definedName name="_B1">#N/A</definedName>
    <definedName name="_B10">[24]SV161!$C$30:$S$30</definedName>
    <definedName name="_B20">[24]SV161!$C$31:$S$31</definedName>
    <definedName name="_B30">[24]SV161!$C$32:$S$32</definedName>
    <definedName hidden="1"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hidden="1" localSheetId="10" name="_bdm.00C0D9EF8BE14012A7E563CDFAAFF67A.edm">#REF!</definedName>
    <definedName hidden="1" localSheetId="0" name="_bdm.00C0D9EF8BE14012A7E563CDFAAFF67A.edm">#REF!</definedName>
    <definedName hidden="1" localSheetId="7" name="_bdm.00C0D9EF8BE14012A7E563CDFAAFF67A.edm">#REF!</definedName>
    <definedName hidden="1" localSheetId="8" name="_bdm.00C0D9EF8BE14012A7E563CDFAAFF67A.edm">#REF!</definedName>
    <definedName hidden="1" name="_bdm.00C0D9EF8BE14012A7E563CDFAAFF67A.edm">#REF!</definedName>
    <definedName hidden="1" localSheetId="10" name="_bdm.02AA2180B0084723AFFC9E4E6DA538AC.edm">#REF!</definedName>
    <definedName hidden="1" localSheetId="0" name="_bdm.02AA2180B0084723AFFC9E4E6DA538AC.edm">#REF!</definedName>
    <definedName hidden="1" localSheetId="7" name="_bdm.02AA2180B0084723AFFC9E4E6DA538AC.edm">#REF!</definedName>
    <definedName hidden="1" localSheetId="8" name="_bdm.02AA2180B0084723AFFC9E4E6DA538AC.edm">#REF!</definedName>
    <definedName hidden="1" name="_bdm.02AA2180B0084723AFFC9E4E6DA538AC.edm">#REF!</definedName>
    <definedName hidden="1" localSheetId="10" name="_bdm.02EFED87DA6B440DAF356A06EA8CCE6D.edm">#REF!</definedName>
    <definedName hidden="1" localSheetId="0" name="_bdm.02EFED87DA6B440DAF356A06EA8CCE6D.edm">#REF!</definedName>
    <definedName hidden="1" localSheetId="7" name="_bdm.02EFED87DA6B440DAF356A06EA8CCE6D.edm">#REF!</definedName>
    <definedName hidden="1" localSheetId="8" name="_bdm.02EFED87DA6B440DAF356A06EA8CCE6D.edm">#REF!</definedName>
    <definedName hidden="1" name="_bdm.02EFED87DA6B440DAF356A06EA8CCE6D.edm">#REF!</definedName>
    <definedName hidden="1" name="_bdm.040230B8660F4BC9892D5A3F1707A1C8.edm">[25]Projections!$A:$IV</definedName>
    <definedName hidden="1" localSheetId="10" name="_bdm.053252EB6ED04855BFE51C3EB0837A6B.edm">#REF!</definedName>
    <definedName hidden="1" localSheetId="0" name="_bdm.053252EB6ED04855BFE51C3EB0837A6B.edm">#REF!</definedName>
    <definedName hidden="1" localSheetId="7" name="_bdm.053252EB6ED04855BFE51C3EB0837A6B.edm">#REF!</definedName>
    <definedName hidden="1" localSheetId="8" name="_bdm.053252EB6ED04855BFE51C3EB0837A6B.edm">#REF!</definedName>
    <definedName hidden="1" name="_bdm.053252EB6ED04855BFE51C3EB0837A6B.edm">#REF!</definedName>
    <definedName hidden="1" localSheetId="10" name="_bdm.0883F6F83E204B74B7DD1E975DA13ADD.edm">#REF!</definedName>
    <definedName hidden="1" localSheetId="0" name="_bdm.0883F6F83E204B74B7DD1E975DA13ADD.edm">#REF!</definedName>
    <definedName hidden="1" localSheetId="7" name="_bdm.0883F6F83E204B74B7DD1E975DA13ADD.edm">#REF!</definedName>
    <definedName hidden="1" localSheetId="8" name="_bdm.0883F6F83E204B74B7DD1E975DA13ADD.edm">#REF!</definedName>
    <definedName hidden="1" name="_bdm.0883F6F83E204B74B7DD1E975DA13ADD.edm">#REF!</definedName>
    <definedName hidden="1" localSheetId="10" name="_bdm.08E492A671284214AD982BEB208B8F93.edm">#REF!</definedName>
    <definedName hidden="1" localSheetId="0" name="_bdm.08E492A671284214AD982BEB208B8F93.edm">#REF!</definedName>
    <definedName hidden="1" localSheetId="7" name="_bdm.08E492A671284214AD982BEB208B8F93.edm">#REF!</definedName>
    <definedName hidden="1" localSheetId="8" name="_bdm.08E492A671284214AD982BEB208B8F93.edm">#REF!</definedName>
    <definedName hidden="1" name="_bdm.08E492A671284214AD982BEB208B8F93.edm">#REF!</definedName>
    <definedName hidden="1" localSheetId="10" name="_bdm.09187C12D1CE45F193AE198DD6AE884F.edm">#REF!</definedName>
    <definedName hidden="1" localSheetId="0" name="_bdm.09187C12D1CE45F193AE198DD6AE884F.edm">#REF!</definedName>
    <definedName hidden="1" localSheetId="7" name="_bdm.09187C12D1CE45F193AE198DD6AE884F.edm">#REF!</definedName>
    <definedName hidden="1" localSheetId="8" name="_bdm.09187C12D1CE45F193AE198DD6AE884F.edm">#REF!</definedName>
    <definedName hidden="1" name="_bdm.09187C12D1CE45F193AE198DD6AE884F.edm">#REF!</definedName>
    <definedName hidden="1" localSheetId="10" name="_bdm.0A4C5DE597874549B190FD467C6A1CC4.edm">#REF!</definedName>
    <definedName hidden="1" localSheetId="0" name="_bdm.0A4C5DE597874549B190FD467C6A1CC4.edm">#REF!</definedName>
    <definedName hidden="1" localSheetId="7" name="_bdm.0A4C5DE597874549B190FD467C6A1CC4.edm">#REF!</definedName>
    <definedName hidden="1" localSheetId="8" name="_bdm.0A4C5DE597874549B190FD467C6A1CC4.edm">#REF!</definedName>
    <definedName hidden="1" name="_bdm.0A4C5DE597874549B190FD467C6A1CC4.edm">#REF!</definedName>
    <definedName hidden="1" localSheetId="10" name="_bdm.0EBC0B70D2854C038F08EFF978C7C67A.edm">#REF!</definedName>
    <definedName hidden="1" localSheetId="0" name="_bdm.0EBC0B70D2854C038F08EFF978C7C67A.edm">#REF!</definedName>
    <definedName hidden="1" localSheetId="7" name="_bdm.0EBC0B70D2854C038F08EFF978C7C67A.edm">#REF!</definedName>
    <definedName hidden="1" localSheetId="8" name="_bdm.0EBC0B70D2854C038F08EFF978C7C67A.edm">#REF!</definedName>
    <definedName hidden="1" name="_bdm.0EBC0B70D2854C038F08EFF978C7C67A.edm">#REF!</definedName>
    <definedName hidden="1" localSheetId="10" name="_bdm.15890F25A4484043AF3AE51860B59A14.edm">#REF!</definedName>
    <definedName hidden="1" localSheetId="0" name="_bdm.15890F25A4484043AF3AE51860B59A14.edm">#REF!</definedName>
    <definedName hidden="1" localSheetId="7" name="_bdm.15890F25A4484043AF3AE51860B59A14.edm">#REF!</definedName>
    <definedName hidden="1" localSheetId="8" name="_bdm.15890F25A4484043AF3AE51860B59A14.edm">#REF!</definedName>
    <definedName hidden="1" name="_bdm.15890F25A4484043AF3AE51860B59A14.edm">#REF!</definedName>
    <definedName hidden="1" localSheetId="10" name="_bdm.170C77E1E37E4B33A5A3F1CF661EAD22.edm">#REF!</definedName>
    <definedName hidden="1" localSheetId="0" name="_bdm.170C77E1E37E4B33A5A3F1CF661EAD22.edm">#REF!</definedName>
    <definedName hidden="1" localSheetId="7" name="_bdm.170C77E1E37E4B33A5A3F1CF661EAD22.edm">#REF!</definedName>
    <definedName hidden="1" localSheetId="8" name="_bdm.170C77E1E37E4B33A5A3F1CF661EAD22.edm">#REF!</definedName>
    <definedName hidden="1" name="_bdm.170C77E1E37E4B33A5A3F1CF661EAD22.edm">#REF!</definedName>
    <definedName hidden="1" localSheetId="10" name="_bdm.18396CE513024A30AA8A76234D5FEFD0.edm">#REF!</definedName>
    <definedName hidden="1" localSheetId="0" name="_bdm.18396CE513024A30AA8A76234D5FEFD0.edm">#REF!</definedName>
    <definedName hidden="1" localSheetId="7" name="_bdm.18396CE513024A30AA8A76234D5FEFD0.edm">#REF!</definedName>
    <definedName hidden="1" localSheetId="8" name="_bdm.18396CE513024A30AA8A76234D5FEFD0.edm">#REF!</definedName>
    <definedName hidden="1" name="_bdm.18396CE513024A30AA8A76234D5FEFD0.edm">#REF!</definedName>
    <definedName hidden="1" localSheetId="10" name="_bdm.2362C0156C8048FAA2961453BD7C4BCE.edm">#REF!</definedName>
    <definedName hidden="1" localSheetId="0" name="_bdm.2362C0156C8048FAA2961453BD7C4BCE.edm">#REF!</definedName>
    <definedName hidden="1" localSheetId="7" name="_bdm.2362C0156C8048FAA2961453BD7C4BCE.edm">#REF!</definedName>
    <definedName hidden="1" localSheetId="8" name="_bdm.2362C0156C8048FAA2961453BD7C4BCE.edm">#REF!</definedName>
    <definedName hidden="1" name="_bdm.2362C0156C8048FAA2961453BD7C4BCE.edm">#REF!</definedName>
    <definedName hidden="1" localSheetId="10" name="_bdm.29102105AB86426CAAC299DD444B5E4D.edm">#REF!</definedName>
    <definedName hidden="1" localSheetId="0" name="_bdm.29102105AB86426CAAC299DD444B5E4D.edm">#REF!</definedName>
    <definedName hidden="1" localSheetId="7" name="_bdm.29102105AB86426CAAC299DD444B5E4D.edm">#REF!</definedName>
    <definedName hidden="1" localSheetId="8" name="_bdm.29102105AB86426CAAC299DD444B5E4D.edm">#REF!</definedName>
    <definedName hidden="1" name="_bdm.29102105AB86426CAAC299DD444B5E4D.edm">#REF!</definedName>
    <definedName hidden="1" localSheetId="10" name="_bdm.2A38C861995B46C8991A97EA5A948A78.edm">#REF!</definedName>
    <definedName hidden="1" localSheetId="0" name="_bdm.2A38C861995B46C8991A97EA5A948A78.edm">#REF!</definedName>
    <definedName hidden="1" localSheetId="7" name="_bdm.2A38C861995B46C8991A97EA5A948A78.edm">#REF!</definedName>
    <definedName hidden="1" localSheetId="8" name="_bdm.2A38C861995B46C8991A97EA5A948A78.edm">#REF!</definedName>
    <definedName hidden="1" name="_bdm.2A38C861995B46C8991A97EA5A948A78.edm">#REF!</definedName>
    <definedName hidden="1" localSheetId="10" name="_bdm.2CBA471E682C48A3A10CD1024A462351.edm">#REF!</definedName>
    <definedName hidden="1" localSheetId="0" name="_bdm.2CBA471E682C48A3A10CD1024A462351.edm">#REF!</definedName>
    <definedName hidden="1" localSheetId="7" name="_bdm.2CBA471E682C48A3A10CD1024A462351.edm">#REF!</definedName>
    <definedName hidden="1" localSheetId="8" name="_bdm.2CBA471E682C48A3A10CD1024A462351.edm">#REF!</definedName>
    <definedName hidden="1" name="_bdm.2CBA471E682C48A3A10CD1024A462351.edm">#REF!</definedName>
    <definedName hidden="1" localSheetId="10" name="_bdm.2D161A2B7C76497F9F6D027C12375384.edm">#REF!</definedName>
    <definedName hidden="1" localSheetId="0" name="_bdm.2D161A2B7C76497F9F6D027C12375384.edm">#REF!</definedName>
    <definedName hidden="1" localSheetId="7" name="_bdm.2D161A2B7C76497F9F6D027C12375384.edm">#REF!</definedName>
    <definedName hidden="1" localSheetId="8" name="_bdm.2D161A2B7C76497F9F6D027C12375384.edm">#REF!</definedName>
    <definedName hidden="1" name="_bdm.2D161A2B7C76497F9F6D027C12375384.edm">#REF!</definedName>
    <definedName hidden="1" localSheetId="10" name="_bdm.2F477F25EFBE4C9BB3E9EC617CD64545.edm">#REF!</definedName>
    <definedName hidden="1" localSheetId="0" name="_bdm.2F477F25EFBE4C9BB3E9EC617CD64545.edm">#REF!</definedName>
    <definedName hidden="1" localSheetId="7" name="_bdm.2F477F25EFBE4C9BB3E9EC617CD64545.edm">#REF!</definedName>
    <definedName hidden="1" localSheetId="8" name="_bdm.2F477F25EFBE4C9BB3E9EC617CD64545.edm">#REF!</definedName>
    <definedName hidden="1" name="_bdm.2F477F25EFBE4C9BB3E9EC617CD64545.edm">#REF!</definedName>
    <definedName hidden="1" localSheetId="10" name="_bdm.304F174C8384432A9C14069F554DBEC0.edm">#REF!</definedName>
    <definedName hidden="1" localSheetId="0" name="_bdm.304F174C8384432A9C14069F554DBEC0.edm">#REF!</definedName>
    <definedName hidden="1" localSheetId="7" name="_bdm.304F174C8384432A9C14069F554DBEC0.edm">#REF!</definedName>
    <definedName hidden="1" localSheetId="8" name="_bdm.304F174C8384432A9C14069F554DBEC0.edm">#REF!</definedName>
    <definedName hidden="1" name="_bdm.304F174C8384432A9C14069F554DBEC0.edm">#REF!</definedName>
    <definedName hidden="1" localSheetId="10" name="_bdm.31B8759EFE3D47B3BC99BC433F195FBF.edm">#REF!</definedName>
    <definedName hidden="1" localSheetId="0" name="_bdm.31B8759EFE3D47B3BC99BC433F195FBF.edm">#REF!</definedName>
    <definedName hidden="1" localSheetId="7" name="_bdm.31B8759EFE3D47B3BC99BC433F195FBF.edm">#REF!</definedName>
    <definedName hidden="1" localSheetId="8" name="_bdm.31B8759EFE3D47B3BC99BC433F195FBF.edm">#REF!</definedName>
    <definedName hidden="1" name="_bdm.31B8759EFE3D47B3BC99BC433F195FBF.edm">#REF!</definedName>
    <definedName hidden="1" name="_bdm.37EED641822D4F2BAA2DDE4C8C2DFF5F.edm">#N/A</definedName>
    <definedName hidden="1" localSheetId="10" name="_bdm.3BBFE8DA33C7499691935804E68E6B0C.edm">#REF!</definedName>
    <definedName hidden="1" localSheetId="0" name="_bdm.3BBFE8DA33C7499691935804E68E6B0C.edm">#REF!</definedName>
    <definedName hidden="1" localSheetId="7" name="_bdm.3BBFE8DA33C7499691935804E68E6B0C.edm">#REF!</definedName>
    <definedName hidden="1" localSheetId="8" name="_bdm.3BBFE8DA33C7499691935804E68E6B0C.edm">#REF!</definedName>
    <definedName hidden="1" name="_bdm.3BBFE8DA33C7499691935804E68E6B0C.edm">#REF!</definedName>
    <definedName hidden="1" name="_bdm.443898C1DDAE4E0995C2ED5F5203FEF4.edm">[26]SOTP!$A:$IV</definedName>
    <definedName hidden="1" localSheetId="10" name="_bdm.49565BF5FF794C539DBC82076000DC4B.edm">#REF!</definedName>
    <definedName hidden="1" localSheetId="0" name="_bdm.49565BF5FF794C539DBC82076000DC4B.edm">#REF!</definedName>
    <definedName hidden="1" localSheetId="7" name="_bdm.49565BF5FF794C539DBC82076000DC4B.edm">#REF!</definedName>
    <definedName hidden="1" localSheetId="8" name="_bdm.49565BF5FF794C539DBC82076000DC4B.edm">#REF!</definedName>
    <definedName hidden="1" name="_bdm.49565BF5FF794C539DBC82076000DC4B.edm">#REF!</definedName>
    <definedName hidden="1" localSheetId="10" name="_bdm.4A2A91CF59154905B89117F8831531D4.edm">#REF!</definedName>
    <definedName hidden="1" localSheetId="0" name="_bdm.4A2A91CF59154905B89117F8831531D4.edm">#REF!</definedName>
    <definedName hidden="1" localSheetId="7" name="_bdm.4A2A91CF59154905B89117F8831531D4.edm">#REF!</definedName>
    <definedName hidden="1" localSheetId="8" name="_bdm.4A2A91CF59154905B89117F8831531D4.edm">#REF!</definedName>
    <definedName hidden="1" name="_bdm.4A2A91CF59154905B89117F8831531D4.edm">#REF!</definedName>
    <definedName hidden="1" localSheetId="10" name="_bdm.4B0774CF4D7546338C029DACD0AC04AF.edm">#REF!</definedName>
    <definedName hidden="1" localSheetId="0" name="_bdm.4B0774CF4D7546338C029DACD0AC04AF.edm">#REF!</definedName>
    <definedName hidden="1" localSheetId="7" name="_bdm.4B0774CF4D7546338C029DACD0AC04AF.edm">#REF!</definedName>
    <definedName hidden="1" localSheetId="8" name="_bdm.4B0774CF4D7546338C029DACD0AC04AF.edm">#REF!</definedName>
    <definedName hidden="1" name="_bdm.4B0774CF4D7546338C029DACD0AC04AF.edm">#REF!</definedName>
    <definedName hidden="1" localSheetId="10" name="_bdm.560CC529085E43E4B75093E97034EB37.edm">#REF!</definedName>
    <definedName hidden="1" localSheetId="0" name="_bdm.560CC529085E43E4B75093E97034EB37.edm">#REF!</definedName>
    <definedName hidden="1" localSheetId="7" name="_bdm.560CC529085E43E4B75093E97034EB37.edm">#REF!</definedName>
    <definedName hidden="1" localSheetId="8" name="_bdm.560CC529085E43E4B75093E97034EB37.edm">#REF!</definedName>
    <definedName hidden="1" name="_bdm.560CC529085E43E4B75093E97034EB37.edm">#REF!</definedName>
    <definedName hidden="1" localSheetId="10" name="_bdm.56F75FC2606341CFA60722E4964A61ED.edm">#REF!</definedName>
    <definedName hidden="1" localSheetId="0" name="_bdm.56F75FC2606341CFA60722E4964A61ED.edm">#REF!</definedName>
    <definedName hidden="1" localSheetId="7" name="_bdm.56F75FC2606341CFA60722E4964A61ED.edm">#REF!</definedName>
    <definedName hidden="1" localSheetId="8" name="_bdm.56F75FC2606341CFA60722E4964A61ED.edm">#REF!</definedName>
    <definedName hidden="1" name="_bdm.56F75FC2606341CFA60722E4964A61ED.edm">#REF!</definedName>
    <definedName hidden="1" localSheetId="10" name="_bdm.5B9FA6AD16274AF0A7F1EA71741F6425.edm">#REF!</definedName>
    <definedName hidden="1" localSheetId="0" name="_bdm.5B9FA6AD16274AF0A7F1EA71741F6425.edm">#REF!</definedName>
    <definedName hidden="1" localSheetId="7" name="_bdm.5B9FA6AD16274AF0A7F1EA71741F6425.edm">#REF!</definedName>
    <definedName hidden="1" localSheetId="8" name="_bdm.5B9FA6AD16274AF0A7F1EA71741F6425.edm">#REF!</definedName>
    <definedName hidden="1" name="_bdm.5B9FA6AD16274AF0A7F1EA71741F6425.edm">#REF!</definedName>
    <definedName hidden="1" localSheetId="10" name="_bdm.60AC218AF8CD42C485087DD4F01F6F68.edm">#REF!</definedName>
    <definedName hidden="1" localSheetId="0" name="_bdm.60AC218AF8CD42C485087DD4F01F6F68.edm">#REF!</definedName>
    <definedName hidden="1" localSheetId="7" name="_bdm.60AC218AF8CD42C485087DD4F01F6F68.edm">#REF!</definedName>
    <definedName hidden="1" localSheetId="8" name="_bdm.60AC218AF8CD42C485087DD4F01F6F68.edm">#REF!</definedName>
    <definedName hidden="1" name="_bdm.60AC218AF8CD42C485087DD4F01F6F68.edm">#REF!</definedName>
    <definedName hidden="1" localSheetId="10" name="_bdm.66391AB36C3E40E8A357D2E91544AB4E.edm">#REF!</definedName>
    <definedName hidden="1" localSheetId="0" name="_bdm.66391AB36C3E40E8A357D2E91544AB4E.edm">#REF!</definedName>
    <definedName hidden="1" localSheetId="7" name="_bdm.66391AB36C3E40E8A357D2E91544AB4E.edm">#REF!</definedName>
    <definedName hidden="1" localSheetId="8" name="_bdm.66391AB36C3E40E8A357D2E91544AB4E.edm">#REF!</definedName>
    <definedName hidden="1" name="_bdm.66391AB36C3E40E8A357D2E91544AB4E.edm">#REF!</definedName>
    <definedName hidden="1" name="_bdm.677B41292497421CBA635D54779C6A45.edm">#N/A</definedName>
    <definedName hidden="1" localSheetId="10" name="_bdm.6E930F29C2E446FCB48CC686615AEB29.edm">#REF!</definedName>
    <definedName hidden="1" localSheetId="0" name="_bdm.6E930F29C2E446FCB48CC686615AEB29.edm">#REF!</definedName>
    <definedName hidden="1" localSheetId="7" name="_bdm.6E930F29C2E446FCB48CC686615AEB29.edm">#REF!</definedName>
    <definedName hidden="1" localSheetId="8" name="_bdm.6E930F29C2E446FCB48CC686615AEB29.edm">#REF!</definedName>
    <definedName hidden="1" name="_bdm.6E930F29C2E446FCB48CC686615AEB29.edm">#REF!</definedName>
    <definedName hidden="1" localSheetId="10" name="_bdm.72BD0D0733C3441895C8CE1A7032FD8C.edm">#REF!</definedName>
    <definedName hidden="1" localSheetId="0" name="_bdm.72BD0D0733C3441895C8CE1A7032FD8C.edm">#REF!</definedName>
    <definedName hidden="1" localSheetId="7" name="_bdm.72BD0D0733C3441895C8CE1A7032FD8C.edm">#REF!</definedName>
    <definedName hidden="1" localSheetId="8" name="_bdm.72BD0D0733C3441895C8CE1A7032FD8C.edm">#REF!</definedName>
    <definedName hidden="1" name="_bdm.72BD0D0733C3441895C8CE1A7032FD8C.edm">#REF!</definedName>
    <definedName hidden="1" localSheetId="10" name="_bdm.798B66F4737D405D8E166AD903AD9133.edm">#REF!</definedName>
    <definedName hidden="1" localSheetId="0" name="_bdm.798B66F4737D405D8E166AD903AD9133.edm">#REF!</definedName>
    <definedName hidden="1" localSheetId="7" name="_bdm.798B66F4737D405D8E166AD903AD9133.edm">#REF!</definedName>
    <definedName hidden="1" localSheetId="8" name="_bdm.798B66F4737D405D8E166AD903AD9133.edm">#REF!</definedName>
    <definedName hidden="1" name="_bdm.798B66F4737D405D8E166AD903AD9133.edm">#REF!</definedName>
    <definedName hidden="1" localSheetId="10" name="_bdm.7AAACA4672FE4AABB120B35F1F6BF722.edm">#REF!</definedName>
    <definedName hidden="1" localSheetId="0" name="_bdm.7AAACA4672FE4AABB120B35F1F6BF722.edm">#REF!</definedName>
    <definedName hidden="1" localSheetId="7" name="_bdm.7AAACA4672FE4AABB120B35F1F6BF722.edm">#REF!</definedName>
    <definedName hidden="1" localSheetId="8" name="_bdm.7AAACA4672FE4AABB120B35F1F6BF722.edm">#REF!</definedName>
    <definedName hidden="1" name="_bdm.7AAACA4672FE4AABB120B35F1F6BF722.edm">#REF!</definedName>
    <definedName hidden="1" localSheetId="10" name="_bdm.7B7617E2CF8F4F46B33C5D7AD69D1EB7.edm">#REF!</definedName>
    <definedName hidden="1" localSheetId="0" name="_bdm.7B7617E2CF8F4F46B33C5D7AD69D1EB7.edm">#REF!</definedName>
    <definedName hidden="1" localSheetId="7" name="_bdm.7B7617E2CF8F4F46B33C5D7AD69D1EB7.edm">#REF!</definedName>
    <definedName hidden="1" localSheetId="8" name="_bdm.7B7617E2CF8F4F46B33C5D7AD69D1EB7.edm">#REF!</definedName>
    <definedName hidden="1" name="_bdm.7B7617E2CF8F4F46B33C5D7AD69D1EB7.edm">#REF!</definedName>
    <definedName hidden="1" name="_bdm.7E482D0A6A9A490DB4BA7E9C662E504C.edm">[25]Banques!$A:$IV</definedName>
    <definedName hidden="1" localSheetId="10" name="_bdm.978AA887B7A0409D9BEB94DDCF92946A.edm">#REF!</definedName>
    <definedName hidden="1" localSheetId="0" name="_bdm.978AA887B7A0409D9BEB94DDCF92946A.edm">#REF!</definedName>
    <definedName hidden="1" localSheetId="7" name="_bdm.978AA887B7A0409D9BEB94DDCF92946A.edm">#REF!</definedName>
    <definedName hidden="1" localSheetId="8" name="_bdm.978AA887B7A0409D9BEB94DDCF92946A.edm">#REF!</definedName>
    <definedName hidden="1" name="_bdm.978AA887B7A0409D9BEB94DDCF92946A.edm">#REF!</definedName>
    <definedName hidden="1" localSheetId="10" name="_bdm.9ACBBA07335647B59AADC13E50D1989D.edm">#REF!</definedName>
    <definedName hidden="1" localSheetId="0" name="_bdm.9ACBBA07335647B59AADC13E50D1989D.edm">#REF!</definedName>
    <definedName hidden="1" localSheetId="7" name="_bdm.9ACBBA07335647B59AADC13E50D1989D.edm">#REF!</definedName>
    <definedName hidden="1" localSheetId="8" name="_bdm.9ACBBA07335647B59AADC13E50D1989D.edm">#REF!</definedName>
    <definedName hidden="1" name="_bdm.9ACBBA07335647B59AADC13E50D1989D.edm">#REF!</definedName>
    <definedName hidden="1" localSheetId="10" name="_bdm.9E068CDE91E2433BBDF7C764830C46CA.edm">#REF!</definedName>
    <definedName hidden="1" localSheetId="0" name="_bdm.9E068CDE91E2433BBDF7C764830C46CA.edm">#REF!</definedName>
    <definedName hidden="1" localSheetId="7" name="_bdm.9E068CDE91E2433BBDF7C764830C46CA.edm">#REF!</definedName>
    <definedName hidden="1" localSheetId="8" name="_bdm.9E068CDE91E2433BBDF7C764830C46CA.edm">#REF!</definedName>
    <definedName hidden="1" name="_bdm.9E068CDE91E2433BBDF7C764830C46CA.edm">#REF!</definedName>
    <definedName hidden="1" localSheetId="10" name="_bdm.A28A9FABA82C4BC0ABDC9477F55B7009.edm">#REF!</definedName>
    <definedName hidden="1" localSheetId="0" name="_bdm.A28A9FABA82C4BC0ABDC9477F55B7009.edm">#REF!</definedName>
    <definedName hidden="1" localSheetId="7" name="_bdm.A28A9FABA82C4BC0ABDC9477F55B7009.edm">#REF!</definedName>
    <definedName hidden="1" localSheetId="8" name="_bdm.A28A9FABA82C4BC0ABDC9477F55B7009.edm">#REF!</definedName>
    <definedName hidden="1" name="_bdm.A28A9FABA82C4BC0ABDC9477F55B7009.edm">#REF!</definedName>
    <definedName hidden="1" localSheetId="10" name="_bdm.A34D1CF0DB9D498B8FD69EF70C6190B9.edm">#REF!</definedName>
    <definedName hidden="1" localSheetId="0" name="_bdm.A34D1CF0DB9D498B8FD69EF70C6190B9.edm">#REF!</definedName>
    <definedName hidden="1" localSheetId="7" name="_bdm.A34D1CF0DB9D498B8FD69EF70C6190B9.edm">#REF!</definedName>
    <definedName hidden="1" localSheetId="8" name="_bdm.A34D1CF0DB9D498B8FD69EF70C6190B9.edm">#REF!</definedName>
    <definedName hidden="1" name="_bdm.A34D1CF0DB9D498B8FD69EF70C6190B9.edm">#REF!</definedName>
    <definedName hidden="1" localSheetId="10" name="_bdm.A3ACD61AA97041CDB0D389B5A3B28566.edm">#REF!</definedName>
    <definedName hidden="1" localSheetId="0" name="_bdm.A3ACD61AA97041CDB0D389B5A3B28566.edm">#REF!</definedName>
    <definedName hidden="1" localSheetId="7" name="_bdm.A3ACD61AA97041CDB0D389B5A3B28566.edm">#REF!</definedName>
    <definedName hidden="1" localSheetId="8" name="_bdm.A3ACD61AA97041CDB0D389B5A3B28566.edm">#REF!</definedName>
    <definedName hidden="1" name="_bdm.A3ACD61AA97041CDB0D389B5A3B28566.edm">#REF!</definedName>
    <definedName hidden="1" name="_bdm.B5EBC1BF630646CF98990A90EE5C73A7.edm">'[26]Charts (2)'!$A:$IV</definedName>
    <definedName hidden="1" name="_bdm.B5F4FA410314435888E15E0CFF304D25.edm">[26]Charts!$A:$IV</definedName>
    <definedName hidden="1" localSheetId="10" name="_bdm.BB237A5F4F0D4DD1B8979E5B117F89E3.edm">#REF!</definedName>
    <definedName hidden="1" localSheetId="0" name="_bdm.BB237A5F4F0D4DD1B8979E5B117F89E3.edm">#REF!</definedName>
    <definedName hidden="1" localSheetId="7" name="_bdm.BB237A5F4F0D4DD1B8979E5B117F89E3.edm">#REF!</definedName>
    <definedName hidden="1" localSheetId="8" name="_bdm.BB237A5F4F0D4DD1B8979E5B117F89E3.edm">#REF!</definedName>
    <definedName hidden="1" name="_bdm.BB237A5F4F0D4DD1B8979E5B117F89E3.edm">#REF!</definedName>
    <definedName hidden="1" localSheetId="10" name="_bdm.BCBEAFDCF30E4D8FA746679BF86222DE.edm">#REF!</definedName>
    <definedName hidden="1" localSheetId="0" name="_bdm.BCBEAFDCF30E4D8FA746679BF86222DE.edm">#REF!</definedName>
    <definedName hidden="1" localSheetId="7" name="_bdm.BCBEAFDCF30E4D8FA746679BF86222DE.edm">#REF!</definedName>
    <definedName hidden="1" localSheetId="8" name="_bdm.BCBEAFDCF30E4D8FA746679BF86222DE.edm">#REF!</definedName>
    <definedName hidden="1" name="_bdm.BCBEAFDCF30E4D8FA746679BF86222DE.edm">#REF!</definedName>
    <definedName hidden="1" localSheetId="10" name="_bdm.BCDC6A4BFB8F4261AAF69A1910BBFFAB.edm">#REF!</definedName>
    <definedName hidden="1" localSheetId="0" name="_bdm.BCDC6A4BFB8F4261AAF69A1910BBFFAB.edm">#REF!</definedName>
    <definedName hidden="1" localSheetId="7" name="_bdm.BCDC6A4BFB8F4261AAF69A1910BBFFAB.edm">#REF!</definedName>
    <definedName hidden="1" localSheetId="8" name="_bdm.BCDC6A4BFB8F4261AAF69A1910BBFFAB.edm">#REF!</definedName>
    <definedName hidden="1" name="_bdm.BCDC6A4BFB8F4261AAF69A1910BBFFAB.edm">#REF!</definedName>
    <definedName hidden="1" localSheetId="10" name="_bdm.BF193DFCE64E4F0D81685B0562859DB2.edm">#REF!</definedName>
    <definedName hidden="1" localSheetId="0" name="_bdm.BF193DFCE64E4F0D81685B0562859DB2.edm">#REF!</definedName>
    <definedName hidden="1" localSheetId="7" name="_bdm.BF193DFCE64E4F0D81685B0562859DB2.edm">#REF!</definedName>
    <definedName hidden="1" localSheetId="8" name="_bdm.BF193DFCE64E4F0D81685B0562859DB2.edm">#REF!</definedName>
    <definedName hidden="1" name="_bdm.BF193DFCE64E4F0D81685B0562859DB2.edm">#REF!</definedName>
    <definedName hidden="1" name="_bdm.C05B16D046A7485D8A261ACBD07A322C.edm">'[25]Key historical financials'!$A:$IV</definedName>
    <definedName hidden="1" localSheetId="10" name="_bdm.C372A35933EB401BA3A6EC0685403139.edm">#REF!</definedName>
    <definedName hidden="1" localSheetId="0" name="_bdm.C372A35933EB401BA3A6EC0685403139.edm">#REF!</definedName>
    <definedName hidden="1" localSheetId="7" name="_bdm.C372A35933EB401BA3A6EC0685403139.edm">#REF!</definedName>
    <definedName hidden="1" localSheetId="8" name="_bdm.C372A35933EB401BA3A6EC0685403139.edm">#REF!</definedName>
    <definedName hidden="1" name="_bdm.C372A35933EB401BA3A6EC0685403139.edm">#REF!</definedName>
    <definedName hidden="1" localSheetId="10" name="_bdm.C7A1F3F634A74A0F9EC4B07D8DBC668B.edm">#REF!</definedName>
    <definedName hidden="1" localSheetId="0" name="_bdm.C7A1F3F634A74A0F9EC4B07D8DBC668B.edm">#REF!</definedName>
    <definedName hidden="1" localSheetId="7" name="_bdm.C7A1F3F634A74A0F9EC4B07D8DBC668B.edm">#REF!</definedName>
    <definedName hidden="1" localSheetId="8" name="_bdm.C7A1F3F634A74A0F9EC4B07D8DBC668B.edm">#REF!</definedName>
    <definedName hidden="1" name="_bdm.C7A1F3F634A74A0F9EC4B07D8DBC668B.edm">#REF!</definedName>
    <definedName hidden="1" localSheetId="10" name="_bdm.C86D533D5E914EB487C2080BF18E83E4.edm">#REF!</definedName>
    <definedName hidden="1" localSheetId="0" name="_bdm.C86D533D5E914EB487C2080BF18E83E4.edm">#REF!</definedName>
    <definedName hidden="1" localSheetId="7" name="_bdm.C86D533D5E914EB487C2080BF18E83E4.edm">#REF!</definedName>
    <definedName hidden="1" localSheetId="8" name="_bdm.C86D533D5E914EB487C2080BF18E83E4.edm">#REF!</definedName>
    <definedName hidden="1" name="_bdm.C86D533D5E914EB487C2080BF18E83E4.edm">#REF!</definedName>
    <definedName hidden="1" localSheetId="10" name="_bdm.C935CBCFCC734F7AB9CA5D1103224C93.edm">#REF!</definedName>
    <definedName hidden="1" localSheetId="0" name="_bdm.C935CBCFCC734F7AB9CA5D1103224C93.edm">#REF!</definedName>
    <definedName hidden="1" localSheetId="7" name="_bdm.C935CBCFCC734F7AB9CA5D1103224C93.edm">#REF!</definedName>
    <definedName hidden="1" localSheetId="8" name="_bdm.C935CBCFCC734F7AB9CA5D1103224C93.edm">#REF!</definedName>
    <definedName hidden="1" name="_bdm.C935CBCFCC734F7AB9CA5D1103224C93.edm">#REF!</definedName>
    <definedName hidden="1" name="_bdm.CC87ADE021184A7094FC32CE14CFBA8E.edm">[25]OUTPUT!$A:$IV</definedName>
    <definedName hidden="1" localSheetId="10" name="_bdm.CDA74E3D7FAC4579B204406FAE55AE99.edm">#REF!</definedName>
    <definedName hidden="1" localSheetId="0" name="_bdm.CDA74E3D7FAC4579B204406FAE55AE99.edm">#REF!</definedName>
    <definedName hidden="1" localSheetId="7" name="_bdm.CDA74E3D7FAC4579B204406FAE55AE99.edm">#REF!</definedName>
    <definedName hidden="1" localSheetId="8" name="_bdm.CDA74E3D7FAC4579B204406FAE55AE99.edm">#REF!</definedName>
    <definedName hidden="1" name="_bdm.CDA74E3D7FAC4579B204406FAE55AE99.edm">#REF!</definedName>
    <definedName hidden="1" name="_bdm.D53AE69ED9E841EFBC1CE6DD976C8FC6.edm">[27]Charts!$A:$IV</definedName>
    <definedName hidden="1" localSheetId="10" name="_bdm.D68F0F579E0F4D9F8EDE01C05C8CBDCB.edm">#REF!</definedName>
    <definedName hidden="1" localSheetId="0" name="_bdm.D68F0F579E0F4D9F8EDE01C05C8CBDCB.edm">#REF!</definedName>
    <definedName hidden="1" localSheetId="7" name="_bdm.D68F0F579E0F4D9F8EDE01C05C8CBDCB.edm">#REF!</definedName>
    <definedName hidden="1" localSheetId="8" name="_bdm.D68F0F579E0F4D9F8EDE01C05C8CBDCB.edm">#REF!</definedName>
    <definedName hidden="1" name="_bdm.D68F0F579E0F4D9F8EDE01C05C8CBDCB.edm">#REF!</definedName>
    <definedName hidden="1" localSheetId="10" name="_bdm.DB7A4686E71E4C1FA433BF1FC8CD0FF0.edm">#REF!</definedName>
    <definedName hidden="1" localSheetId="0" name="_bdm.DB7A4686E71E4C1FA433BF1FC8CD0FF0.edm">#REF!</definedName>
    <definedName hidden="1" localSheetId="7" name="_bdm.DB7A4686E71E4C1FA433BF1FC8CD0FF0.edm">#REF!</definedName>
    <definedName hidden="1" localSheetId="8" name="_bdm.DB7A4686E71E4C1FA433BF1FC8CD0FF0.edm">#REF!</definedName>
    <definedName hidden="1" name="_bdm.DB7A4686E71E4C1FA433BF1FC8CD0FF0.edm">#REF!</definedName>
    <definedName hidden="1" localSheetId="10" name="_bdm.DCF303DB6FEF4A7D95C8B1A06C3EDA7D.edm">#REF!</definedName>
    <definedName hidden="1" localSheetId="0" name="_bdm.DCF303DB6FEF4A7D95C8B1A06C3EDA7D.edm">#REF!</definedName>
    <definedName hidden="1" localSheetId="7" name="_bdm.DCF303DB6FEF4A7D95C8B1A06C3EDA7D.edm">#REF!</definedName>
    <definedName hidden="1" localSheetId="8" name="_bdm.DCF303DB6FEF4A7D95C8B1A06C3EDA7D.edm">#REF!</definedName>
    <definedName hidden="1" name="_bdm.DCF303DB6FEF4A7D95C8B1A06C3EDA7D.edm">#REF!</definedName>
    <definedName hidden="1" localSheetId="10" name="_bdm.E11B1C5716184E2EAE2F8DCD87BD458E.edm">#REF!</definedName>
    <definedName hidden="1" localSheetId="0" name="_bdm.E11B1C5716184E2EAE2F8DCD87BD458E.edm">#REF!</definedName>
    <definedName hidden="1" localSheetId="7" name="_bdm.E11B1C5716184E2EAE2F8DCD87BD458E.edm">#REF!</definedName>
    <definedName hidden="1" localSheetId="8" name="_bdm.E11B1C5716184E2EAE2F8DCD87BD458E.edm">#REF!</definedName>
    <definedName hidden="1" name="_bdm.E11B1C5716184E2EAE2F8DCD87BD458E.edm">#REF!</definedName>
    <definedName hidden="1" name="_bdm.E59BFABDE1194659AC464A4646E3BBFB.edm">'[26]Colour pannel'!$A:$IV</definedName>
    <definedName hidden="1" localSheetId="10" name="_bdm.EBAC93D9B4434258968CD782605A4122.edm">#REF!</definedName>
    <definedName hidden="1" localSheetId="0" name="_bdm.EBAC93D9B4434258968CD782605A4122.edm">#REF!</definedName>
    <definedName hidden="1" localSheetId="7" name="_bdm.EBAC93D9B4434258968CD782605A4122.edm">#REF!</definedName>
    <definedName hidden="1" localSheetId="8" name="_bdm.EBAC93D9B4434258968CD782605A4122.edm">#REF!</definedName>
    <definedName hidden="1" name="_bdm.EBAC93D9B4434258968CD782605A4122.edm">#REF!</definedName>
    <definedName hidden="1" localSheetId="10" name="_bdm.ECF6D3394DBF44B7ABC5637DE6403FE6.edm">#REF!</definedName>
    <definedName hidden="1" localSheetId="0" name="_bdm.ECF6D3394DBF44B7ABC5637DE6403FE6.edm">#REF!</definedName>
    <definedName hidden="1" localSheetId="7" name="_bdm.ECF6D3394DBF44B7ABC5637DE6403FE6.edm">#REF!</definedName>
    <definedName hidden="1" localSheetId="8" name="_bdm.ECF6D3394DBF44B7ABC5637DE6403FE6.edm">#REF!</definedName>
    <definedName hidden="1" name="_bdm.ECF6D3394DBF44B7ABC5637DE6403FE6.edm">#REF!</definedName>
    <definedName hidden="1" localSheetId="10" name="_bdm.F18B3776FEAF4F7AA1587EB080776343.edm">#REF!</definedName>
    <definedName hidden="1" localSheetId="0" name="_bdm.F18B3776FEAF4F7AA1587EB080776343.edm">#REF!</definedName>
    <definedName hidden="1" localSheetId="7" name="_bdm.F18B3776FEAF4F7AA1587EB080776343.edm">#REF!</definedName>
    <definedName hidden="1" localSheetId="8" name="_bdm.F18B3776FEAF4F7AA1587EB080776343.edm">#REF!</definedName>
    <definedName hidden="1" name="_bdm.F18B3776FEAF4F7AA1587EB080776343.edm">#REF!</definedName>
    <definedName hidden="1" localSheetId="10" name="_bdm.F44AE91BFA0E46E8889BCA3BF81CDCFF.edm">#REF!</definedName>
    <definedName hidden="1" localSheetId="0" name="_bdm.F44AE91BFA0E46E8889BCA3BF81CDCFF.edm">#REF!</definedName>
    <definedName hidden="1" localSheetId="7" name="_bdm.F44AE91BFA0E46E8889BCA3BF81CDCFF.edm">#REF!</definedName>
    <definedName hidden="1" localSheetId="8" name="_bdm.F44AE91BFA0E46E8889BCA3BF81CDCFF.edm">#REF!</definedName>
    <definedName hidden="1" name="_bdm.F44AE91BFA0E46E8889BCA3BF81CDCFF.edm">#REF!</definedName>
    <definedName localSheetId="7" name="_c20041">#REF!</definedName>
    <definedName localSheetId="8" name="_c20041">#REF!</definedName>
    <definedName name="_c20041">#REF!</definedName>
    <definedName localSheetId="7" name="_CAT4">#REF!</definedName>
    <definedName localSheetId="8" name="_CAT4">#REF!</definedName>
    <definedName name="_CAT4">#REF!</definedName>
    <definedName hidden="1" localSheetId="0" name="_Co50">{#N/A,"DR",FALSE,"increm pf";#N/A,"MAMSI",FALSE,"increm pf";#N/A,"MAXI",FALSE,"increm pf";#N/A,"PCAM",FALSE,"increm pf";#N/A,"PHSV",FALSE,"increm pf";#N/A,"SIE",FALSE,"increm pf"}</definedName>
    <definedName hidden="1" localSheetId="7" name="_Co50">{#N/A,"DR",FALSE,"increm pf";#N/A,"MAMSI",FALSE,"increm pf";#N/A,"MAXI",FALSE,"increm pf";#N/A,"PCAM",FALSE,"increm pf";#N/A,"PHSV",FALSE,"increm pf";#N/A,"SIE",FALSE,"increm pf"}</definedName>
    <definedName hidden="1" localSheetId="8" name="_Co50">{#N/A,"DR",FALSE,"increm pf";#N/A,"MAMSI",FALSE,"increm pf";#N/A,"MAXI",FALSE,"increm pf";#N/A,"PCAM",FALSE,"increm pf";#N/A,"PHSV",FALSE,"increm pf";#N/A,"SIE",FALSE,"increm pf"}</definedName>
    <definedName hidden="1" name="_Co50">{#N/A,"DR",FALSE,"increm pf";#N/A,"MAMSI",FALSE,"increm pf";#N/A,"MAXI",FALSE,"increm pf";#N/A,"PCAM",FALSE,"increm pf";#N/A,"PHSV",FALSE,"increm pf";#N/A,"SIE",FALSE,"increm pf"}</definedName>
    <definedName hidden="1"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8" name="_DAT1">#REF!</definedName>
    <definedName name="_DAT1">#REF!</definedName>
    <definedName localSheetId="7" name="_DAT10">#REF!</definedName>
    <definedName localSheetId="8" name="_DAT10">#REF!</definedName>
    <definedName name="_DAT10">#REF!</definedName>
    <definedName localSheetId="7" name="_dat100">'[28]FES  ATLAS'!#REF!</definedName>
    <definedName localSheetId="8" name="_dat100">'[28]FES  ATLAS'!#REF!</definedName>
    <definedName name="_dat100">'[28]FES  ATLAS'!#REF!</definedName>
    <definedName localSheetId="0" name="_DAT11">#REF!</definedName>
    <definedName localSheetId="7" name="_DAT11">#REF!</definedName>
    <definedName localSheetId="8" name="_DAT11">#REF!</definedName>
    <definedName name="_DAT11">#REF!</definedName>
    <definedName localSheetId="0" name="_DAT12">#REF!</definedName>
    <definedName localSheetId="7" name="_DAT12">#REF!</definedName>
    <definedName localSheetId="8" name="_DAT12">#REF!</definedName>
    <definedName name="_DAT12">#REF!</definedName>
    <definedName localSheetId="0" name="_dat120">'[29]FES  ATLAS'!#REF!</definedName>
    <definedName localSheetId="7" name="_dat120">'[29]FES  ATLAS'!#REF!</definedName>
    <definedName localSheetId="8" name="_dat120">'[29]FES  ATLAS'!#REF!</definedName>
    <definedName name="_dat120">'[29]FES  ATLAS'!#REF!</definedName>
    <definedName localSheetId="0" name="_DAT13">#REF!</definedName>
    <definedName localSheetId="7" name="_DAT13">#REF!</definedName>
    <definedName localSheetId="8" name="_DAT13">#REF!</definedName>
    <definedName name="_DAT13">#REF!</definedName>
    <definedName localSheetId="0" name="_DAT14">#REF!</definedName>
    <definedName localSheetId="7" name="_DAT14">#REF!</definedName>
    <definedName localSheetId="8" name="_DAT14">#REF!</definedName>
    <definedName name="_DAT14">#REF!</definedName>
    <definedName localSheetId="0" name="_DAT15">#REF!</definedName>
    <definedName localSheetId="7" name="_DAT15">#REF!</definedName>
    <definedName localSheetId="8" name="_DAT15">#REF!</definedName>
    <definedName name="_DAT15">#REF!</definedName>
    <definedName localSheetId="7" name="_DAT16">#REF!</definedName>
    <definedName localSheetId="8" name="_DAT16">#REF!</definedName>
    <definedName name="_DAT16">#REF!</definedName>
    <definedName localSheetId="7" name="_DAT17">#REF!</definedName>
    <definedName localSheetId="8" name="_DAT17">#REF!</definedName>
    <definedName name="_DAT17">#REF!</definedName>
    <definedName localSheetId="7" name="_DAT18">#REF!</definedName>
    <definedName localSheetId="8" name="_DAT18">#REF!</definedName>
    <definedName name="_DAT18">#REF!</definedName>
    <definedName localSheetId="7" name="_DAT19">#REF!</definedName>
    <definedName localSheetId="8" name="_DAT19">#REF!</definedName>
    <definedName name="_DAT19">#REF!</definedName>
    <definedName localSheetId="7" name="_DAT2">#REF!</definedName>
    <definedName localSheetId="8" name="_DAT2">#REF!</definedName>
    <definedName name="_DAT2">#REF!</definedName>
    <definedName localSheetId="7" name="_DAT20">'[30]Frs ETR'!#REF!</definedName>
    <definedName localSheetId="8" name="_DAT20">'[30]Frs ETR'!#REF!</definedName>
    <definedName name="_DAT20">'[30]Frs ETR'!#REF!</definedName>
    <definedName localSheetId="0" name="_DAT21">#REF!</definedName>
    <definedName localSheetId="7" name="_DAT21">#REF!</definedName>
    <definedName localSheetId="8" name="_DAT21">#REF!</definedName>
    <definedName name="_DAT21">#REF!</definedName>
    <definedName localSheetId="0" name="_DAT22">#REF!</definedName>
    <definedName localSheetId="7" name="_DAT22">#REF!</definedName>
    <definedName localSheetId="8" name="_DAT22">#REF!</definedName>
    <definedName name="_DAT22">#REF!</definedName>
    <definedName localSheetId="0" name="_DAT23">#REF!</definedName>
    <definedName localSheetId="7" name="_DAT23">#REF!</definedName>
    <definedName localSheetId="8" name="_DAT23">#REF!</definedName>
    <definedName name="_DAT23">#REF!</definedName>
    <definedName localSheetId="7" name="_DAT24">#REF!</definedName>
    <definedName localSheetId="8" name="_DAT24">#REF!</definedName>
    <definedName name="_DAT24">#REF!</definedName>
    <definedName localSheetId="7" name="_DAT25">#REF!</definedName>
    <definedName localSheetId="8" name="_DAT25">#REF!</definedName>
    <definedName name="_DAT25">#REF!</definedName>
    <definedName localSheetId="7" name="_DAT26">#REF!</definedName>
    <definedName localSheetId="8" name="_DAT26">#REF!</definedName>
    <definedName name="_DAT26">#REF!</definedName>
    <definedName localSheetId="7" name="_DAT27">#REF!</definedName>
    <definedName localSheetId="8" name="_DAT27">#REF!</definedName>
    <definedName name="_DAT27">#REF!</definedName>
    <definedName localSheetId="7" name="_DAT3">#REF!</definedName>
    <definedName localSheetId="8" name="_DAT3">#REF!</definedName>
    <definedName name="_DAT3">#REF!</definedName>
    <definedName localSheetId="7" name="_DAT4">#REF!</definedName>
    <definedName localSheetId="8" name="_DAT4">#REF!</definedName>
    <definedName name="_DAT4">#REF!</definedName>
    <definedName localSheetId="7" name="_DAT5">#REF!</definedName>
    <definedName localSheetId="8" name="_DAT5">#REF!</definedName>
    <definedName name="_DAT5">#REF!</definedName>
    <definedName localSheetId="7" name="_DAT6">#REF!</definedName>
    <definedName localSheetId="8" name="_DAT6">#REF!</definedName>
    <definedName name="_DAT6">#REF!</definedName>
    <definedName localSheetId="7" name="_DAT7">#REF!</definedName>
    <definedName localSheetId="8" name="_DAT7">#REF!</definedName>
    <definedName name="_DAT7">#REF!</definedName>
    <definedName localSheetId="7" name="_DAT8">#REF!</definedName>
    <definedName localSheetId="8" name="_DAT8">#REF!</definedName>
    <definedName name="_DAT8">#REF!</definedName>
    <definedName localSheetId="7" name="_DAT9">#REF!</definedName>
    <definedName localSheetId="8" name="_DAT9">#REF!</definedName>
    <definedName name="_DAT9">#REF!</definedName>
    <definedName hidden="1" localSheetId="0" name="_DCF1">{#N/A,#N/A,FALSE,"DCF Summary";#N/A,#N/A,FALSE,"Casema";#N/A,#N/A,FALSE,"Casema NoTel";#N/A,#N/A,FALSE,"UK";#N/A,#N/A,FALSE,"RCF";#N/A,#N/A,FALSE,"Intercable CZ";#N/A,#N/A,FALSE,"Interkabel P"}</definedName>
    <definedName hidden="1" localSheetId="7" name="_DCF1">{#N/A,#N/A,FALSE,"DCF Summary";#N/A,#N/A,FALSE,"Casema";#N/A,#N/A,FALSE,"Casema NoTel";#N/A,#N/A,FALSE,"UK";#N/A,#N/A,FALSE,"RCF";#N/A,#N/A,FALSE,"Intercable CZ";#N/A,#N/A,FALSE,"Interkabel P"}</definedName>
    <definedName hidden="1" localSheetId="8" name="_DCF1">{#N/A,#N/A,FALSE,"DCF Summary";#N/A,#N/A,FALSE,"Casema";#N/A,#N/A,FALSE,"Casema NoTel";#N/A,#N/A,FALSE,"UK";#N/A,#N/A,FALSE,"RCF";#N/A,#N/A,FALSE,"Intercable CZ";#N/A,#N/A,FALSE,"Interkabel P"}</definedName>
    <definedName hidden="1"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localSheetId="0" name="_eng3">Cover!_eng3</definedName>
    <definedName localSheetId="7" name="_eng3">#N/A</definedName>
    <definedName localSheetId="8" name="_eng3">'Parc Mobile '!_eng3</definedName>
    <definedName name="_eng3">[0]!_eng3</definedName>
    <definedName name="_eng4">#N/A</definedName>
    <definedName localSheetId="0" name="_ess1">#REF!</definedName>
    <definedName localSheetId="7" name="_ess1">#REF!</definedName>
    <definedName localSheetId="8" name="_ess1">#REF!</definedName>
    <definedName name="_ess1">#REF!</definedName>
    <definedName hidden="1" localSheetId="10" name="_Fill">#REF!</definedName>
    <definedName hidden="1" localSheetId="0" name="_Fill">#REF!</definedName>
    <definedName hidden="1" localSheetId="7" name="_Fill">#REF!</definedName>
    <definedName hidden="1" localSheetId="8" name="_Fill">#REF!</definedName>
    <definedName hidden="1" localSheetId="13" name="_Fill">[31]A!$U$2:$AH$2</definedName>
    <definedName hidden="1" name="_Fill">#REF!</definedName>
    <definedName localSheetId="0" name="_FRF4">'[4]FX Rates'!$G$10</definedName>
    <definedName name="_FRF4">'[32]FX Rates'!$G$10</definedName>
    <definedName localSheetId="0" name="_FRU2003">#REF!</definedName>
    <definedName localSheetId="7" name="_FRU2003">#REF!</definedName>
    <definedName localSheetId="8" name="_FRU2003">#REF!</definedName>
    <definedName name="_FRU2003">#REF!</definedName>
    <definedName localSheetId="0" name="_GBP4">'[4]FX Rates'!$G$9</definedName>
    <definedName name="_GBP4">'[32]FX Rates'!$G$9</definedName>
    <definedName hidden="1" name="_GSRATES_1">"CT300001Latest          "</definedName>
    <definedName hidden="1" name="_GSRATES_COUNT">1</definedName>
    <definedName hidden="1" localSheetId="10" name="_Key1">#REF!</definedName>
    <definedName hidden="1" localSheetId="0" name="_Key1">#REF!</definedName>
    <definedName hidden="1" localSheetId="7" name="_Key1">#REF!</definedName>
    <definedName hidden="1" localSheetId="8" name="_Key1">#REF!</definedName>
    <definedName hidden="1" localSheetId="13" name="_Key1">#REF!</definedName>
    <definedName hidden="1" name="_Key1">#REF!</definedName>
    <definedName hidden="1" localSheetId="10" name="_Key2">#REF!</definedName>
    <definedName hidden="1" localSheetId="0" name="_Key2">#REF!</definedName>
    <definedName hidden="1" localSheetId="7" name="_Key2">#REF!</definedName>
    <definedName hidden="1" localSheetId="8" name="_Key2">#REF!</definedName>
    <definedName hidden="1" localSheetId="13" name="_Key2">#REF!</definedName>
    <definedName hidden="1" name="_Key2">#REF!</definedName>
    <definedName localSheetId="7" name="_mar1">[33]BATIMENT!#REF!</definedName>
    <definedName localSheetId="8" name="_mar1">[33]BATIMENT!#REF!</definedName>
    <definedName name="_mar1">[33]BATIMENT!#REF!</definedName>
    <definedName localSheetId="7" name="_mprb">'[19]by dept'!#REF!</definedName>
    <definedName localSheetId="8" name="_mprb">'[19]by dept'!#REF!</definedName>
    <definedName name="_mprb">'[19]by dept'!#REF!</definedName>
    <definedName hidden="1"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_Order1">255</definedName>
    <definedName hidden="1" name="_Order2">255</definedName>
    <definedName localSheetId="7" name="_OUJ2">#REF!</definedName>
    <definedName localSheetId="8" name="_OUJ2">#REF!</definedName>
    <definedName name="_OUJ2">#REF!</definedName>
    <definedName localSheetId="7" name="_pg1">#REF!</definedName>
    <definedName localSheetId="8" name="_pg1">#REF!</definedName>
    <definedName name="_pg1">#REF!</definedName>
    <definedName localSheetId="7" name="_pg2">#REF!</definedName>
    <definedName localSheetId="8" name="_pg2">#REF!</definedName>
    <definedName name="_pg2">#REF!</definedName>
    <definedName localSheetId="7" name="_R">#REF!</definedName>
    <definedName localSheetId="8" name="_R">#REF!</definedName>
    <definedName name="_R">#REF!</definedName>
    <definedName localSheetId="7" name="_R2000ssta">#REF!</definedName>
    <definedName localSheetId="8" name="_R2000ssta">#REF!</definedName>
    <definedName name="_R2000ssta">#REF!</definedName>
    <definedName name="_R2000ssta___0">[34]R2000ssta!$A$1:$IV$32000</definedName>
    <definedName localSheetId="0" name="_R2000ssta___12">#REF!</definedName>
    <definedName localSheetId="7" name="_R2000ssta___12">#REF!</definedName>
    <definedName localSheetId="8" name="_R2000ssta___12">#REF!</definedName>
    <definedName name="_R2000ssta___12">#REF!</definedName>
    <definedName name="_R2000ssta___14">[35]R2000ssta!$A$1:$IV$32000</definedName>
    <definedName name="_R2000ssta___16">[35]R2000ssta!$A$1:$IV$32000</definedName>
    <definedName name="_R2000ssta___27">[34]R2000ssta!$A$1:$IV$32000</definedName>
    <definedName name="_R2000ssta___5">[34]R2000ssta!$A$1:$IV$32000</definedName>
    <definedName localSheetId="0" name="_RCV1">#REF!,#REF!</definedName>
    <definedName localSheetId="7" name="_RCV1">#REF!,#REF!</definedName>
    <definedName localSheetId="8" name="_RCV1">#REF!,#REF!</definedName>
    <definedName name="_RCV1">#REF!,#REF!</definedName>
    <definedName hidden="1" localSheetId="10" name="_Regression_Out">#REF!</definedName>
    <definedName hidden="1" localSheetId="0" name="_Regression_Out">#REF!</definedName>
    <definedName hidden="1" localSheetId="7" name="_Regression_Out">#REF!</definedName>
    <definedName hidden="1" localSheetId="8" name="_Regression_Out">#REF!</definedName>
    <definedName hidden="1" name="_Regression_Out">#REF!</definedName>
    <definedName hidden="1" localSheetId="10" name="_Regression_X">#REF!</definedName>
    <definedName hidden="1" localSheetId="0" name="_Regression_X">#REF!</definedName>
    <definedName hidden="1" localSheetId="7" name="_Regression_X">#REF!</definedName>
    <definedName hidden="1" localSheetId="8" name="_Regression_X">#REF!</definedName>
    <definedName hidden="1" name="_Regression_X">#REF!</definedName>
    <definedName hidden="1" localSheetId="10" name="_Regression_Y">#REF!</definedName>
    <definedName hidden="1" localSheetId="0" name="_Regression_Y">#REF!</definedName>
    <definedName hidden="1" localSheetId="7" name="_Regression_Y">#REF!</definedName>
    <definedName hidden="1" localSheetId="8" name="_Regression_Y">#REF!</definedName>
    <definedName hidden="1" name="_Regression_Y">#REF!</definedName>
    <definedName localSheetId="7" name="_SC16">#REF!</definedName>
    <definedName localSheetId="8" name="_SC16">#REF!</definedName>
    <definedName name="_SC16">#REF!</definedName>
    <definedName localSheetId="7" name="_SET2">#REF!</definedName>
    <definedName localSheetId="8" name="_SET2">#REF!</definedName>
    <definedName name="_SET2">#REF!</definedName>
    <definedName hidden="1" localSheetId="10" name="_Sort">#REF!</definedName>
    <definedName hidden="1" localSheetId="0" name="_Sort">#REF!</definedName>
    <definedName hidden="1" localSheetId="7" name="_Sort">#REF!</definedName>
    <definedName hidden="1" localSheetId="8" name="_Sort">#REF!</definedName>
    <definedName hidden="1" localSheetId="13" name="_Sort">#REF!</definedName>
    <definedName hidden="1" name="_Sort">#REF!</definedName>
    <definedName localSheetId="7" name="_SYN1">#REF!</definedName>
    <definedName localSheetId="8" name="_SYN1">#REF!</definedName>
    <definedName name="_SYN1">#REF!</definedName>
    <definedName localSheetId="7" name="_SYN2">#REF!</definedName>
    <definedName localSheetId="8" name="_SYN2">#REF!</definedName>
    <definedName name="_SYN2">#REF!</definedName>
    <definedName hidden="1" localSheetId="10" name="_Table2_In1">#REF!</definedName>
    <definedName hidden="1" localSheetId="0" name="_Table2_In1">#REF!</definedName>
    <definedName hidden="1" localSheetId="7" name="_Table2_In1">#REF!</definedName>
    <definedName hidden="1" localSheetId="8" name="_Table2_In1">#REF!</definedName>
    <definedName hidden="1" name="_Table2_In1">#REF!</definedName>
    <definedName hidden="1" localSheetId="10" name="_Table2_In2">#REF!</definedName>
    <definedName hidden="1" localSheetId="0" name="_Table2_In2">#REF!</definedName>
    <definedName hidden="1" localSheetId="7" name="_Table2_In2">#REF!</definedName>
    <definedName hidden="1" localSheetId="8" name="_Table2_In2">#REF!</definedName>
    <definedName hidden="1" name="_Table2_In2">#REF!</definedName>
    <definedName hidden="1" localSheetId="10" name="_Table2_Out">#REF!</definedName>
    <definedName hidden="1" localSheetId="0" name="_Table2_Out">#REF!</definedName>
    <definedName hidden="1" localSheetId="7" name="_Table2_Out">#REF!</definedName>
    <definedName hidden="1" localSheetId="8" name="_Table2_Out">#REF!</definedName>
    <definedName hidden="1" localSheetId="13" name="_Table2_Out">#REF!</definedName>
    <definedName hidden="1" name="_Table2_Out">#REF!</definedName>
    <definedName localSheetId="7" name="_TAE2001">#REF!</definedName>
    <definedName localSheetId="8" name="_TAE2001">#REF!</definedName>
    <definedName name="_TAE2001">#REF!</definedName>
    <definedName localSheetId="7" name="_TAE2002">#REF!</definedName>
    <definedName localSheetId="8" name="_TAE2002">#REF!</definedName>
    <definedName name="_TAE2002">#REF!</definedName>
    <definedName localSheetId="7" name="_UNI1999">#REF!</definedName>
    <definedName localSheetId="8" name="_UNI1999">#REF!</definedName>
    <definedName name="_UNI1999">#REF!</definedName>
    <definedName localSheetId="7" name="_UNI2000">#REF!</definedName>
    <definedName localSheetId="8" name="_UNI2000">#REF!</definedName>
    <definedName name="_UNI2000">#REF!</definedName>
    <definedName localSheetId="7" name="_UNI2001">#REF!</definedName>
    <definedName localSheetId="8" name="_UNI2001">#REF!</definedName>
    <definedName name="_UNI2001">#REF!</definedName>
    <definedName localSheetId="7" name="_vb100">#REF!</definedName>
    <definedName localSheetId="8" name="_vb100">#REF!</definedName>
    <definedName name="_vb100">#REF!</definedName>
    <definedName hidden="1"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[36]data!$C$2</definedName>
    <definedName name="_YR2">[36]data!$C$3</definedName>
    <definedName name="_YR3">[37]data!$C$4</definedName>
    <definedName name="_YR4">[36]data!$C$5</definedName>
    <definedName name="\e">#N/A</definedName>
    <definedName localSheetId="0" name="\M">#REF!</definedName>
    <definedName localSheetId="7" name="\M">#REF!</definedName>
    <definedName localSheetId="8" name="\M">#REF!</definedName>
    <definedName name="\M">#REF!</definedName>
    <definedName localSheetId="0" name="\p">'[1]Cur Q v Plan'!#REF!</definedName>
    <definedName localSheetId="7" name="\p">'[1]Cur Q v Plan'!#REF!</definedName>
    <definedName localSheetId="8" name="\p">'[1]Cur Q v Plan'!#REF!</definedName>
    <definedName name="\p">'[1]Cur Q v Plan'!#REF!</definedName>
    <definedName name="\r">#N/A</definedName>
    <definedName name="\t">#N/A</definedName>
    <definedName localSheetId="0" name="A">#REF!</definedName>
    <definedName localSheetId="7" name="A">#REF!</definedName>
    <definedName localSheetId="8" name="A">#REF!</definedName>
    <definedName name="A">#REF!</definedName>
    <definedName name="A___0">NA()</definedName>
    <definedName localSheetId="7" name="A___12">#REF!</definedName>
    <definedName localSheetId="8" name="A___12">#REF!</definedName>
    <definedName name="A___12">#REF!</definedName>
    <definedName localSheetId="7" name="A___2">#REF!</definedName>
    <definedName localSheetId="8" name="A___2">#REF!</definedName>
    <definedName name="A___2">#REF!</definedName>
    <definedName localSheetId="7" name="A___25">#REF!</definedName>
    <definedName localSheetId="8" name="A___25">#REF!</definedName>
    <definedName name="A___25">#REF!</definedName>
    <definedName localSheetId="7" name="A___26">#REF!</definedName>
    <definedName localSheetId="8" name="A___26">#REF!</definedName>
    <definedName name="A___26">#REF!</definedName>
    <definedName name="A___27">NA()</definedName>
    <definedName localSheetId="7" name="A___4">#REF!</definedName>
    <definedName localSheetId="8" name="A___4">#REF!</definedName>
    <definedName name="A___4">#REF!</definedName>
    <definedName name="A___5">NA()</definedName>
    <definedName localSheetId="7" name="A___6">#REF!</definedName>
    <definedName localSheetId="8" name="A___6">#REF!</definedName>
    <definedName name="A___6">#REF!</definedName>
    <definedName localSheetId="7" name="A___7">#REF!</definedName>
    <definedName localSheetId="8" name="A___7">#REF!</definedName>
    <definedName name="A___7">#REF!</definedName>
    <definedName localSheetId="7" name="A_Tarifs_SFR">#REF!</definedName>
    <definedName localSheetId="8" name="A_Tarifs_SFR">#REF!</definedName>
    <definedName name="A_Tarifs_SFR">#REF!</definedName>
    <definedName localSheetId="7" name="A_Tarifs_SFR___0">#REF!</definedName>
    <definedName localSheetId="8" name="A_Tarifs_SFR___0">#REF!</definedName>
    <definedName name="A_Tarifs_SFR___0">#REF!</definedName>
    <definedName localSheetId="7" name="A_Tarifs_SFR___12">#REF!</definedName>
    <definedName localSheetId="8" name="A_Tarifs_SFR___12">#REF!</definedName>
    <definedName name="A_Tarifs_SFR___12">#REF!</definedName>
    <definedName localSheetId="7" name="A_Tarifs_SFR___14">#REF!</definedName>
    <definedName localSheetId="8" name="A_Tarifs_SFR___14">#REF!</definedName>
    <definedName name="A_Tarifs_SFR___14">#REF!</definedName>
    <definedName localSheetId="7" name="A_Tarifs_SFR___16">#REF!</definedName>
    <definedName localSheetId="8" name="A_Tarifs_SFR___16">#REF!</definedName>
    <definedName name="A_Tarifs_SFR___16">#REF!</definedName>
    <definedName localSheetId="7" name="A_Tarifs_SFR___2">#REF!</definedName>
    <definedName localSheetId="8" name="A_Tarifs_SFR___2">#REF!</definedName>
    <definedName name="A_Tarifs_SFR___2">#REF!</definedName>
    <definedName localSheetId="7" name="A_Tarifs_SFR___26">#REF!</definedName>
    <definedName localSheetId="8" name="A_Tarifs_SFR___26">#REF!</definedName>
    <definedName name="A_Tarifs_SFR___26">#REF!</definedName>
    <definedName localSheetId="7" name="A_Tarifs_SFR___27">#REF!</definedName>
    <definedName localSheetId="8" name="A_Tarifs_SFR___27">#REF!</definedName>
    <definedName name="A_Tarifs_SFR___27">#REF!</definedName>
    <definedName localSheetId="7" name="A_Tarifs_SFR___5">#REF!</definedName>
    <definedName localSheetId="8" name="A_Tarifs_SFR___5">#REF!</definedName>
    <definedName name="A_Tarifs_SFR___5">#REF!</definedName>
    <definedName localSheetId="7" name="A_Tarifs_SFR___7">#REF!</definedName>
    <definedName localSheetId="8" name="A_Tarifs_SFR___7">#REF!</definedName>
    <definedName name="A_Tarifs_SFR___7">#REF!</definedName>
    <definedName localSheetId="7" name="aa">#REF!</definedName>
    <definedName localSheetId="8" name="aa">#REF!</definedName>
    <definedName name="aa">#REF!</definedName>
    <definedName name="aaa">#N/A</definedName>
    <definedName localSheetId="0" name="aaa___0">VolFactor___5/#REF!</definedName>
    <definedName localSheetId="7" name="aaa___0">'Data Mobile'!VolFactor___5/#REF!</definedName>
    <definedName localSheetId="8" name="aaa___0">'Parc Mobile '!VolFactor___5/#REF!</definedName>
    <definedName name="aaa___0">VolFactor___5/#REF!</definedName>
    <definedName name="aaa___12">NA()</definedName>
    <definedName localSheetId="0" name="aaa___14">VolFactor___16/#REF!</definedName>
    <definedName localSheetId="7" name="aaa___14">'Data Mobile'!VolFactor___16/#REF!</definedName>
    <definedName localSheetId="8" name="aaa___14">'Parc Mobile '!VolFactor___16/#REF!</definedName>
    <definedName name="aaa___14">VolFactor___16/#REF!</definedName>
    <definedName localSheetId="0" name="aaa___16">VLastRowToPrint___7/#REF!</definedName>
    <definedName localSheetId="7" name="aaa___16">'Data Mobile'!VLastRowToPrint___7/#REF!</definedName>
    <definedName localSheetId="8" name="aaa___16">'Parc Mobile '!VLastRowToPrint___7/#REF!</definedName>
    <definedName name="aaa___16">VLastRowToPrint___7/#REF!</definedName>
    <definedName name="aaa___2">NA()</definedName>
    <definedName localSheetId="0" name="aaa___23">VolFactor___5/#REF!</definedName>
    <definedName localSheetId="7" name="aaa___23">'Data Mobile'!VolFactor___5/#REF!</definedName>
    <definedName localSheetId="8" name="aaa___23">'Parc Mobile '!VolFactor___5/#REF!</definedName>
    <definedName name="aaa___23">VolFactor___5/#REF!</definedName>
    <definedName localSheetId="7" name="aaa___25">[38]Trafic!VolFactor/#REF!</definedName>
    <definedName localSheetId="8" name="aaa___25">[38]Trafic!VolFactor/#REF!</definedName>
    <definedName name="aaa___25">[38]Trafic!VolFactor/#REF!</definedName>
    <definedName name="aaa___26">NA()</definedName>
    <definedName localSheetId="0" name="aaa___27">VolFactor___14/#REF!</definedName>
    <definedName localSheetId="7" name="aaa___27">'Data Mobile'!VolFactor___14/#REF!</definedName>
    <definedName localSheetId="8" name="aaa___27">'Parc Mobile '!VolFactor___14/#REF!</definedName>
    <definedName name="aaa___27">VolFactor___14/#REF!</definedName>
    <definedName localSheetId="0" name="aaa___3">VolFactor___5/#REF!</definedName>
    <definedName localSheetId="7" name="aaa___3">'Data Mobile'!VolFactor___5/#REF!</definedName>
    <definedName localSheetId="8" name="aaa___3">'Parc Mobile '!VolFactor___5/#REF!</definedName>
    <definedName name="aaa___3">VolFactor___5/#REF!</definedName>
    <definedName localSheetId="0" name="aaa___4">VLastRowToPrint___0/#REF!</definedName>
    <definedName localSheetId="7" name="aaa___4">'Data Mobile'!VLastRowToPrint___0/#REF!</definedName>
    <definedName localSheetId="8" name="aaa___4">'Parc Mobile '!VLastRowToPrint___0/#REF!</definedName>
    <definedName name="aaa___4">VLastRowToPrint___0/#REF!</definedName>
    <definedName localSheetId="0" name="aaa___5">VolFactor___2/#REF!</definedName>
    <definedName localSheetId="7" name="aaa___5">'Data Mobile'!VolFactor___2/#REF!</definedName>
    <definedName localSheetId="8" name="aaa___5">'Parc Mobile '!VolFactor___2/#REF!</definedName>
    <definedName name="aaa___5">VolFactor___2/#REF!</definedName>
    <definedName name="aaa___6">NA()</definedName>
    <definedName name="aaa___7">NA()</definedName>
    <definedName localSheetId="0" name="aaa___9">VolFactor___5/#REF!</definedName>
    <definedName localSheetId="7" name="aaa___9">'Data Mobile'!VolFactor___5/#REF!</definedName>
    <definedName localSheetId="8" name="aaa___9">'Parc Mobile '!VolFactor___5/#REF!</definedName>
    <definedName name="aaa___9">VolFactor___5/#REF!</definedName>
    <definedName hidden="1" name="AAA_DOCTOPS">"AAA_SET"</definedName>
    <definedName hidden="1" name="AAA_duser">"OFF"</definedName>
    <definedName localSheetId="7" name="aaa2___0">#REF!</definedName>
    <definedName localSheetId="8" name="aaa2___0">#REF!</definedName>
    <definedName name="aaa2___0">#REF!</definedName>
    <definedName localSheetId="7" name="aaa2___12">#REF!</definedName>
    <definedName localSheetId="8" name="aaa2___12">#REF!</definedName>
    <definedName name="aaa2___12">#REF!</definedName>
    <definedName localSheetId="7" name="aaa2___14">#REF!</definedName>
    <definedName localSheetId="8" name="aaa2___14">#REF!</definedName>
    <definedName name="aaa2___14">#REF!</definedName>
    <definedName localSheetId="7" name="aaa5___0">#REF!</definedName>
    <definedName localSheetId="8" name="aaa5___0">#REF!</definedName>
    <definedName name="aaa5___0">#REF!</definedName>
    <definedName localSheetId="7" name="aaa5___12">#REF!</definedName>
    <definedName localSheetId="8" name="aaa5___12">#REF!</definedName>
    <definedName name="aaa5___12">#REF!</definedName>
    <definedName localSheetId="7" name="aaa5___14">#REF!</definedName>
    <definedName localSheetId="8" name="aaa5___14">#REF!</definedName>
    <definedName name="aaa5___14">#REF!</definedName>
    <definedName localSheetId="0" name="aaaa">[0]!Tx_intérêt_par_an/#REF!</definedName>
    <definedName localSheetId="7" name="aaaa">'Data Mobile'!Tx_intérêt_par_an/#REF!</definedName>
    <definedName localSheetId="8" name="aaaa">'Parc Mobile '!Tx_intérêt_par_an/#REF!</definedName>
    <definedName name="aaaa">[0]!Tx_intérêt_par_an/#REF!</definedName>
    <definedName localSheetId="0" name="aaaa___0">VolFactor___5/#REF!</definedName>
    <definedName localSheetId="7" name="aaaa___0">'Data Mobile'!VolFactor___5/#REF!</definedName>
    <definedName localSheetId="8" name="aaaa___0">'Parc Mobile '!VolFactor___5/#REF!</definedName>
    <definedName name="aaaa___0">VolFactor___5/#REF!</definedName>
    <definedName localSheetId="0" name="aaaa___12">VolFactor___25/#REF!</definedName>
    <definedName localSheetId="7" name="aaaa___12">'Data Mobile'!VolFactor___25/#REF!</definedName>
    <definedName localSheetId="8" name="aaaa___12">'Parc Mobile '!VolFactor___25/#REF!</definedName>
    <definedName name="aaaa___12">VolFactor___25/#REF!</definedName>
    <definedName localSheetId="0" name="aaaa___14">VolFactor___16/#REF!</definedName>
    <definedName localSheetId="7" name="aaaa___14">'Data Mobile'!VolFactor___16/#REF!</definedName>
    <definedName localSheetId="8" name="aaaa___14">'Parc Mobile '!VolFactor___16/#REF!</definedName>
    <definedName name="aaaa___14">VolFactor___16/#REF!</definedName>
    <definedName localSheetId="0" name="aaaa___16">VLastRowToPrint___7/#REF!</definedName>
    <definedName localSheetId="7" name="aaaa___16">'Data Mobile'!VLastRowToPrint___7/#REF!</definedName>
    <definedName localSheetId="8" name="aaaa___16">'Parc Mobile '!VLastRowToPrint___7/#REF!</definedName>
    <definedName name="aaaa___16">VLastRowToPrint___7/#REF!</definedName>
    <definedName localSheetId="0" name="aaaa___2">VolFactor___4/#REF!</definedName>
    <definedName localSheetId="7" name="aaaa___2">'Data Mobile'!VolFactor___4/#REF!</definedName>
    <definedName localSheetId="8" name="aaaa___2">'Parc Mobile '!VolFactor___4/#REF!</definedName>
    <definedName name="aaaa___2">VolFactor___4/#REF!</definedName>
    <definedName localSheetId="0" name="aaaa___23">VolFactor___5/#REF!</definedName>
    <definedName localSheetId="7" name="aaaa___23">'Data Mobile'!VolFactor___5/#REF!</definedName>
    <definedName localSheetId="8" name="aaaa___23">'Parc Mobile '!VolFactor___5/#REF!</definedName>
    <definedName name="aaaa___23">VolFactor___5/#REF!</definedName>
    <definedName localSheetId="7" name="aaaa___25">[38]Trafic!VolFactor/#REF!</definedName>
    <definedName localSheetId="8" name="aaaa___25">[38]Trafic!VolFactor/#REF!</definedName>
    <definedName name="aaaa___25">[38]Trafic!VolFactor/#REF!</definedName>
    <definedName localSheetId="0" name="aaaa___26">VolFactor___12/#REF!</definedName>
    <definedName localSheetId="7" name="aaaa___26">'Data Mobile'!VolFactor___12/#REF!</definedName>
    <definedName localSheetId="8" name="aaaa___26">'Parc Mobile '!VolFactor___12/#REF!</definedName>
    <definedName name="aaaa___26">VolFactor___12/#REF!</definedName>
    <definedName localSheetId="0" name="aaaa___27">VolFactor___14/#REF!</definedName>
    <definedName localSheetId="7" name="aaaa___27">'Data Mobile'!VolFactor___14/#REF!</definedName>
    <definedName localSheetId="8" name="aaaa___27">'Parc Mobile '!VolFactor___14/#REF!</definedName>
    <definedName name="aaaa___27">VolFactor___14/#REF!</definedName>
    <definedName localSheetId="0" name="aaaa___3">VolFactor___5/#REF!</definedName>
    <definedName localSheetId="7" name="aaaa___3">'Data Mobile'!VolFactor___5/#REF!</definedName>
    <definedName localSheetId="8" name="aaaa___3">'Parc Mobile '!VolFactor___5/#REF!</definedName>
    <definedName name="aaaa___3">VolFactor___5/#REF!</definedName>
    <definedName localSheetId="0" name="aaaa___4">VLastRowToPrint___0/#REF!</definedName>
    <definedName localSheetId="7" name="aaaa___4">'Data Mobile'!VLastRowToPrint___0/#REF!</definedName>
    <definedName localSheetId="8" name="aaaa___4">'Parc Mobile '!VLastRowToPrint___0/#REF!</definedName>
    <definedName name="aaaa___4">VLastRowToPrint___0/#REF!</definedName>
    <definedName localSheetId="0" name="aaaa___5">VolFactor___2/#REF!</definedName>
    <definedName localSheetId="7" name="aaaa___5">'Data Mobile'!VolFactor___2/#REF!</definedName>
    <definedName localSheetId="8" name="aaaa___5">'Parc Mobile '!VolFactor___2/#REF!</definedName>
    <definedName name="aaaa___5">VolFactor___2/#REF!</definedName>
    <definedName localSheetId="0" name="aaaa___6">VLastRowToPrint___26/#REF!</definedName>
    <definedName localSheetId="7" name="aaaa___6">'Data Mobile'!VLastRowToPrint___26/#REF!</definedName>
    <definedName localSheetId="8" name="aaaa___6">'Parc Mobile '!VLastRowToPrint___26/#REF!</definedName>
    <definedName name="aaaa___6">VLastRowToPrint___26/#REF!</definedName>
    <definedName localSheetId="0" name="aaaa___7">VolFactor___27/#REF!</definedName>
    <definedName localSheetId="7" name="aaaa___7">'Data Mobile'!VolFactor___27/#REF!</definedName>
    <definedName localSheetId="8" name="aaaa___7">'Parc Mobile '!VolFactor___27/#REF!</definedName>
    <definedName name="aaaa___7">VolFactor___27/#REF!</definedName>
    <definedName localSheetId="0" name="aaaa___9">VolFactor___5/#REF!</definedName>
    <definedName localSheetId="7" name="aaaa___9">'Data Mobile'!VolFactor___5/#REF!</definedName>
    <definedName localSheetId="8" name="aaaa___9">'Parc Mobile '!VolFactor___5/#REF!</definedName>
    <definedName name="aaaa___9">VolFactor___5/#REF!</definedName>
    <definedName name="aaaa1">#N/A</definedName>
    <definedName hidden="1" localSheetId="13" name="aaaaa">{"orixcsc",#N/A,FALSE,"ORIX CSC";"orixcsc2",#N/A,FALSE,"ORIX CSC"}</definedName>
    <definedName name="aaaaa">#N/A</definedName>
    <definedName hidden="1" localSheetId="0" name="aaaaaa">{"IS",#N/A,FALSE,"IS";"RPTIS",#N/A,FALSE,"RPTIS";"STATS",#N/A,FALSE,"STATS";"CELL",#N/A,FALSE,"CELL";"BS",#N/A,FALSE,"BS"}</definedName>
    <definedName hidden="1" localSheetId="7" name="aaaaaa">{"IS",#N/A,FALSE,"IS";"RPTIS",#N/A,FALSE,"RPTIS";"STATS",#N/A,FALSE,"STATS";"CELL",#N/A,FALSE,"CELL";"BS",#N/A,FALSE,"BS"}</definedName>
    <definedName hidden="1" localSheetId="8" name="aaaaaa">{"IS",#N/A,FALSE,"IS";"RPTIS",#N/A,FALSE,"RPTIS";"STATS",#N/A,FALSE,"STATS";"CELL",#N/A,FALSE,"CELL";"BS",#N/A,FALSE,"BS"}</definedName>
    <definedName hidden="1" localSheetId="13" name="aaaaaa">{"IS",#N/A,FALSE,"IS";"RPTIS",#N/A,FALSE,"RPTIS";"STATS",#N/A,FALSE,"STATS";"CELL",#N/A,FALSE,"CELL";"BS",#N/A,FALSE,"BS"}</definedName>
    <definedName hidden="1" name="aaaaaa">{"IS",#N/A,FALSE,"IS";"RPTIS",#N/A,FALSE,"RPTIS";"STATS",#N/A,FALSE,"STATS";"CELL",#N/A,FALSE,"CELL";"BS",#N/A,FALSE,"BS"}</definedName>
    <definedName name="aaaaaaa">#N/A</definedName>
    <definedName name="aaaaaaaa">#N/A</definedName>
    <definedName hidden="1" localSheetId="0" name="aaaaaaaaa">{"subs",#N/A,FALSE,"database ";"proportional",#N/A,FALSE,"database "}</definedName>
    <definedName hidden="1" localSheetId="7" name="aaaaaaaaa">{"subs",#N/A,FALSE,"database ";"proportional",#N/A,FALSE,"database "}</definedName>
    <definedName hidden="1" localSheetId="8" name="aaaaaaaaa">{"subs",#N/A,FALSE,"database ";"proportional",#N/A,FALSE,"database "}</definedName>
    <definedName hidden="1" localSheetId="13" name="aaaaaaaaa">{"subs",#N/A,FALSE,"database ";"proportional",#N/A,FALSE,"database "}</definedName>
    <definedName hidden="1" name="aaaaaaaaa">{"subs",#N/A,FALSE,"database ";"proportional",#N/A,FALSE,"database "}</definedName>
    <definedName hidden="1" name="AAB_Addin5">"AAB_Description for addin 5,Description for addin 5,Description for addin 5,Description for addin 5,Description for addin 5,Description for addin 5"</definedName>
    <definedName localSheetId="0" name="aaba">Cover!aaba</definedName>
    <definedName localSheetId="7" name="aaba">#N/A</definedName>
    <definedName localSheetId="8" name="aaba">#N/A</definedName>
    <definedName name="aaba">[0]!aaba</definedName>
    <definedName localSheetId="0" name="AAZ">#REF!</definedName>
    <definedName localSheetId="7" name="AAZ">#REF!</definedName>
    <definedName localSheetId="8" name="AAZ">#REF!</definedName>
    <definedName name="AAZ">#REF!</definedName>
    <definedName localSheetId="7" name="ab">#REF!</definedName>
    <definedName localSheetId="8" name="ab">#REF!</definedName>
    <definedName name="ab">#REF!</definedName>
    <definedName localSheetId="7" name="abas">#REF!</definedName>
    <definedName localSheetId="8" name="abas">#REF!</definedName>
    <definedName name="abas">#REF!</definedName>
    <definedName name="ABC">#N/A</definedName>
    <definedName hidden="1" localSheetId="10" name="ABRACADABRA">#REF!</definedName>
    <definedName hidden="1" localSheetId="0" name="ABRACADABRA">#REF!</definedName>
    <definedName hidden="1" localSheetId="7" name="ABRACADABRA">#REF!</definedName>
    <definedName hidden="1" localSheetId="8" name="ABRACADABRA">#REF!</definedName>
    <definedName hidden="1" name="ABRACADABRA">#REF!</definedName>
    <definedName hidden="1" localSheetId="0" name="ac">{#N/A,#N/A,TRUE,"Pro Forma";#N/A,#N/A,TRUE,"PF_Bal";#N/A,#N/A,TRUE,"PF_INC";#N/A,#N/A,TRUE,"CBE";#N/A,#N/A,TRUE,"SWK"}</definedName>
    <definedName hidden="1" localSheetId="7" name="ac">{#N/A,#N/A,TRUE,"Pro Forma";#N/A,#N/A,TRUE,"PF_Bal";#N/A,#N/A,TRUE,"PF_INC";#N/A,#N/A,TRUE,"CBE";#N/A,#N/A,TRUE,"SWK"}</definedName>
    <definedName hidden="1" localSheetId="8" name="ac">{#N/A,#N/A,TRUE,"Pro Forma";#N/A,#N/A,TRUE,"PF_Bal";#N/A,#N/A,TRUE,"PF_INC";#N/A,#N/A,TRUE,"CBE";#N/A,#N/A,TRUE,"SWK"}</definedName>
    <definedName hidden="1" name="ac">{#N/A,#N/A,TRUE,"Pro Forma";#N/A,#N/A,TRUE,"PF_Bal";#N/A,#N/A,TRUE,"PF_INC";#N/A,#N/A,TRUE,"CBE";#N/A,#N/A,TRUE,"SWK"}</definedName>
    <definedName localSheetId="7" name="AC_Actual_cost_to_date">#REF!</definedName>
    <definedName localSheetId="8" name="AC_Actual_cost_to_date">#REF!</definedName>
    <definedName name="AC_Actual_cost_to_date">#REF!</definedName>
    <definedName localSheetId="7" name="Acc_RMD_CR">'[39]RMD Carré Rouge'!#REF!</definedName>
    <definedName localSheetId="8" name="Acc_RMD_CR">'[39]RMD Carré Rouge'!#REF!</definedName>
    <definedName name="Acc_RMD_CR">'[39]RMD Carré Rouge'!#REF!</definedName>
    <definedName localSheetId="7" name="Acc_RMD_pour_tous">'[39]RMD pour tous'!#REF!</definedName>
    <definedName localSheetId="8" name="Acc_RMD_pour_tous">'[39]RMD pour tous'!#REF!</definedName>
    <definedName name="Acc_RMD_pour_tous">'[39]RMD pour tous'!#REF!</definedName>
    <definedName localSheetId="7" name="Acc_RMD_VPC">[39]RMD!#REF!</definedName>
    <definedName localSheetId="8" name="Acc_RMD_VPC">[39]RMD!#REF!</definedName>
    <definedName name="Acc_RMD_VPC">[39]RMD!#REF!</definedName>
    <definedName hidden="1" name="AccessDatabase">"P:\auctions\auction.11\programs\11_flash.mdb"</definedName>
    <definedName localSheetId="7" name="Accord_en_ligne_12_mois">'[40]Daily Z10'!#REF!</definedName>
    <definedName localSheetId="8" name="Accord_en_ligne_12_mois">'[40]Daily Z10'!#REF!</definedName>
    <definedName name="Accord_en_ligne_12_mois">'[40]Daily Z10'!#REF!</definedName>
    <definedName localSheetId="7" name="Accord_en_ligne_18_mois">'[40]Daily Z10'!#REF!</definedName>
    <definedName localSheetId="8" name="Accord_en_ligne_18_mois">'[40]Daily Z10'!#REF!</definedName>
    <definedName name="Accord_en_ligne_18_mois">'[40]Daily Z10'!#REF!</definedName>
    <definedName name="ACTIF_OSIRIS">'[41]O-V ACTIF'!$A$3:$F$112</definedName>
    <definedName localSheetId="0" name="actu32000">#REF!</definedName>
    <definedName localSheetId="7" name="actu32000">#REF!</definedName>
    <definedName localSheetId="8" name="actu32000">#REF!</definedName>
    <definedName name="actu32000">#REF!</definedName>
    <definedName name="actu32000___0">[42]A300!$A$1:$IV$32000</definedName>
    <definedName localSheetId="0" name="actu32000___12">#REF!</definedName>
    <definedName localSheetId="7" name="actu32000___12">#REF!</definedName>
    <definedName localSheetId="8" name="actu32000___12">#REF!</definedName>
    <definedName name="actu32000___12">#REF!</definedName>
    <definedName localSheetId="0" name="actu32000___14">[43]A300!$A$1:$IV$32000</definedName>
    <definedName name="actu32000___14">[44]A300!$A$1:$IV$32000</definedName>
    <definedName localSheetId="0" name="actu32000___16">[43]A300!$A$1:$IV$32000</definedName>
    <definedName name="actu32000___16">[44]A300!$A$1:$IV$32000</definedName>
    <definedName name="actu32000___27">[42]A300!$A$1:$IV$32000</definedName>
    <definedName name="actu32000___5">[42]A300!$A$1:$IV$32000</definedName>
    <definedName localSheetId="0" name="actu3ssta">#REF!</definedName>
    <definedName localSheetId="7" name="actu3ssta">#REF!</definedName>
    <definedName localSheetId="8" name="actu3ssta">#REF!</definedName>
    <definedName name="actu3ssta">#REF!</definedName>
    <definedName name="actu3ssta___0">[34]A3ssta00!$A$1:$IV$32000</definedName>
    <definedName localSheetId="0" name="actu3ssta___12">#REF!</definedName>
    <definedName localSheetId="7" name="actu3ssta___12">#REF!</definedName>
    <definedName localSheetId="8" name="actu3ssta___12">#REF!</definedName>
    <definedName name="actu3ssta___12">#REF!</definedName>
    <definedName name="actu3ssta___14">[35]A3ssta00!$A$1:$IV$32000</definedName>
    <definedName name="actu3ssta___16">[35]A3ssta00!$A$1:$IV$32000</definedName>
    <definedName name="actu3ssta___27">[34]A3ssta00!$A$1:$IV$32000</definedName>
    <definedName name="actu3ssta___5">[34]A3ssta00!$A$1:$IV$32000</definedName>
    <definedName localSheetId="0" name="ACTUALS">#REF!</definedName>
    <definedName localSheetId="7" name="ACTUALS">#REF!</definedName>
    <definedName localSheetId="8" name="ACTUALS">#REF!</definedName>
    <definedName name="ACTUALS">#REF!</definedName>
    <definedName name="ACTUC">[45]ACTUC!$A$13:$G$4667</definedName>
    <definedName name="ACTUF">[45]AcTUF!$A$13:$S$4075</definedName>
    <definedName name="ACTUM">[45]ACTUM!$A$13:$S$3854</definedName>
    <definedName hidden="1" localSheetId="0" name="ad">{"IS",#N/A,FALSE,"IS";"RPTIS",#N/A,FALSE,"RPTIS";"STATS",#N/A,FALSE,"STATS";"CELL",#N/A,FALSE,"CELL";"BS",#N/A,FALSE,"BS"}</definedName>
    <definedName hidden="1" localSheetId="7" name="ad">{"IS",#N/A,FALSE,"IS";"RPTIS",#N/A,FALSE,"RPTIS";"STATS",#N/A,FALSE,"STATS";"CELL",#N/A,FALSE,"CELL";"BS",#N/A,FALSE,"BS"}</definedName>
    <definedName hidden="1" localSheetId="8" name="ad">{"IS",#N/A,FALSE,"IS";"RPTIS",#N/A,FALSE,"RPTIS";"STATS",#N/A,FALSE,"STATS";"CELL",#N/A,FALSE,"CELL";"BS",#N/A,FALSE,"BS"}</definedName>
    <definedName hidden="1" localSheetId="13" name="ad">{"IS",#N/A,FALSE,"IS";"RPTIS",#N/A,FALSE,"RPTIS";"STATS",#N/A,FALSE,"STATS";"CELL",#N/A,FALSE,"CELL";"BS",#N/A,FALSE,"BS"}</definedName>
    <definedName hidden="1" name="ad">{"IS",#N/A,FALSE,"IS";"RPTIS",#N/A,FALSE,"RPTIS";"STATS",#N/A,FALSE,"STATS";"CELL",#N/A,FALSE,"CELL";"BS",#N/A,FALSE,"BS"}</definedName>
    <definedName hidden="1" localSheetId="0" name="addg">{#N/A,#N/A,FALSE,"CBE";#N/A,#N/A,FALSE,"SWK"}</definedName>
    <definedName hidden="1" localSheetId="7" name="addg">{#N/A,#N/A,FALSE,"CBE";#N/A,#N/A,FALSE,"SWK"}</definedName>
    <definedName hidden="1" localSheetId="8" name="addg">{#N/A,#N/A,FALSE,"CBE";#N/A,#N/A,FALSE,"SWK"}</definedName>
    <definedName hidden="1" name="addg">{#N/A,#N/A,FALSE,"CBE";#N/A,#N/A,FALSE,"SWK"}</definedName>
    <definedName localSheetId="7" name="AdjustFactor">#REF!</definedName>
    <definedName localSheetId="8" name="AdjustFactor">#REF!</definedName>
    <definedName name="AdjustFactor">#REF!</definedName>
    <definedName localSheetId="7" name="AdjustFactor___0">#REF!</definedName>
    <definedName localSheetId="8" name="AdjustFactor___0">#REF!</definedName>
    <definedName name="AdjustFactor___0">#REF!</definedName>
    <definedName localSheetId="7" name="AdjustFactor___12">#REF!</definedName>
    <definedName localSheetId="8" name="AdjustFactor___12">#REF!</definedName>
    <definedName name="AdjustFactor___12">#REF!</definedName>
    <definedName localSheetId="7" name="AdjustFactor___14">#REF!</definedName>
    <definedName localSheetId="8" name="AdjustFactor___14">#REF!</definedName>
    <definedName name="AdjustFactor___14">#REF!</definedName>
    <definedName localSheetId="7" name="AdjustFactor___16">#REF!</definedName>
    <definedName localSheetId="8" name="AdjustFactor___16">#REF!</definedName>
    <definedName name="AdjustFactor___16">#REF!</definedName>
    <definedName localSheetId="7" name="AdjustFactor___2">#REF!</definedName>
    <definedName localSheetId="8" name="AdjustFactor___2">#REF!</definedName>
    <definedName name="AdjustFactor___2">#REF!</definedName>
    <definedName localSheetId="7" name="AdjustFactor___25">#REF!</definedName>
    <definedName localSheetId="8" name="AdjustFactor___25">#REF!</definedName>
    <definedName name="AdjustFactor___25">#REF!</definedName>
    <definedName localSheetId="7" name="AdjustFactor___26">#REF!</definedName>
    <definedName localSheetId="8" name="AdjustFactor___26">#REF!</definedName>
    <definedName name="AdjustFactor___26">#REF!</definedName>
    <definedName localSheetId="7" name="AdjustFactor___27">#REF!</definedName>
    <definedName localSheetId="8" name="AdjustFactor___27">#REF!</definedName>
    <definedName name="AdjustFactor___27">#REF!</definedName>
    <definedName localSheetId="7" name="AdjustFactor___4">#REF!</definedName>
    <definedName localSheetId="8" name="AdjustFactor___4">#REF!</definedName>
    <definedName name="AdjustFactor___4">#REF!</definedName>
    <definedName localSheetId="7" name="AdjustFactor___5">#REF!</definedName>
    <definedName localSheetId="8" name="AdjustFactor___5">#REF!</definedName>
    <definedName name="AdjustFactor___5">#REF!</definedName>
    <definedName localSheetId="7" name="AdjustFactor___7">#REF!</definedName>
    <definedName localSheetId="8" name="AdjustFactor___7">#REF!</definedName>
    <definedName name="AdjustFactor___7">#REF!</definedName>
    <definedName localSheetId="7" name="Adjustments">#REF!</definedName>
    <definedName localSheetId="8" name="Adjustments">#REF!</definedName>
    <definedName name="Adjustments">#REF!</definedName>
    <definedName localSheetId="7" name="Adjustments___0">#REF!</definedName>
    <definedName localSheetId="8" name="Adjustments___0">#REF!</definedName>
    <definedName name="Adjustments___0">#REF!</definedName>
    <definedName localSheetId="7" name="Adjustments___12">#REF!</definedName>
    <definedName localSheetId="8" name="Adjustments___12">#REF!</definedName>
    <definedName name="Adjustments___12">#REF!</definedName>
    <definedName localSheetId="7" name="Adjustments___14">#REF!</definedName>
    <definedName localSheetId="8" name="Adjustments___14">#REF!</definedName>
    <definedName name="Adjustments___14">#REF!</definedName>
    <definedName localSheetId="7" name="Adjustments___16">#REF!</definedName>
    <definedName localSheetId="8" name="Adjustments___16">#REF!</definedName>
    <definedName name="Adjustments___16">#REF!</definedName>
    <definedName localSheetId="7" name="Adjustments___2">#REF!</definedName>
    <definedName localSheetId="8" name="Adjustments___2">#REF!</definedName>
    <definedName name="Adjustments___2">#REF!</definedName>
    <definedName localSheetId="7" name="Adjustments___25">#REF!</definedName>
    <definedName localSheetId="8" name="Adjustments___25">#REF!</definedName>
    <definedName name="Adjustments___25">#REF!</definedName>
    <definedName localSheetId="7" name="Adjustments___26">#REF!</definedName>
    <definedName localSheetId="8" name="Adjustments___26">#REF!</definedName>
    <definedName name="Adjustments___26">#REF!</definedName>
    <definedName localSheetId="7" name="Adjustments___27">#REF!</definedName>
    <definedName localSheetId="8" name="Adjustments___27">#REF!</definedName>
    <definedName name="Adjustments___27">#REF!</definedName>
    <definedName localSheetId="7" name="Adjustments___4">#REF!</definedName>
    <definedName localSheetId="8" name="Adjustments___4">#REF!</definedName>
    <definedName name="Adjustments___4">#REF!</definedName>
    <definedName localSheetId="7" name="Adjustments___5">#REF!</definedName>
    <definedName localSheetId="8" name="Adjustments___5">#REF!</definedName>
    <definedName name="Adjustments___5">#REF!</definedName>
    <definedName localSheetId="7" name="Adjustments___7">#REF!</definedName>
    <definedName localSheetId="8" name="Adjustments___7">#REF!</definedName>
    <definedName name="Adjustments___7">#REF!</definedName>
    <definedName localSheetId="7" name="ae">#REF!</definedName>
    <definedName localSheetId="8" name="ae">#REF!</definedName>
    <definedName hidden="1"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>#REF!</definedName>
    <definedName localSheetId="0" name="aeaze">Cover!aeaze</definedName>
    <definedName localSheetId="7" name="aeaze">#N/A</definedName>
    <definedName localSheetId="8" name="aeaze">'Parc Mobile '!aeaze</definedName>
    <definedName name="aeaze">[0]!aeaze</definedName>
    <definedName localSheetId="0" name="AECG">#REF!</definedName>
    <definedName localSheetId="7" name="AECG">#REF!</definedName>
    <definedName localSheetId="8" name="AECG">#REF!</definedName>
    <definedName name="AECG">#REF!</definedName>
    <definedName name="aesf">#N/A</definedName>
    <definedName hidden="1"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8" name="AG">#REF!</definedName>
    <definedName name="AG">#REF!</definedName>
    <definedName localSheetId="7" name="AG___0">#REF!</definedName>
    <definedName localSheetId="8" name="AG___0">#REF!</definedName>
    <definedName name="AG___0">#REF!</definedName>
    <definedName localSheetId="7" name="AG___12">#REF!</definedName>
    <definedName localSheetId="8" name="AG___12">#REF!</definedName>
    <definedName name="AG___12">#REF!</definedName>
    <definedName localSheetId="7" name="AG___14">#REF!</definedName>
    <definedName localSheetId="8" name="AG___14">#REF!</definedName>
    <definedName name="AG___14">#REF!</definedName>
    <definedName localSheetId="7" name="AG___16">#REF!</definedName>
    <definedName localSheetId="8" name="AG___16">#REF!</definedName>
    <definedName name="AG___16">#REF!</definedName>
    <definedName localSheetId="7" name="AG___2">#REF!</definedName>
    <definedName localSheetId="8" name="AG___2">#REF!</definedName>
    <definedName name="AG___2">#REF!</definedName>
    <definedName localSheetId="7" name="AG___25">#REF!</definedName>
    <definedName localSheetId="8" name="AG___25">#REF!</definedName>
    <definedName name="AG___25">#REF!</definedName>
    <definedName localSheetId="7" name="AG___26">#REF!</definedName>
    <definedName localSheetId="8" name="AG___26">#REF!</definedName>
    <definedName name="AG___26">#REF!</definedName>
    <definedName localSheetId="7" name="AG___27">#REF!</definedName>
    <definedName localSheetId="8" name="AG___27">#REF!</definedName>
    <definedName name="AG___27">#REF!</definedName>
    <definedName localSheetId="7" name="AG___4">#REF!</definedName>
    <definedName localSheetId="8" name="AG___4">#REF!</definedName>
    <definedName name="AG___4">#REF!</definedName>
    <definedName localSheetId="7" name="AG___5">#REF!</definedName>
    <definedName localSheetId="8" name="AG___5">#REF!</definedName>
    <definedName name="AG___5">#REF!</definedName>
    <definedName localSheetId="7" name="AG___7">#REF!</definedName>
    <definedName localSheetId="8" name="AG___7">#REF!</definedName>
    <definedName name="AG___7">#REF!</definedName>
    <definedName localSheetId="7" name="Agadir">#REF!</definedName>
    <definedName localSheetId="8" name="Agadir">#REF!</definedName>
    <definedName name="Agadir">#REF!</definedName>
    <definedName localSheetId="7" name="Aged_Backlog">'[46]CIG+OV'!#REF!</definedName>
    <definedName localSheetId="8" name="Aged_Backlog">'[46]CIG+OV'!#REF!</definedName>
    <definedName name="Aged_Backlog">'[46]CIG+OV'!#REF!</definedName>
    <definedName localSheetId="7" name="AGIA">'[47]A.I.A'!#REF!</definedName>
    <definedName localSheetId="8" name="AGIA">'[47]A.I.A'!#REF!</definedName>
    <definedName name="AGIA">'[47]A.I.A'!#REF!</definedName>
    <definedName hidden="1" localSheetId="0" name="ah">{"test2",#N/A,TRUE,"Prices"}</definedName>
    <definedName hidden="1" localSheetId="7" name="ah">{"test2",#N/A,TRUE,"Prices"}</definedName>
    <definedName hidden="1" localSheetId="8" name="ah">{"test2",#N/A,TRUE,"Prices"}</definedName>
    <definedName hidden="1" localSheetId="13" name="ah">{"test2",#N/A,TRUE,"Prices"}</definedName>
    <definedName hidden="1" name="ah">{"test2",#N/A,TRUE,"Prices"}</definedName>
    <definedName hidden="1" localSheetId="0" name="ai">{"subs",#N/A,FALSE,"database ";"proportional",#N/A,FALSE,"database "}</definedName>
    <definedName hidden="1" localSheetId="7" name="ai">{"subs",#N/A,FALSE,"database ";"proportional",#N/A,FALSE,"database "}</definedName>
    <definedName hidden="1" localSheetId="8" name="ai">{"subs",#N/A,FALSE,"database ";"proportional",#N/A,FALSE,"database "}</definedName>
    <definedName hidden="1" localSheetId="13" name="ai">{"subs",#N/A,FALSE,"database ";"proportional",#N/A,FALSE,"database "}</definedName>
    <definedName hidden="1" name="ai">{"subs",#N/A,FALSE,"database ";"proportional",#N/A,FALSE,"database "}</definedName>
    <definedName localSheetId="7" name="AIA">[47]BATIMENT!#REF!</definedName>
    <definedName localSheetId="8" name="AIA">[47]BATIMENT!#REF!</definedName>
    <definedName name="AIA">[47]BATIMENT!#REF!</definedName>
    <definedName localSheetId="0" name="ait">#REF!</definedName>
    <definedName localSheetId="7" name="ait">#REF!</definedName>
    <definedName localSheetId="8" name="ait">#REF!</definedName>
    <definedName name="ait">#REF!</definedName>
    <definedName localSheetId="0" name="aity">#REF!</definedName>
    <definedName localSheetId="7" name="aity">#REF!</definedName>
    <definedName localSheetId="8" name="aity">#REF!</definedName>
    <definedName name="aity">#REF!</definedName>
    <definedName localSheetId="0" name="AITYAKOUB">'[29]FES  ATLAS'!#REF!</definedName>
    <definedName localSheetId="7" name="AITYAKOUB">'[29]FES  ATLAS'!#REF!</definedName>
    <definedName localSheetId="8" name="AITYAKOUB">'[29]FES  ATLAS'!#REF!</definedName>
    <definedName name="AITYAKOUB">'[29]FES  ATLAS'!#REF!</definedName>
    <definedName hidden="1" localSheetId="0" name="aj">{"IS",#N/A,FALSE,"IS";"RPTIS",#N/A,FALSE,"RPTIS";"STATS",#N/A,FALSE,"STATS";"BS",#N/A,FALSE,"BS"}</definedName>
    <definedName hidden="1" localSheetId="7" name="aj">{"IS",#N/A,FALSE,"IS";"RPTIS",#N/A,FALSE,"RPTIS";"STATS",#N/A,FALSE,"STATS";"BS",#N/A,FALSE,"BS"}</definedName>
    <definedName hidden="1" localSheetId="8" name="aj">{"IS",#N/A,FALSE,"IS";"RPTIS",#N/A,FALSE,"RPTIS";"STATS",#N/A,FALSE,"STATS";"BS",#N/A,FALSE,"BS"}</definedName>
    <definedName hidden="1" localSheetId="13" name="aj">{"IS",#N/A,FALSE,"IS";"RPTIS",#N/A,FALSE,"RPTIS";"STATS",#N/A,FALSE,"STATS";"BS",#N/A,FALSE,"BS"}</definedName>
    <definedName hidden="1" name="aj">{"IS",#N/A,FALSE,"IS";"RPTIS",#N/A,FALSE,"RPTIS";"STATS",#N/A,FALSE,"STATS";"BS",#N/A,FALSE,"BS"}</definedName>
    <definedName localSheetId="7" name="AjustAttritV2">#REF!</definedName>
    <definedName localSheetId="8" name="AjustAttritV2">#REF!</definedName>
    <definedName name="AjustAttritV2">#REF!</definedName>
    <definedName localSheetId="7" name="AjustAttritV2___0">#REF!</definedName>
    <definedName localSheetId="8" name="AjustAttritV2___0">#REF!</definedName>
    <definedName name="AjustAttritV2___0">#REF!</definedName>
    <definedName localSheetId="7" name="AjustAttritV2___12">#REF!</definedName>
    <definedName localSheetId="8" name="AjustAttritV2___12">#REF!</definedName>
    <definedName name="AjustAttritV2___12">#REF!</definedName>
    <definedName localSheetId="7" name="AjustAttritV2___2">#REF!</definedName>
    <definedName localSheetId="8" name="AjustAttritV2___2">#REF!</definedName>
    <definedName name="AjustAttritV2___2">#REF!</definedName>
    <definedName localSheetId="7" name="AjustAttritV2___27">#REF!</definedName>
    <definedName localSheetId="8" name="AjustAttritV2___27">#REF!</definedName>
    <definedName name="AjustAttritV2___27">#REF!</definedName>
    <definedName localSheetId="7" name="AjustAttritV2___5">#REF!</definedName>
    <definedName localSheetId="8" name="AjustAttritV2___5">#REF!</definedName>
    <definedName name="AjustAttritV2___5">#REF!</definedName>
    <definedName localSheetId="7" name="AjustPdMClassique">#REF!</definedName>
    <definedName localSheetId="8" name="AjustPdMClassique">#REF!</definedName>
    <definedName name="AjustPdMClassique">#REF!</definedName>
    <definedName localSheetId="7" name="AjustPdMClassique___0">#REF!</definedName>
    <definedName localSheetId="8" name="AjustPdMClassique___0">#REF!</definedName>
    <definedName name="AjustPdMClassique___0">#REF!</definedName>
    <definedName localSheetId="7" name="AjustPdMClassique___12">#REF!</definedName>
    <definedName localSheetId="8" name="AjustPdMClassique___12">#REF!</definedName>
    <definedName name="AjustPdMClassique___12">#REF!</definedName>
    <definedName localSheetId="7" name="AjustPdMClassique___2">#REF!</definedName>
    <definedName localSheetId="8" name="AjustPdMClassique___2">#REF!</definedName>
    <definedName name="AjustPdMClassique___2">#REF!</definedName>
    <definedName localSheetId="7" name="AjustPdMClassique___27">#REF!</definedName>
    <definedName localSheetId="8" name="AjustPdMClassique___27">#REF!</definedName>
    <definedName name="AjustPdMClassique___27">#REF!</definedName>
    <definedName localSheetId="7" name="AjustPdMClassique___5">#REF!</definedName>
    <definedName localSheetId="8" name="AjustPdMClassique___5">#REF!</definedName>
    <definedName name="AjustPdMClassique___5">#REF!</definedName>
    <definedName localSheetId="7" name="ALI_BANQUE">#REF!</definedName>
    <definedName localSheetId="8" name="ALI_BANQUE">#REF!</definedName>
    <definedName name="ALI_BANQUE">#REF!</definedName>
    <definedName localSheetId="7" name="ALI_INT_BANQ">#REF!</definedName>
    <definedName localSheetId="8" name="ALI_INT_BANQ">#REF!</definedName>
    <definedName name="ALI_INT_BANQ">#REF!</definedName>
    <definedName localSheetId="7" name="ALIM_BANQ_COURS">#REF!</definedName>
    <definedName localSheetId="8" name="ALIM_BANQ_COURS">#REF!</definedName>
    <definedName name="ALIM_BANQ_COURS">#REF!</definedName>
    <definedName localSheetId="7" name="ALIM_BANQ_TG">#REF!</definedName>
    <definedName localSheetId="8" name="ALIM_BANQ_TG">#REF!</definedName>
    <definedName name="ALIM_BANQ_TG">#REF!</definedName>
    <definedName localSheetId="7" name="ALIM_DRT_CCP">#REF!</definedName>
    <definedName localSheetId="8" name="ALIM_DRT_CCP">#REF!</definedName>
    <definedName name="ALIM_DRT_CCP">#REF!</definedName>
    <definedName localSheetId="7" name="ALIM_TG_BANQUE">#REF!</definedName>
    <definedName localSheetId="8" name="ALIM_TG_BANQUE">#REF!</definedName>
    <definedName name="ALIM_TG_BANQUE">#REF!</definedName>
    <definedName localSheetId="7" name="ALIM_TG_CCP">#REF!</definedName>
    <definedName localSheetId="8" name="ALIM_TG_CCP">#REF!</definedName>
    <definedName name="ALIM_TG_CCP">#REF!</definedName>
    <definedName localSheetId="7" name="ALIM4215_TG">#REF!</definedName>
    <definedName localSheetId="8" name="ALIM4215_TG">#REF!</definedName>
    <definedName name="ALIM4215_TG">#REF!</definedName>
    <definedName name="ALIM4215TG">[48]ONPT!$E$26</definedName>
    <definedName name="ALIMBANQTG">[48]ONPT!$E$24</definedName>
    <definedName localSheetId="0" name="ALIMENT_TG">#REF!</definedName>
    <definedName localSheetId="7" name="ALIMENT_TG">#REF!</definedName>
    <definedName localSheetId="8" name="ALIMENT_TG">#REF!</definedName>
    <definedName name="ALIMENT_TG">#REF!</definedName>
    <definedName name="ALIMTG">[48]ONPT!$E$17</definedName>
    <definedName name="alloue">[49]CUMUL!$C$2:$M$1457</definedName>
    <definedName localSheetId="0" name="AM">#REF!</definedName>
    <definedName localSheetId="7" name="AM">#REF!</definedName>
    <definedName localSheetId="8" name="AM">#REF!</definedName>
    <definedName name="AM">#REF!</definedName>
    <definedName localSheetId="0" name="AMRT">#REF!</definedName>
    <definedName localSheetId="7" name="AMRT">#REF!</definedName>
    <definedName localSheetId="8" name="AMRT">#REF!</definedName>
    <definedName name="AMRT">#REF!</definedName>
    <definedName localSheetId="0" name="anly">'[50]Revenus hors intercomp.'!#REF!</definedName>
    <definedName localSheetId="7" name="anly">'[50]Revenus hors intercomp.'!#REF!</definedName>
    <definedName localSheetId="8" name="anly">'[50]Revenus hors intercomp.'!#REF!</definedName>
    <definedName name="anly">'[50]Revenus hors intercomp.'!#REF!</definedName>
    <definedName localSheetId="0" name="anly___0">'[51]Revenus hors intercomp_'!#REF!</definedName>
    <definedName localSheetId="7" name="anly___0">'[51]Revenus hors intercomp_'!#REF!</definedName>
    <definedName localSheetId="8" name="anly___0">'[51]Revenus hors intercomp_'!#REF!</definedName>
    <definedName name="anly___0">'[51]Revenus hors intercomp_'!#REF!</definedName>
    <definedName localSheetId="0" name="anly___12">'[52]Revenus hors intercomp_'!#REF!</definedName>
    <definedName localSheetId="7" name="anly___12">'[52]Revenus hors intercomp_'!#REF!</definedName>
    <definedName localSheetId="8" name="anly___12">'[52]Revenus hors intercomp_'!#REF!</definedName>
    <definedName name="anly___12">'[52]Revenus hors intercomp_'!#REF!</definedName>
    <definedName localSheetId="0" name="anly___14">'[53]Revenus hors intercomp_'!#REF!</definedName>
    <definedName localSheetId="7" name="anly___14">'[53]Revenus hors intercomp_'!#REF!</definedName>
    <definedName localSheetId="8" name="anly___14">'[53]Revenus hors intercomp_'!#REF!</definedName>
    <definedName name="anly___14">'[53]Revenus hors intercomp_'!#REF!</definedName>
    <definedName localSheetId="7" name="anly___16">'[53]Revenus hors intercomp_'!#REF!</definedName>
    <definedName localSheetId="8" name="anly___16">'[53]Revenus hors intercomp_'!#REF!</definedName>
    <definedName name="anly___16">'[53]Revenus hors intercomp_'!#REF!</definedName>
    <definedName localSheetId="7" name="anly___2">'[54]Revenus hors intercomp_'!#REF!</definedName>
    <definedName localSheetId="8" name="anly___2">'[54]Revenus hors intercomp_'!#REF!</definedName>
    <definedName name="anly___2">'[54]Revenus hors intercomp_'!#REF!</definedName>
    <definedName localSheetId="7" name="anly___25">'[53]Revenus hors intercomp_'!#REF!</definedName>
    <definedName localSheetId="8" name="anly___25">'[53]Revenus hors intercomp_'!#REF!</definedName>
    <definedName name="anly___25">'[53]Revenus hors intercomp_'!#REF!</definedName>
    <definedName localSheetId="7" name="anly___26">'[52]Revenus hors intercomp_'!#REF!</definedName>
    <definedName localSheetId="8" name="anly___26">'[52]Revenus hors intercomp_'!#REF!</definedName>
    <definedName name="anly___26">'[52]Revenus hors intercomp_'!#REF!</definedName>
    <definedName localSheetId="7" name="anly___27">'[51]Revenus hors intercomp_'!#REF!</definedName>
    <definedName localSheetId="8" name="anly___27">'[51]Revenus hors intercomp_'!#REF!</definedName>
    <definedName name="anly___27">'[51]Revenus hors intercomp_'!#REF!</definedName>
    <definedName localSheetId="7" name="anly___4">'[53]Revenus hors intercomp_'!#REF!</definedName>
    <definedName localSheetId="8" name="anly___4">'[53]Revenus hors intercomp_'!#REF!</definedName>
    <definedName name="anly___4">'[53]Revenus hors intercomp_'!#REF!</definedName>
    <definedName localSheetId="7" name="anly___5">'[51]Revenus hors intercomp_'!#REF!</definedName>
    <definedName localSheetId="8" name="anly___5">'[51]Revenus hors intercomp_'!#REF!</definedName>
    <definedName name="anly___5">'[51]Revenus hors intercomp_'!#REF!</definedName>
    <definedName localSheetId="7" name="anly___6">'[54]Revenus hors intercomp_'!#REF!</definedName>
    <definedName localSheetId="8" name="anly___6">'[54]Revenus hors intercomp_'!#REF!</definedName>
    <definedName name="anly___6">'[54]Revenus hors intercomp_'!#REF!</definedName>
    <definedName localSheetId="7" name="anly___7">'[52]Revenus hors intercomp_'!#REF!</definedName>
    <definedName localSheetId="8" name="anly___7">'[52]Revenus hors intercomp_'!#REF!</definedName>
    <definedName name="anly___7">'[52]Revenus hors intercomp_'!#REF!</definedName>
    <definedName localSheetId="0" name="Annuité">[0]!Tx_intérêt_par_an/#REF!</definedName>
    <definedName localSheetId="7" name="Annuité">'Data Mobile'!Tx_intérêt_par_an/#REF!</definedName>
    <definedName localSheetId="8" name="Annuité">'Parc Mobile '!Tx_intérêt_par_an/#REF!</definedName>
    <definedName name="Annuité">[0]!Tx_intérêt_par_an/#REF!</definedName>
    <definedName localSheetId="0" name="Annuité___0">VolFactor___5/#REF!</definedName>
    <definedName localSheetId="7" name="Annuité___0">'Data Mobile'!VolFactor___5/#REF!</definedName>
    <definedName localSheetId="8" name="Annuité___0">'Parc Mobile '!VolFactor___5/#REF!</definedName>
    <definedName name="Annuité___0">VolFactor___5/#REF!</definedName>
    <definedName localSheetId="0" name="Annuité___12">VolFactor___25/#REF!</definedName>
    <definedName localSheetId="7" name="Annuité___12">'Data Mobile'!VolFactor___25/#REF!</definedName>
    <definedName localSheetId="8" name="Annuité___12">'Parc Mobile '!VolFactor___25/#REF!</definedName>
    <definedName name="Annuité___12">VolFactor___25/#REF!</definedName>
    <definedName localSheetId="0" name="Annuité___14">VolFactor___16/#REF!</definedName>
    <definedName localSheetId="7" name="Annuité___14">'Data Mobile'!VolFactor___16/#REF!</definedName>
    <definedName localSheetId="8" name="Annuité___14">'Parc Mobile '!VolFactor___16/#REF!</definedName>
    <definedName name="Annuité___14">VolFactor___16/#REF!</definedName>
    <definedName localSheetId="0" name="Annuité___16">VLastRowToPrint___7/#REF!</definedName>
    <definedName localSheetId="7" name="Annuité___16">'Data Mobile'!VLastRowToPrint___7/#REF!</definedName>
    <definedName localSheetId="8" name="Annuité___16">'Parc Mobile '!VLastRowToPrint___7/#REF!</definedName>
    <definedName name="Annuité___16">VLastRowToPrint___7/#REF!</definedName>
    <definedName localSheetId="0" name="Annuité___2">VolFactor___4/#REF!</definedName>
    <definedName localSheetId="7" name="Annuité___2">'Data Mobile'!VolFactor___4/#REF!</definedName>
    <definedName localSheetId="8" name="Annuité___2">'Parc Mobile '!VolFactor___4/#REF!</definedName>
    <definedName name="Annuité___2">VolFactor___4/#REF!</definedName>
    <definedName localSheetId="0" name="Annuité___23">VolFactor___5/#REF!</definedName>
    <definedName localSheetId="7" name="Annuité___23">'Data Mobile'!VolFactor___5/#REF!</definedName>
    <definedName localSheetId="8" name="Annuité___23">'Parc Mobile '!VolFactor___5/#REF!</definedName>
    <definedName name="Annuité___23">VolFactor___5/#REF!</definedName>
    <definedName localSheetId="7" name="Annuité___25">[38]Trafic!VolFactor/#REF!</definedName>
    <definedName localSheetId="8" name="Annuité___25">[38]Trafic!VolFactor/#REF!</definedName>
    <definedName name="Annuité___25">[38]Trafic!VolFactor/#REF!</definedName>
    <definedName localSheetId="0" name="Annuité___26">VolFactor___12/#REF!</definedName>
    <definedName localSheetId="7" name="Annuité___26">'Data Mobile'!VolFactor___12/#REF!</definedName>
    <definedName localSheetId="8" name="Annuité___26">'Parc Mobile '!VolFactor___12/#REF!</definedName>
    <definedName name="Annuité___26">VolFactor___12/#REF!</definedName>
    <definedName localSheetId="0" name="Annuité___27">VolFactor___14/#REF!</definedName>
    <definedName localSheetId="7" name="Annuité___27">'Data Mobile'!VolFactor___14/#REF!</definedName>
    <definedName localSheetId="8" name="Annuité___27">'Parc Mobile '!VolFactor___14/#REF!</definedName>
    <definedName name="Annuité___27">VolFactor___14/#REF!</definedName>
    <definedName localSheetId="0" name="Annuité___3">VolFactor___5/#REF!</definedName>
    <definedName localSheetId="7" name="Annuité___3">'Data Mobile'!VolFactor___5/#REF!</definedName>
    <definedName localSheetId="8" name="Annuité___3">'Parc Mobile '!VolFactor___5/#REF!</definedName>
    <definedName name="Annuité___3">VolFactor___5/#REF!</definedName>
    <definedName localSheetId="0" name="Annuité___4">VLastRowToPrint___0/#REF!</definedName>
    <definedName localSheetId="7" name="Annuité___4">'Data Mobile'!VLastRowToPrint___0/#REF!</definedName>
    <definedName localSheetId="8" name="Annuité___4">'Parc Mobile '!VLastRowToPrint___0/#REF!</definedName>
    <definedName name="Annuité___4">VLastRowToPrint___0/#REF!</definedName>
    <definedName localSheetId="0" name="Annuité___5">VolFactor___2/#REF!</definedName>
    <definedName localSheetId="7" name="Annuité___5">'Data Mobile'!VolFactor___2/#REF!</definedName>
    <definedName localSheetId="8" name="Annuité___5">'Parc Mobile '!VolFactor___2/#REF!</definedName>
    <definedName name="Annuité___5">VolFactor___2/#REF!</definedName>
    <definedName localSheetId="0" name="Annuité___6">VLastRowToPrint___26/#REF!</definedName>
    <definedName localSheetId="7" name="Annuité___6">'Data Mobile'!VLastRowToPrint___26/#REF!</definedName>
    <definedName localSheetId="8" name="Annuité___6">'Parc Mobile '!VLastRowToPrint___26/#REF!</definedName>
    <definedName name="Annuité___6">VLastRowToPrint___26/#REF!</definedName>
    <definedName localSheetId="0" name="Annuité___7">VolFactor___27/#REF!</definedName>
    <definedName localSheetId="7" name="Annuité___7">'Data Mobile'!VolFactor___27/#REF!</definedName>
    <definedName localSheetId="8" name="Annuité___7">'Parc Mobile '!VolFactor___27/#REF!</definedName>
    <definedName name="Annuité___7">VolFactor___27/#REF!</definedName>
    <definedName localSheetId="0" name="Annuité___9">VolFactor___5/#REF!</definedName>
    <definedName localSheetId="7" name="Annuité___9">'Data Mobile'!VolFactor___5/#REF!</definedName>
    <definedName localSheetId="8" name="Annuité___9">'Parc Mobile '!VolFactor___5/#REF!</definedName>
    <definedName name="Annuité___9">VolFactor___5/#REF!</definedName>
    <definedName hidden="1" name="anscount">1</definedName>
    <definedName name="ANUITE">#N/A</definedName>
    <definedName hidden="1"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8" name="APC_List">#REF!</definedName>
    <definedName name="APC_List">#REF!</definedName>
    <definedName hidden="1"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[24]SV161!$G$19:$R$24</definedName>
    <definedName name="APRES2">[24]SV161!$G$30:$R$32</definedName>
    <definedName localSheetId="0" name="April">#REF!</definedName>
    <definedName localSheetId="7" name="April">#REF!</definedName>
    <definedName localSheetId="8" name="April">#REF!</definedName>
    <definedName name="April">#REF!</definedName>
    <definedName hidden="1" localSheetId="0" name="AprRtgMFR">{#N/A,#N/A,FALSE,"1999 Fiscal Current Week";#N/A,#N/A,FALSE,"1999 Fiscal Variance"}</definedName>
    <definedName hidden="1" localSheetId="7" name="AprRtgMFR">{#N/A,#N/A,FALSE,"1999 Fiscal Current Week";#N/A,#N/A,FALSE,"1999 Fiscal Variance"}</definedName>
    <definedName hidden="1" localSheetId="8" name="AprRtgMFR">{#N/A,#N/A,FALSE,"1999 Fiscal Current Week";#N/A,#N/A,FALSE,"1999 Fiscal Variance"}</definedName>
    <definedName hidden="1" localSheetId="13" name="AprRtgMFR">{#N/A,#N/A,FALSE,"1999 Fiscal Current Week";#N/A,#N/A,FALSE,"1999 Fiscal Variance"}</definedName>
    <definedName hidden="1" name="AprRtgMFR">{#N/A,#N/A,FALSE,"1999 Fiscal Current Week";#N/A,#N/A,FALSE,"1999 Fiscal Variance"}</definedName>
    <definedName hidden="1" localSheetId="0" name="aq">{"IS",#N/A,FALSE,"IS";"RPTIS",#N/A,FALSE,"RPTIS";"STATS",#N/A,FALSE,"STATS";"CELL",#N/A,FALSE,"CELL";"BS",#N/A,FALSE,"BS"}</definedName>
    <definedName hidden="1" localSheetId="7" name="aq">{"IS",#N/A,FALSE,"IS";"RPTIS",#N/A,FALSE,"RPTIS";"STATS",#N/A,FALSE,"STATS";"CELL",#N/A,FALSE,"CELL";"BS",#N/A,FALSE,"BS"}</definedName>
    <definedName hidden="1" localSheetId="8" name="aq">{"IS",#N/A,FALSE,"IS";"RPTIS",#N/A,FALSE,"RPTIS";"STATS",#N/A,FALSE,"STATS";"CELL",#N/A,FALSE,"CELL";"BS",#N/A,FALSE,"BS"}</definedName>
    <definedName hidden="1" localSheetId="13" name="aq">{"IS",#N/A,FALSE,"IS";"RPTIS",#N/A,FALSE,"RPTIS";"STATS",#N/A,FALSE,"STATS";"CELL",#N/A,FALSE,"CELL";"BS",#N/A,FALSE,"BS"}</definedName>
    <definedName hidden="1" name="aq">{"IS",#N/A,FALSE,"IS";"RPTIS",#N/A,FALSE,"RPTIS";"STATS",#N/A,FALSE,"STATS";"CELL",#N/A,FALSE,"CELL";"BS",#N/A,FALSE,"BS"}</definedName>
    <definedName hidden="1" localSheetId="0" name="art">{"First Page",#N/A,FALSE,"Surfactants LBO";"Second Page",#N/A,FALSE,"Surfactants LBO"}</definedName>
    <definedName hidden="1" localSheetId="7" name="art">{"First Page",#N/A,FALSE,"Surfactants LBO";"Second Page",#N/A,FALSE,"Surfactants LBO"}</definedName>
    <definedName hidden="1" localSheetId="8" name="art">{"First Page",#N/A,FALSE,"Surfactants LBO";"Second Page",#N/A,FALSE,"Surfactants LBO"}</definedName>
    <definedName hidden="1" name="art">{"First Page",#N/A,FALSE,"Surfactants LBO";"Second Page",#N/A,FALSE,"Surfactants LBO"}</definedName>
    <definedName hidden="1" localSheetId="0" name="Artems">{"First Page",#N/A,FALSE,"Surfactants LBO";"Second Page",#N/A,FALSE,"Surfactants LBO"}</definedName>
    <definedName hidden="1" localSheetId="7" name="Artems">{"First Page",#N/A,FALSE,"Surfactants LBO";"Second Page",#N/A,FALSE,"Surfactants LBO"}</definedName>
    <definedName hidden="1" localSheetId="8" name="Artems">{"First Page",#N/A,FALSE,"Surfactants LBO";"Second Page",#N/A,FALSE,"Surfactants LBO"}</definedName>
    <definedName hidden="1" name="Artems">{"First Page",#N/A,FALSE,"Surfactants LBO";"Second Page",#N/A,FALSE,"Surfactants LBO"}</definedName>
    <definedName hidden="1" localSheetId="0" name="Artic">{"First Page",#N/A,FALSE,"Surfactants LBO";"Second Page",#N/A,FALSE,"Surfactants LBO"}</definedName>
    <definedName hidden="1" localSheetId="7" name="Artic">{"First Page",#N/A,FALSE,"Surfactants LBO";"Second Page",#N/A,FALSE,"Surfactants LBO"}</definedName>
    <definedName hidden="1" localSheetId="8" name="Artic">{"First Page",#N/A,FALSE,"Surfactants LBO";"Second Page",#N/A,FALSE,"Surfactants LBO"}</definedName>
    <definedName hidden="1" name="Artic">{"First Page",#N/A,FALSE,"Surfactants LBO";"Second Page",#N/A,FALSE,"Surfactants LBO"}</definedName>
    <definedName hidden="1" localSheetId="0" name="as">{"comp1",#N/A,FALSE,"COMPS";"footnotes",#N/A,FALSE,"COMPS"}</definedName>
    <definedName hidden="1" localSheetId="7" name="as">{"comp1",#N/A,FALSE,"COMPS";"footnotes",#N/A,FALSE,"COMPS"}</definedName>
    <definedName hidden="1" localSheetId="8" name="as">{"comp1",#N/A,FALSE,"COMPS";"footnotes",#N/A,FALSE,"COMPS"}</definedName>
    <definedName hidden="1"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as">{"comp1",#N/A,FALSE,"COMPS";"footnotes",#N/A,FALSE,"COMPS"}</definedName>
    <definedName hidden="1" name="AS2DocOpenMode">"AS2DocumentEdit"</definedName>
    <definedName hidden="1" name="AS2HasNoAutoHeaderFooter">" "</definedName>
    <definedName hidden="1" name="AS2LinkLS">[54]Links!A1</definedName>
    <definedName hidden="1" name="AS2ReportLS">1</definedName>
    <definedName hidden="1" name="AS2StaticLS">'[55]Stocks lead'!A1</definedName>
    <definedName hidden="1" name="AS2SyncStepLS">0</definedName>
    <definedName hidden="1" localSheetId="10" name="AS2TickmarkLS">#REF!</definedName>
    <definedName hidden="1" localSheetId="7" name="AS2TickmarkLS">#REF!</definedName>
    <definedName hidden="1" localSheetId="8" name="AS2TickmarkLS">#REF!</definedName>
    <definedName hidden="1" name="AS2TickmarkLS">#REF!</definedName>
    <definedName hidden="1" name="AS2VersionLS">300</definedName>
    <definedName hidden="1" localSheetId="0" name="asd">{#N/A,#N/A,FALSE,"DCF Summary";#N/A,#N/A,FALSE,"Casema";#N/A,#N/A,FALSE,"Casema NoTel";#N/A,#N/A,FALSE,"UK";#N/A,#N/A,FALSE,"RCF";#N/A,#N/A,FALSE,"Intercable CZ";#N/A,#N/A,FALSE,"Interkabel P"}</definedName>
    <definedName hidden="1" localSheetId="7" name="asd">{#N/A,#N/A,FALSE,"DCF Summary";#N/A,#N/A,FALSE,"Casema";#N/A,#N/A,FALSE,"Casema NoTel";#N/A,#N/A,FALSE,"UK";#N/A,#N/A,FALSE,"RCF";#N/A,#N/A,FALSE,"Intercable CZ";#N/A,#N/A,FALSE,"Interkabel P"}</definedName>
    <definedName hidden="1" localSheetId="8" name="asd">{#N/A,#N/A,FALSE,"DCF Summary";#N/A,#N/A,FALSE,"Casema";#N/A,#N/A,FALSE,"Casema NoTel";#N/A,#N/A,FALSE,"UK";#N/A,#N/A,FALSE,"RCF";#N/A,#N/A,FALSE,"Intercable CZ";#N/A,#N/A,FALSE,"Interkabel P"}</definedName>
    <definedName hidden="1" name="asd">{#N/A,#N/A,FALSE,"DCF Summary";#N/A,#N/A,FALSE,"Casema";#N/A,#N/A,FALSE,"Casema NoTel";#N/A,#N/A,FALSE,"UK";#N/A,#N/A,FALSE,"RCF";#N/A,#N/A,FALSE,"Intercable CZ";#N/A,#N/A,FALSE,"Interkabel P"}</definedName>
    <definedName hidden="1" localSheetId="0" name="asdf">{#N/A,#N/A,FALSE,"Calc";#N/A,#N/A,FALSE,"Sensitivity";#N/A,#N/A,FALSE,"LT Earn.Dil.";#N/A,#N/A,FALSE,"Dil. AVP"}</definedName>
    <definedName hidden="1" localSheetId="7" name="asdf">{#N/A,#N/A,FALSE,"Calc";#N/A,#N/A,FALSE,"Sensitivity";#N/A,#N/A,FALSE,"LT Earn.Dil.";#N/A,#N/A,FALSE,"Dil. AVP"}</definedName>
    <definedName hidden="1" localSheetId="8" name="asdf">{#N/A,#N/A,FALSE,"Calc";#N/A,#N/A,FALSE,"Sensitivity";#N/A,#N/A,FALSE,"LT Earn.Dil.";#N/A,#N/A,FALSE,"Dil. AVP"}</definedName>
    <definedName hidden="1" name="asdf">{#N/A,#N/A,FALSE,"Calc";#N/A,#N/A,FALSE,"Sensitivity";#N/A,#N/A,FALSE,"LT Earn.Dil.";#N/A,#N/A,FALSE,"Dil. AVP"}</definedName>
    <definedName name="asss">#N/A</definedName>
    <definedName hidden="1" localSheetId="0" name="at">{"IS",#N/A,FALSE,"IS";"RPTIS",#N/A,FALSE,"RPTIS";"STATS",#N/A,FALSE,"STATS";"CELL",#N/A,FALSE,"CELL";"BS",#N/A,FALSE,"BS"}</definedName>
    <definedName hidden="1" localSheetId="7" name="at">{"IS",#N/A,FALSE,"IS";"RPTIS",#N/A,FALSE,"RPTIS";"STATS",#N/A,FALSE,"STATS";"CELL",#N/A,FALSE,"CELL";"BS",#N/A,FALSE,"BS"}</definedName>
    <definedName hidden="1" localSheetId="8" name="at">{"IS",#N/A,FALSE,"IS";"RPTIS",#N/A,FALSE,"RPTIS";"STATS",#N/A,FALSE,"STATS";"CELL",#N/A,FALSE,"CELL";"BS",#N/A,FALSE,"BS"}</definedName>
    <definedName hidden="1" localSheetId="13" name="at">{"IS",#N/A,FALSE,"IS";"RPTIS",#N/A,FALSE,"RPTIS";"STATS",#N/A,FALSE,"STATS";"CELL",#N/A,FALSE,"CELL";"BS",#N/A,FALSE,"BS"}</definedName>
    <definedName hidden="1" name="at">{"IS",#N/A,FALSE,"IS";"RPTIS",#N/A,FALSE,"RPTIS";"STATS",#N/A,FALSE,"STATS";"CELL",#N/A,FALSE,"CELL";"BS",#N/A,FALSE,"BS"}</definedName>
    <definedName localSheetId="7" name="ATDebtCost">#REF!</definedName>
    <definedName localSheetId="8" name="ATDebtCost">#REF!</definedName>
    <definedName name="ATDebtCost">#REF!</definedName>
    <definedName localSheetId="7" name="ATDebtCost___0">#REF!</definedName>
    <definedName localSheetId="8" name="ATDebtCost___0">#REF!</definedName>
    <definedName name="ATDebtCost___0">#REF!</definedName>
    <definedName localSheetId="7" name="ATDebtCost___12">#REF!</definedName>
    <definedName localSheetId="8" name="ATDebtCost___12">#REF!</definedName>
    <definedName name="ATDebtCost___12">#REF!</definedName>
    <definedName localSheetId="7" name="ATDebtCost___14">#REF!</definedName>
    <definedName localSheetId="8" name="ATDebtCost___14">#REF!</definedName>
    <definedName name="ATDebtCost___14">#REF!</definedName>
    <definedName localSheetId="7" name="ATDebtCost___16">#REF!</definedName>
    <definedName localSheetId="8" name="ATDebtCost___16">#REF!</definedName>
    <definedName name="ATDebtCost___16">#REF!</definedName>
    <definedName localSheetId="7" name="ATDebtCost___2">#REF!</definedName>
    <definedName localSheetId="8" name="ATDebtCost___2">#REF!</definedName>
    <definedName name="ATDebtCost___2">#REF!</definedName>
    <definedName localSheetId="7" name="ATDebtCost___25">#REF!</definedName>
    <definedName localSheetId="8" name="ATDebtCost___25">#REF!</definedName>
    <definedName name="ATDebtCost___25">#REF!</definedName>
    <definedName localSheetId="7" name="ATDebtCost___26">#REF!</definedName>
    <definedName localSheetId="8" name="ATDebtCost___26">#REF!</definedName>
    <definedName name="ATDebtCost___26">#REF!</definedName>
    <definedName localSheetId="7" name="ATDebtCost___27">#REF!</definedName>
    <definedName localSheetId="8" name="ATDebtCost___27">#REF!</definedName>
    <definedName name="ATDebtCost___27">#REF!</definedName>
    <definedName localSheetId="7" name="ATDebtCost___4">#REF!</definedName>
    <definedName localSheetId="8" name="ATDebtCost___4">#REF!</definedName>
    <definedName name="ATDebtCost___4">#REF!</definedName>
    <definedName localSheetId="7" name="ATDebtCost___5">#REF!</definedName>
    <definedName localSheetId="8" name="ATDebtCost___5">#REF!</definedName>
    <definedName name="ATDebtCost___5">#REF!</definedName>
    <definedName localSheetId="7" name="ATDebtCost___7">#REF!</definedName>
    <definedName localSheetId="8" name="ATDebtCost___7">#REF!</definedName>
    <definedName name="ATDebtCost___7">#REF!</definedName>
    <definedName localSheetId="7" name="ati">'[56]FES  ATLAS'!#REF!</definedName>
    <definedName localSheetId="8" name="ati">'[56]FES  ATLAS'!#REF!</definedName>
    <definedName name="ati">'[56]FES  ATLAS'!#REF!</definedName>
    <definedName hidden="1" localSheetId="0" name="au">{#N/A,#N/A,FALSE,"ORIX CSC"}</definedName>
    <definedName hidden="1" localSheetId="7" name="au">{#N/A,#N/A,FALSE,"ORIX CSC"}</definedName>
    <definedName hidden="1" localSheetId="8" name="au">{#N/A,#N/A,FALSE,"ORIX CSC"}</definedName>
    <definedName hidden="1" localSheetId="13" name="au">{#N/A,#N/A,FALSE,"ORIX CSC"}</definedName>
    <definedName hidden="1" name="au">{#N/A,#N/A,FALSE,"ORIX CSC"}</definedName>
    <definedName hidden="1" localSheetId="10" name="Auditor">#N/A</definedName>
    <definedName hidden="1" localSheetId="0" name="Auditor">#N/A</definedName>
    <definedName hidden="1" localSheetId="7" name="Auditor">OFFSET('Data Mobile'!CompRange3Main,9,0,COUNTA('Data Mobile'!CompRange3Main)-COUNTA(#REF!),1)</definedName>
    <definedName hidden="1" localSheetId="9" name="Auditor">OFFSET([0]!CompRange3Main,9,0,COUNTA([0]!CompRange3Main)-COUNTA(#REF!),1)</definedName>
    <definedName hidden="1" localSheetId="8" name="Auditor">OFFSET('Parc Mobile '!CompRange3Main,9,0,COUNTA('Parc Mobile '!CompRange3Main)-COUNTA(#REF!),1)</definedName>
    <definedName hidden="1" name="Auditor">OFFSET([0]!CompRange3Main,9,0,COUNTA([0]!CompRange3Main)-COUNTA(#REF!),1)</definedName>
    <definedName localSheetId="0" name="August">#REF!</definedName>
    <definedName localSheetId="7" name="August">#REF!</definedName>
    <definedName localSheetId="8" name="August">#REF!</definedName>
    <definedName name="August">#REF!</definedName>
    <definedName localSheetId="7" name="AUT_REC_CCP">#REF!</definedName>
    <definedName localSheetId="8" name="AUT_REC_CCP">#REF!</definedName>
    <definedName name="AUT_REC_CCP">#REF!</definedName>
    <definedName localSheetId="7" name="AUT_REC_TG">#REF!</definedName>
    <definedName localSheetId="8" name="AUT_REC_TG">#REF!</definedName>
    <definedName name="AUT_REC_TG">#REF!</definedName>
    <definedName name="AUTRECCCP">[48]ONPT!$B$19</definedName>
    <definedName name="AUTRECTG">[48]ONPT!$B$19</definedName>
    <definedName name="AVANT1">[24]SV161!$H$19:$S$24</definedName>
    <definedName name="AVANT2">[24]SV161!$H$30:$S$32</definedName>
    <definedName localSheetId="0" name="axe_doc">#REF!</definedName>
    <definedName localSheetId="7" name="axe_doc">#REF!</definedName>
    <definedName localSheetId="8" name="axe_doc">#REF!</definedName>
    <definedName name="axe_doc">#REF!</definedName>
    <definedName localSheetId="0" name="axe_doc1">#REF!</definedName>
    <definedName localSheetId="7" name="axe_doc1">#REF!</definedName>
    <definedName localSheetId="8" name="axe_doc1">#REF!</definedName>
    <definedName name="axe_doc1">#REF!</definedName>
    <definedName localSheetId="0" name="axe_doc10">#REF!</definedName>
    <definedName localSheetId="7" name="axe_doc10">#REF!</definedName>
    <definedName localSheetId="8" name="axe_doc10">#REF!</definedName>
    <definedName name="axe_doc10">#REF!</definedName>
    <definedName localSheetId="7" name="axe_doc11">#REF!</definedName>
    <definedName localSheetId="8" name="axe_doc11">#REF!</definedName>
    <definedName name="axe_doc11">#REF!</definedName>
    <definedName localSheetId="7" name="axe_doc12">#REF!</definedName>
    <definedName localSheetId="8" name="axe_doc12">#REF!</definedName>
    <definedName name="axe_doc12">#REF!</definedName>
    <definedName localSheetId="7" name="axe_doc13">#REF!</definedName>
    <definedName localSheetId="8" name="axe_doc13">#REF!</definedName>
    <definedName name="axe_doc13">#REF!</definedName>
    <definedName localSheetId="7" name="axe_doc2">#REF!</definedName>
    <definedName localSheetId="8" name="axe_doc2">#REF!</definedName>
    <definedName name="axe_doc2">#REF!</definedName>
    <definedName localSheetId="7" name="axe_doc3">#REF!</definedName>
    <definedName localSheetId="8" name="axe_doc3">#REF!</definedName>
    <definedName name="axe_doc3">#REF!</definedName>
    <definedName localSheetId="7" name="axe_doc4">#REF!</definedName>
    <definedName localSheetId="8" name="axe_doc4">#REF!</definedName>
    <definedName name="axe_doc4">#REF!</definedName>
    <definedName localSheetId="7" name="axe_doc5">#REF!</definedName>
    <definedName localSheetId="8" name="axe_doc5">#REF!</definedName>
    <definedName name="axe_doc5">#REF!</definedName>
    <definedName localSheetId="7" name="axe_doc6">#REF!</definedName>
    <definedName localSheetId="8" name="axe_doc6">#REF!</definedName>
    <definedName name="axe_doc6">#REF!</definedName>
    <definedName localSheetId="7" name="axe_doc7">#REF!</definedName>
    <definedName localSheetId="8" name="axe_doc7">#REF!</definedName>
    <definedName name="axe_doc7">#REF!</definedName>
    <definedName localSheetId="7" name="axe_doc8">#REF!</definedName>
    <definedName localSheetId="8" name="axe_doc8">#REF!</definedName>
    <definedName name="axe_doc8">#REF!</definedName>
    <definedName localSheetId="7" name="axe_doc9">#REF!</definedName>
    <definedName localSheetId="8" name="axe_doc9">#REF!</definedName>
    <definedName name="axe_doc9">#REF!</definedName>
    <definedName localSheetId="7" name="axedoc_9">#REF!</definedName>
    <definedName localSheetId="8" name="axedoc_9">#REF!</definedName>
    <definedName name="axedoc_9">#REF!</definedName>
    <definedName hidden="1" localSheetId="0" name="ay">{"print 1",#N/A,FALSE,"PrimeCo PCS";"print 2",#N/A,FALSE,"PrimeCo PCS";"valuation",#N/A,FALSE,"PrimeCo PCS"}</definedName>
    <definedName hidden="1" localSheetId="7" name="ay">{"print 1",#N/A,FALSE,"PrimeCo PCS";"print 2",#N/A,FALSE,"PrimeCo PCS";"valuation",#N/A,FALSE,"PrimeCo PCS"}</definedName>
    <definedName hidden="1" localSheetId="8" name="ay">{"print 1",#N/A,FALSE,"PrimeCo PCS";"print 2",#N/A,FALSE,"PrimeCo PCS";"valuation",#N/A,FALSE,"PrimeCo PCS"}</definedName>
    <definedName hidden="1" localSheetId="13" name="ay">{"print 1",#N/A,FALSE,"PrimeCo PCS";"print 2",#N/A,FALSE,"PrimeCo PCS";"valuation",#N/A,FALSE,"PrimeCo PCS"}</definedName>
    <definedName hidden="1" name="ay">{"print 1",#N/A,FALSE,"PrimeCo PCS";"print 2",#N/A,FALSE,"PrimeCo PCS";"valuation",#N/A,FALSE,"PrimeCo PCS"}</definedName>
    <definedName name="AZ">#N/A</definedName>
    <definedName hidden="1"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Cover!Nb_de_paiements_par_an*#REF!</definedName>
    <definedName localSheetId="7" name="aze">'Data Mobile'!Nb_de_paiements_par_an*#REF!</definedName>
    <definedName localSheetId="8" name="aze">'Parc Mobile '!Nb_de_paiements_par_an*#REF!</definedName>
    <definedName name="aze">[0]!Nb_de_paiements_par_an*#REF!</definedName>
    <definedName localSheetId="0" name="azeazedazedazeed">Cover!Nb_de_paiements_par_an*#REF!</definedName>
    <definedName localSheetId="7" name="azeazedazedazeed">'Data Mobile'!Nb_de_paiements_par_an*#REF!</definedName>
    <definedName localSheetId="8" name="azeazedazedazeed">'Parc Mobile '!Nb_de_paiements_par_an*#REF!</definedName>
    <definedName name="azeazedazedazeed">[0]!Nb_de_paiements_par_an*#REF!</definedName>
    <definedName localSheetId="0" name="azerty">[0]!Tx_intérêt_par_an/#REF!</definedName>
    <definedName localSheetId="7" name="azerty">'Data Mobile'!Tx_intérêt_par_an/#REF!</definedName>
    <definedName localSheetId="8" name="azerty">'Parc Mobile '!Tx_intérêt_par_an/#REF!</definedName>
    <definedName name="azerty">[0]!Tx_intérêt_par_an/#REF!</definedName>
    <definedName localSheetId="0" name="azerty___0">VolFactor___5/#REF!</definedName>
    <definedName localSheetId="7" name="azerty___0">'Data Mobile'!VolFactor___5/#REF!</definedName>
    <definedName localSheetId="8" name="azerty___0">'Parc Mobile '!VolFactor___5/#REF!</definedName>
    <definedName name="azerty___0">VolFactor___5/#REF!</definedName>
    <definedName localSheetId="0" name="azerty___12">VolFactor___25/#REF!</definedName>
    <definedName localSheetId="7" name="azerty___12">'Data Mobile'!VolFactor___25/#REF!</definedName>
    <definedName localSheetId="8" name="azerty___12">'Parc Mobile '!VolFactor___25/#REF!</definedName>
    <definedName name="azerty___12">VolFactor___25/#REF!</definedName>
    <definedName localSheetId="0" name="azerty___14">VolFactor___16/#REF!</definedName>
    <definedName localSheetId="7" name="azerty___14">'Data Mobile'!VolFactor___16/#REF!</definedName>
    <definedName localSheetId="8" name="azerty___14">'Parc Mobile '!VolFactor___16/#REF!</definedName>
    <definedName name="azerty___14">VolFactor___16/#REF!</definedName>
    <definedName localSheetId="0" name="azerty___16">VLastRowToPrint___7/#REF!</definedName>
    <definedName localSheetId="7" name="azerty___16">'Data Mobile'!VLastRowToPrint___7/#REF!</definedName>
    <definedName localSheetId="8" name="azerty___16">'Parc Mobile '!VLastRowToPrint___7/#REF!</definedName>
    <definedName name="azerty___16">VLastRowToPrint___7/#REF!</definedName>
    <definedName localSheetId="0" name="azerty___2">VolFactor___4/#REF!</definedName>
    <definedName localSheetId="7" name="azerty___2">'Data Mobile'!VolFactor___4/#REF!</definedName>
    <definedName localSheetId="8" name="azerty___2">'Parc Mobile '!VolFactor___4/#REF!</definedName>
    <definedName name="azerty___2">VolFactor___4/#REF!</definedName>
    <definedName localSheetId="0" name="azerty___23">VolFactor___5/#REF!</definedName>
    <definedName localSheetId="7" name="azerty___23">'Data Mobile'!VolFactor___5/#REF!</definedName>
    <definedName localSheetId="8" name="azerty___23">'Parc Mobile '!VolFactor___5/#REF!</definedName>
    <definedName name="azerty___23">VolFactor___5/#REF!</definedName>
    <definedName localSheetId="7" name="azerty___25">[38]Trafic!VolFactor/#REF!</definedName>
    <definedName localSheetId="8" name="azerty___25">[38]Trafic!VolFactor/#REF!</definedName>
    <definedName name="azerty___25">[38]Trafic!VolFactor/#REF!</definedName>
    <definedName localSheetId="0" name="azerty___26">VolFactor___12/#REF!</definedName>
    <definedName localSheetId="7" name="azerty___26">'Data Mobile'!VolFactor___12/#REF!</definedName>
    <definedName localSheetId="8" name="azerty___26">'Parc Mobile '!VolFactor___12/#REF!</definedName>
    <definedName name="azerty___26">VolFactor___12/#REF!</definedName>
    <definedName localSheetId="0" name="azerty___27">VolFactor___14/#REF!</definedName>
    <definedName localSheetId="7" name="azerty___27">'Data Mobile'!VolFactor___14/#REF!</definedName>
    <definedName localSheetId="8" name="azerty___27">'Parc Mobile '!VolFactor___14/#REF!</definedName>
    <definedName name="azerty___27">VolFactor___14/#REF!</definedName>
    <definedName localSheetId="0" name="azerty___3">VolFactor___5/#REF!</definedName>
    <definedName localSheetId="7" name="azerty___3">'Data Mobile'!VolFactor___5/#REF!</definedName>
    <definedName localSheetId="8" name="azerty___3">'Parc Mobile '!VolFactor___5/#REF!</definedName>
    <definedName name="azerty___3">VolFactor___5/#REF!</definedName>
    <definedName localSheetId="0" name="azerty___4">VLastRowToPrint___0/#REF!</definedName>
    <definedName localSheetId="7" name="azerty___4">'Data Mobile'!VLastRowToPrint___0/#REF!</definedName>
    <definedName localSheetId="8" name="azerty___4">'Parc Mobile '!VLastRowToPrint___0/#REF!</definedName>
    <definedName name="azerty___4">VLastRowToPrint___0/#REF!</definedName>
    <definedName localSheetId="0" name="azerty___5">VolFactor___2/#REF!</definedName>
    <definedName localSheetId="7" name="azerty___5">'Data Mobile'!VolFactor___2/#REF!</definedName>
    <definedName localSheetId="8" name="azerty___5">'Parc Mobile '!VolFactor___2/#REF!</definedName>
    <definedName name="azerty___5">VolFactor___2/#REF!</definedName>
    <definedName localSheetId="0" name="azerty___6">VLastRowToPrint___26/#REF!</definedName>
    <definedName localSheetId="7" name="azerty___6">'Data Mobile'!VLastRowToPrint___26/#REF!</definedName>
    <definedName localSheetId="8" name="azerty___6">'Parc Mobile '!VLastRowToPrint___26/#REF!</definedName>
    <definedName name="azerty___6">VLastRowToPrint___26/#REF!</definedName>
    <definedName localSheetId="0" name="azerty___7">VolFactor___27/#REF!</definedName>
    <definedName localSheetId="7" name="azerty___7">'Data Mobile'!VolFactor___27/#REF!</definedName>
    <definedName localSheetId="8" name="azerty___7">'Parc Mobile '!VolFactor___27/#REF!</definedName>
    <definedName name="azerty___7">VolFactor___27/#REF!</definedName>
    <definedName localSheetId="0" name="azerty___9">VolFactor___5/#REF!</definedName>
    <definedName localSheetId="7" name="azerty___9">'Data Mobile'!VolFactor___5/#REF!</definedName>
    <definedName localSheetId="8" name="azerty___9">'Parc Mobile '!VolFactor___5/#REF!</definedName>
    <definedName name="azerty___9">VolFactor___5/#REF!</definedName>
    <definedName localSheetId="0" name="azertyu">Cover!azertyu</definedName>
    <definedName localSheetId="7" name="azertyu">#N/A</definedName>
    <definedName localSheetId="8" name="azertyu">'Parc Mobile '!azertyu</definedName>
    <definedName name="azertyu">[0]!azertyu</definedName>
    <definedName localSheetId="0" name="azertyu___0">Cover!bbb___3</definedName>
    <definedName localSheetId="7" name="azertyu___0">'Data Mobile'!bbb___3</definedName>
    <definedName localSheetId="8" name="azertyu___0">'Parc Mobile '!bbb___3</definedName>
    <definedName name="azertyu___0">bbb___3</definedName>
    <definedName localSheetId="0" name="azertyu___12">Cover!bbb___23</definedName>
    <definedName localSheetId="7" name="azertyu___12">'Data Mobile'!bbb___23</definedName>
    <definedName localSheetId="8" name="azertyu___12">'Parc Mobile '!bbb___23</definedName>
    <definedName name="azertyu___12">bbb___23</definedName>
    <definedName localSheetId="7" name="azertyu___14">[57]Trafic!bbb</definedName>
    <definedName name="azertyu___14">[57]Trafic!bbb</definedName>
    <definedName localSheetId="0" name="azertyu___16">Cover!Excel_BuiltIn_Database_0</definedName>
    <definedName localSheetId="7" name="azertyu___16">'Data Mobile'!Excel_BuiltIn_Database_0</definedName>
    <definedName localSheetId="8" name="azertyu___16">'Parc Mobile '!Excel_BuiltIn_Database_0</definedName>
    <definedName name="azertyu___16">Excel_BuiltIn_Database_0</definedName>
    <definedName localSheetId="0" name="azertyu___2">bbb___6</definedName>
    <definedName localSheetId="7" name="azertyu___2">bbb___6</definedName>
    <definedName localSheetId="8" name="azertyu___2">bbb___6</definedName>
    <definedName name="azertyu___2">bbb___6</definedName>
    <definedName localSheetId="7" name="azertyu___23">[57]Trafic!BANQUE</definedName>
    <definedName name="azertyu___23">[57]Trafic!BANQUE</definedName>
    <definedName localSheetId="0" name="azertyu___25">Cover!BAZ___6</definedName>
    <definedName localSheetId="7" name="azertyu___25">'Data Mobile'!BAZ___6</definedName>
    <definedName localSheetId="8" name="azertyu___25">'Parc Mobile '!BAZ___6</definedName>
    <definedName name="azertyu___25">BAZ___6</definedName>
    <definedName localSheetId="0" name="azertyu___26">#N/A</definedName>
    <definedName localSheetId="7" name="azertyu___26">'Data Mobile'!bbb___25</definedName>
    <definedName localSheetId="8" name="azertyu___26">'Parc Mobile '!bbb___25</definedName>
    <definedName name="azertyu___26">bbb___25</definedName>
    <definedName localSheetId="0" name="azertyu___27">Cover!bbb___16</definedName>
    <definedName localSheetId="7" name="azertyu___27">'Data Mobile'!bbb___16</definedName>
    <definedName localSheetId="8" name="azertyu___27">'Parc Mobile '!bbb___16</definedName>
    <definedName name="azertyu___27">bbb___16</definedName>
    <definedName localSheetId="0" name="azertyu___3">#N/A</definedName>
    <definedName localSheetId="7" name="azertyu___3">BAZ___0</definedName>
    <definedName localSheetId="8" name="azertyu___3">BAZ___0</definedName>
    <definedName name="azertyu___3">BAZ___0</definedName>
    <definedName localSheetId="7" name="azertyu___4">[57]Trafic!BAZ</definedName>
    <definedName name="azertyu___4">[57]Trafic!BAZ</definedName>
    <definedName localSheetId="0" name="azertyu___5">Cover!bbb___4</definedName>
    <definedName localSheetId="7" name="azertyu___5">'Data Mobile'!bbb___4</definedName>
    <definedName localSheetId="8" name="azertyu___5">'Parc Mobile '!bbb___4</definedName>
    <definedName name="azertyu___5">bbb___4</definedName>
    <definedName localSheetId="0" name="azertyu___6">B2000ssta___0</definedName>
    <definedName localSheetId="7" name="azertyu___6">'Data Mobile'!B2000ssta___0</definedName>
    <definedName localSheetId="8" name="azertyu___6">'Parc Mobile '!B2000ssta___0</definedName>
    <definedName name="azertyu___6">B2000ssta___0</definedName>
    <definedName localSheetId="0" name="azertyu___7">Cover!bbb___9</definedName>
    <definedName localSheetId="7" name="azertyu___7">'Data Mobile'!bbb___9</definedName>
    <definedName localSheetId="8" name="azertyu___7">'Parc Mobile '!bbb___9</definedName>
    <definedName name="azertyu___7">bbb___9</definedName>
    <definedName localSheetId="0" name="azertyu___9">Cover!BAZ___12</definedName>
    <definedName localSheetId="7" name="azertyu___9">'Data Mobile'!BAZ___12</definedName>
    <definedName localSheetId="8" name="azertyu___9">'Parc Mobile '!BAZ___12</definedName>
    <definedName name="azertyu___9">BAZ___12</definedName>
    <definedName hidden="1" localSheetId="0" name="azraze">{"orixcsc",#N/A,FALSE,"ORIX CSC";"orixcsc2",#N/A,FALSE,"ORIX CSC"}</definedName>
    <definedName hidden="1" localSheetId="7" name="azraze">{"orixcsc",#N/A,FALSE,"ORIX CSC";"orixcsc2",#N/A,FALSE,"ORIX CSC"}</definedName>
    <definedName hidden="1" localSheetId="8" name="azraze">{"orixcsc",#N/A,FALSE,"ORIX CSC";"orixcsc2",#N/A,FALSE,"ORIX CSC"}</definedName>
    <definedName hidden="1" localSheetId="13" name="azraze">{"orixcsc",#N/A,FALSE,"ORIX CSC";"orixcsc2",#N/A,FALSE,"ORIX CSC"}</definedName>
    <definedName hidden="1" name="azraze">{"orixcsc",#N/A,FALSE,"ORIX CSC";"orixcsc2",#N/A,FALSE,"ORIX CSC"}</definedName>
    <definedName name="B">#N/A</definedName>
    <definedName localSheetId="7" name="B_Tarifs_Le7">#REF!</definedName>
    <definedName localSheetId="8" name="B_Tarifs_Le7">#REF!</definedName>
    <definedName name="B_Tarifs_Le7">#REF!</definedName>
    <definedName localSheetId="7" name="B_Tarifs_Le7___0">#REF!</definedName>
    <definedName localSheetId="8" name="B_Tarifs_Le7___0">#REF!</definedName>
    <definedName name="B_Tarifs_Le7___0">#REF!</definedName>
    <definedName localSheetId="7" name="B_Tarifs_Le7___12">#REF!</definedName>
    <definedName localSheetId="8" name="B_Tarifs_Le7___12">#REF!</definedName>
    <definedName name="B_Tarifs_Le7___12">#REF!</definedName>
    <definedName localSheetId="7" name="B_Tarifs_Le7___14">#REF!</definedName>
    <definedName localSheetId="8" name="B_Tarifs_Le7___14">#REF!</definedName>
    <definedName name="B_Tarifs_Le7___14">#REF!</definedName>
    <definedName localSheetId="7" name="B_Tarifs_Le7___16">#REF!</definedName>
    <definedName localSheetId="8" name="B_Tarifs_Le7___16">#REF!</definedName>
    <definedName name="B_Tarifs_Le7___16">#REF!</definedName>
    <definedName localSheetId="7" name="B_Tarifs_Le7___2">#REF!</definedName>
    <definedName localSheetId="8" name="B_Tarifs_Le7___2">#REF!</definedName>
    <definedName name="B_Tarifs_Le7___2">#REF!</definedName>
    <definedName localSheetId="7" name="B_Tarifs_Le7___26">#REF!</definedName>
    <definedName localSheetId="8" name="B_Tarifs_Le7___26">#REF!</definedName>
    <definedName name="B_Tarifs_Le7___26">#REF!</definedName>
    <definedName localSheetId="7" name="B_Tarifs_Le7___27">#REF!</definedName>
    <definedName localSheetId="8" name="B_Tarifs_Le7___27">#REF!</definedName>
    <definedName name="B_Tarifs_Le7___27">#REF!</definedName>
    <definedName localSheetId="7" name="B_Tarifs_Le7___5">#REF!</definedName>
    <definedName localSheetId="8" name="B_Tarifs_Le7___5">#REF!</definedName>
    <definedName name="B_Tarifs_Le7___5">#REF!</definedName>
    <definedName localSheetId="7" name="B_Tarifs_Le7___7">#REF!</definedName>
    <definedName localSheetId="8" name="B_Tarifs_Le7___7">#REF!</definedName>
    <definedName name="B_Tarifs_Le7___7">#REF!</definedName>
    <definedName localSheetId="7" name="B.C.M">#REF!</definedName>
    <definedName localSheetId="8" name="B.C.M">#REF!</definedName>
    <definedName name="B.C.M">#REF!</definedName>
    <definedName localSheetId="7" name="B.C.M.">#REF!</definedName>
    <definedName localSheetId="8" name="B.C.M.">#REF!</definedName>
    <definedName name="B.C.M.">#REF!</definedName>
    <definedName localSheetId="7" name="B.M.C.E_PRINCIP">#REF!</definedName>
    <definedName localSheetId="8" name="B.M.C.E_PRINCIP">#REF!</definedName>
    <definedName name="B.M.C.E_PRINCIP">#REF!</definedName>
    <definedName localSheetId="7" name="B.M.C.I">#REF!</definedName>
    <definedName localSheetId="8" name="B.M.C.I">#REF!</definedName>
    <definedName name="B.M.C.I">#REF!</definedName>
    <definedName localSheetId="7" name="B.M.C.I.">#REF!</definedName>
    <definedName localSheetId="8" name="B.M.C.I.">#REF!</definedName>
    <definedName name="B.M.C.I.">#REF!</definedName>
    <definedName localSheetId="7" name="B.P">#REF!</definedName>
    <definedName localSheetId="8" name="B.P">#REF!</definedName>
    <definedName name="B.P">#REF!</definedName>
    <definedName localSheetId="7" name="B.P.">#REF!</definedName>
    <definedName localSheetId="8" name="B.P.">#REF!</definedName>
    <definedName name="B.P.">#REF!</definedName>
    <definedName localSheetId="7" name="B2000ssta">#REF!</definedName>
    <definedName localSheetId="8" name="B2000ssta">#REF!</definedName>
    <definedName name="B2000ssta">#REF!</definedName>
    <definedName localSheetId="7" name="B2000ssta___0">#REF!</definedName>
    <definedName localSheetId="8" name="B2000ssta___0">#REF!</definedName>
    <definedName name="B2000ssta___0">#REF!</definedName>
    <definedName localSheetId="7" name="B2000ssta___12">#REF!</definedName>
    <definedName localSheetId="8" name="B2000ssta___12">#REF!</definedName>
    <definedName name="B2000ssta___12">#REF!</definedName>
    <definedName localSheetId="7" name="B2000ssta___14">#REF!</definedName>
    <definedName localSheetId="8" name="B2000ssta___14">#REF!</definedName>
    <definedName name="B2000ssta___14">#REF!</definedName>
    <definedName localSheetId="7" name="B2000ssta___16">#REF!</definedName>
    <definedName localSheetId="8" name="B2000ssta___16">#REF!</definedName>
    <definedName name="B2000ssta___16">#REF!</definedName>
    <definedName localSheetId="7" name="B2000ssta___27">#REF!</definedName>
    <definedName localSheetId="8" name="B2000ssta___27">#REF!</definedName>
    <definedName name="B2000ssta___27">#REF!</definedName>
    <definedName localSheetId="7" name="B2000ssta___5">#REF!</definedName>
    <definedName localSheetId="8" name="B2000ssta___5">#REF!</definedName>
    <definedName name="B2000ssta___5">#REF!</definedName>
    <definedName localSheetId="7" name="BAC">#REF!</definedName>
    <definedName localSheetId="8" name="BAC">#REF!</definedName>
    <definedName name="BAC">#REF!</definedName>
    <definedName localSheetId="7" name="BAC_Budget_at_Completion">#REF!</definedName>
    <definedName localSheetId="8" name="BAC_Budget_at_Completion">#REF!</definedName>
    <definedName name="BAC_Budget_at_Completion">#REF!</definedName>
    <definedName name="bank1">[58]decis14a3_bk!$A$2:$G$40</definedName>
    <definedName name="bank2">[58]decis14a3_bk!$A$42:$G$82</definedName>
    <definedName name="bank3">[58]decis14a3_bk!$A$84:$G$157</definedName>
    <definedName name="bank4">[58]decis14a3_bk!$A$159:$G$265</definedName>
    <definedName localSheetId="0" name="BANQUE">#REF!</definedName>
    <definedName localSheetId="7" name="BANQUE">#REF!</definedName>
    <definedName localSheetId="8" name="BANQUE">#REF!</definedName>
    <definedName name="BANQUE">#REF!</definedName>
    <definedName localSheetId="7" name="BARIM">'[29]FES  ATLAS'!#REF!</definedName>
    <definedName localSheetId="8" name="BARIM">'[29]FES  ATLAS'!#REF!</definedName>
    <definedName name="BARIM">'[29]FES  ATLAS'!#REF!</definedName>
    <definedName localSheetId="0" name="BASE_COSTES">#REF!</definedName>
    <definedName localSheetId="7" name="BASE_COSTES">#REF!</definedName>
    <definedName localSheetId="8" name="BASE_COSTES">#REF!</definedName>
    <definedName name="BASE_COSTES">#REF!</definedName>
    <definedName localSheetId="0" name="Base2">#REF!</definedName>
    <definedName localSheetId="7" name="Base2">#REF!</definedName>
    <definedName localSheetId="8" name="Base2">#REF!</definedName>
    <definedName name="Base2">#REF!</definedName>
    <definedName name="BASE99">[59]ULTIMATES!$A$1:$BV$40</definedName>
    <definedName localSheetId="7" name="Bat">[47]BATIMENT!#REF!</definedName>
    <definedName localSheetId="8" name="Bat">[47]BATIMENT!#REF!</definedName>
    <definedName name="Bat">[47]BATIMENT!#REF!</definedName>
    <definedName localSheetId="0" name="BAZ">#REF!</definedName>
    <definedName localSheetId="7" name="BAZ">#REF!</definedName>
    <definedName localSheetId="8" name="BAZ">#REF!</definedName>
    <definedName name="BAZ">#REF!</definedName>
    <definedName name="BAZ___0">[60]Vir94!AF1048576</definedName>
    <definedName localSheetId="0" name="BAZ___12">#REF!</definedName>
    <definedName localSheetId="7" name="BAZ___12">#REF!</definedName>
    <definedName localSheetId="8" name="BAZ___12">#REF!</definedName>
    <definedName name="BAZ___12">#REF!</definedName>
    <definedName localSheetId="0" name="BAZ___6">#REF!</definedName>
    <definedName localSheetId="7" name="BAZ___6">#REF!</definedName>
    <definedName localSheetId="8" name="BAZ___6">#REF!</definedName>
    <definedName name="BAZ___6">#REF!</definedName>
    <definedName localSheetId="0" name="bb">#REF!</definedName>
    <definedName localSheetId="7" name="bb">#REF!</definedName>
    <definedName localSheetId="8" name="bb">#REF!</definedName>
    <definedName name="bb">#REF!</definedName>
    <definedName name="bbb">#N/A</definedName>
    <definedName localSheetId="0" name="bbb___0">VolFactor___5/#REF!</definedName>
    <definedName localSheetId="7" name="bbb___0">'Data Mobile'!VolFactor___5/#REF!</definedName>
    <definedName localSheetId="8" name="bbb___0">'Parc Mobile '!VolFactor___5/#REF!</definedName>
    <definedName name="bbb___0">VolFactor___5/#REF!</definedName>
    <definedName name="bbb___12">NA()</definedName>
    <definedName localSheetId="0" name="bbb___14">VolFactor___16/#REF!</definedName>
    <definedName localSheetId="7" name="bbb___14">'Data Mobile'!VolFactor___16/#REF!</definedName>
    <definedName localSheetId="8" name="bbb___14">'Parc Mobile '!VolFactor___16/#REF!</definedName>
    <definedName name="bbb___14">VolFactor___16/#REF!</definedName>
    <definedName localSheetId="0" name="bbb___16">VLastRowToPrint___7/#REF!</definedName>
    <definedName localSheetId="7" name="bbb___16">'Data Mobile'!VLastRowToPrint___7/#REF!</definedName>
    <definedName localSheetId="8" name="bbb___16">'Parc Mobile '!VLastRowToPrint___7/#REF!</definedName>
    <definedName name="bbb___16">VLastRowToPrint___7/#REF!</definedName>
    <definedName name="bbb___2">NA()</definedName>
    <definedName localSheetId="0" name="bbb___23">VolFactor___5/#REF!</definedName>
    <definedName localSheetId="7" name="bbb___23">'Data Mobile'!VolFactor___5/#REF!</definedName>
    <definedName localSheetId="8" name="bbb___23">'Parc Mobile '!VolFactor___5/#REF!</definedName>
    <definedName name="bbb___23">VolFactor___5/#REF!</definedName>
    <definedName localSheetId="7" name="bbb___25">[38]Trafic!VolFactor/#REF!</definedName>
    <definedName localSheetId="8" name="bbb___25">[38]Trafic!VolFactor/#REF!</definedName>
    <definedName name="bbb___25">[38]Trafic!VolFactor/#REF!</definedName>
    <definedName name="bbb___26">NA()</definedName>
    <definedName localSheetId="0" name="bbb___27">VolFactor___14/#REF!</definedName>
    <definedName localSheetId="7" name="bbb___27">'Data Mobile'!VolFactor___14/#REF!</definedName>
    <definedName localSheetId="8" name="bbb___27">'Parc Mobile '!VolFactor___14/#REF!</definedName>
    <definedName name="bbb___27">VolFactor___14/#REF!</definedName>
    <definedName localSheetId="0" name="bbb___3">VolFactor___5/#REF!</definedName>
    <definedName localSheetId="7" name="bbb___3">'Data Mobile'!VolFactor___5/#REF!</definedName>
    <definedName localSheetId="8" name="bbb___3">'Parc Mobile '!VolFactor___5/#REF!</definedName>
    <definedName name="bbb___3">VolFactor___5/#REF!</definedName>
    <definedName localSheetId="0" name="bbb___4">VLastRowToPrint___0/#REF!</definedName>
    <definedName localSheetId="7" name="bbb___4">'Data Mobile'!VLastRowToPrint___0/#REF!</definedName>
    <definedName localSheetId="8" name="bbb___4">'Parc Mobile '!VLastRowToPrint___0/#REF!</definedName>
    <definedName name="bbb___4">VLastRowToPrint___0/#REF!</definedName>
    <definedName localSheetId="0" name="bbb___5">VolFactor___2/#REF!</definedName>
    <definedName localSheetId="7" name="bbb___5">'Data Mobile'!VolFactor___2/#REF!</definedName>
    <definedName localSheetId="8" name="bbb___5">'Parc Mobile '!VolFactor___2/#REF!</definedName>
    <definedName name="bbb___5">VolFactor___2/#REF!</definedName>
    <definedName name="bbb___6">NA()</definedName>
    <definedName name="bbb___7">NA()</definedName>
    <definedName localSheetId="0" name="bbb___9">VolFactor___5/#REF!</definedName>
    <definedName localSheetId="7" name="bbb___9">'Data Mobile'!VolFactor___5/#REF!</definedName>
    <definedName localSheetId="8" name="bbb___9">'Parc Mobile '!VolFactor___5/#REF!</definedName>
    <definedName name="bbb___9">VolFactor___5/#REF!</definedName>
    <definedName name="bbb__0">#N/A</definedName>
    <definedName localSheetId="0" name="bbbb">[0]!Tx_intérêt_par_an/#REF!</definedName>
    <definedName localSheetId="7" name="bbbb">'Data Mobile'!Tx_intérêt_par_an/#REF!</definedName>
    <definedName localSheetId="8" name="bbbb">'Parc Mobile '!Tx_intérêt_par_an/#REF!</definedName>
    <definedName name="bbbb">[0]!Tx_intérêt_par_an/#REF!</definedName>
    <definedName localSheetId="0" name="bbbb___0">VolFactor___5/#REF!</definedName>
    <definedName localSheetId="7" name="bbbb___0">'Data Mobile'!VolFactor___5/#REF!</definedName>
    <definedName localSheetId="8" name="bbbb___0">'Parc Mobile '!VolFactor___5/#REF!</definedName>
    <definedName name="bbbb___0">VolFactor___5/#REF!</definedName>
    <definedName localSheetId="0" name="bbbb___12">VolFactor___25/#REF!</definedName>
    <definedName localSheetId="7" name="bbbb___12">'Data Mobile'!VolFactor___25/#REF!</definedName>
    <definedName localSheetId="8" name="bbbb___12">'Parc Mobile '!VolFactor___25/#REF!</definedName>
    <definedName name="bbbb___12">VolFactor___25/#REF!</definedName>
    <definedName localSheetId="0" name="bbbb___14">VolFactor___16/#REF!</definedName>
    <definedName localSheetId="7" name="bbbb___14">'Data Mobile'!VolFactor___16/#REF!</definedName>
    <definedName localSheetId="8" name="bbbb___14">'Parc Mobile '!VolFactor___16/#REF!</definedName>
    <definedName name="bbbb___14">VolFactor___16/#REF!</definedName>
    <definedName localSheetId="0" name="bbbb___16">VLastRowToPrint___7/#REF!</definedName>
    <definedName localSheetId="7" name="bbbb___16">'Data Mobile'!VLastRowToPrint___7/#REF!</definedName>
    <definedName localSheetId="8" name="bbbb___16">'Parc Mobile '!VLastRowToPrint___7/#REF!</definedName>
    <definedName name="bbbb___16">VLastRowToPrint___7/#REF!</definedName>
    <definedName localSheetId="0" name="bbbb___2">VolFactor___4/#REF!</definedName>
    <definedName localSheetId="7" name="bbbb___2">'Data Mobile'!VolFactor___4/#REF!</definedName>
    <definedName localSheetId="8" name="bbbb___2">'Parc Mobile '!VolFactor___4/#REF!</definedName>
    <definedName name="bbbb___2">VolFactor___4/#REF!</definedName>
    <definedName localSheetId="0" name="bbbb___23">VolFactor___5/#REF!</definedName>
    <definedName localSheetId="7" name="bbbb___23">'Data Mobile'!VolFactor___5/#REF!</definedName>
    <definedName localSheetId="8" name="bbbb___23">'Parc Mobile '!VolFactor___5/#REF!</definedName>
    <definedName name="bbbb___23">VolFactor___5/#REF!</definedName>
    <definedName localSheetId="7" name="bbbb___25">[38]Trafic!VolFactor/#REF!</definedName>
    <definedName localSheetId="8" name="bbbb___25">[38]Trafic!VolFactor/#REF!</definedName>
    <definedName name="bbbb___25">[38]Trafic!VolFactor/#REF!</definedName>
    <definedName localSheetId="0" name="bbbb___26">VolFactor___12/#REF!</definedName>
    <definedName localSheetId="7" name="bbbb___26">'Data Mobile'!VolFactor___12/#REF!</definedName>
    <definedName localSheetId="8" name="bbbb___26">'Parc Mobile '!VolFactor___12/#REF!</definedName>
    <definedName name="bbbb___26">VolFactor___12/#REF!</definedName>
    <definedName localSheetId="0" name="bbbb___27">VolFactor___14/#REF!</definedName>
    <definedName localSheetId="7" name="bbbb___27">'Data Mobile'!VolFactor___14/#REF!</definedName>
    <definedName localSheetId="8" name="bbbb___27">'Parc Mobile '!VolFactor___14/#REF!</definedName>
    <definedName name="bbbb___27">VolFactor___14/#REF!</definedName>
    <definedName localSheetId="0" name="bbbb___3">VolFactor___5/#REF!</definedName>
    <definedName localSheetId="7" name="bbbb___3">'Data Mobile'!VolFactor___5/#REF!</definedName>
    <definedName localSheetId="8" name="bbbb___3">'Parc Mobile '!VolFactor___5/#REF!</definedName>
    <definedName name="bbbb___3">VolFactor___5/#REF!</definedName>
    <definedName localSheetId="0" name="bbbb___4">VLastRowToPrint___0/#REF!</definedName>
    <definedName localSheetId="7" name="bbbb___4">'Data Mobile'!VLastRowToPrint___0/#REF!</definedName>
    <definedName localSheetId="8" name="bbbb___4">'Parc Mobile '!VLastRowToPrint___0/#REF!</definedName>
    <definedName name="bbbb___4">VLastRowToPrint___0/#REF!</definedName>
    <definedName localSheetId="0" name="bbbb___5">VolFactor___2/#REF!</definedName>
    <definedName localSheetId="7" name="bbbb___5">'Data Mobile'!VolFactor___2/#REF!</definedName>
    <definedName localSheetId="8" name="bbbb___5">'Parc Mobile '!VolFactor___2/#REF!</definedName>
    <definedName name="bbbb___5">VolFactor___2/#REF!</definedName>
    <definedName localSheetId="0" name="bbbb___6">VLastRowToPrint___26/#REF!</definedName>
    <definedName localSheetId="7" name="bbbb___6">'Data Mobile'!VLastRowToPrint___26/#REF!</definedName>
    <definedName localSheetId="8" name="bbbb___6">'Parc Mobile '!VLastRowToPrint___26/#REF!</definedName>
    <definedName name="bbbb___6">VLastRowToPrint___26/#REF!</definedName>
    <definedName localSheetId="0" name="bbbb___7">VolFactor___27/#REF!</definedName>
    <definedName localSheetId="7" name="bbbb___7">'Data Mobile'!VolFactor___27/#REF!</definedName>
    <definedName localSheetId="8" name="bbbb___7">'Parc Mobile '!VolFactor___27/#REF!</definedName>
    <definedName name="bbbb___7">VolFactor___27/#REF!</definedName>
    <definedName localSheetId="0" name="bbbb___9">VolFactor___5/#REF!</definedName>
    <definedName localSheetId="7" name="bbbb___9">'Data Mobile'!VolFactor___5/#REF!</definedName>
    <definedName localSheetId="8" name="bbbb___9">'Parc Mobile '!VolFactor___5/#REF!</definedName>
    <definedName name="bbbb___9">VolFactor___5/#REF!</definedName>
    <definedName localSheetId="0" name="BBBBBBBB">Cover!BBBBBBBB</definedName>
    <definedName localSheetId="7" name="BBBBBBBB">#N/A</definedName>
    <definedName localSheetId="8" name="BBBBBBBB">#N/A</definedName>
    <definedName name="BBBBBBBB">[0]!BBBBBBBB</definedName>
    <definedName hidden="1" localSheetId="0" name="bc">{"IS",#N/A,FALSE,"IS";"RPTIS",#N/A,FALSE,"RPTIS";"STATS",#N/A,FALSE,"STATS";"CELL",#N/A,FALSE,"CELL";"BS",#N/A,FALSE,"BS"}</definedName>
    <definedName hidden="1" localSheetId="7" name="bc">{"IS",#N/A,FALSE,"IS";"RPTIS",#N/A,FALSE,"RPTIS";"STATS",#N/A,FALSE,"STATS";"CELL",#N/A,FALSE,"CELL";"BS",#N/A,FALSE,"BS"}</definedName>
    <definedName hidden="1" localSheetId="8" name="bc">{"IS",#N/A,FALSE,"IS";"RPTIS",#N/A,FALSE,"RPTIS";"STATS",#N/A,FALSE,"STATS";"CELL",#N/A,FALSE,"CELL";"BS",#N/A,FALSE,"BS"}</definedName>
    <definedName hidden="1" localSheetId="13" name="bc">{"IS",#N/A,FALSE,"IS";"RPTIS",#N/A,FALSE,"RPTIS";"STATS",#N/A,FALSE,"STATS";"CELL",#N/A,FALSE,"CELL";"BS",#N/A,FALSE,"BS"}</definedName>
    <definedName hidden="1" name="bc">{"IS",#N/A,FALSE,"IS";"RPTIS",#N/A,FALSE,"RPTIS";"STATS",#N/A,FALSE,"STATS";"CELL",#N/A,FALSE,"CELL";"BS",#N/A,FALSE,"BS"}</definedName>
    <definedName name="BCM">[48]ONPT!$B$55</definedName>
    <definedName localSheetId="0" name="bcvgdhjdfhhjfev">Cover!bcvgdhjdfhhjfev</definedName>
    <definedName localSheetId="7" name="bcvgdhjdfhhjfev">#N/A</definedName>
    <definedName localSheetId="8" name="bcvgdhjdfhhjfev">'Parc Mobile '!bcvgdhjdfhhjfev</definedName>
    <definedName name="bcvgdhjdfhhjfev">[0]!bcvgdhjdfhhjfev</definedName>
    <definedName localSheetId="0" name="BEGINNING">#REF!</definedName>
    <definedName localSheetId="7" name="BEGINNING">#REF!</definedName>
    <definedName localSheetId="8" name="BEGINNING">#REF!</definedName>
    <definedName name="BEGINNING">#REF!</definedName>
    <definedName hidden="1" localSheetId="0" name="belnew">{"IS",#N/A,FALSE,"IS";"RPTIS",#N/A,FALSE,"RPTIS";"STATS",#N/A,FALSE,"STATS";"CELL",#N/A,FALSE,"CELL";"BS",#N/A,FALSE,"BS"}</definedName>
    <definedName hidden="1" localSheetId="7" name="belnew">{"IS",#N/A,FALSE,"IS";"RPTIS",#N/A,FALSE,"RPTIS";"STATS",#N/A,FALSE,"STATS";"CELL",#N/A,FALSE,"CELL";"BS",#N/A,FALSE,"BS"}</definedName>
    <definedName hidden="1" localSheetId="8" name="belnew">{"IS",#N/A,FALSE,"IS";"RPTIS",#N/A,FALSE,"RPTIS";"STATS",#N/A,FALSE,"STATS";"CELL",#N/A,FALSE,"CELL";"BS",#N/A,FALSE,"BS"}</definedName>
    <definedName hidden="1" localSheetId="13" name="belnew">{"IS",#N/A,FALSE,"IS";"RPTIS",#N/A,FALSE,"RPTIS";"STATS",#N/A,FALSE,"STATS";"CELL",#N/A,FALSE,"CELL";"BS",#N/A,FALSE,"BS"}</definedName>
    <definedName hidden="1" name="belnew">{"IS",#N/A,FALSE,"IS";"RPTIS",#N/A,FALSE,"RPTIS";"STATS",#N/A,FALSE,"STATS";"CELL",#N/A,FALSE,"CELL";"BS",#N/A,FALSE,"BS"}</definedName>
    <definedName hidden="1" localSheetId="0" name="belnew1">{"IS",#N/A,FALSE,"IS";"RPTIS",#N/A,FALSE,"RPTIS";"STATS",#N/A,FALSE,"STATS";"CELL",#N/A,FALSE,"CELL";"BS",#N/A,FALSE,"BS"}</definedName>
    <definedName hidden="1" localSheetId="7" name="belnew1">{"IS",#N/A,FALSE,"IS";"RPTIS",#N/A,FALSE,"RPTIS";"STATS",#N/A,FALSE,"STATS";"CELL",#N/A,FALSE,"CELL";"BS",#N/A,FALSE,"BS"}</definedName>
    <definedName hidden="1" localSheetId="8" name="belnew1">{"IS",#N/A,FALSE,"IS";"RPTIS",#N/A,FALSE,"RPTIS";"STATS",#N/A,FALSE,"STATS";"CELL",#N/A,FALSE,"CELL";"BS",#N/A,FALSE,"BS"}</definedName>
    <definedName hidden="1" localSheetId="13" name="belnew1">{"IS",#N/A,FALSE,"IS";"RPTIS",#N/A,FALSE,"RPTIS";"STATS",#N/A,FALSE,"STATS";"CELL",#N/A,FALSE,"CELL";"BS",#N/A,FALSE,"BS"}</definedName>
    <definedName hidden="1" name="belnew1">{"IS",#N/A,FALSE,"IS";"RPTIS",#N/A,FALSE,"RPTIS";"STATS",#N/A,FALSE,"STATS";"CELL",#N/A,FALSE,"CELL";"BS",#N/A,FALSE,"BS"}</definedName>
    <definedName hidden="1" localSheetId="0" name="belnew10">{"IS",#N/A,FALSE,"IS";"RPTIS",#N/A,FALSE,"RPTIS";"STATS",#N/A,FALSE,"STATS";"CELL",#N/A,FALSE,"CELL";"BS",#N/A,FALSE,"BS"}</definedName>
    <definedName hidden="1" localSheetId="7" name="belnew10">{"IS",#N/A,FALSE,"IS";"RPTIS",#N/A,FALSE,"RPTIS";"STATS",#N/A,FALSE,"STATS";"CELL",#N/A,FALSE,"CELL";"BS",#N/A,FALSE,"BS"}</definedName>
    <definedName hidden="1" localSheetId="8" name="belnew10">{"IS",#N/A,FALSE,"IS";"RPTIS",#N/A,FALSE,"RPTIS";"STATS",#N/A,FALSE,"STATS";"CELL",#N/A,FALSE,"CELL";"BS",#N/A,FALSE,"BS"}</definedName>
    <definedName hidden="1" localSheetId="13" name="belnew10">{"IS",#N/A,FALSE,"IS";"RPTIS",#N/A,FALSE,"RPTIS";"STATS",#N/A,FALSE,"STATS";"CELL",#N/A,FALSE,"CELL";"BS",#N/A,FALSE,"BS"}</definedName>
    <definedName hidden="1" name="belnew10">{"IS",#N/A,FALSE,"IS";"RPTIS",#N/A,FALSE,"RPTIS";"STATS",#N/A,FALSE,"STATS";"CELL",#N/A,FALSE,"CELL";"BS",#N/A,FALSE,"BS"}</definedName>
    <definedName hidden="1" localSheetId="0" name="BG">{#N/A,#N/A,TRUE,"Cover sheet";#N/A,#N/A,TRUE,"DCF analysis";#N/A,#N/A,TRUE,"WACC calculation"}</definedName>
    <definedName hidden="1" localSheetId="7" name="BG">{#N/A,#N/A,TRUE,"Cover sheet";#N/A,#N/A,TRUE,"DCF analysis";#N/A,#N/A,TRUE,"WACC calculation"}</definedName>
    <definedName hidden="1" localSheetId="8" name="BG">{#N/A,#N/A,TRUE,"Cover sheet";#N/A,#N/A,TRUE,"DCF analysis";#N/A,#N/A,TRUE,"WACC calculation"}</definedName>
    <definedName hidden="1" name="BG">{#N/A,#N/A,TRUE,"Cover sheet";#N/A,#N/A,TRUE,"DCF analysis";#N/A,#N/A,TRUE,"WACC calculation"}</definedName>
    <definedName hidden="1" name="BG_Del">15</definedName>
    <definedName hidden="1" name="BG_Ins">4</definedName>
    <definedName hidden="1" name="BG_Mod">6</definedName>
    <definedName name="BGFJ">#N/A</definedName>
    <definedName name="BHDF">#N/A</definedName>
    <definedName hidden="1"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ildouv">[61]BATIMENT!#REF!</definedName>
    <definedName localSheetId="8" name="bildouv">[61]BATIMENT!#REF!</definedName>
    <definedName name="bildouv">[61]BATIMENT!#REF!</definedName>
    <definedName hidden="1"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10" name="Blank3">#REF!</definedName>
    <definedName hidden="1" localSheetId="0" name="Blank3">#REF!</definedName>
    <definedName hidden="1" localSheetId="7" name="Blank3">#REF!</definedName>
    <definedName hidden="1" localSheetId="8" name="Blank3">#REF!</definedName>
    <definedName hidden="1" name="Blank3">#REF!</definedName>
    <definedName hidden="1" localSheetId="10" name="Blank4">#REF!</definedName>
    <definedName hidden="1" localSheetId="0" name="Blank4">#REF!</definedName>
    <definedName hidden="1" localSheetId="7" name="Blank4">#REF!</definedName>
    <definedName hidden="1" localSheetId="8" name="Blank4">#REF!</definedName>
    <definedName hidden="1" name="Blank4">#REF!</definedName>
    <definedName hidden="1" localSheetId="10" name="Blank5">#REF!</definedName>
    <definedName hidden="1" localSheetId="0" name="Blank5">#REF!</definedName>
    <definedName hidden="1" localSheetId="7" name="Blank5">#REF!</definedName>
    <definedName hidden="1" localSheetId="8" name="Blank5">#REF!</definedName>
    <definedName hidden="1" name="Blank5">#REF!</definedName>
    <definedName hidden="1" localSheetId="10" name="Blank6">#REF!</definedName>
    <definedName hidden="1" localSheetId="0" name="Blank6">#REF!</definedName>
    <definedName hidden="1" localSheetId="7" name="Blank6">#REF!</definedName>
    <definedName hidden="1" localSheetId="8" name="Blank6">#REF!</definedName>
    <definedName hidden="1" name="Blank6">#REF!</definedName>
    <definedName hidden="1" localSheetId="10" name="Blank7">#REF!</definedName>
    <definedName hidden="1" localSheetId="0" name="Blank7">#REF!</definedName>
    <definedName hidden="1" localSheetId="7" name="Blank7">#REF!</definedName>
    <definedName hidden="1" localSheetId="8" name="Blank7">#REF!</definedName>
    <definedName hidden="1" name="Blank7">#REF!</definedName>
    <definedName hidden="1" localSheetId="10" name="Blank8">#REF!</definedName>
    <definedName hidden="1" localSheetId="0" name="Blank8">#REF!</definedName>
    <definedName hidden="1" localSheetId="7" name="Blank8">#REF!</definedName>
    <definedName hidden="1" localSheetId="8" name="Blank8">#REF!</definedName>
    <definedName hidden="1" name="Blank8">#REF!</definedName>
    <definedName hidden="1" localSheetId="10" name="BLPH7">[61]Sheet1!#REF!</definedName>
    <definedName hidden="1" localSheetId="0" name="BLPH7">[61]Sheet1!#REF!</definedName>
    <definedName hidden="1" localSheetId="7" name="BLPH7">[61]Sheet1!#REF!</definedName>
    <definedName hidden="1" localSheetId="8" name="BLPH7">[61]Sheet1!#REF!</definedName>
    <definedName hidden="1" name="BLPH7">[61]Sheet1!#REF!</definedName>
    <definedName name="BMC.E">[48]ONPT!$H$41</definedName>
    <definedName localSheetId="0" name="BMCE">#REF!</definedName>
    <definedName localSheetId="7" name="BMCE">#REF!</definedName>
    <definedName localSheetId="8" name="BMCE">#REF!</definedName>
    <definedName name="BMCE">#REF!</definedName>
    <definedName localSheetId="0" name="BMCE.P">#REF!</definedName>
    <definedName localSheetId="7" name="BMCE.P">#REF!</definedName>
    <definedName localSheetId="8" name="BMCE.P">#REF!</definedName>
    <definedName name="BMCE.P">#REF!</definedName>
    <definedName name="BMCEP">[48]ONPT!$B$49</definedName>
    <definedName name="BMCI">[48]ONPT!$B$54</definedName>
    <definedName localSheetId="0" name="bnbbb">Cover!bnbbb</definedName>
    <definedName localSheetId="7" name="bnbbb">#N/A</definedName>
    <definedName localSheetId="8" name="bnbbb">#N/A</definedName>
    <definedName name="bnbbb">[0]!bnbbb</definedName>
    <definedName name="BNFG">#N/A</definedName>
    <definedName hidden="1" localSheetId="0" name="bnkj">{#N/A,#N/A,FALSE,"output";#N/A,#N/A,FALSE,"contrib";#N/A,#N/A,FALSE,"profile";#N/A,#N/A,FALSE,"comps"}</definedName>
    <definedName hidden="1" localSheetId="7" name="bnkj">{#N/A,#N/A,FALSE,"output";#N/A,#N/A,FALSE,"contrib";#N/A,#N/A,FALSE,"profile";#N/A,#N/A,FALSE,"comps"}</definedName>
    <definedName hidden="1" localSheetId="8" name="bnkj">{#N/A,#N/A,FALSE,"output";#N/A,#N/A,FALSE,"contrib";#N/A,#N/A,FALSE,"profile";#N/A,#N/A,FALSE,"comps"}</definedName>
    <definedName hidden="1" name="bnkj">{#N/A,#N/A,FALSE,"output";#N/A,#N/A,FALSE,"contrib";#N/A,#N/A,FALSE,"profile";#N/A,#N/A,FALSE,"comps"}</definedName>
    <definedName localSheetId="7" name="BO_OPEX4R">#REF!</definedName>
    <definedName localSheetId="8" name="BO_OPEX4R">#REF!</definedName>
    <definedName name="BO_OPEX4R">#REF!</definedName>
    <definedName localSheetId="7" name="bouhali">#REF!</definedName>
    <definedName localSheetId="8" name="bouhali">#REF!</definedName>
    <definedName name="bouhali">#REF!</definedName>
    <definedName name="BOUNDARY">#N/A</definedName>
    <definedName name="BOXOFFICE">'[62]BOX OFFICE'!$A$8:$AN$846</definedName>
    <definedName name="BP">[48]ONPT!$B$56</definedName>
    <definedName name="BQ">[48]ONPT!$H$30</definedName>
    <definedName localSheetId="0" name="BSCVolt">#REF!</definedName>
    <definedName localSheetId="7" name="BSCVolt">#REF!</definedName>
    <definedName localSheetId="8" name="BSCVolt">#REF!</definedName>
    <definedName name="BSCVolt">#REF!</definedName>
    <definedName localSheetId="0" name="BTSVolt">#REF!</definedName>
    <definedName localSheetId="7" name="BTSVolt">#REF!</definedName>
    <definedName localSheetId="8" name="BTSVolt">#REF!</definedName>
    <definedName name="BTSVolt">#REF!</definedName>
    <definedName name="BUD_MENSUAL">'[63]DRH capex'!$G$155:$W$189</definedName>
    <definedName localSheetId="7" name="budconso7dr">[64]Aga!#REF!</definedName>
    <definedName localSheetId="8" name="budconso7dr">[64]Aga!#REF!</definedName>
    <definedName name="budconso7dr">[64]Aga!#REF!</definedName>
    <definedName hidden="1" localSheetId="0" name="budfev">[65]A!$U$2:$AH$2</definedName>
    <definedName hidden="1" localSheetId="13" name="budfev">[31]A!$U$2:$AH$2</definedName>
    <definedName hidden="1" name="budfev">[66]A!$U$2:$AH$2</definedName>
    <definedName localSheetId="0" name="Budget_2003_Conso">#REF!</definedName>
    <definedName localSheetId="7" name="Budget_2003_Conso">#REF!</definedName>
    <definedName localSheetId="8" name="Budget_2003_Conso">#REF!</definedName>
    <definedName name="Budget_2003_Conso">#REF!</definedName>
    <definedName localSheetId="0" name="Budget_2003_Conso___0">#REF!</definedName>
    <definedName localSheetId="7" name="Budget_2003_Conso___0">#REF!</definedName>
    <definedName localSheetId="8" name="Budget_2003_Conso___0">#REF!</definedName>
    <definedName name="Budget_2003_Conso___0">#REF!</definedName>
    <definedName localSheetId="0" name="Budget_2003_Conso___12">#REF!</definedName>
    <definedName localSheetId="7" name="Budget_2003_Conso___12">#REF!</definedName>
    <definedName localSheetId="8" name="Budget_2003_Conso___12">#REF!</definedName>
    <definedName name="Budget_2003_Conso___12">#REF!</definedName>
    <definedName localSheetId="7" name="Budget_2003_Conso___14">#REF!</definedName>
    <definedName localSheetId="8" name="Budget_2003_Conso___14">#REF!</definedName>
    <definedName name="Budget_2003_Conso___14">#REF!</definedName>
    <definedName localSheetId="7" name="Budget_2003_Conso___16">#REF!</definedName>
    <definedName localSheetId="8" name="Budget_2003_Conso___16">#REF!</definedName>
    <definedName name="Budget_2003_Conso___16">#REF!</definedName>
    <definedName localSheetId="7" name="Budget_2003_Conso___27">#REF!</definedName>
    <definedName localSheetId="8" name="Budget_2003_Conso___27">#REF!</definedName>
    <definedName name="Budget_2003_Conso___27">#REF!</definedName>
    <definedName localSheetId="7" name="Budget_2003_Conso___5">#REF!</definedName>
    <definedName localSheetId="8" name="Budget_2003_Conso___5">#REF!</definedName>
    <definedName name="Budget_2003_Conso___5">#REF!</definedName>
    <definedName localSheetId="7" name="Budget_DR_Rabat06">#REF!</definedName>
    <definedName localSheetId="8" name="Budget_DR_Rabat06">#REF!</definedName>
    <definedName name="Budget_DR_Rabat06">#REF!</definedName>
    <definedName name="BUDGET_REVISE">'[67]BUDGET REVISE'!$A$1:$C$217</definedName>
    <definedName localSheetId="0" name="Budget02">'[68]R.Entreprises'!$A$5:$N$25</definedName>
    <definedName localSheetId="7" name="Budget02">'[69]R.Entreprises'!$A$5:$N$25</definedName>
    <definedName name="Budget02">'[70]R.Entreprises'!$A$5:$N$25</definedName>
    <definedName localSheetId="0" name="budget2000">#REF!</definedName>
    <definedName localSheetId="7" name="budget2000">#REF!</definedName>
    <definedName localSheetId="8" name="budget2000">#REF!</definedName>
    <definedName name="budget2000">#REF!</definedName>
    <definedName localSheetId="0" name="budget2000___0">#REF!</definedName>
    <definedName localSheetId="7" name="budget2000___0">#REF!</definedName>
    <definedName localSheetId="8" name="budget2000___0">#REF!</definedName>
    <definedName name="budget2000___0">#REF!</definedName>
    <definedName localSheetId="0" name="budget2000___12">#REF!</definedName>
    <definedName localSheetId="7" name="budget2000___12">#REF!</definedName>
    <definedName localSheetId="8" name="budget2000___12">#REF!</definedName>
    <definedName name="budget2000___12">#REF!</definedName>
    <definedName localSheetId="7" name="budget2000___14">#REF!</definedName>
    <definedName localSheetId="8" name="budget2000___14">#REF!</definedName>
    <definedName name="budget2000___14">#REF!</definedName>
    <definedName localSheetId="7" name="budget2000___16">#REF!</definedName>
    <definedName localSheetId="8" name="budget2000___16">#REF!</definedName>
    <definedName name="budget2000___16">#REF!</definedName>
    <definedName localSheetId="7" name="budget2000___27">#REF!</definedName>
    <definedName localSheetId="8" name="budget2000___27">#REF!</definedName>
    <definedName name="budget2000___27">#REF!</definedName>
    <definedName localSheetId="7" name="budget2000___5">#REF!</definedName>
    <definedName localSheetId="8" name="budget2000___5">#REF!</definedName>
    <definedName name="budget2000___5">#REF!</definedName>
    <definedName localSheetId="7" name="budmens7dr">[64]Aga!#REF!</definedName>
    <definedName localSheetId="8" name="budmens7dr">[64]Aga!#REF!</definedName>
    <definedName name="budmens7dr">[64]Aga!#REF!</definedName>
    <definedName name="bvb">[71]Feuil1!$A$1:$M$44</definedName>
    <definedName localSheetId="0" name="C_">#REF!</definedName>
    <definedName localSheetId="7" name="C_">#REF!</definedName>
    <definedName localSheetId="8" name="C_">#REF!</definedName>
    <definedName name="C_">#REF!</definedName>
    <definedName localSheetId="0" name="C____0">[17]CH95!#REF!</definedName>
    <definedName localSheetId="7" name="C____0">[17]CH95!#REF!</definedName>
    <definedName localSheetId="8" name="C____0">[17]CH95!#REF!</definedName>
    <definedName name="C____0">[17]CH95!#REF!</definedName>
    <definedName localSheetId="0" name="C____12">#REF!</definedName>
    <definedName localSheetId="7" name="C____12">#REF!</definedName>
    <definedName localSheetId="8" name="C____12">#REF!</definedName>
    <definedName name="C____12">#REF!</definedName>
    <definedName localSheetId="0" name="C____2">#REF!</definedName>
    <definedName localSheetId="7" name="C____2">#REF!</definedName>
    <definedName localSheetId="8" name="C____2">#REF!</definedName>
    <definedName name="C____2">#REF!</definedName>
    <definedName localSheetId="0" name="C____25">#REF!</definedName>
    <definedName localSheetId="7" name="C____25">#REF!</definedName>
    <definedName localSheetId="8" name="C____25">#REF!</definedName>
    <definedName name="C____25">#REF!</definedName>
    <definedName localSheetId="7" name="C____26">#REF!</definedName>
    <definedName localSheetId="8" name="C____26">#REF!</definedName>
    <definedName name="C____26">#REF!</definedName>
    <definedName localSheetId="7" name="C____27">[17]CH95!#REF!</definedName>
    <definedName localSheetId="8" name="C____27">[17]CH95!#REF!</definedName>
    <definedName name="C____27">[17]CH95!#REF!</definedName>
    <definedName localSheetId="0" name="C____4">#REF!</definedName>
    <definedName localSheetId="7" name="C____4">#REF!</definedName>
    <definedName localSheetId="8" name="C____4">#REF!</definedName>
    <definedName name="C____4">#REF!</definedName>
    <definedName localSheetId="7" name="C____5">[17]CH95!#REF!</definedName>
    <definedName localSheetId="8" name="C____5">[17]CH95!#REF!</definedName>
    <definedName name="C____5">[17]CH95!#REF!</definedName>
    <definedName localSheetId="0" name="C____6">#REF!</definedName>
    <definedName localSheetId="7" name="C____6">#REF!</definedName>
    <definedName localSheetId="8" name="C____6">#REF!</definedName>
    <definedName name="C____6">#REF!</definedName>
    <definedName localSheetId="0" name="C____7">#REF!</definedName>
    <definedName localSheetId="7" name="C____7">#REF!</definedName>
    <definedName localSheetId="8" name="C____7">#REF!</definedName>
    <definedName name="C____7">#REF!</definedName>
    <definedName localSheetId="0" name="C_Prépaiement">#REF!</definedName>
    <definedName localSheetId="7" name="C_Prépaiement">#REF!</definedName>
    <definedName localSheetId="8" name="C_Prépaiement">#REF!</definedName>
    <definedName name="C_Prépaiement">#REF!</definedName>
    <definedName localSheetId="7" name="C_Prépaiement___0">#REF!</definedName>
    <definedName localSheetId="8" name="C_Prépaiement___0">#REF!</definedName>
    <definedName name="C_Prépaiement___0">#REF!</definedName>
    <definedName localSheetId="7" name="C_Prépaiement___12">#REF!</definedName>
    <definedName localSheetId="8" name="C_Prépaiement___12">#REF!</definedName>
    <definedName name="C_Prépaiement___12">#REF!</definedName>
    <definedName localSheetId="7" name="C_Prépaiement___14">#REF!</definedName>
    <definedName localSheetId="8" name="C_Prépaiement___14">#REF!</definedName>
    <definedName name="C_Prépaiement___14">#REF!</definedName>
    <definedName localSheetId="7" name="C_Prépaiement___16">#REF!</definedName>
    <definedName localSheetId="8" name="C_Prépaiement___16">#REF!</definedName>
    <definedName name="C_Prépaiement___16">#REF!</definedName>
    <definedName localSheetId="7" name="C_Prépaiement___2">#REF!</definedName>
    <definedName localSheetId="8" name="C_Prépaiement___2">#REF!</definedName>
    <definedName name="C_Prépaiement___2">#REF!</definedName>
    <definedName localSheetId="7" name="C_Prépaiement___26">#REF!</definedName>
    <definedName localSheetId="8" name="C_Prépaiement___26">#REF!</definedName>
    <definedName name="C_Prépaiement___26">#REF!</definedName>
    <definedName localSheetId="7" name="C_Prépaiement___27">#REF!</definedName>
    <definedName localSheetId="8" name="C_Prépaiement___27">#REF!</definedName>
    <definedName name="C_Prépaiement___27">#REF!</definedName>
    <definedName localSheetId="7" name="C_Prépaiement___5">#REF!</definedName>
    <definedName localSheetId="8" name="C_Prépaiement___5">#REF!</definedName>
    <definedName name="C_Prépaiement___5">#REF!</definedName>
    <definedName localSheetId="7" name="C_Prépaiement___7">#REF!</definedName>
    <definedName localSheetId="8" name="C_Prépaiement___7">#REF!</definedName>
    <definedName name="C_Prépaiement___7">#REF!</definedName>
    <definedName localSheetId="0" name="C.D.M">#REF!</definedName>
    <definedName localSheetId="7" name="C.D.M">#REF!</definedName>
    <definedName localSheetId="8" name="C.D.M">#REF!</definedName>
    <definedName name="C.D.M">#REF!</definedName>
    <definedName localSheetId="7" name="CA">#REF!</definedName>
    <definedName localSheetId="8" name="CA">#REF!</definedName>
    <definedName name="CA">#REF!</definedName>
    <definedName localSheetId="7" name="CA___0">#REF!</definedName>
    <definedName localSheetId="8" name="CA___0">#REF!</definedName>
    <definedName name="CA___0">#REF!</definedName>
    <definedName localSheetId="7" name="CA___12">#REF!</definedName>
    <definedName localSheetId="8" name="CA___12">#REF!</definedName>
    <definedName name="CA___12">#REF!</definedName>
    <definedName localSheetId="7" name="CA___14">#REF!</definedName>
    <definedName localSheetId="8" name="CA___14">#REF!</definedName>
    <definedName name="CA___14">#REF!</definedName>
    <definedName localSheetId="7" name="CA___16">#REF!</definedName>
    <definedName localSheetId="8" name="CA___16">#REF!</definedName>
    <definedName name="CA___16">#REF!</definedName>
    <definedName localSheetId="7" name="CA___2">#REF!</definedName>
    <definedName localSheetId="8" name="CA___2">#REF!</definedName>
    <definedName name="CA___2">#REF!</definedName>
    <definedName localSheetId="7" name="CA___25">#REF!</definedName>
    <definedName localSheetId="8" name="CA___25">#REF!</definedName>
    <definedName name="CA___25">#REF!</definedName>
    <definedName localSheetId="7" name="CA___26">#REF!</definedName>
    <definedName localSheetId="8" name="CA___26">#REF!</definedName>
    <definedName name="CA___26">#REF!</definedName>
    <definedName localSheetId="7" name="CA___27">#REF!</definedName>
    <definedName localSheetId="8" name="CA___27">#REF!</definedName>
    <definedName name="CA___27">#REF!</definedName>
    <definedName localSheetId="7" name="CA___4">#REF!</definedName>
    <definedName localSheetId="8" name="CA___4">#REF!</definedName>
    <definedName name="CA___4">#REF!</definedName>
    <definedName localSheetId="7" name="CA___5">#REF!</definedName>
    <definedName localSheetId="8" name="CA___5">#REF!</definedName>
    <definedName name="CA___5">#REF!</definedName>
    <definedName localSheetId="7" name="CA___7">#REF!</definedName>
    <definedName localSheetId="8" name="CA___7">#REF!</definedName>
    <definedName name="CA___7">#REF!</definedName>
    <definedName localSheetId="7" name="ca_pm_dest">#REF!</definedName>
    <definedName localSheetId="8" name="ca_pm_dest">#REF!</definedName>
    <definedName name="ca_pm_dest">#REF!</definedName>
    <definedName hidden="1" localSheetId="0" name="Cable">{#N/A,#N/A,FALSE,"Operations";#N/A,#N/A,FALSE,"Financials"}</definedName>
    <definedName hidden="1" localSheetId="7" name="Cable">{#N/A,#N/A,FALSE,"Operations";#N/A,#N/A,FALSE,"Financials"}</definedName>
    <definedName hidden="1" localSheetId="8" name="Cable">{#N/A,#N/A,FALSE,"Operations";#N/A,#N/A,FALSE,"Financials"}</definedName>
    <definedName hidden="1" name="Cable">{#N/A,#N/A,FALSE,"Operations";#N/A,#N/A,FALSE,"Financials"}</definedName>
    <definedName hidden="1" localSheetId="0" name="Cable2">{#N/A,#N/A,FALSE,"Operations";#N/A,#N/A,FALSE,"Financials"}</definedName>
    <definedName hidden="1" localSheetId="7" name="Cable2">{#N/A,#N/A,FALSE,"Operations";#N/A,#N/A,FALSE,"Financials"}</definedName>
    <definedName hidden="1" localSheetId="8" name="Cable2">{#N/A,#N/A,FALSE,"Operations";#N/A,#N/A,FALSE,"Financials"}</definedName>
    <definedName hidden="1" name="Cable2">{#N/A,#N/A,FALSE,"Operations";#N/A,#N/A,FALSE,"Financials"}</definedName>
    <definedName localSheetId="7" name="Cabs">#REF!</definedName>
    <definedName localSheetId="8" name="Cabs">#REF!</definedName>
    <definedName name="Cabs">#REF!</definedName>
    <definedName localSheetId="0" name="cad">[0]!Tx_intérêt_par_an/#REF!</definedName>
    <definedName localSheetId="7" name="cad">'Data Mobile'!Tx_intérêt_par_an/#REF!</definedName>
    <definedName localSheetId="8" name="cad">'Parc Mobile '!Tx_intérêt_par_an/#REF!</definedName>
    <definedName name="cad">[0]!Tx_intérêt_par_an/#REF!</definedName>
    <definedName localSheetId="0" name="cad___0">VolFactor___5/#REF!</definedName>
    <definedName localSheetId="7" name="cad___0">'Data Mobile'!VolFactor___5/#REF!</definedName>
    <definedName localSheetId="8" name="cad___0">'Parc Mobile '!VolFactor___5/#REF!</definedName>
    <definedName name="cad___0">VolFactor___5/#REF!</definedName>
    <definedName localSheetId="0" name="cad___12">VolFactor___25/#REF!</definedName>
    <definedName localSheetId="7" name="cad___12">'Data Mobile'!VolFactor___25/#REF!</definedName>
    <definedName localSheetId="8" name="cad___12">'Parc Mobile '!VolFactor___25/#REF!</definedName>
    <definedName name="cad___12">VolFactor___25/#REF!</definedName>
    <definedName localSheetId="0" name="cad___14">VolFactor___16/#REF!</definedName>
    <definedName localSheetId="7" name="cad___14">'Data Mobile'!VolFactor___16/#REF!</definedName>
    <definedName localSheetId="8" name="cad___14">'Parc Mobile '!VolFactor___16/#REF!</definedName>
    <definedName name="cad___14">VolFactor___16/#REF!</definedName>
    <definedName localSheetId="0" name="cad___16">VLastRowToPrint___7/#REF!</definedName>
    <definedName localSheetId="7" name="cad___16">'Data Mobile'!VLastRowToPrint___7/#REF!</definedName>
    <definedName localSheetId="8" name="cad___16">'Parc Mobile '!VLastRowToPrint___7/#REF!</definedName>
    <definedName name="cad___16">VLastRowToPrint___7/#REF!</definedName>
    <definedName localSheetId="0" name="cad___2">VolFactor___5/#REF!</definedName>
    <definedName localSheetId="7" name="cad___2">'Data Mobile'!VolFactor___5/#REF!</definedName>
    <definedName localSheetId="8" name="cad___2">'Parc Mobile '!VolFactor___5/#REF!</definedName>
    <definedName name="cad___2">VolFactor___5/#REF!</definedName>
    <definedName localSheetId="0" name="cad___23">VolFactor___5/#REF!</definedName>
    <definedName localSheetId="7" name="cad___23">'Data Mobile'!VolFactor___5/#REF!</definedName>
    <definedName localSheetId="8" name="cad___23">'Parc Mobile '!VolFactor___5/#REF!</definedName>
    <definedName name="cad___23">VolFactor___5/#REF!</definedName>
    <definedName localSheetId="0" name="cad___25">VolFactor___5/#REF!</definedName>
    <definedName localSheetId="7" name="cad___25">'Data Mobile'!VolFactor___5/#REF!</definedName>
    <definedName localSheetId="8" name="cad___25">'Parc Mobile '!VolFactor___5/#REF!</definedName>
    <definedName name="cad___25">VolFactor___5/#REF!</definedName>
    <definedName localSheetId="0" name="cad___26">VolFactor___5/#REF!</definedName>
    <definedName localSheetId="7" name="cad___26">'Data Mobile'!VolFactor___5/#REF!</definedName>
    <definedName localSheetId="8" name="cad___26">'Parc Mobile '!VolFactor___5/#REF!</definedName>
    <definedName name="cad___26">VolFactor___5/#REF!</definedName>
    <definedName localSheetId="0" name="cad___27">VolFactor___14/#REF!</definedName>
    <definedName localSheetId="7" name="cad___27">'Data Mobile'!VolFactor___14/#REF!</definedName>
    <definedName localSheetId="8" name="cad___27">'Parc Mobile '!VolFactor___14/#REF!</definedName>
    <definedName name="cad___27">VolFactor___14/#REF!</definedName>
    <definedName localSheetId="0" name="cad___3">VolFactor___5/#REF!</definedName>
    <definedName localSheetId="7" name="cad___3">'Data Mobile'!VolFactor___5/#REF!</definedName>
    <definedName localSheetId="8" name="cad___3">'Parc Mobile '!VolFactor___5/#REF!</definedName>
    <definedName name="cad___3">VolFactor___5/#REF!</definedName>
    <definedName localSheetId="0" name="cad___4">VolFactor___5/#REF!</definedName>
    <definedName localSheetId="7" name="cad___4">'Data Mobile'!VolFactor___5/#REF!</definedName>
    <definedName localSheetId="8" name="cad___4">'Parc Mobile '!VolFactor___5/#REF!</definedName>
    <definedName name="cad___4">VolFactor___5/#REF!</definedName>
    <definedName localSheetId="0" name="cad___5">VolFactor___2/#REF!</definedName>
    <definedName localSheetId="7" name="cad___5">'Data Mobile'!VolFactor___2/#REF!</definedName>
    <definedName localSheetId="8" name="cad___5">'Parc Mobile '!VolFactor___2/#REF!</definedName>
    <definedName name="cad___5">VolFactor___2/#REF!</definedName>
    <definedName localSheetId="0" name="cad___6">VLastRowToPrint___26/#REF!</definedName>
    <definedName localSheetId="7" name="cad___6">'Data Mobile'!VLastRowToPrint___26/#REF!</definedName>
    <definedName localSheetId="8" name="cad___6">'Parc Mobile '!VLastRowToPrint___26/#REF!</definedName>
    <definedName name="cad___6">VLastRowToPrint___26/#REF!</definedName>
    <definedName localSheetId="0" name="cad___7">VolFactor___5/#REF!</definedName>
    <definedName localSheetId="7" name="cad___7">'Data Mobile'!VolFactor___5/#REF!</definedName>
    <definedName localSheetId="8" name="cad___7">'Parc Mobile '!VolFactor___5/#REF!</definedName>
    <definedName name="cad___7">VolFactor___5/#REF!</definedName>
    <definedName localSheetId="0" name="cad___9">VolFactor___5/#REF!</definedName>
    <definedName localSheetId="7" name="cad___9">'Data Mobile'!VolFactor___5/#REF!</definedName>
    <definedName localSheetId="8" name="cad___9">'Parc Mobile '!VolFactor___5/#REF!</definedName>
    <definedName name="cad___9">VolFactor___5/#REF!</definedName>
    <definedName localSheetId="0" name="Calibration">Cover!Calibration</definedName>
    <definedName localSheetId="7" name="Calibration">#N/A</definedName>
    <definedName localSheetId="8" name="Calibration">'Parc Mobile '!Calibration</definedName>
    <definedName name="Calibration">[0]!Calibration</definedName>
    <definedName hidden="1" localSheetId="0" name="camel">{#N/A,#N/A,TRUE,"Forecast &amp; Analysis";#N/A,#N/A,TRUE,"Market Values";#N/A,#N/A,TRUE,"Ratios";#N/A,#N/A,TRUE,"Regressions";#N/A,#N/A,TRUE,"Market Values";#N/A,#N/A,TRUE,"Parameters &amp; Results"}</definedName>
    <definedName hidden="1" localSheetId="7" name="camel">{#N/A,#N/A,TRUE,"Forecast &amp; Analysis";#N/A,#N/A,TRUE,"Market Values";#N/A,#N/A,TRUE,"Ratios";#N/A,#N/A,TRUE,"Regressions";#N/A,#N/A,TRUE,"Market Values";#N/A,#N/A,TRUE,"Parameters &amp; Results"}</definedName>
    <definedName hidden="1" localSheetId="8" name="camel">{#N/A,#N/A,TRUE,"Forecast &amp; Analysis";#N/A,#N/A,TRUE,"Market Values";#N/A,#N/A,TRUE,"Ratios";#N/A,#N/A,TRUE,"Regressions";#N/A,#N/A,TRUE,"Market Values";#N/A,#N/A,TRUE,"Parameters &amp; Results"}</definedName>
    <definedName hidden="1" name="camel">{#N/A,#N/A,TRUE,"Forecast &amp; Analysis";#N/A,#N/A,TRUE,"Market Values";#N/A,#N/A,TRUE,"Ratios";#N/A,#N/A,TRUE,"Regressions";#N/A,#N/A,TRUE,"Market Values";#N/A,#N/A,TRUE,"Parameters &amp; Results"}</definedName>
    <definedName localSheetId="7" name="CAMON">'[72]Key Indicators'!#REF!</definedName>
    <definedName localSheetId="8" name="CAMON">'[72]Key Indicators'!#REF!</definedName>
    <definedName name="CAMON">'[72]Key Indicators'!#REF!</definedName>
    <definedName localSheetId="7" name="CAP_ACT1">[73]CàP_Mois!#REF!</definedName>
    <definedName localSheetId="8" name="CAP_ACT1">[73]CàP_Mois!#REF!</definedName>
    <definedName name="CAP_ACT1">[73]CàP_Mois!#REF!</definedName>
    <definedName localSheetId="7" name="CAP_ACTU1">[73]CàP_Mois!#REF!</definedName>
    <definedName localSheetId="8" name="CAP_ACTU1">[73]CàP_Mois!#REF!</definedName>
    <definedName name="CAP_ACTU1">[73]CàP_Mois!#REF!</definedName>
    <definedName name="CAP_Mois">[74]CàP_Mois!$B$1:$D$31</definedName>
    <definedName localSheetId="0" name="CAP2003àComptabiliser">#REF!</definedName>
    <definedName localSheetId="7" name="CAP2003àComptabiliser">#REF!</definedName>
    <definedName localSheetId="8" name="CAP2003àComptabiliser">#REF!</definedName>
    <definedName name="CAP2003àComptabiliser">#REF!</definedName>
    <definedName name="CAPBUD">#N/A</definedName>
    <definedName name="CAPEX">#N/A</definedName>
    <definedName localSheetId="0" name="CAPEX_ACTU_DETAIL_DIV">#REF!</definedName>
    <definedName localSheetId="7" name="CAPEX_ACTU_DETAIL_DIV">#REF!</definedName>
    <definedName localSheetId="8" name="CAPEX_ACTU_DETAIL_DIV">#REF!</definedName>
    <definedName name="CAPEX_ACTU_DETAIL_DIV">#REF!</definedName>
    <definedName localSheetId="0" name="CAPEX_ACTU2_PREVISION">#REF!</definedName>
    <definedName localSheetId="7" name="CAPEX_ACTU2_PREVISION">#REF!</definedName>
    <definedName localSheetId="8" name="CAPEX_ACTU2_PREVISION">#REF!</definedName>
    <definedName name="CAPEX_ACTU2_PREVISION">#REF!</definedName>
    <definedName localSheetId="7" name="CAPEX_PREVISIONS">#REF!</definedName>
    <definedName localSheetId="8" name="CAPEX_PREVISIONS">#REF!</definedName>
    <definedName name="CAPEX_PREVISIONS">#REF!</definedName>
    <definedName localSheetId="7" name="CAPEX_PREVISIONS_DG">#REF!</definedName>
    <definedName localSheetId="8" name="CAPEX_PREVISIONS_DG">#REF!</definedName>
    <definedName name="CAPEX_PREVISIONS_DG">#REF!</definedName>
    <definedName localSheetId="7" name="CAPEX_PREVISIONS_DG___0">#REF!</definedName>
    <definedName localSheetId="8" name="CAPEX_PREVISIONS_DG___0">#REF!</definedName>
    <definedName name="CAPEX_PREVISIONS_DG___0">#REF!</definedName>
    <definedName localSheetId="7" name="CAPEX_PREVISIONS_DG___12">#REF!</definedName>
    <definedName localSheetId="8" name="CAPEX_PREVISIONS_DG___12">#REF!</definedName>
    <definedName name="CAPEX_PREVISIONS_DG___12">#REF!</definedName>
    <definedName localSheetId="7" name="CAPEX_PREVISIONS_DG___14">#REF!</definedName>
    <definedName localSheetId="8" name="CAPEX_PREVISIONS_DG___14">#REF!</definedName>
    <definedName name="CAPEX_PREVISIONS_DG___14">#REF!</definedName>
    <definedName localSheetId="7" name="CAPEX_PREVISIONS_DG___16">#REF!</definedName>
    <definedName localSheetId="8" name="CAPEX_PREVISIONS_DG___16">#REF!</definedName>
    <definedName name="CAPEX_PREVISIONS_DG___16">#REF!</definedName>
    <definedName localSheetId="7" name="CAPEX_PREVISIONS_DG___2">#REF!</definedName>
    <definedName localSheetId="8" name="CAPEX_PREVISIONS_DG___2">#REF!</definedName>
    <definedName name="CAPEX_PREVISIONS_DG___2">#REF!</definedName>
    <definedName localSheetId="7" name="CAPEX_PREVISIONS_DG___25">#REF!</definedName>
    <definedName localSheetId="8" name="CAPEX_PREVISIONS_DG___25">#REF!</definedName>
    <definedName name="CAPEX_PREVISIONS_DG___25">#REF!</definedName>
    <definedName localSheetId="7" name="CAPEX_PREVISIONS_DG___26">#REF!</definedName>
    <definedName localSheetId="8" name="CAPEX_PREVISIONS_DG___26">#REF!</definedName>
    <definedName name="CAPEX_PREVISIONS_DG___26">#REF!</definedName>
    <definedName localSheetId="7" name="CAPEX_PREVISIONS_DG___27">#REF!</definedName>
    <definedName localSheetId="8" name="CAPEX_PREVISIONS_DG___27">#REF!</definedName>
    <definedName name="CAPEX_PREVISIONS_DG___27">#REF!</definedName>
    <definedName localSheetId="7" name="CAPEX_PREVISIONS_DG___4">#REF!</definedName>
    <definedName localSheetId="8" name="CAPEX_PREVISIONS_DG___4">#REF!</definedName>
    <definedName name="CAPEX_PREVISIONS_DG___4">#REF!</definedName>
    <definedName localSheetId="7" name="CAPEX_PREVISIONS_DG___5">#REF!</definedName>
    <definedName localSheetId="8" name="CAPEX_PREVISIONS_DG___5">#REF!</definedName>
    <definedName name="CAPEX_PREVISIONS_DG___5">#REF!</definedName>
    <definedName localSheetId="7" name="CAPEX_PREVISIONS_DG___7">#REF!</definedName>
    <definedName localSheetId="8" name="CAPEX_PREVISIONS_DG___7">#REF!</definedName>
    <definedName name="CAPEX_PREVISIONS_DG___7">#REF!</definedName>
    <definedName localSheetId="7" name="CAPEX_PROVISION_2003">#REF!</definedName>
    <definedName localSheetId="8" name="CAPEX_PROVISION_2003">#REF!</definedName>
    <definedName name="CAPEX_PROVISION_2003">#REF!</definedName>
    <definedName localSheetId="7" name="CAPEX4RQ">#REF!</definedName>
    <definedName localSheetId="8" name="CAPEX4RQ">#REF!</definedName>
    <definedName name="CAPEX4RQ">#REF!</definedName>
    <definedName localSheetId="7" name="CAPEX4RQDG">#REF!</definedName>
    <definedName localSheetId="8" name="CAPEX4RQDG">#REF!</definedName>
    <definedName name="CAPEX4RQDG">#REF!</definedName>
    <definedName localSheetId="7" name="CAPEX4RQPROJET">#REF!</definedName>
    <definedName localSheetId="8" name="CAPEX4RQPROJET">#REF!</definedName>
    <definedName name="CAPEX4RQPROJET">#REF!</definedName>
    <definedName localSheetId="7" name="CAPEX4SYNTHESE">#REF!</definedName>
    <definedName localSheetId="8" name="CAPEX4SYNTHESE">#REF!</definedName>
    <definedName name="CAPEX4SYNTHESE">#REF!</definedName>
    <definedName localSheetId="0" name="carte">Cover!carte</definedName>
    <definedName localSheetId="7" name="carte">#N/A</definedName>
    <definedName localSheetId="8" name="carte">'Parc Mobile '!carte</definedName>
    <definedName name="carte">[0]!carte</definedName>
    <definedName localSheetId="0" name="Casa2">#REF!</definedName>
    <definedName localSheetId="7" name="Casa2">#REF!</definedName>
    <definedName localSheetId="8" name="Casa2">#REF!</definedName>
    <definedName name="Casa2">#REF!</definedName>
    <definedName localSheetId="7" name="Casa3">#REF!</definedName>
    <definedName localSheetId="8" name="Casa3">#REF!</definedName>
    <definedName name="Casa3">#REF!</definedName>
    <definedName localSheetId="7" name="cash">#REF!</definedName>
    <definedName localSheetId="8" name="cash">#REF!</definedName>
    <definedName name="cash">#REF!</definedName>
    <definedName localSheetId="7" name="CataRécSynt">#REF!</definedName>
    <definedName localSheetId="8" name="CataRécSynt">#REF!</definedName>
    <definedName name="CataRécSynt">#REF!</definedName>
    <definedName name="Catégorie">'[75]Catégories&amp; motifs_réclamations'!$H$2:$H$3</definedName>
    <definedName name="CatRMDRéc">'[40]Daily Z10'!$E$1:$E$500</definedName>
    <definedName name="CB">'Marge Mobile'!$DI$23</definedName>
    <definedName hidden="1" localSheetId="0" name="cc">{#N/A,#N/A,FALSE,"CBE";#N/A,#N/A,FALSE,"SWK"}</definedName>
    <definedName hidden="1" localSheetId="7" name="cc">{#N/A,#N/A,FALSE,"CBE";#N/A,#N/A,FALSE,"SWK"}</definedName>
    <definedName hidden="1" localSheetId="8" name="cc">{#N/A,#N/A,FALSE,"CBE";#N/A,#N/A,FALSE,"SWK"}</definedName>
    <definedName hidden="1" name="cc">{#N/A,#N/A,FALSE,"CBE";#N/A,#N/A,FALSE,"SWK"}</definedName>
    <definedName localSheetId="0" name="ccc">[0]!Tx_intérêt_par_an/#REF!</definedName>
    <definedName localSheetId="7" name="ccc">'Data Mobile'!Tx_intérêt_par_an/#REF!</definedName>
    <definedName localSheetId="8" name="ccc">'Parc Mobile '!Tx_intérêt_par_an/#REF!</definedName>
    <definedName name="ccc">[0]!Tx_intérêt_par_an/#REF!</definedName>
    <definedName localSheetId="0" name="cccc">[0]!Tx_intérêt_par_an/#REF!</definedName>
    <definedName localSheetId="7" name="cccc">'Data Mobile'!Tx_intérêt_par_an/#REF!</definedName>
    <definedName localSheetId="8" name="cccc">'Parc Mobile '!Tx_intérêt_par_an/#REF!</definedName>
    <definedName name="cccc">[0]!Tx_intérêt_par_an/#REF!</definedName>
    <definedName localSheetId="0" name="cccc___0">VolFactor___5/#REF!</definedName>
    <definedName localSheetId="7" name="cccc___0">'Data Mobile'!VolFactor___5/#REF!</definedName>
    <definedName localSheetId="8" name="cccc___0">'Parc Mobile '!VolFactor___5/#REF!</definedName>
    <definedName name="cccc___0">VolFactor___5/#REF!</definedName>
    <definedName localSheetId="0" name="cccc___12">VolFactor___25/#REF!</definedName>
    <definedName localSheetId="7" name="cccc___12">'Data Mobile'!VolFactor___25/#REF!</definedName>
    <definedName localSheetId="8" name="cccc___12">'Parc Mobile '!VolFactor___25/#REF!</definedName>
    <definedName name="cccc___12">VolFactor___25/#REF!</definedName>
    <definedName localSheetId="0" name="cccc___14">VolFactor___16/#REF!</definedName>
    <definedName localSheetId="7" name="cccc___14">'Data Mobile'!VolFactor___16/#REF!</definedName>
    <definedName localSheetId="8" name="cccc___14">'Parc Mobile '!VolFactor___16/#REF!</definedName>
    <definedName name="cccc___14">VolFactor___16/#REF!</definedName>
    <definedName localSheetId="0" name="cccc___16">VLastRowToPrint___7/#REF!</definedName>
    <definedName localSheetId="7" name="cccc___16">'Data Mobile'!VLastRowToPrint___7/#REF!</definedName>
    <definedName localSheetId="8" name="cccc___16">'Parc Mobile '!VLastRowToPrint___7/#REF!</definedName>
    <definedName name="cccc___16">VLastRowToPrint___7/#REF!</definedName>
    <definedName localSheetId="0" name="cccc___2">VolFactor___5/#REF!</definedName>
    <definedName localSheetId="7" name="cccc___2">'Data Mobile'!VolFactor___5/#REF!</definedName>
    <definedName localSheetId="8" name="cccc___2">'Parc Mobile '!VolFactor___5/#REF!</definedName>
    <definedName name="cccc___2">VolFactor___5/#REF!</definedName>
    <definedName localSheetId="0" name="cccc___23">VolFactor___5/#REF!</definedName>
    <definedName localSheetId="7" name="cccc___23">'Data Mobile'!VolFactor___5/#REF!</definedName>
    <definedName localSheetId="8" name="cccc___23">'Parc Mobile '!VolFactor___5/#REF!</definedName>
    <definedName name="cccc___23">VolFactor___5/#REF!</definedName>
    <definedName localSheetId="0" name="cccc___25">VolFactor___5/#REF!</definedName>
    <definedName localSheetId="7" name="cccc___25">'Data Mobile'!VolFactor___5/#REF!</definedName>
    <definedName localSheetId="8" name="cccc___25">'Parc Mobile '!VolFactor___5/#REF!</definedName>
    <definedName name="cccc___25">VolFactor___5/#REF!</definedName>
    <definedName localSheetId="0" name="cccc___26">VolFactor___5/#REF!</definedName>
    <definedName localSheetId="7" name="cccc___26">'Data Mobile'!VolFactor___5/#REF!</definedName>
    <definedName localSheetId="8" name="cccc___26">'Parc Mobile '!VolFactor___5/#REF!</definedName>
    <definedName name="cccc___26">VolFactor___5/#REF!</definedName>
    <definedName localSheetId="0" name="cccc___27">VolFactor___14/#REF!</definedName>
    <definedName localSheetId="7" name="cccc___27">'Data Mobile'!VolFactor___14/#REF!</definedName>
    <definedName localSheetId="8" name="cccc___27">'Parc Mobile '!VolFactor___14/#REF!</definedName>
    <definedName name="cccc___27">VolFactor___14/#REF!</definedName>
    <definedName localSheetId="0" name="cccc___3">VolFactor___5/#REF!</definedName>
    <definedName localSheetId="7" name="cccc___3">'Data Mobile'!VolFactor___5/#REF!</definedName>
    <definedName localSheetId="8" name="cccc___3">'Parc Mobile '!VolFactor___5/#REF!</definedName>
    <definedName name="cccc___3">VolFactor___5/#REF!</definedName>
    <definedName localSheetId="0" name="cccc___4">VolFactor___5/#REF!</definedName>
    <definedName localSheetId="7" name="cccc___4">'Data Mobile'!VolFactor___5/#REF!</definedName>
    <definedName localSheetId="8" name="cccc___4">'Parc Mobile '!VolFactor___5/#REF!</definedName>
    <definedName name="cccc___4">VolFactor___5/#REF!</definedName>
    <definedName localSheetId="0" name="cccc___5">VolFactor___2/#REF!</definedName>
    <definedName localSheetId="7" name="cccc___5">'Data Mobile'!VolFactor___2/#REF!</definedName>
    <definedName localSheetId="8" name="cccc___5">'Parc Mobile '!VolFactor___2/#REF!</definedName>
    <definedName name="cccc___5">VolFactor___2/#REF!</definedName>
    <definedName localSheetId="0" name="cccc___6">VLastRowToPrint___26/#REF!</definedName>
    <definedName localSheetId="7" name="cccc___6">'Data Mobile'!VLastRowToPrint___26/#REF!</definedName>
    <definedName localSheetId="8" name="cccc___6">'Parc Mobile '!VLastRowToPrint___26/#REF!</definedName>
    <definedName name="cccc___6">VLastRowToPrint___26/#REF!</definedName>
    <definedName localSheetId="0" name="cccc___7">VolFactor___5/#REF!</definedName>
    <definedName localSheetId="7" name="cccc___7">'Data Mobile'!VolFactor___5/#REF!</definedName>
    <definedName localSheetId="8" name="cccc___7">'Parc Mobile '!VolFactor___5/#REF!</definedName>
    <definedName name="cccc___7">VolFactor___5/#REF!</definedName>
    <definedName localSheetId="0" name="cccc___9">VolFactor___5/#REF!</definedName>
    <definedName localSheetId="7" name="cccc___9">'Data Mobile'!VolFactor___5/#REF!</definedName>
    <definedName localSheetId="8" name="cccc___9">'Parc Mobile '!VolFactor___5/#REF!</definedName>
    <definedName name="cccc___9">VolFactor___5/#REF!</definedName>
    <definedName localSheetId="0" name="CCP_AGADIR">#REF!</definedName>
    <definedName localSheetId="7" name="CCP_AGADIR">#REF!</definedName>
    <definedName localSheetId="8" name="CCP_AGADIR">#REF!</definedName>
    <definedName name="CCP_AGADIR">#REF!</definedName>
    <definedName localSheetId="7" name="CCP_CASABLANCA">#REF!</definedName>
    <definedName localSheetId="8" name="CCP_CASABLANCA">#REF!</definedName>
    <definedName name="CCP_CASABLANCA">#REF!</definedName>
    <definedName localSheetId="7" name="CCP_FES">#REF!</definedName>
    <definedName localSheetId="8" name="CCP_FES">#REF!</definedName>
    <definedName name="CCP_FES">#REF!</definedName>
    <definedName localSheetId="7" name="CCP_iam">#REF!</definedName>
    <definedName localSheetId="8" name="CCP_iam">#REF!</definedName>
    <definedName name="CCP_iam">#REF!</definedName>
    <definedName localSheetId="7" name="CCP_iam___0">#REF!</definedName>
    <definedName localSheetId="8" name="CCP_iam___0">#REF!</definedName>
    <definedName name="CCP_iam___0">#REF!</definedName>
    <definedName localSheetId="7" name="CCP_iam___12">#REF!</definedName>
    <definedName localSheetId="8" name="CCP_iam___12">#REF!</definedName>
    <definedName name="CCP_iam___12">#REF!</definedName>
    <definedName localSheetId="0" name="CCP_iam___14">'[76]IAM '!$B$33</definedName>
    <definedName name="CCP_iam___14">'[77]IAM '!$B$33</definedName>
    <definedName localSheetId="0" name="CCP_MARRAKECH">#REF!</definedName>
    <definedName localSheetId="7" name="CCP_MARRAKECH">#REF!</definedName>
    <definedName localSheetId="8" name="CCP_MARRAKECH">#REF!</definedName>
    <definedName name="CCP_MARRAKECH">#REF!</definedName>
    <definedName localSheetId="0" name="CCP_ONPT">#REF!</definedName>
    <definedName localSheetId="7" name="CCP_ONPT">#REF!</definedName>
    <definedName localSheetId="8" name="CCP_ONPT">#REF!</definedName>
    <definedName name="CCP_ONPT">#REF!</definedName>
    <definedName localSheetId="0" name="CCP_OUJDA">#REF!</definedName>
    <definedName localSheetId="7" name="CCP_OUJDA">#REF!</definedName>
    <definedName localSheetId="8" name="CCP_OUJDA">#REF!</definedName>
    <definedName name="CCP_OUJDA">#REF!</definedName>
    <definedName localSheetId="7" name="CCP_RABAT">#REF!</definedName>
    <definedName localSheetId="8" name="CCP_RABAT">#REF!</definedName>
    <definedName name="CCP_RABAT">#REF!</definedName>
    <definedName localSheetId="7" name="CCP_SETTAT">#REF!</definedName>
    <definedName localSheetId="8" name="CCP_SETTAT">#REF!</definedName>
    <definedName name="CCP_SETTAT">#REF!</definedName>
    <definedName name="CCPAG">[48]ONPT!$E$55</definedName>
    <definedName name="CCPCAS">[48]ONPT!$E$50</definedName>
    <definedName name="CCPFES">[48]ONPT!$E$51</definedName>
    <definedName name="CCPMAR">[48]ONPT!$E$52</definedName>
    <definedName name="CCPONPT">[48]ONPT!$B$30</definedName>
    <definedName name="CCPOUJ">[48]ONPT!$E$54</definedName>
    <definedName name="CCPRAB">[48]ONPT!$E$49</definedName>
    <definedName name="CCPSET">[48]ONPT!$E$53</definedName>
    <definedName name="cdc">[71]Feuil1!$A$1:$M$44</definedName>
    <definedName localSheetId="0" name="CdesPortefeuille">#REF!</definedName>
    <definedName localSheetId="7" name="CdesPortefeuille">#REF!</definedName>
    <definedName localSheetId="8" name="CdesPortefeuille">#REF!</definedName>
    <definedName name="CdesPortefeuille">#REF!</definedName>
    <definedName name="CDM">[48]ONPT!$B$51</definedName>
    <definedName localSheetId="0" name="CDMA">#REF!</definedName>
    <definedName localSheetId="7" name="CDMA">#REF!</definedName>
    <definedName localSheetId="8" name="CDMA">#REF!</definedName>
    <definedName name="CDMA">#REF!</definedName>
    <definedName localSheetId="0" name="CFCheck">#REF!</definedName>
    <definedName localSheetId="7" name="CFCheck">#REF!</definedName>
    <definedName localSheetId="8" name="CFCheck">#REF!</definedName>
    <definedName name="CFCheck">#REF!</definedName>
    <definedName localSheetId="0" name="CFCheck___0">#REF!</definedName>
    <definedName localSheetId="7" name="CFCheck___0">#REF!</definedName>
    <definedName localSheetId="8" name="CFCheck___0">#REF!</definedName>
    <definedName name="CFCheck___0">#REF!</definedName>
    <definedName localSheetId="7" name="CFCheck___12">#REF!</definedName>
    <definedName localSheetId="8" name="CFCheck___12">#REF!</definedName>
    <definedName name="CFCheck___12">#REF!</definedName>
    <definedName localSheetId="7" name="CFCheck___14">#REF!</definedName>
    <definedName localSheetId="8" name="CFCheck___14">#REF!</definedName>
    <definedName name="CFCheck___14">#REF!</definedName>
    <definedName localSheetId="7" name="CFCheck___16">#REF!</definedName>
    <definedName localSheetId="8" name="CFCheck___16">#REF!</definedName>
    <definedName name="CFCheck___16">#REF!</definedName>
    <definedName localSheetId="7" name="CFCheck___2">#REF!</definedName>
    <definedName localSheetId="8" name="CFCheck___2">#REF!</definedName>
    <definedName name="CFCheck___2">#REF!</definedName>
    <definedName localSheetId="7" name="CFCheck___25">#REF!</definedName>
    <definedName localSheetId="8" name="CFCheck___25">#REF!</definedName>
    <definedName name="CFCheck___25">#REF!</definedName>
    <definedName localSheetId="7" name="CFCheck___26">#REF!</definedName>
    <definedName localSheetId="8" name="CFCheck___26">#REF!</definedName>
    <definedName name="CFCheck___26">#REF!</definedName>
    <definedName localSheetId="7" name="CFCheck___27">#REF!</definedName>
    <definedName localSheetId="8" name="CFCheck___27">#REF!</definedName>
    <definedName name="CFCheck___27">#REF!</definedName>
    <definedName localSheetId="7" name="CFCheck___4">#REF!</definedName>
    <definedName localSheetId="8" name="CFCheck___4">#REF!</definedName>
    <definedName name="CFCheck___4">#REF!</definedName>
    <definedName localSheetId="7" name="CFCheck___5">#REF!</definedName>
    <definedName localSheetId="8" name="CFCheck___5">#REF!</definedName>
    <definedName name="CFCheck___5">#REF!</definedName>
    <definedName localSheetId="7" name="CFCheck___7">#REF!</definedName>
    <definedName localSheetId="8" name="CFCheck___7">#REF!</definedName>
    <definedName name="CFCheck___7">#REF!</definedName>
    <definedName name="CHANGEMENT">[24]SV161!$C$36</definedName>
    <definedName name="CHANGEPREVU">[24]SV161!$D$36</definedName>
    <definedName localSheetId="0" name="chargaddit">#REF!</definedName>
    <definedName localSheetId="7" name="chargaddit">#REF!</definedName>
    <definedName localSheetId="8" name="chargaddit">#REF!</definedName>
    <definedName name="chargaddit">#REF!</definedName>
    <definedName localSheetId="0" name="CHEQUES_BANQUE">#REF!</definedName>
    <definedName localSheetId="7" name="CHEQUES_BANQUE">#REF!</definedName>
    <definedName localSheetId="8" name="CHEQUES_BANQUE">#REF!</definedName>
    <definedName name="CHEQUES_BANQUE">#REF!</definedName>
    <definedName localSheetId="0" name="CHEQUES_CCP">#REF!</definedName>
    <definedName localSheetId="7" name="CHEQUES_CCP">#REF!</definedName>
    <definedName localSheetId="8" name="CHEQUES_CCP">#REF!</definedName>
    <definedName name="CHEQUES_CCP">#REF!</definedName>
    <definedName localSheetId="7" name="CHEQUES_TG">#REF!</definedName>
    <definedName localSheetId="8" name="CHEQUES_TG">#REF!</definedName>
    <definedName name="CHEQUES_TG">#REF!</definedName>
    <definedName localSheetId="7" name="chf">#REF!</definedName>
    <definedName localSheetId="8" name="chf">#REF!</definedName>
    <definedName name="chf">#REF!</definedName>
    <definedName localSheetId="7" name="CHQ.BQ">#REF!</definedName>
    <definedName localSheetId="8" name="CHQ.BQ">#REF!</definedName>
    <definedName name="CHQ.BQ">#REF!</definedName>
    <definedName name="CHQTG">[48]ONPT!$E$25</definedName>
    <definedName localSheetId="0" name="Cible6">#REF!</definedName>
    <definedName localSheetId="7" name="Cible6">#REF!</definedName>
    <definedName localSheetId="8" name="Cible6">#REF!</definedName>
    <definedName name="Cible6">#REF!</definedName>
    <definedName localSheetId="0" name="Cible6___0">#REF!</definedName>
    <definedName localSheetId="7" name="Cible6___0">#REF!</definedName>
    <definedName localSheetId="8" name="Cible6___0">#REF!</definedName>
    <definedName name="Cible6___0">#REF!</definedName>
    <definedName localSheetId="0" name="Cible6___12">#REF!</definedName>
    <definedName localSheetId="7" name="Cible6___12">#REF!</definedName>
    <definedName localSheetId="8" name="Cible6___12">#REF!</definedName>
    <definedName name="Cible6___12">#REF!</definedName>
    <definedName localSheetId="7" name="Cible6___14">#REF!</definedName>
    <definedName localSheetId="8" name="Cible6___14">#REF!</definedName>
    <definedName name="Cible6___14">#REF!</definedName>
    <definedName localSheetId="7" name="Cible6___16">#REF!</definedName>
    <definedName localSheetId="8" name="Cible6___16">#REF!</definedName>
    <definedName name="Cible6___16">#REF!</definedName>
    <definedName localSheetId="7" name="Cible6___2">#REF!</definedName>
    <definedName localSheetId="8" name="Cible6___2">#REF!</definedName>
    <definedName name="Cible6___2">#REF!</definedName>
    <definedName localSheetId="7" name="Cible6___27">#REF!</definedName>
    <definedName localSheetId="8" name="Cible6___27">#REF!</definedName>
    <definedName name="Cible6___27">#REF!</definedName>
    <definedName localSheetId="7" name="Cible6___5">#REF!</definedName>
    <definedName localSheetId="8" name="Cible6___5">#REF!</definedName>
    <definedName name="Cible6___5">#REF!</definedName>
    <definedName localSheetId="7" name="CibleV2_1">#REF!</definedName>
    <definedName localSheetId="8" name="CibleV2_1">#REF!</definedName>
    <definedName name="CibleV2_1">#REF!</definedName>
    <definedName localSheetId="7" name="CibleV2_1___0">#REF!</definedName>
    <definedName localSheetId="8" name="CibleV2_1___0">#REF!</definedName>
    <definedName name="CibleV2_1___0">#REF!</definedName>
    <definedName localSheetId="7" name="CibleV2_1___12">#REF!</definedName>
    <definedName localSheetId="8" name="CibleV2_1___12">#REF!</definedName>
    <definedName name="CibleV2_1___12">#REF!</definedName>
    <definedName localSheetId="7" name="CibleV2_1___14">#REF!</definedName>
    <definedName localSheetId="8" name="CibleV2_1___14">#REF!</definedName>
    <definedName name="CibleV2_1___14">#REF!</definedName>
    <definedName localSheetId="7" name="CibleV2_1___16">#REF!</definedName>
    <definedName localSheetId="8" name="CibleV2_1___16">#REF!</definedName>
    <definedName name="CibleV2_1___16">#REF!</definedName>
    <definedName localSheetId="7" name="CibleV2_1___2">#REF!</definedName>
    <definedName localSheetId="8" name="CibleV2_1___2">#REF!</definedName>
    <definedName name="CibleV2_1___2">#REF!</definedName>
    <definedName localSheetId="7" name="CibleV2_1___27">#REF!</definedName>
    <definedName localSheetId="8" name="CibleV2_1___27">#REF!</definedName>
    <definedName name="CibleV2_1___27">#REF!</definedName>
    <definedName localSheetId="7" name="CibleV2_1___5">#REF!</definedName>
    <definedName localSheetId="8" name="CibleV2_1___5">#REF!</definedName>
    <definedName name="CibleV2_1___5">#REF!</definedName>
    <definedName localSheetId="7" name="CibleV2_2">#REF!</definedName>
    <definedName localSheetId="8" name="CibleV2_2">#REF!</definedName>
    <definedName name="CibleV2_2">#REF!</definedName>
    <definedName localSheetId="7" name="CibleV2_2___0">#REF!</definedName>
    <definedName localSheetId="8" name="CibleV2_2___0">#REF!</definedName>
    <definedName name="CibleV2_2___0">#REF!</definedName>
    <definedName localSheetId="7" name="CibleV2_2___12">#REF!</definedName>
    <definedName localSheetId="8" name="CibleV2_2___12">#REF!</definedName>
    <definedName name="CibleV2_2___12">#REF!</definedName>
    <definedName localSheetId="7" name="CibleV2_2___14">#REF!</definedName>
    <definedName localSheetId="8" name="CibleV2_2___14">#REF!</definedName>
    <definedName name="CibleV2_2___14">#REF!</definedName>
    <definedName localSheetId="7" name="CibleV2_2___16">#REF!</definedName>
    <definedName localSheetId="8" name="CibleV2_2___16">#REF!</definedName>
    <definedName name="CibleV2_2___16">#REF!</definedName>
    <definedName localSheetId="7" name="CibleV2_2___2">#REF!</definedName>
    <definedName localSheetId="8" name="CibleV2_2___2">#REF!</definedName>
    <definedName name="CibleV2_2___2">#REF!</definedName>
    <definedName localSheetId="7" name="CibleV2_2___27">#REF!</definedName>
    <definedName localSheetId="8" name="CibleV2_2___27">#REF!</definedName>
    <definedName name="CibleV2_2___27">#REF!</definedName>
    <definedName localSheetId="7" name="CibleV2_2___5">#REF!</definedName>
    <definedName localSheetId="8" name="CibleV2_2___5">#REF!</definedName>
    <definedName name="CibleV2_2___5">#REF!</definedName>
    <definedName localSheetId="7" name="CibleV2_3">#REF!</definedName>
    <definedName localSheetId="8" name="CibleV2_3">#REF!</definedName>
    <definedName name="CibleV2_3">#REF!</definedName>
    <definedName localSheetId="7" name="CibleV2_3___0">#REF!</definedName>
    <definedName localSheetId="8" name="CibleV2_3___0">#REF!</definedName>
    <definedName name="CibleV2_3___0">#REF!</definedName>
    <definedName localSheetId="7" name="CibleV2_3___12">#REF!</definedName>
    <definedName localSheetId="8" name="CibleV2_3___12">#REF!</definedName>
    <definedName name="CibleV2_3___12">#REF!</definedName>
    <definedName localSheetId="7" name="CibleV2_3___14">#REF!</definedName>
    <definedName localSheetId="8" name="CibleV2_3___14">#REF!</definedName>
    <definedName name="CibleV2_3___14">#REF!</definedName>
    <definedName localSheetId="7" name="CibleV2_3___16">#REF!</definedName>
    <definedName localSheetId="8" name="CibleV2_3___16">#REF!</definedName>
    <definedName name="CibleV2_3___16">#REF!</definedName>
    <definedName localSheetId="7" name="CibleV2_3___2">#REF!</definedName>
    <definedName localSheetId="8" name="CibleV2_3___2">#REF!</definedName>
    <definedName name="CibleV2_3___2">#REF!</definedName>
    <definedName localSheetId="7" name="CibleV2_3___27">#REF!</definedName>
    <definedName localSheetId="8" name="CibleV2_3___27">#REF!</definedName>
    <definedName name="CibleV2_3___27">#REF!</definedName>
    <definedName localSheetId="7" name="CibleV2_3___5">#REF!</definedName>
    <definedName localSheetId="8" name="CibleV2_3___5">#REF!</definedName>
    <definedName name="CibleV2_3___5">#REF!</definedName>
    <definedName localSheetId="7" name="CibleV2_4">#REF!</definedName>
    <definedName localSheetId="8" name="CibleV2_4">#REF!</definedName>
    <definedName name="CibleV2_4">#REF!</definedName>
    <definedName localSheetId="7" name="CibleV2_4___0">#REF!</definedName>
    <definedName localSheetId="8" name="CibleV2_4___0">#REF!</definedName>
    <definedName name="CibleV2_4___0">#REF!</definedName>
    <definedName localSheetId="7" name="CibleV2_4___12">#REF!</definedName>
    <definedName localSheetId="8" name="CibleV2_4___12">#REF!</definedName>
    <definedName name="CibleV2_4___12">#REF!</definedName>
    <definedName localSheetId="7" name="CibleV2_4___14">#REF!</definedName>
    <definedName localSheetId="8" name="CibleV2_4___14">#REF!</definedName>
    <definedName name="CibleV2_4___14">#REF!</definedName>
    <definedName localSheetId="7" name="CibleV2_4___16">#REF!</definedName>
    <definedName localSheetId="8" name="CibleV2_4___16">#REF!</definedName>
    <definedName name="CibleV2_4___16">#REF!</definedName>
    <definedName localSheetId="7" name="CibleV2_4___2">#REF!</definedName>
    <definedName localSheetId="8" name="CibleV2_4___2">#REF!</definedName>
    <definedName name="CibleV2_4___2">#REF!</definedName>
    <definedName localSheetId="7" name="CibleV2_4___27">#REF!</definedName>
    <definedName localSheetId="8" name="CibleV2_4___27">#REF!</definedName>
    <definedName name="CibleV2_4___27">#REF!</definedName>
    <definedName localSheetId="7" name="CibleV2_4___5">#REF!</definedName>
    <definedName localSheetId="8" name="CibleV2_4___5">#REF!</definedName>
    <definedName name="CibleV2_4___5">#REF!</definedName>
    <definedName name="CIS">#N/A</definedName>
    <definedName name="CLEAN">[37]data!$B$180:$GG$341</definedName>
    <definedName name="CLEAR">#N/A</definedName>
    <definedName localSheetId="7" name="code">#REF!</definedName>
    <definedName localSheetId="8" name="code">#REF!</definedName>
    <definedName name="code">#REF!</definedName>
    <definedName localSheetId="7" name="code_RSF">#REF!</definedName>
    <definedName localSheetId="8" name="code_RSF">#REF!</definedName>
    <definedName name="code_RSF">#REF!</definedName>
    <definedName localSheetId="7" name="code_RSM">#REF!</definedName>
    <definedName localSheetId="8" name="code_RSM">#REF!</definedName>
    <definedName name="code_RSM">#REF!</definedName>
    <definedName localSheetId="7" name="Coef">#REF!</definedName>
    <definedName localSheetId="8" name="Coef">#REF!</definedName>
    <definedName name="Coef">#REF!</definedName>
    <definedName name="COLS">#N/A</definedName>
    <definedName localSheetId="0" name="Combining">#REF!,#REF!,#REF!,#REF!,#REF!,#REF!,#REF!,#REF!,#REF!</definedName>
    <definedName localSheetId="7" name="Combining">#REF!,#REF!,#REF!,#REF!,#REF!,#REF!,#REF!,#REF!,#REF!</definedName>
    <definedName localSheetId="8" name="Combining">#REF!,#REF!,#REF!,#REF!,#REF!,#REF!,#REF!,#REF!,#REF!</definedName>
    <definedName name="Combining">#REF!,#REF!,#REF!,#REF!,#REF!,#REF!,#REF!,#REF!,#REF!</definedName>
    <definedName localSheetId="0" name="Commandes">#REF!</definedName>
    <definedName localSheetId="7" name="Commandes">#REF!</definedName>
    <definedName localSheetId="8" name="Commandes">#REF!</definedName>
    <definedName name="Commandes">#REF!</definedName>
    <definedName localSheetId="7" name="CommandesMois">#REF!</definedName>
    <definedName localSheetId="8" name="CommandesMois">#REF!</definedName>
    <definedName name="CommandesMois">#REF!</definedName>
    <definedName name="COMMENTAIRES">[78]MODELE!$B$48:$S$59</definedName>
    <definedName localSheetId="0" name="CommonBTS">#REF!</definedName>
    <definedName localSheetId="7" name="CommonBTS">#REF!</definedName>
    <definedName localSheetId="8" name="CommonBTS">#REF!</definedName>
    <definedName name="CommonBTS">#REF!</definedName>
    <definedName localSheetId="0" name="COMMUNES">#REF!</definedName>
    <definedName localSheetId="7" name="COMMUNES">#REF!</definedName>
    <definedName localSheetId="8" name="COMMUNES">#REF!</definedName>
    <definedName name="COMMUNES">#REF!</definedName>
    <definedName localSheetId="0" name="commut2001">[79]MS!#REF!</definedName>
    <definedName localSheetId="7" name="commut2001">[79]MS!#REF!</definedName>
    <definedName localSheetId="8" name="commut2001">[79]MS!#REF!</definedName>
    <definedName name="commut2001">[79]MS!#REF!</definedName>
    <definedName hidden="1" localSheetId="0" name="Comp">{"First Page",#N/A,FALSE,"Surfactants LBO";"Second Page",#N/A,FALSE,"Surfactants LBO"}</definedName>
    <definedName hidden="1" localSheetId="7" name="Comp">{"First Page",#N/A,FALSE,"Surfactants LBO";"Second Page",#N/A,FALSE,"Surfactants LBO"}</definedName>
    <definedName hidden="1" localSheetId="8" name="Comp">{"First Page",#N/A,FALSE,"Surfactants LBO";"Second Page",#N/A,FALSE,"Surfactants LBO"}</definedName>
    <definedName hidden="1" name="Comp">{"First Page",#N/A,FALSE,"Surfactants LBO";"Second Page",#N/A,FALSE,"Surfactants LBO"}</definedName>
    <definedName hidden="1" localSheetId="10" name="CompanyName1">#REF!</definedName>
    <definedName hidden="1" localSheetId="0" name="CompanyName1">#REF!</definedName>
    <definedName hidden="1" localSheetId="7" name="CompanyName1">#REF!</definedName>
    <definedName hidden="1" localSheetId="8" name="CompanyName1">#REF!</definedName>
    <definedName hidden="1" name="CompanyName1">#REF!</definedName>
    <definedName hidden="1" localSheetId="10" name="CompanyName2">#REF!</definedName>
    <definedName hidden="1" localSheetId="0" name="CompanyName2">#REF!</definedName>
    <definedName hidden="1" localSheetId="7" name="CompanyName2">#REF!</definedName>
    <definedName hidden="1" localSheetId="8" name="CompanyName2">#REF!</definedName>
    <definedName hidden="1" name="CompanyName2">#REF!</definedName>
    <definedName hidden="1" localSheetId="10" name="CompanyName3">#REF!</definedName>
    <definedName hidden="1" localSheetId="0" name="CompanyName3">#REF!</definedName>
    <definedName hidden="1" localSheetId="7" name="CompanyName3">#REF!</definedName>
    <definedName hidden="1" localSheetId="8" name="CompanyName3">#REF!</definedName>
    <definedName hidden="1" name="CompanyName3">#REF!</definedName>
    <definedName hidden="1" localSheetId="0" name="Comparable">{"First Page",#N/A,FALSE,"Surfactants LBO";"Second Page",#N/A,FALSE,"Surfactants LBO"}</definedName>
    <definedName hidden="1" localSheetId="7" name="Comparable">{"First Page",#N/A,FALSE,"Surfactants LBO";"Second Page",#N/A,FALSE,"Surfactants LBO"}</definedName>
    <definedName hidden="1" localSheetId="8" name="Comparable">{"First Page",#N/A,FALSE,"Surfactants LBO";"Second Page",#N/A,FALSE,"Surfactants LBO"}</definedName>
    <definedName hidden="1" name="Comparable">{"First Page",#N/A,FALSE,"Surfactants LBO";"Second Page",#N/A,FALSE,"Surfactants LBO"}</definedName>
    <definedName hidden="1" localSheetId="10" name="CompRange1">#N/A</definedName>
    <definedName hidden="1" localSheetId="0" name="CompRange1">#N/A</definedName>
    <definedName hidden="1" localSheetId="7" name="CompRange1">OFFSET('Data Mobile'!CompRange1Main,9,0,COUNTA('Data Mobile'!CompRange1Main)-COUNTA(#REF!),1)</definedName>
    <definedName hidden="1" localSheetId="9" name="CompRange1">OFFSET([0]!CompRange1Main,9,0,COUNTA([0]!CompRange1Main)-COUNTA(#REF!),1)</definedName>
    <definedName hidden="1" localSheetId="8" name="CompRange1">OFFSET('Parc Mobile '!CompRange1Main,9,0,COUNTA('Parc Mobile '!CompRange1Main)-COUNTA(#REF!),1)</definedName>
    <definedName hidden="1" name="CompRange1">OFFSET([0]!CompRange1Main,9,0,COUNTA([0]!CompRange1Main)-COUNTA(#REF!),1)</definedName>
    <definedName hidden="1" localSheetId="10" name="CompRange1Main">#REF!</definedName>
    <definedName hidden="1" localSheetId="0" name="CompRange1Main">#REF!</definedName>
    <definedName hidden="1" localSheetId="7" name="CompRange1Main">#REF!</definedName>
    <definedName hidden="1" localSheetId="8" name="CompRange1Main">#REF!</definedName>
    <definedName hidden="1" name="CompRange1Main">#REF!</definedName>
    <definedName hidden="1" localSheetId="10" name="CompRange2">#N/A</definedName>
    <definedName hidden="1" localSheetId="0" name="CompRange2">#N/A</definedName>
    <definedName hidden="1" localSheetId="7" name="CompRange2">OFFSET('Data Mobile'!CompRange2Main,9,0,COUNTA('Data Mobile'!CompRange2Main)-COUNTA(#REF!),1)</definedName>
    <definedName hidden="1" localSheetId="9" name="CompRange2">OFFSET([0]!CompRange2Main,9,0,COUNTA([0]!CompRange2Main)-COUNTA(#REF!),1)</definedName>
    <definedName hidden="1" localSheetId="8" name="CompRange2">OFFSET('Parc Mobile '!CompRange2Main,9,0,COUNTA('Parc Mobile '!CompRange2Main)-COUNTA(#REF!),1)</definedName>
    <definedName hidden="1" name="CompRange2">OFFSET([0]!CompRange2Main,9,0,COUNTA([0]!CompRange2Main)-COUNTA(#REF!),1)</definedName>
    <definedName hidden="1" localSheetId="10" name="CompRange2Main">#REF!</definedName>
    <definedName hidden="1" localSheetId="0" name="CompRange2Main">#REF!</definedName>
    <definedName hidden="1" localSheetId="7" name="CompRange2Main">#REF!</definedName>
    <definedName hidden="1" localSheetId="8" name="CompRange2Main">#REF!</definedName>
    <definedName hidden="1" name="CompRange2Main">#REF!</definedName>
    <definedName hidden="1" localSheetId="10" name="CompRange3">#N/A</definedName>
    <definedName hidden="1" localSheetId="0" name="CompRange3">#N/A</definedName>
    <definedName hidden="1" localSheetId="7" name="CompRange3">OFFSET('Data Mobile'!CompRange3Main,9,0,COUNTA('Data Mobile'!CompRange3Main)-COUNTA(#REF!),1)</definedName>
    <definedName hidden="1" localSheetId="9" name="CompRange3">OFFSET([0]!CompRange3Main,9,0,COUNTA([0]!CompRange3Main)-COUNTA(#REF!),1)</definedName>
    <definedName hidden="1" localSheetId="8" name="CompRange3">OFFSET('Parc Mobile '!CompRange3Main,9,0,COUNTA('Parc Mobile '!CompRange3Main)-COUNTA(#REF!),1)</definedName>
    <definedName hidden="1" name="CompRange3">OFFSET([0]!CompRange3Main,9,0,COUNTA([0]!CompRange3Main)-COUNTA(#REF!),1)</definedName>
    <definedName hidden="1" localSheetId="10" name="CompRange3Main">#REF!</definedName>
    <definedName hidden="1" localSheetId="0" name="CompRange3Main">#REF!</definedName>
    <definedName hidden="1" localSheetId="7" name="CompRange3Main">#REF!</definedName>
    <definedName hidden="1" localSheetId="8" name="CompRange3Main">#REF!</definedName>
    <definedName hidden="1" name="CompRange3Main">#REF!</definedName>
    <definedName localSheetId="7" name="compta">#REF!</definedName>
    <definedName localSheetId="8" name="compta">#REF!</definedName>
    <definedName name="compta">#REF!</definedName>
    <definedName localSheetId="7" name="conso">#REF!</definedName>
    <definedName localSheetId="8" name="conso">#REF!</definedName>
    <definedName name="conso">#REF!</definedName>
    <definedName localSheetId="7" name="CONSOLID">#REF!</definedName>
    <definedName localSheetId="8" name="CONSOLID">#REF!</definedName>
    <definedName name="CONSOLID">#REF!</definedName>
    <definedName localSheetId="7" name="CONTRATS_INSTANCE">#REF!</definedName>
    <definedName localSheetId="8" name="CONTRATS_INSTANCE">#REF!</definedName>
    <definedName name="CONTRATS_INSTANCE">#REF!</definedName>
    <definedName hidden="1" localSheetId="0" name="cooper2">{#N/A,#N/A,TRUE,"Pro Forma";#N/A,#N/A,TRUE,"PF_Bal";#N/A,#N/A,TRUE,"PF_INC";#N/A,#N/A,TRUE,"CBE";#N/A,#N/A,TRUE,"SWK"}</definedName>
    <definedName hidden="1" localSheetId="7" name="cooper2">{#N/A,#N/A,TRUE,"Pro Forma";#N/A,#N/A,TRUE,"PF_Bal";#N/A,#N/A,TRUE,"PF_INC";#N/A,#N/A,TRUE,"CBE";#N/A,#N/A,TRUE,"SWK"}</definedName>
    <definedName hidden="1" localSheetId="8" name="cooper2">{#N/A,#N/A,TRUE,"Pro Forma";#N/A,#N/A,TRUE,"PF_Bal";#N/A,#N/A,TRUE,"PF_INC";#N/A,#N/A,TRUE,"CBE";#N/A,#N/A,TRUE,"SWK"}</definedName>
    <definedName hidden="1" name="cooper2">{#N/A,#N/A,TRUE,"Pro Forma";#N/A,#N/A,TRUE,"PF_Bal";#N/A,#N/A,TRUE,"PF_INC";#N/A,#N/A,TRUE,"CBE";#N/A,#N/A,TRUE,"SWK"}</definedName>
    <definedName name="COP">#N/A</definedName>
    <definedName name="COP_03_dc">#N/A</definedName>
    <definedName localSheetId="7" name="cop_h1">#REF!</definedName>
    <definedName localSheetId="8" name="cop_h1">#REF!</definedName>
    <definedName name="cop_h1">#REF!</definedName>
    <definedName localSheetId="7" name="CORP">#REF!</definedName>
    <definedName localSheetId="8" name="CORP">#REF!</definedName>
    <definedName name="CORP">#REF!</definedName>
    <definedName name="CORPORATE">#N/A</definedName>
    <definedName localSheetId="7" name="CorrectSaisonEnt">#REF!</definedName>
    <definedName localSheetId="8" name="CorrectSaisonEnt">#REF!</definedName>
    <definedName name="CorrectSaisonEnt">#REF!</definedName>
    <definedName localSheetId="7" name="CorrectSaisonEnt___0">#REF!</definedName>
    <definedName localSheetId="8" name="CorrectSaisonEnt___0">#REF!</definedName>
    <definedName name="CorrectSaisonEnt___0">#REF!</definedName>
    <definedName localSheetId="7" name="CorrectSaisonEnt___12">#REF!</definedName>
    <definedName localSheetId="8" name="CorrectSaisonEnt___12">#REF!</definedName>
    <definedName name="CorrectSaisonEnt___12">#REF!</definedName>
    <definedName localSheetId="7" name="CorrectSaisonEnt___2">#REF!</definedName>
    <definedName localSheetId="8" name="CorrectSaisonEnt___2">#REF!</definedName>
    <definedName name="CorrectSaisonEnt___2">#REF!</definedName>
    <definedName localSheetId="7" name="CorrectSaisonEnt___27">#REF!</definedName>
    <definedName localSheetId="8" name="CorrectSaisonEnt___27">#REF!</definedName>
    <definedName name="CorrectSaisonEnt___27">#REF!</definedName>
    <definedName localSheetId="7" name="CorrectSaisonEnt___5">#REF!</definedName>
    <definedName localSheetId="8" name="CorrectSaisonEnt___5">#REF!</definedName>
    <definedName name="CorrectSaisonEnt___5">#REF!</definedName>
    <definedName localSheetId="7" name="CorrectSaisonPGP">#REF!</definedName>
    <definedName localSheetId="8" name="CorrectSaisonPGP">#REF!</definedName>
    <definedName name="CorrectSaisonPGP">#REF!</definedName>
    <definedName localSheetId="7" name="CorrectSaisonPGP___0">#REF!</definedName>
    <definedName localSheetId="8" name="CorrectSaisonPGP___0">#REF!</definedName>
    <definedName name="CorrectSaisonPGP___0">#REF!</definedName>
    <definedName localSheetId="7" name="CorrectSaisonPGP___12">#REF!</definedName>
    <definedName localSheetId="8" name="CorrectSaisonPGP___12">#REF!</definedName>
    <definedName name="CorrectSaisonPGP___12">#REF!</definedName>
    <definedName localSheetId="7" name="CorrectSaisonPGP___2">#REF!</definedName>
    <definedName localSheetId="8" name="CorrectSaisonPGP___2">#REF!</definedName>
    <definedName name="CorrectSaisonPGP___2">#REF!</definedName>
    <definedName localSheetId="7" name="CorrectSaisonPGP___27">#REF!</definedName>
    <definedName localSheetId="8" name="CorrectSaisonPGP___27">#REF!</definedName>
    <definedName name="CorrectSaisonPGP___27">#REF!</definedName>
    <definedName localSheetId="7" name="CorrectSaisonPGP___5">#REF!</definedName>
    <definedName localSheetId="8" name="CorrectSaisonPGP___5">#REF!</definedName>
    <definedName name="CorrectSaisonPGP___5">#REF!</definedName>
    <definedName localSheetId="7" name="cose">#REF!</definedName>
    <definedName localSheetId="8" name="cose">#REF!</definedName>
    <definedName name="cose">#REF!</definedName>
    <definedName hidden="1" localSheetId="0" name="coucou">{#N/A,#N/A,TRUE,"Cover sheet";#N/A,#N/A,TRUE,"INPUTS";#N/A,#N/A,TRUE,"OUTPUTS";#N/A,#N/A,TRUE,"VALUATION"}</definedName>
    <definedName hidden="1" localSheetId="7" name="coucou">{#N/A,#N/A,TRUE,"Cover sheet";#N/A,#N/A,TRUE,"INPUTS";#N/A,#N/A,TRUE,"OUTPUTS";#N/A,#N/A,TRUE,"VALUATION"}</definedName>
    <definedName hidden="1" localSheetId="8" name="coucou">{#N/A,#N/A,TRUE,"Cover sheet";#N/A,#N/A,TRUE,"INPUTS";#N/A,#N/A,TRUE,"OUTPUTS";#N/A,#N/A,TRUE,"VALUATION"}</definedName>
    <definedName hidden="1" name="coucou">{#N/A,#N/A,TRUE,"Cover sheet";#N/A,#N/A,TRUE,"INPUTS";#N/A,#N/A,TRUE,"OUTPUTS";#N/A,#N/A,TRUE,"VALUATION"}</definedName>
    <definedName localSheetId="7" name="CountryRiskPremium">#REF!</definedName>
    <definedName localSheetId="8" name="CountryRiskPremium">#REF!</definedName>
    <definedName name="CountryRiskPremium">#REF!</definedName>
    <definedName localSheetId="7" name="CountryRiskPremium___0">#REF!</definedName>
    <definedName localSheetId="8" name="CountryRiskPremium___0">#REF!</definedName>
    <definedName name="CountryRiskPremium___0">#REF!</definedName>
    <definedName localSheetId="7" name="CountryRiskPremium___12">#REF!</definedName>
    <definedName localSheetId="8" name="CountryRiskPremium___12">#REF!</definedName>
    <definedName name="CountryRiskPremium___12">#REF!</definedName>
    <definedName localSheetId="7" name="CountryRiskPremium___14">#REF!</definedName>
    <definedName localSheetId="8" name="CountryRiskPremium___14">#REF!</definedName>
    <definedName name="CountryRiskPremium___14">#REF!</definedName>
    <definedName localSheetId="7" name="CountryRiskPremium___16">#REF!</definedName>
    <definedName localSheetId="8" name="CountryRiskPremium___16">#REF!</definedName>
    <definedName name="CountryRiskPremium___16">#REF!</definedName>
    <definedName localSheetId="7" name="CountryRiskPremium___2">#REF!</definedName>
    <definedName localSheetId="8" name="CountryRiskPremium___2">#REF!</definedName>
    <definedName name="CountryRiskPremium___2">#REF!</definedName>
    <definedName localSheetId="7" name="CountryRiskPremium___25">#REF!</definedName>
    <definedName localSheetId="8" name="CountryRiskPremium___25">#REF!</definedName>
    <definedName name="CountryRiskPremium___25">#REF!</definedName>
    <definedName localSheetId="7" name="CountryRiskPremium___26">#REF!</definedName>
    <definedName localSheetId="8" name="CountryRiskPremium___26">#REF!</definedName>
    <definedName name="CountryRiskPremium___26">#REF!</definedName>
    <definedName localSheetId="7" name="CountryRiskPremium___27">#REF!</definedName>
    <definedName localSheetId="8" name="CountryRiskPremium___27">#REF!</definedName>
    <definedName name="CountryRiskPremium___27">#REF!</definedName>
    <definedName localSheetId="7" name="CountryRiskPremium___4">#REF!</definedName>
    <definedName localSheetId="8" name="CountryRiskPremium___4">#REF!</definedName>
    <definedName name="CountryRiskPremium___4">#REF!</definedName>
    <definedName localSheetId="7" name="CountryRiskPremium___5">#REF!</definedName>
    <definedName localSheetId="8" name="CountryRiskPremium___5">#REF!</definedName>
    <definedName name="CountryRiskPremium___5">#REF!</definedName>
    <definedName localSheetId="7" name="CountryRiskPremium___7">#REF!</definedName>
    <definedName localSheetId="8" name="CountryRiskPremium___7">#REF!</definedName>
    <definedName name="CountryRiskPremium___7">#REF!</definedName>
    <definedName localSheetId="7" name="cours">#REF!</definedName>
    <definedName localSheetId="8" name="cours">#REF!</definedName>
    <definedName name="cours">#REF!</definedName>
    <definedName localSheetId="7" name="cours___0">#REF!</definedName>
    <definedName localSheetId="8" name="cours___0">#REF!</definedName>
    <definedName name="cours___0">#REF!</definedName>
    <definedName localSheetId="7" name="cours___12">#REF!</definedName>
    <definedName localSheetId="8" name="cours___12">#REF!</definedName>
    <definedName name="cours___12">#REF!</definedName>
    <definedName localSheetId="7" name="CPI_Cost_Perf_Index">#REF!</definedName>
    <definedName localSheetId="8" name="CPI_Cost_Perf_Index">#REF!</definedName>
    <definedName name="CPI_Cost_Perf_Index">#REF!</definedName>
    <definedName name="CREATION">#N/A</definedName>
    <definedName name="CREDBO">[48]ONPT!$H$24</definedName>
    <definedName localSheetId="0" name="CREDIT_DU_MAROC">#REF!</definedName>
    <definedName localSheetId="7" name="CREDIT_DU_MAROC">#REF!</definedName>
    <definedName localSheetId="8" name="CREDIT_DU_MAROC">#REF!</definedName>
    <definedName name="CREDIT_DU_MAROC">#REF!</definedName>
    <definedName localSheetId="0" name="CREDOC_BO">#REF!</definedName>
    <definedName localSheetId="7" name="CREDOC_BO">#REF!</definedName>
    <definedName localSheetId="8" name="CREDOC_BO">#REF!</definedName>
    <definedName name="CREDOC_BO">#REF!</definedName>
    <definedName localSheetId="0" name="_xlnm.Criteria">[79]MS!#REF!</definedName>
    <definedName localSheetId="7" name="_xlnm.Criteria">[79]MS!#REF!</definedName>
    <definedName localSheetId="8" name="_xlnm.Criteria">[79]MS!#REF!</definedName>
    <definedName name="_xlnm.Criteria">[79]MS!#REF!</definedName>
    <definedName hidden="1" name="CSDCDS">[80]AW!$E$11:$E$24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localSheetId="0" name="CumBasePeriod">#REF!</definedName>
    <definedName localSheetId="7" name="CumBasePeriod">#REF!</definedName>
    <definedName localSheetId="8" name="CumBasePeriod">#REF!</definedName>
    <definedName name="CumBasePeriod">#REF!</definedName>
    <definedName localSheetId="0" name="CumBasePeriod___0">#REF!</definedName>
    <definedName localSheetId="7" name="CumBasePeriod___0">#REF!</definedName>
    <definedName localSheetId="8" name="CumBasePeriod___0">#REF!</definedName>
    <definedName name="CumBasePeriod___0">#REF!</definedName>
    <definedName localSheetId="0" name="CumBasePeriod___12">#REF!</definedName>
    <definedName localSheetId="7" name="CumBasePeriod___12">#REF!</definedName>
    <definedName localSheetId="8" name="CumBasePeriod___12">#REF!</definedName>
    <definedName name="CumBasePeriod___12">#REF!</definedName>
    <definedName localSheetId="7" name="CumBasePeriod___14">#REF!</definedName>
    <definedName localSheetId="8" name="CumBasePeriod___14">#REF!</definedName>
    <definedName name="CumBasePeriod___14">#REF!</definedName>
    <definedName localSheetId="7" name="CumBasePeriod___16">#REF!</definedName>
    <definedName localSheetId="8" name="CumBasePeriod___16">#REF!</definedName>
    <definedName name="CumBasePeriod___16">#REF!</definedName>
    <definedName localSheetId="7" name="CumBasePeriod___2">#REF!</definedName>
    <definedName localSheetId="8" name="CumBasePeriod___2">#REF!</definedName>
    <definedName name="CumBasePeriod___2">#REF!</definedName>
    <definedName localSheetId="7" name="CumBasePeriod___25">#REF!</definedName>
    <definedName localSheetId="8" name="CumBasePeriod___25">#REF!</definedName>
    <definedName name="CumBasePeriod___25">#REF!</definedName>
    <definedName localSheetId="7" name="CumBasePeriod___26">#REF!</definedName>
    <definedName localSheetId="8" name="CumBasePeriod___26">#REF!</definedName>
    <definedName name="CumBasePeriod___26">#REF!</definedName>
    <definedName localSheetId="7" name="CumBasePeriod___27">#REF!</definedName>
    <definedName localSheetId="8" name="CumBasePeriod___27">#REF!</definedName>
    <definedName name="CumBasePeriod___27">#REF!</definedName>
    <definedName localSheetId="7" name="CumBasePeriod___4">#REF!</definedName>
    <definedName localSheetId="8" name="CumBasePeriod___4">#REF!</definedName>
    <definedName name="CumBasePeriod___4">#REF!</definedName>
    <definedName localSheetId="7" name="CumBasePeriod___5">#REF!</definedName>
    <definedName localSheetId="8" name="CumBasePeriod___5">#REF!</definedName>
    <definedName name="CumBasePeriod___5">#REF!</definedName>
    <definedName localSheetId="7" name="CumBasePeriod___7">#REF!</definedName>
    <definedName localSheetId="8" name="CumBasePeriod___7">#REF!</definedName>
    <definedName name="CumBasePeriod___7">#REF!</definedName>
    <definedName localSheetId="7" name="CumDate">#REF!</definedName>
    <definedName localSheetId="8" name="CumDate">#REF!</definedName>
    <definedName name="CumDate">#REF!</definedName>
    <definedName localSheetId="7" name="CumDate___0">#REF!</definedName>
    <definedName localSheetId="8" name="CumDate___0">#REF!</definedName>
    <definedName name="CumDate___0">#REF!</definedName>
    <definedName localSheetId="7" name="CumDate___12">#REF!</definedName>
    <definedName localSheetId="8" name="CumDate___12">#REF!</definedName>
    <definedName name="CumDate___12">#REF!</definedName>
    <definedName localSheetId="7" name="CumDate___14">#REF!</definedName>
    <definedName localSheetId="8" name="CumDate___14">#REF!</definedName>
    <definedName name="CumDate___14">#REF!</definedName>
    <definedName localSheetId="7" name="CumDate___16">#REF!</definedName>
    <definedName localSheetId="8" name="CumDate___16">#REF!</definedName>
    <definedName name="CumDate___16">#REF!</definedName>
    <definedName localSheetId="7" name="CumDate___2">#REF!</definedName>
    <definedName localSheetId="8" name="CumDate___2">#REF!</definedName>
    <definedName name="CumDate___2">#REF!</definedName>
    <definedName localSheetId="7" name="CumDate___25">#REF!</definedName>
    <definedName localSheetId="8" name="CumDate___25">#REF!</definedName>
    <definedName name="CumDate___25">#REF!</definedName>
    <definedName localSheetId="7" name="CumDate___26">#REF!</definedName>
    <definedName localSheetId="8" name="CumDate___26">#REF!</definedName>
    <definedName name="CumDate___26">#REF!</definedName>
    <definedName localSheetId="7" name="CumDate___27">#REF!</definedName>
    <definedName localSheetId="8" name="CumDate___27">#REF!</definedName>
    <definedName name="CumDate___27">#REF!</definedName>
    <definedName localSheetId="7" name="CumDate___4">#REF!</definedName>
    <definedName localSheetId="8" name="CumDate___4">#REF!</definedName>
    <definedName name="CumDate___4">#REF!</definedName>
    <definedName localSheetId="7" name="CumDate___5">#REF!</definedName>
    <definedName localSheetId="8" name="CumDate___5">#REF!</definedName>
    <definedName name="CumDate___5">#REF!</definedName>
    <definedName localSheetId="7" name="CumDate___7">#REF!</definedName>
    <definedName localSheetId="8" name="CumDate___7">#REF!</definedName>
    <definedName name="CumDate___7">#REF!</definedName>
    <definedName name="CUMUL">[45]CUMUL!$A$13:$H$5000</definedName>
    <definedName name="CUMULC">[45]CUMULC!$A$13:$H$1311</definedName>
    <definedName name="CUMULF">[45]CUMULF!$A$13:$H$689</definedName>
    <definedName localSheetId="0" name="CURRENT_MONTH_ADDS">#REF!</definedName>
    <definedName localSheetId="7" name="CURRENT_MONTH_ADDS">#REF!</definedName>
    <definedName localSheetId="8" name="CURRENT_MONTH_ADDS">#REF!</definedName>
    <definedName name="CURRENT_MONTH_ADDS">#REF!</definedName>
    <definedName localSheetId="0" name="Customer">#REF!</definedName>
    <definedName localSheetId="7" name="Customer">#REF!</definedName>
    <definedName localSheetId="8" name="Customer">#REF!</definedName>
    <definedName name="Customer">#REF!</definedName>
    <definedName localSheetId="0" name="CV_Cost_Var">#REF!</definedName>
    <definedName localSheetId="7" name="CV_Cost_Var">#REF!</definedName>
    <definedName localSheetId="8" name="CV_Cost_Var">#REF!</definedName>
    <definedName name="CV_Cost_Var">#REF!</definedName>
    <definedName hidden="1" localSheetId="10" name="cvxxc">#REF!</definedName>
    <definedName hidden="1" localSheetId="0" name="cvxxc">#REF!</definedName>
    <definedName hidden="1" localSheetId="7" name="cvxxc">#REF!</definedName>
    <definedName hidden="1" localSheetId="8" name="cvxxc">#REF!</definedName>
    <definedName hidden="1" name="cvxxc">#REF!</definedName>
    <definedName name="cx">'[81]Frs Loc'!$A$5:$A$3190</definedName>
    <definedName hidden="1" localSheetId="10" name="cxvbvcxb">[80]RSG!#REF!</definedName>
    <definedName hidden="1" localSheetId="0" name="cxvbvcxb">[80]RSG!#REF!</definedName>
    <definedName hidden="1" localSheetId="7" name="cxvbvcxb">[80]RSG!#REF!</definedName>
    <definedName hidden="1" localSheetId="8" name="cxvbvcxb">[80]RSG!#REF!</definedName>
    <definedName hidden="1" name="cxvbvcxb">[80]RSG!#REF!</definedName>
    <definedName localSheetId="0" name="D">#REF!</definedName>
    <definedName localSheetId="7" name="D">#REF!</definedName>
    <definedName localSheetId="8" name="D">#REF!</definedName>
    <definedName name="D">#REF!</definedName>
    <definedName localSheetId="0" name="D___0">[17]CH95!#REF!</definedName>
    <definedName localSheetId="7" name="D___0">[17]CH95!#REF!</definedName>
    <definedName localSheetId="8" name="D___0">[17]CH95!#REF!</definedName>
    <definedName name="D___0">[17]CH95!#REF!</definedName>
    <definedName localSheetId="0" name="D___12">#REF!</definedName>
    <definedName localSheetId="7" name="D___12">#REF!</definedName>
    <definedName localSheetId="8" name="D___12">#REF!</definedName>
    <definedName name="D___12">#REF!</definedName>
    <definedName localSheetId="0" name="D_Gestion_Perso">#REF!</definedName>
    <definedName localSheetId="7" name="D_Gestion_Perso">#REF!</definedName>
    <definedName localSheetId="8" name="D_Gestion_Perso">#REF!</definedName>
    <definedName name="D_Gestion_Perso">#REF!</definedName>
    <definedName localSheetId="0" name="D_Gestion_Perso___0">#REF!</definedName>
    <definedName localSheetId="7" name="D_Gestion_Perso___0">#REF!</definedName>
    <definedName localSheetId="8" name="D_Gestion_Perso___0">#REF!</definedName>
    <definedName name="D_Gestion_Perso___0">#REF!</definedName>
    <definedName localSheetId="7" name="D_Gestion_Perso___12">#REF!</definedName>
    <definedName localSheetId="8" name="D_Gestion_Perso___12">#REF!</definedName>
    <definedName name="D_Gestion_Perso___12">#REF!</definedName>
    <definedName localSheetId="7" name="D_Gestion_Perso___14">#REF!</definedName>
    <definedName localSheetId="8" name="D_Gestion_Perso___14">#REF!</definedName>
    <definedName name="D_Gestion_Perso___14">#REF!</definedName>
    <definedName localSheetId="7" name="D_Gestion_Perso___16">#REF!</definedName>
    <definedName localSheetId="8" name="D_Gestion_Perso___16">#REF!</definedName>
    <definedName name="D_Gestion_Perso___16">#REF!</definedName>
    <definedName localSheetId="7" name="D_Gestion_Perso___2">#REF!</definedName>
    <definedName localSheetId="8" name="D_Gestion_Perso___2">#REF!</definedName>
    <definedName name="D_Gestion_Perso___2">#REF!</definedName>
    <definedName localSheetId="7" name="D_Gestion_Perso___26">#REF!</definedName>
    <definedName localSheetId="8" name="D_Gestion_Perso___26">#REF!</definedName>
    <definedName name="D_Gestion_Perso___26">#REF!</definedName>
    <definedName localSheetId="7" name="D_Gestion_Perso___27">#REF!</definedName>
    <definedName localSheetId="8" name="D_Gestion_Perso___27">#REF!</definedName>
    <definedName name="D_Gestion_Perso___27">#REF!</definedName>
    <definedName localSheetId="7" name="D_Gestion_Perso___5">#REF!</definedName>
    <definedName localSheetId="8" name="D_Gestion_Perso___5">#REF!</definedName>
    <definedName name="D_Gestion_Perso___5">#REF!</definedName>
    <definedName localSheetId="7" name="D_Gestion_Perso___7">#REF!</definedName>
    <definedName localSheetId="8" name="D_Gestion_Perso___7">#REF!</definedName>
    <definedName name="D_Gestion_Perso___7">#REF!</definedName>
    <definedName localSheetId="7" name="da">#REF!</definedName>
    <definedName localSheetId="8" name="da">#REF!</definedName>
    <definedName hidden="1" localSheetId="13" name="da">{"print 1",#N/A,FALSE,"PrimeCo PCS";"print 2",#N/A,FALSE,"PrimeCo PCS";"valuation",#N/A,FALSE,"PrimeCo PCS"}</definedName>
    <definedName name="da">#REF!</definedName>
    <definedName hidden="1"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Data_Sheet_Summary">'[46]CIG+OV'!#REF!</definedName>
    <definedName localSheetId="8" name="Data_Sheet_Summary">'[46]CIG+OV'!#REF!</definedName>
    <definedName name="Data_Sheet_Summary">'[46]CIG+OV'!#REF!</definedName>
    <definedName localSheetId="0" name="_xlnm.Database">#REF!</definedName>
    <definedName localSheetId="7" name="_xlnm.Database">#REF!</definedName>
    <definedName localSheetId="8" name="_xlnm.Database">#REF!</definedName>
    <definedName name="_xlnm.Database">#REF!</definedName>
    <definedName localSheetId="0" name="DATE">#REF!</definedName>
    <definedName localSheetId="7" name="DATE">#REF!</definedName>
    <definedName localSheetId="8" name="DATE">#REF!</definedName>
    <definedName name="DATE">#REF!</definedName>
    <definedName localSheetId="0" name="DATE22">'[29]FES  ATLAS'!#REF!</definedName>
    <definedName localSheetId="7" name="DATE22">'[29]FES  ATLAS'!#REF!</definedName>
    <definedName localSheetId="8" name="DATE22">'[29]FES  ATLAS'!#REF!</definedName>
    <definedName name="DATE22">'[29]FES  ATLAS'!#REF!</definedName>
    <definedName hidden="1" localSheetId="10" name="DateRangeComp">#N/A</definedName>
    <definedName hidden="1" localSheetId="0" name="DateRangeComp">#N/A</definedName>
    <definedName hidden="1" localSheetId="7" name="DateRangeComp">OFFSET('Data Mobile'!DateRangeCompMain,9,0,COUNTA('Data Mobile'!DateRangeCompMain)-COUNTA(#REF!),1)</definedName>
    <definedName hidden="1" localSheetId="9" name="DateRangeComp">OFFSET([0]!DateRangeCompMain,9,0,COUNTA([0]!DateRangeCompMain)-COUNTA(#REF!),1)</definedName>
    <definedName hidden="1" localSheetId="8" name="DateRangeComp">OFFSET('Parc Mobile '!DateRangeCompMain,9,0,COUNTA('Parc Mobile '!DateRangeCompMain)-COUNTA(#REF!),1)</definedName>
    <definedName hidden="1" name="DateRangeComp">OFFSET([0]!DateRangeCompMain,9,0,COUNTA([0]!DateRangeCompMain)-COUNTA(#REF!),1)</definedName>
    <definedName hidden="1" localSheetId="10" name="DateRangeCompMain">#REF!</definedName>
    <definedName hidden="1" localSheetId="0" name="DateRangeCompMain">#REF!</definedName>
    <definedName hidden="1" localSheetId="7" name="DateRangeCompMain">#REF!</definedName>
    <definedName hidden="1" localSheetId="8" name="DateRangeCompMain">#REF!</definedName>
    <definedName hidden="1" name="DateRangeCompMain">#REF!</definedName>
    <definedName localSheetId="7" name="DATES">#REF!</definedName>
    <definedName localSheetId="8" name="DATES">#REF!</definedName>
    <definedName name="DATES">#REF!</definedName>
    <definedName localSheetId="7" name="DateSynthèse">#REF!</definedName>
    <definedName localSheetId="8" name="DateSynthèse">#REF!</definedName>
    <definedName name="DateSynthèse">#REF!</definedName>
    <definedName localSheetId="7" name="Dbase_FTK">#REF!</definedName>
    <definedName localSheetId="8" name="Dbase_FTK">#REF!</definedName>
    <definedName name="Dbase_FTK">#REF!</definedName>
    <definedName localSheetId="7" name="Dbase_PTK">#REF!</definedName>
    <definedName localSheetId="8" name="Dbase_PTK">#REF!</definedName>
    <definedName name="Dbase_PTK">#REF!</definedName>
    <definedName localSheetId="7" name="dc">#REF!</definedName>
    <definedName localSheetId="8" name="dc">#REF!</definedName>
    <definedName name="dc">#REF!</definedName>
    <definedName localSheetId="7" name="DCRF_CAPEX_PROJET">#REF!</definedName>
    <definedName localSheetId="8" name="DCRF_CAPEX_PROJET">#REF!</definedName>
    <definedName name="DCRF_CAPEX_PROJET">#REF!</definedName>
    <definedName name="DCSE">#N/A</definedName>
    <definedName localSheetId="0" name="dd">[0]!Tx_intérêt_par_an/#REF!</definedName>
    <definedName localSheetId="7" name="dd">'Data Mobile'!Tx_intérêt_par_an/#REF!</definedName>
    <definedName localSheetId="8" name="dd">'Parc Mobile '!Tx_intérêt_par_an/#REF!</definedName>
    <definedName name="dd">[0]!Tx_intérêt_par_an/#REF!</definedName>
    <definedName hidden="1" localSheetId="0" name="ddc">{#N/A,#N/A,TRUE,"Forecast &amp; Analysis";#N/A,#N/A,TRUE,"Market Values";#N/A,#N/A,TRUE,"Ratios";#N/A,#N/A,TRUE,"Regressions";#N/A,#N/A,TRUE,"Market Values";#N/A,#N/A,TRUE,"Parameters &amp; Results"}</definedName>
    <definedName hidden="1" localSheetId="7" name="ddc">{#N/A,#N/A,TRUE,"Forecast &amp; Analysis";#N/A,#N/A,TRUE,"Market Values";#N/A,#N/A,TRUE,"Ratios";#N/A,#N/A,TRUE,"Regressions";#N/A,#N/A,TRUE,"Market Values";#N/A,#N/A,TRUE,"Parameters &amp; Results"}</definedName>
    <definedName hidden="1" localSheetId="8" name="ddc">{#N/A,#N/A,TRUE,"Forecast &amp; Analysis";#N/A,#N/A,TRUE,"Market Values";#N/A,#N/A,TRUE,"Ratios";#N/A,#N/A,TRUE,"Regressions";#N/A,#N/A,TRUE,"Market Values";#N/A,#N/A,TRUE,"Parameters &amp; Results"}</definedName>
    <definedName hidden="1" name="ddc">{#N/A,#N/A,TRUE,"Forecast &amp; Analysis";#N/A,#N/A,TRUE,"Market Values";#N/A,#N/A,TRUE,"Ratios";#N/A,#N/A,TRUE,"Regressions";#N/A,#N/A,TRUE,"Market Values";#N/A,#N/A,TRUE,"Parameters &amp; Results"}</definedName>
    <definedName hidden="1" localSheetId="10" name="ddd">[0]!Tx_intérêt_par_an/#REF!</definedName>
    <definedName hidden="1" localSheetId="0" name="ddd">#N/A</definedName>
    <definedName hidden="1" localSheetId="7" name="ddd">'Data Mobile'!Tx_intérêt_par_an/#REF!</definedName>
    <definedName hidden="1" localSheetId="9" name="ddd">[0]!Tx_intérêt_par_an/#REF!</definedName>
    <definedName hidden="1" localSheetId="8" name="ddd">'Parc Mobile '!Tx_intérêt_par_an/#REF!</definedName>
    <definedName hidden="1"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ddd">[0]!Tx_intérêt_par_an/#REF!</definedName>
    <definedName name="dddd">#N/A</definedName>
    <definedName localSheetId="0" name="dddddd">[0]!Tx_intérêt_par_an/#REF!</definedName>
    <definedName localSheetId="7" name="dddddd">'Data Mobile'!Tx_intérêt_par_an/#REF!</definedName>
    <definedName localSheetId="8" name="dddddd">'Parc Mobile '!Tx_intérêt_par_an/#REF!</definedName>
    <definedName name="dddddd">[0]!Tx_intérêt_par_an/#REF!</definedName>
    <definedName localSheetId="0" name="dddddd___0">VolFactor___5/#REF!</definedName>
    <definedName localSheetId="7" name="dddddd___0">'Data Mobile'!VolFactor___5/#REF!</definedName>
    <definedName localSheetId="8" name="dddddd___0">'Parc Mobile '!VolFactor___5/#REF!</definedName>
    <definedName name="dddddd___0">VolFactor___5/#REF!</definedName>
    <definedName localSheetId="0" name="dddddd___12">VolFactor___25/#REF!</definedName>
    <definedName localSheetId="7" name="dddddd___12">'Data Mobile'!VolFactor___25/#REF!</definedName>
    <definedName localSheetId="8" name="dddddd___12">'Parc Mobile '!VolFactor___25/#REF!</definedName>
    <definedName name="dddddd___12">VolFactor___25/#REF!</definedName>
    <definedName localSheetId="0" name="dddddd___14">VolFactor___16/#REF!</definedName>
    <definedName localSheetId="7" name="dddddd___14">'Data Mobile'!VolFactor___16/#REF!</definedName>
    <definedName localSheetId="8" name="dddddd___14">'Parc Mobile '!VolFactor___16/#REF!</definedName>
    <definedName name="dddddd___14">VolFactor___16/#REF!</definedName>
    <definedName localSheetId="0" name="dddddd___16">VLastRowToPrint___7/#REF!</definedName>
    <definedName localSheetId="7" name="dddddd___16">'Data Mobile'!VLastRowToPrint___7/#REF!</definedName>
    <definedName localSheetId="8" name="dddddd___16">'Parc Mobile '!VLastRowToPrint___7/#REF!</definedName>
    <definedName name="dddddd___16">VLastRowToPrint___7/#REF!</definedName>
    <definedName localSheetId="0" name="dddddd___2">VolFactor___4/#REF!</definedName>
    <definedName localSheetId="7" name="dddddd___2">'Data Mobile'!VolFactor___4/#REF!</definedName>
    <definedName localSheetId="8" name="dddddd___2">'Parc Mobile '!VolFactor___4/#REF!</definedName>
    <definedName name="dddddd___2">VolFactor___4/#REF!</definedName>
    <definedName localSheetId="0" name="dddddd___23">VolFactor___5/#REF!</definedName>
    <definedName localSheetId="7" name="dddddd___23">'Data Mobile'!VolFactor___5/#REF!</definedName>
    <definedName localSheetId="8" name="dddddd___23">'Parc Mobile '!VolFactor___5/#REF!</definedName>
    <definedName name="dddddd___23">VolFactor___5/#REF!</definedName>
    <definedName localSheetId="7" name="dddddd___25">[38]Trafic!VolFactor/#REF!</definedName>
    <definedName localSheetId="8" name="dddddd___25">[38]Trafic!VolFactor/#REF!</definedName>
    <definedName name="dddddd___25">[38]Trafic!VolFactor/#REF!</definedName>
    <definedName localSheetId="0" name="dddddd___26">VolFactor___12/#REF!</definedName>
    <definedName localSheetId="7" name="dddddd___26">'Data Mobile'!VolFactor___12/#REF!</definedName>
    <definedName localSheetId="8" name="dddddd___26">'Parc Mobile '!VolFactor___12/#REF!</definedName>
    <definedName name="dddddd___26">VolFactor___12/#REF!</definedName>
    <definedName localSheetId="0" name="dddddd___27">VolFactor___14/#REF!</definedName>
    <definedName localSheetId="7" name="dddddd___27">'Data Mobile'!VolFactor___14/#REF!</definedName>
    <definedName localSheetId="8" name="dddddd___27">'Parc Mobile '!VolFactor___14/#REF!</definedName>
    <definedName name="dddddd___27">VolFactor___14/#REF!</definedName>
    <definedName localSheetId="0" name="dddddd___3">VolFactor___5/#REF!</definedName>
    <definedName localSheetId="7" name="dddddd___3">'Data Mobile'!VolFactor___5/#REF!</definedName>
    <definedName localSheetId="8" name="dddddd___3">'Parc Mobile '!VolFactor___5/#REF!</definedName>
    <definedName name="dddddd___3">VolFactor___5/#REF!</definedName>
    <definedName localSheetId="0" name="dddddd___4">VLastRowToPrint___0/#REF!</definedName>
    <definedName localSheetId="7" name="dddddd___4">'Data Mobile'!VLastRowToPrint___0/#REF!</definedName>
    <definedName localSheetId="8" name="dddddd___4">'Parc Mobile '!VLastRowToPrint___0/#REF!</definedName>
    <definedName name="dddddd___4">VLastRowToPrint___0/#REF!</definedName>
    <definedName localSheetId="0" name="dddddd___5">VolFactor___2/#REF!</definedName>
    <definedName localSheetId="7" name="dddddd___5">'Data Mobile'!VolFactor___2/#REF!</definedName>
    <definedName localSheetId="8" name="dddddd___5">'Parc Mobile '!VolFactor___2/#REF!</definedName>
    <definedName name="dddddd___5">VolFactor___2/#REF!</definedName>
    <definedName localSheetId="0" name="dddddd___6">VLastRowToPrint___26/#REF!</definedName>
    <definedName localSheetId="7" name="dddddd___6">'Data Mobile'!VLastRowToPrint___26/#REF!</definedName>
    <definedName localSheetId="8" name="dddddd___6">'Parc Mobile '!VLastRowToPrint___26/#REF!</definedName>
    <definedName name="dddddd___6">VLastRowToPrint___26/#REF!</definedName>
    <definedName localSheetId="0" name="dddddd___7">VolFactor___27/#REF!</definedName>
    <definedName localSheetId="7" name="dddddd___7">'Data Mobile'!VolFactor___27/#REF!</definedName>
    <definedName localSheetId="8" name="dddddd___7">'Parc Mobile '!VolFactor___27/#REF!</definedName>
    <definedName name="dddddd___7">VolFactor___27/#REF!</definedName>
    <definedName localSheetId="0" name="dddddd___9">VolFactor___5/#REF!</definedName>
    <definedName localSheetId="7" name="dddddd___9">'Data Mobile'!VolFactor___5/#REF!</definedName>
    <definedName localSheetId="8" name="dddddd___9">'Parc Mobile '!VolFactor___5/#REF!</definedName>
    <definedName name="dddddd___9">VolFactor___5/#REF!</definedName>
    <definedName localSheetId="0" name="DDDDDDDD">Cover!DDDDDDDD</definedName>
    <definedName localSheetId="7" name="DDDDDDDD">#N/A</definedName>
    <definedName localSheetId="8" name="DDDDDDDD">#N/A</definedName>
    <definedName name="DDDDDDDD">[0]!DDDDDDDD</definedName>
    <definedName localSheetId="0" name="DDDDDDDDDD">Cover!DDDDDDDDDD</definedName>
    <definedName localSheetId="7" name="DDDDDDDDDD">#N/A</definedName>
    <definedName localSheetId="8" name="DDDDDDDDDD">#N/A</definedName>
    <definedName name="DDDDDDDDDD">[0]!DDDDDDDDDD</definedName>
    <definedName hidden="1"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8" name="December">#REF!</definedName>
    <definedName name="December">#REF!</definedName>
    <definedName hidden="1" localSheetId="0" name="decembre">{#N/A,#N/A,FALSE,"Umsatz";#N/A,#N/A,FALSE,"Base V.02";#N/A,#N/A,FALSE,"Charts"}</definedName>
    <definedName hidden="1" localSheetId="7" name="decembre">{#N/A,#N/A,FALSE,"Umsatz";#N/A,#N/A,FALSE,"Base V.02";#N/A,#N/A,FALSE,"Charts"}</definedName>
    <definedName hidden="1" localSheetId="8" name="decembre">{#N/A,#N/A,FALSE,"Umsatz";#N/A,#N/A,FALSE,"Base V.02";#N/A,#N/A,FALSE,"Charts"}</definedName>
    <definedName hidden="1" localSheetId="13" name="decembre">{#N/A,#N/A,FALSE,"Umsatz";#N/A,#N/A,FALSE,"Base V.02";#N/A,#N/A,FALSE,"Charts"}</definedName>
    <definedName hidden="1" name="decembre">{#N/A,#N/A,FALSE,"Umsatz";#N/A,#N/A,FALSE,"Base V.02";#N/A,#N/A,FALSE,"Charts"}</definedName>
    <definedName hidden="1" localSheetId="0" name="deciembre">{#N/A,#N/A,FALSE,"Umsatz";#N/A,#N/A,FALSE,"Base V.02";#N/A,#N/A,FALSE,"Charts"}</definedName>
    <definedName hidden="1" localSheetId="7" name="deciembre">{#N/A,#N/A,FALSE,"Umsatz";#N/A,#N/A,FALSE,"Base V.02";#N/A,#N/A,FALSE,"Charts"}</definedName>
    <definedName hidden="1" localSheetId="8" name="deciembre">{#N/A,#N/A,FALSE,"Umsatz";#N/A,#N/A,FALSE,"Base V.02";#N/A,#N/A,FALSE,"Charts"}</definedName>
    <definedName hidden="1" name="deciembre">{#N/A,#N/A,FALSE,"Umsatz";#N/A,#N/A,FALSE,"Base V.02";#N/A,#N/A,FALSE,"Charts"}</definedName>
    <definedName hidden="1" localSheetId="0" name="deg">{"First Page",#N/A,FALSE,"Surfactants LBO";"Second Page",#N/A,FALSE,"Surfactants LBO"}</definedName>
    <definedName hidden="1" localSheetId="7" name="deg">{"First Page",#N/A,FALSE,"Surfactants LBO";"Second Page",#N/A,FALSE,"Surfactants LBO"}</definedName>
    <definedName hidden="1" localSheetId="8" name="deg">{"First Page",#N/A,FALSE,"Surfactants LBO";"Second Page",#N/A,FALSE,"Surfactants LBO"}</definedName>
    <definedName hidden="1" name="deg">{"First Page",#N/A,FALSE,"Surfactants LBO";"Second Page",#N/A,FALSE,"Surfactants LBO"}</definedName>
    <definedName localSheetId="7" name="dejf">#REF!</definedName>
    <definedName localSheetId="8" name="dejf">#REF!</definedName>
    <definedName name="dejf">#REF!</definedName>
    <definedName localSheetId="7" name="dejf___0">#REF!</definedName>
    <definedName localSheetId="8" name="dejf___0">#REF!</definedName>
    <definedName name="dejf___0">#REF!</definedName>
    <definedName localSheetId="7" name="dejf___12">#REF!</definedName>
    <definedName localSheetId="8" name="dejf___12">#REF!</definedName>
    <definedName name="dejf___12">#REF!</definedName>
    <definedName localSheetId="7" name="dejf___14">#REF!</definedName>
    <definedName localSheetId="8" name="dejf___14">#REF!</definedName>
    <definedName name="dejf___14">#REF!</definedName>
    <definedName name="derf">#N/A</definedName>
    <definedName localSheetId="7" name="DESIGNATION">#REF!</definedName>
    <definedName localSheetId="8" name="DESIGNATION">#REF!</definedName>
    <definedName name="DESIGNATION">#REF!</definedName>
    <definedName hidden="1" localSheetId="10" name="desz">#REF!</definedName>
    <definedName hidden="1" localSheetId="0" name="desz">#REF!</definedName>
    <definedName hidden="1" localSheetId="7" name="desz">#REF!</definedName>
    <definedName hidden="1" localSheetId="8" name="desz">#REF!</definedName>
    <definedName hidden="1" localSheetId="13" name="desz">#REF!</definedName>
    <definedName hidden="1" name="desz">#REF!</definedName>
    <definedName localSheetId="7" name="détail_CA">#REF!</definedName>
    <definedName localSheetId="8" name="détail_CA">#REF!</definedName>
    <definedName name="détail_CA">#REF!</definedName>
    <definedName localSheetId="7" name="détail_CA___0">'[82]synth des coûts TM_DEP comprise'!#REF!</definedName>
    <definedName localSheetId="8" name="détail_CA___0">'[82]synth des coûts TM_DEP comprise'!#REF!</definedName>
    <definedName name="détail_CA___0">'[82]synth des coûts TM_DEP comprise'!#REF!</definedName>
    <definedName localSheetId="0" name="détail_CA___12">#REF!</definedName>
    <definedName localSheetId="7" name="détail_CA___12">#REF!</definedName>
    <definedName localSheetId="8" name="détail_CA___12">#REF!</definedName>
    <definedName name="détail_CA___12">#REF!</definedName>
    <definedName localSheetId="0" name="détail_CA___6">#REF!</definedName>
    <definedName localSheetId="7" name="détail_CA___6">#REF!</definedName>
    <definedName localSheetId="8" name="détail_CA___6">#REF!</definedName>
    <definedName name="détail_CA___6">#REF!</definedName>
    <definedName localSheetId="0" name="DETAIL_DES_IMPÔTS_ET_TAXES">#REF!</definedName>
    <definedName localSheetId="7" name="DETAIL_DES_IMPÔTS_ET_TAXES">#REF!</definedName>
    <definedName localSheetId="8" name="DETAIL_DES_IMPÔTS_ET_TAXES">#REF!</definedName>
    <definedName name="DETAIL_DES_IMPÔTS_ET_TAXES">#REF!</definedName>
    <definedName localSheetId="0" name="detail_pricing">#REF!,#REF!,#REF!,#REF!,#REF!,#REF!,#REF!,#REF!,#REF!,#REF!,#REF!</definedName>
    <definedName localSheetId="7" name="detail_pricing">#REF!,#REF!,#REF!,#REF!,#REF!,#REF!,#REF!,#REF!,#REF!,#REF!,#REF!</definedName>
    <definedName localSheetId="8" name="detail_pricing">#REF!,#REF!,#REF!,#REF!,#REF!,#REF!,#REF!,#REF!,#REF!,#REF!,#REF!</definedName>
    <definedName name="detail_pricing">#REF!,#REF!,#REF!,#REF!,#REF!,#REF!,#REF!,#REF!,#REF!,#REF!,#REF!</definedName>
    <definedName localSheetId="7" name="DetailDeficit">#REF!</definedName>
    <definedName localSheetId="8" name="DetailDeficit">#REF!</definedName>
    <definedName name="DetailDeficit">#REF!</definedName>
    <definedName localSheetId="7" name="DetailDeficit___0">#REF!</definedName>
    <definedName localSheetId="8" name="DetailDeficit___0">#REF!</definedName>
    <definedName name="DetailDeficit___0">#REF!</definedName>
    <definedName localSheetId="7" name="DetailDeficit___12">#REF!</definedName>
    <definedName localSheetId="8" name="DetailDeficit___12">#REF!</definedName>
    <definedName name="DetailDeficit___12">#REF!</definedName>
    <definedName localSheetId="7" name="DetailDeficit___14">#REF!</definedName>
    <definedName localSheetId="8" name="DetailDeficit___14">#REF!</definedName>
    <definedName name="DetailDeficit___14">#REF!</definedName>
    <definedName localSheetId="7" name="DetailDeficit___16">#REF!</definedName>
    <definedName localSheetId="8" name="DetailDeficit___16">#REF!</definedName>
    <definedName name="DetailDeficit___16">#REF!</definedName>
    <definedName localSheetId="7" name="DetailDeficit___2">#REF!</definedName>
    <definedName localSheetId="8" name="DetailDeficit___2">#REF!</definedName>
    <definedName name="DetailDeficit___2">#REF!</definedName>
    <definedName localSheetId="7" name="DetailDeficit___25">#REF!</definedName>
    <definedName localSheetId="8" name="DetailDeficit___25">#REF!</definedName>
    <definedName name="DetailDeficit___25">#REF!</definedName>
    <definedName localSheetId="7" name="DetailDeficit___26">#REF!</definedName>
    <definedName localSheetId="8" name="DetailDeficit___26">#REF!</definedName>
    <definedName name="DetailDeficit___26">#REF!</definedName>
    <definedName localSheetId="7" name="DetailDeficit___27">#REF!</definedName>
    <definedName localSheetId="8" name="DetailDeficit___27">#REF!</definedName>
    <definedName name="DetailDeficit___27">#REF!</definedName>
    <definedName localSheetId="7" name="DetailDeficit___4">#REF!</definedName>
    <definedName localSheetId="8" name="DetailDeficit___4">#REF!</definedName>
    <definedName name="DetailDeficit___4">#REF!</definedName>
    <definedName localSheetId="7" name="DetailDeficit___5">#REF!</definedName>
    <definedName localSheetId="8" name="DetailDeficit___5">#REF!</definedName>
    <definedName name="DetailDeficit___5">#REF!</definedName>
    <definedName localSheetId="7" name="DetailDeficit___7">#REF!</definedName>
    <definedName localSheetId="8" name="DetailDeficit___7">#REF!</definedName>
    <definedName name="DetailDeficit___7">#REF!</definedName>
    <definedName name="DETTE1">[24]SV161!$C$38</definedName>
    <definedName name="DETTE2">[24]SV161!$C$40</definedName>
    <definedName hidden="1" localSheetId="0" name="dfd">{"comp1",#N/A,FALSE,"COMPS";"footnotes",#N/A,FALSE,"COMPS"}</definedName>
    <definedName hidden="1" localSheetId="7" name="dfd">{"comp1",#N/A,FALSE,"COMPS";"footnotes",#N/A,FALSE,"COMPS"}</definedName>
    <definedName hidden="1" localSheetId="8" name="dfd">{"comp1",#N/A,FALSE,"COMPS";"footnotes",#N/A,FALSE,"COMPS"}</definedName>
    <definedName hidden="1" name="dfd">{"comp1",#N/A,FALSE,"COMPS";"footnotes",#N/A,FALSE,"COMPS"}</definedName>
    <definedName localSheetId="7" name="dfdsf">[83]loc!#REF!</definedName>
    <definedName localSheetId="8" name="dfdsf">[83]loc!#REF!</definedName>
    <definedName name="dfdsf">[83]loc!#REF!</definedName>
    <definedName name="dfdsr">#N/A</definedName>
    <definedName hidden="1" localSheetId="10" name="DFFDG">[80]RSG!#REF!</definedName>
    <definedName hidden="1" localSheetId="0" name="DFFDG">[80]RSG!#REF!</definedName>
    <definedName hidden="1" localSheetId="7" name="DFFDG">[80]RSG!#REF!</definedName>
    <definedName hidden="1" localSheetId="8" name="DFFDG">[80]RSG!#REF!</definedName>
    <definedName hidden="1" name="DFFDG">[80]RSG!#REF!</definedName>
    <definedName name="dfg">#N/A</definedName>
    <definedName hidden="1" localSheetId="10" name="dfhfh">[80]RSG!#REF!</definedName>
    <definedName hidden="1" localSheetId="0" name="dfhfh">[80]RSG!#REF!</definedName>
    <definedName hidden="1" localSheetId="7" name="dfhfh">[80]RSG!#REF!</definedName>
    <definedName hidden="1" localSheetId="8" name="dfhfh">[80]RSG!#REF!</definedName>
    <definedName hidden="1" name="dfhfh">[80]RSG!#REF!</definedName>
    <definedName localSheetId="0" name="dg">#REF!</definedName>
    <definedName localSheetId="7" name="dg">#REF!</definedName>
    <definedName localSheetId="8" name="dg">#REF!</definedName>
    <definedName name="dg">#REF!</definedName>
    <definedName name="DGD">#N/A</definedName>
    <definedName localSheetId="0" name="dgjhgjhgjghhg">Cover!dgjhgjhgjghhg</definedName>
    <definedName localSheetId="7" name="dgjhgjhgjghhg">#N/A</definedName>
    <definedName localSheetId="8" name="dgjhgjhgjghhg">'Parc Mobile '!dgjhgjhgjghhg</definedName>
    <definedName name="dgjhgjhgjghhg">[0]!dgjhgjhgjghhg</definedName>
    <definedName localSheetId="0" name="dgjhgjhgjghhg___0">Cover!DRA___9</definedName>
    <definedName localSheetId="7" name="dgjhgjhgjghhg___0">'Data Mobile'!DRA___9</definedName>
    <definedName localSheetId="8" name="dgjhgjhgjghhg___0">'Parc Mobile '!DRA___9</definedName>
    <definedName name="dgjhgjhgjghhg___0">DRA___9</definedName>
    <definedName localSheetId="0" name="dgjhgjhgjghhg___12">Cover!DRA___6</definedName>
    <definedName localSheetId="7" name="dgjhgjhgjghhg___12">'Data Mobile'!DRA___6</definedName>
    <definedName localSheetId="8" name="dgjhgjhgjghhg___12">'Parc Mobile '!DRA___6</definedName>
    <definedName name="dgjhgjhgjghhg___12">DRA___6</definedName>
    <definedName localSheetId="0" name="dgjhgjhgjghhg___14">DiscretFCFOn1Off2___0</definedName>
    <definedName localSheetId="7" name="dgjhgjhgjghhg___14">'Data Mobile'!DiscretFCFOn1Off2___0</definedName>
    <definedName localSheetId="8" name="dgjhgjhgjghhg___14">'Parc Mobile '!DiscretFCFOn1Off2___0</definedName>
    <definedName name="dgjhgjhgjghhg___14">DiscretFCFOn1Off2___0</definedName>
    <definedName localSheetId="0" name="dgjhgjhgjghhg___16">DiscretFCFOn1Off2___12</definedName>
    <definedName localSheetId="7" name="dgjhgjhgjghhg___16">'Data Mobile'!DiscretFCFOn1Off2___12</definedName>
    <definedName localSheetId="8" name="dgjhgjhgjghhg___16">'Parc Mobile '!DiscretFCFOn1Off2___12</definedName>
    <definedName name="dgjhgjhgjghhg___16">DiscretFCFOn1Off2___12</definedName>
    <definedName localSheetId="7" name="dgjhgjhgjghhg___2">[57]Trafic!DRA</definedName>
    <definedName name="dgjhgjhgjghhg___2">[57]Trafic!DRA</definedName>
    <definedName localSheetId="0" name="dgjhgjhgjghhg___23">DiscretFCFOn1Off2___2</definedName>
    <definedName localSheetId="7" name="dgjhgjhgjghhg___23">'Data Mobile'!DiscretFCFOn1Off2___2</definedName>
    <definedName localSheetId="8" name="dgjhgjhgjghhg___23">'Parc Mobile '!DiscretFCFOn1Off2___2</definedName>
    <definedName name="dgjhgjhgjghhg___23">DiscretFCFOn1Off2___2</definedName>
    <definedName localSheetId="0" name="dgjhgjhgjghhg___25">DiscretFCFOn1Off2___5</definedName>
    <definedName localSheetId="7" name="dgjhgjhgjghhg___25">'Data Mobile'!DiscretFCFOn1Off2___5</definedName>
    <definedName localSheetId="8" name="dgjhgjhgjghhg___25">'Parc Mobile '!DiscretFCFOn1Off2___5</definedName>
    <definedName name="dgjhgjhgjghhg___25">DiscretFCFOn1Off2___5</definedName>
    <definedName localSheetId="0" name="dgjhgjhgjghhg___26">Cover!DRA___4</definedName>
    <definedName localSheetId="7" name="dgjhgjhgjghhg___26">'Data Mobile'!DRA___4</definedName>
    <definedName localSheetId="8" name="dgjhgjhgjghhg___26">'Parc Mobile '!DRA___4</definedName>
    <definedName name="dgjhgjhgjghhg___26">DRA___4</definedName>
    <definedName localSheetId="0" name="dgjhgjhgjghhg___27">Cover!DRA___23</definedName>
    <definedName localSheetId="7" name="dgjhgjhgjghhg___27">'Data Mobile'!DRA___23</definedName>
    <definedName localSheetId="8" name="dgjhgjhgjghhg___27">'Parc Mobile '!DRA___23</definedName>
    <definedName name="dgjhgjhgjghhg___27">DRA___23</definedName>
    <definedName localSheetId="0" name="dgjhgjhgjghhg___3">DiscretFCFOn1Off2___7</definedName>
    <definedName localSheetId="7" name="dgjhgjhgjghhg___3">'Data Mobile'!DiscretFCFOn1Off2___7</definedName>
    <definedName localSheetId="8" name="dgjhgjhgjghhg___3">'Parc Mobile '!DiscretFCFOn1Off2___7</definedName>
    <definedName name="dgjhgjhgjghhg___3">DiscretFCFOn1Off2___7</definedName>
    <definedName localSheetId="0" name="dgjhgjhgjghhg___4">DiscretFCFOn1Off2___27</definedName>
    <definedName localSheetId="7" name="dgjhgjhgjghhg___4">'Data Mobile'!DiscretFCFOn1Off2___27</definedName>
    <definedName localSheetId="8" name="dgjhgjhgjghhg___4">'Parc Mobile '!DiscretFCFOn1Off2___27</definedName>
    <definedName name="dgjhgjhgjghhg___4">DiscretFCFOn1Off2___27</definedName>
    <definedName localSheetId="0" name="dgjhgjhgjghhg___5">Cover!DRA___16</definedName>
    <definedName localSheetId="7" name="dgjhgjhgjghhg___5">'Data Mobile'!DRA___16</definedName>
    <definedName localSheetId="8" name="dgjhgjhgjghhg___5">'Parc Mobile '!DRA___16</definedName>
    <definedName name="dgjhgjhgjghhg___5">DRA___16</definedName>
    <definedName localSheetId="0" name="dgjhgjhgjghhg___6">DiscretFCFOn1Off2___14</definedName>
    <definedName localSheetId="7" name="dgjhgjhgjghhg___6">'Data Mobile'!DiscretFCFOn1Off2___14</definedName>
    <definedName localSheetId="8" name="dgjhgjhgjghhg___6">'Parc Mobile '!DiscretFCFOn1Off2___14</definedName>
    <definedName name="dgjhgjhgjghhg___6">DiscretFCFOn1Off2___14</definedName>
    <definedName localSheetId="0" name="dgjhgjhgjghhg___7">#N/A</definedName>
    <definedName localSheetId="7" name="dgjhgjhgjghhg___7">'Data Mobile'!DRA___25</definedName>
    <definedName localSheetId="8" name="dgjhgjhgjghhg___7">'Parc Mobile '!DRA___25</definedName>
    <definedName name="dgjhgjhgjghhg___7">DRA___25</definedName>
    <definedName localSheetId="0" name="dgjhgjhgjghhg___9">DiscretFCFOn1Off2___26</definedName>
    <definedName localSheetId="7" name="dgjhgjhgjghhg___9">'Data Mobile'!DiscretFCFOn1Off2___26</definedName>
    <definedName localSheetId="8" name="dgjhgjhgjghhg___9">'Parc Mobile '!DiscretFCFOn1Off2___26</definedName>
    <definedName name="dgjhgjhgjghhg___9">DiscretFCFOn1Off2___26</definedName>
    <definedName hidden="1" localSheetId="10" name="dgndhgn">[80]RSG!#REF!</definedName>
    <definedName hidden="1" localSheetId="0" name="dgndhgn">[80]RSG!#REF!</definedName>
    <definedName hidden="1" localSheetId="7" name="dgndhgn">[80]RSG!#REF!</definedName>
    <definedName hidden="1" localSheetId="8" name="dgndhgn">[80]RSG!#REF!</definedName>
    <definedName hidden="1" name="dgndhgn">[80]RSG!#REF!</definedName>
    <definedName hidden="1" name="dhgndn">[80]AW!$D$12</definedName>
    <definedName localSheetId="0" name="DHSCHF">#REF!</definedName>
    <definedName localSheetId="7" name="DHSCHF">#REF!</definedName>
    <definedName localSheetId="8" name="DHSCHF">#REF!</definedName>
    <definedName name="DHSCHF">#REF!</definedName>
    <definedName localSheetId="0" name="DHSEUROS">#REF!</definedName>
    <definedName localSheetId="7" name="DHSEUROS">#REF!</definedName>
    <definedName localSheetId="8" name="DHSEUROS">#REF!</definedName>
    <definedName name="DHSEUROS">#REF!</definedName>
    <definedName localSheetId="0" name="DHSFF">#REF!</definedName>
    <definedName localSheetId="7" name="DHSFF">#REF!</definedName>
    <definedName localSheetId="8" name="DHSFF">#REF!</definedName>
    <definedName name="DHSFF">#REF!</definedName>
    <definedName name="DHWS?TRH">#N/A</definedName>
    <definedName hidden="1" localSheetId="0" name="Diable">{#N/A,#N/A,FALSE,"Operations";#N/A,#N/A,FALSE,"Financials"}</definedName>
    <definedName hidden="1" localSheetId="7" name="Diable">{#N/A,#N/A,FALSE,"Operations";#N/A,#N/A,FALSE,"Financials"}</definedName>
    <definedName hidden="1" localSheetId="8" name="Diable">{#N/A,#N/A,FALSE,"Operations";#N/A,#N/A,FALSE,"Financials"}</definedName>
    <definedName hidden="1" name="Diable">{#N/A,#N/A,FALSE,"Operations";#N/A,#N/A,FALSE,"Financials"}</definedName>
    <definedName localSheetId="7" name="DigRed">#REF!</definedName>
    <definedName localSheetId="8" name="DigRed">#REF!</definedName>
    <definedName name="DigRed">#REF!</definedName>
    <definedName localSheetId="7" name="DiscountEnd1Middle2">#REF!</definedName>
    <definedName localSheetId="8" name="DiscountEnd1Middle2">#REF!</definedName>
    <definedName name="DiscountEnd1Middle2">#REF!</definedName>
    <definedName localSheetId="7" name="DiscountEnd1Middle2___0">#REF!</definedName>
    <definedName localSheetId="8" name="DiscountEnd1Middle2___0">#REF!</definedName>
    <definedName name="DiscountEnd1Middle2___0">#REF!</definedName>
    <definedName localSheetId="7" name="DiscountEnd1Middle2___12">#REF!</definedName>
    <definedName localSheetId="8" name="DiscountEnd1Middle2___12">#REF!</definedName>
    <definedName name="DiscountEnd1Middle2___12">#REF!</definedName>
    <definedName localSheetId="7" name="DiscountEnd1Middle2___14">#REF!</definedName>
    <definedName localSheetId="8" name="DiscountEnd1Middle2___14">#REF!</definedName>
    <definedName name="DiscountEnd1Middle2___14">#REF!</definedName>
    <definedName localSheetId="7" name="DiscountEnd1Middle2___16">#REF!</definedName>
    <definedName localSheetId="8" name="DiscountEnd1Middle2___16">#REF!</definedName>
    <definedName name="DiscountEnd1Middle2___16">#REF!</definedName>
    <definedName localSheetId="7" name="DiscountEnd1Middle2___2">#REF!</definedName>
    <definedName localSheetId="8" name="DiscountEnd1Middle2___2">#REF!</definedName>
    <definedName name="DiscountEnd1Middle2___2">#REF!</definedName>
    <definedName localSheetId="7" name="DiscountEnd1Middle2___25">#REF!</definedName>
    <definedName localSheetId="8" name="DiscountEnd1Middle2___25">#REF!</definedName>
    <definedName name="DiscountEnd1Middle2___25">#REF!</definedName>
    <definedName localSheetId="7" name="DiscountEnd1Middle2___26">#REF!</definedName>
    <definedName localSheetId="8" name="DiscountEnd1Middle2___26">#REF!</definedName>
    <definedName name="DiscountEnd1Middle2___26">#REF!</definedName>
    <definedName localSheetId="7" name="DiscountEnd1Middle2___27">#REF!</definedName>
    <definedName localSheetId="8" name="DiscountEnd1Middle2___27">#REF!</definedName>
    <definedName name="DiscountEnd1Middle2___27">#REF!</definedName>
    <definedName localSheetId="7" name="DiscountEnd1Middle2___4">#REF!</definedName>
    <definedName localSheetId="8" name="DiscountEnd1Middle2___4">#REF!</definedName>
    <definedName name="DiscountEnd1Middle2___4">#REF!</definedName>
    <definedName localSheetId="7" name="DiscountEnd1Middle2___5">#REF!</definedName>
    <definedName localSheetId="8" name="DiscountEnd1Middle2___5">#REF!</definedName>
    <definedName name="DiscountEnd1Middle2___5">#REF!</definedName>
    <definedName localSheetId="7" name="DiscountEnd1Middle2___7">#REF!</definedName>
    <definedName localSheetId="8" name="DiscountEnd1Middle2___7">#REF!</definedName>
    <definedName name="DiscountEnd1Middle2___7">#REF!</definedName>
    <definedName localSheetId="7" name="DiscountPeriods">#REF!</definedName>
    <definedName localSheetId="8" name="DiscountPeriods">#REF!</definedName>
    <definedName name="DiscountPeriods">#REF!</definedName>
    <definedName localSheetId="7" name="DiscountPeriods___0">#REF!</definedName>
    <definedName localSheetId="8" name="DiscountPeriods___0">#REF!</definedName>
    <definedName name="DiscountPeriods___0">#REF!</definedName>
    <definedName localSheetId="7" name="DiscountPeriods___12">#REF!</definedName>
    <definedName localSheetId="8" name="DiscountPeriods___12">#REF!</definedName>
    <definedName name="DiscountPeriods___12">#REF!</definedName>
    <definedName localSheetId="7" name="DiscountPeriods___14">#REF!</definedName>
    <definedName localSheetId="8" name="DiscountPeriods___14">#REF!</definedName>
    <definedName name="DiscountPeriods___14">#REF!</definedName>
    <definedName localSheetId="7" name="DiscountPeriods___16">#REF!</definedName>
    <definedName localSheetId="8" name="DiscountPeriods___16">#REF!</definedName>
    <definedName name="DiscountPeriods___16">#REF!</definedName>
    <definedName localSheetId="7" name="DiscountPeriods___2">#REF!</definedName>
    <definedName localSheetId="8" name="DiscountPeriods___2">#REF!</definedName>
    <definedName name="DiscountPeriods___2">#REF!</definedName>
    <definedName localSheetId="7" name="DiscountPeriods___25">#REF!</definedName>
    <definedName localSheetId="8" name="DiscountPeriods___25">#REF!</definedName>
    <definedName name="DiscountPeriods___25">#REF!</definedName>
    <definedName localSheetId="7" name="DiscountPeriods___26">#REF!</definedName>
    <definedName localSheetId="8" name="DiscountPeriods___26">#REF!</definedName>
    <definedName name="DiscountPeriods___26">#REF!</definedName>
    <definedName localSheetId="7" name="DiscountPeriods___27">#REF!</definedName>
    <definedName localSheetId="8" name="DiscountPeriods___27">#REF!</definedName>
    <definedName name="DiscountPeriods___27">#REF!</definedName>
    <definedName localSheetId="7" name="DiscountPeriods___4">#REF!</definedName>
    <definedName localSheetId="8" name="DiscountPeriods___4">#REF!</definedName>
    <definedName name="DiscountPeriods___4">#REF!</definedName>
    <definedName localSheetId="7" name="DiscountPeriods___5">#REF!</definedName>
    <definedName localSheetId="8" name="DiscountPeriods___5">#REF!</definedName>
    <definedName name="DiscountPeriods___5">#REF!</definedName>
    <definedName localSheetId="7" name="DiscountPeriods___7">#REF!</definedName>
    <definedName localSheetId="8" name="DiscountPeriods___7">#REF!</definedName>
    <definedName name="DiscountPeriods___7">#REF!</definedName>
    <definedName localSheetId="7" name="DiscretFCFOn1Off2">#REF!</definedName>
    <definedName localSheetId="8" name="DiscretFCFOn1Off2">#REF!</definedName>
    <definedName name="DiscretFCFOn1Off2">#REF!</definedName>
    <definedName localSheetId="7" name="DiscretFCFOn1Off2___0">#REF!</definedName>
    <definedName localSheetId="8" name="DiscretFCFOn1Off2___0">#REF!</definedName>
    <definedName name="DiscretFCFOn1Off2___0">#REF!</definedName>
    <definedName localSheetId="7" name="DiscretFCFOn1Off2___12">#REF!</definedName>
    <definedName localSheetId="8" name="DiscretFCFOn1Off2___12">#REF!</definedName>
    <definedName name="DiscretFCFOn1Off2___12">#REF!</definedName>
    <definedName localSheetId="7" name="DiscretFCFOn1Off2___14">#REF!</definedName>
    <definedName localSheetId="8" name="DiscretFCFOn1Off2___14">#REF!</definedName>
    <definedName name="DiscretFCFOn1Off2___14">#REF!</definedName>
    <definedName localSheetId="7" name="DiscretFCFOn1Off2___16">#REF!</definedName>
    <definedName localSheetId="8" name="DiscretFCFOn1Off2___16">#REF!</definedName>
    <definedName name="DiscretFCFOn1Off2___16">#REF!</definedName>
    <definedName localSheetId="7" name="DiscretFCFOn1Off2___2">#REF!</definedName>
    <definedName localSheetId="8" name="DiscretFCFOn1Off2___2">#REF!</definedName>
    <definedName name="DiscretFCFOn1Off2___2">#REF!</definedName>
    <definedName localSheetId="7" name="DiscretFCFOn1Off2___25">#REF!</definedName>
    <definedName localSheetId="8" name="DiscretFCFOn1Off2___25">#REF!</definedName>
    <definedName name="DiscretFCFOn1Off2___25">#REF!</definedName>
    <definedName localSheetId="7" name="DiscretFCFOn1Off2___26">#REF!</definedName>
    <definedName localSheetId="8" name="DiscretFCFOn1Off2___26">#REF!</definedName>
    <definedName name="DiscretFCFOn1Off2___26">#REF!</definedName>
    <definedName localSheetId="7" name="DiscretFCFOn1Off2___27">#REF!</definedName>
    <definedName localSheetId="8" name="DiscretFCFOn1Off2___27">#REF!</definedName>
    <definedName name="DiscretFCFOn1Off2___27">#REF!</definedName>
    <definedName localSheetId="7" name="DiscretFCFOn1Off2___4">#REF!</definedName>
    <definedName localSheetId="8" name="DiscretFCFOn1Off2___4">#REF!</definedName>
    <definedName name="DiscretFCFOn1Off2___4">#REF!</definedName>
    <definedName localSheetId="7" name="DiscretFCFOn1Off2___5">#REF!</definedName>
    <definedName localSheetId="8" name="DiscretFCFOn1Off2___5">#REF!</definedName>
    <definedName name="DiscretFCFOn1Off2___5">#REF!</definedName>
    <definedName localSheetId="7" name="DiscretFCFOn1Off2___7">#REF!</definedName>
    <definedName localSheetId="8" name="DiscretFCFOn1Off2___7">#REF!</definedName>
    <definedName name="DiscretFCFOn1Off2___7">#REF!</definedName>
    <definedName name="DISPO">[24]SV161!$C$34</definedName>
    <definedName name="DISPO1">[24]SV161!$A$5</definedName>
    <definedName name="DISPO2">[24]SV161!$C$43</definedName>
    <definedName localSheetId="0" name="DIST">#REF!</definedName>
    <definedName localSheetId="7" name="DIST">#REF!</definedName>
    <definedName localSheetId="8" name="DIST">#REF!</definedName>
    <definedName name="DIST">#REF!</definedName>
    <definedName localSheetId="0" name="DISTRI">[84]distrib!$A$30:$P$53</definedName>
    <definedName name="DISTRI">[85]distrib!$A$30:$P$53</definedName>
    <definedName localSheetId="0" name="divdiv">#REF!</definedName>
    <definedName localSheetId="7" name="divdiv">#REF!</definedName>
    <definedName localSheetId="8" name="divdiv">#REF!</definedName>
    <definedName name="divdiv">#REF!</definedName>
    <definedName localSheetId="0" name="Dividend">#REF!</definedName>
    <definedName localSheetId="7" name="Dividend">#REF!</definedName>
    <definedName localSheetId="8" name="Dividend">#REF!</definedName>
    <definedName name="Dividend">#REF!</definedName>
    <definedName localSheetId="0" name="divimmo">#REF!</definedName>
    <definedName localSheetId="7" name="divimmo">#REF!</definedName>
    <definedName localSheetId="8" name="divimmo">#REF!</definedName>
    <definedName name="divimmo">#REF!</definedName>
    <definedName localSheetId="7" name="divpart">#REF!</definedName>
    <definedName localSheetId="8" name="divpart">#REF!</definedName>
    <definedName name="divpart">#REF!</definedName>
    <definedName localSheetId="7" name="divtiap">#REF!</definedName>
    <definedName localSheetId="8" name="divtiap">#REF!</definedName>
    <definedName name="divtiap">#REF!</definedName>
    <definedName hidden="1" localSheetId="0" name="djcgf">{#N/A,#N/A,TRUE,"Forecast &amp; Analysis";#N/A,#N/A,TRUE,"Market Values";#N/A,#N/A,TRUE,"Ratios";#N/A,#N/A,TRUE,"Regressions";#N/A,#N/A,TRUE,"Market Values";#N/A,#N/A,TRUE,"Parameters &amp; Results"}</definedName>
    <definedName hidden="1" localSheetId="7" name="djcgf">{#N/A,#N/A,TRUE,"Forecast &amp; Analysis";#N/A,#N/A,TRUE,"Market Values";#N/A,#N/A,TRUE,"Ratios";#N/A,#N/A,TRUE,"Regressions";#N/A,#N/A,TRUE,"Market Values";#N/A,#N/A,TRUE,"Parameters &amp; Results"}</definedName>
    <definedName hidden="1" localSheetId="8" name="djcgf">{#N/A,#N/A,TRUE,"Forecast &amp; Analysis";#N/A,#N/A,TRUE,"Market Values";#N/A,#N/A,TRUE,"Ratios";#N/A,#N/A,TRUE,"Regressions";#N/A,#N/A,TRUE,"Market Values";#N/A,#N/A,TRUE,"Parameters &amp; Results"}</definedName>
    <definedName hidden="1" name="djcgf">{#N/A,#N/A,TRUE,"Forecast &amp; Analysis";#N/A,#N/A,TRUE,"Market Values";#N/A,#N/A,TRUE,"Ratios";#N/A,#N/A,TRUE,"Regressions";#N/A,#N/A,TRUE,"Market Values";#N/A,#N/A,TRUE,"Parameters &amp; Results"}</definedName>
    <definedName localSheetId="0" name="djduj">Cover!Nb_de_paiements_par_an*#REF!</definedName>
    <definedName name="djduj">#N/A</definedName>
    <definedName localSheetId="0" name="DJFGNSKLDH">Cover!DJFGNSKLDH</definedName>
    <definedName localSheetId="7" name="DJFGNSKLDH">#N/A</definedName>
    <definedName localSheetId="8" name="DJFGNSKLDH">#N/A</definedName>
    <definedName name="DJFGNSKLDH">[0]!DJFGNSKLDH</definedName>
    <definedName name="dkduk">#N/A</definedName>
    <definedName name="dkut">#N/A</definedName>
    <definedName localSheetId="0" name="dkutkdk">Cover!Nb_de_paiements_par_an*#REF!</definedName>
    <definedName name="dkutkdk">#N/A</definedName>
    <definedName localSheetId="0" name="dkyuk">Cover!dkyuk</definedName>
    <definedName localSheetId="7" name="dkyuk">#N/A</definedName>
    <definedName localSheetId="8" name="dkyuk">#N/A</definedName>
    <definedName name="dkyuk">[0]!dkyuk</definedName>
    <definedName localSheetId="0" name="Dload2">#REF!</definedName>
    <definedName localSheetId="7" name="Dload2">#REF!</definedName>
    <definedName localSheetId="8" name="Dload2">#REF!</definedName>
    <definedName name="Dload2">#REF!</definedName>
    <definedName name="dol">[86]Liquidity!$AQ$12</definedName>
    <definedName localSheetId="0" name="DOS_MENSUAL">'[87]social capex '!$DL$155:$EI$210</definedName>
    <definedName name="DOS_MENSUAL">'[63]social capex '!$DL$155:$EI$210</definedName>
    <definedName localSheetId="0" name="DPD">#REF!</definedName>
    <definedName localSheetId="7" name="DPD">#REF!</definedName>
    <definedName localSheetId="8" name="DPD">#REF!</definedName>
    <definedName name="DPD">#REF!</definedName>
    <definedName hidden="1" localSheetId="0" name="dr">{"IS",#N/A,FALSE,"IS";"RPTIS",#N/A,FALSE,"RPTIS";"STATS",#N/A,FALSE,"STATS";"BS",#N/A,FALSE,"BS"}</definedName>
    <definedName hidden="1" localSheetId="7" name="dr">{"IS",#N/A,FALSE,"IS";"RPTIS",#N/A,FALSE,"RPTIS";"STATS",#N/A,FALSE,"STATS";"BS",#N/A,FALSE,"BS"}</definedName>
    <definedName hidden="1" localSheetId="8" name="dr">{"IS",#N/A,FALSE,"IS";"RPTIS",#N/A,FALSE,"RPTIS";"STATS",#N/A,FALSE,"STATS";"BS",#N/A,FALSE,"BS"}</definedName>
    <definedName hidden="1" localSheetId="13" name="dr">{"IS",#N/A,FALSE,"IS";"RPTIS",#N/A,FALSE,"RPTIS";"STATS",#N/A,FALSE,"STATS";"BS",#N/A,FALSE,"BS"}</definedName>
    <definedName hidden="1" name="dr">{"IS",#N/A,FALSE,"IS";"RPTIS",#N/A,FALSE,"RPTIS";"STATS",#N/A,FALSE,"STATS";"BS",#N/A,FALSE,"BS"}</definedName>
    <definedName localSheetId="0" name="DRA">[0]!Tx_intérêt_par_an/#REF!</definedName>
    <definedName localSheetId="7" name="DRA">'Data Mobile'!Tx_intérêt_par_an/#REF!</definedName>
    <definedName localSheetId="8" name="DRA">'Parc Mobile '!Tx_intérêt_par_an/#REF!</definedName>
    <definedName name="DRA">[0]!Tx_intérêt_par_an/#REF!</definedName>
    <definedName localSheetId="0" name="DRA___0">VolFactor___5/#REF!</definedName>
    <definedName localSheetId="7" name="DRA___0">'Data Mobile'!VolFactor___5/#REF!</definedName>
    <definedName localSheetId="8" name="DRA___0">'Parc Mobile '!VolFactor___5/#REF!</definedName>
    <definedName name="DRA___0">VolFactor___5/#REF!</definedName>
    <definedName localSheetId="0" name="DRA___12">VolFactor___25/#REF!</definedName>
    <definedName localSheetId="7" name="DRA___12">'Data Mobile'!VolFactor___25/#REF!</definedName>
    <definedName localSheetId="8" name="DRA___12">'Parc Mobile '!VolFactor___25/#REF!</definedName>
    <definedName name="DRA___12">VolFactor___25/#REF!</definedName>
    <definedName localSheetId="0" name="DRA___14">VolFactor___16/#REF!</definedName>
    <definedName localSheetId="7" name="DRA___14">'Data Mobile'!VolFactor___16/#REF!</definedName>
    <definedName localSheetId="8" name="DRA___14">'Parc Mobile '!VolFactor___16/#REF!</definedName>
    <definedName name="DRA___14">VolFactor___16/#REF!</definedName>
    <definedName localSheetId="0" name="DRA___16">VLastRowToPrint___7/#REF!</definedName>
    <definedName localSheetId="7" name="DRA___16">'Data Mobile'!VLastRowToPrint___7/#REF!</definedName>
    <definedName localSheetId="8" name="DRA___16">'Parc Mobile '!VLastRowToPrint___7/#REF!</definedName>
    <definedName name="DRA___16">VLastRowToPrint___7/#REF!</definedName>
    <definedName localSheetId="0" name="DRA___2">VolFactor___4/#REF!</definedName>
    <definedName localSheetId="7" name="DRA___2">'Data Mobile'!VolFactor___4/#REF!</definedName>
    <definedName localSheetId="8" name="DRA___2">'Parc Mobile '!VolFactor___4/#REF!</definedName>
    <definedName name="DRA___2">VolFactor___4/#REF!</definedName>
    <definedName localSheetId="0" name="DRA___23">VolFactor___5/#REF!</definedName>
    <definedName localSheetId="7" name="DRA___23">'Data Mobile'!VolFactor___5/#REF!</definedName>
    <definedName localSheetId="8" name="DRA___23">'Parc Mobile '!VolFactor___5/#REF!</definedName>
    <definedName name="DRA___23">VolFactor___5/#REF!</definedName>
    <definedName localSheetId="7" name="DRA___25">[38]Trafic!VolFactor/#REF!</definedName>
    <definedName localSheetId="8" name="DRA___25">[38]Trafic!VolFactor/#REF!</definedName>
    <definedName name="DRA___25">[38]Trafic!VolFactor/#REF!</definedName>
    <definedName localSheetId="0" name="DRA___26">VolFactor___12/#REF!</definedName>
    <definedName localSheetId="7" name="DRA___26">'Data Mobile'!VolFactor___12/#REF!</definedName>
    <definedName localSheetId="8" name="DRA___26">'Parc Mobile '!VolFactor___12/#REF!</definedName>
    <definedName name="DRA___26">VolFactor___12/#REF!</definedName>
    <definedName localSheetId="0" name="DRA___27">VolFactor___14/#REF!</definedName>
    <definedName localSheetId="7" name="DRA___27">'Data Mobile'!VolFactor___14/#REF!</definedName>
    <definedName localSheetId="8" name="DRA___27">'Parc Mobile '!VolFactor___14/#REF!</definedName>
    <definedName name="DRA___27">VolFactor___14/#REF!</definedName>
    <definedName localSheetId="0" name="DRA___3">VolFactor___5/#REF!</definedName>
    <definedName localSheetId="7" name="DRA___3">'Data Mobile'!VolFactor___5/#REF!</definedName>
    <definedName localSheetId="8" name="DRA___3">'Parc Mobile '!VolFactor___5/#REF!</definedName>
    <definedName name="DRA___3">VolFactor___5/#REF!</definedName>
    <definedName localSheetId="0" name="DRA___4">VLastRowToPrint___0/#REF!</definedName>
    <definedName localSheetId="7" name="DRA___4">'Data Mobile'!VLastRowToPrint___0/#REF!</definedName>
    <definedName localSheetId="8" name="DRA___4">'Parc Mobile '!VLastRowToPrint___0/#REF!</definedName>
    <definedName name="DRA___4">VLastRowToPrint___0/#REF!</definedName>
    <definedName localSheetId="0" name="DRA___5">VolFactor___2/#REF!</definedName>
    <definedName localSheetId="7" name="DRA___5">'Data Mobile'!VolFactor___2/#REF!</definedName>
    <definedName localSheetId="8" name="DRA___5">'Parc Mobile '!VolFactor___2/#REF!</definedName>
    <definedName name="DRA___5">VolFactor___2/#REF!</definedName>
    <definedName localSheetId="0" name="DRA___6">VLastRowToPrint___26/#REF!</definedName>
    <definedName localSheetId="7" name="DRA___6">'Data Mobile'!VLastRowToPrint___26/#REF!</definedName>
    <definedName localSheetId="8" name="DRA___6">'Parc Mobile '!VLastRowToPrint___26/#REF!</definedName>
    <definedName name="DRA___6">VLastRowToPrint___26/#REF!</definedName>
    <definedName localSheetId="0" name="DRA___7">VolFactor___27/#REF!</definedName>
    <definedName localSheetId="7" name="DRA___7">'Data Mobile'!VolFactor___27/#REF!</definedName>
    <definedName localSheetId="8" name="DRA___7">'Parc Mobile '!VolFactor___27/#REF!</definedName>
    <definedName name="DRA___7">VolFactor___27/#REF!</definedName>
    <definedName localSheetId="0" name="DRA___9">VolFactor___5/#REF!</definedName>
    <definedName localSheetId="7" name="DRA___9">'Data Mobile'!VolFactor___5/#REF!</definedName>
    <definedName localSheetId="8" name="DRA___9">'Parc Mobile '!VolFactor___5/#REF!</definedName>
    <definedName name="DRA___9">VolFactor___5/#REF!</definedName>
    <definedName localSheetId="0" name="DRC">Cover!Nb_de_paiements_par_an*#REF!</definedName>
    <definedName localSheetId="7" name="DRC">'Data Mobile'!Nb_de_paiements_par_an*#REF!</definedName>
    <definedName localSheetId="8" name="DRC">'Parc Mobile '!Nb_de_paiements_par_an*#REF!</definedName>
    <definedName name="DRC">[0]!Nb_de_paiements_par_an*#REF!</definedName>
    <definedName localSheetId="0" name="DRC___0">O___0*#REF!</definedName>
    <definedName localSheetId="7" name="DRC___0">[0]!O___0*#REF!</definedName>
    <definedName localSheetId="8" name="DRC___0">O___0*#REF!</definedName>
    <definedName name="DRC___0">O___0*#REF!</definedName>
    <definedName localSheetId="0" name="DRC___12">O___12*#REF!</definedName>
    <definedName localSheetId="7" name="DRC___12">'Data Mobile'!O___12*#REF!</definedName>
    <definedName localSheetId="8" name="DRC___12">'Parc Mobile '!O___12*#REF!</definedName>
    <definedName name="DRC___12">O___12*#REF!</definedName>
    <definedName localSheetId="0" name="DRC___14">O___25*#REF!</definedName>
    <definedName localSheetId="7" name="DRC___14">'Data Mobile'!O___25*#REF!</definedName>
    <definedName localSheetId="8" name="DRC___14">'Parc Mobile '!O___25*#REF!</definedName>
    <definedName name="DRC___14">O___25*#REF!</definedName>
    <definedName localSheetId="0" name="DRC___16">[38]Trafic!O*#REF!</definedName>
    <definedName localSheetId="7" name="DRC___16">[38]Trafic!O*#REF!</definedName>
    <definedName localSheetId="8" name="DRC___16">[38]Trafic!O*#REF!</definedName>
    <definedName name="DRC___16">[38]Trafic!O*#REF!</definedName>
    <definedName localSheetId="0" name="DRC___2">O___2*#REF!</definedName>
    <definedName localSheetId="7" name="DRC___2">'Data Mobile'!O___2*#REF!</definedName>
    <definedName localSheetId="8" name="DRC___2">'Parc Mobile '!O___2*#REF!</definedName>
    <definedName name="DRC___2">O___2*#REF!</definedName>
    <definedName localSheetId="0" name="DRC___23">O___0*#REF!</definedName>
    <definedName localSheetId="7" name="DRC___23">[0]!O___0*#REF!</definedName>
    <definedName localSheetId="8" name="DRC___23">O___0*#REF!</definedName>
    <definedName name="DRC___23">O___0*#REF!</definedName>
    <definedName localSheetId="0" name="DRC___25">O___4*#REF!</definedName>
    <definedName localSheetId="7" name="DRC___25">'Data Mobile'!O___4*#REF!</definedName>
    <definedName localSheetId="8" name="DRC___25">'Parc Mobile '!O___4*#REF!</definedName>
    <definedName name="DRC___25">O___4*#REF!</definedName>
    <definedName localSheetId="0" name="DRC___26">O___26*#REF!</definedName>
    <definedName localSheetId="7" name="DRC___26">'Data Mobile'!O___26*#REF!</definedName>
    <definedName localSheetId="8" name="DRC___26">'Parc Mobile '!O___26*#REF!</definedName>
    <definedName name="DRC___26">O___26*#REF!</definedName>
    <definedName localSheetId="0" name="DRC___27">O___27*#REF!</definedName>
    <definedName localSheetId="7" name="DRC___27">[0]!O___27*#REF!</definedName>
    <definedName localSheetId="8" name="DRC___27">O___27*#REF!</definedName>
    <definedName name="DRC___27">O___27*#REF!</definedName>
    <definedName localSheetId="0" name="DRC___3">O___0*#REF!</definedName>
    <definedName localSheetId="7" name="DRC___3">[0]!O___0*#REF!</definedName>
    <definedName localSheetId="8" name="DRC___3">O___0*#REF!</definedName>
    <definedName name="DRC___3">O___0*#REF!</definedName>
    <definedName localSheetId="0" name="DRC___4">O___6*#REF!</definedName>
    <definedName localSheetId="7" name="DRC___4">'Data Mobile'!O___6*#REF!</definedName>
    <definedName localSheetId="8" name="DRC___4">'Parc Mobile '!O___6*#REF!</definedName>
    <definedName name="DRC___4">O___6*#REF!</definedName>
    <definedName localSheetId="0" name="DRC___5">O___5*#REF!</definedName>
    <definedName localSheetId="7" name="DRC___5">[0]!O___5*#REF!</definedName>
    <definedName localSheetId="8" name="DRC___5">O___5*#REF!</definedName>
    <definedName name="DRC___5">O___5*#REF!</definedName>
    <definedName localSheetId="0" name="DRC___6">Num_premier_paiement___0*#REF!</definedName>
    <definedName localSheetId="7" name="DRC___6">'Data Mobile'!Num_premier_paiement___0*#REF!</definedName>
    <definedName localSheetId="8" name="DRC___6">'Parc Mobile '!Num_premier_paiement___0*#REF!</definedName>
    <definedName name="DRC___6">Num_premier_paiement___0*#REF!</definedName>
    <definedName localSheetId="0" name="DRC___7">O___7*#REF!</definedName>
    <definedName localSheetId="7" name="DRC___7">'Data Mobile'!O___7*#REF!</definedName>
    <definedName localSheetId="8" name="DRC___7">'Parc Mobile '!O___7*#REF!</definedName>
    <definedName name="DRC___7">O___7*#REF!</definedName>
    <definedName localSheetId="0" name="DRC___9">O___0*#REF!</definedName>
    <definedName localSheetId="7" name="DRC___9">[0]!O___0*#REF!</definedName>
    <definedName localSheetId="8" name="DRC___9">O___0*#REF!</definedName>
    <definedName name="DRC___9">O___0*#REF!</definedName>
    <definedName localSheetId="0" name="drg">Cover!Nb_de_paiements_par_an*#REF!</definedName>
    <definedName localSheetId="7" name="drg">'Data Mobile'!Nb_de_paiements_par_an*#REF!</definedName>
    <definedName localSheetId="8" name="drg">'Parc Mobile '!Nb_de_paiements_par_an*#REF!</definedName>
    <definedName name="drg">[0]!Nb_de_paiements_par_an*#REF!</definedName>
    <definedName localSheetId="0" name="drg___0">O___0*#REF!</definedName>
    <definedName localSheetId="7" name="drg___0">[0]!O___0*#REF!</definedName>
    <definedName localSheetId="8" name="drg___0">O___0*#REF!</definedName>
    <definedName name="drg___0">O___0*#REF!</definedName>
    <definedName localSheetId="0" name="drg___12">O___12*#REF!</definedName>
    <definedName localSheetId="7" name="drg___12">'Data Mobile'!O___12*#REF!</definedName>
    <definedName localSheetId="8" name="drg___12">'Parc Mobile '!O___12*#REF!</definedName>
    <definedName name="drg___12">O___12*#REF!</definedName>
    <definedName localSheetId="0" name="drg___14">O___25*#REF!</definedName>
    <definedName localSheetId="7" name="drg___14">'Data Mobile'!O___25*#REF!</definedName>
    <definedName localSheetId="8" name="drg___14">'Parc Mobile '!O___25*#REF!</definedName>
    <definedName name="drg___14">O___25*#REF!</definedName>
    <definedName localSheetId="0" name="drg___16">[38]Trafic!O*#REF!</definedName>
    <definedName localSheetId="7" name="drg___16">[38]Trafic!O*#REF!</definedName>
    <definedName localSheetId="8" name="drg___16">[38]Trafic!O*#REF!</definedName>
    <definedName name="drg___16">[38]Trafic!O*#REF!</definedName>
    <definedName localSheetId="0" name="drg___2">O___0*#REF!</definedName>
    <definedName localSheetId="7" name="drg___2">[0]!O___0*#REF!</definedName>
    <definedName localSheetId="8" name="drg___2">O___0*#REF!</definedName>
    <definedName name="drg___2">O___0*#REF!</definedName>
    <definedName localSheetId="0" name="drg___23">O___0*#REF!</definedName>
    <definedName localSheetId="7" name="drg___23">[0]!O___0*#REF!</definedName>
    <definedName localSheetId="8" name="drg___23">O___0*#REF!</definedName>
    <definedName name="drg___23">O___0*#REF!</definedName>
    <definedName localSheetId="0" name="drg___25">O___0*#REF!</definedName>
    <definedName localSheetId="7" name="drg___25">[0]!O___0*#REF!</definedName>
    <definedName localSheetId="8" name="drg___25">O___0*#REF!</definedName>
    <definedName name="drg___25">O___0*#REF!</definedName>
    <definedName localSheetId="0" name="drg___26">O___0*#REF!</definedName>
    <definedName localSheetId="7" name="drg___26">[0]!O___0*#REF!</definedName>
    <definedName localSheetId="8" name="drg___26">O___0*#REF!</definedName>
    <definedName name="drg___26">O___0*#REF!</definedName>
    <definedName localSheetId="0" name="drg___27">O___27*#REF!</definedName>
    <definedName localSheetId="7" name="drg___27">[0]!O___27*#REF!</definedName>
    <definedName localSheetId="8" name="drg___27">O___27*#REF!</definedName>
    <definedName name="drg___27">O___27*#REF!</definedName>
    <definedName localSheetId="0" name="drg___3">O___0*#REF!</definedName>
    <definedName localSheetId="7" name="drg___3">[0]!O___0*#REF!</definedName>
    <definedName localSheetId="8" name="drg___3">O___0*#REF!</definedName>
    <definedName name="drg___3">O___0*#REF!</definedName>
    <definedName localSheetId="0" name="drg___4">O___0*#REF!</definedName>
    <definedName localSheetId="7" name="drg___4">[0]!O___0*#REF!</definedName>
    <definedName localSheetId="8" name="drg___4">O___0*#REF!</definedName>
    <definedName name="drg___4">O___0*#REF!</definedName>
    <definedName localSheetId="0" name="drg___5">O___5*#REF!</definedName>
    <definedName localSheetId="7" name="drg___5">[0]!O___5*#REF!</definedName>
    <definedName localSheetId="8" name="drg___5">O___5*#REF!</definedName>
    <definedName name="drg___5">O___5*#REF!</definedName>
    <definedName localSheetId="0" name="drg___6">Num_premier_paiement___0*#REF!</definedName>
    <definedName localSheetId="7" name="drg___6">'Data Mobile'!Num_premier_paiement___0*#REF!</definedName>
    <definedName localSheetId="8" name="drg___6">'Parc Mobile '!Num_premier_paiement___0*#REF!</definedName>
    <definedName name="drg___6">Num_premier_paiement___0*#REF!</definedName>
    <definedName localSheetId="0" name="drg___7">O___0*#REF!</definedName>
    <definedName localSheetId="7" name="drg___7">[0]!O___0*#REF!</definedName>
    <definedName localSheetId="8" name="drg___7">O___0*#REF!</definedName>
    <definedName name="drg___7">O___0*#REF!</definedName>
    <definedName localSheetId="0" name="drg___9">O___0*#REF!</definedName>
    <definedName localSheetId="7" name="drg___9">[0]!O___0*#REF!</definedName>
    <definedName localSheetId="8" name="drg___9">O___0*#REF!</definedName>
    <definedName name="drg___9">O___0*#REF!</definedName>
    <definedName name="drh">#N/A</definedName>
    <definedName localSheetId="0" name="dscf">[83]loc!#REF!</definedName>
    <definedName localSheetId="7" name="dscf">[83]loc!#REF!</definedName>
    <definedName localSheetId="8" name="dscf">[83]loc!#REF!</definedName>
    <definedName name="dscf">[83]loc!#REF!</definedName>
    <definedName name="dsf">#N/A</definedName>
    <definedName localSheetId="0" name="dsfgsb">Cover!dsfgsb</definedName>
    <definedName localSheetId="7" name="dsfgsb">#N/A</definedName>
    <definedName localSheetId="8" name="dsfgsb">'Parc Mobile '!dsfgsb</definedName>
    <definedName name="dsfgsb">[0]!dsfgsb</definedName>
    <definedName name="DSFHG">#N/A</definedName>
    <definedName localSheetId="0" name="dsfsg">Cover!dsfsg</definedName>
    <definedName localSheetId="7" name="dsfsg">#N/A</definedName>
    <definedName localSheetId="8" name="dsfsg">'Parc Mobile '!dsfsg</definedName>
    <definedName name="dsfsg">[0]!dsfsg</definedName>
    <definedName hidden="1"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[48]ONPT!$E$8</definedName>
    <definedName name="dthj">#N/A</definedName>
    <definedName name="DTS">#N/A</definedName>
    <definedName localSheetId="0" name="dtyiuèi">Cover!dtyiuèi</definedName>
    <definedName localSheetId="7" name="dtyiuèi">#N/A</definedName>
    <definedName localSheetId="8" name="dtyiuèi">#N/A</definedName>
    <definedName name="dtyiuèi">[0]!dtyiuèi</definedName>
    <definedName localSheetId="0" name="dtyjdtk">Cover!dtyjdtk</definedName>
    <definedName localSheetId="7" name="dtyjdtk">#N/A</definedName>
    <definedName localSheetId="8" name="dtyjdtk">#N/A</definedName>
    <definedName name="dtyjdtk">[0]!dtyjdtk</definedName>
    <definedName localSheetId="0" name="dukdtu">Cover!dukdtu</definedName>
    <definedName localSheetId="7" name="dukdtu">#N/A</definedName>
    <definedName localSheetId="8" name="dukdtu">#N/A</definedName>
    <definedName name="dukdtu">[0]!dukdtu</definedName>
    <definedName localSheetId="0" name="dukdu">Cover!dukdu</definedName>
    <definedName localSheetId="7" name="dukdu">#N/A</definedName>
    <definedName localSheetId="8" name="dukdu">#N/A</definedName>
    <definedName name="dukdu">[0]!dukdu</definedName>
    <definedName localSheetId="0" name="Durée_prêt">#REF!</definedName>
    <definedName localSheetId="7" name="Durée_prêt">#REF!</definedName>
    <definedName localSheetId="8" name="Durée_prêt">#REF!</definedName>
    <definedName name="Durée_prêt">#REF!</definedName>
    <definedName localSheetId="7" name="Durée_prêt___0">#REF!</definedName>
    <definedName localSheetId="8" name="Durée_prêt___0">#REF!</definedName>
    <definedName name="Durée_prêt___0">#REF!</definedName>
    <definedName localSheetId="7" name="Durée_prêt___12">#REF!</definedName>
    <definedName localSheetId="8" name="Durée_prêt___12">#REF!</definedName>
    <definedName name="Durée_prêt___12">#REF!</definedName>
    <definedName localSheetId="7" name="Durée_prêt___14">#REF!</definedName>
    <definedName localSheetId="8" name="Durée_prêt___14">#REF!</definedName>
    <definedName name="Durée_prêt___14">#REF!</definedName>
    <definedName localSheetId="7" name="Durée_prêt___16">#REF!</definedName>
    <definedName localSheetId="8" name="Durée_prêt___16">#REF!</definedName>
    <definedName name="Durée_prêt___16">#REF!</definedName>
    <definedName localSheetId="7" name="Durée_prêt___2">#REF!</definedName>
    <definedName localSheetId="8" name="Durée_prêt___2">#REF!</definedName>
    <definedName name="Durée_prêt___2">#REF!</definedName>
    <definedName localSheetId="7" name="Durée_prêt___25">#REF!</definedName>
    <definedName localSheetId="8" name="Durée_prêt___25">#REF!</definedName>
    <definedName name="Durée_prêt___25">#REF!</definedName>
    <definedName localSheetId="7" name="Durée_prêt___26">#REF!</definedName>
    <definedName localSheetId="8" name="Durée_prêt___26">#REF!</definedName>
    <definedName name="Durée_prêt___26">#REF!</definedName>
    <definedName localSheetId="7" name="Durée_prêt___27">#REF!</definedName>
    <definedName localSheetId="8" name="Durée_prêt___27">#REF!</definedName>
    <definedName name="Durée_prêt___27">#REF!</definedName>
    <definedName localSheetId="7" name="Durée_prêt___4">#REF!</definedName>
    <definedName localSheetId="8" name="Durée_prêt___4">#REF!</definedName>
    <definedName name="Durée_prêt___4">#REF!</definedName>
    <definedName localSheetId="7" name="Durée_prêt___5">#REF!</definedName>
    <definedName localSheetId="8" name="Durée_prêt___5">#REF!</definedName>
    <definedName name="Durée_prêt___5">#REF!</definedName>
    <definedName localSheetId="7" name="Durée_prêt___7">#REF!</definedName>
    <definedName localSheetId="8" name="Durée_prêt___7">#REF!</definedName>
    <definedName name="Durée_prêt___7">#REF!</definedName>
    <definedName hidden="1" localSheetId="10" name="dvd">[86]P.EQUIPEMENT99!#REF!</definedName>
    <definedName hidden="1" localSheetId="0" name="dvd">[86]P.EQUIPEMENT99!#REF!</definedName>
    <definedName hidden="1" localSheetId="7" name="dvd">[86]P.EQUIPEMENT99!#REF!</definedName>
    <definedName hidden="1" localSheetId="8" name="dvd">[86]P.EQUIPEMENT99!#REF!</definedName>
    <definedName hidden="1" name="dvd">[86]P.EQUIPEMENT99!#REF!</definedName>
    <definedName name="dvfdfg">#N/A</definedName>
    <definedName localSheetId="0" name="dyhj">Cover!dyhj</definedName>
    <definedName localSheetId="7" name="dyhj">#N/A</definedName>
    <definedName localSheetId="8" name="dyhj">#N/A</definedName>
    <definedName name="dyhj">[0]!dyhj</definedName>
    <definedName hidden="1" localSheetId="0" name="dz">{"test2",#N/A,TRUE,"Prices"}</definedName>
    <definedName hidden="1" localSheetId="7" name="dz">{"test2",#N/A,TRUE,"Prices"}</definedName>
    <definedName hidden="1" localSheetId="8" name="dz">{"test2",#N/A,TRUE,"Prices"}</definedName>
    <definedName hidden="1" localSheetId="13" name="dz">{"test2",#N/A,TRUE,"Prices"}</definedName>
    <definedName hidden="1" name="dz">{"test2",#N/A,TRUE,"Prices"}</definedName>
    <definedName name="DZEF">#N/A</definedName>
    <definedName name="dzf">'[88]RG LOC'!$C$5:$C$1536</definedName>
    <definedName localSheetId="0" name="E">#REF!</definedName>
    <definedName localSheetId="7" name="E">#REF!</definedName>
    <definedName localSheetId="8" name="E">#REF!</definedName>
    <definedName name="E">#REF!</definedName>
    <definedName name="E___0">NA()</definedName>
    <definedName localSheetId="7" name="E___12">#REF!</definedName>
    <definedName localSheetId="8" name="E___12">#REF!</definedName>
    <definedName name="E___12">#REF!</definedName>
    <definedName localSheetId="7" name="E___2">#REF!</definedName>
    <definedName localSheetId="8" name="E___2">#REF!</definedName>
    <definedName name="E___2">#REF!</definedName>
    <definedName localSheetId="7" name="E___25">#REF!</definedName>
    <definedName localSheetId="8" name="E___25">#REF!</definedName>
    <definedName name="E___25">#REF!</definedName>
    <definedName localSheetId="7" name="E___26">#REF!</definedName>
    <definedName localSheetId="8" name="E___26">#REF!</definedName>
    <definedName name="E___26">#REF!</definedName>
    <definedName name="E___27">NA()</definedName>
    <definedName localSheetId="7" name="E___4">#REF!</definedName>
    <definedName localSheetId="8" name="E___4">#REF!</definedName>
    <definedName name="E___4">#REF!</definedName>
    <definedName name="E___5">NA()</definedName>
    <definedName localSheetId="7" name="E___6">#REF!</definedName>
    <definedName localSheetId="8" name="E___6">#REF!</definedName>
    <definedName name="E___6">#REF!</definedName>
    <definedName localSheetId="7" name="E___7">#REF!</definedName>
    <definedName localSheetId="8" name="E___7">#REF!</definedName>
    <definedName name="E___7">#REF!</definedName>
    <definedName localSheetId="7" name="E_Comm_Perso">#REF!</definedName>
    <definedName localSheetId="8" name="E_Comm_Perso">#REF!</definedName>
    <definedName name="E_Comm_Perso">#REF!</definedName>
    <definedName localSheetId="7" name="E_Comm_Perso___0">#REF!</definedName>
    <definedName localSheetId="8" name="E_Comm_Perso___0">#REF!</definedName>
    <definedName name="E_Comm_Perso___0">#REF!</definedName>
    <definedName localSheetId="7" name="E_Comm_Perso___12">#REF!</definedName>
    <definedName localSheetId="8" name="E_Comm_Perso___12">#REF!</definedName>
    <definedName name="E_Comm_Perso___12">#REF!</definedName>
    <definedName localSheetId="7" name="E_Comm_Perso___14">#REF!</definedName>
    <definedName localSheetId="8" name="E_Comm_Perso___14">#REF!</definedName>
    <definedName name="E_Comm_Perso___14">#REF!</definedName>
    <definedName localSheetId="7" name="E_Comm_Perso___16">#REF!</definedName>
    <definedName localSheetId="8" name="E_Comm_Perso___16">#REF!</definedName>
    <definedName name="E_Comm_Perso___16">#REF!</definedName>
    <definedName localSheetId="7" name="E_Comm_Perso___2">#REF!</definedName>
    <definedName localSheetId="8" name="E_Comm_Perso___2">#REF!</definedName>
    <definedName name="E_Comm_Perso___2">#REF!</definedName>
    <definedName localSheetId="7" name="E_Comm_Perso___26">#REF!</definedName>
    <definedName localSheetId="8" name="E_Comm_Perso___26">#REF!</definedName>
    <definedName name="E_Comm_Perso___26">#REF!</definedName>
    <definedName localSheetId="7" name="E_Comm_Perso___27">#REF!</definedName>
    <definedName localSheetId="8" name="E_Comm_Perso___27">#REF!</definedName>
    <definedName name="E_Comm_Perso___27">#REF!</definedName>
    <definedName localSheetId="7" name="E_Comm_Perso___5">#REF!</definedName>
    <definedName localSheetId="8" name="E_Comm_Perso___5">#REF!</definedName>
    <definedName name="E_Comm_Perso___5">#REF!</definedName>
    <definedName localSheetId="7" name="E_Comm_Perso___7">#REF!</definedName>
    <definedName localSheetId="8" name="E_Comm_Perso___7">#REF!</definedName>
    <definedName name="E_Comm_Perso___7">#REF!</definedName>
    <definedName localSheetId="7" name="E_ThirtyFiveHundred">#REF!</definedName>
    <definedName localSheetId="8" name="E_ThirtyFiveHundred">#REF!</definedName>
    <definedName name="E_ThirtyFiveHundred">#REF!</definedName>
    <definedName hidden="1"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8" name="EAC_Estimate_at_Completion">#REF!</definedName>
    <definedName name="EAC_Estimate_at_Completion">#REF!</definedName>
    <definedName localSheetId="7" name="EarliestDateForValuation">#REF!</definedName>
    <definedName localSheetId="8" name="EarliestDateForValuation">#REF!</definedName>
    <definedName name="EarliestDateForValuation">#REF!</definedName>
    <definedName localSheetId="7" name="EarliestDateForValuation___0">#REF!</definedName>
    <definedName localSheetId="8" name="EarliestDateForValuation___0">#REF!</definedName>
    <definedName name="EarliestDateForValuation___0">#REF!</definedName>
    <definedName localSheetId="7" name="EarliestDateForValuation___12">#REF!</definedName>
    <definedName localSheetId="8" name="EarliestDateForValuation___12">#REF!</definedName>
    <definedName name="EarliestDateForValuation___12">#REF!</definedName>
    <definedName localSheetId="7" name="EarliestDateForValuation___14">#REF!</definedName>
    <definedName localSheetId="8" name="EarliestDateForValuation___14">#REF!</definedName>
    <definedName name="EarliestDateForValuation___14">#REF!</definedName>
    <definedName localSheetId="7" name="EarliestDateForValuation___16">#REF!</definedName>
    <definedName localSheetId="8" name="EarliestDateForValuation___16">#REF!</definedName>
    <definedName name="EarliestDateForValuation___16">#REF!</definedName>
    <definedName localSheetId="7" name="EarliestDateForValuation___2">#REF!</definedName>
    <definedName localSheetId="8" name="EarliestDateForValuation___2">#REF!</definedName>
    <definedName name="EarliestDateForValuation___2">#REF!</definedName>
    <definedName localSheetId="7" name="EarliestDateForValuation___25">#REF!</definedName>
    <definedName localSheetId="8" name="EarliestDateForValuation___25">#REF!</definedName>
    <definedName name="EarliestDateForValuation___25">#REF!</definedName>
    <definedName localSheetId="7" name="EarliestDateForValuation___26">#REF!</definedName>
    <definedName localSheetId="8" name="EarliestDateForValuation___26">#REF!</definedName>
    <definedName name="EarliestDateForValuation___26">#REF!</definedName>
    <definedName localSheetId="7" name="EarliestDateForValuation___27">#REF!</definedName>
    <definedName localSheetId="8" name="EarliestDateForValuation___27">#REF!</definedName>
    <definedName name="EarliestDateForValuation___27">#REF!</definedName>
    <definedName localSheetId="7" name="EarliestDateForValuation___4">#REF!</definedName>
    <definedName localSheetId="8" name="EarliestDateForValuation___4">#REF!</definedName>
    <definedName name="EarliestDateForValuation___4">#REF!</definedName>
    <definedName localSheetId="7" name="EarliestDateForValuation___5">#REF!</definedName>
    <definedName localSheetId="8" name="EarliestDateForValuation___5">#REF!</definedName>
    <definedName name="EarliestDateForValuation___5">#REF!</definedName>
    <definedName localSheetId="7" name="EarliestDateForValuation___7">#REF!</definedName>
    <definedName localSheetId="8" name="EarliestDateForValuation___7">#REF!</definedName>
    <definedName name="EarliestDateForValuation___7">#REF!</definedName>
    <definedName name="edede">#N/A</definedName>
    <definedName localSheetId="0" name="ededed">Cover!ededed</definedName>
    <definedName localSheetId="7" name="ededed">#N/A</definedName>
    <definedName localSheetId="8" name="ededed">'Parc Mobile '!ededed</definedName>
    <definedName name="ededed">[0]!ededed</definedName>
    <definedName hidden="1" localSheetId="10" name="Editable">[89]Table000208!$B$6:$B$12,[89]Table000208!#REF!,[89]Table000208!#REF!,[89]Table000208!#REF!</definedName>
    <definedName hidden="1" localSheetId="0" name="Editable">[89]Table000208!$B$6:$B$12,[89]Table000208!#REF!,[89]Table000208!#REF!,[89]Table000208!#REF!</definedName>
    <definedName hidden="1" localSheetId="7" name="Editable">[89]Table000208!$B$6:$B$12,[89]Table000208!#REF!,[89]Table000208!#REF!,[89]Table000208!#REF!</definedName>
    <definedName hidden="1" localSheetId="8" name="Editable">[89]Table000208!$B$6:$B$12,[89]Table000208!#REF!,[89]Table000208!#REF!,[89]Table000208!#REF!</definedName>
    <definedName hidden="1" name="Editable">[89]Table000208!$B$6:$B$12,[89]Table000208!#REF!,[89]Table000208!#REF!,[89]Table000208!#REF!</definedName>
    <definedName hidden="1"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">'[90]A.I.A'!#REF!</definedName>
    <definedName localSheetId="8" name="ee">'[90]A.I.A'!#REF!</definedName>
    <definedName name="ee">'[90]A.I.A'!#REF!</definedName>
    <definedName localSheetId="0" name="eeee">Cover!Nb_de_paiements_par_an*#REF!</definedName>
    <definedName localSheetId="7" name="eeee">'Data Mobile'!Nb_de_paiements_par_an*#REF!</definedName>
    <definedName localSheetId="8" name="eeee">'Parc Mobile '!Nb_de_paiements_par_an*#REF!</definedName>
    <definedName name="eeee">[0]!Nb_de_paiements_par_an*#REF!</definedName>
    <definedName localSheetId="0" name="eeee___0">O___0*#REF!</definedName>
    <definedName localSheetId="7" name="eeee___0">[0]!O___0*#REF!</definedName>
    <definedName localSheetId="8" name="eeee___0">O___0*#REF!</definedName>
    <definedName name="eeee___0">O___0*#REF!</definedName>
    <definedName localSheetId="0" name="eeee___12">O___12*#REF!</definedName>
    <definedName localSheetId="7" name="eeee___12">'Data Mobile'!O___12*#REF!</definedName>
    <definedName localSheetId="8" name="eeee___12">'Parc Mobile '!O___12*#REF!</definedName>
    <definedName name="eeee___12">O___12*#REF!</definedName>
    <definedName localSheetId="0" name="eeee___14">O___25*#REF!</definedName>
    <definedName localSheetId="7" name="eeee___14">'Data Mobile'!O___25*#REF!</definedName>
    <definedName localSheetId="8" name="eeee___14">'Parc Mobile '!O___25*#REF!</definedName>
    <definedName name="eeee___14">O___25*#REF!</definedName>
    <definedName localSheetId="0" name="eeee___16">[38]Trafic!O*#REF!</definedName>
    <definedName localSheetId="7" name="eeee___16">[38]Trafic!O*#REF!</definedName>
    <definedName localSheetId="8" name="eeee___16">[38]Trafic!O*#REF!</definedName>
    <definedName name="eeee___16">[38]Trafic!O*#REF!</definedName>
    <definedName localSheetId="0" name="eeee___2">O___2*#REF!</definedName>
    <definedName localSheetId="7" name="eeee___2">'Data Mobile'!O___2*#REF!</definedName>
    <definedName localSheetId="8" name="eeee___2">'Parc Mobile '!O___2*#REF!</definedName>
    <definedName name="eeee___2">O___2*#REF!</definedName>
    <definedName localSheetId="0" name="eeee___23">O___0*#REF!</definedName>
    <definedName localSheetId="7" name="eeee___23">[0]!O___0*#REF!</definedName>
    <definedName localSheetId="8" name="eeee___23">O___0*#REF!</definedName>
    <definedName name="eeee___23">O___0*#REF!</definedName>
    <definedName localSheetId="0" name="eeee___25">O___4*#REF!</definedName>
    <definedName localSheetId="7" name="eeee___25">'Data Mobile'!O___4*#REF!</definedName>
    <definedName localSheetId="8" name="eeee___25">'Parc Mobile '!O___4*#REF!</definedName>
    <definedName name="eeee___25">O___4*#REF!</definedName>
    <definedName localSheetId="0" name="eeee___26">O___26*#REF!</definedName>
    <definedName localSheetId="7" name="eeee___26">'Data Mobile'!O___26*#REF!</definedName>
    <definedName localSheetId="8" name="eeee___26">'Parc Mobile '!O___26*#REF!</definedName>
    <definedName name="eeee___26">O___26*#REF!</definedName>
    <definedName localSheetId="0" name="eeee___27">O___27*#REF!</definedName>
    <definedName localSheetId="7" name="eeee___27">[0]!O___27*#REF!</definedName>
    <definedName localSheetId="8" name="eeee___27">O___27*#REF!</definedName>
    <definedName name="eeee___27">O___27*#REF!</definedName>
    <definedName localSheetId="0" name="eeee___3">O___0*#REF!</definedName>
    <definedName localSheetId="7" name="eeee___3">[0]!O___0*#REF!</definedName>
    <definedName localSheetId="8" name="eeee___3">O___0*#REF!</definedName>
    <definedName name="eeee___3">O___0*#REF!</definedName>
    <definedName localSheetId="0" name="eeee___4">O___6*#REF!</definedName>
    <definedName localSheetId="7" name="eeee___4">'Data Mobile'!O___6*#REF!</definedName>
    <definedName localSheetId="8" name="eeee___4">'Parc Mobile '!O___6*#REF!</definedName>
    <definedName name="eeee___4">O___6*#REF!</definedName>
    <definedName localSheetId="0" name="eeee___5">O___5*#REF!</definedName>
    <definedName localSheetId="7" name="eeee___5">[0]!O___5*#REF!</definedName>
    <definedName localSheetId="8" name="eeee___5">O___5*#REF!</definedName>
    <definedName name="eeee___5">O___5*#REF!</definedName>
    <definedName localSheetId="0" name="eeee___6">Num_premier_paiement___0*#REF!</definedName>
    <definedName localSheetId="7" name="eeee___6">'Data Mobile'!Num_premier_paiement___0*#REF!</definedName>
    <definedName localSheetId="8" name="eeee___6">'Parc Mobile '!Num_premier_paiement___0*#REF!</definedName>
    <definedName name="eeee___6">Num_premier_paiement___0*#REF!</definedName>
    <definedName localSheetId="0" name="eeee___7">O___7*#REF!</definedName>
    <definedName localSheetId="7" name="eeee___7">'Data Mobile'!O___7*#REF!</definedName>
    <definedName localSheetId="8" name="eeee___7">'Parc Mobile '!O___7*#REF!</definedName>
    <definedName name="eeee___7">O___7*#REF!</definedName>
    <definedName localSheetId="0" name="eeee___9">O___0*#REF!</definedName>
    <definedName localSheetId="7" name="eeee___9">[0]!O___0*#REF!</definedName>
    <definedName localSheetId="8" name="eeee___9">O___0*#REF!</definedName>
    <definedName name="eeee___9">O___0*#REF!</definedName>
    <definedName name="eeeeee">#N/A</definedName>
    <definedName localSheetId="0" name="EEEEEEEEE">Cover!EEEEEEEEE</definedName>
    <definedName localSheetId="7" name="EEEEEEEEE">#N/A</definedName>
    <definedName localSheetId="8" name="EEEEEEEEE">#N/A</definedName>
    <definedName name="EEEEEEEEE">[0]!EEEEEEEEE</definedName>
    <definedName name="EFFECTIF">#N/A</definedName>
    <definedName localSheetId="0" name="Effort_Expended">#REF!</definedName>
    <definedName localSheetId="7" name="Effort_Expended">#REF!</definedName>
    <definedName localSheetId="8" name="Effort_Expended">#REF!</definedName>
    <definedName name="Effort_Expended">#REF!</definedName>
    <definedName localSheetId="7" name="Effort_Req">#REF!</definedName>
    <definedName localSheetId="8" name="Effort_Req">#REF!</definedName>
    <definedName name="Effort_Req">#REF!</definedName>
    <definedName localSheetId="7" name="Effort_to_Complete">#REF!</definedName>
    <definedName localSheetId="8" name="Effort_to_Complete">#REF!</definedName>
    <definedName name="Effort_to_Complete">#REF!</definedName>
    <definedName localSheetId="7" name="Effort_Variance">#REF!</definedName>
    <definedName localSheetId="8" name="Effort_Variance">#REF!</definedName>
    <definedName name="Effort_Variance">#REF!</definedName>
    <definedName localSheetId="0" name="efgtyhjkoi">Cover!efgtyhjkoi</definedName>
    <definedName localSheetId="7" name="efgtyhjkoi">#N/A</definedName>
    <definedName localSheetId="8" name="efgtyhjkoi">'Parc Mobile '!efgtyhjkoi</definedName>
    <definedName name="efgtyhjkoi">[0]!efgtyhjkoi</definedName>
    <definedName localSheetId="0" name="efgtyhjkoi___0">Cover!ExpandOutputs___5</definedName>
    <definedName localSheetId="7" name="efgtyhjkoi___0">'Data Mobile'!ExpandOutputs___5</definedName>
    <definedName localSheetId="8" name="efgtyhjkoi___0">'Parc Mobile '!ExpandOutputs___5</definedName>
    <definedName name="efgtyhjkoi___0">ExpandOutputs___5</definedName>
    <definedName localSheetId="0" name="efgtyhjkoi___12">Cover!ExpandOutputs___3</definedName>
    <definedName localSheetId="7" name="efgtyhjkoi___12">'Data Mobile'!ExpandOutputs___3</definedName>
    <definedName localSheetId="8" name="efgtyhjkoi___12">'Parc Mobile '!ExpandOutputs___3</definedName>
    <definedName name="efgtyhjkoi___12">ExpandOutputs___3</definedName>
    <definedName localSheetId="0" name="efgtyhjkoi___14">#N/A</definedName>
    <definedName localSheetId="7" name="efgtyhjkoi___14">'Data Mobile'!ExpandOutputs___25</definedName>
    <definedName localSheetId="8" name="efgtyhjkoi___14">ExpandOutputs___25</definedName>
    <definedName name="efgtyhjkoi___14">ExpandOutputs___25</definedName>
    <definedName localSheetId="7" name="efgtyhjkoi___16">[57]Trafic!ExpandOutputs</definedName>
    <definedName name="efgtyhjkoi___16">[57]Trafic!ExpandOutputs</definedName>
    <definedName localSheetId="0" name="efgtyhjkoi___2">Cover!ExpandOutputs___9</definedName>
    <definedName localSheetId="7" name="efgtyhjkoi___2">'Data Mobile'!ExpandOutputs___9</definedName>
    <definedName localSheetId="8" name="efgtyhjkoi___2">'Parc Mobile '!ExpandOutputs___9</definedName>
    <definedName name="efgtyhjkoi___2">ExpandOutputs___9</definedName>
    <definedName localSheetId="0" name="efgtyhjkoi___23">ess1___0</definedName>
    <definedName localSheetId="7" name="efgtyhjkoi___23">'Data Mobile'!ess1___0</definedName>
    <definedName localSheetId="8" name="efgtyhjkoi___23">'Parc Mobile '!ess1___0</definedName>
    <definedName name="efgtyhjkoi___23">ess1___0</definedName>
    <definedName localSheetId="0" name="efgtyhjkoi___25">Cover!ExpandOutputs___23</definedName>
    <definedName localSheetId="7" name="efgtyhjkoi___25">'Data Mobile'!ExpandOutputs___23</definedName>
    <definedName localSheetId="8" name="efgtyhjkoi___25">'Parc Mobile '!ExpandOutputs___23</definedName>
    <definedName name="efgtyhjkoi___25">ExpandOutputs___23</definedName>
    <definedName localSheetId="0" name="efgtyhjkoi___26">Cover!ExpandOutputs___12</definedName>
    <definedName localSheetId="7" name="efgtyhjkoi___26">'Data Mobile'!ExpandOutputs___12</definedName>
    <definedName localSheetId="8" name="efgtyhjkoi___26">'Parc Mobile '!ExpandOutputs___12</definedName>
    <definedName name="efgtyhjkoi___26">ExpandOutputs___12</definedName>
    <definedName localSheetId="0" name="efgtyhjkoi___27">Cover!ExpandOutputs___14</definedName>
    <definedName localSheetId="7" name="efgtyhjkoi___27">'Data Mobile'!ExpandOutputs___14</definedName>
    <definedName localSheetId="8" name="efgtyhjkoi___27">'Parc Mobile '!ExpandOutputs___14</definedName>
    <definedName name="efgtyhjkoi___27">ExpandOutputs___14</definedName>
    <definedName localSheetId="0" name="efgtyhjkoi___3">Cover!ExpandOutputs___4</definedName>
    <definedName localSheetId="7" name="efgtyhjkoi___3">'Data Mobile'!ExpandOutputs___4</definedName>
    <definedName localSheetId="8" name="efgtyhjkoi___3">'Parc Mobile '!ExpandOutputs___4</definedName>
    <definedName name="efgtyhjkoi___3">ExpandOutputs___4</definedName>
    <definedName localSheetId="0" name="efgtyhjkoi___4">Cover!ExpandOutputs___6</definedName>
    <definedName localSheetId="7" name="efgtyhjkoi___4">'Data Mobile'!ExpandOutputs___6</definedName>
    <definedName localSheetId="8" name="efgtyhjkoi___4">'Parc Mobile '!ExpandOutputs___6</definedName>
    <definedName name="efgtyhjkoi___4">ExpandOutputs___6</definedName>
    <definedName localSheetId="0" name="efgtyhjkoi___5">Cover!ExpandOutputs___2</definedName>
    <definedName localSheetId="7" name="efgtyhjkoi___5">'Data Mobile'!ExpandOutputs___2</definedName>
    <definedName localSheetId="8" name="efgtyhjkoi___5">'Parc Mobile '!ExpandOutputs___2</definedName>
    <definedName name="efgtyhjkoi___5">ExpandOutputs___2</definedName>
    <definedName localSheetId="0" name="efgtyhjkoi___6">ess1___5</definedName>
    <definedName localSheetId="7" name="efgtyhjkoi___6">'Data Mobile'!ess1___5</definedName>
    <definedName localSheetId="8" name="efgtyhjkoi___6">'Parc Mobile '!ess1___5</definedName>
    <definedName name="efgtyhjkoi___6">ess1___5</definedName>
    <definedName localSheetId="0" name="efgtyhjkoi___7">Cover!ExpandOutputs___27</definedName>
    <definedName localSheetId="7" name="efgtyhjkoi___7">'Data Mobile'!ExpandOutputs___27</definedName>
    <definedName localSheetId="8" name="efgtyhjkoi___7">'Parc Mobile '!ExpandOutputs___27</definedName>
    <definedName name="efgtyhjkoi___7">ExpandOutputs___27</definedName>
    <definedName localSheetId="0" name="efgtyhjkoi___9">Cover!ExpandOutputs___16</definedName>
    <definedName localSheetId="7" name="efgtyhjkoi___9">'Data Mobile'!ExpandOutputs___16</definedName>
    <definedName localSheetId="8" name="efgtyhjkoi___9">'Parc Mobile '!ExpandOutputs___16</definedName>
    <definedName name="efgtyhjkoi___9">ExpandOutputs___16</definedName>
    <definedName hidden="1"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8" name="Eighteen">#REF!</definedName>
    <definedName name="Eighteen">#REF!</definedName>
    <definedName hidden="1" localSheetId="10" name="ekrpzekpzork">#REF!</definedName>
    <definedName hidden="1" localSheetId="0" name="ekrpzekpzork">#REF!</definedName>
    <definedName hidden="1" localSheetId="7" name="ekrpzekpzork">#REF!</definedName>
    <definedName hidden="1" localSheetId="8" name="ekrpzekpzork">#REF!</definedName>
    <definedName hidden="1" localSheetId="13" name="ekrpzekpzork">#REF!</definedName>
    <definedName hidden="1" name="ekrpzekpzork">#REF!</definedName>
    <definedName localSheetId="7" name="ELIM1">#REF!</definedName>
    <definedName localSheetId="8" name="ELIM1">#REF!</definedName>
    <definedName name="ELIM1">#REF!</definedName>
    <definedName localSheetId="7" name="ELMigration">'[40]Daily Z10'!#REF!</definedName>
    <definedName localSheetId="8" name="ELMigration">'[40]Daily Z10'!#REF!</definedName>
    <definedName name="ELMigration">'[40]Daily Z10'!#REF!</definedName>
    <definedName localSheetId="7" name="ELRecycl">'[40]Daily Z10'!#REF!</definedName>
    <definedName localSheetId="8" name="ELRecycl">'[40]Daily Z10'!#REF!</definedName>
    <definedName name="ELRecycl">'[40]Daily Z10'!#REF!</definedName>
    <definedName localSheetId="7" name="emdaged">'[46]CIG+OV'!#REF!</definedName>
    <definedName localSheetId="8" name="emdaged">'[46]CIG+OV'!#REF!</definedName>
    <definedName name="emdaged">'[46]CIG+OV'!#REF!</definedName>
    <definedName localSheetId="7" name="emdcb">'[46]CIG+OV'!#REF!</definedName>
    <definedName localSheetId="8" name="emdcb">'[46]CIG+OV'!#REF!</definedName>
    <definedName name="emdcb">'[46]CIG+OV'!#REF!</definedName>
    <definedName localSheetId="7" name="emdcr">'[46]CIG+OV'!#REF!</definedName>
    <definedName localSheetId="8" name="emdcr">'[46]CIG+OV'!#REF!</definedName>
    <definedName name="emdcr">'[46]CIG+OV'!#REF!</definedName>
    <definedName localSheetId="7" name="emdcs">'[46]CIG+OV'!#REF!</definedName>
    <definedName localSheetId="8" name="emdcs">'[46]CIG+OV'!#REF!</definedName>
    <definedName name="emdcs">'[46]CIG+OV'!#REF!</definedName>
    <definedName localSheetId="7" name="emdpb">'[46]CIG+OV'!#REF!</definedName>
    <definedName localSheetId="8" name="emdpb">'[46]CIG+OV'!#REF!</definedName>
    <definedName name="emdpb">'[46]CIG+OV'!#REF!</definedName>
    <definedName localSheetId="7" name="emdpr">'[46]CIG+OV'!#REF!</definedName>
    <definedName localSheetId="8" name="emdpr">'[46]CIG+OV'!#REF!</definedName>
    <definedName name="emdpr">'[46]CIG+OV'!#REF!</definedName>
    <definedName localSheetId="7" name="emdps">'[46]CIG+OV'!#REF!</definedName>
    <definedName localSheetId="8" name="emdps">'[46]CIG+OV'!#REF!</definedName>
    <definedName name="emdps">'[46]CIG+OV'!#REF!</definedName>
    <definedName hidden="1" localSheetId="0" name="emily">{#N/A,#N/A,FALSE,"Calc";#N/A,#N/A,FALSE,"Sensitivity";#N/A,#N/A,FALSE,"LT Earn.Dil.";#N/A,#N/A,FALSE,"Dil. AVP"}</definedName>
    <definedName hidden="1" localSheetId="7" name="emily">{#N/A,#N/A,FALSE,"Calc";#N/A,#N/A,FALSE,"Sensitivity";#N/A,#N/A,FALSE,"LT Earn.Dil.";#N/A,#N/A,FALSE,"Dil. AVP"}</definedName>
    <definedName hidden="1" localSheetId="8" name="emily">{#N/A,#N/A,FALSE,"Calc";#N/A,#N/A,FALSE,"Sensitivity";#N/A,#N/A,FALSE,"LT Earn.Dil.";#N/A,#N/A,FALSE,"Dil. AVP"}</definedName>
    <definedName hidden="1" name="emily">{#N/A,#N/A,FALSE,"Calc";#N/A,#N/A,FALSE,"Sensitivity";#N/A,#N/A,FALSE,"LT Earn.Dil.";#N/A,#N/A,FALSE,"Dil. AVP"}</definedName>
    <definedName hidden="1" localSheetId="0" name="Emploi">{"IS",#N/A,FALSE,"IS";"RPTIS",#N/A,FALSE,"RPTIS";"STATS",#N/A,FALSE,"STATS";"CELL",#N/A,FALSE,"CELL";"BS",#N/A,FALSE,"BS"}</definedName>
    <definedName hidden="1" localSheetId="7" name="Emploi">{"IS",#N/A,FALSE,"IS";"RPTIS",#N/A,FALSE,"RPTIS";"STATS",#N/A,FALSE,"STATS";"CELL",#N/A,FALSE,"CELL";"BS",#N/A,FALSE,"BS"}</definedName>
    <definedName hidden="1" localSheetId="8" name="Emploi">{"IS",#N/A,FALSE,"IS";"RPTIS",#N/A,FALSE,"RPTIS";"STATS",#N/A,FALSE,"STATS";"CELL",#N/A,FALSE,"CELL";"BS",#N/A,FALSE,"BS"}</definedName>
    <definedName hidden="1" name="Emploi">{"IS",#N/A,FALSE,"IS";"RPTIS",#N/A,FALSE,"RPTIS";"STATS",#N/A,FALSE,"STATS";"CELL",#N/A,FALSE,"CELL";"BS",#N/A,FALSE,"BS"}</definedName>
    <definedName localSheetId="7" name="EN__DH">#REF!</definedName>
    <definedName localSheetId="8" name="EN__DH">#REF!</definedName>
    <definedName name="EN__DH">#REF!</definedName>
    <definedName localSheetId="7" name="enddate">#REF!</definedName>
    <definedName localSheetId="8" name="enddate">#REF!</definedName>
    <definedName name="enddate">#REF!</definedName>
    <definedName name="ENGAGEMENTS">'[67]DM 30-09-06'!$B$1:$J$2141</definedName>
    <definedName name="enggg5">#N/A</definedName>
    <definedName localSheetId="0" name="ENT">#REF!</definedName>
    <definedName localSheetId="7" name="ENT">#REF!</definedName>
    <definedName localSheetId="8" name="ENT">#REF!</definedName>
    <definedName name="ENT">#REF!</definedName>
    <definedName localSheetId="7" name="ENT___0">#REF!</definedName>
    <definedName localSheetId="8" name="ENT___0">#REF!</definedName>
    <definedName name="ENT___0">#REF!</definedName>
    <definedName localSheetId="7" name="ENT___12">#REF!</definedName>
    <definedName localSheetId="8" name="ENT___12">#REF!</definedName>
    <definedName name="ENT___12">#REF!</definedName>
    <definedName localSheetId="7" name="ENT___14">#REF!</definedName>
    <definedName localSheetId="8" name="ENT___14">#REF!</definedName>
    <definedName name="ENT___14">#REF!</definedName>
    <definedName localSheetId="7" name="ENT___16">#REF!</definedName>
    <definedName localSheetId="8" name="ENT___16">#REF!</definedName>
    <definedName name="ENT___16">#REF!</definedName>
    <definedName localSheetId="7" name="ENT___2">#REF!</definedName>
    <definedName localSheetId="8" name="ENT___2">#REF!</definedName>
    <definedName name="ENT___2">#REF!</definedName>
    <definedName localSheetId="7" name="ENT___25">#REF!</definedName>
    <definedName localSheetId="8" name="ENT___25">#REF!</definedName>
    <definedName name="ENT___25">#REF!</definedName>
    <definedName localSheetId="7" name="ENT___26">#REF!</definedName>
    <definedName localSheetId="8" name="ENT___26">#REF!</definedName>
    <definedName name="ENT___26">#REF!</definedName>
    <definedName localSheetId="7" name="ENT___27">#REF!</definedName>
    <definedName localSheetId="8" name="ENT___27">#REF!</definedName>
    <definedName name="ENT___27">#REF!</definedName>
    <definedName localSheetId="7" name="ENT___4">#REF!</definedName>
    <definedName localSheetId="8" name="ENT___4">#REF!</definedName>
    <definedName name="ENT___4">#REF!</definedName>
    <definedName localSheetId="7" name="ENT___5">#REF!</definedName>
    <definedName localSheetId="8" name="ENT___5">#REF!</definedName>
    <definedName name="ENT___5">#REF!</definedName>
    <definedName localSheetId="7" name="ENT___7">#REF!</definedName>
    <definedName localSheetId="8" name="ENT___7">#REF!</definedName>
    <definedName name="ENT___7">#REF!</definedName>
    <definedName localSheetId="7" name="EPart">#REF!</definedName>
    <definedName localSheetId="8" name="EPart">#REF!</definedName>
    <definedName name="EPart">#REF!</definedName>
    <definedName localSheetId="7" name="EquityCost">#REF!</definedName>
    <definedName localSheetId="8" name="EquityCost">#REF!</definedName>
    <definedName name="EquityCost">#REF!</definedName>
    <definedName localSheetId="7" name="EquityCost___0">#REF!</definedName>
    <definedName localSheetId="8" name="EquityCost___0">#REF!</definedName>
    <definedName name="EquityCost___0">#REF!</definedName>
    <definedName localSheetId="7" name="EquityCost___12">#REF!</definedName>
    <definedName localSheetId="8" name="EquityCost___12">#REF!</definedName>
    <definedName name="EquityCost___12">#REF!</definedName>
    <definedName localSheetId="7" name="EquityCost___14">#REF!</definedName>
    <definedName localSheetId="8" name="EquityCost___14">#REF!</definedName>
    <definedName name="EquityCost___14">#REF!</definedName>
    <definedName localSheetId="7" name="EquityCost___16">#REF!</definedName>
    <definedName localSheetId="8" name="EquityCost___16">#REF!</definedName>
    <definedName name="EquityCost___16">#REF!</definedName>
    <definedName localSheetId="7" name="EquityCost___2">#REF!</definedName>
    <definedName localSheetId="8" name="EquityCost___2">#REF!</definedName>
    <definedName name="EquityCost___2">#REF!</definedName>
    <definedName localSheetId="7" name="EquityCost___25">#REF!</definedName>
    <definedName localSheetId="8" name="EquityCost___25">#REF!</definedName>
    <definedName name="EquityCost___25">#REF!</definedName>
    <definedName localSheetId="7" name="EquityCost___26">#REF!</definedName>
    <definedName localSheetId="8" name="EquityCost___26">#REF!</definedName>
    <definedName name="EquityCost___26">#REF!</definedName>
    <definedName localSheetId="7" name="EquityCost___27">#REF!</definedName>
    <definedName localSheetId="8" name="EquityCost___27">#REF!</definedName>
    <definedName name="EquityCost___27">#REF!</definedName>
    <definedName localSheetId="7" name="EquityCost___4">#REF!</definedName>
    <definedName localSheetId="8" name="EquityCost___4">#REF!</definedName>
    <definedName name="EquityCost___4">#REF!</definedName>
    <definedName localSheetId="7" name="EquityCost___5">#REF!</definedName>
    <definedName localSheetId="8" name="EquityCost___5">#REF!</definedName>
    <definedName name="EquityCost___5">#REF!</definedName>
    <definedName localSheetId="7" name="EquityCost___7">#REF!</definedName>
    <definedName localSheetId="8" name="EquityCost___7">#REF!</definedName>
    <definedName name="EquityCost___7">#REF!</definedName>
    <definedName localSheetId="0" name="ER">#N/A</definedName>
    <definedName localSheetId="7" name="ER">#REF!</definedName>
    <definedName localSheetId="8" name="ER">#REF!</definedName>
    <definedName hidden="1" localSheetId="13" name="er">{"test2",#N/A,TRUE,"Prices"}</definedName>
    <definedName name="ER">#REF!</definedName>
    <definedName localSheetId="0" name="erer">Cover!erer</definedName>
    <definedName localSheetId="7" name="erer">#N/A</definedName>
    <definedName localSheetId="8" name="erer">'Parc Mobile '!erer</definedName>
    <definedName name="erer">[0]!erer</definedName>
    <definedName hidden="1" localSheetId="10" name="ererer">#REF!</definedName>
    <definedName hidden="1" localSheetId="0" name="ererer">#REF!</definedName>
    <definedName hidden="1" localSheetId="7" name="ererer">#REF!</definedName>
    <definedName hidden="1" localSheetId="8" name="ererer">#REF!</definedName>
    <definedName hidden="1" name="ererer">#REF!</definedName>
    <definedName localSheetId="0" name="ERGRE">Cover!Nb_de_paiements_par_an*#REF!</definedName>
    <definedName name="ERGRE">#N/A</definedName>
    <definedName name="erqsergt">#N/A</definedName>
    <definedName localSheetId="0" name="erqt">Cover!erqt</definedName>
    <definedName localSheetId="7" name="erqt">#N/A</definedName>
    <definedName localSheetId="8" name="erqt">#N/A</definedName>
    <definedName name="erqt">[0]!erqt</definedName>
    <definedName localSheetId="0" name="erreur">'[91]retraitement SMS'!#REF!</definedName>
    <definedName localSheetId="7" name="erreur">'[91]retraitement SMS'!#REF!</definedName>
    <definedName localSheetId="8" name="erreur">'[91]retraitement SMS'!#REF!</definedName>
    <definedName name="erreur">'[91]retraitement SMS'!#REF!</definedName>
    <definedName name="ERT">#N/A</definedName>
    <definedName hidden="1" name="ERTY">[80]AW!$C$30:$H$35</definedName>
    <definedName hidden="1" localSheetId="10" name="erzerpzj">#REF!</definedName>
    <definedName hidden="1" localSheetId="0" name="erzerpzj">#REF!</definedName>
    <definedName hidden="1" localSheetId="7" name="erzerpzj">#REF!</definedName>
    <definedName hidden="1" localSheetId="8" name="erzerpzj">#REF!</definedName>
    <definedName hidden="1" localSheetId="13" name="erzerpzj">#REF!</definedName>
    <definedName hidden="1" name="erzerpzj">#REF!</definedName>
    <definedName localSheetId="7" name="ess1___0">#REF!</definedName>
    <definedName localSheetId="8" name="ess1___0">#REF!</definedName>
    <definedName name="ess1___0">#REF!</definedName>
    <definedName localSheetId="7" name="ess1___12">#REF!</definedName>
    <definedName localSheetId="8" name="ess1___12">#REF!</definedName>
    <definedName name="ess1___12">#REF!</definedName>
    <definedName localSheetId="7" name="ess1___2">#REF!</definedName>
    <definedName localSheetId="8" name="ess1___2">#REF!</definedName>
    <definedName name="ess1___2">#REF!</definedName>
    <definedName localSheetId="7" name="ess1___27">#REF!</definedName>
    <definedName localSheetId="8" name="ess1___27">#REF!</definedName>
    <definedName name="ess1___27">#REF!</definedName>
    <definedName localSheetId="7" name="ess1___5">#REF!</definedName>
    <definedName localSheetId="8" name="ess1___5">#REF!</definedName>
    <definedName name="ess1___5">#REF!</definedName>
    <definedName hidden="1" localSheetId="0" name="essais">{#N/A,#N/A,FALSE,"F_Plan";#N/A,#N/A,FALSE,"Parameter"}</definedName>
    <definedName hidden="1" localSheetId="7" name="essais">{#N/A,#N/A,FALSE,"F_Plan";#N/A,#N/A,FALSE,"Parameter"}</definedName>
    <definedName hidden="1" localSheetId="8" name="essais">{#N/A,#N/A,FALSE,"F_Plan";#N/A,#N/A,FALSE,"Parameter"}</definedName>
    <definedName hidden="1" localSheetId="13" name="essais">{#N/A,#N/A,FALSE,"F_Plan";#N/A,#N/A,FALSE,"Parameter"}</definedName>
    <definedName hidden="1" name="essais">{#N/A,#N/A,FALSE,"F_Plan";#N/A,#N/A,FALSE,"Parameter"}</definedName>
    <definedName localSheetId="7" name="ESTIMATION">#REF!</definedName>
    <definedName localSheetId="8" name="ESTIMATION">#REF!</definedName>
    <definedName name="ESTIMATION">#REF!</definedName>
    <definedName hidden="1" localSheetId="0" name="et">{"IS",#N/A,FALSE,"IS";"RPTIS",#N/A,FALSE,"RPTIS";"STATS",#N/A,FALSE,"STATS";"BS",#N/A,FALSE,"BS"}</definedName>
    <definedName hidden="1" localSheetId="7" name="et">{"IS",#N/A,FALSE,"IS";"RPTIS",#N/A,FALSE,"RPTIS";"STATS",#N/A,FALSE,"STATS";"BS",#N/A,FALSE,"BS"}</definedName>
    <definedName hidden="1" localSheetId="8" name="et">{"IS",#N/A,FALSE,"IS";"RPTIS",#N/A,FALSE,"RPTIS";"STATS",#N/A,FALSE,"STATS";"BS",#N/A,FALSE,"BS"}</definedName>
    <definedName hidden="1" localSheetId="13" name="et">{"IS",#N/A,FALSE,"IS";"RPTIS",#N/A,FALSE,"RPTIS";"STATS",#N/A,FALSE,"STATS";"BS",#N/A,FALSE,"BS"}</definedName>
    <definedName hidden="1" name="et">{"IS",#N/A,FALSE,"IS";"RPTIS",#N/A,FALSE,"RPTIS";"STATS",#N/A,FALSE,"STATS";"BS",#N/A,FALSE,"BS"}</definedName>
    <definedName localSheetId="7" name="ETC_Estimate_to_Completion">#REF!</definedName>
    <definedName localSheetId="8" name="ETC_Estimate_to_Completion">#REF!</definedName>
    <definedName name="ETC_Estimate_to_Completion">#REF!</definedName>
    <definedName name="EURIBOR">'[92]Affected facilities'!$C$29</definedName>
    <definedName localSheetId="0" name="euro">#REF!</definedName>
    <definedName localSheetId="7" name="euro">#REF!</definedName>
    <definedName localSheetId="8" name="euro">#REF!</definedName>
    <definedName name="euro">#REF!</definedName>
    <definedName name="euro100">[93]euronext100!$A$1:$E$65536</definedName>
    <definedName hidden="1" name="EV__LASTREFTIME__">39293.7047916667</definedName>
    <definedName localSheetId="7" name="EV_Earned_Value">#REF!</definedName>
    <definedName localSheetId="8" name="EV_Earned_Value">#REF!</definedName>
    <definedName name="EV_Earned_Value">#REF!</definedName>
    <definedName localSheetId="7" name="EValue">#REF!</definedName>
    <definedName localSheetId="8" name="EValue">#REF!</definedName>
    <definedName name="EValue">#REF!</definedName>
    <definedName localSheetId="0" name="EX">Cover!EX</definedName>
    <definedName localSheetId="7" name="EX">#N/A</definedName>
    <definedName localSheetId="8" name="EX">'Parc Mobile '!EX</definedName>
    <definedName name="EX">[0]!EX</definedName>
    <definedName localSheetId="0" name="Excel_BuiltIn_Criteria_0">[94]MS!#REF!</definedName>
    <definedName localSheetId="7" name="Excel_BuiltIn_Criteria_0">[94]MS!#REF!</definedName>
    <definedName localSheetId="8" name="Excel_BuiltIn_Criteria_0">[94]MS!#REF!</definedName>
    <definedName name="Excel_BuiltIn_Criteria_0">[94]MS!#REF!</definedName>
    <definedName localSheetId="0" name="Excel_BuiltIn_Database_0">#REF!</definedName>
    <definedName localSheetId="7" name="Excel_BuiltIn_Database_0">#REF!</definedName>
    <definedName localSheetId="8" name="Excel_BuiltIn_Database_0">#REF!</definedName>
    <definedName name="Excel_BuiltIn_Database_0">#REF!</definedName>
    <definedName localSheetId="0" name="Excel_BuiltIn_Extract_0">[94]MS!#REF!</definedName>
    <definedName localSheetId="7" name="Excel_BuiltIn_Extract_0">[94]MS!#REF!</definedName>
    <definedName localSheetId="8" name="Excel_BuiltIn_Extract_0">[94]MS!#REF!</definedName>
    <definedName name="Excel_BuiltIn_Extract_0">[94]MS!#REF!</definedName>
    <definedName localSheetId="0" name="Excel_BuiltIn_Recorder_0">#REF!</definedName>
    <definedName localSheetId="7" name="Excel_BuiltIn_Recorder_0">#REF!</definedName>
    <definedName localSheetId="8" name="Excel_BuiltIn_Recorder_0">#REF!</definedName>
    <definedName name="Excel_BuiltIn_Recorder_0">#REF!</definedName>
    <definedName localSheetId="7" name="Excel_BuiltIn_Recorder_12">#REF!</definedName>
    <definedName localSheetId="8" name="Excel_BuiltIn_Recorder_12">#REF!</definedName>
    <definedName name="Excel_BuiltIn_Recorder_12">#REF!</definedName>
    <definedName localSheetId="7" name="Excel_BuiltIn_Recorder_14">#REF!</definedName>
    <definedName localSheetId="8" name="Excel_BuiltIn_Recorder_14">#REF!</definedName>
    <definedName name="Excel_BuiltIn_Recorder_14">#REF!</definedName>
    <definedName localSheetId="7" name="Excel_BuiltIn_Recorder_16">#REF!</definedName>
    <definedName localSheetId="8" name="Excel_BuiltIn_Recorder_16">#REF!</definedName>
    <definedName name="Excel_BuiltIn_Recorder_16">#REF!</definedName>
    <definedName localSheetId="7" name="Excel_BuiltIn_Recorder_2">#REF!</definedName>
    <definedName localSheetId="8" name="Excel_BuiltIn_Recorder_2">#REF!</definedName>
    <definedName name="Excel_BuiltIn_Recorder_2">#REF!</definedName>
    <definedName localSheetId="7" name="Excel_BuiltIn_Recorder_27">#REF!</definedName>
    <definedName localSheetId="8" name="Excel_BuiltIn_Recorder_27">#REF!</definedName>
    <definedName name="Excel_BuiltIn_Recorder_27">#REF!</definedName>
    <definedName localSheetId="7" name="Excel_BuiltIn_Recorder_5">#REF!</definedName>
    <definedName localSheetId="8" name="Excel_BuiltIn_Recorder_5">#REF!</definedName>
    <definedName name="Excel_BuiltIn_Recorder_5">#REF!</definedName>
    <definedName localSheetId="7" name="Excel_BuiltIn_Recorder_6">#REF!</definedName>
    <definedName localSheetId="8" name="Excel_BuiltIn_Recorder_6">#REF!</definedName>
    <definedName name="Excel_BuiltIn_Recorder_6">#REF!</definedName>
    <definedName name="EXECUTION_2005">[95]execut°2005!$A$3:$I$225</definedName>
    <definedName name="EXECUTIONS_30_09_06">'[95]EXECUT°SEPT-06'!$B$3:$J$235</definedName>
    <definedName localSheetId="0" name="ExpandOutputs">Cover!ExpandOutputs</definedName>
    <definedName localSheetId="7" name="ExpandOutputs">#N/A</definedName>
    <definedName localSheetId="8" name="ExpandOutputs">'Parc Mobile '!ExpandOutputs</definedName>
    <definedName name="ExpandOutputs">[0]!ExpandOutputs</definedName>
    <definedName localSheetId="0" name="ExpandOutputs___0">F___7</definedName>
    <definedName localSheetId="7" name="ExpandOutputs___0">'Data Mobile'!F___7</definedName>
    <definedName localSheetId="8" name="ExpandOutputs___0">'Parc Mobile '!F___7</definedName>
    <definedName name="ExpandOutputs___0">F___7</definedName>
    <definedName localSheetId="0" name="ExpandOutputs___12">F___2</definedName>
    <definedName localSheetId="7" name="ExpandOutputs___12">'Data Mobile'!F___2</definedName>
    <definedName localSheetId="8" name="ExpandOutputs___12">'Parc Mobile '!F___2</definedName>
    <definedName name="ExpandOutputs___12">F___2</definedName>
    <definedName localSheetId="0" name="ExpandOutputs___14">F___25</definedName>
    <definedName localSheetId="7" name="ExpandOutputs___14">'Data Mobile'!F___25</definedName>
    <definedName localSheetId="8" name="ExpandOutputs___14">'Parc Mobile '!F___25</definedName>
    <definedName name="ExpandOutputs___14">F___25</definedName>
    <definedName localSheetId="0" name="ExpandOutputs___16">Cover!ExportFile___0</definedName>
    <definedName localSheetId="7" name="ExpandOutputs___16">'Data Mobile'!ExportFile___0</definedName>
    <definedName localSheetId="8" name="ExpandOutputs___16">'Parc Mobile '!ExportFile___0</definedName>
    <definedName name="ExpandOutputs___16">ExportFile___0</definedName>
    <definedName localSheetId="0" name="ExpandOutputs___2">F___14</definedName>
    <definedName localSheetId="7" name="ExpandOutputs___2">'Data Mobile'!F___14</definedName>
    <definedName localSheetId="8" name="ExpandOutputs___2">'Parc Mobile '!F___14</definedName>
    <definedName name="ExpandOutputs___2">F___14</definedName>
    <definedName localSheetId="0" name="ExpandOutputs___23">Cover!ExportFile___7</definedName>
    <definedName localSheetId="7" name="ExpandOutputs___23">'Data Mobile'!ExportFile___7</definedName>
    <definedName localSheetId="8" name="ExpandOutputs___23">'Parc Mobile '!ExportFile___7</definedName>
    <definedName name="ExpandOutputs___23">ExportFile___7</definedName>
    <definedName localSheetId="7" name="ExpandOutputs___25">[57]Trafic!F</definedName>
    <definedName name="ExpandOutputs___25">[57]Trafic!F</definedName>
    <definedName localSheetId="0" name="ExpandOutputs___26">F___5</definedName>
    <definedName localSheetId="7" name="ExpandOutputs___26">'Data Mobile'!F___5</definedName>
    <definedName localSheetId="8" name="ExpandOutputs___26">'Parc Mobile '!F___5</definedName>
    <definedName name="ExpandOutputs___26">F___5</definedName>
    <definedName localSheetId="0" name="ExpandOutputs___27">Cover!F___12</definedName>
    <definedName localSheetId="7" name="ExpandOutputs___27">'Data Mobile'!F___12</definedName>
    <definedName localSheetId="8" name="ExpandOutputs___27">'Parc Mobile '!F___12</definedName>
    <definedName name="ExpandOutputs___27">F___12</definedName>
    <definedName localSheetId="0" name="ExpandOutputs___3">F___4</definedName>
    <definedName localSheetId="7" name="ExpandOutputs___3">'Data Mobile'!F___4</definedName>
    <definedName localSheetId="8" name="ExpandOutputs___3">'Parc Mobile '!F___4</definedName>
    <definedName name="ExpandOutputs___3">F___4</definedName>
    <definedName localSheetId="0" name="ExpandOutputs___4">Cover!Excel_BuiltIn_Extract_0</definedName>
    <definedName localSheetId="7" name="ExpandOutputs___4">'Data Mobile'!Excel_BuiltIn_Extract_0</definedName>
    <definedName localSheetId="8" name="ExpandOutputs___4">'Parc Mobile '!Excel_BuiltIn_Extract_0</definedName>
    <definedName name="ExpandOutputs___4">Excel_BuiltIn_Extract_0</definedName>
    <definedName localSheetId="0" name="ExpandOutputs___5">F___27</definedName>
    <definedName localSheetId="7" name="ExpandOutputs___5">'Data Mobile'!F___27</definedName>
    <definedName localSheetId="8" name="ExpandOutputs___5">'Parc Mobile '!F___27</definedName>
    <definedName name="ExpandOutputs___5">F___27</definedName>
    <definedName localSheetId="0" name="ExpandOutputs___6">Cover!ExportFile___26</definedName>
    <definedName localSheetId="7" name="ExpandOutputs___6">'Data Mobile'!ExportFile___26</definedName>
    <definedName localSheetId="8" name="ExpandOutputs___6">'Parc Mobile '!ExportFile___26</definedName>
    <definedName name="ExpandOutputs___6">ExportFile___26</definedName>
    <definedName localSheetId="0" name="ExpandOutputs___7">F___26</definedName>
    <definedName localSheetId="7" name="ExpandOutputs___7">'Data Mobile'!F___26</definedName>
    <definedName localSheetId="8" name="ExpandOutputs___7">'Parc Mobile '!F___26</definedName>
    <definedName name="ExpandOutputs___7">F___26</definedName>
    <definedName localSheetId="0" name="ExpandOutputs___9">F___16</definedName>
    <definedName localSheetId="7" name="ExpandOutputs___9">'Data Mobile'!F___16</definedName>
    <definedName localSheetId="8" name="ExpandOutputs___9">'Parc Mobile '!F___16</definedName>
    <definedName name="ExpandOutputs___9">F___16</definedName>
    <definedName localSheetId="0" name="ExpandVPeriods">Cover!ExpandVPeriods</definedName>
    <definedName localSheetId="7" name="ExpandVPeriods">#N/A</definedName>
    <definedName localSheetId="8" name="ExpandVPeriods">'Parc Mobile '!ExpandVPeriods</definedName>
    <definedName name="ExpandVPeriods">[0]!ExpandVPeriods</definedName>
    <definedName localSheetId="0" name="ExpandVPeriods___0">ffff___4</definedName>
    <definedName localSheetId="7" name="ExpandVPeriods___0">'Data Mobile'!ffff___4</definedName>
    <definedName localSheetId="8" name="ExpandVPeriods___0">'Parc Mobile '!ffff___4</definedName>
    <definedName name="ExpandVPeriods___0">ffff___4</definedName>
    <definedName localSheetId="0" name="ExpandVPeriods___12">F_SMS_Data___0</definedName>
    <definedName localSheetId="7" name="ExpandVPeriods___12">'Data Mobile'!F_SMS_Data___0</definedName>
    <definedName localSheetId="8" name="ExpandVPeriods___12">'Parc Mobile '!F_SMS_Data___0</definedName>
    <definedName name="ExpandVPeriods___12">F_SMS_Data___0</definedName>
    <definedName localSheetId="0" name="ExpandVPeriods___14">F_SMS_Data___26</definedName>
    <definedName localSheetId="7" name="ExpandVPeriods___14">'Data Mobile'!F_SMS_Data___26</definedName>
    <definedName localSheetId="8" name="ExpandVPeriods___14">'Parc Mobile '!F_SMS_Data___26</definedName>
    <definedName name="ExpandVPeriods___14">F_SMS_Data___26</definedName>
    <definedName localSheetId="0" name="ExpandVPeriods___16">F_SMS_Data___14</definedName>
    <definedName localSheetId="7" name="ExpandVPeriods___16">'Data Mobile'!F_SMS_Data___14</definedName>
    <definedName localSheetId="8" name="ExpandVPeriods___16">'Parc Mobile '!F_SMS_Data___14</definedName>
    <definedName name="ExpandVPeriods___16">F_SMS_Data___14</definedName>
    <definedName localSheetId="0" name="ExpandVPeriods___2">F_SMS_Data___7</definedName>
    <definedName localSheetId="7" name="ExpandVPeriods___2">'Data Mobile'!F_SMS_Data___7</definedName>
    <definedName localSheetId="8" name="ExpandVPeriods___2">'Parc Mobile '!F_SMS_Data___7</definedName>
    <definedName name="ExpandVPeriods___2">F_SMS_Data___7</definedName>
    <definedName localSheetId="0" name="ExpandVPeriods___23">F_SMS_Data___16</definedName>
    <definedName localSheetId="7" name="ExpandVPeriods___23">'Data Mobile'!F_SMS_Data___16</definedName>
    <definedName localSheetId="8" name="ExpandVPeriods___23">'Parc Mobile '!F_SMS_Data___16</definedName>
    <definedName name="ExpandVPeriods___23">F_SMS_Data___16</definedName>
    <definedName localSheetId="0" name="ExpandVPeriods___25">F_SMS_Data___12</definedName>
    <definedName localSheetId="7" name="ExpandVPeriods___25">'Data Mobile'!F_SMS_Data___12</definedName>
    <definedName localSheetId="8" name="ExpandVPeriods___25">'Parc Mobile '!F_SMS_Data___12</definedName>
    <definedName name="ExpandVPeriods___25">F_SMS_Data___12</definedName>
    <definedName localSheetId="0" name="ExpandVPeriods___26">ffff___23</definedName>
    <definedName localSheetId="7" name="ExpandVPeriods___26">'Data Mobile'!ffff___23</definedName>
    <definedName localSheetId="8" name="ExpandVPeriods___26">'Parc Mobile '!ffff___23</definedName>
    <definedName name="ExpandVPeriods___26">ffff___23</definedName>
    <definedName localSheetId="7" name="ExpandVPeriods___27">[57]Trafic!ffff</definedName>
    <definedName name="ExpandVPeriods___27">[57]Trafic!ffff</definedName>
    <definedName localSheetId="0" name="ExpandVPeriods___3">F_SMS_Data___5</definedName>
    <definedName localSheetId="7" name="ExpandVPeriods___3">'Data Mobile'!F_SMS_Data___5</definedName>
    <definedName localSheetId="8" name="ExpandVPeriods___3">'Parc Mobile '!F_SMS_Data___5</definedName>
    <definedName name="ExpandVPeriods___3">F_SMS_Data___5</definedName>
    <definedName localSheetId="0" name="ExpandVPeriods___4">F_SMS_Data___2</definedName>
    <definedName localSheetId="7" name="ExpandVPeriods___4">'Data Mobile'!F_SMS_Data___2</definedName>
    <definedName localSheetId="8" name="ExpandVPeriods___4">'Parc Mobile '!F_SMS_Data___2</definedName>
    <definedName name="ExpandVPeriods___4">F_SMS_Data___2</definedName>
    <definedName localSheetId="0" name="ExpandVPeriods___5">Cover!ffff___6</definedName>
    <definedName localSheetId="7" name="ExpandVPeriods___5">'Data Mobile'!ffff___6</definedName>
    <definedName localSheetId="8" name="ExpandVPeriods___5">'Parc Mobile '!ffff___6</definedName>
    <definedName name="ExpandVPeriods___5">ffff___6</definedName>
    <definedName localSheetId="7" name="ExpandVPeriods___6">[57]Trafic!F_SMS_Data</definedName>
    <definedName name="ExpandVPeriods___6">[57]Trafic!F_SMS_Data</definedName>
    <definedName localSheetId="0" name="ExpandVPeriods___7">#N/A</definedName>
    <definedName localSheetId="7" name="ExpandVPeriods___7">'Data Mobile'!ffff___16</definedName>
    <definedName localSheetId="8" name="ExpandVPeriods___7">'Parc Mobile '!ffff___16</definedName>
    <definedName name="ExpandVPeriods___7">ffff___16</definedName>
    <definedName localSheetId="0" name="ExpandVPeriods___9">F_SMS_Data___27</definedName>
    <definedName localSheetId="7" name="ExpandVPeriods___9">'Data Mobile'!F_SMS_Data___27</definedName>
    <definedName localSheetId="8" name="ExpandVPeriods___9">'Parc Mobile '!F_SMS_Data___27</definedName>
    <definedName name="ExpandVPeriods___9">F_SMS_Data___27</definedName>
    <definedName name="explo">#N/A</definedName>
    <definedName localSheetId="0" name="ExportFile">Cover!ExportFile</definedName>
    <definedName localSheetId="7" name="ExportFile">#N/A</definedName>
    <definedName localSheetId="8" name="ExportFile">'Parc Mobile '!ExportFile</definedName>
    <definedName name="ExportFile">[0]!ExportFile</definedName>
    <definedName localSheetId="0" name="ExportFile___0">Cover!fffffffff___25</definedName>
    <definedName localSheetId="7" name="ExportFile___0">'Data Mobile'!fffffffff___25</definedName>
    <definedName localSheetId="8" name="ExportFile___0">'Parc Mobile '!fffffffff___25</definedName>
    <definedName name="ExportFile___0">fffffffff___25</definedName>
    <definedName localSheetId="7" name="ExportFile___12">[57]Trafic!fffffffff</definedName>
    <definedName name="ExportFile___12">[57]Trafic!fffffffff</definedName>
    <definedName localSheetId="0" name="ExportFile___14">ffff___7</definedName>
    <definedName localSheetId="7" name="ExportFile___14">'Data Mobile'!ffff___7</definedName>
    <definedName localSheetId="8" name="ExportFile___14">'Parc Mobile '!ffff___7</definedName>
    <definedName name="ExportFile___14">ffff___7</definedName>
    <definedName localSheetId="0" name="ExportFile___16">ffff___2</definedName>
    <definedName localSheetId="7" name="ExportFile___16">'Data Mobile'!ffff___2</definedName>
    <definedName localSheetId="8" name="ExportFile___16">'Parc Mobile '!ffff___2</definedName>
    <definedName name="ExportFile___16">ffff___2</definedName>
    <definedName localSheetId="0" name="ExportFile___2">ffff___0</definedName>
    <definedName localSheetId="7" name="ExportFile___2">'Data Mobile'!ffff___0</definedName>
    <definedName localSheetId="8" name="ExportFile___2">'Parc Mobile '!ffff___0</definedName>
    <definedName name="ExportFile___2">ffff___0</definedName>
    <definedName localSheetId="0" name="ExportFile___23">Cover!ffff___14</definedName>
    <definedName localSheetId="7" name="ExportFile___23">'Data Mobile'!ffff___14</definedName>
    <definedName localSheetId="8" name="ExportFile___23">'Parc Mobile '!ffff___14</definedName>
    <definedName name="ExportFile___23">ffff___14</definedName>
    <definedName localSheetId="0" name="ExportFile___25">ffff___27</definedName>
    <definedName localSheetId="7" name="ExportFile___25">'Data Mobile'!ffff___27</definedName>
    <definedName localSheetId="8" name="ExportFile___25">'Parc Mobile '!ffff___27</definedName>
    <definedName name="ExportFile___25">ffff___27</definedName>
    <definedName localSheetId="0" name="ExportFile___26">Cover!fffffffff___16</definedName>
    <definedName localSheetId="7" name="ExportFile___26">'Data Mobile'!fffffffff___16</definedName>
    <definedName localSheetId="8" name="ExportFile___26">'Parc Mobile '!fffffffff___16</definedName>
    <definedName name="ExportFile___26">fffffffff___16</definedName>
    <definedName localSheetId="0" name="ExportFile___27">Cover!fffffffff___6</definedName>
    <definedName localSheetId="7" name="ExportFile___27">'Data Mobile'!fffffffff___6</definedName>
    <definedName localSheetId="8" name="ExportFile___27">'Parc Mobile '!fffffffff___6</definedName>
    <definedName name="ExportFile___27">fffffffff___6</definedName>
    <definedName localSheetId="0" name="ExportFile___3">ffff___26</definedName>
    <definedName localSheetId="7" name="ExportFile___3">'Data Mobile'!ffff___26</definedName>
    <definedName localSheetId="8" name="ExportFile___3">'Parc Mobile '!ffff___26</definedName>
    <definedName name="ExportFile___3">ffff___26</definedName>
    <definedName localSheetId="0" name="ExportFile___4">Cover!ffff___12</definedName>
    <definedName localSheetId="7" name="ExportFile___4">'Data Mobile'!ffff___12</definedName>
    <definedName localSheetId="8" name="ExportFile___4">'Parc Mobile '!ffff___12</definedName>
    <definedName name="ExportFile___4">ffff___12</definedName>
    <definedName localSheetId="0" name="ExportFile___5">Cover!fffffffff___23</definedName>
    <definedName localSheetId="7" name="ExportFile___5">'Data Mobile'!fffffffff___23</definedName>
    <definedName localSheetId="8" name="ExportFile___5">'Parc Mobile '!fffffffff___23</definedName>
    <definedName name="ExportFile___5">fffffffff___23</definedName>
    <definedName localSheetId="0" name="ExportFile___6">ffff___3</definedName>
    <definedName localSheetId="7" name="ExportFile___6">'Data Mobile'!ffff___3</definedName>
    <definedName localSheetId="8" name="ExportFile___6">'Parc Mobile '!ffff___3</definedName>
    <definedName name="ExportFile___6">ffff___3</definedName>
    <definedName localSheetId="0" name="ExportFile___7">Cover!fffffffff___4</definedName>
    <definedName localSheetId="7" name="ExportFile___7">'Data Mobile'!fffffffff___4</definedName>
    <definedName localSheetId="8" name="ExportFile___7">'Parc Mobile '!fffffffff___4</definedName>
    <definedName name="ExportFile___7">fffffffff___4</definedName>
    <definedName localSheetId="0" name="ExportFile___9">ffff___5</definedName>
    <definedName localSheetId="7" name="ExportFile___9">'Data Mobile'!ffff___5</definedName>
    <definedName localSheetId="8" name="ExportFile___9">'Parc Mobile '!ffff___5</definedName>
    <definedName name="ExportFile___9">ffff___5</definedName>
    <definedName localSheetId="0" name="ExpressGraph">'[40]Daily Z10'!#REF!</definedName>
    <definedName localSheetId="7" name="ExpressGraph">'[40]Daily Z10'!#REF!</definedName>
    <definedName localSheetId="8" name="ExpressGraph">'[40]Daily Z10'!#REF!</definedName>
    <definedName name="ExpressGraph">'[40]Daily Z10'!#REF!</definedName>
    <definedName name="EXTERNE">[24]SV161!$C$44</definedName>
    <definedName localSheetId="7" name="_xlnm.Extract">[79]MS!#REF!</definedName>
    <definedName localSheetId="8" name="_xlnm.Extract">[79]MS!#REF!</definedName>
    <definedName name="_xlnm.Extract">[79]MS!#REF!</definedName>
    <definedName hidden="1"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eyr">{"hiden",#N/A,FALSE,"14";"hidden",#N/A,FALSE,"16";"hidden",#N/A,FALSE,"18";"hidden",#N/A,FALSE,"20"}</definedName>
    <definedName hidden="1" localSheetId="7" name="eyr">{"hiden",#N/A,FALSE,"14";"hidden",#N/A,FALSE,"16";"hidden",#N/A,FALSE,"18";"hidden",#N/A,FALSE,"20"}</definedName>
    <definedName hidden="1" localSheetId="8" name="eyr">{"hiden",#N/A,FALSE,"14";"hidden",#N/A,FALSE,"16";"hidden",#N/A,FALSE,"18";"hidden",#N/A,FALSE,"20"}</definedName>
    <definedName hidden="1" name="eyr">{"hiden",#N/A,FALSE,"14";"hidden",#N/A,FALSE,"16";"hidden",#N/A,FALSE,"18";"hidden",#N/A,FALSE,"20"}</definedName>
    <definedName localSheetId="7" name="EZ">#REF!</definedName>
    <definedName localSheetId="8" name="EZ">#REF!</definedName>
    <definedName hidden="1" localSheetId="13" name="ez">{"print 1",#N/A,FALSE,"PrimeCo PCS";"print 2",#N/A,FALSE,"PrimeCo PCS";"valuation",#N/A,FALSE,"PrimeCo PCS"}</definedName>
    <definedName name="EZ">#REF!</definedName>
    <definedName name="ezqe">#N/A</definedName>
    <definedName hidden="1" localSheetId="10" name="ezrtezr">[80]RSG!#REF!</definedName>
    <definedName hidden="1" localSheetId="0" name="ezrtezr">[80]RSG!#REF!</definedName>
    <definedName hidden="1" localSheetId="7" name="ezrtezr">[80]RSG!#REF!</definedName>
    <definedName hidden="1" localSheetId="8" name="ezrtezr">[80]RSG!#REF!</definedName>
    <definedName hidden="1" name="ezrtezr">[80]RSG!#REF!</definedName>
    <definedName hidden="1" name="ezrtrezt">[80]AW!$D$11:$D$24</definedName>
    <definedName hidden="1" localSheetId="10" name="eztezrt">[80]RSG!#REF!</definedName>
    <definedName hidden="1" localSheetId="0" name="eztezrt">[80]RSG!#REF!</definedName>
    <definedName hidden="1" localSheetId="7" name="eztezrt">[80]RSG!#REF!</definedName>
    <definedName hidden="1" localSheetId="8" name="eztezrt">[80]RSG!#REF!</definedName>
    <definedName hidden="1" name="eztezrt">[80]RSG!#REF!</definedName>
    <definedName localSheetId="0" name="F">#REF!</definedName>
    <definedName localSheetId="7" name="F">#REF!</definedName>
    <definedName localSheetId="8" name="F">#REF!</definedName>
    <definedName name="F">#REF!</definedName>
    <definedName localSheetId="0" name="F___0">#REF!</definedName>
    <definedName localSheetId="7" name="F___0">#REF!</definedName>
    <definedName localSheetId="8" name="F___0">#REF!</definedName>
    <definedName name="F___0">#REF!</definedName>
    <definedName localSheetId="0" name="F___12">#REF!</definedName>
    <definedName localSheetId="7" name="F___12">#REF!</definedName>
    <definedName localSheetId="8" name="F___12">#REF!</definedName>
    <definedName name="F___12">#REF!</definedName>
    <definedName localSheetId="7" name="F___14">#REF!</definedName>
    <definedName localSheetId="8" name="F___14">#REF!</definedName>
    <definedName name="F___14">#REF!</definedName>
    <definedName localSheetId="7" name="F___16">#REF!</definedName>
    <definedName localSheetId="8" name="F___16">#REF!</definedName>
    <definedName name="F___16">#REF!</definedName>
    <definedName localSheetId="7" name="F___2">#REF!</definedName>
    <definedName localSheetId="8" name="F___2">#REF!</definedName>
    <definedName name="F___2">#REF!</definedName>
    <definedName localSheetId="7" name="F___25">#REF!</definedName>
    <definedName localSheetId="8" name="F___25">#REF!</definedName>
    <definedName name="F___25">#REF!</definedName>
    <definedName localSheetId="7" name="F___26">#REF!</definedName>
    <definedName localSheetId="8" name="F___26">#REF!</definedName>
    <definedName name="F___26">#REF!</definedName>
    <definedName localSheetId="7" name="F___27">#REF!</definedName>
    <definedName localSheetId="8" name="F___27">#REF!</definedName>
    <definedName name="F___27">#REF!</definedName>
    <definedName localSheetId="7" name="F___4">#REF!</definedName>
    <definedName localSheetId="8" name="F___4">#REF!</definedName>
    <definedName name="F___4">#REF!</definedName>
    <definedName localSheetId="7" name="F___5">#REF!</definedName>
    <definedName localSheetId="8" name="F___5">#REF!</definedName>
    <definedName name="F___5">#REF!</definedName>
    <definedName localSheetId="7" name="F___7">#REF!</definedName>
    <definedName localSheetId="8" name="F___7">#REF!</definedName>
    <definedName name="F___7">#REF!</definedName>
    <definedName localSheetId="7" name="F_SMS_Data">#REF!</definedName>
    <definedName localSheetId="8" name="F_SMS_Data">#REF!</definedName>
    <definedName name="F_SMS_Data">#REF!</definedName>
    <definedName localSheetId="7" name="F_SMS_Data___0">#REF!</definedName>
    <definedName localSheetId="8" name="F_SMS_Data___0">#REF!</definedName>
    <definedName name="F_SMS_Data___0">#REF!</definedName>
    <definedName localSheetId="7" name="F_SMS_Data___12">#REF!</definedName>
    <definedName localSheetId="8" name="F_SMS_Data___12">#REF!</definedName>
    <definedName name="F_SMS_Data___12">#REF!</definedName>
    <definedName localSheetId="7" name="F_SMS_Data___14">#REF!</definedName>
    <definedName localSheetId="8" name="F_SMS_Data___14">#REF!</definedName>
    <definedName name="F_SMS_Data___14">#REF!</definedName>
    <definedName localSheetId="7" name="F_SMS_Data___16">#REF!</definedName>
    <definedName localSheetId="8" name="F_SMS_Data___16">#REF!</definedName>
    <definedName name="F_SMS_Data___16">#REF!</definedName>
    <definedName localSheetId="7" name="F_SMS_Data___2">#REF!</definedName>
    <definedName localSheetId="8" name="F_SMS_Data___2">#REF!</definedName>
    <definedName name="F_SMS_Data___2">#REF!</definedName>
    <definedName localSheetId="7" name="F_SMS_Data___26">#REF!</definedName>
    <definedName localSheetId="8" name="F_SMS_Data___26">#REF!</definedName>
    <definedName name="F_SMS_Data___26">#REF!</definedName>
    <definedName localSheetId="7" name="F_SMS_Data___27">#REF!</definedName>
    <definedName localSheetId="8" name="F_SMS_Data___27">#REF!</definedName>
    <definedName name="F_SMS_Data___27">#REF!</definedName>
    <definedName localSheetId="7" name="F_SMS_Data___5">#REF!</definedName>
    <definedName localSheetId="8" name="F_SMS_Data___5">#REF!</definedName>
    <definedName name="F_SMS_Data___5">#REF!</definedName>
    <definedName localSheetId="7" name="F_SMS_Data___7">#REF!</definedName>
    <definedName localSheetId="8" name="F_SMS_Data___7">#REF!</definedName>
    <definedName name="F_SMS_Data___7">#REF!</definedName>
    <definedName localSheetId="7" name="face">#REF!</definedName>
    <definedName localSheetId="8" name="face">#REF!</definedName>
    <definedName name="face">#REF!</definedName>
    <definedName hidden="1" localSheetId="0" name="fcfdd">{#N/A,#N/A,TRUE,"Forecast &amp; Analysis";#N/A,#N/A,TRUE,"Market Values";#N/A,#N/A,TRUE,"Ratios";#N/A,#N/A,TRUE,"Regressions";#N/A,#N/A,TRUE,"Market Values";#N/A,#N/A,TRUE,"Parameters &amp; Results"}</definedName>
    <definedName hidden="1" localSheetId="7" name="fcfdd">{#N/A,#N/A,TRUE,"Forecast &amp; Analysis";#N/A,#N/A,TRUE,"Market Values";#N/A,#N/A,TRUE,"Ratios";#N/A,#N/A,TRUE,"Regressions";#N/A,#N/A,TRUE,"Market Values";#N/A,#N/A,TRUE,"Parameters &amp; Results"}</definedName>
    <definedName hidden="1" localSheetId="8" name="fcfdd">{#N/A,#N/A,TRUE,"Forecast &amp; Analysis";#N/A,#N/A,TRUE,"Market Values";#N/A,#N/A,TRUE,"Ratios";#N/A,#N/A,TRUE,"Regressions";#N/A,#N/A,TRUE,"Market Values";#N/A,#N/A,TRUE,"Parameters &amp; Results"}</definedName>
    <definedName hidden="1"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localSheetId="0" name="fdd">Cover!fdd</definedName>
    <definedName localSheetId="7" name="fdd">#N/A</definedName>
    <definedName localSheetId="8" name="fdd">'Parc Mobile '!fdd</definedName>
    <definedName name="fdd">[0]!fdd</definedName>
    <definedName hidden="1" name="FDD_0_0">"A30681"</definedName>
    <definedName hidden="1" name="FDD_0_1">"A31047"</definedName>
    <definedName hidden="1" name="FDD_0_10">"A34334"</definedName>
    <definedName hidden="1" name="FDD_0_11">"A34699"</definedName>
    <definedName hidden="1" name="FDD_0_12">"A35064"</definedName>
    <definedName hidden="1" name="FDD_0_13">"A35430"</definedName>
    <definedName hidden="1" name="FDD_0_14">"A35795"</definedName>
    <definedName hidden="1" name="FDD_0_2">"A31412"</definedName>
    <definedName hidden="1" name="FDD_0_3">"A31777"</definedName>
    <definedName hidden="1" name="FDD_0_4">"A32142"</definedName>
    <definedName hidden="1" name="FDD_0_5">"A32508"</definedName>
    <definedName hidden="1" name="FDD_0_6">"A32873"</definedName>
    <definedName hidden="1" name="FDD_0_7">"A33238"</definedName>
    <definedName hidden="1" name="FDD_0_8">"A33603"</definedName>
    <definedName hidden="1" name="FDD_0_9">"A33969"</definedName>
    <definedName hidden="1" name="FDD_1_0">"U25569"</definedName>
    <definedName hidden="1" name="FDD_10_0">"A25569"</definedName>
    <definedName hidden="1" name="FDD_100_0">"A25569"</definedName>
    <definedName hidden="1" name="FDD_101_0">"A25569"</definedName>
    <definedName hidden="1" name="FDD_102_0">"A25569"</definedName>
    <definedName hidden="1" name="FDD_103_0">"A25569"</definedName>
    <definedName hidden="1" name="FDD_104_0">"A25569"</definedName>
    <definedName hidden="1" name="FDD_105_0">"A25569"</definedName>
    <definedName hidden="1" name="FDD_106_0">"A25569"</definedName>
    <definedName hidden="1" name="FDD_107_0">"A25569"</definedName>
    <definedName hidden="1" name="FDD_108_0">"A25569"</definedName>
    <definedName hidden="1" name="FDD_109_0">"A25569"</definedName>
    <definedName hidden="1" name="FDD_11_0">"A25569"</definedName>
    <definedName hidden="1" name="FDD_110_0">"A25569"</definedName>
    <definedName hidden="1" name="FDD_111_0">"A25569"</definedName>
    <definedName hidden="1" name="FDD_112_0">"A25569"</definedName>
    <definedName hidden="1" name="FDD_113_0">"A25569"</definedName>
    <definedName hidden="1" name="FDD_114_0">"A25569"</definedName>
    <definedName hidden="1" name="FDD_115_0">"A25569"</definedName>
    <definedName hidden="1" name="FDD_116_0">"A25569"</definedName>
    <definedName hidden="1" name="FDD_117_0">"A30681"</definedName>
    <definedName hidden="1" name="FDD_117_1">"A31047"</definedName>
    <definedName hidden="1" name="FDD_117_10">"A34334"</definedName>
    <definedName hidden="1" name="FDD_117_11">"A34699"</definedName>
    <definedName hidden="1" name="FDD_117_12">"A35064"</definedName>
    <definedName hidden="1" name="FDD_117_13">"A35430"</definedName>
    <definedName hidden="1" name="FDD_117_14">"A35795"</definedName>
    <definedName hidden="1" name="FDD_117_2">"A31412"</definedName>
    <definedName hidden="1" name="FDD_117_3">"A31777"</definedName>
    <definedName hidden="1" name="FDD_117_4">"A32142"</definedName>
    <definedName hidden="1" name="FDD_117_5">"A32508"</definedName>
    <definedName hidden="1" name="FDD_117_6">"A32873"</definedName>
    <definedName hidden="1" name="FDD_117_7">"A33238"</definedName>
    <definedName hidden="1" name="FDD_117_8">"A33603"</definedName>
    <definedName hidden="1" name="FDD_117_9">"A33969"</definedName>
    <definedName hidden="1" name="FDD_118_0">"A30681"</definedName>
    <definedName hidden="1" name="FDD_118_1">"A31047"</definedName>
    <definedName hidden="1" name="FDD_118_10">"A34334"</definedName>
    <definedName hidden="1" name="FDD_118_11">"A34699"</definedName>
    <definedName hidden="1" name="FDD_118_12">"A35064"</definedName>
    <definedName hidden="1" name="FDD_118_13">"A35430"</definedName>
    <definedName hidden="1" name="FDD_118_14">"A35795"</definedName>
    <definedName hidden="1" name="FDD_118_2">"A31412"</definedName>
    <definedName hidden="1" name="FDD_118_3">"A31777"</definedName>
    <definedName hidden="1" name="FDD_118_4">"A32142"</definedName>
    <definedName hidden="1" name="FDD_118_5">"A32508"</definedName>
    <definedName hidden="1" name="FDD_118_6">"A32873"</definedName>
    <definedName hidden="1" name="FDD_118_7">"A33238"</definedName>
    <definedName hidden="1" name="FDD_118_8">"A33603"</definedName>
    <definedName hidden="1" name="FDD_118_9">"A33969"</definedName>
    <definedName hidden="1" name="FDD_119_0">"A30681"</definedName>
    <definedName hidden="1" name="FDD_119_1">"A31047"</definedName>
    <definedName hidden="1" name="FDD_119_10">"A34334"</definedName>
    <definedName hidden="1" name="FDD_119_11">"A34699"</definedName>
    <definedName hidden="1" name="FDD_119_12">"A35064"</definedName>
    <definedName hidden="1" name="FDD_119_13">"A35430"</definedName>
    <definedName hidden="1" name="FDD_119_14">"A35795"</definedName>
    <definedName hidden="1" name="FDD_119_2">"A31412"</definedName>
    <definedName hidden="1" name="FDD_119_3">"A31777"</definedName>
    <definedName hidden="1" name="FDD_119_4">"A32142"</definedName>
    <definedName hidden="1" name="FDD_119_5">"A32508"</definedName>
    <definedName hidden="1" name="FDD_119_6">"A32873"</definedName>
    <definedName hidden="1" name="FDD_119_7">"A33238"</definedName>
    <definedName hidden="1" name="FDD_119_8">"A33603"</definedName>
    <definedName hidden="1" name="FDD_119_9">"A33969"</definedName>
    <definedName hidden="1" name="FDD_12_0">"A25569"</definedName>
    <definedName hidden="1" name="FDD_120_0">"A30681"</definedName>
    <definedName hidden="1" name="FDD_120_1">"A31047"</definedName>
    <definedName hidden="1" name="FDD_120_10">"A34334"</definedName>
    <definedName hidden="1" name="FDD_120_11">"A34699"</definedName>
    <definedName hidden="1" name="FDD_120_12">"A35064"</definedName>
    <definedName hidden="1" name="FDD_120_13">"A35430"</definedName>
    <definedName hidden="1" name="FDD_120_14">"A35795"</definedName>
    <definedName hidden="1" name="FDD_120_2">"A31412"</definedName>
    <definedName hidden="1" name="FDD_120_3">"A31777"</definedName>
    <definedName hidden="1" name="FDD_120_4">"A32142"</definedName>
    <definedName hidden="1" name="FDD_120_5">"A32508"</definedName>
    <definedName hidden="1" name="FDD_120_6">"A32873"</definedName>
    <definedName hidden="1" name="FDD_120_7">"A33238"</definedName>
    <definedName hidden="1" name="FDD_120_8">"A33603"</definedName>
    <definedName hidden="1" name="FDD_120_9">"A33969"</definedName>
    <definedName hidden="1" name="FDD_121_0">"A30681"</definedName>
    <definedName hidden="1" name="FDD_121_1">"A31047"</definedName>
    <definedName hidden="1" name="FDD_121_10">"A34334"</definedName>
    <definedName hidden="1" name="FDD_121_11">"A34699"</definedName>
    <definedName hidden="1" name="FDD_121_12">"A35064"</definedName>
    <definedName hidden="1" name="FDD_121_13">"A35430"</definedName>
    <definedName hidden="1" name="FDD_121_14">"A35795"</definedName>
    <definedName hidden="1" name="FDD_121_2">"A31412"</definedName>
    <definedName hidden="1" name="FDD_121_3">"A31777"</definedName>
    <definedName hidden="1" name="FDD_121_4">"A32142"</definedName>
    <definedName hidden="1" name="FDD_121_5">"A32508"</definedName>
    <definedName hidden="1" name="FDD_121_6">"A32873"</definedName>
    <definedName hidden="1" name="FDD_121_7">"A33238"</definedName>
    <definedName hidden="1" name="FDD_121_8">"A33603"</definedName>
    <definedName hidden="1" name="FDD_121_9">"A33969"</definedName>
    <definedName hidden="1" name="FDD_122_0">"A30681"</definedName>
    <definedName hidden="1" name="FDD_122_1">"A31047"</definedName>
    <definedName hidden="1" name="FDD_122_10">"A34334"</definedName>
    <definedName hidden="1" name="FDD_122_11">"A34699"</definedName>
    <definedName hidden="1" name="FDD_122_12">"A35064"</definedName>
    <definedName hidden="1" name="FDD_122_13">"A35430"</definedName>
    <definedName hidden="1" name="FDD_122_14">"A35795"</definedName>
    <definedName hidden="1" name="FDD_122_2">"A31412"</definedName>
    <definedName hidden="1" name="FDD_122_3">"A31777"</definedName>
    <definedName hidden="1" name="FDD_122_4">"A32142"</definedName>
    <definedName hidden="1" name="FDD_122_5">"A32508"</definedName>
    <definedName hidden="1" name="FDD_122_6">"A32873"</definedName>
    <definedName hidden="1" name="FDD_122_7">"A33238"</definedName>
    <definedName hidden="1" name="FDD_122_8">"A33603"</definedName>
    <definedName hidden="1" name="FDD_122_9">"A33969"</definedName>
    <definedName hidden="1" name="FDD_123_0">"A30681"</definedName>
    <definedName hidden="1" name="FDD_123_1">"A31047"</definedName>
    <definedName hidden="1" name="FDD_123_10">"A34334"</definedName>
    <definedName hidden="1" name="FDD_123_11">"A34699"</definedName>
    <definedName hidden="1" name="FDD_123_12">"A35064"</definedName>
    <definedName hidden="1" name="FDD_123_13">"A35430"</definedName>
    <definedName hidden="1" name="FDD_123_14">"A35795"</definedName>
    <definedName hidden="1" name="FDD_123_2">"A31412"</definedName>
    <definedName hidden="1" name="FDD_123_3">"A31777"</definedName>
    <definedName hidden="1" name="FDD_123_4">"A32142"</definedName>
    <definedName hidden="1" name="FDD_123_5">"A32508"</definedName>
    <definedName hidden="1" name="FDD_123_6">"A32873"</definedName>
    <definedName hidden="1" name="FDD_123_7">"A33238"</definedName>
    <definedName hidden="1" name="FDD_123_8">"A33603"</definedName>
    <definedName hidden="1" name="FDD_123_9">"A33969"</definedName>
    <definedName hidden="1" name="FDD_124_0">"A30681"</definedName>
    <definedName hidden="1" name="FDD_124_1">"A31047"</definedName>
    <definedName hidden="1" name="FDD_124_10">"A34334"</definedName>
    <definedName hidden="1" name="FDD_124_11">"A34699"</definedName>
    <definedName hidden="1" name="FDD_124_12">"A35064"</definedName>
    <definedName hidden="1" name="FDD_124_13">"A35430"</definedName>
    <definedName hidden="1" name="FDD_124_14">"A35795"</definedName>
    <definedName hidden="1" name="FDD_124_2">"A31412"</definedName>
    <definedName hidden="1" name="FDD_124_3">"A31777"</definedName>
    <definedName hidden="1" name="FDD_124_4">"A32142"</definedName>
    <definedName hidden="1" name="FDD_124_5">"A32508"</definedName>
    <definedName hidden="1" name="FDD_124_6">"A32873"</definedName>
    <definedName hidden="1" name="FDD_124_7">"A33238"</definedName>
    <definedName hidden="1" name="FDD_124_8">"A33603"</definedName>
    <definedName hidden="1" name="FDD_124_9">"A33969"</definedName>
    <definedName hidden="1" name="FDD_125_0">"A30681"</definedName>
    <definedName hidden="1" name="FDD_125_1">"A31047"</definedName>
    <definedName hidden="1" name="FDD_125_10">"A34334"</definedName>
    <definedName hidden="1" name="FDD_125_11">"A34699"</definedName>
    <definedName hidden="1" name="FDD_125_12">"A35064"</definedName>
    <definedName hidden="1" name="FDD_125_13">"A35430"</definedName>
    <definedName hidden="1" name="FDD_125_14">"A35795"</definedName>
    <definedName hidden="1" name="FDD_125_2">"A31412"</definedName>
    <definedName hidden="1" name="FDD_125_3">"A31777"</definedName>
    <definedName hidden="1" name="FDD_125_4">"A32142"</definedName>
    <definedName hidden="1" name="FDD_125_5">"A32508"</definedName>
    <definedName hidden="1" name="FDD_125_6">"A32873"</definedName>
    <definedName hidden="1" name="FDD_125_7">"A33238"</definedName>
    <definedName hidden="1" name="FDD_125_8">"A33603"</definedName>
    <definedName hidden="1" name="FDD_125_9">"A33969"</definedName>
    <definedName hidden="1" name="FDD_126_0">"A30681"</definedName>
    <definedName hidden="1" name="FDD_126_1">"A31047"</definedName>
    <definedName hidden="1" name="FDD_126_10">"A34334"</definedName>
    <definedName hidden="1" name="FDD_126_11">"A34699"</definedName>
    <definedName hidden="1" name="FDD_126_12">"A35064"</definedName>
    <definedName hidden="1" name="FDD_126_13">"A35430"</definedName>
    <definedName hidden="1" name="FDD_126_14">"A35795"</definedName>
    <definedName hidden="1" name="FDD_126_2">"A31412"</definedName>
    <definedName hidden="1" name="FDD_126_3">"A31777"</definedName>
    <definedName hidden="1" name="FDD_126_4">"A32142"</definedName>
    <definedName hidden="1" name="FDD_126_5">"A32508"</definedName>
    <definedName hidden="1" name="FDD_126_6">"A32873"</definedName>
    <definedName hidden="1" name="FDD_126_7">"A33238"</definedName>
    <definedName hidden="1" name="FDD_126_8">"A33603"</definedName>
    <definedName hidden="1" name="FDD_126_9">"A33969"</definedName>
    <definedName hidden="1" name="FDD_127_0">"A30681"</definedName>
    <definedName hidden="1" name="FDD_127_1">"A31047"</definedName>
    <definedName hidden="1" name="FDD_127_10">"A34334"</definedName>
    <definedName hidden="1" name="FDD_127_11">"A34699"</definedName>
    <definedName hidden="1" name="FDD_127_12">"A35064"</definedName>
    <definedName hidden="1" name="FDD_127_13">"A35430"</definedName>
    <definedName hidden="1" name="FDD_127_14">"A35795"</definedName>
    <definedName hidden="1" name="FDD_127_2">"A31412"</definedName>
    <definedName hidden="1" name="FDD_127_3">"A31777"</definedName>
    <definedName hidden="1" name="FDD_127_4">"A32142"</definedName>
    <definedName hidden="1" name="FDD_127_5">"A32508"</definedName>
    <definedName hidden="1" name="FDD_127_6">"A32873"</definedName>
    <definedName hidden="1" name="FDD_127_7">"A33238"</definedName>
    <definedName hidden="1" name="FDD_127_8">"A33603"</definedName>
    <definedName hidden="1" name="FDD_127_9">"A33969"</definedName>
    <definedName hidden="1" name="FDD_128_0">"A30681"</definedName>
    <definedName hidden="1" name="FDD_128_1">"A31047"</definedName>
    <definedName hidden="1" name="FDD_128_10">"A34334"</definedName>
    <definedName hidden="1" name="FDD_128_11">"A34699"</definedName>
    <definedName hidden="1" name="FDD_128_12">"A35064"</definedName>
    <definedName hidden="1" name="FDD_128_13">"A35430"</definedName>
    <definedName hidden="1" name="FDD_128_14">"A35795"</definedName>
    <definedName hidden="1" name="FDD_128_2">"A31412"</definedName>
    <definedName hidden="1" name="FDD_128_3">"A31777"</definedName>
    <definedName hidden="1" name="FDD_128_4">"A32142"</definedName>
    <definedName hidden="1" name="FDD_128_5">"A32508"</definedName>
    <definedName hidden="1" name="FDD_128_6">"A32873"</definedName>
    <definedName hidden="1" name="FDD_128_7">"A33238"</definedName>
    <definedName hidden="1" name="FDD_128_8">"A33603"</definedName>
    <definedName hidden="1" name="FDD_128_9">"A33969"</definedName>
    <definedName hidden="1" name="FDD_129_0">"A30681"</definedName>
    <definedName hidden="1" name="FDD_129_1">"A31047"</definedName>
    <definedName hidden="1" name="FDD_129_10">"A34334"</definedName>
    <definedName hidden="1" name="FDD_129_11">"A34699"</definedName>
    <definedName hidden="1" name="FDD_129_12">"A35064"</definedName>
    <definedName hidden="1" name="FDD_129_13">"A35430"</definedName>
    <definedName hidden="1" name="FDD_129_14">"A35795"</definedName>
    <definedName hidden="1" name="FDD_129_2">"A31412"</definedName>
    <definedName hidden="1" name="FDD_129_3">"A31777"</definedName>
    <definedName hidden="1" name="FDD_129_4">"A32142"</definedName>
    <definedName hidden="1" name="FDD_129_5">"A32508"</definedName>
    <definedName hidden="1" name="FDD_129_6">"A32873"</definedName>
    <definedName hidden="1" name="FDD_129_7">"A33238"</definedName>
    <definedName hidden="1" name="FDD_129_8">"A33603"</definedName>
    <definedName hidden="1" name="FDD_129_9">"A33969"</definedName>
    <definedName hidden="1" name="FDD_13_0">"A25569"</definedName>
    <definedName hidden="1" name="FDD_130_0">"A30681"</definedName>
    <definedName hidden="1" name="FDD_130_1">"A31047"</definedName>
    <definedName hidden="1" name="FDD_130_10">"A34334"</definedName>
    <definedName hidden="1" name="FDD_130_11">"A34699"</definedName>
    <definedName hidden="1" name="FDD_130_12">"A35064"</definedName>
    <definedName hidden="1" name="FDD_130_13">"A35430"</definedName>
    <definedName hidden="1" name="FDD_130_14">"A35795"</definedName>
    <definedName hidden="1" name="FDD_130_2">"A31412"</definedName>
    <definedName hidden="1" name="FDD_130_3">"A31777"</definedName>
    <definedName hidden="1" name="FDD_130_4">"A32142"</definedName>
    <definedName hidden="1" name="FDD_130_5">"A32508"</definedName>
    <definedName hidden="1" name="FDD_130_6">"A32873"</definedName>
    <definedName hidden="1" name="FDD_130_7">"A33238"</definedName>
    <definedName hidden="1" name="FDD_130_8">"A33603"</definedName>
    <definedName hidden="1" name="FDD_130_9">"A33969"</definedName>
    <definedName hidden="1" name="FDD_131_0">"A30681"</definedName>
    <definedName hidden="1" name="FDD_131_1">"A31047"</definedName>
    <definedName hidden="1" name="FDD_131_10">"A34334"</definedName>
    <definedName hidden="1" name="FDD_131_11">"A34699"</definedName>
    <definedName hidden="1" name="FDD_131_12">"A35064"</definedName>
    <definedName hidden="1" name="FDD_131_13">"A35430"</definedName>
    <definedName hidden="1" name="FDD_131_14">"A35795"</definedName>
    <definedName hidden="1" name="FDD_131_2">"A31412"</definedName>
    <definedName hidden="1" name="FDD_131_3">"A31777"</definedName>
    <definedName hidden="1" name="FDD_131_4">"A32142"</definedName>
    <definedName hidden="1" name="FDD_131_5">"A32508"</definedName>
    <definedName hidden="1" name="FDD_131_6">"A32873"</definedName>
    <definedName hidden="1" name="FDD_131_7">"A33238"</definedName>
    <definedName hidden="1" name="FDD_131_8">"A33603"</definedName>
    <definedName hidden="1" name="FDD_131_9">"A33969"</definedName>
    <definedName hidden="1" name="FDD_132_0">"U30681"</definedName>
    <definedName hidden="1" name="FDD_132_1">"U31047"</definedName>
    <definedName hidden="1" name="FDD_132_10">"U34334"</definedName>
    <definedName hidden="1" name="FDD_132_11">"U34699"</definedName>
    <definedName hidden="1" name="FDD_132_12">"U35064"</definedName>
    <definedName hidden="1" name="FDD_132_13">"U35430"</definedName>
    <definedName hidden="1" name="FDD_132_14">"U35795"</definedName>
    <definedName hidden="1" name="FDD_132_2">"U31412"</definedName>
    <definedName hidden="1" name="FDD_132_3">"U31777"</definedName>
    <definedName hidden="1" name="FDD_132_4">"U32142"</definedName>
    <definedName hidden="1" name="FDD_132_5">"U32508"</definedName>
    <definedName hidden="1" name="FDD_132_6">"U32873"</definedName>
    <definedName hidden="1" name="FDD_132_7">"U33238"</definedName>
    <definedName hidden="1" name="FDD_132_8">"U33603"</definedName>
    <definedName hidden="1" name="FDD_132_9">"U33969"</definedName>
    <definedName hidden="1" name="FDD_133_0">"A30681"</definedName>
    <definedName hidden="1" name="FDD_133_1">"A31047"</definedName>
    <definedName hidden="1" name="FDD_133_10">"A34334"</definedName>
    <definedName hidden="1" name="FDD_133_11">"A34699"</definedName>
    <definedName hidden="1" name="FDD_133_12">"A35064"</definedName>
    <definedName hidden="1" name="FDD_133_13">"A35430"</definedName>
    <definedName hidden="1" name="FDD_133_14">"A35795"</definedName>
    <definedName hidden="1" name="FDD_133_2">"A31412"</definedName>
    <definedName hidden="1" name="FDD_133_3">"A31777"</definedName>
    <definedName hidden="1" name="FDD_133_4">"A32142"</definedName>
    <definedName hidden="1" name="FDD_133_5">"A32508"</definedName>
    <definedName hidden="1" name="FDD_133_6">"A32873"</definedName>
    <definedName hidden="1" name="FDD_133_7">"A33238"</definedName>
    <definedName hidden="1" name="FDD_133_8">"A33603"</definedName>
    <definedName hidden="1" name="FDD_133_9">"A33969"</definedName>
    <definedName hidden="1" name="FDD_134_0">"A30681"</definedName>
    <definedName hidden="1" name="FDD_134_1">"A31047"</definedName>
    <definedName hidden="1" name="FDD_134_10">"A34334"</definedName>
    <definedName hidden="1" name="FDD_134_11">"A34699"</definedName>
    <definedName hidden="1" name="FDD_134_12">"A35064"</definedName>
    <definedName hidden="1" name="FDD_134_13">"A35430"</definedName>
    <definedName hidden="1" name="FDD_134_14">"A35795"</definedName>
    <definedName hidden="1" name="FDD_134_2">"A31412"</definedName>
    <definedName hidden="1" name="FDD_134_3">"A31777"</definedName>
    <definedName hidden="1" name="FDD_134_4">"A32142"</definedName>
    <definedName hidden="1" name="FDD_134_5">"A32508"</definedName>
    <definedName hidden="1" name="FDD_134_6">"A32873"</definedName>
    <definedName hidden="1" name="FDD_134_7">"A33238"</definedName>
    <definedName hidden="1" name="FDD_134_8">"A33603"</definedName>
    <definedName hidden="1" name="FDD_134_9">"A33969"</definedName>
    <definedName hidden="1" name="FDD_135_0">"A30681"</definedName>
    <definedName hidden="1" name="FDD_135_1">"A31047"</definedName>
    <definedName hidden="1" name="FDD_135_10">"A34334"</definedName>
    <definedName hidden="1" name="FDD_135_11">"A34699"</definedName>
    <definedName hidden="1" name="FDD_135_12">"A35064"</definedName>
    <definedName hidden="1" name="FDD_135_13">"A35430"</definedName>
    <definedName hidden="1" name="FDD_135_14">"A35795"</definedName>
    <definedName hidden="1" name="FDD_135_2">"A31412"</definedName>
    <definedName hidden="1" name="FDD_135_3">"A31777"</definedName>
    <definedName hidden="1" name="FDD_135_4">"A32142"</definedName>
    <definedName hidden="1" name="FDD_135_5">"A32508"</definedName>
    <definedName hidden="1" name="FDD_135_6">"A32873"</definedName>
    <definedName hidden="1" name="FDD_135_7">"A33238"</definedName>
    <definedName hidden="1" name="FDD_135_8">"A33603"</definedName>
    <definedName hidden="1" name="FDD_135_9">"A33969"</definedName>
    <definedName hidden="1" name="FDD_136_0">"A30681"</definedName>
    <definedName hidden="1" name="FDD_136_1">"A31047"</definedName>
    <definedName hidden="1" name="FDD_136_10">"A34334"</definedName>
    <definedName hidden="1" name="FDD_136_11">"A34699"</definedName>
    <definedName hidden="1" name="FDD_136_12">"A35064"</definedName>
    <definedName hidden="1" name="FDD_136_13">"A35430"</definedName>
    <definedName hidden="1" name="FDD_136_14">"A35795"</definedName>
    <definedName hidden="1" name="FDD_136_2">"A31412"</definedName>
    <definedName hidden="1" name="FDD_136_3">"A31777"</definedName>
    <definedName hidden="1" name="FDD_136_4">"A32142"</definedName>
    <definedName hidden="1" name="FDD_136_5">"A32508"</definedName>
    <definedName hidden="1" name="FDD_136_6">"A32873"</definedName>
    <definedName hidden="1" name="FDD_136_7">"A33238"</definedName>
    <definedName hidden="1" name="FDD_136_8">"A33603"</definedName>
    <definedName hidden="1" name="FDD_136_9">"A33969"</definedName>
    <definedName hidden="1" name="FDD_137_0">"A30681"</definedName>
    <definedName hidden="1" name="FDD_137_1">"A31047"</definedName>
    <definedName hidden="1" name="FDD_137_10">"A34334"</definedName>
    <definedName hidden="1" name="FDD_137_11">"A34699"</definedName>
    <definedName hidden="1" name="FDD_137_12">"A35064"</definedName>
    <definedName hidden="1" name="FDD_137_13">"A35430"</definedName>
    <definedName hidden="1" name="FDD_137_14">"A35795"</definedName>
    <definedName hidden="1" name="FDD_137_2">"A31412"</definedName>
    <definedName hidden="1" name="FDD_137_3">"A31777"</definedName>
    <definedName hidden="1" name="FDD_137_4">"A32142"</definedName>
    <definedName hidden="1" name="FDD_137_5">"A32508"</definedName>
    <definedName hidden="1" name="FDD_137_6">"A32873"</definedName>
    <definedName hidden="1" name="FDD_137_7">"A33238"</definedName>
    <definedName hidden="1" name="FDD_137_8">"A33603"</definedName>
    <definedName hidden="1" name="FDD_137_9">"A33969"</definedName>
    <definedName hidden="1" name="FDD_138_0">"A30681"</definedName>
    <definedName hidden="1" name="FDD_138_1">"A31047"</definedName>
    <definedName hidden="1" name="FDD_138_10">"A34334"</definedName>
    <definedName hidden="1" name="FDD_138_11">"A34699"</definedName>
    <definedName hidden="1" name="FDD_138_12">"A35064"</definedName>
    <definedName hidden="1" name="FDD_138_13">"A35430"</definedName>
    <definedName hidden="1" name="FDD_138_14">"A35795"</definedName>
    <definedName hidden="1" name="FDD_138_2">"A31412"</definedName>
    <definedName hidden="1" name="FDD_138_3">"A31777"</definedName>
    <definedName hidden="1" name="FDD_138_4">"A32142"</definedName>
    <definedName hidden="1" name="FDD_138_5">"A32508"</definedName>
    <definedName hidden="1" name="FDD_138_6">"A32873"</definedName>
    <definedName hidden="1" name="FDD_138_7">"A33238"</definedName>
    <definedName hidden="1" name="FDD_138_8">"A33603"</definedName>
    <definedName hidden="1" name="FDD_138_9">"A33969"</definedName>
    <definedName hidden="1" name="FDD_139_0">"A30681"</definedName>
    <definedName hidden="1" name="FDD_139_1">"A31047"</definedName>
    <definedName hidden="1" name="FDD_139_10">"U34334"</definedName>
    <definedName hidden="1" name="FDD_139_11">"U34699"</definedName>
    <definedName hidden="1" name="FDD_139_12">"U35064"</definedName>
    <definedName hidden="1" name="FDD_139_13">"U35430"</definedName>
    <definedName hidden="1" name="FDD_139_14">"U35795"</definedName>
    <definedName hidden="1" name="FDD_139_2">"A31412"</definedName>
    <definedName hidden="1" name="FDD_139_3">"U31777"</definedName>
    <definedName hidden="1" name="FDD_139_4">"U32142"</definedName>
    <definedName hidden="1" name="FDD_139_5">"U32508"</definedName>
    <definedName hidden="1" name="FDD_139_6">"U32873"</definedName>
    <definedName hidden="1" name="FDD_139_7">"U33238"</definedName>
    <definedName hidden="1" name="FDD_139_8">"U33603"</definedName>
    <definedName hidden="1" name="FDD_139_9">"U33969"</definedName>
    <definedName hidden="1" name="FDD_14_0">"A25569"</definedName>
    <definedName hidden="1" name="FDD_140_0">"A25569"</definedName>
    <definedName hidden="1" name="FDD_141_0">"A30681"</definedName>
    <definedName hidden="1" name="FDD_141_1">"A31047"</definedName>
    <definedName hidden="1" name="FDD_141_10">"A34334"</definedName>
    <definedName hidden="1" name="FDD_141_11">"A34699"</definedName>
    <definedName hidden="1" name="FDD_141_12">"A35064"</definedName>
    <definedName hidden="1" name="FDD_141_13">"A35430"</definedName>
    <definedName hidden="1" name="FDD_141_14">"A35795"</definedName>
    <definedName hidden="1" name="FDD_141_2">"A31412"</definedName>
    <definedName hidden="1" name="FDD_141_3">"A31777"</definedName>
    <definedName hidden="1" name="FDD_141_4">"A32142"</definedName>
    <definedName hidden="1" name="FDD_141_5">"A32508"</definedName>
    <definedName hidden="1" name="FDD_141_6">"A32873"</definedName>
    <definedName hidden="1" name="FDD_141_7">"A33238"</definedName>
    <definedName hidden="1" name="FDD_141_8">"A33603"</definedName>
    <definedName hidden="1" name="FDD_141_9">"A33969"</definedName>
    <definedName hidden="1" name="FDD_142_0">"A30681"</definedName>
    <definedName hidden="1" name="FDD_142_1">"A31047"</definedName>
    <definedName hidden="1" name="FDD_142_10">"A34334"</definedName>
    <definedName hidden="1" name="FDD_142_11">"A34699"</definedName>
    <definedName hidden="1" name="FDD_142_12">"A35064"</definedName>
    <definedName hidden="1" name="FDD_142_13">"A35430"</definedName>
    <definedName hidden="1" name="FDD_142_14">"A35795"</definedName>
    <definedName hidden="1" name="FDD_142_2">"A31412"</definedName>
    <definedName hidden="1" name="FDD_142_3">"A31777"</definedName>
    <definedName hidden="1" name="FDD_142_4">"A32142"</definedName>
    <definedName hidden="1" name="FDD_142_5">"A32508"</definedName>
    <definedName hidden="1" name="FDD_142_6">"A32873"</definedName>
    <definedName hidden="1" name="FDD_142_7">"A33238"</definedName>
    <definedName hidden="1" name="FDD_142_8">"A33603"</definedName>
    <definedName hidden="1" name="FDD_142_9">"A33969"</definedName>
    <definedName hidden="1" name="FDD_143_0">"A30681"</definedName>
    <definedName hidden="1" name="FDD_143_1">"A31047"</definedName>
    <definedName hidden="1" name="FDD_143_10">"A34334"</definedName>
    <definedName hidden="1" name="FDD_143_11">"A34699"</definedName>
    <definedName hidden="1" name="FDD_143_12">"A35064"</definedName>
    <definedName hidden="1" name="FDD_143_13">"A35430"</definedName>
    <definedName hidden="1" name="FDD_143_14">"A35795"</definedName>
    <definedName hidden="1" name="FDD_143_2">"A31412"</definedName>
    <definedName hidden="1" name="FDD_143_3">"A31777"</definedName>
    <definedName hidden="1" name="FDD_143_4">"A32142"</definedName>
    <definedName hidden="1" name="FDD_143_5">"A32508"</definedName>
    <definedName hidden="1" name="FDD_143_6">"A32873"</definedName>
    <definedName hidden="1" name="FDD_143_7">"A33238"</definedName>
    <definedName hidden="1" name="FDD_143_8">"A33603"</definedName>
    <definedName hidden="1" name="FDD_143_9">"A33969"</definedName>
    <definedName hidden="1" name="FDD_144_0">"A30681"</definedName>
    <definedName hidden="1" name="FDD_144_1">"A31047"</definedName>
    <definedName hidden="1" name="FDD_144_10">"A34334"</definedName>
    <definedName hidden="1" name="FDD_144_11">"A34699"</definedName>
    <definedName hidden="1" name="FDD_144_12">"A35064"</definedName>
    <definedName hidden="1" name="FDD_144_13">"A35430"</definedName>
    <definedName hidden="1" name="FDD_144_14">"A35795"</definedName>
    <definedName hidden="1" name="FDD_144_2">"A31412"</definedName>
    <definedName hidden="1" name="FDD_144_3">"A31777"</definedName>
    <definedName hidden="1" name="FDD_144_4">"A32142"</definedName>
    <definedName hidden="1" name="FDD_144_5">"A32508"</definedName>
    <definedName hidden="1" name="FDD_144_6">"A32873"</definedName>
    <definedName hidden="1" name="FDD_144_7">"A33238"</definedName>
    <definedName hidden="1" name="FDD_144_8">"A33603"</definedName>
    <definedName hidden="1" name="FDD_144_9">"A33969"</definedName>
    <definedName hidden="1" name="FDD_145_0">"A30681"</definedName>
    <definedName hidden="1" name="FDD_145_1">"A31047"</definedName>
    <definedName hidden="1" name="FDD_145_10">"A34334"</definedName>
    <definedName hidden="1" name="FDD_145_11">"A34699"</definedName>
    <definedName hidden="1" name="FDD_145_12">"A35064"</definedName>
    <definedName hidden="1" name="FDD_145_13">"A35430"</definedName>
    <definedName hidden="1" name="FDD_145_14">"A35795"</definedName>
    <definedName hidden="1" name="FDD_145_2">"A31412"</definedName>
    <definedName hidden="1" name="FDD_145_3">"A31777"</definedName>
    <definedName hidden="1" name="FDD_145_4">"A32142"</definedName>
    <definedName hidden="1" name="FDD_145_5">"A32508"</definedName>
    <definedName hidden="1" name="FDD_145_6">"A32873"</definedName>
    <definedName hidden="1" name="FDD_145_7">"A33238"</definedName>
    <definedName hidden="1" name="FDD_145_8">"A33603"</definedName>
    <definedName hidden="1" name="FDD_145_9">"A33969"</definedName>
    <definedName hidden="1" name="FDD_146_0">"A30681"</definedName>
    <definedName hidden="1" name="FDD_146_1">"A31047"</definedName>
    <definedName hidden="1" name="FDD_146_10">"A34334"</definedName>
    <definedName hidden="1" name="FDD_146_11">"A34699"</definedName>
    <definedName hidden="1" name="FDD_146_12">"A35064"</definedName>
    <definedName hidden="1" name="FDD_146_13">"A35430"</definedName>
    <definedName hidden="1" name="FDD_146_14">"A35795"</definedName>
    <definedName hidden="1" name="FDD_146_2">"A31412"</definedName>
    <definedName hidden="1" name="FDD_146_3">"A31777"</definedName>
    <definedName hidden="1" name="FDD_146_4">"A32142"</definedName>
    <definedName hidden="1" name="FDD_146_5">"A32508"</definedName>
    <definedName hidden="1" name="FDD_146_6">"A32873"</definedName>
    <definedName hidden="1" name="FDD_146_7">"A33238"</definedName>
    <definedName hidden="1" name="FDD_146_8">"A33603"</definedName>
    <definedName hidden="1" name="FDD_146_9">"A33969"</definedName>
    <definedName hidden="1" name="FDD_147_0">"U30681"</definedName>
    <definedName hidden="1" name="FDD_147_1">"U31047"</definedName>
    <definedName hidden="1" name="FDD_147_10">"U34334"</definedName>
    <definedName hidden="1" name="FDD_147_11">"U34699"</definedName>
    <definedName hidden="1" name="FDD_147_12">"U35064"</definedName>
    <definedName hidden="1" name="FDD_147_13">"U35430"</definedName>
    <definedName hidden="1" name="FDD_147_14">"U35795"</definedName>
    <definedName hidden="1" name="FDD_147_2">"U31412"</definedName>
    <definedName hidden="1" name="FDD_147_3">"U31777"</definedName>
    <definedName hidden="1" name="FDD_147_4">"U32142"</definedName>
    <definedName hidden="1" name="FDD_147_5">"U32508"</definedName>
    <definedName hidden="1" name="FDD_147_6">"U32873"</definedName>
    <definedName hidden="1" name="FDD_147_7">"U33238"</definedName>
    <definedName hidden="1" name="FDD_147_8">"U33603"</definedName>
    <definedName hidden="1" name="FDD_147_9">"U33969"</definedName>
    <definedName hidden="1" name="FDD_148_0">"A30681"</definedName>
    <definedName hidden="1" name="FDD_148_1">"A31047"</definedName>
    <definedName hidden="1" name="FDD_148_10">"A34334"</definedName>
    <definedName hidden="1" name="FDD_148_11">"A34699"</definedName>
    <definedName hidden="1" name="FDD_148_12">"A35064"</definedName>
    <definedName hidden="1" name="FDD_148_13">"A35430"</definedName>
    <definedName hidden="1" name="FDD_148_14">"A35795"</definedName>
    <definedName hidden="1" name="FDD_148_2">"A31412"</definedName>
    <definedName hidden="1" name="FDD_148_3">"A31777"</definedName>
    <definedName hidden="1" name="FDD_148_4">"A32142"</definedName>
    <definedName hidden="1" name="FDD_148_5">"A32508"</definedName>
    <definedName hidden="1" name="FDD_148_6">"A32873"</definedName>
    <definedName hidden="1" name="FDD_148_7">"A33238"</definedName>
    <definedName hidden="1" name="FDD_148_8">"A33603"</definedName>
    <definedName hidden="1" name="FDD_148_9">"A33969"</definedName>
    <definedName hidden="1" name="FDD_149_0">"U30681"</definedName>
    <definedName hidden="1" name="FDD_149_1">"U31047"</definedName>
    <definedName hidden="1" name="FDD_149_10">"U34334"</definedName>
    <definedName hidden="1" name="FDD_149_11">"U34699"</definedName>
    <definedName hidden="1" name="FDD_149_12">"U35064"</definedName>
    <definedName hidden="1" name="FDD_149_13">"U35430"</definedName>
    <definedName hidden="1" name="FDD_149_14">"A35795"</definedName>
    <definedName hidden="1" name="FDD_149_2">"U31412"</definedName>
    <definedName hidden="1" name="FDD_149_3">"U31777"</definedName>
    <definedName hidden="1" name="FDD_149_4">"U32142"</definedName>
    <definedName hidden="1" name="FDD_149_5">"U32508"</definedName>
    <definedName hidden="1" name="FDD_149_6">"U32873"</definedName>
    <definedName hidden="1" name="FDD_149_7">"U33238"</definedName>
    <definedName hidden="1" name="FDD_149_8">"U33603"</definedName>
    <definedName hidden="1" name="FDD_149_9">"U33969"</definedName>
    <definedName hidden="1" name="FDD_15_0">"A25569"</definedName>
    <definedName hidden="1" name="FDD_151_0">"A30681"</definedName>
    <definedName hidden="1" name="FDD_151_1">"A31047"</definedName>
    <definedName hidden="1" name="FDD_151_10">"A34334"</definedName>
    <definedName hidden="1" name="FDD_151_11">"A34699"</definedName>
    <definedName hidden="1" name="FDD_151_12">"A35064"</definedName>
    <definedName hidden="1" name="FDD_151_13">"A35430"</definedName>
    <definedName hidden="1" name="FDD_151_14">"A35795"</definedName>
    <definedName hidden="1" name="FDD_151_2">"A31412"</definedName>
    <definedName hidden="1" name="FDD_151_3">"A31777"</definedName>
    <definedName hidden="1" name="FDD_151_4">"A32142"</definedName>
    <definedName hidden="1" name="FDD_151_5">"A32508"</definedName>
    <definedName hidden="1" name="FDD_151_6">"A32873"</definedName>
    <definedName hidden="1" name="FDD_151_7">"A33238"</definedName>
    <definedName hidden="1" name="FDD_151_8">"A33603"</definedName>
    <definedName hidden="1" name="FDD_151_9">"A33969"</definedName>
    <definedName hidden="1" name="FDD_152_0">"A30681"</definedName>
    <definedName hidden="1" name="FDD_152_1">"A31047"</definedName>
    <definedName hidden="1" name="FDD_152_10">"A34334"</definedName>
    <definedName hidden="1" name="FDD_152_11">"A34699"</definedName>
    <definedName hidden="1" name="FDD_152_12">"A35064"</definedName>
    <definedName hidden="1" name="FDD_152_13">"A35430"</definedName>
    <definedName hidden="1" name="FDD_152_14">"A35795"</definedName>
    <definedName hidden="1" name="FDD_152_15">"E36160"</definedName>
    <definedName hidden="1" name="FDD_152_2">"A31412"</definedName>
    <definedName hidden="1" name="FDD_152_3">"A31777"</definedName>
    <definedName hidden="1" name="FDD_152_4">"A32142"</definedName>
    <definedName hidden="1" name="FDD_152_5">"A32508"</definedName>
    <definedName hidden="1" name="FDD_152_6">"A32873"</definedName>
    <definedName hidden="1" name="FDD_152_7">"A33238"</definedName>
    <definedName hidden="1" name="FDD_152_8">"A33603"</definedName>
    <definedName hidden="1" name="FDD_152_9">"A33969"</definedName>
    <definedName hidden="1" name="FDD_153_0">"A30681"</definedName>
    <definedName hidden="1" name="FDD_153_1">"A31047"</definedName>
    <definedName hidden="1" name="FDD_153_10">"A34334"</definedName>
    <definedName hidden="1" name="FDD_153_11">"A34699"</definedName>
    <definedName hidden="1" name="FDD_153_12">"A35064"</definedName>
    <definedName hidden="1" name="FDD_153_13">"A35430"</definedName>
    <definedName hidden="1" name="FDD_153_14">"A35795"</definedName>
    <definedName hidden="1" name="FDD_153_2">"A31412"</definedName>
    <definedName hidden="1" name="FDD_153_3">"A31777"</definedName>
    <definedName hidden="1" name="FDD_153_4">"A32142"</definedName>
    <definedName hidden="1" name="FDD_153_5">"A32508"</definedName>
    <definedName hidden="1" name="FDD_153_6">"A32873"</definedName>
    <definedName hidden="1" name="FDD_153_7">"A33238"</definedName>
    <definedName hidden="1" name="FDD_153_8">"A33603"</definedName>
    <definedName hidden="1" name="FDD_153_9">"A33969"</definedName>
    <definedName hidden="1" name="FDD_154_0">"A30681"</definedName>
    <definedName hidden="1" name="FDD_154_1">"A31047"</definedName>
    <definedName hidden="1" name="FDD_154_10">"A34334"</definedName>
    <definedName hidden="1" name="FDD_154_11">"A34699"</definedName>
    <definedName hidden="1" name="FDD_154_12">"A35064"</definedName>
    <definedName hidden="1" name="FDD_154_13">"A35430"</definedName>
    <definedName hidden="1" name="FDD_154_14">"A35795"</definedName>
    <definedName hidden="1" name="FDD_154_2">"A31412"</definedName>
    <definedName hidden="1" name="FDD_154_3">"A31777"</definedName>
    <definedName hidden="1" name="FDD_154_4">"A32142"</definedName>
    <definedName hidden="1" name="FDD_154_5">"A32508"</definedName>
    <definedName hidden="1" name="FDD_154_6">"A32873"</definedName>
    <definedName hidden="1" name="FDD_154_7">"A33238"</definedName>
    <definedName hidden="1" name="FDD_154_8">"A33603"</definedName>
    <definedName hidden="1" name="FDD_154_9">"A33969"</definedName>
    <definedName hidden="1" name="FDD_155_0">"A25569"</definedName>
    <definedName hidden="1" name="FDD_156_0">"A30681"</definedName>
    <definedName hidden="1" name="FDD_156_1">"A31047"</definedName>
    <definedName hidden="1" name="FDD_156_10">"A34334"</definedName>
    <definedName hidden="1" name="FDD_156_11">"A34699"</definedName>
    <definedName hidden="1" name="FDD_156_12">"A35064"</definedName>
    <definedName hidden="1" name="FDD_156_13">"A35430"</definedName>
    <definedName hidden="1" name="FDD_156_14">"A35795"</definedName>
    <definedName hidden="1" name="FDD_156_15">"E36160"</definedName>
    <definedName hidden="1" name="FDD_156_2">"A31412"</definedName>
    <definedName hidden="1" name="FDD_156_3">"A31777"</definedName>
    <definedName hidden="1" name="FDD_156_4">"A32142"</definedName>
    <definedName hidden="1" name="FDD_156_5">"A32508"</definedName>
    <definedName hidden="1" name="FDD_156_6">"A32873"</definedName>
    <definedName hidden="1" name="FDD_156_7">"A33238"</definedName>
    <definedName hidden="1" name="FDD_156_8">"A33603"</definedName>
    <definedName hidden="1" name="FDD_156_9">"A33969"</definedName>
    <definedName hidden="1" name="FDD_157_0">"A30681"</definedName>
    <definedName hidden="1" name="FDD_157_1">"A31047"</definedName>
    <definedName hidden="1" name="FDD_157_10">"A34334"</definedName>
    <definedName hidden="1" name="FDD_157_11">"A34699"</definedName>
    <definedName hidden="1" name="FDD_157_12">"A35064"</definedName>
    <definedName hidden="1" name="FDD_157_13">"A35430"</definedName>
    <definedName hidden="1" name="FDD_157_14">"A35795"</definedName>
    <definedName hidden="1" name="FDD_157_2">"A31412"</definedName>
    <definedName hidden="1" name="FDD_157_3">"A31777"</definedName>
    <definedName hidden="1" name="FDD_157_4">"A32142"</definedName>
    <definedName hidden="1" name="FDD_157_5">"A32508"</definedName>
    <definedName hidden="1" name="FDD_157_6">"A32873"</definedName>
    <definedName hidden="1" name="FDD_157_7">"A33238"</definedName>
    <definedName hidden="1" name="FDD_157_8">"A33603"</definedName>
    <definedName hidden="1" name="FDD_157_9">"A33969"</definedName>
    <definedName hidden="1" name="FDD_158_0">"A30681"</definedName>
    <definedName hidden="1" name="FDD_158_1">"A31047"</definedName>
    <definedName hidden="1" name="FDD_158_10">"A34334"</definedName>
    <definedName hidden="1" name="FDD_158_11">"A34699"</definedName>
    <definedName hidden="1" name="FDD_158_12">"A35064"</definedName>
    <definedName hidden="1" name="FDD_158_13">"A35430"</definedName>
    <definedName hidden="1" name="FDD_158_14">"A35795"</definedName>
    <definedName hidden="1" name="FDD_158_15">"E36160"</definedName>
    <definedName hidden="1" name="FDD_158_2">"A31412"</definedName>
    <definedName hidden="1" name="FDD_158_3">"A31777"</definedName>
    <definedName hidden="1" name="FDD_158_4">"A32142"</definedName>
    <definedName hidden="1" name="FDD_158_5">"A32508"</definedName>
    <definedName hidden="1" name="FDD_158_6">"A32873"</definedName>
    <definedName hidden="1" name="FDD_158_7">"A33238"</definedName>
    <definedName hidden="1" name="FDD_158_8">"A33603"</definedName>
    <definedName hidden="1" name="FDD_158_9">"A33969"</definedName>
    <definedName hidden="1" name="FDD_159_0">"A30681"</definedName>
    <definedName hidden="1" name="FDD_159_1">"A31047"</definedName>
    <definedName hidden="1" name="FDD_159_10">"A34334"</definedName>
    <definedName hidden="1" name="FDD_159_11">"A34699"</definedName>
    <definedName hidden="1" name="FDD_159_12">"A35064"</definedName>
    <definedName hidden="1" name="FDD_159_13">"A35430"</definedName>
    <definedName hidden="1" name="FDD_159_14">"A35795"</definedName>
    <definedName hidden="1" name="FDD_159_2">"A31412"</definedName>
    <definedName hidden="1" name="FDD_159_3">"A31777"</definedName>
    <definedName hidden="1" name="FDD_159_4">"A32142"</definedName>
    <definedName hidden="1" name="FDD_159_5">"A32508"</definedName>
    <definedName hidden="1" name="FDD_159_6">"A32873"</definedName>
    <definedName hidden="1" name="FDD_159_7">"A33238"</definedName>
    <definedName hidden="1" name="FDD_159_8">"A33603"</definedName>
    <definedName hidden="1" name="FDD_159_9">"A33969"</definedName>
    <definedName hidden="1" name="FDD_16_0">"A25569"</definedName>
    <definedName hidden="1" name="FDD_160_0">"A30681"</definedName>
    <definedName hidden="1" name="FDD_160_1">"A31047"</definedName>
    <definedName hidden="1" name="FDD_160_10">"A34334"</definedName>
    <definedName hidden="1" name="FDD_160_11">"A34699"</definedName>
    <definedName hidden="1" name="FDD_160_12">"A35064"</definedName>
    <definedName hidden="1" name="FDD_160_13">"A35430"</definedName>
    <definedName hidden="1" name="FDD_160_14">"A35795"</definedName>
    <definedName hidden="1" name="FDD_160_15">"E36160"</definedName>
    <definedName hidden="1" name="FDD_160_2">"A31412"</definedName>
    <definedName hidden="1" name="FDD_160_3">"A31777"</definedName>
    <definedName hidden="1" name="FDD_160_4">"A32142"</definedName>
    <definedName hidden="1" name="FDD_160_5">"A32508"</definedName>
    <definedName hidden="1" name="FDD_160_6">"A32873"</definedName>
    <definedName hidden="1" name="FDD_160_7">"A33238"</definedName>
    <definedName hidden="1" name="FDD_160_8">"A33603"</definedName>
    <definedName hidden="1" name="FDD_160_9">"A33969"</definedName>
    <definedName hidden="1" name="FDD_161_0">"A30681"</definedName>
    <definedName hidden="1" name="FDD_161_1">"A31047"</definedName>
    <definedName hidden="1" name="FDD_161_10">"A34334"</definedName>
    <definedName hidden="1" name="FDD_161_11">"A34699"</definedName>
    <definedName hidden="1" name="FDD_161_12">"A35064"</definedName>
    <definedName hidden="1" name="FDD_161_13">"A35430"</definedName>
    <definedName hidden="1" name="FDD_161_14">"A35795"</definedName>
    <definedName hidden="1" name="FDD_161_2">"A31412"</definedName>
    <definedName hidden="1" name="FDD_161_3">"A31777"</definedName>
    <definedName hidden="1" name="FDD_161_4">"A32142"</definedName>
    <definedName hidden="1" name="FDD_161_5">"A32508"</definedName>
    <definedName hidden="1" name="FDD_161_6">"A32873"</definedName>
    <definedName hidden="1" name="FDD_161_7">"A33238"</definedName>
    <definedName hidden="1" name="FDD_161_8">"A33603"</definedName>
    <definedName hidden="1" name="FDD_161_9">"A33969"</definedName>
    <definedName hidden="1" name="FDD_162_0">"A30681"</definedName>
    <definedName hidden="1" name="FDD_162_1">"A31047"</definedName>
    <definedName hidden="1" name="FDD_162_10">"A34334"</definedName>
    <definedName hidden="1" name="FDD_162_11">"A34699"</definedName>
    <definedName hidden="1" name="FDD_162_12">"A35064"</definedName>
    <definedName hidden="1" name="FDD_162_13">"A35430"</definedName>
    <definedName hidden="1" name="FDD_162_14">"A35795"</definedName>
    <definedName hidden="1" name="FDD_162_2">"A31412"</definedName>
    <definedName hidden="1" name="FDD_162_3">"A31777"</definedName>
    <definedName hidden="1" name="FDD_162_4">"A32142"</definedName>
    <definedName hidden="1" name="FDD_162_5">"A32508"</definedName>
    <definedName hidden="1" name="FDD_162_6">"A32873"</definedName>
    <definedName hidden="1" name="FDD_162_7">"A33238"</definedName>
    <definedName hidden="1" name="FDD_162_8">"A33603"</definedName>
    <definedName hidden="1" name="FDD_162_9">"A33969"</definedName>
    <definedName hidden="1" name="FDD_163_0">"A30681"</definedName>
    <definedName hidden="1" name="FDD_163_1">"A31047"</definedName>
    <definedName hidden="1" name="FDD_163_10">"A34334"</definedName>
    <definedName hidden="1" name="FDD_163_11">"A34699"</definedName>
    <definedName hidden="1" name="FDD_163_12">"A35064"</definedName>
    <definedName hidden="1" name="FDD_163_13">"A35430"</definedName>
    <definedName hidden="1" name="FDD_163_14">"A35795"</definedName>
    <definedName hidden="1" name="FDD_163_2">"A31412"</definedName>
    <definedName hidden="1" name="FDD_163_3">"A31777"</definedName>
    <definedName hidden="1" name="FDD_163_4">"A32142"</definedName>
    <definedName hidden="1" name="FDD_163_5">"A32508"</definedName>
    <definedName hidden="1" name="FDD_163_6">"A32873"</definedName>
    <definedName hidden="1" name="FDD_163_7">"A33238"</definedName>
    <definedName hidden="1" name="FDD_163_8">"A33603"</definedName>
    <definedName hidden="1" name="FDD_163_9">"A33969"</definedName>
    <definedName hidden="1" name="FDD_164_0">"A25569"</definedName>
    <definedName hidden="1" name="FDD_165_0">"A30681"</definedName>
    <definedName hidden="1" name="FDD_165_1">"A31047"</definedName>
    <definedName hidden="1" name="FDD_165_10">"A34334"</definedName>
    <definedName hidden="1" name="FDD_165_11">"A34699"</definedName>
    <definedName hidden="1" name="FDD_165_12">"A35064"</definedName>
    <definedName hidden="1" name="FDD_165_13">"A35430"</definedName>
    <definedName hidden="1" name="FDD_165_14">"A35795"</definedName>
    <definedName hidden="1" name="FDD_165_2">"A31412"</definedName>
    <definedName hidden="1" name="FDD_165_3">"A31777"</definedName>
    <definedName hidden="1" name="FDD_165_4">"A32142"</definedName>
    <definedName hidden="1" name="FDD_165_5">"A32508"</definedName>
    <definedName hidden="1" name="FDD_165_6">"A32873"</definedName>
    <definedName hidden="1" name="FDD_165_7">"A33238"</definedName>
    <definedName hidden="1" name="FDD_165_8">"A33603"</definedName>
    <definedName hidden="1" name="FDD_165_9">"A33969"</definedName>
    <definedName hidden="1" name="FDD_166_0">"A30681"</definedName>
    <definedName hidden="1" name="FDD_166_1">"A31047"</definedName>
    <definedName hidden="1" name="FDD_166_10">"A34334"</definedName>
    <definedName hidden="1" name="FDD_166_11">"A34699"</definedName>
    <definedName hidden="1" name="FDD_166_12">"A35064"</definedName>
    <definedName hidden="1" name="FDD_166_13">"A35430"</definedName>
    <definedName hidden="1" name="FDD_166_14">"A35795"</definedName>
    <definedName hidden="1" name="FDD_166_2">"A31412"</definedName>
    <definedName hidden="1" name="FDD_166_3">"A31777"</definedName>
    <definedName hidden="1" name="FDD_166_4">"A32142"</definedName>
    <definedName hidden="1" name="FDD_166_5">"A32508"</definedName>
    <definedName hidden="1" name="FDD_166_6">"A32873"</definedName>
    <definedName hidden="1" name="FDD_166_7">"A33238"</definedName>
    <definedName hidden="1" name="FDD_166_8">"A33603"</definedName>
    <definedName hidden="1" name="FDD_166_9">"A33969"</definedName>
    <definedName hidden="1" name="FDD_167_0">"A30681"</definedName>
    <definedName hidden="1" name="FDD_167_1">"A31047"</definedName>
    <definedName hidden="1" name="FDD_167_10">"A34334"</definedName>
    <definedName hidden="1" name="FDD_167_11">"A34699"</definedName>
    <definedName hidden="1" name="FDD_167_12">"A35064"</definedName>
    <definedName hidden="1" name="FDD_167_13">"A35430"</definedName>
    <definedName hidden="1" name="FDD_167_14">"A35795"</definedName>
    <definedName hidden="1" name="FDD_167_2">"A31412"</definedName>
    <definedName hidden="1" name="FDD_167_3">"A31777"</definedName>
    <definedName hidden="1" name="FDD_167_4">"A32142"</definedName>
    <definedName hidden="1" name="FDD_167_5">"A32508"</definedName>
    <definedName hidden="1" name="FDD_167_6">"A32873"</definedName>
    <definedName hidden="1" name="FDD_167_7">"A33238"</definedName>
    <definedName hidden="1" name="FDD_167_8">"A33603"</definedName>
    <definedName hidden="1" name="FDD_167_9">"A33969"</definedName>
    <definedName hidden="1" name="FDD_168_0">"E36160"</definedName>
    <definedName hidden="1" name="FDD_168_1">"E36525"</definedName>
    <definedName hidden="1" name="FDD_168_2">"E36891"</definedName>
    <definedName hidden="1" name="FDD_169_0">"A30681"</definedName>
    <definedName hidden="1" name="FDD_169_1">"A31047"</definedName>
    <definedName hidden="1" name="FDD_169_10">"A34334"</definedName>
    <definedName hidden="1" name="FDD_169_11">"A34699"</definedName>
    <definedName hidden="1" name="FDD_169_12">"A35064"</definedName>
    <definedName hidden="1" name="FDD_169_13">"A35430"</definedName>
    <definedName hidden="1" name="FDD_169_14">"A35795"</definedName>
    <definedName hidden="1" name="FDD_169_2">"A31412"</definedName>
    <definedName hidden="1" name="FDD_169_3">"A31777"</definedName>
    <definedName hidden="1" name="FDD_169_4">"A32142"</definedName>
    <definedName hidden="1" name="FDD_169_5">"A32508"</definedName>
    <definedName hidden="1" name="FDD_169_6">"A32873"</definedName>
    <definedName hidden="1" name="FDD_169_7">"A33238"</definedName>
    <definedName hidden="1" name="FDD_169_8">"A33603"</definedName>
    <definedName hidden="1" name="FDD_169_9">"A33969"</definedName>
    <definedName hidden="1" name="FDD_17_0">"A25569"</definedName>
    <definedName hidden="1" name="FDD_170_0">"A30681"</definedName>
    <definedName hidden="1" name="FDD_170_1">"A31047"</definedName>
    <definedName hidden="1" name="FDD_170_10">"A34334"</definedName>
    <definedName hidden="1" name="FDD_170_11">"A34699"</definedName>
    <definedName hidden="1" name="FDD_170_12">"A35064"</definedName>
    <definedName hidden="1" name="FDD_170_13">"A35430"</definedName>
    <definedName hidden="1" name="FDD_170_14">"A35795"</definedName>
    <definedName hidden="1" name="FDD_170_2">"A31412"</definedName>
    <definedName hidden="1" name="FDD_170_3">"A31777"</definedName>
    <definedName hidden="1" name="FDD_170_4">"A32142"</definedName>
    <definedName hidden="1" name="FDD_170_5">"A32508"</definedName>
    <definedName hidden="1" name="FDD_170_6">"A32873"</definedName>
    <definedName hidden="1" name="FDD_170_7">"A33238"</definedName>
    <definedName hidden="1" name="FDD_170_8">"A33603"</definedName>
    <definedName hidden="1" name="FDD_170_9">"A33969"</definedName>
    <definedName hidden="1" name="FDD_171_0">"A30681"</definedName>
    <definedName hidden="1" name="FDD_171_1">"A31047"</definedName>
    <definedName hidden="1" name="FDD_171_10">"A34334"</definedName>
    <definedName hidden="1" name="FDD_171_11">"A34699"</definedName>
    <definedName hidden="1" name="FDD_171_12">"A35064"</definedName>
    <definedName hidden="1" name="FDD_171_13">"A35430"</definedName>
    <definedName hidden="1" name="FDD_171_14">"A35795"</definedName>
    <definedName hidden="1" name="FDD_171_2">"A31412"</definedName>
    <definedName hidden="1" name="FDD_171_3">"A31777"</definedName>
    <definedName hidden="1" name="FDD_171_4">"A32142"</definedName>
    <definedName hidden="1" name="FDD_171_5">"A32508"</definedName>
    <definedName hidden="1" name="FDD_171_6">"A32873"</definedName>
    <definedName hidden="1" name="FDD_171_7">"A33238"</definedName>
    <definedName hidden="1" name="FDD_171_8">"A33603"</definedName>
    <definedName hidden="1" name="FDD_171_9">"A33969"</definedName>
    <definedName hidden="1" name="FDD_172_0">"A30681"</definedName>
    <definedName hidden="1" name="FDD_172_1">"A31047"</definedName>
    <definedName hidden="1" name="FDD_172_10">"A34334"</definedName>
    <definedName hidden="1" name="FDD_172_11">"A34699"</definedName>
    <definedName hidden="1" name="FDD_172_12">"A35064"</definedName>
    <definedName hidden="1" name="FDD_172_13">"A35430"</definedName>
    <definedName hidden="1" name="FDD_172_14">"A35795"</definedName>
    <definedName hidden="1" name="FDD_172_2">"A31412"</definedName>
    <definedName hidden="1" name="FDD_172_3">"A31777"</definedName>
    <definedName hidden="1" name="FDD_172_4">"A32142"</definedName>
    <definedName hidden="1" name="FDD_172_5">"A32508"</definedName>
    <definedName hidden="1" name="FDD_172_6">"A32873"</definedName>
    <definedName hidden="1" name="FDD_172_7">"A33238"</definedName>
    <definedName hidden="1" name="FDD_172_8">"A33603"</definedName>
    <definedName hidden="1" name="FDD_172_9">"A33969"</definedName>
    <definedName hidden="1" name="FDD_173_0">"A30681"</definedName>
    <definedName hidden="1" name="FDD_173_1">"A31047"</definedName>
    <definedName hidden="1" name="FDD_173_10">"A34334"</definedName>
    <definedName hidden="1" name="FDD_173_11">"A34699"</definedName>
    <definedName hidden="1" name="FDD_173_12">"A35064"</definedName>
    <definedName hidden="1" name="FDD_173_13">"A35430"</definedName>
    <definedName hidden="1" name="FDD_173_14">"A35795"</definedName>
    <definedName hidden="1" name="FDD_173_2">"A31412"</definedName>
    <definedName hidden="1" name="FDD_173_3">"A31777"</definedName>
    <definedName hidden="1" name="FDD_173_4">"A32142"</definedName>
    <definedName hidden="1" name="FDD_173_5">"A32508"</definedName>
    <definedName hidden="1" name="FDD_173_6">"A32873"</definedName>
    <definedName hidden="1" name="FDD_173_7">"A33238"</definedName>
    <definedName hidden="1" name="FDD_173_8">"A33603"</definedName>
    <definedName hidden="1" name="FDD_173_9">"A33969"</definedName>
    <definedName hidden="1" name="FDD_174_0">"A30681"</definedName>
    <definedName hidden="1" name="FDD_174_1">"A31047"</definedName>
    <definedName hidden="1" name="FDD_174_10">"A34334"</definedName>
    <definedName hidden="1" name="FDD_174_11">"A34699"</definedName>
    <definedName hidden="1" name="FDD_174_12">"A35064"</definedName>
    <definedName hidden="1" name="FDD_174_13">"A35430"</definedName>
    <definedName hidden="1" name="FDD_174_14">"A35795"</definedName>
    <definedName hidden="1" name="FDD_174_2">"A31412"</definedName>
    <definedName hidden="1" name="FDD_174_3">"A31777"</definedName>
    <definedName hidden="1" name="FDD_174_4">"A32142"</definedName>
    <definedName hidden="1" name="FDD_174_5">"A32508"</definedName>
    <definedName hidden="1" name="FDD_174_6">"A32873"</definedName>
    <definedName hidden="1" name="FDD_174_7">"A33238"</definedName>
    <definedName hidden="1" name="FDD_174_8">"A33603"</definedName>
    <definedName hidden="1" name="FDD_174_9">"A33969"</definedName>
    <definedName hidden="1" name="FDD_175_0">"E36160"</definedName>
    <definedName hidden="1" name="FDD_175_1">"E36525"</definedName>
    <definedName hidden="1" name="FDD_175_2">"E36891"</definedName>
    <definedName hidden="1" name="FDD_176_0">"E36160"</definedName>
    <definedName hidden="1" name="FDD_176_1">"E36525"</definedName>
    <definedName hidden="1" name="FDD_176_2">"E36891"</definedName>
    <definedName hidden="1" name="FDD_177_0">"E36160"</definedName>
    <definedName hidden="1" name="FDD_177_1">"E36525"</definedName>
    <definedName hidden="1" name="FDD_177_2">"E36891"</definedName>
    <definedName hidden="1" name="FDD_178_0">"E36160"</definedName>
    <definedName hidden="1" name="FDD_178_1">"E36525"</definedName>
    <definedName hidden="1" name="FDD_178_2">"E36891"</definedName>
    <definedName hidden="1" name="FDD_179_0">"E36160"</definedName>
    <definedName hidden="1" name="FDD_179_1">"E36525"</definedName>
    <definedName hidden="1" name="FDD_179_2">"E36891"</definedName>
    <definedName hidden="1" name="FDD_18_0">"A25569"</definedName>
    <definedName hidden="1" name="FDD_180_0">"E36160"</definedName>
    <definedName hidden="1" name="FDD_180_1">"E36525"</definedName>
    <definedName hidden="1" name="FDD_180_2">"E36891"</definedName>
    <definedName hidden="1" name="FDD_181_0">"E36160"</definedName>
    <definedName hidden="1" name="FDD_181_1">"E36525"</definedName>
    <definedName hidden="1" name="FDD_181_2">"E36891"</definedName>
    <definedName hidden="1" name="FDD_182_0">"E36160"</definedName>
    <definedName hidden="1" name="FDD_182_1">"E36525"</definedName>
    <definedName hidden="1" name="FDD_182_2">"E36891"</definedName>
    <definedName hidden="1" name="FDD_183_0">"E36160"</definedName>
    <definedName hidden="1" name="FDD_183_1">"E36525"</definedName>
    <definedName hidden="1" name="FDD_183_2">"E36891"</definedName>
    <definedName hidden="1" name="FDD_184_0">"E36160"</definedName>
    <definedName hidden="1" name="FDD_184_1">"E36525"</definedName>
    <definedName hidden="1" name="FDD_184_2">"E36891"</definedName>
    <definedName hidden="1" name="FDD_185_0">"E36160"</definedName>
    <definedName hidden="1" name="FDD_185_1">"E36525"</definedName>
    <definedName hidden="1" name="FDD_185_2">"E36891"</definedName>
    <definedName hidden="1" name="FDD_186_0">"E36160"</definedName>
    <definedName hidden="1" name="FDD_186_1">"E36525"</definedName>
    <definedName hidden="1" name="FDD_186_2">"E36891"</definedName>
    <definedName hidden="1" name="FDD_187_0">"E36160"</definedName>
    <definedName hidden="1" name="FDD_187_1">"E36525"</definedName>
    <definedName hidden="1" name="FDD_187_2">"E36891"</definedName>
    <definedName hidden="1" name="FDD_188_0">"A30681"</definedName>
    <definedName hidden="1" name="FDD_188_1">"A31047"</definedName>
    <definedName hidden="1" name="FDD_188_10">"A34334"</definedName>
    <definedName hidden="1" name="FDD_188_11">"A34699"</definedName>
    <definedName hidden="1" name="FDD_188_12">"A35064"</definedName>
    <definedName hidden="1" name="FDD_188_13">"A35430"</definedName>
    <definedName hidden="1" name="FDD_188_14">"A35795"</definedName>
    <definedName hidden="1" name="FDD_188_2">"A31412"</definedName>
    <definedName hidden="1" name="FDD_188_3">"A31777"</definedName>
    <definedName hidden="1" name="FDD_188_4">"A32142"</definedName>
    <definedName hidden="1" name="FDD_188_5">"A32508"</definedName>
    <definedName hidden="1" name="FDD_188_6">"A32873"</definedName>
    <definedName hidden="1" name="FDD_188_7">"A33238"</definedName>
    <definedName hidden="1" name="FDD_188_8">"A33603"</definedName>
    <definedName hidden="1" name="FDD_188_9">"A33969"</definedName>
    <definedName hidden="1" name="FDD_189_0">"A30681"</definedName>
    <definedName hidden="1" name="FDD_189_1">"A31047"</definedName>
    <definedName hidden="1" name="FDD_189_10">"A34334"</definedName>
    <definedName hidden="1" name="FDD_189_11">"A34699"</definedName>
    <definedName hidden="1" name="FDD_189_12">"A35064"</definedName>
    <definedName hidden="1" name="FDD_189_13">"A35430"</definedName>
    <definedName hidden="1" name="FDD_189_14">"A35795"</definedName>
    <definedName hidden="1" name="FDD_189_2">"A31412"</definedName>
    <definedName hidden="1" name="FDD_189_3">"A31777"</definedName>
    <definedName hidden="1" name="FDD_189_4">"A32142"</definedName>
    <definedName hidden="1" name="FDD_189_5">"A32508"</definedName>
    <definedName hidden="1" name="FDD_189_6">"A32873"</definedName>
    <definedName hidden="1" name="FDD_189_7">"A33238"</definedName>
    <definedName hidden="1" name="FDD_189_8">"A33603"</definedName>
    <definedName hidden="1" name="FDD_189_9">"A33969"</definedName>
    <definedName hidden="1" name="FDD_19_0">"A25569"</definedName>
    <definedName hidden="1" name="FDD_190_0">"A30681"</definedName>
    <definedName hidden="1" name="FDD_190_1">"A31047"</definedName>
    <definedName hidden="1" name="FDD_190_10">"A34334"</definedName>
    <definedName hidden="1" name="FDD_190_11">"A34699"</definedName>
    <definedName hidden="1" name="FDD_190_12">"A35064"</definedName>
    <definedName hidden="1" name="FDD_190_13">"A35430"</definedName>
    <definedName hidden="1" name="FDD_190_14">"A35795"</definedName>
    <definedName hidden="1" name="FDD_190_2">"A31412"</definedName>
    <definedName hidden="1" name="FDD_190_3">"A31777"</definedName>
    <definedName hidden="1" name="FDD_190_4">"A32142"</definedName>
    <definedName hidden="1" name="FDD_190_5">"A32508"</definedName>
    <definedName hidden="1" name="FDD_190_6">"A32873"</definedName>
    <definedName hidden="1" name="FDD_190_7">"A33238"</definedName>
    <definedName hidden="1" name="FDD_190_8">"A33603"</definedName>
    <definedName hidden="1" name="FDD_190_9">"A33969"</definedName>
    <definedName hidden="1" name="FDD_191_0">"A30681"</definedName>
    <definedName hidden="1" name="FDD_191_1">"A31047"</definedName>
    <definedName hidden="1" name="FDD_191_10">"A34334"</definedName>
    <definedName hidden="1" name="FDD_191_11">"A34699"</definedName>
    <definedName hidden="1" name="FDD_191_12">"A35064"</definedName>
    <definedName hidden="1" name="FDD_191_13">"A35430"</definedName>
    <definedName hidden="1" name="FDD_191_14">"A35795"</definedName>
    <definedName hidden="1" name="FDD_191_2">"A31412"</definedName>
    <definedName hidden="1" name="FDD_191_3">"A31777"</definedName>
    <definedName hidden="1" name="FDD_191_4">"A32142"</definedName>
    <definedName hidden="1" name="FDD_191_5">"A32508"</definedName>
    <definedName hidden="1" name="FDD_191_6">"A32873"</definedName>
    <definedName hidden="1" name="FDD_191_7">"A33238"</definedName>
    <definedName hidden="1" name="FDD_191_8">"A33603"</definedName>
    <definedName hidden="1" name="FDD_191_9">"A33969"</definedName>
    <definedName hidden="1" name="FDD_192_0">"E36160"</definedName>
    <definedName hidden="1" name="FDD_192_1">"E36525"</definedName>
    <definedName hidden="1" name="FDD_192_2">"E36891"</definedName>
    <definedName hidden="1" name="FDD_193_0">"A30681"</definedName>
    <definedName hidden="1" name="FDD_193_1">"A31047"</definedName>
    <definedName hidden="1" name="FDD_193_10">"A34334"</definedName>
    <definedName hidden="1" name="FDD_193_11">"A34699"</definedName>
    <definedName hidden="1" name="FDD_193_12">"A35064"</definedName>
    <definedName hidden="1" name="FDD_193_13">"A35430"</definedName>
    <definedName hidden="1" name="FDD_193_14">"A35795"</definedName>
    <definedName hidden="1" name="FDD_193_2">"A31412"</definedName>
    <definedName hidden="1" name="FDD_193_3">"A31777"</definedName>
    <definedName hidden="1" name="FDD_193_4">"A32142"</definedName>
    <definedName hidden="1" name="FDD_193_5">"A32508"</definedName>
    <definedName hidden="1" name="FDD_193_6">"A32873"</definedName>
    <definedName hidden="1" name="FDD_193_7">"A33238"</definedName>
    <definedName hidden="1" name="FDD_193_8">"A33603"</definedName>
    <definedName hidden="1" name="FDD_193_9">"A33969"</definedName>
    <definedName hidden="1" name="FDD_194_0">"A30681"</definedName>
    <definedName hidden="1" name="FDD_194_1">"A31047"</definedName>
    <definedName hidden="1" name="FDD_194_10">"A34334"</definedName>
    <definedName hidden="1" name="FDD_194_11">"A34699"</definedName>
    <definedName hidden="1" name="FDD_194_12">"A35064"</definedName>
    <definedName hidden="1" name="FDD_194_13">"A35430"</definedName>
    <definedName hidden="1" name="FDD_194_14">"A35795"</definedName>
    <definedName hidden="1" name="FDD_194_2">"A31412"</definedName>
    <definedName hidden="1" name="FDD_194_3">"A31777"</definedName>
    <definedName hidden="1" name="FDD_194_4">"A32142"</definedName>
    <definedName hidden="1" name="FDD_194_5">"A32508"</definedName>
    <definedName hidden="1" name="FDD_194_6">"A32873"</definedName>
    <definedName hidden="1" name="FDD_194_7">"A33238"</definedName>
    <definedName hidden="1" name="FDD_194_8">"A33603"</definedName>
    <definedName hidden="1" name="FDD_194_9">"A33969"</definedName>
    <definedName hidden="1" name="FDD_195_0">"A30681"</definedName>
    <definedName hidden="1" name="FDD_195_1">"A31047"</definedName>
    <definedName hidden="1" name="FDD_195_10">"A34334"</definedName>
    <definedName hidden="1" name="FDD_195_11">"A34699"</definedName>
    <definedName hidden="1" name="FDD_195_12">"A35064"</definedName>
    <definedName hidden="1" name="FDD_195_13">"A35430"</definedName>
    <definedName hidden="1" name="FDD_195_14">"A35795"</definedName>
    <definedName hidden="1" name="FDD_195_2">"A31412"</definedName>
    <definedName hidden="1" name="FDD_195_3">"A31777"</definedName>
    <definedName hidden="1" name="FDD_195_4">"A32142"</definedName>
    <definedName hidden="1" name="FDD_195_5">"A32508"</definedName>
    <definedName hidden="1" name="FDD_195_6">"A32873"</definedName>
    <definedName hidden="1" name="FDD_195_7">"A33238"</definedName>
    <definedName hidden="1" name="FDD_195_8">"A33603"</definedName>
    <definedName hidden="1" name="FDD_195_9">"A33969"</definedName>
    <definedName hidden="1" name="FDD_196_0">"E36160"</definedName>
    <definedName hidden="1" name="FDD_196_1">"E36525"</definedName>
    <definedName hidden="1" name="FDD_196_2">"E36891"</definedName>
    <definedName hidden="1" name="FDD_197_0">"A30681"</definedName>
    <definedName hidden="1" name="FDD_197_1">"A31047"</definedName>
    <definedName hidden="1" name="FDD_197_10">"A34334"</definedName>
    <definedName hidden="1" name="FDD_197_11">"A34699"</definedName>
    <definedName hidden="1" name="FDD_197_12">"A35064"</definedName>
    <definedName hidden="1" name="FDD_197_13">"A35430"</definedName>
    <definedName hidden="1" name="FDD_197_14">"A35795"</definedName>
    <definedName hidden="1" name="FDD_197_2">"A31412"</definedName>
    <definedName hidden="1" name="FDD_197_3">"A31777"</definedName>
    <definedName hidden="1" name="FDD_197_4">"A32142"</definedName>
    <definedName hidden="1" name="FDD_197_5">"A32508"</definedName>
    <definedName hidden="1" name="FDD_197_6">"A32873"</definedName>
    <definedName hidden="1" name="FDD_197_7">"A33238"</definedName>
    <definedName hidden="1" name="FDD_197_8">"A33603"</definedName>
    <definedName hidden="1" name="FDD_197_9">"A33969"</definedName>
    <definedName hidden="1" name="FDD_198_0">"A30681"</definedName>
    <definedName hidden="1" name="FDD_198_1">"A31047"</definedName>
    <definedName hidden="1" name="FDD_198_10">"U34334"</definedName>
    <definedName hidden="1" name="FDD_198_11">"U34699"</definedName>
    <definedName hidden="1" name="FDD_198_12">"U35064"</definedName>
    <definedName hidden="1" name="FDD_198_13">"U35430"</definedName>
    <definedName hidden="1" name="FDD_198_14">"U35795"</definedName>
    <definedName hidden="1" name="FDD_198_2">"A31412"</definedName>
    <definedName hidden="1" name="FDD_198_3">"U31777"</definedName>
    <definedName hidden="1" name="FDD_198_4">"U32142"</definedName>
    <definedName hidden="1" name="FDD_198_5">"U32508"</definedName>
    <definedName hidden="1" name="FDD_198_6">"U32873"</definedName>
    <definedName hidden="1" name="FDD_198_7">"U33238"</definedName>
    <definedName hidden="1" name="FDD_198_8">"U33603"</definedName>
    <definedName hidden="1" name="FDD_198_9">"U33969"</definedName>
    <definedName hidden="1" name="FDD_199_0">"E36160"</definedName>
    <definedName hidden="1" name="FDD_199_1">"E36525"</definedName>
    <definedName hidden="1" name="FDD_199_2">"E36891"</definedName>
    <definedName hidden="1" name="FDD_2_0">"A25569"</definedName>
    <definedName hidden="1" name="FDD_20_0">"A25569"</definedName>
    <definedName hidden="1" name="FDD_200_0">"E36160"</definedName>
    <definedName hidden="1" name="FDD_200_1">"E36525"</definedName>
    <definedName hidden="1" name="FDD_200_2">"E36891"</definedName>
    <definedName hidden="1" name="FDD_201_0">"A30681"</definedName>
    <definedName hidden="1" name="FDD_201_1">"A31047"</definedName>
    <definedName hidden="1" name="FDD_201_10">"A34334"</definedName>
    <definedName hidden="1" name="FDD_201_11">"A34699"</definedName>
    <definedName hidden="1" name="FDD_201_12">"A35064"</definedName>
    <definedName hidden="1" name="FDD_201_13">"A35430"</definedName>
    <definedName hidden="1" name="FDD_201_14">"A35795"</definedName>
    <definedName hidden="1" name="FDD_201_2">"A31412"</definedName>
    <definedName hidden="1" name="FDD_201_3">"A31777"</definedName>
    <definedName hidden="1" name="FDD_201_4">"A32142"</definedName>
    <definedName hidden="1" name="FDD_201_5">"A32508"</definedName>
    <definedName hidden="1" name="FDD_201_6">"A32873"</definedName>
    <definedName hidden="1" name="FDD_201_7">"A33238"</definedName>
    <definedName hidden="1" name="FDD_201_8">"A33603"</definedName>
    <definedName hidden="1" name="FDD_201_9">"A33969"</definedName>
    <definedName hidden="1" name="FDD_202_0">"A30681"</definedName>
    <definedName hidden="1" name="FDD_202_1">"A31047"</definedName>
    <definedName hidden="1" name="FDD_202_10">"A34334"</definedName>
    <definedName hidden="1" name="FDD_202_11">"A34699"</definedName>
    <definedName hidden="1" name="FDD_202_12">"A35064"</definedName>
    <definedName hidden="1" name="FDD_202_13">"A35430"</definedName>
    <definedName hidden="1" name="FDD_202_14">"A35795"</definedName>
    <definedName hidden="1" name="FDD_202_2">"A31412"</definedName>
    <definedName hidden="1" name="FDD_202_3">"A31777"</definedName>
    <definedName hidden="1" name="FDD_202_4">"A32142"</definedName>
    <definedName hidden="1" name="FDD_202_5">"A32508"</definedName>
    <definedName hidden="1" name="FDD_202_6">"A32873"</definedName>
    <definedName hidden="1" name="FDD_202_7">"A33238"</definedName>
    <definedName hidden="1" name="FDD_202_8">"A33603"</definedName>
    <definedName hidden="1" name="FDD_202_9">"A33969"</definedName>
    <definedName hidden="1" name="FDD_203_0">"E36160"</definedName>
    <definedName hidden="1" name="FDD_203_1">"E36525"</definedName>
    <definedName hidden="1" name="FDD_203_2">"E36891"</definedName>
    <definedName hidden="1" name="FDD_204_0">"A25569"</definedName>
    <definedName hidden="1" name="FDD_205_0">"A25569"</definedName>
    <definedName hidden="1" name="FDD_206_0">"A25569"</definedName>
    <definedName hidden="1" name="FDD_207_0">"A25569"</definedName>
    <definedName hidden="1" name="FDD_208_0">"E36160"</definedName>
    <definedName hidden="1" name="FDD_208_1">"E36525"</definedName>
    <definedName hidden="1" name="FDD_208_2">"E36891"</definedName>
    <definedName hidden="1" name="FDD_209_0">"A25569"</definedName>
    <definedName hidden="1" name="FDD_21_0">"A25569"</definedName>
    <definedName hidden="1" name="FDD_210_0">"A25569"</definedName>
    <definedName hidden="1" name="FDD_211_0">"A25569"</definedName>
    <definedName hidden="1" name="FDD_212_0">"A25569"</definedName>
    <definedName hidden="1" name="FDD_213_0">"E36160"</definedName>
    <definedName hidden="1" name="FDD_213_1">"E36525"</definedName>
    <definedName hidden="1" name="FDD_213_2">"E36891"</definedName>
    <definedName hidden="1" name="FDD_214_0">"A25569"</definedName>
    <definedName hidden="1" name="FDD_215_0">"A25569"</definedName>
    <definedName hidden="1" name="FDD_216_0">"A25569"</definedName>
    <definedName hidden="1" name="FDD_217_0">"A25569"</definedName>
    <definedName hidden="1" name="FDD_218_0">"E36160"</definedName>
    <definedName hidden="1" name="FDD_218_1">"E36525"</definedName>
    <definedName hidden="1" name="FDD_218_2">"E36891"</definedName>
    <definedName hidden="1" name="FDD_219_0">"U25569"</definedName>
    <definedName hidden="1" name="FDD_22_0">"A25569"</definedName>
    <definedName hidden="1" name="FDD_220_0">"U25569"</definedName>
    <definedName hidden="1" name="FDD_221_0">"U25569"</definedName>
    <definedName hidden="1" name="FDD_222_0">"U25569"</definedName>
    <definedName hidden="1" name="FDD_223_0">"E36160"</definedName>
    <definedName hidden="1" name="FDD_223_1">"E36525"</definedName>
    <definedName hidden="1" name="FDD_223_2">"E36891"</definedName>
    <definedName hidden="1" name="FDD_224_0">"A25569"</definedName>
    <definedName hidden="1" name="FDD_225_0">"A25569"</definedName>
    <definedName hidden="1" name="FDD_226_0">"A25569"</definedName>
    <definedName hidden="1" name="FDD_227_0">"A25569"</definedName>
    <definedName hidden="1" name="FDD_228_0">"E36160"</definedName>
    <definedName hidden="1" name="FDD_228_1">"E36525"</definedName>
    <definedName hidden="1" name="FDD_228_2">"E36891"</definedName>
    <definedName hidden="1" name="FDD_229_0">"A25569"</definedName>
    <definedName hidden="1" name="FDD_23_0">"A25569"</definedName>
    <definedName hidden="1" name="FDD_230_0">"A25569"</definedName>
    <definedName hidden="1" name="FDD_231_0">"A25569"</definedName>
    <definedName hidden="1" name="FDD_232_0">"A25569"</definedName>
    <definedName hidden="1" name="FDD_233_0">"A25569"</definedName>
    <definedName hidden="1" name="FDD_234_0">"A25569"</definedName>
    <definedName hidden="1" name="FDD_235_0">"A25569"</definedName>
    <definedName hidden="1" name="FDD_236_0">"A25569"</definedName>
    <definedName hidden="1" name="FDD_237_0">"A25569"</definedName>
    <definedName hidden="1" name="FDD_238_0">"A30681"</definedName>
    <definedName hidden="1" name="FDD_238_1">"A31047"</definedName>
    <definedName hidden="1" name="FDD_238_10">"A34334"</definedName>
    <definedName hidden="1" name="FDD_238_11">"A34699"</definedName>
    <definedName hidden="1" name="FDD_238_12">"A35064"</definedName>
    <definedName hidden="1" name="FDD_238_13">"A35430"</definedName>
    <definedName hidden="1" name="FDD_238_14">"A35795"</definedName>
    <definedName hidden="1" name="FDD_238_2">"A31412"</definedName>
    <definedName hidden="1" name="FDD_238_3">"A31777"</definedName>
    <definedName hidden="1" name="FDD_238_4">"A32142"</definedName>
    <definedName hidden="1" name="FDD_238_5">"A32508"</definedName>
    <definedName hidden="1" name="FDD_238_6">"A32873"</definedName>
    <definedName hidden="1" name="FDD_238_7">"A33238"</definedName>
    <definedName hidden="1" name="FDD_238_8">"A33603"</definedName>
    <definedName hidden="1" name="FDD_238_9">"A33969"</definedName>
    <definedName hidden="1" name="FDD_24_0">"A25569"</definedName>
    <definedName hidden="1" name="FDD_243_0">"E36160"</definedName>
    <definedName hidden="1" name="FDD_243_1">"E36525"</definedName>
    <definedName hidden="1" name="FDD_243_2">"E36891"</definedName>
    <definedName hidden="1" name="FDD_244_0">"A25569"</definedName>
    <definedName hidden="1" name="FDD_245_0">"A25569"</definedName>
    <definedName hidden="1" name="FDD_246_0">"A25569"</definedName>
    <definedName hidden="1" name="FDD_247_0">"A25569"</definedName>
    <definedName hidden="1" name="FDD_248_0">"E36160"</definedName>
    <definedName hidden="1" name="FDD_248_1">"E36525"</definedName>
    <definedName hidden="1" name="FDD_248_2">"E36891"</definedName>
    <definedName hidden="1" name="FDD_249_0">"A25569"</definedName>
    <definedName hidden="1" name="FDD_25_0">"A25569"</definedName>
    <definedName hidden="1" name="FDD_250_0">"A25569"</definedName>
    <definedName hidden="1" name="FDD_251_0">"A25569"</definedName>
    <definedName hidden="1" name="FDD_252_0">"A25569"</definedName>
    <definedName hidden="1" name="FDD_253_0">"E36160"</definedName>
    <definedName hidden="1" name="FDD_253_1">"E36525"</definedName>
    <definedName hidden="1" name="FDD_253_2">"E36891"</definedName>
    <definedName hidden="1" name="FDD_254_0">"E36160"</definedName>
    <definedName hidden="1" name="FDD_254_1">"E36525"</definedName>
    <definedName hidden="1" name="FDD_254_2">"E36891"</definedName>
    <definedName hidden="1" name="FDD_255_0">"E36160"</definedName>
    <definedName hidden="1" name="FDD_255_1">"E36525"</definedName>
    <definedName hidden="1" name="FDD_255_2">"E36891"</definedName>
    <definedName hidden="1" name="FDD_256_0">"U36160"</definedName>
    <definedName hidden="1" name="FDD_256_1">"U36525"</definedName>
    <definedName hidden="1" name="FDD_256_2">"U36891"</definedName>
    <definedName hidden="1" name="FDD_257_0">"E36160"</definedName>
    <definedName hidden="1" name="FDD_257_1">"E36525"</definedName>
    <definedName hidden="1" name="FDD_257_2">"E36891"</definedName>
    <definedName hidden="1" name="FDD_258_0">"E36160"</definedName>
    <definedName hidden="1" name="FDD_258_1">"E36525"</definedName>
    <definedName hidden="1" name="FDD_258_2">"E36891"</definedName>
    <definedName hidden="1" name="FDD_259_0">"E36160"</definedName>
    <definedName hidden="1" name="FDD_259_1">"E36525"</definedName>
    <definedName hidden="1" name="FDD_259_2">"E36891"</definedName>
    <definedName hidden="1" name="FDD_26_0">"A25569"</definedName>
    <definedName hidden="1" name="FDD_260_0">"E36160"</definedName>
    <definedName hidden="1" name="FDD_260_1">"E36525"</definedName>
    <definedName hidden="1" name="FDD_260_2">"E36891"</definedName>
    <definedName hidden="1" name="FDD_261_0">"E36160"</definedName>
    <definedName hidden="1" name="FDD_261_1">"E36525"</definedName>
    <definedName hidden="1" name="FDD_261_2">"E36891"</definedName>
    <definedName hidden="1" name="FDD_264_0">"E36160"</definedName>
    <definedName hidden="1" name="FDD_264_1">"E36525"</definedName>
    <definedName hidden="1" name="FDD_264_2">"E36891"</definedName>
    <definedName hidden="1" name="FDD_265_0">"A25569"</definedName>
    <definedName hidden="1" name="FDD_266_0">"A25569"</definedName>
    <definedName hidden="1" name="FDD_267_0">"A25569"</definedName>
    <definedName hidden="1" name="FDD_268_0">"A25569"</definedName>
    <definedName hidden="1" name="FDD_269_0">"E36160"</definedName>
    <definedName hidden="1" name="FDD_269_1">"E36525"</definedName>
    <definedName hidden="1" name="FDD_269_2">"E36891"</definedName>
    <definedName hidden="1" name="FDD_27_0">"A25569"</definedName>
    <definedName hidden="1" name="FDD_270_0">"A25569"</definedName>
    <definedName hidden="1" name="FDD_271_0">"A25569"</definedName>
    <definedName hidden="1" name="FDD_272_0">"A25569"</definedName>
    <definedName hidden="1" name="FDD_273_0">"A25569"</definedName>
    <definedName hidden="1" name="FDD_274_0">"E36160"</definedName>
    <definedName hidden="1" name="FDD_274_1">"E36525"</definedName>
    <definedName hidden="1" name="FDD_274_2">"E36891"</definedName>
    <definedName hidden="1" name="FDD_275_0">"A25569"</definedName>
    <definedName hidden="1" name="FDD_276_0">"A25569"</definedName>
    <definedName hidden="1" name="FDD_277_0">"A25569"</definedName>
    <definedName hidden="1" name="FDD_278_0">"A25569"</definedName>
    <definedName hidden="1" name="FDD_279_0">"E36160"</definedName>
    <definedName hidden="1" name="FDD_279_1">"E36525"</definedName>
    <definedName hidden="1" name="FDD_279_2">"E36891"</definedName>
    <definedName hidden="1" name="FDD_28_0">"A25569"</definedName>
    <definedName hidden="1" name="FDD_280_0">"E36160"</definedName>
    <definedName hidden="1" name="FDD_280_1">"E36525"</definedName>
    <definedName hidden="1" name="FDD_280_2">"E36891"</definedName>
    <definedName hidden="1" name="FDD_281_0">"E36160"</definedName>
    <definedName hidden="1" name="FDD_281_1">"E36525"</definedName>
    <definedName hidden="1" name="FDD_281_2">"E36891"</definedName>
    <definedName hidden="1" name="FDD_282_0">"E36160"</definedName>
    <definedName hidden="1" name="FDD_282_1">"E36525"</definedName>
    <definedName hidden="1" name="FDD_282_2">"E36891"</definedName>
    <definedName hidden="1" name="FDD_283_0">"E36160"</definedName>
    <definedName hidden="1" name="FDD_283_1">"E36525"</definedName>
    <definedName hidden="1" name="FDD_283_2">"E36891"</definedName>
    <definedName hidden="1" name="FDD_284_0">"A30681"</definedName>
    <definedName hidden="1" name="FDD_284_1">"A31047"</definedName>
    <definedName hidden="1" name="FDD_284_10">"A34334"</definedName>
    <definedName hidden="1" name="FDD_284_11">"A34699"</definedName>
    <definedName hidden="1" name="FDD_284_12">"A35064"</definedName>
    <definedName hidden="1" name="FDD_284_13">"A35430"</definedName>
    <definedName hidden="1" name="FDD_284_14">"A35795"</definedName>
    <definedName hidden="1" name="FDD_284_2">"A31412"</definedName>
    <definedName hidden="1" name="FDD_284_3">"A31777"</definedName>
    <definedName hidden="1" name="FDD_284_4">"A32142"</definedName>
    <definedName hidden="1" name="FDD_284_5">"A32508"</definedName>
    <definedName hidden="1" name="FDD_284_6">"A32873"</definedName>
    <definedName hidden="1" name="FDD_284_7">"A33238"</definedName>
    <definedName hidden="1" name="FDD_284_8">"A33603"</definedName>
    <definedName hidden="1" name="FDD_284_9">"A33969"</definedName>
    <definedName hidden="1" name="FDD_285_0">"A35795"</definedName>
    <definedName hidden="1" name="FDD_285_1">"E36160"</definedName>
    <definedName hidden="1" name="FDD_285_10">"E39447"</definedName>
    <definedName hidden="1" name="FDD_285_11">"E39813"</definedName>
    <definedName hidden="1" name="FDD_285_12">"E40178"</definedName>
    <definedName hidden="1" name="FDD_285_13">"E40543"</definedName>
    <definedName hidden="1" name="FDD_285_14">"E40908"</definedName>
    <definedName hidden="1" name="FDD_285_15">"E41274"</definedName>
    <definedName hidden="1" name="FDD_285_16">"E41639"</definedName>
    <definedName hidden="1" name="FDD_285_17">"E42004"</definedName>
    <definedName hidden="1" name="FDD_285_18">"E42369"</definedName>
    <definedName hidden="1" name="FDD_285_19">"E42735"</definedName>
    <definedName hidden="1" name="FDD_285_2">"E36525"</definedName>
    <definedName hidden="1" name="FDD_285_20">"E43100"</definedName>
    <definedName hidden="1" name="FDD_285_21">"E43465"</definedName>
    <definedName hidden="1" name="FDD_285_22">"E43830"</definedName>
    <definedName hidden="1" name="FDD_285_23">"E44196"</definedName>
    <definedName hidden="1" name="FDD_285_24">"E44561"</definedName>
    <definedName hidden="1" name="FDD_285_25">"E44926"</definedName>
    <definedName hidden="1" name="FDD_285_3">"E36891"</definedName>
    <definedName hidden="1" name="FDD_285_4">"E37256"</definedName>
    <definedName hidden="1" name="FDD_285_5">"E37621"</definedName>
    <definedName hidden="1" name="FDD_285_6">"E37986"</definedName>
    <definedName hidden="1" name="FDD_285_7">"E38352"</definedName>
    <definedName hidden="1" name="FDD_285_8">"E38717"</definedName>
    <definedName hidden="1" name="FDD_285_9">"E39082"</definedName>
    <definedName hidden="1" name="FDD_286_0">"E36160"</definedName>
    <definedName hidden="1" name="FDD_286_1">"E36525"</definedName>
    <definedName hidden="1" name="FDD_286_10">"E39813"</definedName>
    <definedName hidden="1" name="FDD_286_11">"E40178"</definedName>
    <definedName hidden="1" name="FDD_286_12">"E40543"</definedName>
    <definedName hidden="1" name="FDD_286_13">"E40908"</definedName>
    <definedName hidden="1" name="FDD_286_14">"E41274"</definedName>
    <definedName hidden="1" name="FDD_286_15">"E41639"</definedName>
    <definedName hidden="1" name="FDD_286_16">"E42004"</definedName>
    <definedName hidden="1" name="FDD_286_17">"E42369"</definedName>
    <definedName hidden="1" name="FDD_286_18">"E42735"</definedName>
    <definedName hidden="1" name="FDD_286_19">"E43100"</definedName>
    <definedName hidden="1" name="FDD_286_2">"E36891"</definedName>
    <definedName hidden="1" name="FDD_286_20">"E43465"</definedName>
    <definedName hidden="1" name="FDD_286_21">"E43830"</definedName>
    <definedName hidden="1" name="FDD_286_22">"E44196"</definedName>
    <definedName hidden="1" name="FDD_286_23">"E44561"</definedName>
    <definedName hidden="1" name="FDD_286_24">"E44926"</definedName>
    <definedName hidden="1" name="FDD_286_3">"E37256"</definedName>
    <definedName hidden="1" name="FDD_286_4">"E37621"</definedName>
    <definedName hidden="1" name="FDD_286_5">"E37986"</definedName>
    <definedName hidden="1" name="FDD_286_6">"E38352"</definedName>
    <definedName hidden="1" name="FDD_286_7">"E38717"</definedName>
    <definedName hidden="1" name="FDD_286_8">"E39082"</definedName>
    <definedName hidden="1" name="FDD_286_9">"E39447"</definedName>
    <definedName hidden="1" name="FDD_287_0">"A25569"</definedName>
    <definedName hidden="1" name="FDD_288_0">"A25569"</definedName>
    <definedName hidden="1" name="FDD_289_0">"A36890"</definedName>
    <definedName hidden="1" name="FDD_29_0">"A25569"</definedName>
    <definedName hidden="1" name="FDD_290_0">"A36890"</definedName>
    <definedName hidden="1" name="FDD_291_0">"A25569"</definedName>
    <definedName hidden="1" name="FDD_295_0">"U25569"</definedName>
    <definedName hidden="1" name="FDD_296_0">"A25569"</definedName>
    <definedName hidden="1" name="FDD_297_0">"A25569"</definedName>
    <definedName hidden="1" name="FDD_298_0">"A25569"</definedName>
    <definedName hidden="1" name="FDD_299_0">"A25569"</definedName>
    <definedName hidden="1" name="FDD_3_0">"A25569"</definedName>
    <definedName hidden="1" name="FDD_30_0">"A25569"</definedName>
    <definedName hidden="1" name="FDD_300_0">"U25569"</definedName>
    <definedName hidden="1" name="FDD_301_0">"U35795"</definedName>
    <definedName hidden="1" name="FDD_301_1">"U36160"</definedName>
    <definedName hidden="1" name="FDD_301_2">"U36525"</definedName>
    <definedName hidden="1" name="FDD_302_0">"U35795"</definedName>
    <definedName hidden="1" name="FDD_302_1">"U36160"</definedName>
    <definedName hidden="1" name="FDD_302_2">"U36525"</definedName>
    <definedName hidden="1" name="FDD_303_0">"U35795"</definedName>
    <definedName hidden="1" name="FDD_303_1">"U36160"</definedName>
    <definedName hidden="1" name="FDD_303_2">"U36525"</definedName>
    <definedName hidden="1" name="FDD_304_0">"U35795"</definedName>
    <definedName hidden="1" name="FDD_304_1">"U36160"</definedName>
    <definedName hidden="1" name="FDD_304_2">"U36525"</definedName>
    <definedName hidden="1" name="FDD_305_0">"A30681"</definedName>
    <definedName hidden="1" name="FDD_305_1">"A31047"</definedName>
    <definedName hidden="1" name="FDD_305_10">"U34334"</definedName>
    <definedName hidden="1" name="FDD_305_11">"U34699"</definedName>
    <definedName hidden="1" name="FDD_305_12">"U35064"</definedName>
    <definedName hidden="1" name="FDD_305_13">"U35430"</definedName>
    <definedName hidden="1" name="FDD_305_14">"U35795"</definedName>
    <definedName hidden="1" name="FDD_305_2">"A31412"</definedName>
    <definedName hidden="1" name="FDD_305_3">"U31777"</definedName>
    <definedName hidden="1" name="FDD_305_4">"U32142"</definedName>
    <definedName hidden="1" name="FDD_305_5">"U32508"</definedName>
    <definedName hidden="1" name="FDD_305_6">"U32873"</definedName>
    <definedName hidden="1" name="FDD_305_7">"U33238"</definedName>
    <definedName hidden="1" name="FDD_305_8">"U33603"</definedName>
    <definedName hidden="1" name="FDD_305_9">"U33969"</definedName>
    <definedName hidden="1" name="FDD_306_0">"U35795"</definedName>
    <definedName hidden="1" name="FDD_306_1">"E36160"</definedName>
    <definedName hidden="1" name="FDD_306_2">"U36525"</definedName>
    <definedName hidden="1" name="FDD_307_0">"A35795"</definedName>
    <definedName hidden="1" name="FDD_307_1">"U36160"</definedName>
    <definedName hidden="1" name="FDD_307_2">"U36525"</definedName>
    <definedName hidden="1" name="FDD_31_0">"A25569"</definedName>
    <definedName hidden="1" name="FDD_32_0">"A25569"</definedName>
    <definedName hidden="1" name="FDD_33_0">"A25569"</definedName>
    <definedName hidden="1" name="FDD_34_0">"A25569"</definedName>
    <definedName hidden="1" name="FDD_35_0">"A25569"</definedName>
    <definedName hidden="1" name="FDD_36_0">"A25569"</definedName>
    <definedName hidden="1" name="FDD_37_0">"A25569"</definedName>
    <definedName hidden="1" name="FDD_38_0">"A25569"</definedName>
    <definedName hidden="1" name="FDD_39_0">"A25569"</definedName>
    <definedName hidden="1" name="FDD_4_0">"A25569"</definedName>
    <definedName hidden="1" name="FDD_40_0">"A25569"</definedName>
    <definedName hidden="1" name="FDD_41_0">"U25569"</definedName>
    <definedName hidden="1" name="FDD_42_0">"U25569"</definedName>
    <definedName hidden="1" name="FDD_43_0">"A25569"</definedName>
    <definedName hidden="1" name="FDD_44_0">"A30681"</definedName>
    <definedName hidden="1" name="FDD_44_1">"A31047"</definedName>
    <definedName hidden="1" name="FDD_44_10">"A34334"</definedName>
    <definedName hidden="1" name="FDD_44_11">"A34699"</definedName>
    <definedName hidden="1" name="FDD_44_12">"A35064"</definedName>
    <definedName hidden="1" name="FDD_44_13">"A35430"</definedName>
    <definedName hidden="1" name="FDD_44_14">"A35795"</definedName>
    <definedName hidden="1" name="FDD_44_2">"A31412"</definedName>
    <definedName hidden="1" name="FDD_44_3">"A31777"</definedName>
    <definedName hidden="1" name="FDD_44_4">"A32142"</definedName>
    <definedName hidden="1" name="FDD_44_5">"A32508"</definedName>
    <definedName hidden="1" name="FDD_44_6">"A32873"</definedName>
    <definedName hidden="1" name="FDD_44_7">"A33238"</definedName>
    <definedName hidden="1" name="FDD_44_8">"A33603"</definedName>
    <definedName hidden="1" name="FDD_44_9">"A33969"</definedName>
    <definedName hidden="1" name="FDD_45_0">"A30681"</definedName>
    <definedName hidden="1" name="FDD_45_1">"A31047"</definedName>
    <definedName hidden="1" name="FDD_45_10">"A34334"</definedName>
    <definedName hidden="1" name="FDD_45_11">"A34699"</definedName>
    <definedName hidden="1" name="FDD_45_12">"A35064"</definedName>
    <definedName hidden="1" name="FDD_45_13">"A35430"</definedName>
    <definedName hidden="1" name="FDD_45_14">"A35795"</definedName>
    <definedName hidden="1" name="FDD_45_2">"A31412"</definedName>
    <definedName hidden="1" name="FDD_45_3">"A31777"</definedName>
    <definedName hidden="1" name="FDD_45_4">"A32142"</definedName>
    <definedName hidden="1" name="FDD_45_5">"A32508"</definedName>
    <definedName hidden="1" name="FDD_45_6">"A32873"</definedName>
    <definedName hidden="1" name="FDD_45_7">"A33238"</definedName>
    <definedName hidden="1" name="FDD_45_8">"A33603"</definedName>
    <definedName hidden="1" name="FDD_45_9">"A33969"</definedName>
    <definedName hidden="1" name="FDD_46_0">"A30681"</definedName>
    <definedName hidden="1" name="FDD_46_1">"A31047"</definedName>
    <definedName hidden="1" name="FDD_46_10">"A34334"</definedName>
    <definedName hidden="1" name="FDD_46_11">"A34699"</definedName>
    <definedName hidden="1" name="FDD_46_12">"A35064"</definedName>
    <definedName hidden="1" name="FDD_46_13">"A35430"</definedName>
    <definedName hidden="1" name="FDD_46_14">"A35795"</definedName>
    <definedName hidden="1" name="FDD_46_2">"A31412"</definedName>
    <definedName hidden="1" name="FDD_46_3">"A31777"</definedName>
    <definedName hidden="1" name="FDD_46_4">"A32142"</definedName>
    <definedName hidden="1" name="FDD_46_5">"A32508"</definedName>
    <definedName hidden="1" name="FDD_46_6">"A32873"</definedName>
    <definedName hidden="1" name="FDD_46_7">"A33238"</definedName>
    <definedName hidden="1" name="FDD_46_8">"A33603"</definedName>
    <definedName hidden="1" name="FDD_46_9">"A33969"</definedName>
    <definedName hidden="1" name="FDD_47_0">"A30681"</definedName>
    <definedName hidden="1" name="FDD_47_1">"A31047"</definedName>
    <definedName hidden="1" name="FDD_47_10">"A34334"</definedName>
    <definedName hidden="1" name="FDD_47_11">"A34699"</definedName>
    <definedName hidden="1" name="FDD_47_12">"A35064"</definedName>
    <definedName hidden="1" name="FDD_47_13">"A35430"</definedName>
    <definedName hidden="1" name="FDD_47_14">"A35795"</definedName>
    <definedName hidden="1" name="FDD_47_2">"A31412"</definedName>
    <definedName hidden="1" name="FDD_47_3">"A31777"</definedName>
    <definedName hidden="1" name="FDD_47_4">"A32142"</definedName>
    <definedName hidden="1" name="FDD_47_5">"A32508"</definedName>
    <definedName hidden="1" name="FDD_47_6">"A32873"</definedName>
    <definedName hidden="1" name="FDD_47_7">"A33238"</definedName>
    <definedName hidden="1" name="FDD_47_8">"A33603"</definedName>
    <definedName hidden="1" name="FDD_47_9">"A33969"</definedName>
    <definedName hidden="1" name="FDD_48_0">"A30681"</definedName>
    <definedName hidden="1" name="FDD_48_1">"A31047"</definedName>
    <definedName hidden="1" name="FDD_48_10">"A34334"</definedName>
    <definedName hidden="1" name="FDD_48_11">"A34699"</definedName>
    <definedName hidden="1" name="FDD_48_12">"A35064"</definedName>
    <definedName hidden="1" name="FDD_48_13">"A35430"</definedName>
    <definedName hidden="1" name="FDD_48_14">"A35795"</definedName>
    <definedName hidden="1" name="FDD_48_2">"A31412"</definedName>
    <definedName hidden="1" name="FDD_48_3">"A31777"</definedName>
    <definedName hidden="1" name="FDD_48_4">"A32142"</definedName>
    <definedName hidden="1" name="FDD_48_5">"A32508"</definedName>
    <definedName hidden="1" name="FDD_48_6">"A32873"</definedName>
    <definedName hidden="1" name="FDD_48_7">"A33238"</definedName>
    <definedName hidden="1" name="FDD_48_8">"A33603"</definedName>
    <definedName hidden="1" name="FDD_48_9">"A33969"</definedName>
    <definedName hidden="1" name="FDD_49_0">"A30681"</definedName>
    <definedName hidden="1" name="FDD_49_1">"A31047"</definedName>
    <definedName hidden="1" name="FDD_49_10">"A34334"</definedName>
    <definedName hidden="1" name="FDD_49_11">"A34699"</definedName>
    <definedName hidden="1" name="FDD_49_12">"A35064"</definedName>
    <definedName hidden="1" name="FDD_49_13">"A35430"</definedName>
    <definedName hidden="1" name="FDD_49_14">"A35795"</definedName>
    <definedName hidden="1" name="FDD_49_2">"A31412"</definedName>
    <definedName hidden="1" name="FDD_49_3">"A31777"</definedName>
    <definedName hidden="1" name="FDD_49_4">"A32142"</definedName>
    <definedName hidden="1" name="FDD_49_5">"A32508"</definedName>
    <definedName hidden="1" name="FDD_49_6">"A32873"</definedName>
    <definedName hidden="1" name="FDD_49_7">"A33238"</definedName>
    <definedName hidden="1" name="FDD_49_8">"A33603"</definedName>
    <definedName hidden="1" name="FDD_49_9">"A33969"</definedName>
    <definedName hidden="1" name="FDD_5_0">"A25569"</definedName>
    <definedName hidden="1" name="FDD_50_0">"A30681"</definedName>
    <definedName hidden="1" name="FDD_50_1">"A31047"</definedName>
    <definedName hidden="1" name="FDD_50_10">"A34334"</definedName>
    <definedName hidden="1" name="FDD_50_11">"A34699"</definedName>
    <definedName hidden="1" name="FDD_50_12">"A35064"</definedName>
    <definedName hidden="1" name="FDD_50_13">"A35430"</definedName>
    <definedName hidden="1" name="FDD_50_14">"A35795"</definedName>
    <definedName hidden="1" name="FDD_50_2">"A31412"</definedName>
    <definedName hidden="1" name="FDD_50_3">"A31777"</definedName>
    <definedName hidden="1" name="FDD_50_4">"A32142"</definedName>
    <definedName hidden="1" name="FDD_50_5">"A32508"</definedName>
    <definedName hidden="1" name="FDD_50_6">"A32873"</definedName>
    <definedName hidden="1" name="FDD_50_7">"A33238"</definedName>
    <definedName hidden="1" name="FDD_50_8">"A33603"</definedName>
    <definedName hidden="1" name="FDD_50_9">"A33969"</definedName>
    <definedName hidden="1" name="FDD_51_0">"A30681"</definedName>
    <definedName hidden="1" name="FDD_51_1">"A31047"</definedName>
    <definedName hidden="1" name="FDD_51_10">"A34334"</definedName>
    <definedName hidden="1" name="FDD_51_11">"A34699"</definedName>
    <definedName hidden="1" name="FDD_51_12">"A35064"</definedName>
    <definedName hidden="1" name="FDD_51_13">"A35430"</definedName>
    <definedName hidden="1" name="FDD_51_14">"A35795"</definedName>
    <definedName hidden="1" name="FDD_51_2">"A31412"</definedName>
    <definedName hidden="1" name="FDD_51_3">"A31777"</definedName>
    <definedName hidden="1" name="FDD_51_4">"A32142"</definedName>
    <definedName hidden="1" name="FDD_51_5">"A32508"</definedName>
    <definedName hidden="1" name="FDD_51_6">"A32873"</definedName>
    <definedName hidden="1" name="FDD_51_7">"A33238"</definedName>
    <definedName hidden="1" name="FDD_51_8">"A33603"</definedName>
    <definedName hidden="1" name="FDD_51_9">"A33969"</definedName>
    <definedName hidden="1" name="FDD_52_0">"A30681"</definedName>
    <definedName hidden="1" name="FDD_52_1">"A31047"</definedName>
    <definedName hidden="1" name="FDD_52_10">"A34334"</definedName>
    <definedName hidden="1" name="FDD_52_11">"A34699"</definedName>
    <definedName hidden="1" name="FDD_52_12">"A35064"</definedName>
    <definedName hidden="1" name="FDD_52_13">"A35430"</definedName>
    <definedName hidden="1" name="FDD_52_14">"A35795"</definedName>
    <definedName hidden="1" name="FDD_52_2">"A31412"</definedName>
    <definedName hidden="1" name="FDD_52_3">"A31777"</definedName>
    <definedName hidden="1" name="FDD_52_4">"A32142"</definedName>
    <definedName hidden="1" name="FDD_52_5">"A32508"</definedName>
    <definedName hidden="1" name="FDD_52_6">"A32873"</definedName>
    <definedName hidden="1" name="FDD_52_7">"A33238"</definedName>
    <definedName hidden="1" name="FDD_52_8">"A33603"</definedName>
    <definedName hidden="1" name="FDD_52_9">"A33969"</definedName>
    <definedName hidden="1" name="FDD_53_0">"U30681"</definedName>
    <definedName hidden="1" name="FDD_53_1">"A31047"</definedName>
    <definedName hidden="1" name="FDD_53_10">"A34334"</definedName>
    <definedName hidden="1" name="FDD_53_11">"A34699"</definedName>
    <definedName hidden="1" name="FDD_53_12">"A35064"</definedName>
    <definedName hidden="1" name="FDD_53_13">"A35430"</definedName>
    <definedName hidden="1" name="FDD_53_14">"A35795"</definedName>
    <definedName hidden="1" name="FDD_53_2">"A31412"</definedName>
    <definedName hidden="1" name="FDD_53_3">"A31777"</definedName>
    <definedName hidden="1" name="FDD_53_4">"A32142"</definedName>
    <definedName hidden="1" name="FDD_53_5">"A32508"</definedName>
    <definedName hidden="1" name="FDD_53_6">"A32873"</definedName>
    <definedName hidden="1" name="FDD_53_7">"A33238"</definedName>
    <definedName hidden="1" name="FDD_53_8">"A33603"</definedName>
    <definedName hidden="1" name="FDD_53_9">"A33969"</definedName>
    <definedName hidden="1" name="FDD_54_0">"A30681"</definedName>
    <definedName hidden="1" name="FDD_54_1">"A31047"</definedName>
    <definedName hidden="1" name="FDD_54_10">"A34334"</definedName>
    <definedName hidden="1" name="FDD_54_11">"A34699"</definedName>
    <definedName hidden="1" name="FDD_54_12">"A35064"</definedName>
    <definedName hidden="1" name="FDD_54_13">"A35430"</definedName>
    <definedName hidden="1" name="FDD_54_14">"A35795"</definedName>
    <definedName hidden="1" name="FDD_54_2">"A31412"</definedName>
    <definedName hidden="1" name="FDD_54_3">"A31777"</definedName>
    <definedName hidden="1" name="FDD_54_4">"A32142"</definedName>
    <definedName hidden="1" name="FDD_54_5">"A32508"</definedName>
    <definedName hidden="1" name="FDD_54_6">"A32873"</definedName>
    <definedName hidden="1" name="FDD_54_7">"A33238"</definedName>
    <definedName hidden="1" name="FDD_54_8">"A33603"</definedName>
    <definedName hidden="1" name="FDD_54_9">"A33969"</definedName>
    <definedName hidden="1" name="FDD_55_0">"A30681"</definedName>
    <definedName hidden="1" name="FDD_55_1">"A31047"</definedName>
    <definedName hidden="1" name="FDD_55_10">"A34334"</definedName>
    <definedName hidden="1" name="FDD_55_11">"A34699"</definedName>
    <definedName hidden="1" name="FDD_55_12">"A35064"</definedName>
    <definedName hidden="1" name="FDD_55_13">"A35430"</definedName>
    <definedName hidden="1" name="FDD_55_14">"A35795"</definedName>
    <definedName hidden="1" name="FDD_55_2">"A31412"</definedName>
    <definedName hidden="1" name="FDD_55_3">"A31777"</definedName>
    <definedName hidden="1" name="FDD_55_4">"A32142"</definedName>
    <definedName hidden="1" name="FDD_55_5">"A32508"</definedName>
    <definedName hidden="1" name="FDD_55_6">"A32873"</definedName>
    <definedName hidden="1" name="FDD_55_7">"A33238"</definedName>
    <definedName hidden="1" name="FDD_55_8">"A33603"</definedName>
    <definedName hidden="1" name="FDD_55_9">"A33969"</definedName>
    <definedName hidden="1" name="FDD_56_0">"A30681"</definedName>
    <definedName hidden="1" name="FDD_56_1">"A31047"</definedName>
    <definedName hidden="1" name="FDD_56_10">"A34334"</definedName>
    <definedName hidden="1" name="FDD_56_11">"A34699"</definedName>
    <definedName hidden="1" name="FDD_56_12">"A35064"</definedName>
    <definedName hidden="1" name="FDD_56_13">"A35430"</definedName>
    <definedName hidden="1" name="FDD_56_14">"A35795"</definedName>
    <definedName hidden="1" name="FDD_56_2">"A31412"</definedName>
    <definedName hidden="1" name="FDD_56_3">"A31777"</definedName>
    <definedName hidden="1" name="FDD_56_4">"A32142"</definedName>
    <definedName hidden="1" name="FDD_56_5">"A32508"</definedName>
    <definedName hidden="1" name="FDD_56_6">"A32873"</definedName>
    <definedName hidden="1" name="FDD_56_7">"A33238"</definedName>
    <definedName hidden="1" name="FDD_56_8">"A33603"</definedName>
    <definedName hidden="1" name="FDD_56_9">"A33969"</definedName>
    <definedName hidden="1" name="FDD_57_0">"A30681"</definedName>
    <definedName hidden="1" name="FDD_57_1">"A31047"</definedName>
    <definedName hidden="1" name="FDD_57_10">"A34334"</definedName>
    <definedName hidden="1" name="FDD_57_11">"A34699"</definedName>
    <definedName hidden="1" name="FDD_57_12">"A35064"</definedName>
    <definedName hidden="1" name="FDD_57_13">"A35430"</definedName>
    <definedName hidden="1" name="FDD_57_14">"A35795"</definedName>
    <definedName hidden="1" name="FDD_57_2">"A31412"</definedName>
    <definedName hidden="1" name="FDD_57_3">"A31777"</definedName>
    <definedName hidden="1" name="FDD_57_4">"A32142"</definedName>
    <definedName hidden="1" name="FDD_57_5">"A32508"</definedName>
    <definedName hidden="1" name="FDD_57_6">"A32873"</definedName>
    <definedName hidden="1" name="FDD_57_7">"A33238"</definedName>
    <definedName hidden="1" name="FDD_57_8">"A33603"</definedName>
    <definedName hidden="1" name="FDD_57_9">"A33969"</definedName>
    <definedName hidden="1" name="FDD_58_0">"A30681"</definedName>
    <definedName hidden="1" name="FDD_58_1">"A31047"</definedName>
    <definedName hidden="1" name="FDD_58_10">"A34334"</definedName>
    <definedName hidden="1" name="FDD_58_11">"A34699"</definedName>
    <definedName hidden="1" name="FDD_58_12">"A35064"</definedName>
    <definedName hidden="1" name="FDD_58_13">"A35430"</definedName>
    <definedName hidden="1" name="FDD_58_14">"A35795"</definedName>
    <definedName hidden="1" name="FDD_58_2">"A31412"</definedName>
    <definedName hidden="1" name="FDD_58_3">"A31777"</definedName>
    <definedName hidden="1" name="FDD_58_4">"A32142"</definedName>
    <definedName hidden="1" name="FDD_58_5">"A32508"</definedName>
    <definedName hidden="1" name="FDD_58_6">"A32873"</definedName>
    <definedName hidden="1" name="FDD_58_7">"A33238"</definedName>
    <definedName hidden="1" name="FDD_58_8">"A33603"</definedName>
    <definedName hidden="1" name="FDD_58_9">"A33969"</definedName>
    <definedName hidden="1" name="FDD_59_0">"A30681"</definedName>
    <definedName hidden="1" name="FDD_59_1">"A31047"</definedName>
    <definedName hidden="1" name="FDD_59_10">"A34334"</definedName>
    <definedName hidden="1" name="FDD_59_11">"A34699"</definedName>
    <definedName hidden="1" name="FDD_59_12">"A35064"</definedName>
    <definedName hidden="1" name="FDD_59_13">"A35430"</definedName>
    <definedName hidden="1" name="FDD_59_14">"A35795"</definedName>
    <definedName hidden="1" name="FDD_59_2">"A31412"</definedName>
    <definedName hidden="1" name="FDD_59_3">"A31777"</definedName>
    <definedName hidden="1" name="FDD_59_4">"A32142"</definedName>
    <definedName hidden="1" name="FDD_59_5">"A32508"</definedName>
    <definedName hidden="1" name="FDD_59_6">"A32873"</definedName>
    <definedName hidden="1" name="FDD_59_7">"A33238"</definedName>
    <definedName hidden="1" name="FDD_59_8">"A33603"</definedName>
    <definedName hidden="1" name="FDD_59_9">"A33969"</definedName>
    <definedName hidden="1" name="FDD_6_0">"A25569"</definedName>
    <definedName hidden="1" name="FDD_60_0">"A30681"</definedName>
    <definedName hidden="1" name="FDD_60_1">"A31047"</definedName>
    <definedName hidden="1" name="FDD_60_10">"A34334"</definedName>
    <definedName hidden="1" name="FDD_60_11">"A34699"</definedName>
    <definedName hidden="1" name="FDD_60_12">"A35064"</definedName>
    <definedName hidden="1" name="FDD_60_13">"A35430"</definedName>
    <definedName hidden="1" name="FDD_60_14">"A35795"</definedName>
    <definedName hidden="1" name="FDD_60_2">"A31412"</definedName>
    <definedName hidden="1" name="FDD_60_3">"A31777"</definedName>
    <definedName hidden="1" name="FDD_60_4">"A32142"</definedName>
    <definedName hidden="1" name="FDD_60_5">"A32508"</definedName>
    <definedName hidden="1" name="FDD_60_6">"A32873"</definedName>
    <definedName hidden="1" name="FDD_60_7">"A33238"</definedName>
    <definedName hidden="1" name="FDD_60_8">"A33603"</definedName>
    <definedName hidden="1" name="FDD_60_9">"A33969"</definedName>
    <definedName hidden="1" name="FDD_61_0">"A30681"</definedName>
    <definedName hidden="1" name="FDD_61_1">"A31047"</definedName>
    <definedName hidden="1" name="FDD_61_10">"A34334"</definedName>
    <definedName hidden="1" name="FDD_61_11">"A34699"</definedName>
    <definedName hidden="1" name="FDD_61_12">"A35064"</definedName>
    <definedName hidden="1" name="FDD_61_13">"A35430"</definedName>
    <definedName hidden="1" name="FDD_61_14">"A35795"</definedName>
    <definedName hidden="1" name="FDD_61_2">"A31412"</definedName>
    <definedName hidden="1" name="FDD_61_3">"A31777"</definedName>
    <definedName hidden="1" name="FDD_61_4">"A32142"</definedName>
    <definedName hidden="1" name="FDD_61_5">"A32508"</definedName>
    <definedName hidden="1" name="FDD_61_6">"A32873"</definedName>
    <definedName hidden="1" name="FDD_61_7">"A33238"</definedName>
    <definedName hidden="1" name="FDD_61_8">"A33603"</definedName>
    <definedName hidden="1" name="FDD_61_9">"A33969"</definedName>
    <definedName hidden="1" name="FDD_62_0">"A30681"</definedName>
    <definedName hidden="1" name="FDD_62_1">"A31047"</definedName>
    <definedName hidden="1" name="FDD_62_10">"A34334"</definedName>
    <definedName hidden="1" name="FDD_62_11">"A34699"</definedName>
    <definedName hidden="1" name="FDD_62_12">"A35064"</definedName>
    <definedName hidden="1" name="FDD_62_13">"A35430"</definedName>
    <definedName hidden="1" name="FDD_62_14">"A35795"</definedName>
    <definedName hidden="1" name="FDD_62_2">"A31412"</definedName>
    <definedName hidden="1" name="FDD_62_3">"A31777"</definedName>
    <definedName hidden="1" name="FDD_62_4">"A32142"</definedName>
    <definedName hidden="1" name="FDD_62_5">"A32508"</definedName>
    <definedName hidden="1" name="FDD_62_6">"A32873"</definedName>
    <definedName hidden="1" name="FDD_62_7">"A33238"</definedName>
    <definedName hidden="1" name="FDD_62_8">"A33603"</definedName>
    <definedName hidden="1" name="FDD_62_9">"A33969"</definedName>
    <definedName hidden="1" name="FDD_63_0">"A30681"</definedName>
    <definedName hidden="1" name="FDD_63_1">"A31047"</definedName>
    <definedName hidden="1" name="FDD_63_10">"A34334"</definedName>
    <definedName hidden="1" name="FDD_63_11">"A34699"</definedName>
    <definedName hidden="1" name="FDD_63_12">"A35064"</definedName>
    <definedName hidden="1" name="FDD_63_13">"A35430"</definedName>
    <definedName hidden="1" name="FDD_63_14">"A35795"</definedName>
    <definedName hidden="1" name="FDD_63_2">"A31412"</definedName>
    <definedName hidden="1" name="FDD_63_3">"A31777"</definedName>
    <definedName hidden="1" name="FDD_63_4">"A32142"</definedName>
    <definedName hidden="1" name="FDD_63_5">"A32508"</definedName>
    <definedName hidden="1" name="FDD_63_6">"A32873"</definedName>
    <definedName hidden="1" name="FDD_63_7">"A33238"</definedName>
    <definedName hidden="1" name="FDD_63_8">"A33603"</definedName>
    <definedName hidden="1" name="FDD_63_9">"A33969"</definedName>
    <definedName hidden="1" name="FDD_64_0">"A30681"</definedName>
    <definedName hidden="1" name="FDD_64_1">"A31047"</definedName>
    <definedName hidden="1" name="FDD_64_10">"A34334"</definedName>
    <definedName hidden="1" name="FDD_64_11">"A34699"</definedName>
    <definedName hidden="1" name="FDD_64_12">"A35064"</definedName>
    <definedName hidden="1" name="FDD_64_13">"A35430"</definedName>
    <definedName hidden="1" name="FDD_64_14">"A35795"</definedName>
    <definedName hidden="1" name="FDD_64_2">"A31412"</definedName>
    <definedName hidden="1" name="FDD_64_3">"A31777"</definedName>
    <definedName hidden="1" name="FDD_64_4">"A32142"</definedName>
    <definedName hidden="1" name="FDD_64_5">"A32508"</definedName>
    <definedName hidden="1" name="FDD_64_6">"A32873"</definedName>
    <definedName hidden="1" name="FDD_64_7">"A33238"</definedName>
    <definedName hidden="1" name="FDD_64_8">"A33603"</definedName>
    <definedName hidden="1" name="FDD_64_9">"A33969"</definedName>
    <definedName hidden="1" name="FDD_65_0">"A30681"</definedName>
    <definedName hidden="1" name="FDD_65_1">"A31047"</definedName>
    <definedName hidden="1" name="FDD_65_10">"A34334"</definedName>
    <definedName hidden="1" name="FDD_65_11">"A34699"</definedName>
    <definedName hidden="1" name="FDD_65_12">"A35064"</definedName>
    <definedName hidden="1" name="FDD_65_13">"A35430"</definedName>
    <definedName hidden="1" name="FDD_65_14">"A35795"</definedName>
    <definedName hidden="1" name="FDD_65_2">"A31412"</definedName>
    <definedName hidden="1" name="FDD_65_3">"A31777"</definedName>
    <definedName hidden="1" name="FDD_65_4">"A32142"</definedName>
    <definedName hidden="1" name="FDD_65_5">"A32508"</definedName>
    <definedName hidden="1" name="FDD_65_6">"A32873"</definedName>
    <definedName hidden="1" name="FDD_65_7">"A33238"</definedName>
    <definedName hidden="1" name="FDD_65_8">"A33603"</definedName>
    <definedName hidden="1" name="FDD_65_9">"A33969"</definedName>
    <definedName hidden="1" name="FDD_66_0">"A30681"</definedName>
    <definedName hidden="1" name="FDD_66_1">"A31047"</definedName>
    <definedName hidden="1" name="FDD_66_10">"A34334"</definedName>
    <definedName hidden="1" name="FDD_66_11">"A34699"</definedName>
    <definedName hidden="1" name="FDD_66_12">"A35064"</definedName>
    <definedName hidden="1" name="FDD_66_13">"A35430"</definedName>
    <definedName hidden="1" name="FDD_66_14">"A35795"</definedName>
    <definedName hidden="1" name="FDD_66_2">"A31412"</definedName>
    <definedName hidden="1" name="FDD_66_3">"A31777"</definedName>
    <definedName hidden="1" name="FDD_66_4">"A32142"</definedName>
    <definedName hidden="1" name="FDD_66_5">"A32508"</definedName>
    <definedName hidden="1" name="FDD_66_6">"A32873"</definedName>
    <definedName hidden="1" name="FDD_66_7">"A33238"</definedName>
    <definedName hidden="1" name="FDD_66_8">"A33603"</definedName>
    <definedName hidden="1" name="FDD_66_9">"A33969"</definedName>
    <definedName hidden="1" name="FDD_67_0">"A30681"</definedName>
    <definedName hidden="1" name="FDD_67_1">"A31047"</definedName>
    <definedName hidden="1" name="FDD_67_10">"A34334"</definedName>
    <definedName hidden="1" name="FDD_67_11">"A34699"</definedName>
    <definedName hidden="1" name="FDD_67_12">"A35064"</definedName>
    <definedName hidden="1" name="FDD_67_13">"A35430"</definedName>
    <definedName hidden="1" name="FDD_67_14">"A35795"</definedName>
    <definedName hidden="1" name="FDD_67_2">"A31412"</definedName>
    <definedName hidden="1" name="FDD_67_3">"A31777"</definedName>
    <definedName hidden="1" name="FDD_67_4">"A32142"</definedName>
    <definedName hidden="1" name="FDD_67_5">"A32508"</definedName>
    <definedName hidden="1" name="FDD_67_6">"A32873"</definedName>
    <definedName hidden="1" name="FDD_67_7">"A33238"</definedName>
    <definedName hidden="1" name="FDD_67_8">"A33603"</definedName>
    <definedName hidden="1" name="FDD_67_9">"A33969"</definedName>
    <definedName hidden="1" name="FDD_68_0">"A30681"</definedName>
    <definedName hidden="1" name="FDD_68_1">"A31047"</definedName>
    <definedName hidden="1" name="FDD_68_10">"A34334"</definedName>
    <definedName hidden="1" name="FDD_68_11">"A34699"</definedName>
    <definedName hidden="1" name="FDD_68_12">"A35064"</definedName>
    <definedName hidden="1" name="FDD_68_13">"A35430"</definedName>
    <definedName hidden="1" name="FDD_68_14">"A35795"</definedName>
    <definedName hidden="1" name="FDD_68_2">"A31412"</definedName>
    <definedName hidden="1" name="FDD_68_3">"A31777"</definedName>
    <definedName hidden="1" name="FDD_68_4">"A32142"</definedName>
    <definedName hidden="1" name="FDD_68_5">"A32508"</definedName>
    <definedName hidden="1" name="FDD_68_6">"A32873"</definedName>
    <definedName hidden="1" name="FDD_68_7">"A33238"</definedName>
    <definedName hidden="1" name="FDD_68_8">"A33603"</definedName>
    <definedName hidden="1" name="FDD_68_9">"A33969"</definedName>
    <definedName hidden="1" name="FDD_69_0">"U30681"</definedName>
    <definedName hidden="1" name="FDD_69_1">"A31047"</definedName>
    <definedName hidden="1" name="FDD_69_10">"A34334"</definedName>
    <definedName hidden="1" name="FDD_69_11">"A34699"</definedName>
    <definedName hidden="1" name="FDD_69_12">"A35064"</definedName>
    <definedName hidden="1" name="FDD_69_13">"A35430"</definedName>
    <definedName hidden="1" name="FDD_69_14">"A35795"</definedName>
    <definedName hidden="1" name="FDD_69_2">"A31412"</definedName>
    <definedName hidden="1" name="FDD_69_3">"A31777"</definedName>
    <definedName hidden="1" name="FDD_69_4">"A32142"</definedName>
    <definedName hidden="1" name="FDD_69_5">"A32508"</definedName>
    <definedName hidden="1" name="FDD_69_6">"A32873"</definedName>
    <definedName hidden="1" name="FDD_69_7">"A33238"</definedName>
    <definedName hidden="1" name="FDD_69_8">"A33603"</definedName>
    <definedName hidden="1" name="FDD_69_9">"A33969"</definedName>
    <definedName hidden="1" name="FDD_7_0">"A25569"</definedName>
    <definedName hidden="1" name="FDD_70_0">"A30681"</definedName>
    <definedName hidden="1" name="FDD_70_1">"A31047"</definedName>
    <definedName hidden="1" name="FDD_70_10">"A34334"</definedName>
    <definedName hidden="1" name="FDD_70_11">"A34699"</definedName>
    <definedName hidden="1" name="FDD_70_12">"A35064"</definedName>
    <definedName hidden="1" name="FDD_70_13">"A35430"</definedName>
    <definedName hidden="1" name="FDD_70_14">"A35795"</definedName>
    <definedName hidden="1" name="FDD_70_2">"A31412"</definedName>
    <definedName hidden="1" name="FDD_70_3">"A31777"</definedName>
    <definedName hidden="1" name="FDD_70_4">"A32142"</definedName>
    <definedName hidden="1" name="FDD_70_5">"A32508"</definedName>
    <definedName hidden="1" name="FDD_70_6">"A32873"</definedName>
    <definedName hidden="1" name="FDD_70_7">"A33238"</definedName>
    <definedName hidden="1" name="FDD_70_8">"A33603"</definedName>
    <definedName hidden="1" name="FDD_70_9">"A33969"</definedName>
    <definedName hidden="1" name="FDD_71_0">"A30681"</definedName>
    <definedName hidden="1" name="FDD_71_1">"A31047"</definedName>
    <definedName hidden="1" name="FDD_71_10">"A34334"</definedName>
    <definedName hidden="1" name="FDD_71_11">"A34699"</definedName>
    <definedName hidden="1" name="FDD_71_12">"A35064"</definedName>
    <definedName hidden="1" name="FDD_71_13">"A35430"</definedName>
    <definedName hidden="1" name="FDD_71_14">"A35795"</definedName>
    <definedName hidden="1" name="FDD_71_2">"A31412"</definedName>
    <definedName hidden="1" name="FDD_71_3">"A31777"</definedName>
    <definedName hidden="1" name="FDD_71_4">"A32142"</definedName>
    <definedName hidden="1" name="FDD_71_5">"A32508"</definedName>
    <definedName hidden="1" name="FDD_71_6">"A32873"</definedName>
    <definedName hidden="1" name="FDD_71_7">"A33238"</definedName>
    <definedName hidden="1" name="FDD_71_8">"A33603"</definedName>
    <definedName hidden="1" name="FDD_71_9">"A33969"</definedName>
    <definedName hidden="1" name="FDD_72_0">"A30681"</definedName>
    <definedName hidden="1" name="FDD_72_1">"A31047"</definedName>
    <definedName hidden="1" name="FDD_72_10">"A34334"</definedName>
    <definedName hidden="1" name="FDD_72_11">"A34699"</definedName>
    <definedName hidden="1" name="FDD_72_12">"A35064"</definedName>
    <definedName hidden="1" name="FDD_72_13">"A35430"</definedName>
    <definedName hidden="1" name="FDD_72_14">"A35795"</definedName>
    <definedName hidden="1" name="FDD_72_2">"A31412"</definedName>
    <definedName hidden="1" name="FDD_72_3">"A31777"</definedName>
    <definedName hidden="1" name="FDD_72_4">"A32142"</definedName>
    <definedName hidden="1" name="FDD_72_5">"A32508"</definedName>
    <definedName hidden="1" name="FDD_72_6">"A32873"</definedName>
    <definedName hidden="1" name="FDD_72_7">"A33238"</definedName>
    <definedName hidden="1" name="FDD_72_8">"A33603"</definedName>
    <definedName hidden="1" name="FDD_72_9">"A33969"</definedName>
    <definedName hidden="1" name="FDD_73_0">"A30681"</definedName>
    <definedName hidden="1" name="FDD_73_1">"A31047"</definedName>
    <definedName hidden="1" name="FDD_73_10">"A34334"</definedName>
    <definedName hidden="1" name="FDD_73_11">"A34699"</definedName>
    <definedName hidden="1" name="FDD_73_12">"A35064"</definedName>
    <definedName hidden="1" name="FDD_73_13">"A35430"</definedName>
    <definedName hidden="1" name="FDD_73_14">"A35795"</definedName>
    <definedName hidden="1" name="FDD_73_2">"A31412"</definedName>
    <definedName hidden="1" name="FDD_73_3">"A31777"</definedName>
    <definedName hidden="1" name="FDD_73_4">"A32142"</definedName>
    <definedName hidden="1" name="FDD_73_5">"A32508"</definedName>
    <definedName hidden="1" name="FDD_73_6">"A32873"</definedName>
    <definedName hidden="1" name="FDD_73_7">"A33238"</definedName>
    <definedName hidden="1" name="FDD_73_8">"A33603"</definedName>
    <definedName hidden="1" name="FDD_73_9">"A33969"</definedName>
    <definedName hidden="1" name="FDD_74_0">"A30681"</definedName>
    <definedName hidden="1" name="FDD_74_1">"A31047"</definedName>
    <definedName hidden="1" name="FDD_74_10">"A34334"</definedName>
    <definedName hidden="1" name="FDD_74_11">"A34699"</definedName>
    <definedName hidden="1" name="FDD_74_12">"A35064"</definedName>
    <definedName hidden="1" name="FDD_74_13">"A35430"</definedName>
    <definedName hidden="1" name="FDD_74_14">"A35795"</definedName>
    <definedName hidden="1" name="FDD_74_2">"A31412"</definedName>
    <definedName hidden="1" name="FDD_74_3">"A31777"</definedName>
    <definedName hidden="1" name="FDD_74_4">"A32142"</definedName>
    <definedName hidden="1" name="FDD_74_5">"A32508"</definedName>
    <definedName hidden="1" name="FDD_74_6">"A32873"</definedName>
    <definedName hidden="1" name="FDD_74_7">"A33238"</definedName>
    <definedName hidden="1" name="FDD_74_8">"A33603"</definedName>
    <definedName hidden="1" name="FDD_74_9">"A33969"</definedName>
    <definedName hidden="1" name="FDD_75_0">"A30681"</definedName>
    <definedName hidden="1" name="FDD_75_1">"A31047"</definedName>
    <definedName hidden="1" name="FDD_75_10">"A34334"</definedName>
    <definedName hidden="1" name="FDD_75_11">"A34699"</definedName>
    <definedName hidden="1" name="FDD_75_12">"A35064"</definedName>
    <definedName hidden="1" name="FDD_75_13">"A35430"</definedName>
    <definedName hidden="1" name="FDD_75_14">"A35795"</definedName>
    <definedName hidden="1" name="FDD_75_2">"A31412"</definedName>
    <definedName hidden="1" name="FDD_75_3">"A31777"</definedName>
    <definedName hidden="1" name="FDD_75_4">"A32142"</definedName>
    <definedName hidden="1" name="FDD_75_5">"A32508"</definedName>
    <definedName hidden="1" name="FDD_75_6">"A32873"</definedName>
    <definedName hidden="1" name="FDD_75_7">"A33238"</definedName>
    <definedName hidden="1" name="FDD_75_8">"A33603"</definedName>
    <definedName hidden="1" name="FDD_75_9">"A33969"</definedName>
    <definedName hidden="1" name="FDD_76_0">"A30681"</definedName>
    <definedName hidden="1" name="FDD_76_1">"A31047"</definedName>
    <definedName hidden="1" name="FDD_76_10">"A34334"</definedName>
    <definedName hidden="1" name="FDD_76_11">"A34699"</definedName>
    <definedName hidden="1" name="FDD_76_12">"A35064"</definedName>
    <definedName hidden="1" name="FDD_76_13">"A35430"</definedName>
    <definedName hidden="1" name="FDD_76_14">"A35795"</definedName>
    <definedName hidden="1" name="FDD_76_2">"A31412"</definedName>
    <definedName hidden="1" name="FDD_76_3">"A31777"</definedName>
    <definedName hidden="1" name="FDD_76_4">"A32142"</definedName>
    <definedName hidden="1" name="FDD_76_5">"A32508"</definedName>
    <definedName hidden="1" name="FDD_76_6">"A32873"</definedName>
    <definedName hidden="1" name="FDD_76_7">"A33238"</definedName>
    <definedName hidden="1" name="FDD_76_8">"A33603"</definedName>
    <definedName hidden="1" name="FDD_76_9">"A33969"</definedName>
    <definedName hidden="1" name="FDD_77_0">"A30681"</definedName>
    <definedName hidden="1" name="FDD_77_1">"A31047"</definedName>
    <definedName hidden="1" name="FDD_77_10">"A34334"</definedName>
    <definedName hidden="1" name="FDD_77_11">"A34699"</definedName>
    <definedName hidden="1" name="FDD_77_12">"A35064"</definedName>
    <definedName hidden="1" name="FDD_77_13">"A35430"</definedName>
    <definedName hidden="1" name="FDD_77_14">"A35795"</definedName>
    <definedName hidden="1" name="FDD_77_2">"A31412"</definedName>
    <definedName hidden="1" name="FDD_77_3">"A31777"</definedName>
    <definedName hidden="1" name="FDD_77_4">"A32142"</definedName>
    <definedName hidden="1" name="FDD_77_5">"A32508"</definedName>
    <definedName hidden="1" name="FDD_77_6">"A32873"</definedName>
    <definedName hidden="1" name="FDD_77_7">"A33238"</definedName>
    <definedName hidden="1" name="FDD_77_8">"A33603"</definedName>
    <definedName hidden="1" name="FDD_77_9">"A33969"</definedName>
    <definedName hidden="1" name="FDD_78_0">"A30681"</definedName>
    <definedName hidden="1" name="FDD_78_1">"A31047"</definedName>
    <definedName hidden="1" name="FDD_78_10">"A34334"</definedName>
    <definedName hidden="1" name="FDD_78_11">"A34699"</definedName>
    <definedName hidden="1" name="FDD_78_12">"A35064"</definedName>
    <definedName hidden="1" name="FDD_78_13">"A35430"</definedName>
    <definedName hidden="1" name="FDD_78_14">"A35795"</definedName>
    <definedName hidden="1" name="FDD_78_2">"A31412"</definedName>
    <definedName hidden="1" name="FDD_78_3">"A31777"</definedName>
    <definedName hidden="1" name="FDD_78_4">"A32142"</definedName>
    <definedName hidden="1" name="FDD_78_5">"A32508"</definedName>
    <definedName hidden="1" name="FDD_78_6">"A32873"</definedName>
    <definedName hidden="1" name="FDD_78_7">"A33238"</definedName>
    <definedName hidden="1" name="FDD_78_8">"A33603"</definedName>
    <definedName hidden="1" name="FDD_78_9">"A33969"</definedName>
    <definedName hidden="1" name="FDD_79_0">"A30681"</definedName>
    <definedName hidden="1" name="FDD_79_1">"A31047"</definedName>
    <definedName hidden="1" name="FDD_79_10">"A34334"</definedName>
    <definedName hidden="1" name="FDD_79_11">"A34699"</definedName>
    <definedName hidden="1" name="FDD_79_12">"A35064"</definedName>
    <definedName hidden="1" name="FDD_79_13">"A35430"</definedName>
    <definedName hidden="1" name="FDD_79_14">"A35795"</definedName>
    <definedName hidden="1" name="FDD_79_2">"A31412"</definedName>
    <definedName hidden="1" name="FDD_79_3">"A31777"</definedName>
    <definedName hidden="1" name="FDD_79_4">"A32142"</definedName>
    <definedName hidden="1" name="FDD_79_5">"A32508"</definedName>
    <definedName hidden="1" name="FDD_79_6">"A32873"</definedName>
    <definedName hidden="1" name="FDD_79_7">"A33238"</definedName>
    <definedName hidden="1" name="FDD_79_8">"A33603"</definedName>
    <definedName hidden="1" name="FDD_79_9">"A33969"</definedName>
    <definedName hidden="1" name="FDD_8_0">"A25569"</definedName>
    <definedName hidden="1" name="FDD_80_0">"A30681"</definedName>
    <definedName hidden="1" name="FDD_80_1">"A31047"</definedName>
    <definedName hidden="1" name="FDD_80_10">"A34334"</definedName>
    <definedName hidden="1" name="FDD_80_11">"A34699"</definedName>
    <definedName hidden="1" name="FDD_80_12">"A35064"</definedName>
    <definedName hidden="1" name="FDD_80_13">"A35430"</definedName>
    <definedName hidden="1" name="FDD_80_14">"A35795"</definedName>
    <definedName hidden="1" name="FDD_80_2">"A31412"</definedName>
    <definedName hidden="1" name="FDD_80_3">"A31777"</definedName>
    <definedName hidden="1" name="FDD_80_4">"A32142"</definedName>
    <definedName hidden="1" name="FDD_80_5">"A32508"</definedName>
    <definedName hidden="1" name="FDD_80_6">"A32873"</definedName>
    <definedName hidden="1" name="FDD_80_7">"A33238"</definedName>
    <definedName hidden="1" name="FDD_80_8">"A33603"</definedName>
    <definedName hidden="1" name="FDD_80_9">"A33969"</definedName>
    <definedName hidden="1" name="FDD_81_0">"A30681"</definedName>
    <definedName hidden="1" name="FDD_81_1">"A31047"</definedName>
    <definedName hidden="1" name="FDD_81_10">"A34334"</definedName>
    <definedName hidden="1" name="FDD_81_11">"A34699"</definedName>
    <definedName hidden="1" name="FDD_81_12">"A35064"</definedName>
    <definedName hidden="1" name="FDD_81_13">"A35430"</definedName>
    <definedName hidden="1" name="FDD_81_14">"A35795"</definedName>
    <definedName hidden="1" name="FDD_81_2">"A31412"</definedName>
    <definedName hidden="1" name="FDD_81_3">"A31777"</definedName>
    <definedName hidden="1" name="FDD_81_4">"A32142"</definedName>
    <definedName hidden="1" name="FDD_81_5">"A32508"</definedName>
    <definedName hidden="1" name="FDD_81_6">"A32873"</definedName>
    <definedName hidden="1" name="FDD_81_7">"A33238"</definedName>
    <definedName hidden="1" name="FDD_81_8">"A33603"</definedName>
    <definedName hidden="1" name="FDD_81_9">"A33969"</definedName>
    <definedName hidden="1" name="FDD_82_0">"A30681"</definedName>
    <definedName hidden="1" name="FDD_82_1">"A31047"</definedName>
    <definedName hidden="1" name="FDD_82_10">"A34334"</definedName>
    <definedName hidden="1" name="FDD_82_11">"A34699"</definedName>
    <definedName hidden="1" name="FDD_82_12">"A35064"</definedName>
    <definedName hidden="1" name="FDD_82_13">"A35430"</definedName>
    <definedName hidden="1" name="FDD_82_14">"A35795"</definedName>
    <definedName hidden="1" name="FDD_82_2">"A31412"</definedName>
    <definedName hidden="1" name="FDD_82_3">"A31777"</definedName>
    <definedName hidden="1" name="FDD_82_4">"A32142"</definedName>
    <definedName hidden="1" name="FDD_82_5">"A32508"</definedName>
    <definedName hidden="1" name="FDD_82_6">"A32873"</definedName>
    <definedName hidden="1" name="FDD_82_7">"A33238"</definedName>
    <definedName hidden="1" name="FDD_82_8">"A33603"</definedName>
    <definedName hidden="1" name="FDD_82_9">"A33969"</definedName>
    <definedName hidden="1" name="FDD_83_0">"A30681"</definedName>
    <definedName hidden="1" name="FDD_83_1">"A31047"</definedName>
    <definedName hidden="1" name="FDD_83_10">"A34334"</definedName>
    <definedName hidden="1" name="FDD_83_11">"A34699"</definedName>
    <definedName hidden="1" name="FDD_83_12">"A35064"</definedName>
    <definedName hidden="1" name="FDD_83_13">"A35430"</definedName>
    <definedName hidden="1" name="FDD_83_14">"A35795"</definedName>
    <definedName hidden="1" name="FDD_83_2">"A31412"</definedName>
    <definedName hidden="1" name="FDD_83_3">"A31777"</definedName>
    <definedName hidden="1" name="FDD_83_4">"A32142"</definedName>
    <definedName hidden="1" name="FDD_83_5">"A32508"</definedName>
    <definedName hidden="1" name="FDD_83_6">"A32873"</definedName>
    <definedName hidden="1" name="FDD_83_7">"A33238"</definedName>
    <definedName hidden="1" name="FDD_83_8">"A33603"</definedName>
    <definedName hidden="1" name="FDD_83_9">"A33969"</definedName>
    <definedName hidden="1" name="FDD_84_0">"A30681"</definedName>
    <definedName hidden="1" name="FDD_84_1">"A31047"</definedName>
    <definedName hidden="1" name="FDD_84_10">"A34334"</definedName>
    <definedName hidden="1" name="FDD_84_11">"A34699"</definedName>
    <definedName hidden="1" name="FDD_84_12">"A35064"</definedName>
    <definedName hidden="1" name="FDD_84_13">"A35430"</definedName>
    <definedName hidden="1" name="FDD_84_14">"A35795"</definedName>
    <definedName hidden="1" name="FDD_84_2">"A31412"</definedName>
    <definedName hidden="1" name="FDD_84_3">"A31777"</definedName>
    <definedName hidden="1" name="FDD_84_4">"A32142"</definedName>
    <definedName hidden="1" name="FDD_84_5">"A32508"</definedName>
    <definedName hidden="1" name="FDD_84_6">"A32873"</definedName>
    <definedName hidden="1" name="FDD_84_7">"A33238"</definedName>
    <definedName hidden="1" name="FDD_84_8">"A33603"</definedName>
    <definedName hidden="1" name="FDD_84_9">"A33969"</definedName>
    <definedName hidden="1" name="FDD_85_0">"A30681"</definedName>
    <definedName hidden="1" name="FDD_85_1">"A31047"</definedName>
    <definedName hidden="1" name="FDD_85_10">"A34334"</definedName>
    <definedName hidden="1" name="FDD_85_11">"A34699"</definedName>
    <definedName hidden="1" name="FDD_85_12">"A35064"</definedName>
    <definedName hidden="1" name="FDD_85_13">"A35430"</definedName>
    <definedName hidden="1" name="FDD_85_14">"A35795"</definedName>
    <definedName hidden="1" name="FDD_85_2">"A31412"</definedName>
    <definedName hidden="1" name="FDD_85_3">"A31777"</definedName>
    <definedName hidden="1" name="FDD_85_4">"A32142"</definedName>
    <definedName hidden="1" name="FDD_85_5">"A32508"</definedName>
    <definedName hidden="1" name="FDD_85_6">"A32873"</definedName>
    <definedName hidden="1" name="FDD_85_7">"A33238"</definedName>
    <definedName hidden="1" name="FDD_85_8">"A33603"</definedName>
    <definedName hidden="1" name="FDD_85_9">"A33969"</definedName>
    <definedName hidden="1" name="FDD_86_0">"A30681"</definedName>
    <definedName hidden="1" name="FDD_86_1">"A31047"</definedName>
    <definedName hidden="1" name="FDD_86_10">"A34334"</definedName>
    <definedName hidden="1" name="FDD_86_11">"A34699"</definedName>
    <definedName hidden="1" name="FDD_86_12">"A35064"</definedName>
    <definedName hidden="1" name="FDD_86_13">"A35430"</definedName>
    <definedName hidden="1" name="FDD_86_14">"A35795"</definedName>
    <definedName hidden="1" name="FDD_86_2">"A31412"</definedName>
    <definedName hidden="1" name="FDD_86_3">"A31777"</definedName>
    <definedName hidden="1" name="FDD_86_4">"A32142"</definedName>
    <definedName hidden="1" name="FDD_86_5">"A32508"</definedName>
    <definedName hidden="1" name="FDD_86_6">"A32873"</definedName>
    <definedName hidden="1" name="FDD_86_7">"A33238"</definedName>
    <definedName hidden="1" name="FDD_86_8">"A33603"</definedName>
    <definedName hidden="1" name="FDD_86_9">"A33969"</definedName>
    <definedName hidden="1" name="FDD_87_0">"A30681"</definedName>
    <definedName hidden="1" name="FDD_87_1">"A31047"</definedName>
    <definedName hidden="1" name="FDD_87_10">"A34334"</definedName>
    <definedName hidden="1" name="FDD_87_11">"A34699"</definedName>
    <definedName hidden="1" name="FDD_87_12">"A35064"</definedName>
    <definedName hidden="1" name="FDD_87_13">"A35430"</definedName>
    <definedName hidden="1" name="FDD_87_14">"A35795"</definedName>
    <definedName hidden="1" name="FDD_87_2">"A31412"</definedName>
    <definedName hidden="1" name="FDD_87_3">"A31777"</definedName>
    <definedName hidden="1" name="FDD_87_4">"A32142"</definedName>
    <definedName hidden="1" name="FDD_87_5">"A32508"</definedName>
    <definedName hidden="1" name="FDD_87_6">"A32873"</definedName>
    <definedName hidden="1" name="FDD_87_7">"A33238"</definedName>
    <definedName hidden="1" name="FDD_87_8">"A33603"</definedName>
    <definedName hidden="1" name="FDD_87_9">"A33969"</definedName>
    <definedName hidden="1" name="FDD_88_0">"A30681"</definedName>
    <definedName hidden="1" name="FDD_88_1">"A31047"</definedName>
    <definedName hidden="1" name="FDD_88_10">"A34334"</definedName>
    <definedName hidden="1" name="FDD_88_11">"A34699"</definedName>
    <definedName hidden="1" name="FDD_88_12">"A35064"</definedName>
    <definedName hidden="1" name="FDD_88_13">"A35430"</definedName>
    <definedName hidden="1" name="FDD_88_14">"A35795"</definedName>
    <definedName hidden="1" name="FDD_88_2">"A31412"</definedName>
    <definedName hidden="1" name="FDD_88_3">"A31777"</definedName>
    <definedName hidden="1" name="FDD_88_4">"A32142"</definedName>
    <definedName hidden="1" name="FDD_88_5">"A32508"</definedName>
    <definedName hidden="1" name="FDD_88_6">"A32873"</definedName>
    <definedName hidden="1" name="FDD_88_7">"A33238"</definedName>
    <definedName hidden="1" name="FDD_88_8">"A33603"</definedName>
    <definedName hidden="1" name="FDD_88_9">"A33969"</definedName>
    <definedName hidden="1" name="FDD_89_0">"A30681"</definedName>
    <definedName hidden="1" name="FDD_89_1">"A31047"</definedName>
    <definedName hidden="1" name="FDD_89_10">"A34334"</definedName>
    <definedName hidden="1" name="FDD_89_11">"A34699"</definedName>
    <definedName hidden="1" name="FDD_89_12">"A35064"</definedName>
    <definedName hidden="1" name="FDD_89_13">"A35430"</definedName>
    <definedName hidden="1" name="FDD_89_14">"A35795"</definedName>
    <definedName hidden="1" name="FDD_89_2">"A31412"</definedName>
    <definedName hidden="1" name="FDD_89_3">"A31777"</definedName>
    <definedName hidden="1" name="FDD_89_4">"A32142"</definedName>
    <definedName hidden="1" name="FDD_89_5">"A32508"</definedName>
    <definedName hidden="1" name="FDD_89_6">"A32873"</definedName>
    <definedName hidden="1" name="FDD_89_7">"A33238"</definedName>
    <definedName hidden="1" name="FDD_89_8">"A33603"</definedName>
    <definedName hidden="1" name="FDD_89_9">"A33969"</definedName>
    <definedName hidden="1" name="FDD_9_0">"A25569"</definedName>
    <definedName hidden="1" name="FDD_90_0">"A30681"</definedName>
    <definedName hidden="1" name="FDD_90_1">"A31047"</definedName>
    <definedName hidden="1" name="FDD_90_10">"A34334"</definedName>
    <definedName hidden="1" name="FDD_90_11">"A34699"</definedName>
    <definedName hidden="1" name="FDD_90_12">"A35064"</definedName>
    <definedName hidden="1" name="FDD_90_13">"A35430"</definedName>
    <definedName hidden="1" name="FDD_90_14">"A35795"</definedName>
    <definedName hidden="1" name="FDD_90_2">"A31412"</definedName>
    <definedName hidden="1" name="FDD_90_3">"A31777"</definedName>
    <definedName hidden="1" name="FDD_90_4">"A32142"</definedName>
    <definedName hidden="1" name="FDD_90_5">"A32508"</definedName>
    <definedName hidden="1" name="FDD_90_6">"A32873"</definedName>
    <definedName hidden="1" name="FDD_90_7">"A33238"</definedName>
    <definedName hidden="1" name="FDD_90_8">"A33603"</definedName>
    <definedName hidden="1" name="FDD_90_9">"A33969"</definedName>
    <definedName hidden="1" name="FDD_91_0">"A30681"</definedName>
    <definedName hidden="1" name="FDD_91_1">"A31047"</definedName>
    <definedName hidden="1" name="FDD_91_10">"A34334"</definedName>
    <definedName hidden="1" name="FDD_91_11">"A34699"</definedName>
    <definedName hidden="1" name="FDD_91_12">"A35064"</definedName>
    <definedName hidden="1" name="FDD_91_13">"A35430"</definedName>
    <definedName hidden="1" name="FDD_91_14">"A35795"</definedName>
    <definedName hidden="1" name="FDD_91_2">"A31412"</definedName>
    <definedName hidden="1" name="FDD_91_3">"A31777"</definedName>
    <definedName hidden="1" name="FDD_91_4">"A32142"</definedName>
    <definedName hidden="1" name="FDD_91_5">"A32508"</definedName>
    <definedName hidden="1" name="FDD_91_6">"A32873"</definedName>
    <definedName hidden="1" name="FDD_91_7">"A33238"</definedName>
    <definedName hidden="1" name="FDD_91_8">"A33603"</definedName>
    <definedName hidden="1" name="FDD_91_9">"A33969"</definedName>
    <definedName hidden="1" name="FDD_92_0">"A30681"</definedName>
    <definedName hidden="1" name="FDD_92_1">"A31047"</definedName>
    <definedName hidden="1" name="FDD_92_10">"A34334"</definedName>
    <definedName hidden="1" name="FDD_92_11">"A34699"</definedName>
    <definedName hidden="1" name="FDD_92_12">"A35064"</definedName>
    <definedName hidden="1" name="FDD_92_13">"A35430"</definedName>
    <definedName hidden="1" name="FDD_92_14">"A35795"</definedName>
    <definedName hidden="1" name="FDD_92_2">"A31412"</definedName>
    <definedName hidden="1" name="FDD_92_3">"A31777"</definedName>
    <definedName hidden="1" name="FDD_92_4">"A32142"</definedName>
    <definedName hidden="1" name="FDD_92_5">"A32508"</definedName>
    <definedName hidden="1" name="FDD_92_6">"A32873"</definedName>
    <definedName hidden="1" name="FDD_92_7">"A33238"</definedName>
    <definedName hidden="1" name="FDD_92_8">"A33603"</definedName>
    <definedName hidden="1" name="FDD_92_9">"A33969"</definedName>
    <definedName hidden="1" name="FDD_93_0">"A30681"</definedName>
    <definedName hidden="1" name="FDD_93_1">"A31047"</definedName>
    <definedName hidden="1" name="FDD_93_10">"A34334"</definedName>
    <definedName hidden="1" name="FDD_93_11">"A34699"</definedName>
    <definedName hidden="1" name="FDD_93_12">"A35064"</definedName>
    <definedName hidden="1" name="FDD_93_13">"A35430"</definedName>
    <definedName hidden="1" name="FDD_93_14">"A35795"</definedName>
    <definedName hidden="1" name="FDD_93_2">"A31412"</definedName>
    <definedName hidden="1" name="FDD_93_3">"A31777"</definedName>
    <definedName hidden="1" name="FDD_93_4">"A32142"</definedName>
    <definedName hidden="1" name="FDD_93_5">"A32508"</definedName>
    <definedName hidden="1" name="FDD_93_6">"A32873"</definedName>
    <definedName hidden="1" name="FDD_93_7">"A33238"</definedName>
    <definedName hidden="1" name="FDD_93_8">"A33603"</definedName>
    <definedName hidden="1" name="FDD_93_9">"A33969"</definedName>
    <definedName hidden="1" name="FDD_94_0">"A30681"</definedName>
    <definedName hidden="1" name="FDD_94_1">"A31047"</definedName>
    <definedName hidden="1" name="FDD_94_10">"A34334"</definedName>
    <definedName hidden="1" name="FDD_94_11">"A34699"</definedName>
    <definedName hidden="1" name="FDD_94_12">"A35064"</definedName>
    <definedName hidden="1" name="FDD_94_13">"A35430"</definedName>
    <definedName hidden="1" name="FDD_94_14">"A35795"</definedName>
    <definedName hidden="1" name="FDD_94_2">"A31412"</definedName>
    <definedName hidden="1" name="FDD_94_3">"A31777"</definedName>
    <definedName hidden="1" name="FDD_94_4">"A32142"</definedName>
    <definedName hidden="1" name="FDD_94_5">"A32508"</definedName>
    <definedName hidden="1" name="FDD_94_6">"A32873"</definedName>
    <definedName hidden="1" name="FDD_94_7">"A33238"</definedName>
    <definedName hidden="1" name="FDD_94_8">"A33603"</definedName>
    <definedName hidden="1" name="FDD_94_9">"A33969"</definedName>
    <definedName hidden="1" name="FDD_95_0">"A30681"</definedName>
    <definedName hidden="1" name="FDD_95_1">"A31047"</definedName>
    <definedName hidden="1" name="FDD_95_10">"A34334"</definedName>
    <definedName hidden="1" name="FDD_95_11">"A34699"</definedName>
    <definedName hidden="1" name="FDD_95_12">"A35064"</definedName>
    <definedName hidden="1" name="FDD_95_13">"A35430"</definedName>
    <definedName hidden="1" name="FDD_95_14">"A35795"</definedName>
    <definedName hidden="1" name="FDD_95_2">"A31412"</definedName>
    <definedName hidden="1" name="FDD_95_3">"A31777"</definedName>
    <definedName hidden="1" name="FDD_95_4">"A32142"</definedName>
    <definedName hidden="1" name="FDD_95_5">"A32508"</definedName>
    <definedName hidden="1" name="FDD_95_6">"A32873"</definedName>
    <definedName hidden="1" name="FDD_95_7">"A33238"</definedName>
    <definedName hidden="1" name="FDD_95_8">"A33603"</definedName>
    <definedName hidden="1" name="FDD_95_9">"A33969"</definedName>
    <definedName hidden="1" name="FDD_96_0">"U30681"</definedName>
    <definedName hidden="1" name="FDD_96_1">"A31047"</definedName>
    <definedName hidden="1" name="FDD_96_10">"A34334"</definedName>
    <definedName hidden="1" name="FDD_96_11">"A34699"</definedName>
    <definedName hidden="1" name="FDD_96_12">"A35064"</definedName>
    <definedName hidden="1" name="FDD_96_13">"A35430"</definedName>
    <definedName hidden="1" name="FDD_96_14">"A35795"</definedName>
    <definedName hidden="1" name="FDD_96_2">"A31412"</definedName>
    <definedName hidden="1" name="FDD_96_3">"A31777"</definedName>
    <definedName hidden="1" name="FDD_96_4">"A32142"</definedName>
    <definedName hidden="1" name="FDD_96_5">"A32508"</definedName>
    <definedName hidden="1" name="FDD_96_6">"A32873"</definedName>
    <definedName hidden="1" name="FDD_96_7">"A33238"</definedName>
    <definedName hidden="1" name="FDD_96_8">"A33603"</definedName>
    <definedName hidden="1" name="FDD_96_9">"A33969"</definedName>
    <definedName hidden="1" name="FDD_97_0">"U30681"</definedName>
    <definedName hidden="1" name="FDD_97_1">"A31047"</definedName>
    <definedName hidden="1" name="FDD_97_10">"A34334"</definedName>
    <definedName hidden="1" name="FDD_97_11">"A34699"</definedName>
    <definedName hidden="1" name="FDD_97_12">"A35064"</definedName>
    <definedName hidden="1" name="FDD_97_13">"A35430"</definedName>
    <definedName hidden="1" name="FDD_97_14">"A35795"</definedName>
    <definedName hidden="1" name="FDD_97_2">"A31412"</definedName>
    <definedName hidden="1" name="FDD_97_3">"A31777"</definedName>
    <definedName hidden="1" name="FDD_97_4">"A32142"</definedName>
    <definedName hidden="1" name="FDD_97_5">"A32508"</definedName>
    <definedName hidden="1" name="FDD_97_6">"A32873"</definedName>
    <definedName hidden="1" name="FDD_97_7">"A33238"</definedName>
    <definedName hidden="1" name="FDD_97_8">"A33603"</definedName>
    <definedName hidden="1" name="FDD_97_9">"A33969"</definedName>
    <definedName hidden="1" name="FDD_98_0">"U30681"</definedName>
    <definedName hidden="1" name="FDD_98_1">"A31047"</definedName>
    <definedName hidden="1" name="FDD_98_10">"A34334"</definedName>
    <definedName hidden="1" name="FDD_98_11">"A34699"</definedName>
    <definedName hidden="1" name="FDD_98_12">"A35064"</definedName>
    <definedName hidden="1" name="FDD_98_13">"A35430"</definedName>
    <definedName hidden="1" name="FDD_98_14">"A35795"</definedName>
    <definedName hidden="1" name="FDD_98_2">"A31412"</definedName>
    <definedName hidden="1" name="FDD_98_3">"A31777"</definedName>
    <definedName hidden="1" name="FDD_98_4">"A32142"</definedName>
    <definedName hidden="1" name="FDD_98_5">"A32508"</definedName>
    <definedName hidden="1" name="FDD_98_6">"A32873"</definedName>
    <definedName hidden="1" name="FDD_98_7">"A33238"</definedName>
    <definedName hidden="1" name="FDD_98_8">"A33603"</definedName>
    <definedName hidden="1" name="FDD_98_9">"A33969"</definedName>
    <definedName hidden="1" name="FDD_99_0">"U30681"</definedName>
    <definedName hidden="1" name="FDD_99_1">"A31047"</definedName>
    <definedName hidden="1" name="FDD_99_10">"A34334"</definedName>
    <definedName hidden="1" name="FDD_99_11">"A34699"</definedName>
    <definedName hidden="1" name="FDD_99_12">"A35064"</definedName>
    <definedName hidden="1" name="FDD_99_13">"A35430"</definedName>
    <definedName hidden="1" name="FDD_99_14">"A35795"</definedName>
    <definedName hidden="1" name="FDD_99_2">"A31412"</definedName>
    <definedName hidden="1" name="FDD_99_3">"A31777"</definedName>
    <definedName hidden="1" name="FDD_99_4">"A32142"</definedName>
    <definedName hidden="1" name="FDD_99_5">"A32508"</definedName>
    <definedName hidden="1" name="FDD_99_6">"A32873"</definedName>
    <definedName hidden="1" name="FDD_99_7">"A33238"</definedName>
    <definedName hidden="1" name="FDD_99_8">"A33603"</definedName>
    <definedName hidden="1" name="FDD_99_9">"A33969"</definedName>
    <definedName localSheetId="0" name="fddr">Cover!fddr</definedName>
    <definedName localSheetId="7" name="fddr">#N/A</definedName>
    <definedName localSheetId="8" name="fddr">'Parc Mobile '!fddr</definedName>
    <definedName name="fddr">[0]!fddr</definedName>
    <definedName name="fdg">#N/A</definedName>
    <definedName localSheetId="0" name="fdggh">Cover!fdggh</definedName>
    <definedName localSheetId="7" name="fdggh">#N/A</definedName>
    <definedName localSheetId="8" name="fdggh">'Parc Mobile '!fdggh</definedName>
    <definedName name="fdggh">[0]!fdggh</definedName>
    <definedName name="fdgh">#N/A</definedName>
    <definedName localSheetId="0" name="FDGHS">Cover!FDGHS</definedName>
    <definedName localSheetId="7" name="FDGHS">#N/A</definedName>
    <definedName localSheetId="8" name="FDGHS">'Parc Mobile '!FDGHS</definedName>
    <definedName name="FDGHS">[0]!FDGHS</definedName>
    <definedName localSheetId="0" name="fdgqsjsbc">Cover!fdgqsjsbc</definedName>
    <definedName localSheetId="7" name="fdgqsjsbc">#N/A</definedName>
    <definedName localSheetId="8" name="fdgqsjsbc">'Parc Mobile '!fdgqsjsbc</definedName>
    <definedName name="fdgqsjsbc">[0]!fdgqsjsbc</definedName>
    <definedName localSheetId="0" name="fdhedtbfc">Cover!fdhedtbfc</definedName>
    <definedName localSheetId="7" name="fdhedtbfc">#N/A</definedName>
    <definedName localSheetId="8" name="fdhedtbfc">'Parc Mobile '!fdhedtbfc</definedName>
    <definedName name="fdhedtbfc">[0]!fdhedtbfc</definedName>
    <definedName hidden="1" localSheetId="0" name="fdhfdh">{"First Page",#N/A,FALSE,"Surfactants LBO";"Second Page",#N/A,FALSE,"Surfactants LBO"}</definedName>
    <definedName hidden="1" localSheetId="7" name="fdhfdh">{"First Page",#N/A,FALSE,"Surfactants LBO";"Second Page",#N/A,FALSE,"Surfactants LBO"}</definedName>
    <definedName hidden="1" localSheetId="8" name="fdhfdh">{"First Page",#N/A,FALSE,"Surfactants LBO";"Second Page",#N/A,FALSE,"Surfactants LBO"}</definedName>
    <definedName hidden="1" name="fdhfdh">{"First Page",#N/A,FALSE,"Surfactants LBO";"Second Page",#N/A,FALSE,"Surfactants LBO"}</definedName>
    <definedName hidden="1" localSheetId="0" name="fdhfghfdh">{"First Page",#N/A,FALSE,"Surfactants LBO";"Second Page",#N/A,FALSE,"Surfactants LBO"}</definedName>
    <definedName hidden="1" localSheetId="7" name="fdhfghfdh">{"First Page",#N/A,FALSE,"Surfactants LBO";"Second Page",#N/A,FALSE,"Surfactants LBO"}</definedName>
    <definedName hidden="1" localSheetId="8" name="fdhfghfdh">{"First Page",#N/A,FALSE,"Surfactants LBO";"Second Page",#N/A,FALSE,"Surfactants LBO"}</definedName>
    <definedName hidden="1" name="fdhfghfdh">{"First Page",#N/A,FALSE,"Surfactants LBO";"Second Page",#N/A,FALSE,"Surfactants LBO"}</definedName>
    <definedName hidden="1" localSheetId="10" name="FDP_280_1_aSrv">[94]Forecasts_VDF!#REF!</definedName>
    <definedName hidden="1" localSheetId="0" name="FDP_280_1_aSrv">[94]Forecasts_VDF!#REF!</definedName>
    <definedName hidden="1" localSheetId="7" name="FDP_280_1_aSrv">[94]Forecasts_VDF!#REF!</definedName>
    <definedName hidden="1" localSheetId="8" name="FDP_280_1_aSrv">[94]Forecasts_VDF!#REF!</definedName>
    <definedName hidden="1" name="FDP_280_1_aSrv">[94]Forecasts_VDF!#REF!</definedName>
    <definedName hidden="1" localSheetId="10" name="FDP_281_1_aSrv">[94]Forecasts_VDF!#REF!</definedName>
    <definedName hidden="1" localSheetId="0" name="FDP_281_1_aSrv">[94]Forecasts_VDF!#REF!</definedName>
    <definedName hidden="1" localSheetId="7" name="FDP_281_1_aSrv">[94]Forecasts_VDF!#REF!</definedName>
    <definedName hidden="1" localSheetId="8" name="FDP_281_1_aSrv">[94]Forecasts_VDF!#REF!</definedName>
    <definedName hidden="1" name="FDP_281_1_aSrv">[94]Forecasts_VDF!#REF!</definedName>
    <definedName hidden="1" localSheetId="10" name="FDP_282_1_aSrv">[94]Forecasts_VDF!#REF!</definedName>
    <definedName hidden="1" localSheetId="0" name="FDP_282_1_aSrv">[94]Forecasts_VDF!#REF!</definedName>
    <definedName hidden="1" localSheetId="7" name="FDP_282_1_aSrv">[94]Forecasts_VDF!#REF!</definedName>
    <definedName hidden="1" localSheetId="8" name="FDP_282_1_aSrv">[94]Forecasts_VDF!#REF!</definedName>
    <definedName hidden="1" name="FDP_282_1_aSrv">[94]Forecasts_VDF!#REF!</definedName>
    <definedName hidden="1" localSheetId="10" name="FDP_283_1_aSrv">[94]Forecasts_VDF!#REF!</definedName>
    <definedName hidden="1" localSheetId="0" name="FDP_283_1_aSrv">[94]Forecasts_VDF!#REF!</definedName>
    <definedName hidden="1" localSheetId="7" name="FDP_283_1_aSrv">[94]Forecasts_VDF!#REF!</definedName>
    <definedName hidden="1" localSheetId="8" name="FDP_283_1_aSrv">[94]Forecasts_VDF!#REF!</definedName>
    <definedName hidden="1" name="FDP_283_1_aSrv">[94]Forecasts_VDF!#REF!</definedName>
    <definedName localSheetId="0" name="February">#REF!</definedName>
    <definedName localSheetId="7" name="February">#REF!</definedName>
    <definedName localSheetId="8" name="February">#REF!</definedName>
    <definedName name="February">#REF!</definedName>
    <definedName localSheetId="0" name="fegc">Cover!fegc</definedName>
    <definedName localSheetId="7" name="fegc">#N/A</definedName>
    <definedName localSheetId="8" name="fegc">'Parc Mobile '!fegc</definedName>
    <definedName name="fegc">[0]!fegc</definedName>
    <definedName localSheetId="0" name="fes">'[28]FES  ATLAS'!#REF!</definedName>
    <definedName localSheetId="7" name="fes">'[28]FES  ATLAS'!#REF!</definedName>
    <definedName localSheetId="8" name="fes">'[28]FES  ATLAS'!#REF!</definedName>
    <definedName name="fes">'[28]FES  ATLAS'!#REF!</definedName>
    <definedName localSheetId="7" name="feuille">'[28]FES  ATLAS'!#REF!</definedName>
    <definedName localSheetId="8" name="feuille">'[28]FES  ATLAS'!#REF!</definedName>
    <definedName name="feuille">'[28]FES  ATLAS'!#REF!</definedName>
    <definedName localSheetId="0" name="fev">#REF!</definedName>
    <definedName localSheetId="7" name="fev">#REF!</definedName>
    <definedName localSheetId="8" name="fev">#REF!</definedName>
    <definedName name="fev">#REF!</definedName>
    <definedName localSheetId="7" name="Fevrier">#REF!</definedName>
    <definedName localSheetId="8" name="Fevrier">#REF!</definedName>
    <definedName name="Fevrier">#REF!</definedName>
    <definedName localSheetId="0" name="fevruer">Cover!fevruer</definedName>
    <definedName localSheetId="7" name="fevruer">#N/A</definedName>
    <definedName localSheetId="8" name="fevruer">'Parc Mobile '!fevruer</definedName>
    <definedName name="fevruer">[0]!fevruer</definedName>
    <definedName name="FF">#N/A</definedName>
    <definedName localSheetId="0" name="ffe">[96]BATIMENT!#REF!</definedName>
    <definedName localSheetId="7" name="ffe">[96]BATIMENT!#REF!</definedName>
    <definedName localSheetId="8" name="ffe">[96]BATIMENT!#REF!</definedName>
    <definedName name="ffe">[96]BATIMENT!#REF!</definedName>
    <definedName hidden="1" localSheetId="10" name="fff">[0]!Tx_intérêt_par_an/#REF!</definedName>
    <definedName hidden="1" localSheetId="0" name="fff">#N/A</definedName>
    <definedName hidden="1" localSheetId="7" name="fff">'Data Mobile'!Tx_intérêt_par_an/#REF!</definedName>
    <definedName hidden="1" localSheetId="9" name="fff">[0]!Tx_intérêt_par_an/#REF!</definedName>
    <definedName hidden="1" localSheetId="8" name="fff">'Parc Mobile '!Tx_intérêt_par_an/#REF!</definedName>
    <definedName hidden="1" localSheetId="13" name="fff">{"IS",#N/A,FALSE,"IS";"RPTIS",#N/A,FALSE,"RPTIS";"STATS",#N/A,FALSE,"STATS";"CELL",#N/A,FALSE,"CELL";"BS",#N/A,FALSE,"BS"}</definedName>
    <definedName hidden="1" name="fff">[0]!Tx_intérêt_par_an/#REF!</definedName>
    <definedName localSheetId="0" name="ffff">Cover!Nb_de_paiements_par_an*#REF!</definedName>
    <definedName localSheetId="7" name="ffff">'Data Mobile'!Nb_de_paiements_par_an*#REF!</definedName>
    <definedName localSheetId="8" name="ffff">'Parc Mobile '!Nb_de_paiements_par_an*#REF!</definedName>
    <definedName name="ffff">[0]!Nb_de_paiements_par_an*#REF!</definedName>
    <definedName localSheetId="0" name="ffff___0">O___0*#REF!</definedName>
    <definedName localSheetId="7" name="ffff___0">[0]!O___0*#REF!</definedName>
    <definedName localSheetId="8" name="ffff___0">O___0*#REF!</definedName>
    <definedName name="ffff___0">O___0*#REF!</definedName>
    <definedName localSheetId="0" name="ffff___12">O___12*#REF!</definedName>
    <definedName localSheetId="7" name="ffff___12">'Data Mobile'!O___12*#REF!</definedName>
    <definedName localSheetId="8" name="ffff___12">'Parc Mobile '!O___12*#REF!</definedName>
    <definedName name="ffff___12">O___12*#REF!</definedName>
    <definedName localSheetId="0" name="ffff___14">O___25*#REF!</definedName>
    <definedName localSheetId="7" name="ffff___14">'Data Mobile'!O___25*#REF!</definedName>
    <definedName localSheetId="8" name="ffff___14">'Parc Mobile '!O___25*#REF!</definedName>
    <definedName name="ffff___14">O___25*#REF!</definedName>
    <definedName localSheetId="0" name="ffff___16">[38]Trafic!O*#REF!</definedName>
    <definedName localSheetId="7" name="ffff___16">[38]Trafic!O*#REF!</definedName>
    <definedName localSheetId="8" name="ffff___16">[38]Trafic!O*#REF!</definedName>
    <definedName name="ffff___16">[38]Trafic!O*#REF!</definedName>
    <definedName localSheetId="0" name="ffff___2">O___0*#REF!</definedName>
    <definedName localSheetId="7" name="ffff___2">[0]!O___0*#REF!</definedName>
    <definedName localSheetId="8" name="ffff___2">O___0*#REF!</definedName>
    <definedName name="ffff___2">O___0*#REF!</definedName>
    <definedName localSheetId="0" name="ffff___23">O___0*#REF!</definedName>
    <definedName localSheetId="7" name="ffff___23">[0]!O___0*#REF!</definedName>
    <definedName localSheetId="8" name="ffff___23">O___0*#REF!</definedName>
    <definedName name="ffff___23">O___0*#REF!</definedName>
    <definedName localSheetId="0" name="ffff___25">O___0*#REF!</definedName>
    <definedName localSheetId="7" name="ffff___25">[0]!O___0*#REF!</definedName>
    <definedName localSheetId="8" name="ffff___25">O___0*#REF!</definedName>
    <definedName name="ffff___25">O___0*#REF!</definedName>
    <definedName localSheetId="0" name="ffff___26">O___0*#REF!</definedName>
    <definedName localSheetId="7" name="ffff___26">[0]!O___0*#REF!</definedName>
    <definedName localSheetId="8" name="ffff___26">O___0*#REF!</definedName>
    <definedName name="ffff___26">O___0*#REF!</definedName>
    <definedName localSheetId="0" name="ffff___27">O___27*#REF!</definedName>
    <definedName localSheetId="7" name="ffff___27">[0]!O___27*#REF!</definedName>
    <definedName localSheetId="8" name="ffff___27">O___27*#REF!</definedName>
    <definedName name="ffff___27">O___27*#REF!</definedName>
    <definedName localSheetId="0" name="ffff___3">O___0*#REF!</definedName>
    <definedName localSheetId="7" name="ffff___3">[0]!O___0*#REF!</definedName>
    <definedName localSheetId="8" name="ffff___3">O___0*#REF!</definedName>
    <definedName name="ffff___3">O___0*#REF!</definedName>
    <definedName localSheetId="0" name="ffff___4">O___0*#REF!</definedName>
    <definedName localSheetId="7" name="ffff___4">[0]!O___0*#REF!</definedName>
    <definedName localSheetId="8" name="ffff___4">O___0*#REF!</definedName>
    <definedName name="ffff___4">O___0*#REF!</definedName>
    <definedName localSheetId="0" name="ffff___5">O___5*#REF!</definedName>
    <definedName localSheetId="7" name="ffff___5">[0]!O___5*#REF!</definedName>
    <definedName localSheetId="8" name="ffff___5">O___5*#REF!</definedName>
    <definedName name="ffff___5">O___5*#REF!</definedName>
    <definedName localSheetId="0" name="ffff___6">Num_premier_paiement___0*#REF!</definedName>
    <definedName localSheetId="7" name="ffff___6">'Data Mobile'!Num_premier_paiement___0*#REF!</definedName>
    <definedName localSheetId="8" name="ffff___6">'Parc Mobile '!Num_premier_paiement___0*#REF!</definedName>
    <definedName name="ffff___6">Num_premier_paiement___0*#REF!</definedName>
    <definedName localSheetId="0" name="ffff___7">O___0*#REF!</definedName>
    <definedName localSheetId="7" name="ffff___7">[0]!O___0*#REF!</definedName>
    <definedName localSheetId="8" name="ffff___7">O___0*#REF!</definedName>
    <definedName name="ffff___7">O___0*#REF!</definedName>
    <definedName localSheetId="0" name="ffff___9">O___0*#REF!</definedName>
    <definedName localSheetId="7" name="ffff___9">[0]!O___0*#REF!</definedName>
    <definedName localSheetId="8" name="ffff___9">O___0*#REF!</definedName>
    <definedName name="ffff___9">O___0*#REF!</definedName>
    <definedName name="fffff">#N/A</definedName>
    <definedName localSheetId="0" name="fffffffff">[0]!Tx_intérêt_par_an/#REF!</definedName>
    <definedName localSheetId="7" name="fffffffff">'Data Mobile'!Tx_intérêt_par_an/#REF!</definedName>
    <definedName localSheetId="8" name="fffffffff">'Parc Mobile '!Tx_intérêt_par_an/#REF!</definedName>
    <definedName name="fffffffff">[0]!Tx_intérêt_par_an/#REF!</definedName>
    <definedName localSheetId="0" name="fffffffff___0">VolFactor___5/#REF!</definedName>
    <definedName localSheetId="7" name="fffffffff___0">'Data Mobile'!VolFactor___5/#REF!</definedName>
    <definedName localSheetId="8" name="fffffffff___0">'Parc Mobile '!VolFactor___5/#REF!</definedName>
    <definedName name="fffffffff___0">VolFactor___5/#REF!</definedName>
    <definedName localSheetId="0" name="fffffffff___12">VolFactor___25/#REF!</definedName>
    <definedName localSheetId="7" name="fffffffff___12">'Data Mobile'!VolFactor___25/#REF!</definedName>
    <definedName localSheetId="8" name="fffffffff___12">'Parc Mobile '!VolFactor___25/#REF!</definedName>
    <definedName name="fffffffff___12">VolFactor___25/#REF!</definedName>
    <definedName localSheetId="0" name="fffffffff___14">VolFactor___16/#REF!</definedName>
    <definedName localSheetId="7" name="fffffffff___14">'Data Mobile'!VolFactor___16/#REF!</definedName>
    <definedName localSheetId="8" name="fffffffff___14">'Parc Mobile '!VolFactor___16/#REF!</definedName>
    <definedName name="fffffffff___14">VolFactor___16/#REF!</definedName>
    <definedName localSheetId="0" name="fffffffff___16">VLastRowToPrint___7/#REF!</definedName>
    <definedName localSheetId="7" name="fffffffff___16">'Data Mobile'!VLastRowToPrint___7/#REF!</definedName>
    <definedName localSheetId="8" name="fffffffff___16">'Parc Mobile '!VLastRowToPrint___7/#REF!</definedName>
    <definedName name="fffffffff___16">VLastRowToPrint___7/#REF!</definedName>
    <definedName localSheetId="0" name="fffffffff___2">VolFactor___5/#REF!</definedName>
    <definedName localSheetId="7" name="fffffffff___2">'Data Mobile'!VolFactor___5/#REF!</definedName>
    <definedName localSheetId="8" name="fffffffff___2">'Parc Mobile '!VolFactor___5/#REF!</definedName>
    <definedName name="fffffffff___2">VolFactor___5/#REF!</definedName>
    <definedName localSheetId="0" name="fffffffff___23">VolFactor___5/#REF!</definedName>
    <definedName localSheetId="7" name="fffffffff___23">'Data Mobile'!VolFactor___5/#REF!</definedName>
    <definedName localSheetId="8" name="fffffffff___23">'Parc Mobile '!VolFactor___5/#REF!</definedName>
    <definedName name="fffffffff___23">VolFactor___5/#REF!</definedName>
    <definedName localSheetId="0" name="fffffffff___25">VolFactor___5/#REF!</definedName>
    <definedName localSheetId="7" name="fffffffff___25">'Data Mobile'!VolFactor___5/#REF!</definedName>
    <definedName localSheetId="8" name="fffffffff___25">'Parc Mobile '!VolFactor___5/#REF!</definedName>
    <definedName name="fffffffff___25">VolFactor___5/#REF!</definedName>
    <definedName localSheetId="0" name="fffffffff___26">VolFactor___5/#REF!</definedName>
    <definedName localSheetId="7" name="fffffffff___26">'Data Mobile'!VolFactor___5/#REF!</definedName>
    <definedName localSheetId="8" name="fffffffff___26">'Parc Mobile '!VolFactor___5/#REF!</definedName>
    <definedName name="fffffffff___26">VolFactor___5/#REF!</definedName>
    <definedName localSheetId="0" name="fffffffff___27">VolFactor___14/#REF!</definedName>
    <definedName localSheetId="7" name="fffffffff___27">'Data Mobile'!VolFactor___14/#REF!</definedName>
    <definedName localSheetId="8" name="fffffffff___27">'Parc Mobile '!VolFactor___14/#REF!</definedName>
    <definedName name="fffffffff___27">VolFactor___14/#REF!</definedName>
    <definedName localSheetId="0" name="fffffffff___3">VolFactor___5/#REF!</definedName>
    <definedName localSheetId="7" name="fffffffff___3">'Data Mobile'!VolFactor___5/#REF!</definedName>
    <definedName localSheetId="8" name="fffffffff___3">'Parc Mobile '!VolFactor___5/#REF!</definedName>
    <definedName name="fffffffff___3">VolFactor___5/#REF!</definedName>
    <definedName localSheetId="0" name="fffffffff___4">VolFactor___5/#REF!</definedName>
    <definedName localSheetId="7" name="fffffffff___4">'Data Mobile'!VolFactor___5/#REF!</definedName>
    <definedName localSheetId="8" name="fffffffff___4">'Parc Mobile '!VolFactor___5/#REF!</definedName>
    <definedName name="fffffffff___4">VolFactor___5/#REF!</definedName>
    <definedName localSheetId="0" name="fffffffff___5">VolFactor___2/#REF!</definedName>
    <definedName localSheetId="7" name="fffffffff___5">'Data Mobile'!VolFactor___2/#REF!</definedName>
    <definedName localSheetId="8" name="fffffffff___5">'Parc Mobile '!VolFactor___2/#REF!</definedName>
    <definedName name="fffffffff___5">VolFactor___2/#REF!</definedName>
    <definedName localSheetId="0" name="fffffffff___6">VLastRowToPrint___26/#REF!</definedName>
    <definedName localSheetId="7" name="fffffffff___6">'Data Mobile'!VLastRowToPrint___26/#REF!</definedName>
    <definedName localSheetId="8" name="fffffffff___6">'Parc Mobile '!VLastRowToPrint___26/#REF!</definedName>
    <definedName name="fffffffff___6">VLastRowToPrint___26/#REF!</definedName>
    <definedName localSheetId="0" name="fffffffff___7">VolFactor___5/#REF!</definedName>
    <definedName localSheetId="7" name="fffffffff___7">'Data Mobile'!VolFactor___5/#REF!</definedName>
    <definedName localSheetId="8" name="fffffffff___7">'Parc Mobile '!VolFactor___5/#REF!</definedName>
    <definedName name="fffffffff___7">VolFactor___5/#REF!</definedName>
    <definedName localSheetId="0" name="fffffffff___9">VolFactor___5/#REF!</definedName>
    <definedName localSheetId="7" name="fffffffff___9">'Data Mobile'!VolFactor___5/#REF!</definedName>
    <definedName localSheetId="8" name="fffffffff___9">'Parc Mobile '!VolFactor___5/#REF!</definedName>
    <definedName name="fffffffff___9">VolFactor___5/#REF!</definedName>
    <definedName name="fffffffffffff">#N/A</definedName>
    <definedName hidden="1" localSheetId="0" name="fffs">{"IS",#N/A,FALSE,"IS";"RPTIS",#N/A,FALSE,"RPTIS";"STATS",#N/A,FALSE,"STATS";"CELL",#N/A,FALSE,"CELL";"BS",#N/A,FALSE,"BS"}</definedName>
    <definedName hidden="1" localSheetId="7" name="fffs">{"IS",#N/A,FALSE,"IS";"RPTIS",#N/A,FALSE,"RPTIS";"STATS",#N/A,FALSE,"STATS";"CELL",#N/A,FALSE,"CELL";"BS",#N/A,FALSE,"BS"}</definedName>
    <definedName hidden="1" localSheetId="8" name="fffs">{"IS",#N/A,FALSE,"IS";"RPTIS",#N/A,FALSE,"RPTIS";"STATS",#N/A,FALSE,"STATS";"CELL",#N/A,FALSE,"CELL";"BS",#N/A,FALSE,"BS"}</definedName>
    <definedName hidden="1" localSheetId="13" name="fffs">{"IS",#N/A,FALSE,"IS";"RPTIS",#N/A,FALSE,"RPTIS";"STATS",#N/A,FALSE,"STATS";"CELL",#N/A,FALSE,"CELL";"BS",#N/A,FALSE,"BS"}</definedName>
    <definedName hidden="1" name="fffs">{"IS",#N/A,FALSE,"IS";"RPTIS",#N/A,FALSE,"RPTIS";"STATS",#N/A,FALSE,"STATS";"CELL",#N/A,FALSE,"CELL";"BS",#N/A,FALSE,"BS"}</definedName>
    <definedName localSheetId="7" name="ffgg">[97]BATIMENT!#REF!</definedName>
    <definedName localSheetId="8" name="ffgg">[97]BATIMENT!#REF!</definedName>
    <definedName name="ffgg">[97]BATIMENT!#REF!</definedName>
    <definedName localSheetId="0" name="FG">Cover!FG</definedName>
    <definedName localSheetId="7" name="FG">#N/A</definedName>
    <definedName localSheetId="8" name="FG">'Parc Mobile '!FG</definedName>
    <definedName name="FG">[0]!FG</definedName>
    <definedName localSheetId="0" name="FG___0">G___7</definedName>
    <definedName localSheetId="7" name="FG___0">'Data Mobile'!G___7</definedName>
    <definedName localSheetId="8" name="FG___0">'Parc Mobile '!G___7</definedName>
    <definedName name="FG___0">G___7</definedName>
    <definedName localSheetId="0" name="FG___12">G___2</definedName>
    <definedName localSheetId="7" name="FG___12">'Data Mobile'!G___2</definedName>
    <definedName localSheetId="8" name="FG___12">'Parc Mobile '!G___2</definedName>
    <definedName name="FG___12">G___2</definedName>
    <definedName localSheetId="0" name="FG___14">G___14</definedName>
    <definedName localSheetId="7" name="FG___14">'Data Mobile'!G___14</definedName>
    <definedName localSheetId="8" name="FG___14">'Parc Mobile '!G___14</definedName>
    <definedName name="FG___14">G___14</definedName>
    <definedName localSheetId="0" name="FG___16">G___16</definedName>
    <definedName localSheetId="7" name="FG___16">'Data Mobile'!G___16</definedName>
    <definedName localSheetId="8" name="FG___16">'Parc Mobile '!G___16</definedName>
    <definedName name="FG___16">G___16</definedName>
    <definedName localSheetId="7" name="FG___23">[57]Trafic!G</definedName>
    <definedName name="FG___23">[57]Trafic!G</definedName>
    <definedName localSheetId="0" name="FG___25">G___4</definedName>
    <definedName localSheetId="7" name="FG___25">'Data Mobile'!G___4</definedName>
    <definedName localSheetId="8" name="FG___25">'Parc Mobile '!G___4</definedName>
    <definedName name="FG___25">G___4</definedName>
    <definedName localSheetId="0" name="FG___26">G___5</definedName>
    <definedName localSheetId="7" name="FG___26">'Data Mobile'!G___5</definedName>
    <definedName localSheetId="8" name="FG___26">'Parc Mobile '!G___5</definedName>
    <definedName name="FG___26">G___5</definedName>
    <definedName localSheetId="0" name="FG___27">G___12</definedName>
    <definedName localSheetId="7" name="FG___27">'Data Mobile'!G___12</definedName>
    <definedName localSheetId="8" name="FG___27">'Parc Mobile '!G___12</definedName>
    <definedName name="FG___27">G___12</definedName>
    <definedName localSheetId="0" name="FG___5">G___27</definedName>
    <definedName localSheetId="7" name="FG___5">'Data Mobile'!G___27</definedName>
    <definedName localSheetId="8" name="FG___5">'Parc Mobile '!G___27</definedName>
    <definedName name="FG___5">G___27</definedName>
    <definedName localSheetId="7" name="FG___6">[57]Trafic!_xlbgnm.FRU2003</definedName>
    <definedName name="FG___6">[57]Trafic!_xlbgnm.FRU2003</definedName>
    <definedName localSheetId="0" name="FG___7">G___26</definedName>
    <definedName localSheetId="7" name="FG___7">'Data Mobile'!G___26</definedName>
    <definedName localSheetId="8" name="FG___7">'Parc Mobile '!G___26</definedName>
    <definedName name="FG___7">G___26</definedName>
    <definedName localSheetId="0" name="FG___9">G___25</definedName>
    <definedName localSheetId="7" name="FG___9">'Data Mobile'!G___25</definedName>
    <definedName localSheetId="8" name="FG___9">'Parc Mobile '!G___25</definedName>
    <definedName name="FG___9">G___25</definedName>
    <definedName hidden="1"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0" name="fghdgfhdf">{#N/A,#N/A,TRUE,"Cover sheet";#N/A,#N/A,TRUE,"DCF analysis";#N/A,#N/A,TRUE,"WACC calculation"}</definedName>
    <definedName hidden="1" localSheetId="7" name="fghdgfhdf">{#N/A,#N/A,TRUE,"Cover sheet";#N/A,#N/A,TRUE,"DCF analysis";#N/A,#N/A,TRUE,"WACC calculation"}</definedName>
    <definedName hidden="1" localSheetId="8" name="fghdgfhdf">{#N/A,#N/A,TRUE,"Cover sheet";#N/A,#N/A,TRUE,"DCF analysis";#N/A,#N/A,TRUE,"WACC calculation"}</definedName>
    <definedName hidden="1" name="fghdgfhdf">{#N/A,#N/A,TRUE,"Cover sheet";#N/A,#N/A,TRUE,"DCF analysis";#N/A,#N/A,TRUE,"WACC calculation"}</definedName>
    <definedName localSheetId="7" name="fgtr">[97]BATIMENT!#REF!</definedName>
    <definedName localSheetId="8" name="fgtr">[97]BATIMENT!#REF!</definedName>
    <definedName name="fgtr">[97]BATIMENT!#REF!</definedName>
    <definedName localSheetId="0" name="fiche">#REF!</definedName>
    <definedName localSheetId="7" name="fiche">#REF!</definedName>
    <definedName localSheetId="8" name="fiche">#REF!</definedName>
    <definedName name="fiche">#REF!</definedName>
    <definedName localSheetId="0" name="fichexpliq_EVOSB">#REF!</definedName>
    <definedName localSheetId="7" name="fichexpliq_EVOSB">#REF!</definedName>
    <definedName localSheetId="8" name="fichexpliq_EVOSB">#REF!</definedName>
    <definedName name="fichexpliq_EVOSB">#REF!</definedName>
    <definedName localSheetId="0" name="fichier">'[28]FES  ATLAS'!#REF!</definedName>
    <definedName localSheetId="7" name="fichier">'[28]FES  ATLAS'!#REF!</definedName>
    <definedName localSheetId="8" name="fichier">'[28]FES  ATLAS'!#REF!</definedName>
    <definedName name="fichier">'[28]FES  ATLAS'!#REF!</definedName>
    <definedName name="filling">[98]copy_filling_usage_here!$B$8:$E$52</definedName>
    <definedName name="fillingnew">[99]copy_filling_usage_here!$B$8:$E$52</definedName>
    <definedName name="FINAL">#N/A</definedName>
    <definedName localSheetId="7" name="FirstProjYr">#REF!</definedName>
    <definedName localSheetId="8" name="FirstProjYr">#REF!</definedName>
    <definedName name="FirstProjYr">#REF!</definedName>
    <definedName localSheetId="7" name="FirstProjYr___0">#REF!</definedName>
    <definedName localSheetId="8" name="FirstProjYr___0">#REF!</definedName>
    <definedName name="FirstProjYr___0">#REF!</definedName>
    <definedName localSheetId="7" name="FirstProjYr___12">#REF!</definedName>
    <definedName localSheetId="8" name="FirstProjYr___12">#REF!</definedName>
    <definedName name="FirstProjYr___12">#REF!</definedName>
    <definedName localSheetId="7" name="FirstProjYr___14">#REF!</definedName>
    <definedName localSheetId="8" name="FirstProjYr___14">#REF!</definedName>
    <definedName name="FirstProjYr___14">#REF!</definedName>
    <definedName localSheetId="7" name="FirstProjYr___16">#REF!</definedName>
    <definedName localSheetId="8" name="FirstProjYr___16">#REF!</definedName>
    <definedName name="FirstProjYr___16">#REF!</definedName>
    <definedName localSheetId="7" name="FirstProjYr___2">#REF!</definedName>
    <definedName localSheetId="8" name="FirstProjYr___2">#REF!</definedName>
    <definedName name="FirstProjYr___2">#REF!</definedName>
    <definedName localSheetId="7" name="FirstProjYr___25">#REF!</definedName>
    <definedName localSheetId="8" name="FirstProjYr___25">#REF!</definedName>
    <definedName name="FirstProjYr___25">#REF!</definedName>
    <definedName localSheetId="7" name="FirstProjYr___26">#REF!</definedName>
    <definedName localSheetId="8" name="FirstProjYr___26">#REF!</definedName>
    <definedName name="FirstProjYr___26">#REF!</definedName>
    <definedName localSheetId="7" name="FirstProjYr___27">#REF!</definedName>
    <definedName localSheetId="8" name="FirstProjYr___27">#REF!</definedName>
    <definedName name="FirstProjYr___27">#REF!</definedName>
    <definedName localSheetId="7" name="FirstProjYr___4">#REF!</definedName>
    <definedName localSheetId="8" name="FirstProjYr___4">#REF!</definedName>
    <definedName name="FirstProjYr___4">#REF!</definedName>
    <definedName localSheetId="7" name="FirstProjYr___5">#REF!</definedName>
    <definedName localSheetId="8" name="FirstProjYr___5">#REF!</definedName>
    <definedName name="FirstProjYr___5">#REF!</definedName>
    <definedName localSheetId="7" name="FirstProjYr___7">#REF!</definedName>
    <definedName localSheetId="8" name="FirstProjYr___7">#REF!</definedName>
    <definedName name="FirstProjYr___7">#REF!</definedName>
    <definedName name="Fixe_Technique1">'[75]Catégories&amp; motifs_réclamations'!$A$3:$A$13</definedName>
    <definedName localSheetId="7" name="foncier">[100]BATIMENT!#REF!</definedName>
    <definedName localSheetId="8" name="foncier">[100]BATIMENT!#REF!</definedName>
    <definedName name="foncier">[100]BATIMENT!#REF!</definedName>
    <definedName name="FOOT">#N/A</definedName>
    <definedName hidden="1" localSheetId="10" name="forecast">OFFSET('Capex Consolidés'!CompRange1Main,9,0,COUNTA('Capex Consolidés'!CompRange1Main)-COUNTA(#REF!),1)</definedName>
    <definedName hidden="1" localSheetId="0" name="forecast">OFFSET(Cover!CompRange1Main,9,0,COUNTA(Cover!CompRange1Main)-COUNTA(#REF!),1)</definedName>
    <definedName hidden="1" localSheetId="7" name="forecast">OFFSET('Data Mobile'!CompRange1Main,9,0,COUNTA('Data Mobile'!CompRange1Main)-COUNTA(#REF!),1)</definedName>
    <definedName hidden="1" localSheetId="9" name="forecast">OFFSET([0]!CompRange1Main,9,0,COUNTA([0]!CompRange1Main)-COUNTA(#REF!),1)</definedName>
    <definedName hidden="1" localSheetId="8" name="forecast">OFFSET('Parc Mobile '!CompRange1Main,9,0,COUNTA('Parc Mobile '!CompRange1Main)-COUNTA(#REF!),1)</definedName>
    <definedName hidden="1" name="forecast">OFFSET([0]!CompRange1Main,9,0,COUNTA([0]!CompRange1Main)-COUNTA(#REF!),1)</definedName>
    <definedName localSheetId="0" name="fou">'[56]FES  ATLAS'!#REF!</definedName>
    <definedName localSheetId="7" name="fou">'[56]FES  ATLAS'!#REF!</definedName>
    <definedName localSheetId="8" name="fou">'[56]FES  ATLAS'!#REF!</definedName>
    <definedName name="fou">'[56]FES  ATLAS'!#REF!</definedName>
    <definedName localSheetId="0" name="FP">#REF!</definedName>
    <definedName localSheetId="7" name="FP">#REF!</definedName>
    <definedName localSheetId="8" name="FP">#REF!</definedName>
    <definedName name="FP">#REF!</definedName>
    <definedName name="fp_0802">#N/A</definedName>
    <definedName name="FP_Aout">#N/A</definedName>
    <definedName localSheetId="0" name="fpaout">Cover!fpaout</definedName>
    <definedName localSheetId="7" name="fpaout">#N/A</definedName>
    <definedName localSheetId="8" name="fpaout">'Parc Mobile '!fpaout</definedName>
    <definedName name="fpaout">[0]!fpaout</definedName>
    <definedName hidden="1"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localSheetId="7" name="FraisRaccAbon">#REF!</definedName>
    <definedName localSheetId="8" name="FraisRaccAbon">#REF!</definedName>
    <definedName name="FraisRaccAbon">#REF!</definedName>
    <definedName localSheetId="7" name="FraisRaccAbon___0">#REF!</definedName>
    <definedName localSheetId="8" name="FraisRaccAbon___0">#REF!</definedName>
    <definedName name="FraisRaccAbon___0">#REF!</definedName>
    <definedName localSheetId="7" name="FraisRaccAbon___12">#REF!</definedName>
    <definedName localSheetId="8" name="FraisRaccAbon___12">#REF!</definedName>
    <definedName name="FraisRaccAbon___12">#REF!</definedName>
    <definedName localSheetId="7" name="FraisRaccAbon___14">#REF!</definedName>
    <definedName localSheetId="8" name="FraisRaccAbon___14">#REF!</definedName>
    <definedName name="FraisRaccAbon___14">#REF!</definedName>
    <definedName localSheetId="7" name="FraisRaccAbon___16">#REF!</definedName>
    <definedName localSheetId="8" name="FraisRaccAbon___16">#REF!</definedName>
    <definedName name="FraisRaccAbon___16">#REF!</definedName>
    <definedName localSheetId="7" name="FraisRaccAbon___2">#REF!</definedName>
    <definedName localSheetId="8" name="FraisRaccAbon___2">#REF!</definedName>
    <definedName name="FraisRaccAbon___2">#REF!</definedName>
    <definedName localSheetId="7" name="FraisRaccAbon___25">#REF!</definedName>
    <definedName localSheetId="8" name="FraisRaccAbon___25">#REF!</definedName>
    <definedName name="FraisRaccAbon___25">#REF!</definedName>
    <definedName localSheetId="7" name="FraisRaccAbon___26">#REF!</definedName>
    <definedName localSheetId="8" name="FraisRaccAbon___26">#REF!</definedName>
    <definedName name="FraisRaccAbon___26">#REF!</definedName>
    <definedName localSheetId="7" name="FraisRaccAbon___27">#REF!</definedName>
    <definedName localSheetId="8" name="FraisRaccAbon___27">#REF!</definedName>
    <definedName name="FraisRaccAbon___27">#REF!</definedName>
    <definedName localSheetId="7" name="FraisRaccAbon___4">#REF!</definedName>
    <definedName localSheetId="8" name="FraisRaccAbon___4">#REF!</definedName>
    <definedName name="FraisRaccAbon___4">#REF!</definedName>
    <definedName localSheetId="7" name="FraisRaccAbon___5">#REF!</definedName>
    <definedName localSheetId="8" name="FraisRaccAbon___5">#REF!</definedName>
    <definedName name="FraisRaccAbon___5">#REF!</definedName>
    <definedName localSheetId="7" name="FraisRaccAbon___7">#REF!</definedName>
    <definedName localSheetId="8" name="FraisRaccAbon___7">#REF!</definedName>
    <definedName name="FraisRaccAbon___7">#REF!</definedName>
    <definedName hidden="1" localSheetId="0" name="Frank">{#N/A,#N/A,TRUE,"Cover sheet";#N/A,#N/A,TRUE,"DCF analysis";#N/A,#N/A,TRUE,"WACC calculation"}</definedName>
    <definedName hidden="1" localSheetId="7" name="Frank">{#N/A,#N/A,TRUE,"Cover sheet";#N/A,#N/A,TRUE,"DCF analysis";#N/A,#N/A,TRUE,"WACC calculation"}</definedName>
    <definedName hidden="1" localSheetId="8" name="Frank">{#N/A,#N/A,TRUE,"Cover sheet";#N/A,#N/A,TRUE,"DCF analysis";#N/A,#N/A,TRUE,"WACC calculation"}</definedName>
    <definedName hidden="1" name="Frank">{#N/A,#N/A,TRUE,"Cover sheet";#N/A,#N/A,TRUE,"DCF analysis";#N/A,#N/A,TRUE,"WACC calculation"}</definedName>
    <definedName hidden="1" localSheetId="10" name="frde">#REF!</definedName>
    <definedName hidden="1" localSheetId="0" name="frde">#REF!</definedName>
    <definedName hidden="1" localSheetId="7" name="frde">#REF!</definedName>
    <definedName hidden="1" localSheetId="8" name="frde">#REF!</definedName>
    <definedName hidden="1" localSheetId="13" name="frde">#REF!</definedName>
    <definedName hidden="1" name="frde">#REF!</definedName>
    <definedName name="fre">[101]frs!$H$2:$H$4535</definedName>
    <definedName hidden="1" localSheetId="10" name="FSDFSDF">[80]RSG!#REF!</definedName>
    <definedName hidden="1" localSheetId="0" name="FSDFSDF">[80]RSG!#REF!</definedName>
    <definedName hidden="1" localSheetId="7" name="FSDFSDF">[80]RSG!#REF!</definedName>
    <definedName hidden="1" localSheetId="8" name="FSDFSDF">[80]RSG!#REF!</definedName>
    <definedName hidden="1" name="FSDFSDF">[80]RSG!#REF!</definedName>
    <definedName name="FSDSG">#N/A</definedName>
    <definedName name="fsgf">#N/A</definedName>
    <definedName name="FSGHFS">#N/A</definedName>
    <definedName localSheetId="0" name="FTK">#REF!</definedName>
    <definedName localSheetId="7" name="FTK">#REF!</definedName>
    <definedName localSheetId="8" name="FTK">#REF!</definedName>
    <definedName name="FTK">#REF!</definedName>
    <definedName hidden="1" localSheetId="0" name="fuffuy">{#N/A,#N/A,FALSE,"Cover";"outputs total",#N/A,FALSE,"Outputs"}</definedName>
    <definedName hidden="1" localSheetId="7" name="fuffuy">{#N/A,#N/A,FALSE,"Cover";"outputs total",#N/A,FALSE,"Outputs"}</definedName>
    <definedName hidden="1" localSheetId="8" name="fuffuy">{#N/A,#N/A,FALSE,"Cover";"outputs total",#N/A,FALSE,"Outputs"}</definedName>
    <definedName hidden="1" name="fuffuy">{#N/A,#N/A,FALSE,"Cover";"outputs total",#N/A,FALSE,"Outputs"}</definedName>
    <definedName localSheetId="0" name="fukfy">Cover!Nb_de_paiements_par_an*#REF!</definedName>
    <definedName name="fukfy">#N/A</definedName>
    <definedName hidden="1" name="FX_TOGGLE">[102]Toggles!$I$2</definedName>
    <definedName hidden="1" name="FXCurrencies">[102]Toggles!$H$3:$J$11</definedName>
    <definedName name="fyukf">#N/A</definedName>
    <definedName localSheetId="0" name="fzrs">Cover!fzrs</definedName>
    <definedName localSheetId="7" name="fzrs">#N/A</definedName>
    <definedName localSheetId="8" name="fzrs">'Parc Mobile '!fzrs</definedName>
    <definedName name="fzrs">[0]!fzrs</definedName>
    <definedName localSheetId="0" name="G">#REF!</definedName>
    <definedName localSheetId="7" name="G">#REF!</definedName>
    <definedName localSheetId="8" name="G">#REF!</definedName>
    <definedName name="G">#REF!</definedName>
    <definedName localSheetId="7" name="G___0">#REF!</definedName>
    <definedName localSheetId="8" name="G___0">#REF!</definedName>
    <definedName name="G___0">#REF!</definedName>
    <definedName localSheetId="7" name="G___12">#REF!</definedName>
    <definedName localSheetId="8" name="G___12">#REF!</definedName>
    <definedName name="G___12">#REF!</definedName>
    <definedName localSheetId="7" name="G___14">#REF!</definedName>
    <definedName localSheetId="8" name="G___14">#REF!</definedName>
    <definedName name="G___14">#REF!</definedName>
    <definedName localSheetId="7" name="G___16">#REF!</definedName>
    <definedName localSheetId="8" name="G___16">#REF!</definedName>
    <definedName name="G___16">#REF!</definedName>
    <definedName localSheetId="7" name="G___2">#REF!</definedName>
    <definedName localSheetId="8" name="G___2">#REF!</definedName>
    <definedName name="G___2">#REF!</definedName>
    <definedName localSheetId="7" name="G___25">#REF!</definedName>
    <definedName localSheetId="8" name="G___25">#REF!</definedName>
    <definedName name="G___25">#REF!</definedName>
    <definedName localSheetId="7" name="G___26">#REF!</definedName>
    <definedName localSheetId="8" name="G___26">#REF!</definedName>
    <definedName name="G___26">#REF!</definedName>
    <definedName localSheetId="7" name="G___27">#REF!</definedName>
    <definedName localSheetId="8" name="G___27">#REF!</definedName>
    <definedName name="G___27">#REF!</definedName>
    <definedName localSheetId="7" name="G___4">#REF!</definedName>
    <definedName localSheetId="8" name="G___4">#REF!</definedName>
    <definedName name="G___4">#REF!</definedName>
    <definedName localSheetId="7" name="G___5">#REF!</definedName>
    <definedName localSheetId="8" name="G___5">#REF!</definedName>
    <definedName name="G___5">#REF!</definedName>
    <definedName localSheetId="7" name="G___7">#REF!</definedName>
    <definedName localSheetId="8" name="G___7">#REF!</definedName>
    <definedName name="G___7">#REF!</definedName>
    <definedName localSheetId="7" name="G_Terminaux_SIM">#REF!</definedName>
    <definedName localSheetId="8" name="G_Terminaux_SIM">#REF!</definedName>
    <definedName name="G_Terminaux_SIM">#REF!</definedName>
    <definedName localSheetId="7" name="G_Terminaux_SIM___0">#REF!</definedName>
    <definedName localSheetId="8" name="G_Terminaux_SIM___0">#REF!</definedName>
    <definedName name="G_Terminaux_SIM___0">#REF!</definedName>
    <definedName localSheetId="7" name="G_Terminaux_SIM___12">#REF!</definedName>
    <definedName localSheetId="8" name="G_Terminaux_SIM___12">#REF!</definedName>
    <definedName name="G_Terminaux_SIM___12">#REF!</definedName>
    <definedName localSheetId="7" name="G_Terminaux_SIM___14">#REF!</definedName>
    <definedName localSheetId="8" name="G_Terminaux_SIM___14">#REF!</definedName>
    <definedName name="G_Terminaux_SIM___14">#REF!</definedName>
    <definedName localSheetId="7" name="G_Terminaux_SIM___16">#REF!</definedName>
    <definedName localSheetId="8" name="G_Terminaux_SIM___16">#REF!</definedName>
    <definedName name="G_Terminaux_SIM___16">#REF!</definedName>
    <definedName localSheetId="7" name="G_Terminaux_SIM___2">#REF!</definedName>
    <definedName localSheetId="8" name="G_Terminaux_SIM___2">#REF!</definedName>
    <definedName name="G_Terminaux_SIM___2">#REF!</definedName>
    <definedName localSheetId="7" name="G_Terminaux_SIM___26">#REF!</definedName>
    <definedName localSheetId="8" name="G_Terminaux_SIM___26">#REF!</definedName>
    <definedName name="G_Terminaux_SIM___26">#REF!</definedName>
    <definedName localSheetId="7" name="G_Terminaux_SIM___27">#REF!</definedName>
    <definedName localSheetId="8" name="G_Terminaux_SIM___27">#REF!</definedName>
    <definedName name="G_Terminaux_SIM___27">#REF!</definedName>
    <definedName localSheetId="7" name="G_Terminaux_SIM___5">#REF!</definedName>
    <definedName localSheetId="8" name="G_Terminaux_SIM___5">#REF!</definedName>
    <definedName name="G_Terminaux_SIM___5">#REF!</definedName>
    <definedName localSheetId="7" name="G_Terminaux_SIM___7">#REF!</definedName>
    <definedName localSheetId="8" name="G_Terminaux_SIM___7">#REF!</definedName>
    <definedName name="G_Terminaux_SIM___7">#REF!</definedName>
    <definedName hidden="1" localSheetId="0" name="gaga">{#N/A,#N/A,TRUE,"Cover sheet";#N/A,#N/A,TRUE,"INPUTS";#N/A,#N/A,TRUE,"OUTPUTS";#N/A,#N/A,TRUE,"VALUATION"}</definedName>
    <definedName hidden="1" localSheetId="7" name="gaga">{#N/A,#N/A,TRUE,"Cover sheet";#N/A,#N/A,TRUE,"INPUTS";#N/A,#N/A,TRUE,"OUTPUTS";#N/A,#N/A,TRUE,"VALUATION"}</definedName>
    <definedName hidden="1" localSheetId="8" name="gaga">{#N/A,#N/A,TRUE,"Cover sheet";#N/A,#N/A,TRUE,"INPUTS";#N/A,#N/A,TRUE,"OUTPUTS";#N/A,#N/A,TRUE,"VALUATION"}</definedName>
    <definedName hidden="1" name="gaga">{#N/A,#N/A,TRUE,"Cover sheet";#N/A,#N/A,TRUE,"INPUTS";#N/A,#N/A,TRUE,"OUTPUTS";#N/A,#N/A,TRUE,"VALUATION"}</definedName>
    <definedName localSheetId="7" name="GBP">#REF!</definedName>
    <definedName localSheetId="8" name="GBP">#REF!</definedName>
    <definedName name="GBP">#REF!</definedName>
    <definedName name="gdf">#N/A</definedName>
    <definedName name="gdfch">#N/A</definedName>
    <definedName name="gdfdh">#N/A</definedName>
    <definedName localSheetId="0" name="GDFH">Cover!GDFH</definedName>
    <definedName localSheetId="7" name="GDFH">#N/A</definedName>
    <definedName localSheetId="8" name="GDFH">'Parc Mobile '!GDFH</definedName>
    <definedName name="GDFH">[0]!GDFH</definedName>
    <definedName localSheetId="0" name="gdfjfg">Cover!gdfjfg</definedName>
    <definedName localSheetId="7" name="gdfjfg">#N/A</definedName>
    <definedName localSheetId="8" name="gdfjfg">'Parc Mobile '!gdfjfg</definedName>
    <definedName name="gdfjfg">[0]!gdfjfg</definedName>
    <definedName name="gdfr">#N/A</definedName>
    <definedName localSheetId="0" name="gdhdj">Cover!gdhdj</definedName>
    <definedName localSheetId="7" name="gdhdj">#N/A</definedName>
    <definedName localSheetId="8" name="gdhdj">'Parc Mobile '!gdhdj</definedName>
    <definedName name="gdhdj">[0]!gdhdj</definedName>
    <definedName name="gdhdt">#N/A</definedName>
    <definedName name="GDHG">#N/A</definedName>
    <definedName name="gdhj">#N/A</definedName>
    <definedName name="gdhjf">#N/A</definedName>
    <definedName hidden="1" localSheetId="0" name="gdsfg">{#N/A,#N/A,TRUE,"Cover sheet";#N/A,#N/A,TRUE,"INPUTS";#N/A,#N/A,TRUE,"OUTPUTS";#N/A,#N/A,TRUE,"VALUATION"}</definedName>
    <definedName hidden="1" localSheetId="7" name="gdsfg">{#N/A,#N/A,TRUE,"Cover sheet";#N/A,#N/A,TRUE,"INPUTS";#N/A,#N/A,TRUE,"OUTPUTS";#N/A,#N/A,TRUE,"VALUATION"}</definedName>
    <definedName hidden="1" localSheetId="8" name="gdsfg">{#N/A,#N/A,TRUE,"Cover sheet";#N/A,#N/A,TRUE,"INPUTS";#N/A,#N/A,TRUE,"OUTPUTS";#N/A,#N/A,TRUE,"VALUATION"}</definedName>
    <definedName hidden="1" name="gdsfg">{#N/A,#N/A,TRUE,"Cover sheet";#N/A,#N/A,TRUE,"INPUTS";#N/A,#N/A,TRUE,"OUTPUTS";#N/A,#N/A,TRUE,"VALUATION"}</definedName>
    <definedName localSheetId="0" name="gdsh">Cover!gdsh</definedName>
    <definedName localSheetId="7" name="gdsh">#N/A</definedName>
    <definedName localSheetId="8" name="gdsh">'Parc Mobile '!gdsh</definedName>
    <definedName name="gdsh">[0]!gdsh</definedName>
    <definedName localSheetId="0" name="ge">'[103]Fixe -1'!#REF!</definedName>
    <definedName localSheetId="7" name="ge">'[103]Fixe -1'!#REF!</definedName>
    <definedName localSheetId="8" name="ge">'[103]Fixe -1'!#REF!</definedName>
    <definedName name="ge">'[103]Fixe -1'!#REF!</definedName>
    <definedName name="ger">#N/A</definedName>
    <definedName hidden="1" localSheetId="0" name="gf">{"IS",#N/A,FALSE,"IS";"RPTIS",#N/A,FALSE,"RPTIS";"STATS",#N/A,FALSE,"STATS";"CELL",#N/A,FALSE,"CELL";"BS",#N/A,FALSE,"BS"}</definedName>
    <definedName hidden="1" localSheetId="7" name="gf">{"IS",#N/A,FALSE,"IS";"RPTIS",#N/A,FALSE,"RPTIS";"STATS",#N/A,FALSE,"STATS";"CELL",#N/A,FALSE,"CELL";"BS",#N/A,FALSE,"BS"}</definedName>
    <definedName hidden="1" localSheetId="8" name="gf">{"IS",#N/A,FALSE,"IS";"RPTIS",#N/A,FALSE,"RPTIS";"STATS",#N/A,FALSE,"STATS";"CELL",#N/A,FALSE,"CELL";"BS",#N/A,FALSE,"BS"}</definedName>
    <definedName hidden="1" localSheetId="13" name="gf">{"IS",#N/A,FALSE,"IS";"RPTIS",#N/A,FALSE,"RPTIS";"STATS",#N/A,FALSE,"STATS";"CELL",#N/A,FALSE,"CELL";"BS",#N/A,FALSE,"BS"}</definedName>
    <definedName hidden="1" name="gf">{"IS",#N/A,FALSE,"IS";"RPTIS",#N/A,FALSE,"RPTIS";"STATS",#N/A,FALSE,"STATS";"CELL",#N/A,FALSE,"CELL";"BS",#N/A,FALSE,"BS"}</definedName>
    <definedName name="GFDB">#N/A</definedName>
    <definedName name="GFDBNH">#N/A</definedName>
    <definedName localSheetId="0" name="gfdgfdfhfgh">Cover!gfdgfdfhfgh</definedName>
    <definedName localSheetId="7" name="gfdgfdfhfgh">#N/A</definedName>
    <definedName localSheetId="8" name="gfdgfdfhfgh">'Parc Mobile '!gfdgfdfhfgh</definedName>
    <definedName name="gfdgfdfhfgh">[0]!gfdgfdfhfgh</definedName>
    <definedName localSheetId="0" name="gfdgfdfhfgh___0">HardCodedEquityCost___12</definedName>
    <definedName localSheetId="7" name="gfdgfdfhfgh___0">'Data Mobile'!HardCodedEquityCost___12</definedName>
    <definedName localSheetId="8" name="gfdgfdfhfgh___0">'Parc Mobile '!HardCodedEquityCost___12</definedName>
    <definedName name="gfdgfdfhfgh___0">HardCodedEquityCost___12</definedName>
    <definedName localSheetId="0" name="gfdgfdfhfgh___12">HardCodedEquityCost___16</definedName>
    <definedName localSheetId="7" name="gfdgfdfhfgh___12">'Data Mobile'!HardCodedEquityCost___16</definedName>
    <definedName localSheetId="8" name="gfdgfdfhfgh___12">'Parc Mobile '!HardCodedEquityCost___16</definedName>
    <definedName name="gfdgfdfhfgh___12">HardCodedEquityCost___16</definedName>
    <definedName localSheetId="0" name="gfdgfdfhfgh___14">HardCodedATDebtCost___0</definedName>
    <definedName localSheetId="7" name="gfdgfdfhfgh___14">'Data Mobile'!HardCodedATDebtCost___0</definedName>
    <definedName localSheetId="8" name="gfdgfdfhfgh___14">'Parc Mobile '!HardCodedATDebtCost___0</definedName>
    <definedName name="gfdgfdfhfgh___14">HardCodedATDebtCost___0</definedName>
    <definedName localSheetId="0" name="gfdgfdfhfgh___16">HardCodedATDebtCost___12</definedName>
    <definedName localSheetId="7" name="gfdgfdfhfgh___16">'Data Mobile'!HardCodedATDebtCost___12</definedName>
    <definedName localSheetId="8" name="gfdgfdfhfgh___16">'Parc Mobile '!HardCodedATDebtCost___12</definedName>
    <definedName name="gfdgfdfhfgh___16">HardCodedATDebtCost___12</definedName>
    <definedName localSheetId="7" name="gfdgfdfhfgh___2">[57]Trafic!HardCodedEquityCost</definedName>
    <definedName name="gfdgfdfhfgh___2">[57]Trafic!HardCodedEquityCost</definedName>
    <definedName localSheetId="0" name="gfdgfdfhfgh___23">HardCodedATDebtCost___2</definedName>
    <definedName localSheetId="7" name="gfdgfdfhfgh___23">'Data Mobile'!HardCodedATDebtCost___2</definedName>
    <definedName localSheetId="8" name="gfdgfdfhfgh___23">'Parc Mobile '!HardCodedATDebtCost___2</definedName>
    <definedName name="gfdgfdfhfgh___23">HardCodedATDebtCost___2</definedName>
    <definedName localSheetId="0" name="gfdgfdfhfgh___25">HardCodedATDebtCost___5</definedName>
    <definedName localSheetId="7" name="gfdgfdfhfgh___25">'Data Mobile'!HardCodedATDebtCost___5</definedName>
    <definedName localSheetId="8" name="gfdgfdfhfgh___25">'Parc Mobile '!HardCodedATDebtCost___5</definedName>
    <definedName name="gfdgfdfhfgh___25">HardCodedATDebtCost___5</definedName>
    <definedName localSheetId="0" name="gfdgfdfhfgh___26">HardCodedEquityCost___14</definedName>
    <definedName localSheetId="7" name="gfdgfdfhfgh___26">'Data Mobile'!HardCodedEquityCost___14</definedName>
    <definedName localSheetId="8" name="gfdgfdfhfgh___26">'Parc Mobile '!HardCodedEquityCost___14</definedName>
    <definedName name="gfdgfdfhfgh___26">HardCodedEquityCost___14</definedName>
    <definedName localSheetId="0" name="gfdgfdfhfgh___27">HardCodedEquityCost___4</definedName>
    <definedName localSheetId="7" name="gfdgfdfhfgh___27">'Data Mobile'!HardCodedEquityCost___4</definedName>
    <definedName localSheetId="8" name="gfdgfdfhfgh___27">'Parc Mobile '!HardCodedEquityCost___4</definedName>
    <definedName name="gfdgfdfhfgh___27">HardCodedEquityCost___4</definedName>
    <definedName localSheetId="0" name="gfdgfdfhfgh___3">HardCodedATDebtCost___7</definedName>
    <definedName localSheetId="7" name="gfdgfdfhfgh___3">'Data Mobile'!HardCodedATDebtCost___7</definedName>
    <definedName localSheetId="8" name="gfdgfdfhfgh___3">'Parc Mobile '!HardCodedATDebtCost___7</definedName>
    <definedName name="gfdgfdfhfgh___3">HardCodedATDebtCost___7</definedName>
    <definedName localSheetId="0" name="gfdgfdfhfgh___4">HardCodedATDebtCost___27</definedName>
    <definedName localSheetId="7" name="gfdgfdfhfgh___4">'Data Mobile'!HardCodedATDebtCost___27</definedName>
    <definedName localSheetId="8" name="gfdgfdfhfgh___4">'Parc Mobile '!HardCodedATDebtCost___27</definedName>
    <definedName name="gfdgfdfhfgh___4">HardCodedATDebtCost___27</definedName>
    <definedName localSheetId="0" name="gfdgfdfhfgh___5">HardCodedEquityCost___25</definedName>
    <definedName localSheetId="7" name="gfdgfdfhfgh___5">'Data Mobile'!HardCodedEquityCost___25</definedName>
    <definedName localSheetId="8" name="gfdgfdfhfgh___5">'Parc Mobile '!HardCodedEquityCost___25</definedName>
    <definedName name="gfdgfdfhfgh___5">HardCodedEquityCost___25</definedName>
    <definedName localSheetId="0" name="gfdgfdfhfgh___6">HardCodedATDebtCost___14</definedName>
    <definedName localSheetId="7" name="gfdgfdfhfgh___6">'Data Mobile'!HardCodedATDebtCost___14</definedName>
    <definedName localSheetId="8" name="gfdgfdfhfgh___6">'Parc Mobile '!HardCodedATDebtCost___14</definedName>
    <definedName name="gfdgfdfhfgh___6">HardCodedATDebtCost___14</definedName>
    <definedName localSheetId="0" name="gfdgfdfhfgh___7">HardCodedEquityCost___2</definedName>
    <definedName localSheetId="7" name="gfdgfdfhfgh___7">'Data Mobile'!HardCodedEquityCost___2</definedName>
    <definedName localSheetId="8" name="gfdgfdfhfgh___7">'Parc Mobile '!HardCodedEquityCost___2</definedName>
    <definedName name="gfdgfdfhfgh___7">HardCodedEquityCost___2</definedName>
    <definedName localSheetId="0" name="gfdgfdfhfgh___9">HardCodedATDebtCost___26</definedName>
    <definedName localSheetId="7" name="gfdgfdfhfgh___9">'Data Mobile'!HardCodedATDebtCost___26</definedName>
    <definedName localSheetId="8" name="gfdgfdfhfgh___9">'Parc Mobile '!HardCodedATDebtCost___26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localSheetId="0" name="gfhfdl">Cover!gfhfdl</definedName>
    <definedName localSheetId="7" name="gfhfdl">#N/A</definedName>
    <definedName localSheetId="8" name="gfhfdl">'Parc Mobile '!gfhfdl</definedName>
    <definedName name="gfhfdl">[0]!gfhfdl</definedName>
    <definedName localSheetId="0" name="gfhfj">Cover!gfhfj</definedName>
    <definedName localSheetId="7" name="gfhfj">#N/A</definedName>
    <definedName localSheetId="8" name="gfhfj">'Parc Mobile '!gfhfj</definedName>
    <definedName name="gfhfj">[0]!gfhfj</definedName>
    <definedName name="gfhgdcvh">#N/A</definedName>
    <definedName localSheetId="0" name="GFHGFHFGH">#REF!</definedName>
    <definedName localSheetId="7" name="GFHGFHFGH">#REF!</definedName>
    <definedName localSheetId="8" name="GFHGFHFGH">#REF!</definedName>
    <definedName name="GFHGFHFGH">#REF!</definedName>
    <definedName name="gfhkd">#N/A</definedName>
    <definedName name="gfjf">#N/A</definedName>
    <definedName localSheetId="7" name="GFYT">#REF!</definedName>
    <definedName localSheetId="8" name="GFYT">#REF!</definedName>
    <definedName name="GFYT">#REF!</definedName>
    <definedName localSheetId="7" name="GFYT___0">#REF!</definedName>
    <definedName localSheetId="8" name="GFYT___0">#REF!</definedName>
    <definedName name="GFYT___0">#REF!</definedName>
    <definedName localSheetId="7" name="GFYT___12">#REF!</definedName>
    <definedName localSheetId="8" name="GFYT___12">#REF!</definedName>
    <definedName name="GFYT___12">#REF!</definedName>
    <definedName localSheetId="7" name="GFYT___6">#REF!</definedName>
    <definedName localSheetId="8" name="GFYT___6">#REF!</definedName>
    <definedName name="GFYT___6">#REF!</definedName>
    <definedName localSheetId="0" name="gg">Cover!gg</definedName>
    <definedName localSheetId="7" name="gg">#N/A</definedName>
    <definedName localSheetId="8" name="gg">'Parc Mobile '!gg</definedName>
    <definedName name="gg">[0]!gg</definedName>
    <definedName localSheetId="0" name="GGDHK">Cover!GGDHK</definedName>
    <definedName localSheetId="7" name="GGDHK">#N/A</definedName>
    <definedName localSheetId="8" name="GGDHK">'Parc Mobile '!GGDHK</definedName>
    <definedName name="GGDHK">[0]!GGDHK</definedName>
    <definedName hidden="1" localSheetId="0" name="ggf">{"comps",#N/A,FALSE,"comps";"notes",#N/A,FALSE,"comps"}</definedName>
    <definedName hidden="1" localSheetId="7" name="ggf">{"comps",#N/A,FALSE,"comps";"notes",#N/A,FALSE,"comps"}</definedName>
    <definedName hidden="1" localSheetId="8" name="ggf">{"comps",#N/A,FALSE,"comps";"notes",#N/A,FALSE,"comps"}</definedName>
    <definedName hidden="1" name="ggf">{"comps",#N/A,FALSE,"comps";"notes",#N/A,FALSE,"comps"}</definedName>
    <definedName name="ggg">#N/A</definedName>
    <definedName localSheetId="0" name="GH">#N/A</definedName>
    <definedName localSheetId="7" name="GH">#N/A</definedName>
    <definedName localSheetId="8" name="GH">#N/A</definedName>
    <definedName name="GH">[0]!GH</definedName>
    <definedName localSheetId="0" name="ghb">#REF!</definedName>
    <definedName localSheetId="7" name="ghb">#REF!</definedName>
    <definedName localSheetId="8" name="ghb">#REF!</definedName>
    <definedName name="ghb">#REF!</definedName>
    <definedName name="GHD">#N/A</definedName>
    <definedName name="GHDZBGD?DJ">#N/A</definedName>
    <definedName localSheetId="0" name="GHFBD">Cover!GHFBD</definedName>
    <definedName localSheetId="7" name="GHFBD">#N/A</definedName>
    <definedName localSheetId="8" name="GHFBD">'Parc Mobile '!GHFBD</definedName>
    <definedName name="GHFBD">[0]!GHFBD</definedName>
    <definedName localSheetId="0" name="GHFHGFHTYU">#REF!</definedName>
    <definedName localSheetId="7" name="GHFHGFHTYU">#REF!</definedName>
    <definedName localSheetId="8" name="GHFHGFHTYU">#REF!</definedName>
    <definedName name="GHFHGFHTYU">#REF!</definedName>
    <definedName name="ghfj">#N/A</definedName>
    <definedName localSheetId="0" name="ghfjd">Cover!ghfjd</definedName>
    <definedName localSheetId="7" name="ghfjd">#N/A</definedName>
    <definedName localSheetId="8" name="ghfjd">'Parc Mobile '!ghfjd</definedName>
    <definedName name="ghfjd">[0]!ghfjd</definedName>
    <definedName name="GHFK">#N/A</definedName>
    <definedName hidden="1" localSheetId="0" name="ghghgh">{#N/A,#N/A,TRUE,"Cover sheet";#N/A,#N/A,TRUE,"DCF analysis";#N/A,#N/A,TRUE,"WACC calculation"}</definedName>
    <definedName hidden="1" localSheetId="7" name="ghghgh">{#N/A,#N/A,TRUE,"Cover sheet";#N/A,#N/A,TRUE,"DCF analysis";#N/A,#N/A,TRUE,"WACC calculation"}</definedName>
    <definedName hidden="1" localSheetId="8" name="ghghgh">{#N/A,#N/A,TRUE,"Cover sheet";#N/A,#N/A,TRUE,"DCF analysis";#N/A,#N/A,TRUE,"WACC calculation"}</definedName>
    <definedName hidden="1" name="ghghgh">{#N/A,#N/A,TRUE,"Cover sheet";#N/A,#N/A,TRUE,"DCF analysis";#N/A,#N/A,TRUE,"WACC calculation"}</definedName>
    <definedName hidden="1" localSheetId="0" name="ghghghghg">{#N/A,#N/A,TRUE,"Cover sheet";#N/A,#N/A,TRUE,"DCF analysis";#N/A,#N/A,TRUE,"WACC calculation"}</definedName>
    <definedName hidden="1" localSheetId="7" name="ghghghghg">{#N/A,#N/A,TRUE,"Cover sheet";#N/A,#N/A,TRUE,"DCF analysis";#N/A,#N/A,TRUE,"WACC calculation"}</definedName>
    <definedName hidden="1" localSheetId="8" name="ghghghghg">{#N/A,#N/A,TRUE,"Cover sheet";#N/A,#N/A,TRUE,"DCF analysis";#N/A,#N/A,TRUE,"WACC calculation"}</definedName>
    <definedName hidden="1" name="ghghghghg">{#N/A,#N/A,TRUE,"Cover sheet";#N/A,#N/A,TRUE,"DCF analysis";#N/A,#N/A,TRUE,"WACC calculation"}</definedName>
    <definedName name="GHJIYRAD">#N/A</definedName>
    <definedName hidden="1"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hidden="1" localSheetId="0" name="gogo">{#N/A,#N/A,TRUE,"Cover sheet";#N/A,#N/A,TRUE,"INPUTS";#N/A,#N/A,TRUE,"OUTPUTS";#N/A,#N/A,TRUE,"VALUATION"}</definedName>
    <definedName hidden="1" localSheetId="7" name="gogo">{#N/A,#N/A,TRUE,"Cover sheet";#N/A,#N/A,TRUE,"INPUTS";#N/A,#N/A,TRUE,"OUTPUTS";#N/A,#N/A,TRUE,"VALUATION"}</definedName>
    <definedName hidden="1" localSheetId="8" name="gogo">{#N/A,#N/A,TRUE,"Cover sheet";#N/A,#N/A,TRUE,"INPUTS";#N/A,#N/A,TRUE,"OUTPUTS";#N/A,#N/A,TRUE,"VALUATION"}</definedName>
    <definedName hidden="1" name="gogo">{#N/A,#N/A,TRUE,"Cover sheet";#N/A,#N/A,TRUE,"INPUTS";#N/A,#N/A,TRUE,"OUTPUTS";#N/A,#N/A,TRUE,"VALUATION"}</definedName>
    <definedName localSheetId="7" name="GOLD">[104]INTERNET!#REF!</definedName>
    <definedName localSheetId="8" name="GOLD">[104]INTERNET!#REF!</definedName>
    <definedName name="GOLD">[104]INTERNET!#REF!</definedName>
    <definedName hidden="1"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8" name="GPRS">#REF!</definedName>
    <definedName name="GPRS">#REF!</definedName>
    <definedName name="GRE">#N/A</definedName>
    <definedName name="GROWTH">#N/A</definedName>
    <definedName name="grt">#N/A</definedName>
    <definedName hidden="1" localSheetId="0" name="gs">{"IS",#N/A,FALSE,"IS";"RPTIS",#N/A,FALSE,"RPTIS";"STATS",#N/A,FALSE,"STATS";"CELL",#N/A,FALSE,"CELL";"BS",#N/A,FALSE,"BS"}</definedName>
    <definedName hidden="1" localSheetId="7" name="gs">{"IS",#N/A,FALSE,"IS";"RPTIS",#N/A,FALSE,"RPTIS";"STATS",#N/A,FALSE,"STATS";"CELL",#N/A,FALSE,"CELL";"BS",#N/A,FALSE,"BS"}</definedName>
    <definedName hidden="1" localSheetId="8" name="gs">{"IS",#N/A,FALSE,"IS";"RPTIS",#N/A,FALSE,"RPTIS";"STATS",#N/A,FALSE,"STATS";"CELL",#N/A,FALSE,"CELL";"BS",#N/A,FALSE,"BS"}</definedName>
    <definedName hidden="1" localSheetId="13" name="gs">{"IS",#N/A,FALSE,"IS";"RPTIS",#N/A,FALSE,"RPTIS";"STATS",#N/A,FALSE,"STATS";"CELL",#N/A,FALSE,"CELL";"BS",#N/A,FALSE,"BS"}</definedName>
    <definedName hidden="1"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localSheetId="7" name="GSM">#REF!</definedName>
    <definedName localSheetId="8" name="GSM">#REF!</definedName>
    <definedName name="GSM">#REF!</definedName>
    <definedName localSheetId="7" name="GSN_HARDWARE">#REF!</definedName>
    <definedName localSheetId="8" name="GSN_HARDWARE">#REF!</definedName>
    <definedName name="GSN_HARDWARE">#REF!</definedName>
    <definedName localSheetId="7" name="GSN_SOFTWARE">#REF!</definedName>
    <definedName localSheetId="8" name="GSN_SOFTWARE">#REF!</definedName>
    <definedName name="GSN_SOFTWARE">#REF!</definedName>
    <definedName localSheetId="7" name="GSS">#REF!</definedName>
    <definedName localSheetId="8" name="GSS">#REF!</definedName>
    <definedName name="GSS">#REF!</definedName>
    <definedName localSheetId="7" name="GSTG">#REF!</definedName>
    <definedName localSheetId="8" name="GSTG">#REF!</definedName>
    <definedName name="GSTG">#REF!</definedName>
    <definedName hidden="1" localSheetId="10" name="gtf">#REF!</definedName>
    <definedName hidden="1" localSheetId="0" name="gtf">#REF!</definedName>
    <definedName hidden="1" localSheetId="7" name="gtf">#REF!</definedName>
    <definedName hidden="1" localSheetId="8" name="gtf">#REF!</definedName>
    <definedName hidden="1" localSheetId="13" name="gtf">#REF!</definedName>
    <definedName hidden="1" name="gtf">#REF!</definedName>
    <definedName hidden="1" localSheetId="10" name="gtfr">#REF!</definedName>
    <definedName hidden="1" localSheetId="0" name="gtfr">#REF!</definedName>
    <definedName hidden="1" localSheetId="7" name="gtfr">#REF!</definedName>
    <definedName hidden="1" localSheetId="8" name="gtfr">#REF!</definedName>
    <definedName hidden="1" localSheetId="13" name="gtfr">#REF!</definedName>
    <definedName hidden="1" name="gtfr">#REF!</definedName>
    <definedName hidden="1" localSheetId="0" name="gtr">{"print 1",#N/A,FALSE,"PrimeCo PCS";"print 2",#N/A,FALSE,"PrimeCo PCS";"valuation",#N/A,FALSE,"PrimeCo PCS"}</definedName>
    <definedName hidden="1" localSheetId="7" name="gtr">{"print 1",#N/A,FALSE,"PrimeCo PCS";"print 2",#N/A,FALSE,"PrimeCo PCS";"valuation",#N/A,FALSE,"PrimeCo PCS"}</definedName>
    <definedName hidden="1" localSheetId="8" name="gtr">{"print 1",#N/A,FALSE,"PrimeCo PCS";"print 2",#N/A,FALSE,"PrimeCo PCS";"valuation",#N/A,FALSE,"PrimeCo PCS"}</definedName>
    <definedName hidden="1" localSheetId="13" name="gtr">{"print 1",#N/A,FALSE,"PrimeCo PCS";"print 2",#N/A,FALSE,"PrimeCo PCS";"valuation",#N/A,FALSE,"PrimeCo PCS"}</definedName>
    <definedName hidden="1" name="gtr">{"print 1",#N/A,FALSE,"PrimeCo PCS";"print 2",#N/A,FALSE,"PrimeCo PCS";"valuation",#N/A,FALSE,"PrimeCo PCS"}</definedName>
    <definedName hidden="1"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8" name="H_Roaming_Internat">#REF!</definedName>
    <definedName name="H_Roaming_Internat">#REF!</definedName>
    <definedName localSheetId="7" name="H_Roaming_Internat___0">#REF!</definedName>
    <definedName localSheetId="8" name="H_Roaming_Internat___0">#REF!</definedName>
    <definedName name="H_Roaming_Internat___0">#REF!</definedName>
    <definedName localSheetId="7" name="H_Roaming_Internat___12">#REF!</definedName>
    <definedName localSheetId="8" name="H_Roaming_Internat___12">#REF!</definedName>
    <definedName name="H_Roaming_Internat___12">#REF!</definedName>
    <definedName localSheetId="7" name="H_Roaming_Internat___14">#REF!</definedName>
    <definedName localSheetId="8" name="H_Roaming_Internat___14">#REF!</definedName>
    <definedName name="H_Roaming_Internat___14">#REF!</definedName>
    <definedName localSheetId="7" name="H_Roaming_Internat___16">#REF!</definedName>
    <definedName localSheetId="8" name="H_Roaming_Internat___16">#REF!</definedName>
    <definedName name="H_Roaming_Internat___16">#REF!</definedName>
    <definedName localSheetId="7" name="H_Roaming_Internat___2">#REF!</definedName>
    <definedName localSheetId="8" name="H_Roaming_Internat___2">#REF!</definedName>
    <definedName name="H_Roaming_Internat___2">#REF!</definedName>
    <definedName localSheetId="7" name="H_Roaming_Internat___26">#REF!</definedName>
    <definedName localSheetId="8" name="H_Roaming_Internat___26">#REF!</definedName>
    <definedName name="H_Roaming_Internat___26">#REF!</definedName>
    <definedName localSheetId="7" name="H_Roaming_Internat___27">#REF!</definedName>
    <definedName localSheetId="8" name="H_Roaming_Internat___27">#REF!</definedName>
    <definedName name="H_Roaming_Internat___27">#REF!</definedName>
    <definedName localSheetId="7" name="H_Roaming_Internat___5">#REF!</definedName>
    <definedName localSheetId="8" name="H_Roaming_Internat___5">#REF!</definedName>
    <definedName name="H_Roaming_Internat___5">#REF!</definedName>
    <definedName localSheetId="7" name="H_Roaming_Internat___7">#REF!</definedName>
    <definedName localSheetId="8" name="H_Roaming_Internat___7">#REF!</definedName>
    <definedName name="H_Roaming_Internat___7">#REF!</definedName>
    <definedName localSheetId="7" name="HANNA1">#REF!</definedName>
    <definedName localSheetId="8" name="HANNA1">#REF!</definedName>
    <definedName name="HANNA1">#REF!</definedName>
    <definedName localSheetId="7" name="HANNA2">#REF!</definedName>
    <definedName localSheetId="8" name="HANNA2">#REF!</definedName>
    <definedName name="HANNA2">#REF!</definedName>
    <definedName localSheetId="7" name="HardCodeBaseTBF">#REF!</definedName>
    <definedName localSheetId="8" name="HardCodeBaseTBF">#REF!</definedName>
    <definedName name="HardCodeBaseTBF">#REF!</definedName>
    <definedName localSheetId="7" name="HardCodeBaseTBF___0">#REF!</definedName>
    <definedName localSheetId="8" name="HardCodeBaseTBF___0">#REF!</definedName>
    <definedName name="HardCodeBaseTBF___0">#REF!</definedName>
    <definedName localSheetId="7" name="HardCodeBaseTBF___12">#REF!</definedName>
    <definedName localSheetId="8" name="HardCodeBaseTBF___12">#REF!</definedName>
    <definedName name="HardCodeBaseTBF___12">#REF!</definedName>
    <definedName localSheetId="7" name="HardCodeBaseTBF___14">#REF!</definedName>
    <definedName localSheetId="8" name="HardCodeBaseTBF___14">#REF!</definedName>
    <definedName name="HardCodeBaseTBF___14">#REF!</definedName>
    <definedName localSheetId="7" name="HardCodeBaseTBF___16">#REF!</definedName>
    <definedName localSheetId="8" name="HardCodeBaseTBF___16">#REF!</definedName>
    <definedName name="HardCodeBaseTBF___16">#REF!</definedName>
    <definedName localSheetId="7" name="HardCodeBaseTBF___2">#REF!</definedName>
    <definedName localSheetId="8" name="HardCodeBaseTBF___2">#REF!</definedName>
    <definedName name="HardCodeBaseTBF___2">#REF!</definedName>
    <definedName localSheetId="7" name="HardCodeBaseTBF___25">#REF!</definedName>
    <definedName localSheetId="8" name="HardCodeBaseTBF___25">#REF!</definedName>
    <definedName name="HardCodeBaseTBF___25">#REF!</definedName>
    <definedName localSheetId="7" name="HardCodeBaseTBF___26">#REF!</definedName>
    <definedName localSheetId="8" name="HardCodeBaseTBF___26">#REF!</definedName>
    <definedName name="HardCodeBaseTBF___26">#REF!</definedName>
    <definedName localSheetId="7" name="HardCodeBaseTBF___27">#REF!</definedName>
    <definedName localSheetId="8" name="HardCodeBaseTBF___27">#REF!</definedName>
    <definedName name="HardCodeBaseTBF___27">#REF!</definedName>
    <definedName localSheetId="7" name="HardCodeBaseTBF___4">#REF!</definedName>
    <definedName localSheetId="8" name="HardCodeBaseTBF___4">#REF!</definedName>
    <definedName name="HardCodeBaseTBF___4">#REF!</definedName>
    <definedName localSheetId="7" name="HardCodeBaseTBF___5">#REF!</definedName>
    <definedName localSheetId="8" name="HardCodeBaseTBF___5">#REF!</definedName>
    <definedName name="HardCodeBaseTBF___5">#REF!</definedName>
    <definedName localSheetId="7" name="HardCodeBaseTBF___7">#REF!</definedName>
    <definedName localSheetId="8" name="HardCodeBaseTBF___7">#REF!</definedName>
    <definedName name="HardCodeBaseTBF___7">#REF!</definedName>
    <definedName localSheetId="7" name="HardCodedATDebtCost">#REF!</definedName>
    <definedName localSheetId="8" name="HardCodedATDebtCost">#REF!</definedName>
    <definedName name="HardCodedATDebtCost">#REF!</definedName>
    <definedName localSheetId="7" name="HardCodedATDebtCost___0">#REF!</definedName>
    <definedName localSheetId="8" name="HardCodedATDebtCost___0">#REF!</definedName>
    <definedName name="HardCodedATDebtCost___0">#REF!</definedName>
    <definedName localSheetId="7" name="HardCodedATDebtCost___12">#REF!</definedName>
    <definedName localSheetId="8" name="HardCodedATDebtCost___12">#REF!</definedName>
    <definedName name="HardCodedATDebtCost___12">#REF!</definedName>
    <definedName localSheetId="7" name="HardCodedATDebtCost___14">#REF!</definedName>
    <definedName localSheetId="8" name="HardCodedATDebtCost___14">#REF!</definedName>
    <definedName name="HardCodedATDebtCost___14">#REF!</definedName>
    <definedName localSheetId="7" name="HardCodedATDebtCost___16">#REF!</definedName>
    <definedName localSheetId="8" name="HardCodedATDebtCost___16">#REF!</definedName>
    <definedName name="HardCodedATDebtCost___16">#REF!</definedName>
    <definedName localSheetId="7" name="HardCodedATDebtCost___2">#REF!</definedName>
    <definedName localSheetId="8" name="HardCodedATDebtCost___2">#REF!</definedName>
    <definedName name="HardCodedATDebtCost___2">#REF!</definedName>
    <definedName localSheetId="7" name="HardCodedATDebtCost___25">#REF!</definedName>
    <definedName localSheetId="8" name="HardCodedATDebtCost___25">#REF!</definedName>
    <definedName name="HardCodedATDebtCost___25">#REF!</definedName>
    <definedName localSheetId="7" name="HardCodedATDebtCost___26">#REF!</definedName>
    <definedName localSheetId="8" name="HardCodedATDebtCost___26">#REF!</definedName>
    <definedName name="HardCodedATDebtCost___26">#REF!</definedName>
    <definedName localSheetId="7" name="HardCodedATDebtCost___27">#REF!</definedName>
    <definedName localSheetId="8" name="HardCodedATDebtCost___27">#REF!</definedName>
    <definedName name="HardCodedATDebtCost___27">#REF!</definedName>
    <definedName localSheetId="7" name="HardCodedATDebtCost___4">#REF!</definedName>
    <definedName localSheetId="8" name="HardCodedATDebtCost___4">#REF!</definedName>
    <definedName name="HardCodedATDebtCost___4">#REF!</definedName>
    <definedName localSheetId="7" name="HardCodedATDebtCost___5">#REF!</definedName>
    <definedName localSheetId="8" name="HardCodedATDebtCost___5">#REF!</definedName>
    <definedName name="HardCodedATDebtCost___5">#REF!</definedName>
    <definedName localSheetId="7" name="HardCodedATDebtCost___7">#REF!</definedName>
    <definedName localSheetId="8" name="HardCodedATDebtCost___7">#REF!</definedName>
    <definedName name="HardCodedATDebtCost___7">#REF!</definedName>
    <definedName localSheetId="7" name="HardCodedEquityCost">#REF!</definedName>
    <definedName localSheetId="8" name="HardCodedEquityCost">#REF!</definedName>
    <definedName name="HardCodedEquityCost">#REF!</definedName>
    <definedName localSheetId="7" name="HardCodedEquityCost___0">#REF!</definedName>
    <definedName localSheetId="8" name="HardCodedEquityCost___0">#REF!</definedName>
    <definedName name="HardCodedEquityCost___0">#REF!</definedName>
    <definedName localSheetId="7" name="HardCodedEquityCost___12">#REF!</definedName>
    <definedName localSheetId="8" name="HardCodedEquityCost___12">#REF!</definedName>
    <definedName name="HardCodedEquityCost___12">#REF!</definedName>
    <definedName localSheetId="7" name="HardCodedEquityCost___14">#REF!</definedName>
    <definedName localSheetId="8" name="HardCodedEquityCost___14">#REF!</definedName>
    <definedName name="HardCodedEquityCost___14">#REF!</definedName>
    <definedName localSheetId="7" name="HardCodedEquityCost___16">#REF!</definedName>
    <definedName localSheetId="8" name="HardCodedEquityCost___16">#REF!</definedName>
    <definedName name="HardCodedEquityCost___16">#REF!</definedName>
    <definedName localSheetId="7" name="HardCodedEquityCost___2">#REF!</definedName>
    <definedName localSheetId="8" name="HardCodedEquityCost___2">#REF!</definedName>
    <definedName name="HardCodedEquityCost___2">#REF!</definedName>
    <definedName localSheetId="7" name="HardCodedEquityCost___25">#REF!</definedName>
    <definedName localSheetId="8" name="HardCodedEquityCost___25">#REF!</definedName>
    <definedName name="HardCodedEquityCost___25">#REF!</definedName>
    <definedName localSheetId="7" name="HardCodedEquityCost___26">#REF!</definedName>
    <definedName localSheetId="8" name="HardCodedEquityCost___26">#REF!</definedName>
    <definedName name="HardCodedEquityCost___26">#REF!</definedName>
    <definedName localSheetId="7" name="HardCodedEquityCost___27">#REF!</definedName>
    <definedName localSheetId="8" name="HardCodedEquityCost___27">#REF!</definedName>
    <definedName name="HardCodedEquityCost___27">#REF!</definedName>
    <definedName localSheetId="7" name="HardCodedEquityCost___4">#REF!</definedName>
    <definedName localSheetId="8" name="HardCodedEquityCost___4">#REF!</definedName>
    <definedName name="HardCodedEquityCost___4">#REF!</definedName>
    <definedName localSheetId="7" name="HardCodedEquityCost___5">#REF!</definedName>
    <definedName localSheetId="8" name="HardCodedEquityCost___5">#REF!</definedName>
    <definedName name="HardCodedEquityCost___5">#REF!</definedName>
    <definedName localSheetId="7" name="HardCodedEquityCost___7">#REF!</definedName>
    <definedName localSheetId="8" name="HardCodedEquityCost___7">#REF!</definedName>
    <definedName name="HardCodedEquityCost___7">#REF!</definedName>
    <definedName localSheetId="7" name="HardCodedWACC">#REF!</definedName>
    <definedName localSheetId="8" name="HardCodedWACC">#REF!</definedName>
    <definedName name="HardCodedWACC">#REF!</definedName>
    <definedName localSheetId="7" name="HardCodedWACC___0">#REF!</definedName>
    <definedName localSheetId="8" name="HardCodedWACC___0">#REF!</definedName>
    <definedName name="HardCodedWACC___0">#REF!</definedName>
    <definedName localSheetId="7" name="HardCodedWACC___12">#REF!</definedName>
    <definedName localSheetId="8" name="HardCodedWACC___12">#REF!</definedName>
    <definedName name="HardCodedWACC___12">#REF!</definedName>
    <definedName localSheetId="7" name="HardCodedWACC___14">#REF!</definedName>
    <definedName localSheetId="8" name="HardCodedWACC___14">#REF!</definedName>
    <definedName name="HardCodedWACC___14">#REF!</definedName>
    <definedName localSheetId="7" name="HardCodedWACC___16">#REF!</definedName>
    <definedName localSheetId="8" name="HardCodedWACC___16">#REF!</definedName>
    <definedName name="HardCodedWACC___16">#REF!</definedName>
    <definedName localSheetId="7" name="HardCodedWACC___2">#REF!</definedName>
    <definedName localSheetId="8" name="HardCodedWACC___2">#REF!</definedName>
    <definedName name="HardCodedWACC___2">#REF!</definedName>
    <definedName localSheetId="7" name="HardCodedWACC___25">#REF!</definedName>
    <definedName localSheetId="8" name="HardCodedWACC___25">#REF!</definedName>
    <definedName name="HardCodedWACC___25">#REF!</definedName>
    <definedName localSheetId="7" name="HardCodedWACC___26">#REF!</definedName>
    <definedName localSheetId="8" name="HardCodedWACC___26">#REF!</definedName>
    <definedName name="HardCodedWACC___26">#REF!</definedName>
    <definedName localSheetId="7" name="HardCodedWACC___27">#REF!</definedName>
    <definedName localSheetId="8" name="HardCodedWACC___27">#REF!</definedName>
    <definedName name="HardCodedWACC___27">#REF!</definedName>
    <definedName localSheetId="7" name="HardCodedWACC___4">#REF!</definedName>
    <definedName localSheetId="8" name="HardCodedWACC___4">#REF!</definedName>
    <definedName name="HardCodedWACC___4">#REF!</definedName>
    <definedName localSheetId="7" name="HardCodedWACC___5">#REF!</definedName>
    <definedName localSheetId="8" name="HardCodedWACC___5">#REF!</definedName>
    <definedName name="HardCodedWACC___5">#REF!</definedName>
    <definedName localSheetId="7" name="HardCodedWACC___7">#REF!</definedName>
    <definedName localSheetId="8" name="HardCodedWACC___7">#REF!</definedName>
    <definedName name="HardCodedWACC___7">#REF!</definedName>
    <definedName localSheetId="7" name="hassan">#REF!</definedName>
    <definedName localSheetId="8" name="hassan">#REF!</definedName>
    <definedName name="hassan">#REF!</definedName>
    <definedName localSheetId="7" name="HC">#REF!</definedName>
    <definedName localSheetId="8" name="HC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localSheetId="7" name="header">#REF!</definedName>
    <definedName localSheetId="8" name="header">#REF!</definedName>
    <definedName name="header">#REF!</definedName>
    <definedName localSheetId="0" name="hegch">Cover!hegch</definedName>
    <definedName localSheetId="7" name="hegch">#N/A</definedName>
    <definedName localSheetId="8" name="hegch">'Parc Mobile '!hegch</definedName>
    <definedName name="hegch">[0]!hegch</definedName>
    <definedName name="héhé">#N/A</definedName>
    <definedName localSheetId="0" name="héhé___0">VolFactor___5/#REF!</definedName>
    <definedName localSheetId="7" name="héhé___0">'Data Mobile'!VolFactor___5/#REF!</definedName>
    <definedName localSheetId="8" name="héhé___0">'Parc Mobile '!VolFactor___5/#REF!</definedName>
    <definedName name="héhé___0">VolFactor___5/#REF!</definedName>
    <definedName name="héhé___12">NA()</definedName>
    <definedName localSheetId="0" name="héhé___14">VolFactor___16/#REF!</definedName>
    <definedName localSheetId="7" name="héhé___14">'Data Mobile'!VolFactor___16/#REF!</definedName>
    <definedName localSheetId="8" name="héhé___14">'Parc Mobile '!VolFactor___16/#REF!</definedName>
    <definedName name="héhé___14">VolFactor___16/#REF!</definedName>
    <definedName localSheetId="0" name="héhé___16">VLastRowToPrint___7/#REF!</definedName>
    <definedName localSheetId="7" name="héhé___16">'Data Mobile'!VLastRowToPrint___7/#REF!</definedName>
    <definedName localSheetId="8" name="héhé___16">'Parc Mobile '!VLastRowToPrint___7/#REF!</definedName>
    <definedName name="héhé___16">VLastRowToPrint___7/#REF!</definedName>
    <definedName name="héhé___2">NA()</definedName>
    <definedName localSheetId="0" name="héhé___23">VolFactor___5/#REF!</definedName>
    <definedName localSheetId="7" name="héhé___23">'Data Mobile'!VolFactor___5/#REF!</definedName>
    <definedName localSheetId="8" name="héhé___23">'Parc Mobile '!VolFactor___5/#REF!</definedName>
    <definedName name="héhé___23">VolFactor___5/#REF!</definedName>
    <definedName localSheetId="7" name="héhé___25">[38]Trafic!VolFactor/#REF!</definedName>
    <definedName localSheetId="8" name="héhé___25">[38]Trafic!VolFactor/#REF!</definedName>
    <definedName name="héhé___25">[38]Trafic!VolFactor/#REF!</definedName>
    <definedName localSheetId="0" name="héhé___26">VolFactor___5/#REF!</definedName>
    <definedName localSheetId="7" name="héhé___26">'Data Mobile'!VolFactor___5/#REF!</definedName>
    <definedName localSheetId="8" name="héhé___26">'Parc Mobile '!VolFactor___5/#REF!</definedName>
    <definedName name="héhé___26">VolFactor___5/#REF!</definedName>
    <definedName localSheetId="0" name="héhé___27">VolFactor___14/#REF!</definedName>
    <definedName localSheetId="7" name="héhé___27">'Data Mobile'!VolFactor___14/#REF!</definedName>
    <definedName localSheetId="8" name="héhé___27">'Parc Mobile '!VolFactor___14/#REF!</definedName>
    <definedName name="héhé___27">VolFactor___14/#REF!</definedName>
    <definedName localSheetId="0" name="héhé___4">VLastRowToPrint___0/#REF!</definedName>
    <definedName localSheetId="7" name="héhé___4">'Data Mobile'!VLastRowToPrint___0/#REF!</definedName>
    <definedName localSheetId="8" name="héhé___4">'Parc Mobile '!VLastRowToPrint___0/#REF!</definedName>
    <definedName name="héhé___4">VLastRowToPrint___0/#REF!</definedName>
    <definedName localSheetId="0" name="héhé___5">VolFactor___2/#REF!</definedName>
    <definedName localSheetId="7" name="héhé___5">'Data Mobile'!VolFactor___2/#REF!</definedName>
    <definedName localSheetId="8" name="héhé___5">'Parc Mobile '!VolFactor___2/#REF!</definedName>
    <definedName name="héhé___5">VolFactor___2/#REF!</definedName>
    <definedName name="héhé___6">NA()</definedName>
    <definedName localSheetId="0" name="héhé___7">VolFactor___5/#REF!</definedName>
    <definedName localSheetId="7" name="héhé___7">'Data Mobile'!VolFactor___5/#REF!</definedName>
    <definedName localSheetId="8" name="héhé___7">'Parc Mobile '!VolFactor___5/#REF!</definedName>
    <definedName name="héhé___7">VolFactor___5/#REF!</definedName>
    <definedName localSheetId="0" name="héhé___9">VolFactor___5/#REF!</definedName>
    <definedName localSheetId="7" name="héhé___9">'Data Mobile'!VolFactor___5/#REF!</definedName>
    <definedName localSheetId="8" name="héhé___9">'Parc Mobile '!VolFactor___5/#REF!</definedName>
    <definedName name="héhé___9">VolFactor___5/#REF!</definedName>
    <definedName hidden="1" localSheetId="0" name="hello">{#N/A,#N/A,FALSE,"Cover";"outputs total",#N/A,FALSE,"Outputs"}</definedName>
    <definedName hidden="1" localSheetId="7" name="hello">{#N/A,#N/A,FALSE,"Cover";"outputs total",#N/A,FALSE,"Outputs"}</definedName>
    <definedName hidden="1" localSheetId="8" name="hello">{#N/A,#N/A,FALSE,"Cover";"outputs total",#N/A,FALSE,"Outputs"}</definedName>
    <definedName hidden="1" name="hello">{#N/A,#N/A,FALSE,"Cover";"outputs total",#N/A,FALSE,"Outputs"}</definedName>
    <definedName localSheetId="0" name="hfdgdt">Cover!hfdgdt</definedName>
    <definedName localSheetId="7" name="hfdgdt">#N/A</definedName>
    <definedName localSheetId="8" name="hfdgdt">'Parc Mobile '!hfdgdt</definedName>
    <definedName name="hfdgdt">[0]!hfdgdt</definedName>
    <definedName name="HFG">#N/A</definedName>
    <definedName name="hfgfkv">#N/A</definedName>
    <definedName localSheetId="0" name="hfgjd">Cover!hfgjd</definedName>
    <definedName localSheetId="7" name="hfgjd">#N/A</definedName>
    <definedName localSheetId="8" name="hfgjd">'Parc Mobile '!hfgjd</definedName>
    <definedName name="hfgjd">[0]!hfgjd</definedName>
    <definedName localSheetId="0" name="hfgjdhb">Cover!hfgjdhb</definedName>
    <definedName localSheetId="7" name="hfgjdhb">#N/A</definedName>
    <definedName localSheetId="8" name="hfgjdhb">'Parc Mobile '!hfgjdhb</definedName>
    <definedName name="hfgjdhb">[0]!hfgjdhb</definedName>
    <definedName localSheetId="0" name="hfgjdk">Cover!hfgjdk</definedName>
    <definedName localSheetId="7" name="hfgjdk">#N/A</definedName>
    <definedName localSheetId="8" name="hfgjdk">'Parc Mobile '!hfgjdk</definedName>
    <definedName name="hfgjdk">[0]!hfgjdk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localSheetId="0" name="HFJDKHBF">#REF!</definedName>
    <definedName localSheetId="7" name="HFJDKHBF">#REF!</definedName>
    <definedName localSheetId="8" name="HFJDKHBF">#REF!</definedName>
    <definedName name="HFJDKHBF">#REF!</definedName>
    <definedName name="hfjfh">#N/A</definedName>
    <definedName name="hfjfk">#N/A</definedName>
    <definedName localSheetId="0" name="hfjhfk">Cover!hfjhfk</definedName>
    <definedName localSheetId="7" name="hfjhfk">#N/A</definedName>
    <definedName localSheetId="8" name="hfjhfk">'Parc Mobile '!hfjhfk</definedName>
    <definedName name="hfjhfk">[0]!hfjhfk</definedName>
    <definedName localSheetId="0" name="HFJHGN">Cover!HFJHGN</definedName>
    <definedName localSheetId="7" name="HFJHGN">#N/A</definedName>
    <definedName localSheetId="8" name="HFJHGN">'Parc Mobile '!HFJHGN</definedName>
    <definedName name="HFJHGN">[0]!HFJHGN</definedName>
    <definedName hidden="1" localSheetId="0" name="hfsgfx">{#N/A,#N/A,FALSE,"Outlook for Month ";#N/A,#N/A,FALSE,"Risk for Month ";#N/A,#N/A,FALSE,"Upside for Month"}</definedName>
    <definedName hidden="1" localSheetId="7" name="hfsgfx">{#N/A,#N/A,FALSE,"Outlook for Month ";#N/A,#N/A,FALSE,"Risk for Month ";#N/A,#N/A,FALSE,"Upside for Month"}</definedName>
    <definedName hidden="1" localSheetId="8" name="hfsgfx">{#N/A,#N/A,FALSE,"Outlook for Month ";#N/A,#N/A,FALSE,"Risk for Month ";#N/A,#N/A,FALSE,"Upside for Month"}</definedName>
    <definedName hidden="1" name="hfsgfx">{#N/A,#N/A,FALSE,"Outlook for Month ";#N/A,#N/A,FALSE,"Risk for Month ";#N/A,#N/A,FALSE,"Upside for Month"}</definedName>
    <definedName localSheetId="0" name="hgchdb">Cover!hgchdb</definedName>
    <definedName localSheetId="7" name="hgchdb">#N/A</definedName>
    <definedName localSheetId="8" name="hgchdb">'Parc Mobile '!hgchdb</definedName>
    <definedName name="hgchdb">[0]!hgchdb</definedName>
    <definedName localSheetId="0" name="HGDF?">Cover!HGDF?</definedName>
    <definedName localSheetId="7" name="HGDF?">#N/A</definedName>
    <definedName localSheetId="8" name="HGDF?">'Parc Mobile '!HGDF?</definedName>
    <definedName name="HGDF?">[0]!HGDF?</definedName>
    <definedName localSheetId="0" name="hgdsj">Cover!hgdsj</definedName>
    <definedName localSheetId="7" name="hgdsj">#N/A</definedName>
    <definedName localSheetId="8" name="hgdsj">'Parc Mobile '!hgdsj</definedName>
    <definedName name="hgdsj">[0]!hgdsj</definedName>
    <definedName name="hgfjd">#N/A</definedName>
    <definedName localSheetId="0" name="hgfjfjfv">Cover!hgfjfjfv</definedName>
    <definedName localSheetId="7" name="hgfjfjfv">#N/A</definedName>
    <definedName localSheetId="8" name="hgfjfjfv">'Parc Mobile '!hgfjfjfv</definedName>
    <definedName name="hgfjfjfv">[0]!hgfjfjfv</definedName>
    <definedName localSheetId="0" name="HGFJNB">Cover!HGFJNB</definedName>
    <definedName localSheetId="7" name="HGFJNB">#N/A</definedName>
    <definedName localSheetId="8" name="HGFJNB">'Parc Mobile '!HGFJNB</definedName>
    <definedName name="HGFJNB">[0]!HGFJNB</definedName>
    <definedName name="HGFKJBFH">#N/A</definedName>
    <definedName name="hggfdsgj">#N/A</definedName>
    <definedName localSheetId="0" name="hggh">[97]BATIMENT!#REF!</definedName>
    <definedName localSheetId="7" name="hggh">[97]BATIMENT!#REF!</definedName>
    <definedName localSheetId="8" name="hggh">[97]BATIMENT!#REF!</definedName>
    <definedName name="hggh">[97]BATIMENT!#REF!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hidden="1" localSheetId="0" name="hhhsdf">{"up stand alones",#N/A,FALSE,"Acquiror"}</definedName>
    <definedName hidden="1" localSheetId="7" name="hhhsdf">{"up stand alones",#N/A,FALSE,"Acquiror"}</definedName>
    <definedName hidden="1" localSheetId="8" name="hhhsdf">{"up stand alones",#N/A,FALSE,"Acquiror"}</definedName>
    <definedName hidden="1" name="hhhsdf">{"up stand alones",#N/A,FALSE,"Acquiror"}</definedName>
    <definedName localSheetId="7" name="hj">'[29]FES  ATLAS'!#REF!</definedName>
    <definedName localSheetId="8" name="hj">'[29]FES  ATLAS'!#REF!</definedName>
    <definedName name="hj">'[29]FES  ATLAS'!#REF!</definedName>
    <definedName name="hjdhf">#N/A</definedName>
    <definedName localSheetId="0" name="hjkdhfgj">Cover!hjkdhfgj</definedName>
    <definedName localSheetId="7" name="hjkdhfgj">#N/A</definedName>
    <definedName localSheetId="8" name="hjkdhfgj">'Parc Mobile '!hjkdhfgj</definedName>
    <definedName name="hjkdhfgj">[0]!hjkdhfgj</definedName>
    <definedName name="hjugr_o">#N/A</definedName>
    <definedName localSheetId="0" name="HK">#REF!</definedName>
    <definedName localSheetId="7" name="HK">#REF!</definedName>
    <definedName localSheetId="8" name="HK">#REF!</definedName>
    <definedName name="HK">#REF!</definedName>
    <definedName localSheetId="0" name="hoi">Cover!hoi</definedName>
    <definedName localSheetId="7" name="hoi">#N/A</definedName>
    <definedName localSheetId="8" name="hoi">'Parc Mobile '!hoi</definedName>
    <definedName name="hoi">[0]!hoi</definedName>
    <definedName localSheetId="0" name="honor">#REF!</definedName>
    <definedName localSheetId="7" name="honor">#REF!</definedName>
    <definedName localSheetId="8" name="honor">#REF!</definedName>
    <definedName name="honor">#REF!</definedName>
    <definedName name="hqehqeh">#N/A</definedName>
    <definedName name="hqerhqerh">#N/A</definedName>
    <definedName name="hqethqrtj">#N/A</definedName>
    <definedName localSheetId="0" name="HSFRZ">Cover!HSFRZ</definedName>
    <definedName localSheetId="7" name="HSFRZ">#N/A</definedName>
    <definedName localSheetId="8" name="HSFRZ">'Parc Mobile '!HSFRZ</definedName>
    <definedName name="HSFRZ">[0]!HSFRZ</definedName>
    <definedName name="HSGF">#N/A</definedName>
    <definedName localSheetId="0" name="ht">#REF!</definedName>
    <definedName localSheetId="7" name="ht">#REF!</definedName>
    <definedName localSheetId="8" name="ht">#REF!</definedName>
    <definedName name="ht">#REF!</definedName>
    <definedName hidden="1" name="HTML_CodePage">1252</definedName>
    <definedName hidden="1" localSheetId="10" name="HTML_Control">{"' calendrier 2000'!$A$1:$Q$38"}</definedName>
    <definedName hidden="1" localSheetId="0" name="HTML_Control">{"' calendrier 2000'!$A$1:$Q$38"}</definedName>
    <definedName hidden="1" localSheetId="7" name="HTML_Control">{"' calendrier 2000'!$A$1:$Q$38"}</definedName>
    <definedName hidden="1" localSheetId="9" name="HTML_Control">{"' calendrier 2000'!$A$1:$Q$38"}</definedName>
    <definedName hidden="1" localSheetId="8" name="HTML_Control">{"' calendrier 2000'!$A$1:$Q$38"}</definedName>
    <definedName hidden="1" name="HTML_Control">{"' calendrier 2000'!$A$1:$Q$38"}</definedName>
    <definedName hidden="1" localSheetId="10" name="HTML_Control2">{"' calendrier 2000'!$A$1:$Q$38"}</definedName>
    <definedName hidden="1" localSheetId="0" name="HTML_Control2">{"' calendrier 2000'!$A$1:$Q$38"}</definedName>
    <definedName hidden="1" localSheetId="7" name="HTML_Control2">{"' calendrier 2000'!$A$1:$Q$38"}</definedName>
    <definedName hidden="1" localSheetId="9" name="HTML_Control2">{"' calendrier 2000'!$A$1:$Q$38"}</definedName>
    <definedName hidden="1" localSheetId="8" name="HTML_Control2">{"' calendrier 2000'!$A$1:$Q$38"}</definedName>
    <definedName hidden="1" name="HTML_Control2">{"' calendrier 2000'!$A$1:$Q$38"}</definedName>
    <definedName hidden="1" name="HTML_Description">""</definedName>
    <definedName hidden="1" name="HTML_Email">""</definedName>
    <definedName hidden="1" name="HTML_Header">"calendrier 2000"</definedName>
    <definedName hidden="1" name="HTML_LastUpdate">"06/04/00"</definedName>
    <definedName hidden="1" name="HTML_LineAfter">FALSE</definedName>
    <definedName hidden="1" name="HTML_LineBefore">FALSE</definedName>
    <definedName hidden="1" name="HTML_Name">"LEMAITRE Thierry"</definedName>
    <definedName hidden="1" name="HTML_OBDlg2">TRUE</definedName>
    <definedName hidden="1" name="HTML_OBDlg4">TRUE</definedName>
    <definedName hidden="1" name="HTML_OS">0</definedName>
    <definedName hidden="1" name="HTML_PathFile">"K:\Divers\MonHTML.htm"</definedName>
    <definedName hidden="1" name="HTML_Title">"calendrier 2000"</definedName>
    <definedName hidden="1" name="HTML1_1">"'[FLASH.XLS]R74'!$B$1:$M$50"</definedName>
    <definedName hidden="1" name="HTML1_10">""</definedName>
    <definedName hidden="1" name="HTML1_11">1</definedName>
    <definedName hidden="1" name="HTML1_12">"C:\AUCTION\FLASH\MYHTML.HTM"</definedName>
    <definedName hidden="1" name="HTML1_2">1</definedName>
    <definedName hidden="1" name="HTML1_3">"FLASH"</definedName>
    <definedName hidden="1" name="HTML1_4">"Flash Round 74"</definedName>
    <definedName hidden="1" name="HTML1_5">"Wednesday April 3, 1996"</definedName>
    <definedName hidden="1" name="HTML1_6">1</definedName>
    <definedName hidden="1" name="HTML1_7">1</definedName>
    <definedName hidden="1" name="HTML1_8">"4/3/96"</definedName>
    <definedName hidden="1" name="HTML1_9">"Ken Hamel"</definedName>
    <definedName hidden="1" name="HTMLCount">1</definedName>
    <definedName localSheetId="7" name="HUF">#REF!</definedName>
    <definedName localSheetId="8" name="HUF">#REF!</definedName>
    <definedName name="HUF">#REF!</definedName>
    <definedName name="hughfj">#N/A</definedName>
    <definedName localSheetId="7" name="I">#REF!</definedName>
    <definedName localSheetId="8" name="I">#REF!</definedName>
    <definedName name="I">#REF!</definedName>
    <definedName name="I___0">NA()</definedName>
    <definedName localSheetId="7" name="I___12">#REF!</definedName>
    <definedName localSheetId="8" name="I___12">#REF!</definedName>
    <definedName name="I___12">#REF!</definedName>
    <definedName localSheetId="7" name="I___2">#REF!</definedName>
    <definedName localSheetId="8" name="I___2">#REF!</definedName>
    <definedName name="I___2">#REF!</definedName>
    <definedName localSheetId="7" name="I___25">#REF!</definedName>
    <definedName localSheetId="8" name="I___25">#REF!</definedName>
    <definedName name="I___25">#REF!</definedName>
    <definedName localSheetId="7" name="I___26">#REF!</definedName>
    <definedName localSheetId="8" name="I___26">#REF!</definedName>
    <definedName name="I___26">#REF!</definedName>
    <definedName name="I___27">NA()</definedName>
    <definedName localSheetId="7" name="I___4">#REF!</definedName>
    <definedName localSheetId="8" name="I___4">#REF!</definedName>
    <definedName name="I___4">#REF!</definedName>
    <definedName name="I___5">NA()</definedName>
    <definedName localSheetId="7" name="I___6">#REF!</definedName>
    <definedName localSheetId="8" name="I___6">#REF!</definedName>
    <definedName name="I___6">#REF!</definedName>
    <definedName localSheetId="7" name="I___7">#REF!</definedName>
    <definedName localSheetId="8" name="I___7">#REF!</definedName>
    <definedName name="I___7">#REF!</definedName>
    <definedName name="iflyl">#N/A</definedName>
    <definedName hidden="1" localSheetId="0" name="ik">{"casespecific",#N/A,FALSE,"Assumptions"}</definedName>
    <definedName hidden="1" localSheetId="7" name="ik">{"casespecific",#N/A,FALSE,"Assumptions"}</definedName>
    <definedName hidden="1" localSheetId="8" name="ik">{"casespecific",#N/A,FALSE,"Assumptions"}</definedName>
    <definedName hidden="1" name="ik">{"casespecific",#N/A,FALSE,"Assumptions"}</definedName>
    <definedName localSheetId="0" name="IM">Cover!IM</definedName>
    <definedName localSheetId="7" name="IM">#N/A</definedName>
    <definedName localSheetId="8" name="IM">'Parc Mobile '!IM</definedName>
    <definedName name="IM">[0]!IM</definedName>
    <definedName localSheetId="0" name="imdaged">'[46]CIG+OV'!#REF!</definedName>
    <definedName localSheetId="7" name="imdaged">'[46]CIG+OV'!#REF!</definedName>
    <definedName localSheetId="8" name="imdaged">'[46]CIG+OV'!#REF!</definedName>
    <definedName name="imdaged">'[46]CIG+OV'!#REF!</definedName>
    <definedName localSheetId="7" name="imdcb">'[46]CIG+OV'!#REF!</definedName>
    <definedName localSheetId="8" name="imdcb">'[46]CIG+OV'!#REF!</definedName>
    <definedName name="imdcb">'[46]CIG+OV'!#REF!</definedName>
    <definedName localSheetId="7" name="imdcr">'[46]CIG+OV'!#REF!</definedName>
    <definedName localSheetId="8" name="imdcr">'[46]CIG+OV'!#REF!</definedName>
    <definedName name="imdcr">'[46]CIG+OV'!#REF!</definedName>
    <definedName localSheetId="7" name="imdcs">'[46]CIG+OV'!#REF!</definedName>
    <definedName localSheetId="8" name="imdcs">'[46]CIG+OV'!#REF!</definedName>
    <definedName name="imdcs">'[46]CIG+OV'!#REF!</definedName>
    <definedName localSheetId="7" name="imdpb">'[46]CIG+OV'!#REF!</definedName>
    <definedName localSheetId="8" name="imdpb">'[46]CIG+OV'!#REF!</definedName>
    <definedName name="imdpb">'[46]CIG+OV'!#REF!</definedName>
    <definedName localSheetId="7" name="imdpr">'[46]CIG+OV'!#REF!</definedName>
    <definedName localSheetId="8" name="imdpr">'[46]CIG+OV'!#REF!</definedName>
    <definedName name="imdpr">'[46]CIG+OV'!#REF!</definedName>
    <definedName localSheetId="7" name="imdps">'[46]CIG+OV'!#REF!</definedName>
    <definedName localSheetId="8" name="imdps">'[46]CIG+OV'!#REF!</definedName>
    <definedName name="imdps">'[46]CIG+OV'!#REF!</definedName>
    <definedName localSheetId="0" name="immo">#REF!</definedName>
    <definedName localSheetId="7" name="immo">#REF!</definedName>
    <definedName localSheetId="8" name="immo">#REF!</definedName>
    <definedName name="immo">#REF!</definedName>
    <definedName localSheetId="0" name="immodiv">#REF!</definedName>
    <definedName localSheetId="7" name="immodiv">#REF!</definedName>
    <definedName localSheetId="8" name="immodiv">#REF!</definedName>
    <definedName name="immodiv">#REF!</definedName>
    <definedName name="IMPACT_CASH">[24]SV161!$E$43</definedName>
    <definedName name="IMPACT_EXTERNE">[24]SV161!$E$44</definedName>
    <definedName name="IMPACT_INTERNE">[24]SV161!$E$42</definedName>
    <definedName name="IMPACTS">[24]SV161!$E$42:$E$44</definedName>
    <definedName localSheetId="0" name="ImportFile">Cover!ImportFile</definedName>
    <definedName localSheetId="7" name="ImportFile">#N/A</definedName>
    <definedName localSheetId="8" name="ImportFile">'Parc Mobile '!ImportFile</definedName>
    <definedName name="ImportFile">[0]!ImportFile</definedName>
    <definedName localSheetId="0" name="ImportFile___0">ISPctList___2</definedName>
    <definedName localSheetId="7" name="ImportFile___0">'Data Mobile'!ISPctList___2</definedName>
    <definedName localSheetId="8" name="ImportFile___0">'Parc Mobile '!ISPctList___2</definedName>
    <definedName name="ImportFile___0">ISPctList___2</definedName>
    <definedName localSheetId="7" name="ImportFile___12">[57]Trafic!ISPctList</definedName>
    <definedName name="ImportFile___12">[57]Trafic!ISPctList</definedName>
    <definedName localSheetId="0" name="ImportFile___14">ISPctChoice___7</definedName>
    <definedName localSheetId="7" name="ImportFile___14">'Data Mobile'!ISPctChoice___7</definedName>
    <definedName localSheetId="8" name="ImportFile___14">'Parc Mobile '!ISPctChoice___7</definedName>
    <definedName name="ImportFile___14">ISPctChoice___7</definedName>
    <definedName localSheetId="0" name="ImportFile___16">ISPctChoice___2</definedName>
    <definedName localSheetId="7" name="ImportFile___16">'Data Mobile'!ISPctChoice___2</definedName>
    <definedName localSheetId="8" name="ImportFile___16">'Parc Mobile '!ISPctChoice___2</definedName>
    <definedName name="ImportFile___16">ISPctChoice___2</definedName>
    <definedName localSheetId="0" name="ImportFile___2">ISPctChoice___0</definedName>
    <definedName localSheetId="7" name="ImportFile___2">'Data Mobile'!ISPctChoice___0</definedName>
    <definedName localSheetId="8" name="ImportFile___2">'Parc Mobile '!ISPctChoice___0</definedName>
    <definedName name="ImportFile___2">ISPctChoice___0</definedName>
    <definedName localSheetId="0" name="ImportFile___23">ISPctChoice___14</definedName>
    <definedName localSheetId="7" name="ImportFile___23">'Data Mobile'!ISPctChoice___14</definedName>
    <definedName localSheetId="8" name="ImportFile___23">'Parc Mobile '!ISPctChoice___14</definedName>
    <definedName name="ImportFile___23">ISPctChoice___14</definedName>
    <definedName localSheetId="0" name="ImportFile___25">ISPctChoice___27</definedName>
    <definedName localSheetId="7" name="ImportFile___25">'Data Mobile'!ISPctChoice___27</definedName>
    <definedName localSheetId="8" name="ImportFile___25">'Parc Mobile '!ISPctChoice___27</definedName>
    <definedName name="ImportFile___25">ISPctChoice___27</definedName>
    <definedName localSheetId="0" name="ImportFile___26">ISPctList___25</definedName>
    <definedName localSheetId="7" name="ImportFile___26">'Data Mobile'!ISPctList___25</definedName>
    <definedName localSheetId="8" name="ImportFile___26">'Parc Mobile '!ISPctList___25</definedName>
    <definedName name="ImportFile___26">ISPctList___25</definedName>
    <definedName localSheetId="0" name="ImportFile___27">ISPctList___16</definedName>
    <definedName localSheetId="7" name="ImportFile___27">'Data Mobile'!ISPctList___16</definedName>
    <definedName localSheetId="8" name="ImportFile___27">'Parc Mobile '!ISPctList___16</definedName>
    <definedName name="ImportFile___27">ISPctList___16</definedName>
    <definedName localSheetId="0" name="ImportFile___3">ISPctChoice___26</definedName>
    <definedName localSheetId="7" name="ImportFile___3">'Data Mobile'!ISPctChoice___26</definedName>
    <definedName localSheetId="8" name="ImportFile___3">'Parc Mobile '!ISPctChoice___26</definedName>
    <definedName name="ImportFile___3">ISPctChoice___26</definedName>
    <definedName localSheetId="0" name="ImportFile___4">ISPctChoice___12</definedName>
    <definedName localSheetId="7" name="ImportFile___4">'Data Mobile'!ISPctChoice___12</definedName>
    <definedName localSheetId="8" name="ImportFile___4">'Parc Mobile '!ISPctChoice___12</definedName>
    <definedName name="ImportFile___4">ISPctChoice___12</definedName>
    <definedName localSheetId="0" name="ImportFile___5">ISPctList___4</definedName>
    <definedName localSheetId="7" name="ImportFile___5">'Data Mobile'!ISPctList___4</definedName>
    <definedName localSheetId="8" name="ImportFile___5">'Parc Mobile '!ISPctList___4</definedName>
    <definedName name="ImportFile___5">ISPctList___4</definedName>
    <definedName localSheetId="0" name="ImportFile___6">ISPctChoice___25</definedName>
    <definedName localSheetId="7" name="ImportFile___6">'Data Mobile'!ISPctChoice___25</definedName>
    <definedName localSheetId="8" name="ImportFile___6">'Parc Mobile '!ISPctChoice___25</definedName>
    <definedName name="ImportFile___6">ISPctChoice___25</definedName>
    <definedName localSheetId="0" name="ImportFile___7">ISPctList___14</definedName>
    <definedName localSheetId="7" name="ImportFile___7">'Data Mobile'!ISPctList___14</definedName>
    <definedName localSheetId="8" name="ImportFile___7">'Parc Mobile '!ISPctList___14</definedName>
    <definedName name="ImportFile___7">ISPctList___14</definedName>
    <definedName localSheetId="0" name="ImportFile___9">ISPctChoice___5</definedName>
    <definedName localSheetId="7" name="ImportFile___9">'Data Mobile'!ISPctChoice___5</definedName>
    <definedName localSheetId="8" name="ImportFile___9">'Parc Mobile '!ISPctChoice___5</definedName>
    <definedName name="ImportFile___9">ISPctChoice___5</definedName>
    <definedName localSheetId="0" name="Impres_titres_MI">#REF!</definedName>
    <definedName localSheetId="7" name="Impres_titres_MI">#REF!</definedName>
    <definedName localSheetId="8" name="Impres_titres_MI">#REF!</definedName>
    <definedName name="Impres_titres_MI">#REF!</definedName>
    <definedName name="Impres_titres_MI___0">NA()</definedName>
    <definedName localSheetId="7" name="Impres_titres_MI___12">#REF!</definedName>
    <definedName localSheetId="8" name="Impres_titres_MI___12">#REF!</definedName>
    <definedName name="Impres_titres_MI___12">#REF!</definedName>
    <definedName localSheetId="7" name="Impres_titres_MI___2">#REF!</definedName>
    <definedName localSheetId="8" name="Impres_titres_MI___2">#REF!</definedName>
    <definedName name="Impres_titres_MI___2">#REF!</definedName>
    <definedName localSheetId="7" name="Impres_titres_MI___25">#REF!</definedName>
    <definedName localSheetId="8" name="Impres_titres_MI___25">#REF!</definedName>
    <definedName name="Impres_titres_MI___25">#REF!</definedName>
    <definedName localSheetId="7" name="Impres_titres_MI___26">#REF!</definedName>
    <definedName localSheetId="8" name="Impres_titres_MI___26">#REF!</definedName>
    <definedName name="Impres_titres_MI___26">#REF!</definedName>
    <definedName name="Impres_titres_MI___27">NA()</definedName>
    <definedName localSheetId="7" name="Impres_titres_MI___4">#REF!</definedName>
    <definedName localSheetId="8" name="Impres_titres_MI___4">#REF!</definedName>
    <definedName name="Impres_titres_MI___4">#REF!</definedName>
    <definedName name="Impres_titres_MI___5">NA()</definedName>
    <definedName localSheetId="7" name="Impres_titres_MI___6">#REF!</definedName>
    <definedName localSheetId="8" name="Impres_titres_MI___6">#REF!</definedName>
    <definedName name="Impres_titres_MI___6">#REF!</definedName>
    <definedName localSheetId="7" name="Impres_titres_MI___7">#REF!</definedName>
    <definedName localSheetId="8" name="Impres_titres_MI___7">#REF!</definedName>
    <definedName name="Impres_titres_MI___7">#REF!</definedName>
    <definedName name="INCIT">#N/A</definedName>
    <definedName localSheetId="7" name="inddd">#REF!</definedName>
    <definedName localSheetId="8" name="inddd">#REF!</definedName>
    <definedName name="inddd">#REF!</definedName>
    <definedName localSheetId="7" name="INSUR">#REF!</definedName>
    <definedName localSheetId="8" name="INSUR">#REF!</definedName>
    <definedName name="INSUR">#REF!</definedName>
    <definedName localSheetId="7" name="INTEREST">#REF!</definedName>
    <definedName localSheetId="8" name="INTEREST">#REF!</definedName>
    <definedName name="INTEREST">#REF!</definedName>
    <definedName name="interpolation">'[105]Boite à outils'!$E$10:$K$14</definedName>
    <definedName localSheetId="0" name="inv">[0]!Tx_intérêt_par_an/#REF!</definedName>
    <definedName localSheetId="7" name="inv">'Data Mobile'!Tx_intérêt_par_an/#REF!</definedName>
    <definedName localSheetId="8" name="inv">'Parc Mobile '!Tx_intérêt_par_an/#REF!</definedName>
    <definedName name="inv">[0]!Tx_intérêt_par_an/#REF!</definedName>
    <definedName localSheetId="0" name="inv___0">VolFactor___5/#REF!</definedName>
    <definedName localSheetId="7" name="inv___0">'Data Mobile'!VolFactor___5/#REF!</definedName>
    <definedName localSheetId="8" name="inv___0">'Parc Mobile '!VolFactor___5/#REF!</definedName>
    <definedName name="inv___0">VolFactor___5/#REF!</definedName>
    <definedName localSheetId="0" name="inv___12">VolFactor___25/#REF!</definedName>
    <definedName localSheetId="7" name="inv___12">'Data Mobile'!VolFactor___25/#REF!</definedName>
    <definedName localSheetId="8" name="inv___12">'Parc Mobile '!VolFactor___25/#REF!</definedName>
    <definedName name="inv___12">VolFactor___25/#REF!</definedName>
    <definedName localSheetId="0" name="inv___14">VolFactor___16/#REF!</definedName>
    <definedName localSheetId="7" name="inv___14">'Data Mobile'!VolFactor___16/#REF!</definedName>
    <definedName localSheetId="8" name="inv___14">'Parc Mobile '!VolFactor___16/#REF!</definedName>
    <definedName name="inv___14">VolFactor___16/#REF!</definedName>
    <definedName localSheetId="0" name="inv___16">VLastRowToPrint___7/#REF!</definedName>
    <definedName localSheetId="7" name="inv___16">'Data Mobile'!VLastRowToPrint___7/#REF!</definedName>
    <definedName localSheetId="8" name="inv___16">'Parc Mobile '!VLastRowToPrint___7/#REF!</definedName>
    <definedName name="inv___16">VLastRowToPrint___7/#REF!</definedName>
    <definedName localSheetId="0" name="inv___2">VolFactor___4/#REF!</definedName>
    <definedName localSheetId="7" name="inv___2">'Data Mobile'!VolFactor___4/#REF!</definedName>
    <definedName localSheetId="8" name="inv___2">'Parc Mobile '!VolFactor___4/#REF!</definedName>
    <definedName name="inv___2">VolFactor___4/#REF!</definedName>
    <definedName localSheetId="0" name="inv___23">VolFactor___5/#REF!</definedName>
    <definedName localSheetId="7" name="inv___23">'Data Mobile'!VolFactor___5/#REF!</definedName>
    <definedName localSheetId="8" name="inv___23">'Parc Mobile '!VolFactor___5/#REF!</definedName>
    <definedName name="inv___23">VolFactor___5/#REF!</definedName>
    <definedName localSheetId="7" name="inv___25">[38]Trafic!VolFactor/#REF!</definedName>
    <definedName localSheetId="8" name="inv___25">[38]Trafic!VolFactor/#REF!</definedName>
    <definedName name="inv___25">[38]Trafic!VolFactor/#REF!</definedName>
    <definedName localSheetId="0" name="inv___26">VolFactor___12/#REF!</definedName>
    <definedName localSheetId="7" name="inv___26">'Data Mobile'!VolFactor___12/#REF!</definedName>
    <definedName localSheetId="8" name="inv___26">'Parc Mobile '!VolFactor___12/#REF!</definedName>
    <definedName name="inv___26">VolFactor___12/#REF!</definedName>
    <definedName localSheetId="0" name="inv___27">VolFactor___14/#REF!</definedName>
    <definedName localSheetId="7" name="inv___27">'Data Mobile'!VolFactor___14/#REF!</definedName>
    <definedName localSheetId="8" name="inv___27">'Parc Mobile '!VolFactor___14/#REF!</definedName>
    <definedName name="inv___27">VolFactor___14/#REF!</definedName>
    <definedName localSheetId="0" name="inv___3">VolFactor___5/#REF!</definedName>
    <definedName localSheetId="7" name="inv___3">'Data Mobile'!VolFactor___5/#REF!</definedName>
    <definedName localSheetId="8" name="inv___3">'Parc Mobile '!VolFactor___5/#REF!</definedName>
    <definedName name="inv___3">VolFactor___5/#REF!</definedName>
    <definedName localSheetId="0" name="inv___4">VLastRowToPrint___0/#REF!</definedName>
    <definedName localSheetId="7" name="inv___4">'Data Mobile'!VLastRowToPrint___0/#REF!</definedName>
    <definedName localSheetId="8" name="inv___4">'Parc Mobile '!VLastRowToPrint___0/#REF!</definedName>
    <definedName name="inv___4">VLastRowToPrint___0/#REF!</definedName>
    <definedName localSheetId="0" name="inv___5">VolFactor___2/#REF!</definedName>
    <definedName localSheetId="7" name="inv___5">'Data Mobile'!VolFactor___2/#REF!</definedName>
    <definedName localSheetId="8" name="inv___5">'Parc Mobile '!VolFactor___2/#REF!</definedName>
    <definedName name="inv___5">VolFactor___2/#REF!</definedName>
    <definedName localSheetId="0" name="inv___6">VLastRowToPrint___26/#REF!</definedName>
    <definedName localSheetId="7" name="inv___6">'Data Mobile'!VLastRowToPrint___26/#REF!</definedName>
    <definedName localSheetId="8" name="inv___6">'Parc Mobile '!VLastRowToPrint___26/#REF!</definedName>
    <definedName name="inv___6">VLastRowToPrint___26/#REF!</definedName>
    <definedName localSheetId="0" name="inv___7">VolFactor___27/#REF!</definedName>
    <definedName localSheetId="7" name="inv___7">'Data Mobile'!VolFactor___27/#REF!</definedName>
    <definedName localSheetId="8" name="inv___7">'Parc Mobile '!VolFactor___27/#REF!</definedName>
    <definedName name="inv___7">VolFactor___27/#REF!</definedName>
    <definedName localSheetId="0" name="inv___9">VolFactor___5/#REF!</definedName>
    <definedName localSheetId="7" name="inv___9">'Data Mobile'!VolFactor___5/#REF!</definedName>
    <definedName localSheetId="8" name="inv___9">'Parc Mobile '!VolFactor___5/#REF!</definedName>
    <definedName name="inv___9">VolFactor___5/#REF!</definedName>
    <definedName localSheetId="0" name="INVENTORY_PRIOR_MONTH">#REF!</definedName>
    <definedName localSheetId="7" name="INVENTORY_PRIOR_MONTH">#REF!</definedName>
    <definedName localSheetId="8" name="INVENTORY_PRIOR_MONTH">#REF!</definedName>
    <definedName name="INVENTORY_PRIOR_MONTH">#REF!</definedName>
    <definedName name="INVEST">#N/A</definedName>
    <definedName hidden="1" localSheetId="0" name="io">{#N/A,#N/A,FALSE,"Contribution Analysis"}</definedName>
    <definedName hidden="1" localSheetId="7" name="io">{#N/A,#N/A,FALSE,"Contribution Analysis"}</definedName>
    <definedName hidden="1" localSheetId="8" name="io">{#N/A,#N/A,FALSE,"Contribution Analysis"}</definedName>
    <definedName hidden="1" localSheetId="13" name="io">{#N/A,#N/A,FALSE,"Contribution Analysis"}</definedName>
    <definedName hidden="1" name="io">{#N/A,#N/A,FALSE,"Contribution Analysis"}</definedName>
    <definedName hidden="1" localSheetId="10" name="iouirtrt">#REF!</definedName>
    <definedName hidden="1" localSheetId="0" name="iouirtrt">#REF!</definedName>
    <definedName hidden="1" localSheetId="7" name="iouirtrt">#REF!</definedName>
    <definedName hidden="1" localSheetId="8" name="iouirtrt">#REF!</definedName>
    <definedName hidden="1" localSheetId="13" name="iouirtrt">#REF!</definedName>
    <definedName hidden="1" name="iouirtrt">#REF!</definedName>
    <definedName hidden="1" name="IQ_ACCOUNT_CHANGE">"c413"</definedName>
    <definedName hidden="1" name="IQ_ACCOUNTS_PAY">"c32"</definedName>
    <definedName hidden="1" name="IQ_ACCR_INT_PAY">"c1"</definedName>
    <definedName hidden="1" name="IQ_ACCR_INT_PAY_CF">"c2"</definedName>
    <definedName hidden="1" name="IQ_ACCR_INT_RECEIV">"c3"</definedName>
    <definedName hidden="1" name="IQ_ACCR_INT_RECEIV_CF">"c4"</definedName>
    <definedName hidden="1" name="IQ_ACCRUED_EXP">"c8"</definedName>
    <definedName hidden="1" name="IQ_ACCUM_DEP">"c7"</definedName>
    <definedName hidden="1" name="IQ_ACQ_COSTS_CAPITALIZED">"c5"</definedName>
    <definedName hidden="1" name="IQ_ACQUIRE_REAL_ESTATE_CF">"c6"</definedName>
    <definedName hidden="1" name="IQ_ACQUISITION_RE_ASSETS">"c1628"</definedName>
    <definedName hidden="1" name="IQ_AD">"c7"</definedName>
    <definedName hidden="1" name="IQ_ADD_PAID_IN">"c39"</definedName>
    <definedName hidden="1" name="IQ_ADVERTISING_MARKETING">"c1566"</definedName>
    <definedName hidden="1" name="IQ_AE">"c8"</definedName>
    <definedName hidden="1" name="IQ_AE_BNK">"c9"</definedName>
    <definedName hidden="1" name="IQ_AE_BR">"c10"</definedName>
    <definedName hidden="1" name="IQ_AE_FIN">"c11"</definedName>
    <definedName hidden="1" name="IQ_AE_INS">"c12"</definedName>
    <definedName hidden="1" name="IQ_AE_REIT">"c13"</definedName>
    <definedName hidden="1" name="IQ_AE_UTI">"c14"</definedName>
    <definedName hidden="1" name="IQ_ALLOW_BORROW_CONST">"c15"</definedName>
    <definedName hidden="1" name="IQ_ALLOW_CONST">"c16"</definedName>
    <definedName hidden="1" name="IQ_ALLOW_EQUITY_CONST">"c16"</definedName>
    <definedName hidden="1" name="IQ_ALLOW_LL">"c17"</definedName>
    <definedName hidden="1" name="IQ_ALLOWANCE_10YR_ANN_GROWTH">"c18"</definedName>
    <definedName hidden="1" name="IQ_ALLOWANCE_1YR_ANN_GROWTH">"c19"</definedName>
    <definedName hidden="1" name="IQ_ALLOWANCE_2YR_ANN_GROWTH">"c20"</definedName>
    <definedName hidden="1" name="IQ_ALLOWANCE_3YR_ANN_GROWTH">"c21"</definedName>
    <definedName hidden="1" name="IQ_ALLOWANCE_5YR_ANN_GROWTH">"c22"</definedName>
    <definedName hidden="1" name="IQ_ALLOWANCE_7YR_ANN_GROWTH">"c23"</definedName>
    <definedName hidden="1" name="IQ_ALLOWANCE_CHARGE_OFFS">"c24"</definedName>
    <definedName hidden="1" name="IQ_ALLOWANCE_NON_PERF_LOANS">"c25"</definedName>
    <definedName hidden="1" name="IQ_ALLOWANCE_TOTAL_LOANS">"c26"</definedName>
    <definedName hidden="1" name="IQ_AMORTIZATION">"c1471"</definedName>
    <definedName hidden="1" name="IQ_ANNUALIZED_DIVIDEND">"c1579"</definedName>
    <definedName hidden="1" name="IQ_ANNUITY_LIAB">"c27"</definedName>
    <definedName hidden="1" name="IQ_ANNUITY_PAY">"c28"</definedName>
    <definedName hidden="1" name="IQ_ANNUITY_POLICY_EXP">"c29"</definedName>
    <definedName hidden="1" name="IQ_ANNUITY_REC">"c30"</definedName>
    <definedName hidden="1" name="IQ_ANNUITY_REV">"c31"</definedName>
    <definedName hidden="1" name="IQ_AP">"c32"</definedName>
    <definedName hidden="1" name="IQ_AP_BNK">"c33"</definedName>
    <definedName hidden="1" name="IQ_AP_BR">"c34"</definedName>
    <definedName hidden="1" name="IQ_AP_FIN">"c35"</definedName>
    <definedName hidden="1" name="IQ_AP_INS">"c36"</definedName>
    <definedName hidden="1" name="IQ_AP_REIT">"c37"</definedName>
    <definedName hidden="1" name="IQ_AP_UTI">"c38"</definedName>
    <definedName hidden="1" name="IQ_APIC">"c39"</definedName>
    <definedName hidden="1" name="IQ_AR">"c40"</definedName>
    <definedName hidden="1" name="IQ_AR_BR">"c41"</definedName>
    <definedName hidden="1" name="IQ_AR_LT">"c42"</definedName>
    <definedName hidden="1" name="IQ_AR_REIT">"c43"</definedName>
    <definedName hidden="1" name="IQ_AR_TURNS">"c44"</definedName>
    <definedName hidden="1" name="IQ_AR_UTI">"c45"</definedName>
    <definedName hidden="1" name="IQ_ASSET_MGMT_FEE">"c46"</definedName>
    <definedName hidden="1" name="IQ_ASSET_TURNS">"c47"</definedName>
    <definedName hidden="1" name="IQ_ASSET_WRITEDOWN">"c48"</definedName>
    <definedName hidden="1" name="IQ_ASSET_WRITEDOWN_BNK">"c49"</definedName>
    <definedName hidden="1" name="IQ_ASSET_WRITEDOWN_BR">"c50"</definedName>
    <definedName hidden="1" name="IQ_ASSET_WRITEDOWN_CF">"c51"</definedName>
    <definedName hidden="1" name="IQ_ASSET_WRITEDOWN_CF_BNK">"c52"</definedName>
    <definedName hidden="1" name="IQ_ASSET_WRITEDOWN_CF_BR">"c53"</definedName>
    <definedName hidden="1" name="IQ_ASSET_WRITEDOWN_CF_FIN">"c54"</definedName>
    <definedName hidden="1" name="IQ_ASSET_WRITEDOWN_CF_INS">"c55"</definedName>
    <definedName hidden="1" name="IQ_ASSET_WRITEDOWN_CF_REIT">"c56"</definedName>
    <definedName hidden="1" name="IQ_ASSET_WRITEDOWN_CF_UTI">"c57"</definedName>
    <definedName hidden="1" name="IQ_ASSET_WRITEDOWN_FIN">"c58"</definedName>
    <definedName hidden="1" name="IQ_ASSET_WRITEDOWN_INS">"c59"</definedName>
    <definedName hidden="1" name="IQ_ASSET_WRITEDOWN_REIT">"c60"</definedName>
    <definedName hidden="1" name="IQ_ASSET_WRITEDOWN_UTI">"c61"</definedName>
    <definedName hidden="1" name="IQ_AUDITOR_NAME">"c1539"</definedName>
    <definedName hidden="1" name="IQ_AUDITOR_OPINION">"c1540"</definedName>
    <definedName hidden="1" name="IQ_AUTO_WRITTEN">"c62"</definedName>
    <definedName hidden="1" name="IQ_AVG_BROKER_REC">"c63"</definedName>
    <definedName hidden="1" name="IQ_AVG_BROKER_REC_NO">"c64"</definedName>
    <definedName hidden="1" name="IQ_AVG_DAILY_VOL">"c65"</definedName>
    <definedName hidden="1" name="IQ_AVG_INT_BEAR_LIAB">"c66"</definedName>
    <definedName hidden="1" name="IQ_AVG_INT_BEAR_LIAB_10YR_ANN_GROWTH">"c67"</definedName>
    <definedName hidden="1" name="IQ_AVG_INT_BEAR_LIAB_1YR_ANN_GROWTH">"c68"</definedName>
    <definedName hidden="1" name="IQ_AVG_INT_BEAR_LIAB_2YR_ANN_GROWTH">"c69"</definedName>
    <definedName hidden="1" name="IQ_AVG_INT_BEAR_LIAB_3YR_ANN_GROWTH">"c70"</definedName>
    <definedName hidden="1" name="IQ_AVG_INT_BEAR_LIAB_5YR_ANN_GROWTH">"c71"</definedName>
    <definedName hidden="1" name="IQ_AVG_INT_BEAR_LIAB_7YR_ANN_GROWTH">"c72"</definedName>
    <definedName hidden="1" name="IQ_AVG_INT_EARN_ASSETS">"c73"</definedName>
    <definedName hidden="1" name="IQ_AVG_INT_EARN_ASSETS_10YR_ANN_GROWTH">"c74"</definedName>
    <definedName hidden="1" name="IQ_AVG_INT_EARN_ASSETS_1YR_ANN_GROWTH">"c75"</definedName>
    <definedName hidden="1" name="IQ_AVG_INT_EARN_ASSETS_2YR_ANN_GROWTH">"c76"</definedName>
    <definedName hidden="1" name="IQ_AVG_INT_EARN_ASSETS_3YR_ANN_GROWTH">"c77"</definedName>
    <definedName hidden="1" name="IQ_AVG_INT_EARN_ASSETS_5YR_ANN_GROWTH">"c78"</definedName>
    <definedName hidden="1" name="IQ_AVG_INT_EARN_ASSETS_7YR_ANN_GROWTH">"c79"</definedName>
    <definedName hidden="1" name="IQ_AVG_MKTCAP">"c80"</definedName>
    <definedName hidden="1" name="IQ_AVG_PRICE">"c81"</definedName>
    <definedName hidden="1" name="IQ_AVG_PRICE_TARGET">"c82"</definedName>
    <definedName hidden="1" name="IQ_AVG_SHAREOUTSTANDING">"c83"</definedName>
    <definedName hidden="1" name="IQ_AVG_TEV">"c84"</definedName>
    <definedName hidden="1" name="IQ_AVG_VOLUME">"c65"</definedName>
    <definedName hidden="1" name="IQ_BASIC_EPS_EXCL">"c85"</definedName>
    <definedName hidden="1" name="IQ_BASIC_EPS_INCL">"c86"</definedName>
    <definedName hidden="1" name="IQ_BASIC_NORMAL_EPS">"c1592"</definedName>
    <definedName hidden="1" name="IQ_BASIC_WEIGHT">"c87"</definedName>
    <definedName hidden="1" name="IQ_BETA">"c88"</definedName>
    <definedName hidden="1" name="IQ_BIG_INT_BEAR_CD">"c89"</definedName>
    <definedName hidden="1" name="IQ_BOARD_MEMBER">"c96"</definedName>
    <definedName hidden="1" name="IQ_BOARD_MEMBER_TITLE">"c97"</definedName>
    <definedName hidden="1" name="IQ_BROK_COMISSION">"c98"</definedName>
    <definedName hidden="1" name="IQ_BUILDINGS">"c99"</definedName>
    <definedName hidden="1" name="IQ_BUSINESS_DESCRIPTION">"c322"</definedName>
    <definedName hidden="1" name="IQ_BV_OVER_SHARES">"c100"</definedName>
    <definedName hidden="1" name="IQ_BV_SHARE">"c100"</definedName>
    <definedName hidden="1" name="IQ_CAL_Q">"c101"</definedName>
    <definedName hidden="1" name="IQ_CAL_Y">"c102"</definedName>
    <definedName hidden="1" name="IQ_CAPEX">"c103"</definedName>
    <definedName hidden="1" name="IQ_CAPEX_10YR_ANN_GROWTH">"c104"</definedName>
    <definedName hidden="1" name="IQ_CAPEX_1YR_ANN_GROWTH">"c105"</definedName>
    <definedName hidden="1" name="IQ_CAPEX_2YR_ANN_GROWTH">"c106"</definedName>
    <definedName hidden="1" name="IQ_CAPEX_3YR_ANN_GROWTH">"c107"</definedName>
    <definedName hidden="1" name="IQ_CAPEX_5YR_ANN_GROWTH">"c108"</definedName>
    <definedName hidden="1" name="IQ_CAPEX_7YR_ANN_GROWTH">"c109"</definedName>
    <definedName hidden="1" name="IQ_CAPEX_BNK">"c110"</definedName>
    <definedName hidden="1" name="IQ_CAPEX_BR">"c111"</definedName>
    <definedName hidden="1" name="IQ_CAPEX_FIN">"c112"</definedName>
    <definedName hidden="1" name="IQ_CAPEX_INS">"c113"</definedName>
    <definedName hidden="1" name="IQ_CAPEX_UTI">"c114"</definedName>
    <definedName hidden="1" name="IQ_CAPITAL_LEASE">"c115"</definedName>
    <definedName hidden="1" name="IQ_CAPITAL_LEASES">"c115"</definedName>
    <definedName hidden="1" name="IQ_CASH">"c118"</definedName>
    <definedName hidden="1" name="IQ_CASH_ACQUIRE_CF">"c1630"</definedName>
    <definedName hidden="1" name="IQ_CASH_CONVERSION">"c117"</definedName>
    <definedName hidden="1" name="IQ_CASH_DUE_BANKS">"c118"</definedName>
    <definedName hidden="1" name="IQ_CASH_EQUIV">"c118"</definedName>
    <definedName hidden="1" name="IQ_CASH_FINAN">"c119"</definedName>
    <definedName hidden="1" name="IQ_CASH_INTEREST">"c120"</definedName>
    <definedName hidden="1" name="IQ_CASH_INVEST">"c121"</definedName>
    <definedName hidden="1" name="IQ_CASH_OPER">"c122"</definedName>
    <definedName hidden="1" name="IQ_CASH_SEGREG">"c123"</definedName>
    <definedName hidden="1" name="IQ_CASH_ST">"c124"</definedName>
    <definedName hidden="1" name="IQ_CASH_ST_INVEST">"c124"</definedName>
    <definedName hidden="1" name="IQ_CASH_TAXES">"c125"</definedName>
    <definedName hidden="1" name="IQ_CFO_10YR_ANN_GROWTH">"c126"</definedName>
    <definedName hidden="1" name="IQ_CFO_1YR_ANN_GROWTH">"c127"</definedName>
    <definedName hidden="1" name="IQ_CFO_2YR_ANN_GROWTH">"c128"</definedName>
    <definedName hidden="1" name="IQ_CFO_3YR_ANN_GROWTH">"c129"</definedName>
    <definedName hidden="1" name="IQ_CFO_5YR_ANN_GROWTH">"c130"</definedName>
    <definedName hidden="1" name="IQ_CFO_7YR_ANN_GROWTH">"c131"</definedName>
    <definedName hidden="1" name="IQ_CFO_CURRENT_LIAB">"c132"</definedName>
    <definedName hidden="1" name="IQ_CHANGE_AP">"c133"</definedName>
    <definedName hidden="1" name="IQ_CHANGE_AP_BNK">"c134"</definedName>
    <definedName hidden="1" name="IQ_CHANGE_AP_BR">"c135"</definedName>
    <definedName hidden="1" name="IQ_CHANGE_AP_FIN">"c136"</definedName>
    <definedName hidden="1" name="IQ_CHANGE_AP_INS">"c137"</definedName>
    <definedName hidden="1" name="IQ_CHANGE_AP_REIT">"c138"</definedName>
    <definedName hidden="1" name="IQ_CHANGE_AP_UTI">"c139"</definedName>
    <definedName hidden="1" name="IQ_CHANGE_AR">"c140"</definedName>
    <definedName hidden="1" name="IQ_CHANGE_AR_BNK">"c141"</definedName>
    <definedName hidden="1" name="IQ_CHANGE_AR_BR">"c142"</definedName>
    <definedName hidden="1" name="IQ_CHANGE_AR_FIN">"c143"</definedName>
    <definedName hidden="1" name="IQ_CHANGE_AR_INS">"c144"</definedName>
    <definedName hidden="1" name="IQ_CHANGE_AR_REIT">"c145"</definedName>
    <definedName hidden="1" name="IQ_CHANGE_AR_UTI">"c146"</definedName>
    <definedName hidden="1" name="IQ_CHANGE_DEF_TAX">"c147"</definedName>
    <definedName hidden="1" name="IQ_CHANGE_DEPOSIT_ACCT">"c148"</definedName>
    <definedName hidden="1" name="IQ_CHANGE_INC_TAX">"c149"</definedName>
    <definedName hidden="1" name="IQ_CHANGE_INS_RES_LIAB">"c150"</definedName>
    <definedName hidden="1" name="IQ_CHANGE_INVENTORY">"c151"</definedName>
    <definedName hidden="1" name="IQ_CHANGE_OTHER_WORK_CAP">"c152"</definedName>
    <definedName hidden="1" name="IQ_CHANGE_OTHER_WORK_CAP_BNK">"c153"</definedName>
    <definedName hidden="1" name="IQ_CHANGE_OTHER_WORK_CAP_BR">"c154"</definedName>
    <definedName hidden="1" name="IQ_CHANGE_OTHER_WORK_CAP_FIN">"c155"</definedName>
    <definedName hidden="1" name="IQ_CHANGE_OTHER_WORK_CAP_INS">"c156"</definedName>
    <definedName hidden="1" name="IQ_CHANGE_OTHER_WORK_CAP_REIT">"c157"</definedName>
    <definedName hidden="1" name="IQ_CHANGE_OTHER_WORK_CAP_UTI">"c158"</definedName>
    <definedName hidden="1" name="IQ_CHANGE_TRADING_ASSETS">"c159"</definedName>
    <definedName hidden="1" name="IQ_CHANGE_UNEARN_REV">"c160"</definedName>
    <definedName hidden="1" name="IQ_CHANGE_WORK_CAP">"c161"</definedName>
    <definedName hidden="1" name="IQ_CHANGES_WORK_CAP">"c161"</definedName>
    <definedName hidden="1" name="IQ_CHARGE_OFFS_GROSS">"c162"</definedName>
    <definedName hidden="1" name="IQ_CHARGE_OFFS_NET">"c163"</definedName>
    <definedName hidden="1" name="IQ_CHARGE_OFFS_RECOVERED">"c164"</definedName>
    <definedName hidden="1" name="IQ_CHARGE_OFFS_TOTAL_AVG_LOANS">"c165"</definedName>
    <definedName hidden="1" name="IQ_CITY">"c166"</definedName>
    <definedName hidden="1" name="IQ_CL_DUE_AFTER_FIVE">"c167"</definedName>
    <definedName hidden="1" name="IQ_CL_DUE_CY">"c168"</definedName>
    <definedName hidden="1" name="IQ_CL_DUE_CY1">"c169"</definedName>
    <definedName hidden="1" name="IQ_CL_DUE_CY2">"c170"</definedName>
    <definedName hidden="1" name="IQ_CL_DUE_CY3">"c171"</definedName>
    <definedName hidden="1" name="IQ_CL_DUE_CY4">"c172"</definedName>
    <definedName hidden="1" name="IQ_CL_DUE_NEXT_FIVE">"c173"</definedName>
    <definedName hidden="1" name="IQ_CLOSEPRICE">"c174"</definedName>
    <definedName hidden="1" name="IQ_COGS">"c175"</definedName>
    <definedName hidden="1" name="IQ_COMBINED_RATIO">"c176"</definedName>
    <definedName hidden="1" name="IQ_COMMERCIAL_DOM">"c177"</definedName>
    <definedName hidden="1" name="IQ_COMMERCIAL_FIRE_WRITTEN">"c178"</definedName>
    <definedName hidden="1" name="IQ_COMMERCIAL_MORT">"c179"</definedName>
    <definedName hidden="1" name="IQ_COMMISS_FEES">"c180"</definedName>
    <definedName hidden="1" name="IQ_COMMISSION_DEF">"c181"</definedName>
    <definedName hidden="1" name="IQ_COMMON">"c182"</definedName>
    <definedName hidden="1" name="IQ_COMMON_APIC">"c183"</definedName>
    <definedName hidden="1" name="IQ_COMMON_APIC_BNK">"c184"</definedName>
    <definedName hidden="1" name="IQ_COMMON_APIC_BR">"c185"</definedName>
    <definedName hidden="1" name="IQ_COMMON_APIC_FIN">"c186"</definedName>
    <definedName hidden="1" name="IQ_COMMON_APIC_INS">"c187"</definedName>
    <definedName hidden="1" name="IQ_COMMON_APIC_REIT">"c188"</definedName>
    <definedName hidden="1" name="IQ_COMMON_APIC_UTI">"c189"</definedName>
    <definedName hidden="1" name="IQ_COMMON_DIV_CF">"c190"</definedName>
    <definedName hidden="1" name="IQ_COMMON_EQUITY_10YR_ANN_GROWTH">"c191"</definedName>
    <definedName hidden="1" name="IQ_COMMON_EQUITY_1YR_ANN_GROWTH">"c192"</definedName>
    <definedName hidden="1" name="IQ_COMMON_EQUITY_2YR_ANN_GROWTH">"c193"</definedName>
    <definedName hidden="1" name="IQ_COMMON_EQUITY_3YR_ANN_GROWTH">"c194"</definedName>
    <definedName hidden="1" name="IQ_COMMON_EQUITY_5YR_ANN_GROWTH">"c195"</definedName>
    <definedName hidden="1" name="IQ_COMMON_EQUITY_7YR_ANN_GROWTH">"c196"</definedName>
    <definedName hidden="1" name="IQ_COMMON_ISSUED">"c197"</definedName>
    <definedName hidden="1" name="IQ_COMMON_ISSUED_BNK">"c198"</definedName>
    <definedName hidden="1" name="IQ_COMMON_ISSUED_BR">"c199"</definedName>
    <definedName hidden="1" name="IQ_COMMON_ISSUED_FIN">"c200"</definedName>
    <definedName hidden="1" name="IQ_COMMON_ISSUED_INS">"c201"</definedName>
    <definedName hidden="1" name="IQ_COMMON_ISSUED_REIT">"c202"</definedName>
    <definedName hidden="1" name="IQ_COMMON_ISSUED_UTI">"c203"</definedName>
    <definedName hidden="1" name="IQ_COMMON_PER_ADR">"c204"</definedName>
    <definedName hidden="1" name="IQ_COMMON_PREF_DIV_CF">"c205"</definedName>
    <definedName hidden="1" name="IQ_COMMON_REP">"c206"</definedName>
    <definedName hidden="1" name="IQ_COMMON_REP_BNK">"c207"</definedName>
    <definedName hidden="1" name="IQ_COMMON_REP_BR">"c208"</definedName>
    <definedName hidden="1" name="IQ_COMMON_REP_FIN">"c209"</definedName>
    <definedName hidden="1" name="IQ_COMMON_REP_INS">"c210"</definedName>
    <definedName hidden="1" name="IQ_COMMON_REP_REIT">"c211"</definedName>
    <definedName hidden="1" name="IQ_COMMON_REP_UTI">"c212"</definedName>
    <definedName hidden="1" name="IQ_COMMON_STOCK">"c182"</definedName>
    <definedName hidden="1" name="IQ_COMP_BENEFITS">"c213"</definedName>
    <definedName hidden="1" name="IQ_COMPANY_ADDRESS">"c214"</definedName>
    <definedName hidden="1" name="IQ_COMPANY_NAME">"c215"</definedName>
    <definedName hidden="1" name="IQ_COMPANY_NAME_LONG">"c1585"</definedName>
    <definedName hidden="1" name="IQ_COMPANY_PHONE">"c216"</definedName>
    <definedName hidden="1" name="IQ_COMPANY_STREET1">"c217"</definedName>
    <definedName hidden="1" name="IQ_COMPANY_STREET2">"c218"</definedName>
    <definedName hidden="1" name="IQ_COMPANY_TICKER">"c219"</definedName>
    <definedName hidden="1" name="IQ_COMPANY_WEBSITE">"c220"</definedName>
    <definedName hidden="1" name="IQ_COMPANY_ZIP">"c221"</definedName>
    <definedName hidden="1" name="IQ_CONSTRUCTION_LOANS">"c222"</definedName>
    <definedName hidden="1" name="IQ_CONSUMER_LOANS">"c223"</definedName>
    <definedName hidden="1" name="IQ_COST_BORROWINGS">"c225"</definedName>
    <definedName hidden="1" name="IQ_COST_REV">"c226"</definedName>
    <definedName hidden="1" name="IQ_COST_REVENUE">"c226"</definedName>
    <definedName hidden="1" name="IQ_COST_SAVINGS">"c227"</definedName>
    <definedName hidden="1" name="IQ_COST_SERVICE">"c228"</definedName>
    <definedName hidden="1" name="IQ_COST_TOTAL_BORROWINGS">"c229"</definedName>
    <definedName hidden="1" name="IQ_COUNTRY_NAME">"c230"</definedName>
    <definedName hidden="1" name="IQ_CQ">5000</definedName>
    <definedName hidden="1" name="IQ_CREDIT_CARD_FEE_BNK">"c231"</definedName>
    <definedName hidden="1" name="IQ_CREDIT_CARD_FEE_FIN">"c1583"</definedName>
    <definedName hidden="1" name="IQ_CREDIT_LOSS_CF">"c232"</definedName>
    <definedName hidden="1" name="IQ_CURRENCY_FACTOR_BS">"c233"</definedName>
    <definedName hidden="1" name="IQ_CURRENCY_FACTOR_IS">"c234"</definedName>
    <definedName hidden="1" name="IQ_CURRENCY_GAIN">"c235"</definedName>
    <definedName hidden="1" name="IQ_CURRENCY_GAIN_BR">"c236"</definedName>
    <definedName hidden="1" name="IQ_CURRENCY_GAIN_FIN">"c237"</definedName>
    <definedName hidden="1" name="IQ_CURRENCY_GAIN_INS">"c238"</definedName>
    <definedName hidden="1" name="IQ_CURRENCY_GAIN_REIT">"c239"</definedName>
    <definedName hidden="1" name="IQ_CURRENCY_GAIN_UTI">"c240"</definedName>
    <definedName hidden="1" name="IQ_CURRENT_PORT">"c241"</definedName>
    <definedName hidden="1" name="IQ_CURRENT_PORT_BNK">"c242"</definedName>
    <definedName hidden="1" name="IQ_CURRENT_PORT_DEBT">"c243"</definedName>
    <definedName hidden="1" name="IQ_CURRENT_PORT_DEBT_BNK">"c244"</definedName>
    <definedName hidden="1" name="IQ_CURRENT_PORT_DEBT_BR">"c1567"</definedName>
    <definedName hidden="1" name="IQ_CURRENT_PORT_DEBT_FIN">"c1568"</definedName>
    <definedName hidden="1" name="IQ_CURRENT_PORT_DEBT_INS">"c1569"</definedName>
    <definedName hidden="1" name="IQ_CURRENT_PORT_DEBT_REIT">"c1570"</definedName>
    <definedName hidden="1" name="IQ_CURRENT_PORT_DEBT_UTI">"c1571"</definedName>
    <definedName hidden="1" name="IQ_CURRENT_PORT_LEASES">"c245"</definedName>
    <definedName hidden="1" name="IQ_CURRENT_RATIO">"c246"</definedName>
    <definedName hidden="1" name="IQ_CY">10000</definedName>
    <definedName hidden="1" name="IQ_DA">"c247"</definedName>
    <definedName hidden="1" name="IQ_DA_BR">"c248"</definedName>
    <definedName hidden="1" name="IQ_DA_CF">"c249"</definedName>
    <definedName hidden="1" name="IQ_DA_CF_BNK">"c250"</definedName>
    <definedName hidden="1" name="IQ_DA_CF_BR">"c251"</definedName>
    <definedName hidden="1" name="IQ_DA_CF_FIN">"c252"</definedName>
    <definedName hidden="1" name="IQ_DA_CF_INS">"c253"</definedName>
    <definedName hidden="1" name="IQ_DA_CF_REIT">"c254"</definedName>
    <definedName hidden="1" name="IQ_DA_CF_UTI">"c255"</definedName>
    <definedName hidden="1" name="IQ_DA_FIN">"c256"</definedName>
    <definedName hidden="1" name="IQ_DA_INS">"c257"</definedName>
    <definedName hidden="1" name="IQ_DA_REIT">"c258"</definedName>
    <definedName hidden="1" name="IQ_DA_SUPPL">"c259"</definedName>
    <definedName hidden="1" name="IQ_DA_SUPPL_BR">"c260"</definedName>
    <definedName hidden="1" name="IQ_DA_SUPPL_CF">"c261"</definedName>
    <definedName hidden="1" name="IQ_DA_SUPPL_CF_BNK">"c262"</definedName>
    <definedName hidden="1" name="IQ_DA_SUPPL_CF_BR">"c263"</definedName>
    <definedName hidden="1" name="IQ_DA_SUPPL_CF_FIN">"c264"</definedName>
    <definedName hidden="1" name="IQ_DA_SUPPL_CF_INS">"c265"</definedName>
    <definedName hidden="1" name="IQ_DA_SUPPL_CF_REIT">"c266"</definedName>
    <definedName hidden="1" name="IQ_DA_SUPPL_CF_UTI">"c267"</definedName>
    <definedName hidden="1" name="IQ_DA_SUPPL_FIN">"c268"</definedName>
    <definedName hidden="1" name="IQ_DA_SUPPL_INS">"c269"</definedName>
    <definedName hidden="1" name="IQ_DA_SUPPL_REIT">"c270"</definedName>
    <definedName hidden="1" name="IQ_DA_SUPPL_UTI">"c271"</definedName>
    <definedName hidden="1" name="IQ_DA_UTI">"c272"</definedName>
    <definedName hidden="1" name="IQ_DAYS_COVER_SHORT">"c1578"</definedName>
    <definedName hidden="1" name="IQ_DAYS_INVENTORY_OUT">"c273"</definedName>
    <definedName hidden="1" name="IQ_DAYS_PAY_OUTST">"c274"</definedName>
    <definedName hidden="1" name="IQ_DAYS_PAYABLE_OUT">"c274"</definedName>
    <definedName hidden="1" name="IQ_DAYS_SALES_OUT">"c275"</definedName>
    <definedName hidden="1" name="IQ_DAYS_SALES_OUTST">"c275"</definedName>
    <definedName hidden="1" name="IQ_DEF_ACQ_CST">"c301"</definedName>
    <definedName hidden="1" name="IQ_DEF_AMORT">"c276"</definedName>
    <definedName hidden="1" name="IQ_DEF_AMORT_BNK">"c277"</definedName>
    <definedName hidden="1" name="IQ_DEF_AMORT_BR">"c278"</definedName>
    <definedName hidden="1" name="IQ_DEF_AMORT_FIN">"c279"</definedName>
    <definedName hidden="1" name="IQ_DEF_AMORT_INS">"c280"</definedName>
    <definedName hidden="1" name="IQ_DEF_AMORT_REIT">"c281"</definedName>
    <definedName hidden="1" name="IQ_DEF_AMORT_UTI">"c282"</definedName>
    <definedName hidden="1" name="IQ_DEF_BENEFIT_INTEREST_COST">"c283"</definedName>
    <definedName hidden="1" name="IQ_DEF_BENEFIT_OTHER_COST">"c284"</definedName>
    <definedName hidden="1" name="IQ_DEF_BENEFIT_ROA">"c285"</definedName>
    <definedName hidden="1" name="IQ_DEF_BENEFIT_SERVICE_COST">"c286"</definedName>
    <definedName hidden="1" name="IQ_DEF_BENEFIT_TOTAL_COST">"c287"</definedName>
    <definedName hidden="1" name="IQ_DEF_CHARGES_BR">"c288"</definedName>
    <definedName hidden="1" name="IQ_DEF_CHARGES_CF">"c289"</definedName>
    <definedName hidden="1" name="IQ_DEF_CHARGES_FIN">"c290"</definedName>
    <definedName hidden="1" name="IQ_DEF_CHARGES_INS">"c291"</definedName>
    <definedName hidden="1" name="IQ_DEF_CHARGES_LT">"c292"</definedName>
    <definedName hidden="1" name="IQ_DEF_CHARGES_LT_BNK">"c293"</definedName>
    <definedName hidden="1" name="IQ_DEF_CHARGES_LT_BR">"c294"</definedName>
    <definedName hidden="1" name="IQ_DEF_CHARGES_LT_FIN">"c295"</definedName>
    <definedName hidden="1" name="IQ_DEF_CHARGES_LT_INS">"c296"</definedName>
    <definedName hidden="1" name="IQ_DEF_CHARGES_LT_REIT">"c297"</definedName>
    <definedName hidden="1" name="IQ_DEF_CHARGES_LT_UTI">"c298"</definedName>
    <definedName hidden="1" name="IQ_DEF_CHARGES_REIT">"c299"</definedName>
    <definedName hidden="1" name="IQ_DEF_CONTRIBUTION_TOTAL_COST">"c300"</definedName>
    <definedName hidden="1" name="IQ_DEF_INC_TAX">"c313"</definedName>
    <definedName hidden="1" name="IQ_DEF_POLICY_ACQ_COSTS">"c301"</definedName>
    <definedName hidden="1" name="IQ_DEF_POLICY_ACQ_COSTS_CF">"c302"</definedName>
    <definedName hidden="1" name="IQ_DEF_POLICY_AMORT">"c303"</definedName>
    <definedName hidden="1" name="IQ_DEF_TAX_ASSET_LT_BR">"c304"</definedName>
    <definedName hidden="1" name="IQ_DEF_TAX_ASSET_LT_FIN">"c305"</definedName>
    <definedName hidden="1" name="IQ_DEF_TAX_ASSET_LT_INS">"c306"</definedName>
    <definedName hidden="1" name="IQ_DEF_TAX_ASSET_LT_REIT">"c307"</definedName>
    <definedName hidden="1" name="IQ_DEF_TAX_ASSET_LT_UTI">"c308"</definedName>
    <definedName hidden="1" name="IQ_DEF_TAX_ASSETS_CURRENT">"c309"</definedName>
    <definedName hidden="1" name="IQ_DEF_TAX_ASSETS_LT">"c310"</definedName>
    <definedName hidden="1" name="IQ_DEF_TAX_ASSETS_LT_BNK">"c311"</definedName>
    <definedName hidden="1" name="IQ_DEF_TAX_LIAB_CURRENT">"c312"</definedName>
    <definedName hidden="1" name="IQ_DEF_TAX_LIAB_LT">"c313"</definedName>
    <definedName hidden="1" name="IQ_DEF_TAX_LIAB_LT_BNK">"c314"</definedName>
    <definedName hidden="1" name="IQ_DEF_TAX_LIAB_LT_BR">"c315"</definedName>
    <definedName hidden="1" name="IQ_DEF_TAX_LIAB_LT_FIN">"c316"</definedName>
    <definedName hidden="1" name="IQ_DEF_TAX_LIAB_LT_INS">"c317"</definedName>
    <definedName hidden="1" name="IQ_DEF_TAX_LIAB_LT_REIT">"c318"</definedName>
    <definedName hidden="1" name="IQ_DEF_TAX_LIAB_LT_UTI">"c319"</definedName>
    <definedName hidden="1" name="IQ_DEFERRED_INC_TAX">"c315"</definedName>
    <definedName hidden="1" name="IQ_DEFERRED_TAXES">"c147"</definedName>
    <definedName hidden="1" name="IQ_DEMAND_DEP">"c320"</definedName>
    <definedName hidden="1" name="IQ_DEPOSITS_FIN">"c321"</definedName>
    <definedName hidden="1" name="IQ_DEPRE_AMORT">"c247"</definedName>
    <definedName hidden="1" name="IQ_DEPRE_AMORT_SUPPL">"c1593"</definedName>
    <definedName hidden="1" name="IQ_DEPRE_DEPLE">"c261"</definedName>
    <definedName hidden="1" name="IQ_DEPRE_SUPP">"c1443"</definedName>
    <definedName hidden="1" name="IQ_DESCRIPTION_LONG">"c322"</definedName>
    <definedName hidden="1" name="IQ_DEVELOP_LAND">"c323"</definedName>
    <definedName hidden="1" name="IQ_DILUT_ADJUST">"c1621"</definedName>
    <definedName hidden="1" name="IQ_DILUT_EPS_EXCL">"c324"</definedName>
    <definedName hidden="1" name="IQ_DILUT_EPS_INCL">"c325"</definedName>
    <definedName hidden="1" name="IQ_DILUT_NORMAL_EPS">"c1594"</definedName>
    <definedName hidden="1" name="IQ_DILUT_WEIGHT">"c326"</definedName>
    <definedName hidden="1" name="IQ_DISCONT_OPER">"c333"</definedName>
    <definedName hidden="1" name="IQ_DISCOUNT_RATE_PENSION_DOMESTIC">"c327"</definedName>
    <definedName hidden="1" name="IQ_DISCOUNT_RATE_PENSION_FOREIGN">"c328"</definedName>
    <definedName hidden="1" name="IQ_DISTR_EXCESS_EARN">"c329"</definedName>
    <definedName hidden="1" name="IQ_DIV_SHARE">"c330"</definedName>
    <definedName hidden="1" name="IQ_DIVEST_CF">"c331"</definedName>
    <definedName hidden="1" name="IQ_DIVID_SHARE">"c330"</definedName>
    <definedName hidden="1" name="IQ_DIVIDEND_YIELD">"c332"</definedName>
    <definedName hidden="1" name="IQ_DO">"c333"</definedName>
    <definedName hidden="1" name="IQ_DO_ASSETS_CURRENT">"c334"</definedName>
    <definedName hidden="1" name="IQ_DO_ASSETS_LT">"c335"</definedName>
    <definedName hidden="1" name="IQ_DO_CF">"c336"</definedName>
    <definedName hidden="1" name="IQ_DPS_10YR_ANN_GROWTH">"c337"</definedName>
    <definedName hidden="1" name="IQ_DPS_1YR_ANN_GROWTH">"c338"</definedName>
    <definedName hidden="1" name="IQ_DPS_2YR_ANN_GROWTH">"c339"</definedName>
    <definedName hidden="1" name="IQ_DPS_3YR_ANN_GROWTH">"c340"</definedName>
    <definedName hidden="1" name="IQ_DPS_5YR_ANN_GROWTH">"c341"</definedName>
    <definedName hidden="1" name="IQ_DPS_7YR_ANN_GROWTH">"c342"</definedName>
    <definedName hidden="1" name="IQ_EARNING_ASSET_YIELD">"c343"</definedName>
    <definedName hidden="1" name="IQ_EARNING_CO">"c344"</definedName>
    <definedName hidden="1" name="IQ_EARNING_CO_10YR_ANN_GROWTH">"c345"</definedName>
    <definedName hidden="1" name="IQ_EARNING_CO_1YR_ANN_GROWTH">"c346"</definedName>
    <definedName hidden="1" name="IQ_EARNING_CO_2YR_ANN_GROWTH">"c347"</definedName>
    <definedName hidden="1" name="IQ_EARNING_CO_3YR_ANN_GROWTH">"c348"</definedName>
    <definedName hidden="1" name="IQ_EARNING_CO_5YR_ANN_GROWTH">"c349"</definedName>
    <definedName hidden="1" name="IQ_EARNING_CO_7YR_ANN_GROWTH">"c350"</definedName>
    <definedName hidden="1" name="IQ_EARNING_CO_MARGIN">"c351"</definedName>
    <definedName hidden="1" name="IQ_EBIT">"c352"</definedName>
    <definedName hidden="1" name="IQ_EBIT_10YR_ANN_GROWTH">"c353"</definedName>
    <definedName hidden="1" name="IQ_EBIT_1YR_ANN_GROWTH">"c354"</definedName>
    <definedName hidden="1" name="IQ_EBIT_2YR_ANN_GROWTH">"c355"</definedName>
    <definedName hidden="1" name="IQ_EBIT_3YR_ANN_GROWTH">"c356"</definedName>
    <definedName hidden="1" name="IQ_EBIT_5YR_ANN_GROWTH">"c357"</definedName>
    <definedName hidden="1" name="IQ_EBIT_7YR_ANN_GROWTH">"c358"</definedName>
    <definedName hidden="1" name="IQ_EBIT_INT">"c360"</definedName>
    <definedName hidden="1" name="IQ_EBIT_MARGIN">"c359"</definedName>
    <definedName hidden="1" name="IQ_EBIT_OVER_IE">"c360"</definedName>
    <definedName hidden="1" name="IQ_EBITDA">"c361"</definedName>
    <definedName hidden="1" name="IQ_EBITDA_10YR_ANN_GROWTH">"c362"</definedName>
    <definedName hidden="1" name="IQ_EBITDA_1YR_ANN_GROWTH">"c363"</definedName>
    <definedName hidden="1" name="IQ_EBITDA_2YR_ANN_GROWTH">"c364"</definedName>
    <definedName hidden="1" name="IQ_EBITDA_3YR_ANN_GROWTH">"c365"</definedName>
    <definedName hidden="1" name="IQ_EBITDA_5YR_ANN_GROWTH">"c366"</definedName>
    <definedName hidden="1" name="IQ_EBITDA_7YR_ANN_GROWTH">"c367"</definedName>
    <definedName hidden="1" name="IQ_EBITDA_CAPEX_INT">"c368"</definedName>
    <definedName hidden="1" name="IQ_EBITDA_CAPEX_OVER_TOTAL_IE">"c368"</definedName>
    <definedName hidden="1" name="IQ_EBITDA_INT">"c373"</definedName>
    <definedName hidden="1" name="IQ_EBITDA_MARGIN">"c372"</definedName>
    <definedName hidden="1" name="IQ_EBITDA_OVER_TOTAL_IE">"c373"</definedName>
    <definedName hidden="1" name="IQ_EBT">"c376"</definedName>
    <definedName hidden="1" name="IQ_EBT_BNK">"c377"</definedName>
    <definedName hidden="1" name="IQ_EBT_BR">"c378"</definedName>
    <definedName hidden="1" name="IQ_EBT_EXCL">"c379"</definedName>
    <definedName hidden="1" name="IQ_EBT_EXCL_BNK">"c380"</definedName>
    <definedName hidden="1" name="IQ_EBT_EXCL_BR">"c381"</definedName>
    <definedName hidden="1" name="IQ_EBT_EXCL_FIN">"c382"</definedName>
    <definedName hidden="1" name="IQ_EBT_EXCL_INS">"c383"</definedName>
    <definedName hidden="1" name="IQ_EBT_EXCL_MARGIN">"c1462"</definedName>
    <definedName hidden="1" name="IQ_EBT_EXCL_REIT">"c384"</definedName>
    <definedName hidden="1" name="IQ_EBT_EXCL_UTI">"c385"</definedName>
    <definedName hidden="1" name="IQ_EBT_FIN">"c386"</definedName>
    <definedName hidden="1" name="IQ_EBT_INS">"c388"</definedName>
    <definedName hidden="1" name="IQ_EBT_REIT">"c389"</definedName>
    <definedName hidden="1" name="IQ_EBT_UTI">"c390"</definedName>
    <definedName hidden="1" name="IQ_EFFECT_SPECIAL_CHARGE">"c1595"</definedName>
    <definedName hidden="1" name="IQ_EFFICIENCY_RATIO">"c391"</definedName>
    <definedName hidden="1" name="IQ_EMPLOYEES">"c392"</definedName>
    <definedName hidden="1" name="IQ_ENTERPRISE_VALUE">"c84"</definedName>
    <definedName hidden="1" name="IQ_EPS_10YR_ANN_GROWTH">"c393"</definedName>
    <definedName hidden="1" name="IQ_EPS_1YR_ANN_GROWTH">"c394"</definedName>
    <definedName hidden="1" name="IQ_EPS_2YR_ANN_GROWTH">"c395"</definedName>
    <definedName hidden="1" name="IQ_EPS_3YR_ANN_GROWTH">"c396"</definedName>
    <definedName hidden="1" name="IQ_EPS_5YR_ANN_GROWTH">"c397"</definedName>
    <definedName hidden="1" name="IQ_EPS_7YR_ANN_GROWTH">"c398"</definedName>
    <definedName hidden="1" name="IQ_EPS_EST">"c399"</definedName>
    <definedName hidden="1" name="IQ_EQUITY_AFFIL">"c552"</definedName>
    <definedName hidden="1" name="IQ_EQUITY_METHOD">"c404"</definedName>
    <definedName hidden="1" name="IQ_EQV_OVER_BV">"c1596"</definedName>
    <definedName hidden="1" name="IQ_EQV_OVER_LTM_PRETAX_INC">"c739"</definedName>
    <definedName hidden="1" name="IQ_ESOP_DEBT">"c1597"</definedName>
    <definedName hidden="1" name="IQ_EST_ACT_EPS">"c1648"</definedName>
    <definedName hidden="1" name="IQ_EST_DATE">"c1634"</definedName>
    <definedName hidden="1" name="IQ_EST_EPS_GROWTH_1YR">"c1636"</definedName>
    <definedName hidden="1" name="IQ_EST_EPS_GROWTH_Q_1YR">"c1641"</definedName>
    <definedName hidden="1" name="IQ_EV_OVER_EMPLOYEE">"c1225"</definedName>
    <definedName hidden="1" name="IQ_EV_OVER_LTM_EBIT">"c1221"</definedName>
    <definedName hidden="1" name="IQ_EV_OVER_LTM_EBITDA">"c1223"</definedName>
    <definedName hidden="1" name="IQ_EV_OVER_LTM_REVENUE">"c1227"</definedName>
    <definedName hidden="1" name="IQ_EXCHANGE">"c405"</definedName>
    <definedName hidden="1" name="IQ_EXERCISE_PRICE">"c406"</definedName>
    <definedName hidden="1" name="IQ_EXP_RETURN_PENSION_DOMESTIC">"c407"</definedName>
    <definedName hidden="1" name="IQ_EXP_RETURN_PENSION_FOREIGN">"c408"</definedName>
    <definedName hidden="1" name="IQ_EXPLORE_DRILL">"c409"</definedName>
    <definedName hidden="1" name="IQ_EXTRA_ACC_ITEMS">"c410"</definedName>
    <definedName hidden="1" name="IQ_EXTRA_ACC_ITEMS_BNK">"c411"</definedName>
    <definedName hidden="1" name="IQ_EXTRA_ACC_ITEMS_BR">"c412"</definedName>
    <definedName hidden="1" name="IQ_EXTRA_ACC_ITEMS_FIN">"c413"</definedName>
    <definedName hidden="1" name="IQ_EXTRA_ACC_ITEMS_INS">"c414"</definedName>
    <definedName hidden="1" name="IQ_EXTRA_ACC_ITEMS_REIT">"c415"</definedName>
    <definedName hidden="1" name="IQ_EXTRA_ACC_ITEMS_UTI">"c416"</definedName>
    <definedName hidden="1" name="IQ_EXTRA_ITEMS">"c413"</definedName>
    <definedName hidden="1" name="IQ_FDIC">"c417"</definedName>
    <definedName hidden="1" name="IQ_FFO">"c1574"</definedName>
    <definedName hidden="1" name="IQ_FHLB_DEBT">"c423"</definedName>
    <definedName hidden="1" name="IQ_FILINGDATE_BS">"c424"</definedName>
    <definedName hidden="1" name="IQ_FILINGDATE_CF">"c425"</definedName>
    <definedName hidden="1" name="IQ_FILINGDATE_IS">"c426"</definedName>
    <definedName hidden="1" name="IQ_FIN_DIV_ASSETS_CURRENT">"c427"</definedName>
    <definedName hidden="1" name="IQ_FIN_DIV_ASSETS_LT">"c428"</definedName>
    <definedName hidden="1" name="IQ_FIN_DIV_DEBT_CURRENT">"c429"</definedName>
    <definedName hidden="1" name="IQ_FIN_DIV_DEBT_LT">"c430"</definedName>
    <definedName hidden="1" name="IQ_FIN_DIV_EXP">"c431"</definedName>
    <definedName hidden="1" name="IQ_FIN_DIV_INT_EXP">"c432"</definedName>
    <definedName hidden="1" name="IQ_FIN_DIV_LIAB_CURRENT">"c433"</definedName>
    <definedName hidden="1" name="IQ_FIN_DIV_LIAB_LT">"c434"</definedName>
    <definedName hidden="1" name="IQ_FIN_DIV_LOANS_CURRENT">"c435"</definedName>
    <definedName hidden="1" name="IQ_FIN_DIV_LOANS_LT">"c436"</definedName>
    <definedName hidden="1" name="IQ_FIN_DIV_REV">"c437"</definedName>
    <definedName hidden="1" name="IQ_FINANCING_CASH">"c893"</definedName>
    <definedName hidden="1" name="IQ_FINANCING_CASH_SUPPL">"c899"</definedName>
    <definedName hidden="1" name="IQ_FINISHED_INV">"c438"</definedName>
    <definedName hidden="1" name="IQ_FIRST_YEAR_LIFE">"c439"</definedName>
    <definedName hidden="1" name="IQ_FISCAL_Q">"c440"</definedName>
    <definedName hidden="1" name="IQ_FISCAL_Y">"c441"</definedName>
    <definedName hidden="1" name="IQ_FIVE_PERCENT_OWNER">"c442"</definedName>
    <definedName hidden="1" name="IQ_FIVEPERCENT_PERCENT">"c443"</definedName>
    <definedName hidden="1" name="IQ_FIVEPERCENT_SHARES">"c444"</definedName>
    <definedName hidden="1" name="IQ_FIXED_ASSET_TURNS">"c445"</definedName>
    <definedName hidden="1" name="IQ_FLOAT_PERCENT">"c1575"</definedName>
    <definedName hidden="1" name="IQ_FOREIGN_DEP_IB">"c446"</definedName>
    <definedName hidden="1" name="IQ_FOREIGN_DEP_NON_IB">"c447"</definedName>
    <definedName hidden="1" name="IQ_FOREIGN_EXCHANGE">"c451"</definedName>
    <definedName hidden="1" name="IQ_FOREIGN_LOANS">"c448"</definedName>
    <definedName hidden="1" name="IQ_FQ">500</definedName>
    <definedName hidden="1" name="IQ_FUEL">"c449"</definedName>
    <definedName hidden="1" name="IQ_FULL_TIME">"c450"</definedName>
    <definedName hidden="1" name="IQ_FWD_CY">10001</definedName>
    <definedName hidden="1" name="IQ_FWD_CY1">10002</definedName>
    <definedName hidden="1" name="IQ_FWD_CY2">10003</definedName>
    <definedName hidden="1" name="IQ_FWD_FY">1001</definedName>
    <definedName hidden="1" name="IQ_FWD_FY1">1002</definedName>
    <definedName hidden="1" name="IQ_FWD_FY2">1003</definedName>
    <definedName hidden="1" name="IQ_FWD_Q">501</definedName>
    <definedName hidden="1" name="IQ_FWD_Q1">502</definedName>
    <definedName hidden="1" name="IQ_FWD_Q2">503</definedName>
    <definedName hidden="1" name="IQ_FX">"c451"</definedName>
    <definedName hidden="1" name="IQ_FY">1000</definedName>
    <definedName hidden="1" name="IQ_GAIN_ASSETS">"c452"</definedName>
    <definedName hidden="1" name="IQ_GAIN_ASSETS_BNK">"c453"</definedName>
    <definedName hidden="1" name="IQ_GAIN_ASSETS_BR">"c454"</definedName>
    <definedName hidden="1" name="IQ_GAIN_ASSETS_CF">"c455"</definedName>
    <definedName hidden="1" name="IQ_GAIN_ASSETS_CF_BNK">"c456"</definedName>
    <definedName hidden="1" name="IQ_GAIN_ASSETS_CF_BR">"c457"</definedName>
    <definedName hidden="1" name="IQ_GAIN_ASSETS_CF_FIN">"c458"</definedName>
    <definedName hidden="1" name="IQ_GAIN_ASSETS_CF_INS">"c459"</definedName>
    <definedName hidden="1" name="IQ_GAIN_ASSETS_CF_REIT">"c460"</definedName>
    <definedName hidden="1" name="IQ_GAIN_ASSETS_CF_UTI">"c461"</definedName>
    <definedName hidden="1" name="IQ_GAIN_ASSETS_FIN">"c462"</definedName>
    <definedName hidden="1" name="IQ_GAIN_ASSETS_INS">"c463"</definedName>
    <definedName hidden="1" name="IQ_GAIN_ASSETS_REIT">"c471"</definedName>
    <definedName hidden="1" name="IQ_GAIN_ASSETS_REV">"c472"</definedName>
    <definedName hidden="1" name="IQ_GAIN_ASSETS_REV_BNK">"c473"</definedName>
    <definedName hidden="1" name="IQ_GAIN_ASSETS_REV_BR">"c474"</definedName>
    <definedName hidden="1" name="IQ_GAIN_ASSETS_REV_FIN">"c475"</definedName>
    <definedName hidden="1" name="IQ_GAIN_ASSETS_REV_INS">"c476"</definedName>
    <definedName hidden="1" name="IQ_GAIN_ASSETS_REV_REIT">"c477"</definedName>
    <definedName hidden="1" name="IQ_GAIN_ASSETS_REV_UTI">"c478"</definedName>
    <definedName hidden="1" name="IQ_GAIN_ASSETS_UTI">"c479"</definedName>
    <definedName hidden="1" name="IQ_GAIN_INVEST">"c1463"</definedName>
    <definedName hidden="1" name="IQ_GAIN_INVEST_BNK">"c1582"</definedName>
    <definedName hidden="1" name="IQ_GAIN_INVEST_BR">"c1464"</definedName>
    <definedName hidden="1" name="IQ_GAIN_INVEST_CF">"c480"</definedName>
    <definedName hidden="1" name="IQ_GAIN_INVEST_CF_BNK">"c481"</definedName>
    <definedName hidden="1" name="IQ_GAIN_INVEST_CF_BR">"c482"</definedName>
    <definedName hidden="1" name="IQ_GAIN_INVEST_CF_FIN">"c483"</definedName>
    <definedName hidden="1" name="IQ_GAIN_INVEST_CF_INS">"c484"</definedName>
    <definedName hidden="1" name="IQ_GAIN_INVEST_CF_REIT">"c485"</definedName>
    <definedName hidden="1" name="IQ_GAIN_INVEST_CF_UTI">"c486"</definedName>
    <definedName hidden="1" name="IQ_GAIN_INVEST_FIN">"c1465"</definedName>
    <definedName hidden="1" name="IQ_GAIN_INVEST_INS">"c1466"</definedName>
    <definedName hidden="1" name="IQ_GAIN_INVEST_REIT">"c1467"</definedName>
    <definedName hidden="1" name="IQ_GAIN_INVEST_REV">"c494"</definedName>
    <definedName hidden="1" name="IQ_GAIN_INVEST_REV_BNK">"c495"</definedName>
    <definedName hidden="1" name="IQ_GAIN_INVEST_REV_BR">"c496"</definedName>
    <definedName hidden="1" name="IQ_GAIN_INVEST_REV_FIN">"c497"</definedName>
    <definedName hidden="1" name="IQ_GAIN_INVEST_REV_INS">"c498"</definedName>
    <definedName hidden="1" name="IQ_GAIN_INVEST_REV_REIT">"c499"</definedName>
    <definedName hidden="1" name="IQ_GAIN_INVEST_REV_UTI">"c500"</definedName>
    <definedName hidden="1" name="IQ_GAIN_INVEST_UTI">"c1468"</definedName>
    <definedName hidden="1" name="IQ_GAIN_LOANS_REC">"c501"</definedName>
    <definedName hidden="1" name="IQ_GAIN_LOANS_RECEIV">"c502"</definedName>
    <definedName hidden="1" name="IQ_GAIN_LOANS_RECEIV_REV_FIN">"c503"</definedName>
    <definedName hidden="1" name="IQ_GAIN_LOANS_REV">"c504"</definedName>
    <definedName hidden="1" name="IQ_GAIN_SALE_ASSETS">"c452"</definedName>
    <definedName hidden="1" name="IQ_GOODWILL_NET">"c530"</definedName>
    <definedName hidden="1" name="IQ_GP">"c511"</definedName>
    <definedName hidden="1" name="IQ_GP_10YR_ANN_GROWTH">"c512"</definedName>
    <definedName hidden="1" name="IQ_GP_1YR_ANN_GROWTH">"c513"</definedName>
    <definedName hidden="1" name="IQ_GP_2YR_ANN_GROWTH">"c514"</definedName>
    <definedName hidden="1" name="IQ_GP_3YR_ANN_GROWTH">"c515"</definedName>
    <definedName hidden="1" name="IQ_GP_5YR_ANN_GROWTH">"c516"</definedName>
    <definedName hidden="1" name="IQ_GP_7YR_ANN_GROWTH">"c517"</definedName>
    <definedName hidden="1" name="IQ_GPPE">"c518"</definedName>
    <definedName hidden="1" name="IQ_GROSS_DIVID">"c192"</definedName>
    <definedName hidden="1" name="IQ_GROSS_LOANS">"c521"</definedName>
    <definedName hidden="1" name="IQ_GROSS_LOANS_10YR_ANN_GROWTH">"c522"</definedName>
    <definedName hidden="1" name="IQ_GROSS_LOANS_1YR_ANN_GROWTH">"c523"</definedName>
    <definedName hidden="1" name="IQ_GROSS_LOANS_2YR_ANN_GROWTH">"c524"</definedName>
    <definedName hidden="1" name="IQ_GROSS_LOANS_3YR_ANN_GROWTH">"c525"</definedName>
    <definedName hidden="1" name="IQ_GROSS_LOANS_5YR_ANN_GROWTH">"c526"</definedName>
    <definedName hidden="1" name="IQ_GROSS_LOANS_7YR_ANN_GROWTH">"c527"</definedName>
    <definedName hidden="1" name="IQ_GROSS_LOANS_TOTAL_DEPOSITS">"c528"</definedName>
    <definedName hidden="1" name="IQ_GROSS_MARGIN">"c529"</definedName>
    <definedName hidden="1" name="IQ_GROSS_PROFIT">"c511"</definedName>
    <definedName hidden="1" name="IQ_GW">"c530"</definedName>
    <definedName hidden="1" name="IQ_GW_INTAN_AMORT">"c1469"</definedName>
    <definedName hidden="1" name="IQ_GW_INTAN_AMORT_BNK">"c544"</definedName>
    <definedName hidden="1" name="IQ_GW_INTAN_AMORT_BR">"c1470"</definedName>
    <definedName hidden="1" name="IQ_GW_INTAN_AMORT_CF">"c1471"</definedName>
    <definedName hidden="1" name="IQ_GW_INTAN_AMORT_CF_BNK">"c1472"</definedName>
    <definedName hidden="1" name="IQ_GW_INTAN_AMORT_CF_BR">"c1473"</definedName>
    <definedName hidden="1" name="IQ_GW_INTAN_AMORT_CF_FIN">"c1474"</definedName>
    <definedName hidden="1" name="IQ_GW_INTAN_AMORT_CF_INS">"c1475"</definedName>
    <definedName hidden="1" name="IQ_GW_INTAN_AMORT_CF_REIT">"c1476"</definedName>
    <definedName hidden="1" name="IQ_GW_INTAN_AMORT_CF_UTI">"c1477"</definedName>
    <definedName hidden="1" name="IQ_GW_INTAN_AMORT_FIN">"c1478"</definedName>
    <definedName hidden="1" name="IQ_GW_INTAN_AMORT_INS">"c1479"</definedName>
    <definedName hidden="1" name="IQ_GW_INTAN_AMORT_REIT">"c1480"</definedName>
    <definedName hidden="1" name="IQ_GW_INTAN_AMORT_UTI">"c1481"</definedName>
    <definedName hidden="1" name="IQ_HIGHPRICE">"c545"</definedName>
    <definedName hidden="1" name="IQ_HOMEOWNERS_WRITTEN">"c546"</definedName>
    <definedName hidden="1" name="IQ_IMPAIR_OIL">"c547"</definedName>
    <definedName hidden="1" name="IQ_IMPAIRMENT_GW">"c548"</definedName>
    <definedName hidden="1" name="IQ_INC_AFTER_TAX">"c1598"</definedName>
    <definedName hidden="1" name="IQ_INC_AVAIL_EXCL">"c789"</definedName>
    <definedName hidden="1" name="IQ_INC_AVAIL_INCL">"c791"</definedName>
    <definedName hidden="1" name="IQ_INC_BEFORE_TAX">"c386"</definedName>
    <definedName hidden="1" name="IQ_INC_EQUITY">"c549"</definedName>
    <definedName hidden="1" name="IQ_INC_EQUITY_BR">"c550"</definedName>
    <definedName hidden="1" name="IQ_INC_EQUITY_CF">"c551"</definedName>
    <definedName hidden="1" name="IQ_INC_EQUITY_FIN">"c552"</definedName>
    <definedName hidden="1" name="IQ_INC_EQUITY_INS">"c553"</definedName>
    <definedName hidden="1" name="IQ_INC_EQUITY_REC_BNK">"c554"</definedName>
    <definedName hidden="1" name="IQ_INC_EQUITY_REIT">"c555"</definedName>
    <definedName hidden="1" name="IQ_INC_EQUITY_REV_BNK">"c556"</definedName>
    <definedName hidden="1" name="IQ_INC_EQUITY_UTI">"c557"</definedName>
    <definedName hidden="1" name="IQ_INC_REAL_ESTATE_REC">"c558"</definedName>
    <definedName hidden="1" name="IQ_INC_REAL_ESTATE_REV">"c559"</definedName>
    <definedName hidden="1" name="IQ_INC_TAX">"c560"</definedName>
    <definedName hidden="1" name="IQ_INC_TAX_EXCL">"c1599"</definedName>
    <definedName hidden="1" name="IQ_INC_TAX_PAY_CURRENT">"c561"</definedName>
    <definedName hidden="1" name="IQ_INC_TRADE_ACT">"c562"</definedName>
    <definedName hidden="1" name="IQ_INS_ANNUITY_LIAB">"c563"</definedName>
    <definedName hidden="1" name="IQ_INS_DIV_EXP">"c564"</definedName>
    <definedName hidden="1" name="IQ_INS_DIV_REV">"c565"</definedName>
    <definedName hidden="1" name="IQ_INS_IN_FORCE">"c566"</definedName>
    <definedName hidden="1" name="IQ_INS_LIAB">"c567"</definedName>
    <definedName hidden="1" name="IQ_INS_POLICY_EXP">"c568"</definedName>
    <definedName hidden="1" name="IQ_INS_REV">"c569"</definedName>
    <definedName hidden="1" name="IQ_INS_SETTLE">"c570"</definedName>
    <definedName hidden="1" name="IQ_INS_SETTLE_BNK">"c571"</definedName>
    <definedName hidden="1" name="IQ_INS_SETTLE_BR">"c572"</definedName>
    <definedName hidden="1" name="IQ_INS_SETTLE_FIN">"c573"</definedName>
    <definedName hidden="1" name="IQ_INS_SETTLE_INS">"c574"</definedName>
    <definedName hidden="1" name="IQ_INS_SETTLE_REIT">"c575"</definedName>
    <definedName hidden="1" name="IQ_INS_SETTLE_UTI">"c576"</definedName>
    <definedName hidden="1" name="IQ_INSIDER_3MTH_BOUGHT_PCT">"c1534"</definedName>
    <definedName hidden="1" name="IQ_INSIDER_3MTH_NET_PCT">"c1535"</definedName>
    <definedName hidden="1" name="IQ_INSIDER_3MTH_SOLD_PCT">"c1533"</definedName>
    <definedName hidden="1" name="IQ_INSIDER_6MTH_BOUGHT_PCT">"c1537"</definedName>
    <definedName hidden="1" name="IQ_INSIDER_6MTH_NET_PCT">"c1538"</definedName>
    <definedName hidden="1" name="IQ_INSIDER_6MTH_SOLD_PCT">"c1536"</definedName>
    <definedName hidden="1" name="IQ_INSIDER_OVER_TOTAL">"c1581"</definedName>
    <definedName hidden="1" name="IQ_INSIDER_OWNER">"c577"</definedName>
    <definedName hidden="1" name="IQ_INSIDER_PERCENT">"c578"</definedName>
    <definedName hidden="1" name="IQ_INSIDER_SHARES">"c579"</definedName>
    <definedName hidden="1" name="IQ_INSTITUTIONAL_OVER_TOTAL">"c1580"</definedName>
    <definedName hidden="1" name="IQ_INSTITUTIONAL_OWNER">"c580"</definedName>
    <definedName hidden="1" name="IQ_INSTITUTIONAL_PERCENT">"c581"</definedName>
    <definedName hidden="1" name="IQ_INSTITUTIONAL_SHARES">"c582"</definedName>
    <definedName hidden="1" name="IQ_INSUR_RECEIV">"c1600"</definedName>
    <definedName hidden="1" name="IQ_INT_BORROW">"c583"</definedName>
    <definedName hidden="1" name="IQ_INT_DEPOSITS">"c584"</definedName>
    <definedName hidden="1" name="IQ_INT_DIV_INC">"c585"</definedName>
    <definedName hidden="1" name="IQ_INT_EXP_BR">"c586"</definedName>
    <definedName hidden="1" name="IQ_INT_EXP_COVERAGE">"c587"</definedName>
    <definedName hidden="1" name="IQ_INT_EXP_FIN">"c588"</definedName>
    <definedName hidden="1" name="IQ_INT_EXP_INS">"c589"</definedName>
    <definedName hidden="1" name="IQ_INT_EXP_REIT">"c590"</definedName>
    <definedName hidden="1" name="IQ_INT_EXP_TOTAL">"c591"</definedName>
    <definedName hidden="1" name="IQ_INT_EXP_UTI">"c592"</definedName>
    <definedName hidden="1" name="IQ_INT_INC_BR">"c593"</definedName>
    <definedName hidden="1" name="IQ_INT_INC_FIN">"c594"</definedName>
    <definedName hidden="1" name="IQ_INT_INC_INVEST">"c595"</definedName>
    <definedName hidden="1" name="IQ_INT_INC_LOANS">"c596"</definedName>
    <definedName hidden="1" name="IQ_INT_INC_REIT">"c597"</definedName>
    <definedName hidden="1" name="IQ_INT_INC_TOTAL">"c598"</definedName>
    <definedName hidden="1" name="IQ_INT_INC_UTI">"c599"</definedName>
    <definedName hidden="1" name="IQ_INT_INV_INC">"c600"</definedName>
    <definedName hidden="1" name="IQ_INT_INV_INC_REIT">"c601"</definedName>
    <definedName hidden="1" name="IQ_INT_INV_INC_UTI">"c602"</definedName>
    <definedName hidden="1" name="IQ_INT_ON_BORROWING_COVERAGE">"c603"</definedName>
    <definedName hidden="1" name="IQ_INT_RATE_SPREAD">"c604"</definedName>
    <definedName hidden="1" name="IQ_INTANGIBLES_NET">"c907"</definedName>
    <definedName hidden="1" name="IQ_INTEREST_EXP">"c618"</definedName>
    <definedName hidden="1" name="IQ_INTEREST_EXP_NET">"c1450"</definedName>
    <definedName hidden="1" name="IQ_INTEREST_EXP_NON">"c618"</definedName>
    <definedName hidden="1" name="IQ_INTEREST_EXP_SUPPL">"c1460"</definedName>
    <definedName hidden="1" name="IQ_INTEREST_INC">"c769"</definedName>
    <definedName hidden="1" name="IQ_INTEREST_INC_NON">"c619"</definedName>
    <definedName hidden="1" name="IQ_INTEREST_INVEST_INC">"c619"</definedName>
    <definedName hidden="1" name="IQ_INV_BANKING_FEE">"c620"</definedName>
    <definedName hidden="1" name="IQ_INV_METHOD">"c621"</definedName>
    <definedName hidden="1" name="IQ_INVENTORY">"c622"</definedName>
    <definedName hidden="1" name="IQ_INVENTORY_TURNS">"c623"</definedName>
    <definedName hidden="1" name="IQ_INVENTORY_UTI">"c624"</definedName>
    <definedName hidden="1" name="IQ_INVEST_DEBT">"c625"</definedName>
    <definedName hidden="1" name="IQ_INVEST_EQUITY_PREF">"c626"</definedName>
    <definedName hidden="1" name="IQ_INVEST_FHLB">"c627"</definedName>
    <definedName hidden="1" name="IQ_INVEST_LOANS_CF">"c628"</definedName>
    <definedName hidden="1" name="IQ_INVEST_LOANS_CF_BNK">"c629"</definedName>
    <definedName hidden="1" name="IQ_INVEST_LOANS_CF_BR">"c630"</definedName>
    <definedName hidden="1" name="IQ_INVEST_LOANS_CF_FIN">"c631"</definedName>
    <definedName hidden="1" name="IQ_INVEST_LOANS_CF_INS">"c632"</definedName>
    <definedName hidden="1" name="IQ_INVEST_LOANS_CF_REIT">"c633"</definedName>
    <definedName hidden="1" name="IQ_INVEST_LOANS_CF_UTI">"c634"</definedName>
    <definedName hidden="1" name="IQ_INVEST_REAL_ESTATE">"c635"</definedName>
    <definedName hidden="1" name="IQ_INVEST_SECURITY">"c636"</definedName>
    <definedName hidden="1" name="IQ_INVEST_SECURITY_CF">"c637"</definedName>
    <definedName hidden="1" name="IQ_INVEST_SECURITY_CF_BNK">"c638"</definedName>
    <definedName hidden="1" name="IQ_INVEST_SECURITY_CF_BR">"c639"</definedName>
    <definedName hidden="1" name="IQ_INVEST_SECURITY_CF_FIN">"c640"</definedName>
    <definedName hidden="1" name="IQ_INVEST_SECURITY_CF_INS">"c641"</definedName>
    <definedName hidden="1" name="IQ_INVEST_SECURITY_CF_REIT">"c642"</definedName>
    <definedName hidden="1" name="IQ_INVEST_SECURITY_CF_UTI">"c643"</definedName>
    <definedName hidden="1" name="IQ_IPRD">"c644"</definedName>
    <definedName hidden="1" name="IQ_ISS_DEBT_NET">"c751"</definedName>
    <definedName hidden="1" name="IQ_ISS_STOCK_NET">"c1601"</definedName>
    <definedName hidden="1" name="IQ_LAND">"c645"</definedName>
    <definedName hidden="1" name="IQ_LASTSALEPRICE">"c646"</definedName>
    <definedName hidden="1" name="IQ_LATESTK">1000</definedName>
    <definedName hidden="1" name="IQ_LATESTQ">500</definedName>
    <definedName hidden="1" name="IQ_LEGAL_SETTLE">"c647"</definedName>
    <definedName hidden="1" name="IQ_LEGAL_SETTLE_BNK">"c648"</definedName>
    <definedName hidden="1" name="IQ_LEGAL_SETTLE_BR">"c649"</definedName>
    <definedName hidden="1" name="IQ_LEGAL_SETTLE_FIN">"c650"</definedName>
    <definedName hidden="1" name="IQ_LEGAL_SETTLE_INS">"c651"</definedName>
    <definedName hidden="1" name="IQ_LEGAL_SETTLE_REIT">"c652"</definedName>
    <definedName hidden="1" name="IQ_LEGAL_SETTLE_UTI">"c653"</definedName>
    <definedName hidden="1" name="IQ_LEVERAGE_RATIO">"c654"</definedName>
    <definedName hidden="1" name="IQ_LIFOR">"c655"</definedName>
    <definedName hidden="1" name="IQ_LL">"c656"</definedName>
    <definedName hidden="1" name="IQ_LOAN_LEASE_RECEIV">"c657"</definedName>
    <definedName hidden="1" name="IQ_LOAN_LOSS">"c656"</definedName>
    <definedName hidden="1" name="IQ_LOAN_SERVICE_REV">"c658"</definedName>
    <definedName hidden="1" name="IQ_LOANS_CF">"c659"</definedName>
    <definedName hidden="1" name="IQ_LOANS_CF_BNK">"c660"</definedName>
    <definedName hidden="1" name="IQ_LOANS_CF_BR">"c661"</definedName>
    <definedName hidden="1" name="IQ_LOANS_CF_FIN">"c662"</definedName>
    <definedName hidden="1" name="IQ_LOANS_CF_INS">"c663"</definedName>
    <definedName hidden="1" name="IQ_LOANS_CF_REIT">"c664"</definedName>
    <definedName hidden="1" name="IQ_LOANS_CF_UTI">"c665"</definedName>
    <definedName hidden="1" name="IQ_LOANS_FOR_SALE">"c666"</definedName>
    <definedName hidden="1" name="IQ_LOANS_PAST_DUE">"c667"</definedName>
    <definedName hidden="1" name="IQ_LOANS_RECEIV_CURRENT">"c668"</definedName>
    <definedName hidden="1" name="IQ_LOANS_RECEIV_LT">"c669"</definedName>
    <definedName hidden="1" name="IQ_LOANS_RECEIV_LT_UTI">"c670"</definedName>
    <definedName hidden="1" name="IQ_LONG_TERM_DEBT">"c674"</definedName>
    <definedName hidden="1" name="IQ_LONG_TERM_DEBT_OVER_TOTAL_CAP">"c677"</definedName>
    <definedName hidden="1" name="IQ_LONG_TERM_GROWTH">"c671"</definedName>
    <definedName hidden="1" name="IQ_LONG_TERM_INV">"c697"</definedName>
    <definedName hidden="1" name="IQ_LOSS_LOSS_EXP">"c672"</definedName>
    <definedName hidden="1" name="IQ_LOWPRICE">"c673"</definedName>
    <definedName hidden="1" name="IQ_LT_DEBT">"c674"</definedName>
    <definedName hidden="1" name="IQ_LT_DEBT_BNK">"c675"</definedName>
    <definedName hidden="1" name="IQ_LT_DEBT_BR">"c676"</definedName>
    <definedName hidden="1" name="IQ_LT_DEBT_CAPITAL">"c677"</definedName>
    <definedName hidden="1" name="IQ_LT_DEBT_EQUITY">"c678"</definedName>
    <definedName hidden="1" name="IQ_LT_DEBT_FIN">"c679"</definedName>
    <definedName hidden="1" name="IQ_LT_DEBT_INS">"c680"</definedName>
    <definedName hidden="1" name="IQ_LT_DEBT_ISSUED">"c681"</definedName>
    <definedName hidden="1" name="IQ_LT_DEBT_ISSUED_BNK">"c682"</definedName>
    <definedName hidden="1" name="IQ_LT_DEBT_ISSUED_BR">"c683"</definedName>
    <definedName hidden="1" name="IQ_LT_DEBT_ISSUED_FIN">"c684"</definedName>
    <definedName hidden="1" name="IQ_LT_DEBT_ISSUED_INS">"c685"</definedName>
    <definedName hidden="1" name="IQ_LT_DEBT_ISSUED_REIT">"c686"</definedName>
    <definedName hidden="1" name="IQ_LT_DEBT_ISSUED_UTI">"c687"</definedName>
    <definedName hidden="1" name="IQ_LT_DEBT_REIT">"c688"</definedName>
    <definedName hidden="1" name="IQ_LT_DEBT_REPAID">"c689"</definedName>
    <definedName hidden="1" name="IQ_LT_DEBT_REPAID_BNK">"c690"</definedName>
    <definedName hidden="1" name="IQ_LT_DEBT_REPAID_BR">"c691"</definedName>
    <definedName hidden="1" name="IQ_LT_DEBT_REPAID_FIN">"c692"</definedName>
    <definedName hidden="1" name="IQ_LT_DEBT_REPAID_INS">"c693"</definedName>
    <definedName hidden="1" name="IQ_LT_DEBT_REPAID_REIT">"c694"</definedName>
    <definedName hidden="1" name="IQ_LT_DEBT_REPAID_UTI">"c695"</definedName>
    <definedName hidden="1" name="IQ_LT_DEBT_UTI">"c696"</definedName>
    <definedName hidden="1" name="IQ_LT_INVEST">"c697"</definedName>
    <definedName hidden="1" name="IQ_LT_INVEST_BR">"c698"</definedName>
    <definedName hidden="1" name="IQ_LT_INVEST_FIN">"c699"</definedName>
    <definedName hidden="1" name="IQ_LT_INVEST_REIT">"c700"</definedName>
    <definedName hidden="1" name="IQ_LT_INVEST_UTI">"c701"</definedName>
    <definedName hidden="1" name="IQ_LT_NOTE_RECEIV">"c1602"</definedName>
    <definedName hidden="1" name="IQ_LTD_DUE_AFTER_FIVE">"c704"</definedName>
    <definedName hidden="1" name="IQ_LTD_DUE_CY">"c705"</definedName>
    <definedName hidden="1" name="IQ_LTD_DUE_CY1">"c706"</definedName>
    <definedName hidden="1" name="IQ_LTD_DUE_CY2">"c707"</definedName>
    <definedName hidden="1" name="IQ_LTD_DUE_CY3">"c708"</definedName>
    <definedName hidden="1" name="IQ_LTD_DUE_CY4">"c709"</definedName>
    <definedName hidden="1" name="IQ_LTD_DUE_NEXT_FIVE">"c710"</definedName>
    <definedName hidden="1" name="IQ_LTM">2000</definedName>
    <definedName hidden="1" name="IQ_LTM_REVENUE_OVER_EMPLOYEES">"c1304"</definedName>
    <definedName hidden="1" name="IQ_MACHINERY">"c711"</definedName>
    <definedName hidden="1" name="IQ_MARKETCAP">"c712"</definedName>
    <definedName hidden="1" name="IQ_MERGER">"c713"</definedName>
    <definedName hidden="1" name="IQ_MERGER_BNK">"c714"</definedName>
    <definedName hidden="1" name="IQ_MERGER_BR">"c715"</definedName>
    <definedName hidden="1" name="IQ_MERGER_FIN">"c716"</definedName>
    <definedName hidden="1" name="IQ_MERGER_INS">"c717"</definedName>
    <definedName hidden="1" name="IQ_MERGER_REIT">"c718"</definedName>
    <definedName hidden="1" name="IQ_MERGER_RESTRUCTURE">"c719"</definedName>
    <definedName hidden="1" name="IQ_MERGER_RESTRUCTURE_BNK">"c720"</definedName>
    <definedName hidden="1" name="IQ_MERGER_RESTRUCTURE_BR">"c721"</definedName>
    <definedName hidden="1" name="IQ_MERGER_RESTRUCTURE_FIN">"c722"</definedName>
    <definedName hidden="1" name="IQ_MERGER_RESTRUCTURE_INS">"c723"</definedName>
    <definedName hidden="1" name="IQ_MERGER_RESTRUCTURE_REIT">"c724"</definedName>
    <definedName hidden="1" name="IQ_MERGER_RESTRUCTURE_UTI">"c725"</definedName>
    <definedName hidden="1" name="IQ_MERGER_UTI">"c726"</definedName>
    <definedName hidden="1" name="IQ_MINORITY_INTEREST">"c727"</definedName>
    <definedName hidden="1" name="IQ_MINORITY_INTEREST_BNK">"c728"</definedName>
    <definedName hidden="1" name="IQ_MINORITY_INTEREST_BR">"c729"</definedName>
    <definedName hidden="1" name="IQ_MINORITY_INTEREST_CF">"c730"</definedName>
    <definedName hidden="1" name="IQ_MINORITY_INTEREST_FIN">"c731"</definedName>
    <definedName hidden="1" name="IQ_MINORITY_INTEREST_INS">"c732"</definedName>
    <definedName hidden="1" name="IQ_MINORITY_INTEREST_IS">"c733"</definedName>
    <definedName hidden="1" name="IQ_MINORITY_INTEREST_REIT">"c734"</definedName>
    <definedName hidden="1" name="IQ_MINORITY_INTEREST_UTI">"c735"</definedName>
    <definedName hidden="1" name="IQ_MISC_ADJUST_CF">"c736"</definedName>
    <definedName hidden="1" name="IQ_MISC_EARN_ADJ">"c1603"</definedName>
    <definedName hidden="1" name="IQ_MKTCAP_EBT_EXCL">"c737"</definedName>
    <definedName hidden="1" name="IQ_MKTCAP_EBT_EXCL_AVG">"c738"</definedName>
    <definedName hidden="1" name="IQ_MKTCAP_EBT_INCL_AVG">"c739"</definedName>
    <definedName hidden="1" name="IQ_MKTCAP_TOTAL_REV">"c740"</definedName>
    <definedName hidden="1" name="IQ_MKTCAP_TOTAL_REV_AVG">"c741"</definedName>
    <definedName hidden="1" name="IQ_MKTCAP_TOTAL_REV_FWD">"c742"</definedName>
    <definedName hidden="1" name="IQ_MM_ACCOUNT">"c743"</definedName>
    <definedName hidden="1" name="IQ_MORT_BANK_ACT">"c744"</definedName>
    <definedName hidden="1" name="IQ_MORT_BANKING_FEE">"c745"</definedName>
    <definedName hidden="1" name="IQ_MORT_INT_INC">"c746"</definedName>
    <definedName hidden="1" name="IQ_MORT_LOANS">"c747"</definedName>
    <definedName hidden="1" name="IQ_MORT_SECURITY">"c748"</definedName>
    <definedName hidden="1" name="IQ_NET_CHANGE">"c749"</definedName>
    <definedName hidden="1" name="IQ_NET_DEBT">"c1584"</definedName>
    <definedName hidden="1" name="IQ_NET_DEBT_EBITDA">"c750"</definedName>
    <definedName hidden="1" name="IQ_NET_DEBT_ISSUED">"c751"</definedName>
    <definedName hidden="1" name="IQ_NET_DEBT_ISSUED_BNK">"c752"</definedName>
    <definedName hidden="1" name="IQ_NET_DEBT_ISSUED_BR">"c753"</definedName>
    <definedName hidden="1" name="IQ_NET_DEBT_ISSUED_FIN">"c754"</definedName>
    <definedName hidden="1" name="IQ_NET_DEBT_ISSUED_INS">"c755"</definedName>
    <definedName hidden="1" name="IQ_NET_DEBT_ISSUED_REIT">"c756"</definedName>
    <definedName hidden="1" name="IQ_NET_DEBT_ISSUED_UTI">"c757"</definedName>
    <definedName hidden="1" name="IQ_NET_INC">"c781"</definedName>
    <definedName hidden="1" name="IQ_NET_INC_BEFORE">"c344"</definedName>
    <definedName hidden="1" name="IQ_NET_INC_CF">"c793"</definedName>
    <definedName hidden="1" name="IQ_NET_INC_MARGIN">"c794"</definedName>
    <definedName hidden="1" name="IQ_NET_INT_INC_10YR_ANN_GROWTH">"c758"</definedName>
    <definedName hidden="1" name="IQ_NET_INT_INC_1YR_ANN_GROWTH">"c759"</definedName>
    <definedName hidden="1" name="IQ_NET_INT_INC_2YR_ANN_GROWTH">"c760"</definedName>
    <definedName hidden="1" name="IQ_NET_INT_INC_3YR_ANN_GROWTH">"c761"</definedName>
    <definedName hidden="1" name="IQ_NET_INT_INC_5YR_ANN_GROWTH">"c762"</definedName>
    <definedName hidden="1" name="IQ_NET_INT_INC_7YR_ANN_GROWTH">"c763"</definedName>
    <definedName hidden="1" name="IQ_NET_INT_INC_BNK">"c764"</definedName>
    <definedName hidden="1" name="IQ_NET_INT_INC_BR">"c765"</definedName>
    <definedName hidden="1" name="IQ_NET_INT_INC_FIN">"c766"</definedName>
    <definedName hidden="1" name="IQ_NET_INT_INC_TOTAL_REV">"c767"</definedName>
    <definedName hidden="1" name="IQ_NET_INT_MARGIN">"c768"</definedName>
    <definedName hidden="1" name="IQ_NET_INTEREST_EXP">"c769"</definedName>
    <definedName hidden="1" name="IQ_NET_INTEREST_EXP_REIT">"c770"</definedName>
    <definedName hidden="1" name="IQ_NET_INTEREST_EXP_UTI">"c771"</definedName>
    <definedName hidden="1" name="IQ_NET_INTEREST_INC">"c764"</definedName>
    <definedName hidden="1" name="IQ_NET_INTEREST_INC_AFTER_LL">"c1604"</definedName>
    <definedName hidden="1" name="IQ_NET_LOANS">"c772"</definedName>
    <definedName hidden="1" name="IQ_NET_LOANS_10YR_ANN_GROWTH">"c773"</definedName>
    <definedName hidden="1" name="IQ_NET_LOANS_1YR_ANN_GROWTH">"c774"</definedName>
    <definedName hidden="1" name="IQ_NET_LOANS_2YR_ANN_GROWTH">"c775"</definedName>
    <definedName hidden="1" name="IQ_NET_LOANS_3YR_ANN_GROWTH">"c776"</definedName>
    <definedName hidden="1" name="IQ_NET_LOANS_5YR_ANN_GROWTH">"c777"</definedName>
    <definedName hidden="1" name="IQ_NET_LOANS_7YR_ANN_GROWTH">"c778"</definedName>
    <definedName hidden="1" name="IQ_NET_LOANS_TOTAL_DEPOSITS">"c779"</definedName>
    <definedName hidden="1" name="IQ_NET_RENTAL_EXP_FN">"c780"</definedName>
    <definedName hidden="1" name="IQ_NI">"c781"</definedName>
    <definedName hidden="1" name="IQ_NI_10YR_ANN_GROWTH">"c782"</definedName>
    <definedName hidden="1" name="IQ_NI_1YR_ANN_GROWTH">"c783"</definedName>
    <definedName hidden="1" name="IQ_NI_2YR_ANN_GROWTH">"c784"</definedName>
    <definedName hidden="1" name="IQ_NI_3YR_ANN_GROWTH">"c785"</definedName>
    <definedName hidden="1" name="IQ_NI_5YR_ANN_GROWTH">"c786"</definedName>
    <definedName hidden="1" name="IQ_NI_7YR_ANN_GROWTH">"c787"</definedName>
    <definedName hidden="1" name="IQ_NI_AFTER_CAPITALIZED">"c788"</definedName>
    <definedName hidden="1" name="IQ_NI_AVAIL_EXCL">"c789"</definedName>
    <definedName hidden="1" name="IQ_NI_AVAIL_EXCL_MARGIN">"c790"</definedName>
    <definedName hidden="1" name="IQ_NI_AVAIL_INCL">"c791"</definedName>
    <definedName hidden="1" name="IQ_NI_BEFORE_CAPITALIZED">"c792"</definedName>
    <definedName hidden="1" name="IQ_NI_CF">"c793"</definedName>
    <definedName hidden="1" name="IQ_NI_MARGIN">"c794"</definedName>
    <definedName hidden="1" name="IQ_NI_SFAS">"c795"</definedName>
    <definedName hidden="1" name="IQ_NON_ACCRUAL_LOANS">"c796"</definedName>
    <definedName hidden="1" name="IQ_NON_CASH">"c797"</definedName>
    <definedName hidden="1" name="IQ_NON_CASH_ITEMS">"c797"</definedName>
    <definedName hidden="1" name="IQ_NON_INS_EXP">"c798"</definedName>
    <definedName hidden="1" name="IQ_NON_INS_REV">"c799"</definedName>
    <definedName hidden="1" name="IQ_NON_INT_BEAR_CD">"c800"</definedName>
    <definedName hidden="1" name="IQ_NON_INT_EXP">"c801"</definedName>
    <definedName hidden="1" name="IQ_NON_INT_INC">"c802"</definedName>
    <definedName hidden="1" name="IQ_NON_INT_INC_10YR_ANN_GROWTH">"c803"</definedName>
    <definedName hidden="1" name="IQ_NON_INT_INC_1YR_ANN_GROWTH">"c804"</definedName>
    <definedName hidden="1" name="IQ_NON_INT_INC_2YR_ANN_GROWTH">"c805"</definedName>
    <definedName hidden="1" name="IQ_NON_INT_INC_3YR_ANN_GROWTH">"c806"</definedName>
    <definedName hidden="1" name="IQ_NON_INT_INC_5YR_ANN_GROWTH">"c807"</definedName>
    <definedName hidden="1" name="IQ_NON_INT_INC_7YR_ANN_GROWTH">"c808"</definedName>
    <definedName hidden="1" name="IQ_NON_INTEREST_EXP">"c801"</definedName>
    <definedName hidden="1" name="IQ_NON_INTEREST_INC">"c802"</definedName>
    <definedName hidden="1" name="IQ_NON_OPER_EXP">"c809"</definedName>
    <definedName hidden="1" name="IQ_NON_OPER_INC">"c810"</definedName>
    <definedName hidden="1" name="IQ_NON_PERF_ASSETS_10YR_ANN_GROWTH">"c811"</definedName>
    <definedName hidden="1" name="IQ_NON_PERF_ASSETS_1YR_ANN_GROWTH">"c812"</definedName>
    <definedName hidden="1" name="IQ_NON_PERF_ASSETS_2YR_ANN_GROWTH">"c813"</definedName>
    <definedName hidden="1" name="IQ_NON_PERF_ASSETS_3YR_ANN_GROWTH">"c814"</definedName>
    <definedName hidden="1" name="IQ_NON_PERF_ASSETS_5YR_ANN_GROWTH">"c815"</definedName>
    <definedName hidden="1" name="IQ_NON_PERF_ASSETS_7YR_ANN_GROWTH">"c816"</definedName>
    <definedName hidden="1" name="IQ_NON_PERF_ASSETS_TOTAL_ASSETS">"c817"</definedName>
    <definedName hidden="1" name="IQ_NON_PERF_LOANS_10YR_ANN_GROWTH">"c818"</definedName>
    <definedName hidden="1" name="IQ_NON_PERF_LOANS_1YR_ANN_GROWTH">"c819"</definedName>
    <definedName hidden="1" name="IQ_NON_PERF_LOANS_2YR_ANN_GROWTH">"c820"</definedName>
    <definedName hidden="1" name="IQ_NON_PERF_LOANS_3YR_ANN_GROWTH">"c821"</definedName>
    <definedName hidden="1" name="IQ_NON_PERF_LOANS_5YR_ANN_GROWTH">"c822"</definedName>
    <definedName hidden="1" name="IQ_NON_PERF_LOANS_7YR_ANN_GROWTH">"c823"</definedName>
    <definedName hidden="1" name="IQ_NON_PERF_LOANS_TOTAL_ASSETS">"c824"</definedName>
    <definedName hidden="1" name="IQ_NON_PERF_LOANS_TOTAL_LOANS">"c825"</definedName>
    <definedName hidden="1" name="IQ_NON_PERFORMING_ASSETS">"c826"</definedName>
    <definedName hidden="1" name="IQ_NON_PERFORMING_LOANS">"c827"</definedName>
    <definedName hidden="1" name="IQ_NORMAL_INC_AFTER">"c1605"</definedName>
    <definedName hidden="1" name="IQ_NORMAL_INC_AVAIL">"c1606"</definedName>
    <definedName hidden="1" name="IQ_NORMAL_INC_BEFORE">"c1607"</definedName>
    <definedName hidden="1" name="IQ_NOTES_PAY">"c1176"</definedName>
    <definedName hidden="1" name="IQ_NOW_ACCOUNT">"c828"</definedName>
    <definedName hidden="1" name="IQ_NPPE">"c829"</definedName>
    <definedName hidden="1" name="IQ_NPPE_10YR_ANN_GROWTH">"c830"</definedName>
    <definedName hidden="1" name="IQ_NPPE_1YR_ANN_GROWTH">"c831"</definedName>
    <definedName hidden="1" name="IQ_NPPE_2YR_ANN_GROWTH">"c832"</definedName>
    <definedName hidden="1" name="IQ_NPPE_3YR_ANN_GROWTH">"c833"</definedName>
    <definedName hidden="1" name="IQ_NPPE_5YR_ANN_GROWTH">"c834"</definedName>
    <definedName hidden="1" name="IQ_NPPE_7YR_ANN_GROWTH">"c835"</definedName>
    <definedName hidden="1" name="IQ_NTM">6000</definedName>
    <definedName hidden="1" name="IQ_NUKE">"c836"</definedName>
    <definedName hidden="1" name="IQ_NUKE_CF">"c837"</definedName>
    <definedName hidden="1" name="IQ_NUKE_CONTR">"c838"</definedName>
    <definedName hidden="1" name="IQ_OCCUPY_EXP">"c839"</definedName>
    <definedName hidden="1" name="IQ_OIL_IMPAIR">"c840"</definedName>
    <definedName hidden="1" name="IQ_OL_COMM_AFTER_FIVE">"c841"</definedName>
    <definedName hidden="1" name="IQ_OL_COMM_CY">"c842"</definedName>
    <definedName hidden="1" name="IQ_OL_COMM_CY1">"c843"</definedName>
    <definedName hidden="1" name="IQ_OL_COMM_CY2">"c844"</definedName>
    <definedName hidden="1" name="IQ_OL_COMM_CY3">"c845"</definedName>
    <definedName hidden="1" name="IQ_OL_COMM_CY4">"c846"</definedName>
    <definedName hidden="1" name="IQ_OL_COMM_NEXT_FIVE">"c847"</definedName>
    <definedName hidden="1" name="IQ_OPENPRICE">"c848"</definedName>
    <definedName hidden="1" name="IQ_OPER_INC">"c849"</definedName>
    <definedName hidden="1" name="IQ_OPER_INC_BR">"c850"</definedName>
    <definedName hidden="1" name="IQ_OPER_INC_FIN">"c851"</definedName>
    <definedName hidden="1" name="IQ_OPER_INC_INS">"c852"</definedName>
    <definedName hidden="1" name="IQ_OPER_INC_MARGIN">"c362"</definedName>
    <definedName hidden="1" name="IQ_OPER_INC_REIT">"c853"</definedName>
    <definedName hidden="1" name="IQ_OPER_INC_UTI">"c854"</definedName>
    <definedName hidden="1" name="IQ_OPERATIONS_EXP">"c855"</definedName>
    <definedName hidden="1" name="IQ_OPTIONS_BEG_OS">"c1572"</definedName>
    <definedName hidden="1" name="IQ_OPTIONS_CANCELLED">"c856"</definedName>
    <definedName hidden="1" name="IQ_OPTIONS_END_OS">"c1573"</definedName>
    <definedName hidden="1" name="IQ_OPTIONS_ISSUED">"c857"</definedName>
    <definedName hidden="1" name="IQ_OTHER_ADJUST_GROSS_LOANS">"c859"</definedName>
    <definedName hidden="1" name="IQ_OTHER_ASSETS">"c860"</definedName>
    <definedName hidden="1" name="IQ_OTHER_ASSETS_BNK">"c861"</definedName>
    <definedName hidden="1" name="IQ_OTHER_ASSETS_BR">"c862"</definedName>
    <definedName hidden="1" name="IQ_OTHER_ASSETS_FIN">"c863"</definedName>
    <definedName hidden="1" name="IQ_OTHER_ASSETS_INS">"c864"</definedName>
    <definedName hidden="1" name="IQ_OTHER_ASSETS_REIT">"c865"</definedName>
    <definedName hidden="1" name="IQ_OTHER_ASSETS_UTI">"c866"</definedName>
    <definedName hidden="1" name="IQ_OTHER_BEARING_LIAB">"c1608"</definedName>
    <definedName hidden="1" name="IQ_OTHER_BENEFITS_OBLIGATION">"c867"</definedName>
    <definedName hidden="1" name="IQ_OTHER_CA">"c868"</definedName>
    <definedName hidden="1" name="IQ_OTHER_CA_SUPPL">"c869"</definedName>
    <definedName hidden="1" name="IQ_OTHER_CA_SUPPL_BNK">"c870"</definedName>
    <definedName hidden="1" name="IQ_OTHER_CA_SUPPL_BR">"c871"</definedName>
    <definedName hidden="1" name="IQ_OTHER_CA_SUPPL_FIN">"c872"</definedName>
    <definedName hidden="1" name="IQ_OTHER_CA_SUPPL_INS">"c873"</definedName>
    <definedName hidden="1" name="IQ_OTHER_CA_SUPPL_REIT">"c874"</definedName>
    <definedName hidden="1" name="IQ_OTHER_CA_SUPPL_UTI">"c875"</definedName>
    <definedName hidden="1" name="IQ_OTHER_CA_UTI">"c876"</definedName>
    <definedName hidden="1" name="IQ_OTHER_CL">"c877"</definedName>
    <definedName hidden="1" name="IQ_OTHER_CL_SUPPL">"c878"</definedName>
    <definedName hidden="1" name="IQ_OTHER_CL_SUPPL_BNK">"c879"</definedName>
    <definedName hidden="1" name="IQ_OTHER_CL_SUPPL_BR">"c880"</definedName>
    <definedName hidden="1" name="IQ_OTHER_CL_SUPPL_FIN">"c881"</definedName>
    <definedName hidden="1" name="IQ_OTHER_CL_SUPPL_REIT">"c882"</definedName>
    <definedName hidden="1" name="IQ_OTHER_CL_SUPPL_UTI">"c883"</definedName>
    <definedName hidden="1" name="IQ_OTHER_CL_UTI">"c884"</definedName>
    <definedName hidden="1" name="IQ_OTHER_CURRENT_ASSETS">"c868"</definedName>
    <definedName hidden="1" name="IQ_OTHER_CURRENT_LIAB">"c877"</definedName>
    <definedName hidden="1" name="IQ_OTHER_DEP">"c885"</definedName>
    <definedName hidden="1" name="IQ_OTHER_EARNING">"c1609"</definedName>
    <definedName hidden="1" name="IQ_OTHER_EQUITY">"c886"</definedName>
    <definedName hidden="1" name="IQ_OTHER_EQUITY_BNK">"c887"</definedName>
    <definedName hidden="1" name="IQ_OTHER_EQUITY_BR">"c888"</definedName>
    <definedName hidden="1" name="IQ_OTHER_EQUITY_FIN">"c889"</definedName>
    <definedName hidden="1" name="IQ_OTHER_EQUITY_INS">"c890"</definedName>
    <definedName hidden="1" name="IQ_OTHER_EQUITY_REIT">"c891"</definedName>
    <definedName hidden="1" name="IQ_OTHER_EQUITY_UTI">"c892"</definedName>
    <definedName hidden="1" name="IQ_OTHER_FINANCE_ACT">"c893"</definedName>
    <definedName hidden="1" name="IQ_OTHER_FINANCE_ACT_BNK">"c894"</definedName>
    <definedName hidden="1" name="IQ_OTHER_FINANCE_ACT_BR">"c895"</definedName>
    <definedName hidden="1" name="IQ_OTHER_FINANCE_ACT_FIN">"c896"</definedName>
    <definedName hidden="1" name="IQ_OTHER_FINANCE_ACT_INS">"c897"</definedName>
    <definedName hidden="1" name="IQ_OTHER_FINANCE_ACT_REIT">"c898"</definedName>
    <definedName hidden="1" name="IQ_OTHER_FINANCE_ACT_SUPPL">"c899"</definedName>
    <definedName hidden="1" name="IQ_OTHER_FINANCE_ACT_SUPPL_BNK">"c900"</definedName>
    <definedName hidden="1" name="IQ_OTHER_FINANCE_ACT_SUPPL_BR">"c901"</definedName>
    <definedName hidden="1" name="IQ_OTHER_FINANCE_ACT_SUPPL_FIN">"c902"</definedName>
    <definedName hidden="1" name="IQ_OTHER_FINANCE_ACT_SUPPL_INS">"c903"</definedName>
    <definedName hidden="1" name="IQ_OTHER_FINANCE_ACT_SUPPL_REIT">"c904"</definedName>
    <definedName hidden="1" name="IQ_OTHER_FINANCE_ACT_SUPPL_UTI">"c905"</definedName>
    <definedName hidden="1" name="IQ_OTHER_FINANCE_ACT_UTI">"c906"</definedName>
    <definedName hidden="1" name="IQ_OTHER_INTAN">"c907"</definedName>
    <definedName hidden="1" name="IQ_OTHER_INTAN_BNK">"c908"</definedName>
    <definedName hidden="1" name="IQ_OTHER_INTAN_BR">"c909"</definedName>
    <definedName hidden="1" name="IQ_OTHER_INTAN_FIN">"c910"</definedName>
    <definedName hidden="1" name="IQ_OTHER_INTAN_INS">"c911"</definedName>
    <definedName hidden="1" name="IQ_OTHER_INTAN_REIT">"c912"</definedName>
    <definedName hidden="1" name="IQ_OTHER_INTAN_UTI">"c913"</definedName>
    <definedName hidden="1" name="IQ_OTHER_INV">"c914"</definedName>
    <definedName hidden="1" name="IQ_OTHER_INVEST">"c915"</definedName>
    <definedName hidden="1" name="IQ_OTHER_INVEST_ACT">"c916"</definedName>
    <definedName hidden="1" name="IQ_OTHER_INVEST_ACT_BNK">"c917"</definedName>
    <definedName hidden="1" name="IQ_OTHER_INVEST_ACT_BR">"c918"</definedName>
    <definedName hidden="1" name="IQ_OTHER_INVEST_ACT_FIN">"c919"</definedName>
    <definedName hidden="1" name="IQ_OTHER_INVEST_ACT_INS">"c920"</definedName>
    <definedName hidden="1" name="IQ_OTHER_INVEST_ACT_REIT">"c921"</definedName>
    <definedName hidden="1" name="IQ_OTHER_INVEST_ACT_SUPPL">"c922"</definedName>
    <definedName hidden="1" name="IQ_OTHER_INVEST_ACT_SUPPL_BNK">"c923"</definedName>
    <definedName hidden="1" name="IQ_OTHER_INVEST_ACT_SUPPL_BR">"c924"</definedName>
    <definedName hidden="1" name="IQ_OTHER_INVEST_ACT_SUPPL_FIN">"c925"</definedName>
    <definedName hidden="1" name="IQ_OTHER_INVEST_ACT_SUPPL_INS">"c926"</definedName>
    <definedName hidden="1" name="IQ_OTHER_INVEST_ACT_SUPPL_REIT">"c927"</definedName>
    <definedName hidden="1" name="IQ_OTHER_INVEST_ACT_SUPPL_UTI">"c928"</definedName>
    <definedName hidden="1" name="IQ_OTHER_INVEST_ACT_UTI">"c929"</definedName>
    <definedName hidden="1" name="IQ_OTHER_INVESTING">"c916"</definedName>
    <definedName hidden="1" name="IQ_OTHER_LIAB">"c930"</definedName>
    <definedName hidden="1" name="IQ_OTHER_LIAB_BNK">"c931"</definedName>
    <definedName hidden="1" name="IQ_OTHER_LIAB_BR">"c932"</definedName>
    <definedName hidden="1" name="IQ_OTHER_LIAB_FIN">"c933"</definedName>
    <definedName hidden="1" name="IQ_OTHER_LIAB_INS">"c934"</definedName>
    <definedName hidden="1" name="IQ_OTHER_LIAB_LT">"c935"</definedName>
    <definedName hidden="1" name="IQ_OTHER_LIAB_LT_BNK">"c936"</definedName>
    <definedName hidden="1" name="IQ_OTHER_LIAB_LT_BR">"c937"</definedName>
    <definedName hidden="1" name="IQ_OTHER_LIAB_LT_FIN">"c938"</definedName>
    <definedName hidden="1" name="IQ_OTHER_LIAB_LT_INS">"c939"</definedName>
    <definedName hidden="1" name="IQ_OTHER_LIAB_LT_REIT">"c940"</definedName>
    <definedName hidden="1" name="IQ_OTHER_LIAB_LT_UTI">"c941"</definedName>
    <definedName hidden="1" name="IQ_OTHER_LIAB_REIT">"c942"</definedName>
    <definedName hidden="1" name="IQ_OTHER_LIAB_UTI">"c943"</definedName>
    <definedName hidden="1" name="IQ_OTHER_LIAB_WRITTEN">"c944"</definedName>
    <definedName hidden="1" name="IQ_OTHER_LOANS">"c945"</definedName>
    <definedName hidden="1" name="IQ_OTHER_LONG_TERM">"c946"</definedName>
    <definedName hidden="1" name="IQ_OTHER_LT_ASSETS">"c946"</definedName>
    <definedName hidden="1" name="IQ_OTHER_LT_ASSETS_BNK">"c947"</definedName>
    <definedName hidden="1" name="IQ_OTHER_LT_ASSETS_BR">"c948"</definedName>
    <definedName hidden="1" name="IQ_OTHER_LT_ASSETS_FIN">"c949"</definedName>
    <definedName hidden="1" name="IQ_OTHER_LT_ASSETS_INS">"c950"</definedName>
    <definedName hidden="1" name="IQ_OTHER_LT_ASSETS_REIT">"c951"</definedName>
    <definedName hidden="1" name="IQ_OTHER_LT_ASSETS_UTI">"c952"</definedName>
    <definedName hidden="1" name="IQ_OTHER_NET">"c959"</definedName>
    <definedName hidden="1" name="IQ_OTHER_NON_INT_EXP">"c953"</definedName>
    <definedName hidden="1" name="IQ_OTHER_NON_INT_EXP_TOTAL">"c954"</definedName>
    <definedName hidden="1" name="IQ_OTHER_NON_INT_INC">"c955"</definedName>
    <definedName hidden="1" name="IQ_OTHER_NON_OPER_EXP">"c956"</definedName>
    <definedName hidden="1" name="IQ_OTHER_NON_OPER_EXP_BR">"c957"</definedName>
    <definedName hidden="1" name="IQ_OTHER_NON_OPER_EXP_FIN">"c958"</definedName>
    <definedName hidden="1" name="IQ_OTHER_NON_OPER_EXP_INS">"c959"</definedName>
    <definedName hidden="1" name="IQ_OTHER_NON_OPER_EXP_REIT">"c960"</definedName>
    <definedName hidden="1" name="IQ_OTHER_NON_OPER_EXP_SUPPL">"c961"</definedName>
    <definedName hidden="1" name="IQ_OTHER_NON_OPER_EXP_SUPPL_BR">"c962"</definedName>
    <definedName hidden="1" name="IQ_OTHER_NON_OPER_EXP_SUPPL_FIN">"c963"</definedName>
    <definedName hidden="1" name="IQ_OTHER_NON_OPER_EXP_SUPPL_INS">"c964"</definedName>
    <definedName hidden="1" name="IQ_OTHER_NON_OPER_EXP_SUPPL_REIT">"c965"</definedName>
    <definedName hidden="1" name="IQ_OTHER_NON_OPER_EXP_SUPPL_UTI">"c966"</definedName>
    <definedName hidden="1" name="IQ_OTHER_NON_OPER_EXP_UTI">"c967"</definedName>
    <definedName hidden="1" name="IQ_OTHER_OPER">"c982"</definedName>
    <definedName hidden="1" name="IQ_OTHER_OPER_ACT">"c983"</definedName>
    <definedName hidden="1" name="IQ_OTHER_OPER_ACT_BNK">"c984"</definedName>
    <definedName hidden="1" name="IQ_OTHER_OPER_ACT_BR">"c985"</definedName>
    <definedName hidden="1" name="IQ_OTHER_OPER_ACT_FIN">"c986"</definedName>
    <definedName hidden="1" name="IQ_OTHER_OPER_ACT_INS">"c987"</definedName>
    <definedName hidden="1" name="IQ_OTHER_OPER_ACT_REIT">"c988"</definedName>
    <definedName hidden="1" name="IQ_OTHER_OPER_ACT_UTI">"c989"</definedName>
    <definedName hidden="1" name="IQ_OTHER_OPER_BR">"c990"</definedName>
    <definedName hidden="1" name="IQ_OTHER_OPER_FIN">"c991"</definedName>
    <definedName hidden="1" name="IQ_OTHER_OPER_INS">"c992"</definedName>
    <definedName hidden="1" name="IQ_OTHER_OPER_REIT">"c993"</definedName>
    <definedName hidden="1" name="IQ_OTHER_OPER_SUPPL_BR">"c994"</definedName>
    <definedName hidden="1" name="IQ_OTHER_OPER_SUPPL_FIN">"c995"</definedName>
    <definedName hidden="1" name="IQ_OTHER_OPER_SUPPL_INS">"c996"</definedName>
    <definedName hidden="1" name="IQ_OTHER_OPER_SUPPL_REIT">"c997"</definedName>
    <definedName hidden="1" name="IQ_OTHER_OPER_SUPPL_UTI">"c998"</definedName>
    <definedName hidden="1" name="IQ_OTHER_OPER_TOT_BNK">"c999"</definedName>
    <definedName hidden="1" name="IQ_OTHER_OPER_TOT_BR">"c1000"</definedName>
    <definedName hidden="1" name="IQ_OTHER_OPER_TOT_FIN">"c1001"</definedName>
    <definedName hidden="1" name="IQ_OTHER_OPER_TOT_INS">"c1002"</definedName>
    <definedName hidden="1" name="IQ_OTHER_OPER_TOT_REIT">"c1003"</definedName>
    <definedName hidden="1" name="IQ_OTHER_OPER_TOT_UTI">"c1004"</definedName>
    <definedName hidden="1" name="IQ_OTHER_OPER_UTI">"c1005"</definedName>
    <definedName hidden="1" name="IQ_OTHER_PC_WRITTEN">"c1006"</definedName>
    <definedName hidden="1" name="IQ_OTHER_REAL_ESTATE">"c1007"</definedName>
    <definedName hidden="1" name="IQ_OTHER_RECEIV">"c1008"</definedName>
    <definedName hidden="1" name="IQ_OTHER_RECEIV_INS">"c1009"</definedName>
    <definedName hidden="1" name="IQ_OTHER_REV">"c1010"</definedName>
    <definedName hidden="1" name="IQ_OTHER_REV_BR">"c1011"</definedName>
    <definedName hidden="1" name="IQ_OTHER_REV_FIN">"c1012"</definedName>
    <definedName hidden="1" name="IQ_OTHER_REV_INS">"c1013"</definedName>
    <definedName hidden="1" name="IQ_OTHER_REV_REIT">"c1014"</definedName>
    <definedName hidden="1" name="IQ_OTHER_REV_SUPPL">"c1015"</definedName>
    <definedName hidden="1" name="IQ_OTHER_REV_SUPPL_BR">"c1016"</definedName>
    <definedName hidden="1" name="IQ_OTHER_REV_SUPPL_FIN">"c1017"</definedName>
    <definedName hidden="1" name="IQ_OTHER_REV_SUPPL_INS">"c1018"</definedName>
    <definedName hidden="1" name="IQ_OTHER_REV_SUPPL_REIT">"c1019"</definedName>
    <definedName hidden="1" name="IQ_OTHER_REV_SUPPL_UTI">"c1020"</definedName>
    <definedName hidden="1" name="IQ_OTHER_REV_UTI">"c1021"</definedName>
    <definedName hidden="1" name="IQ_OTHER_REVENUE">"c1010"</definedName>
    <definedName hidden="1" name="IQ_OTHER_UNUSUAL">"c1488"</definedName>
    <definedName hidden="1" name="IQ_OTHER_UNUSUAL_BNK">"c1560"</definedName>
    <definedName hidden="1" name="IQ_OTHER_UNUSUAL_BR">"c1561"</definedName>
    <definedName hidden="1" name="IQ_OTHER_UNUSUAL_FIN">"c1562"</definedName>
    <definedName hidden="1" name="IQ_OTHER_UNUSUAL_INS">"c1563"</definedName>
    <definedName hidden="1" name="IQ_OTHER_UNUSUAL_REIT">"c1564"</definedName>
    <definedName hidden="1" name="IQ_OTHER_UNUSUAL_SUPPL">"c1494"</definedName>
    <definedName hidden="1" name="IQ_OTHER_UNUSUAL_SUPPL_BNK">"c1495"</definedName>
    <definedName hidden="1" name="IQ_OTHER_UNUSUAL_SUPPL_BR">"c1496"</definedName>
    <definedName hidden="1" name="IQ_OTHER_UNUSUAL_SUPPL_FIN">"c1497"</definedName>
    <definedName hidden="1" name="IQ_OTHER_UNUSUAL_SUPPL_INS">"c1498"</definedName>
    <definedName hidden="1" name="IQ_OTHER_UNUSUAL_SUPPL_REIT">"c1499"</definedName>
    <definedName hidden="1" name="IQ_OTHER_UNUSUAL_SUPPL_UTI">"c1500"</definedName>
    <definedName hidden="1" name="IQ_OTHER_UNUSUAL_UTI">"c1565"</definedName>
    <definedName hidden="1" name="IQ_OUTSTANDING_BS_DATE">"c1022"</definedName>
    <definedName hidden="1" name="IQ_OUTSTANDING_FILING_DATE">"c1023"</definedName>
    <definedName hidden="1" name="IQ_PART_TIME">"c1024"</definedName>
    <definedName hidden="1" name="IQ_PAY_ACCRUED">"c8"</definedName>
    <definedName hidden="1" name="IQ_PBV">"c1025"</definedName>
    <definedName hidden="1" name="IQ_PBV_AVG">"c1026"</definedName>
    <definedName hidden="1" name="IQ_PC_WRITTEN">"c1027"</definedName>
    <definedName hidden="1" name="IQ_PE_EXCL">"c1028"</definedName>
    <definedName hidden="1" name="IQ_PE_EXCL_AVG">"c1029"</definedName>
    <definedName hidden="1" name="IQ_PE_EXCL_FWD">"c1030"</definedName>
    <definedName hidden="1" name="IQ_PE_RATIO">"c1610"</definedName>
    <definedName hidden="1" name="IQ_PENSION">"c1031"</definedName>
    <definedName hidden="1" name="IQ_PERIODDATE">"c1034"</definedName>
    <definedName hidden="1" name="IQ_PERIODDATE_BS">"c1032"</definedName>
    <definedName hidden="1" name="IQ_PERIODDATE_CF">"c1033"</definedName>
    <definedName hidden="1" name="IQ_PERIODDATE_IS">"c1034"</definedName>
    <definedName hidden="1" name="IQ_PERIODLENGTH_CF">"c1502"</definedName>
    <definedName hidden="1" name="IQ_PERIODLENGTH_IS">"c1503"</definedName>
    <definedName hidden="1" name="IQ_PERTYPE">"c1611"</definedName>
    <definedName hidden="1" name="IQ_POLICY_BENEFITS">"c1036"</definedName>
    <definedName hidden="1" name="IQ_POLICY_COST">"c1037"</definedName>
    <definedName hidden="1" name="IQ_POLICY_LIAB">"c1612"</definedName>
    <definedName hidden="1" name="IQ_POLICY_LOANS">"c1038"</definedName>
    <definedName hidden="1" name="IQ_POST_RETIRE_EXP">"c1039"</definedName>
    <definedName hidden="1" name="IQ_PRE_OPEN_COST">"c1040"</definedName>
    <definedName hidden="1" name="IQ_PREF_CONVERT">"c1041"</definedName>
    <definedName hidden="1" name="IQ_PREF_DIV_CF">"c1042"</definedName>
    <definedName hidden="1" name="IQ_PREF_DIV_OTHER">"c1043"</definedName>
    <definedName hidden="1" name="IQ_PREF_DIVID">"c1461"</definedName>
    <definedName hidden="1" name="IQ_PREF_EQUITY">"c1044"</definedName>
    <definedName hidden="1" name="IQ_PREF_ISSUED">"c1045"</definedName>
    <definedName hidden="1" name="IQ_PREF_ISSUED_BNK">"c1046"</definedName>
    <definedName hidden="1" name="IQ_PREF_ISSUED_BR">"c1047"</definedName>
    <definedName hidden="1" name="IQ_PREF_ISSUED_FIN">"c1048"</definedName>
    <definedName hidden="1" name="IQ_PREF_ISSUED_INS">"c1049"</definedName>
    <definedName hidden="1" name="IQ_PREF_ISSUED_REIT">"c1050"</definedName>
    <definedName hidden="1" name="IQ_PREF_ISSUED_UTI">"c1051"</definedName>
    <definedName hidden="1" name="IQ_PREF_NON_REDEEM">"c1052"</definedName>
    <definedName hidden="1" name="IQ_PREF_OTHER">"c1053"</definedName>
    <definedName hidden="1" name="IQ_PREF_OTHER_BNK">"c1054"</definedName>
    <definedName hidden="1" name="IQ_PREF_OTHER_BR">"c1055"</definedName>
    <definedName hidden="1" name="IQ_PREF_OTHER_FIN">"c1056"</definedName>
    <definedName hidden="1" name="IQ_PREF_OTHER_INS">"c1057"</definedName>
    <definedName hidden="1" name="IQ_PREF_OTHER_REIT">"c1058"</definedName>
    <definedName hidden="1" name="IQ_PREF_REDEEM">"c1059"</definedName>
    <definedName hidden="1" name="IQ_PREF_REP">"c1060"</definedName>
    <definedName hidden="1" name="IQ_PREF_REP_BNK">"c1061"</definedName>
    <definedName hidden="1" name="IQ_PREF_REP_BR">"c1062"</definedName>
    <definedName hidden="1" name="IQ_PREF_REP_FIN">"c1063"</definedName>
    <definedName hidden="1" name="IQ_PREF_REP_INS">"c1064"</definedName>
    <definedName hidden="1" name="IQ_PREF_REP_REIT">"c1065"</definedName>
    <definedName hidden="1" name="IQ_PREF_REP_UTI">"c1066"</definedName>
    <definedName hidden="1" name="IQ_PREF_STOCK">"c1052"</definedName>
    <definedName hidden="1" name="IQ_PREF_TOT">"c1044"</definedName>
    <definedName hidden="1" name="IQ_PREMIUMS_ANNUITY_REV">"c1067"</definedName>
    <definedName hidden="1" name="IQ_PREPAID_EXP">"c1068"</definedName>
    <definedName hidden="1" name="IQ_PREPAID_EXPEN">"c1068"</definedName>
    <definedName hidden="1" name="IQ_PRICE_OVER_BVPS">"c1026"</definedName>
    <definedName hidden="1" name="IQ_PRICE_OVER_LTM_EPS">"c1029"</definedName>
    <definedName hidden="1" name="IQ_PRICEDATE">"c1069"</definedName>
    <definedName hidden="1" name="IQ_PRICING_DATE">"c1613"</definedName>
    <definedName hidden="1" name="IQ_PRIMARY_INDUSTRY">"c1070"</definedName>
    <definedName hidden="1" name="IQ_PRO_FORMA_BASIC_EPS">"c1614"</definedName>
    <definedName hidden="1" name="IQ_PRO_FORMA_DILUT_EPS">"c1615"</definedName>
    <definedName hidden="1" name="IQ_PRO_FORMA_NET_INC">"c795"</definedName>
    <definedName hidden="1" name="IQ_PROFESSIONAL">"c1071"</definedName>
    <definedName hidden="1" name="IQ_PROFESSIONAL_TITLE">"c1072"</definedName>
    <definedName hidden="1" name="IQ_PROPERTY_EXP">"c1073"</definedName>
    <definedName hidden="1" name="IQ_PROPERTY_GROSS">"c518"</definedName>
    <definedName hidden="1" name="IQ_PROPERTY_MGMT_FEE">"c1074"</definedName>
    <definedName hidden="1" name="IQ_PROPERTY_NET">"c829"</definedName>
    <definedName hidden="1" name="IQ_PROV_BAD_DEBTS">"c1075"</definedName>
    <definedName hidden="1" name="IQ_PROV_BAD_DEBTS_CF">"c1076"</definedName>
    <definedName hidden="1" name="IQ_PROVISION_10YR_ANN_GROWTH">"c1077"</definedName>
    <definedName hidden="1" name="IQ_PROVISION_1YR_ANN_GROWTH">"c1078"</definedName>
    <definedName hidden="1" name="IQ_PROVISION_2YR_ANN_GROWTH">"c1079"</definedName>
    <definedName hidden="1" name="IQ_PROVISION_3YR_ANN_GROWTH">"c1080"</definedName>
    <definedName hidden="1" name="IQ_PROVISION_5YR_ANN_GROWTH">"c1081"</definedName>
    <definedName hidden="1" name="IQ_PROVISION_7YR_ANN_GROWTH">"c1082"</definedName>
    <definedName hidden="1" name="IQ_PROVISION_CHARGE_OFFS">"c1083"</definedName>
    <definedName hidden="1" name="IQ_PTBV">"c1084"</definedName>
    <definedName hidden="1" name="IQ_PTBV_AVG">"c1085"</definedName>
    <definedName hidden="1" name="IQ_QUICK_RATIO">"c1086"</definedName>
    <definedName hidden="1" name="IQ_RATE_COMP_GROWTH_DOMESTIC">"c1087"</definedName>
    <definedName hidden="1" name="IQ_RATE_COMP_GROWTH_FOREIGN">"c1088"</definedName>
    <definedName hidden="1" name="IQ_RAW_INV">"c1089"</definedName>
    <definedName hidden="1" name="IQ_RD_EXP">"c1090"</definedName>
    <definedName hidden="1" name="IQ_RD_EXP_FN">"c1091"</definedName>
    <definedName hidden="1" name="IQ_RE">"c1092"</definedName>
    <definedName hidden="1" name="IQ_REAL_ESTATE">"c1093"</definedName>
    <definedName hidden="1" name="IQ_REAL_ESTATE_ASSETS">"c1094"</definedName>
    <definedName hidden="1" name="IQ_REDEEM_PREF_STOCK">"c1059"</definedName>
    <definedName hidden="1" name="IQ_REG_ASSETS">"c1095"</definedName>
    <definedName hidden="1" name="IQ_REINSUR_PAY">"c1096"</definedName>
    <definedName hidden="1" name="IQ_REINSUR_PAY_CF">"c1097"</definedName>
    <definedName hidden="1" name="IQ_REINSUR_RECOVER">"c1098"</definedName>
    <definedName hidden="1" name="IQ_REINSUR_RECOVER_CF">"c1099"</definedName>
    <definedName hidden="1" name="IQ_REINSURANCE">"c1100"</definedName>
    <definedName hidden="1" name="IQ_RENTAL_REV">"c1101"</definedName>
    <definedName hidden="1" name="IQ_RESEARCH_DEV">"c1090"</definedName>
    <definedName hidden="1" name="IQ_RESIDENTIAL_LOANS">"c1102"</definedName>
    <definedName hidden="1" name="IQ_RESTATEMENT_BS">"c1643"</definedName>
    <definedName hidden="1" name="IQ_RESTATEMENT_CF">"c1644"</definedName>
    <definedName hidden="1" name="IQ_RESTATEMENT_IS">"c1642"</definedName>
    <definedName hidden="1" name="IQ_RESTRICTED_CASH">"c1103"</definedName>
    <definedName hidden="1" name="IQ_RESTRUCTURE">"c1104"</definedName>
    <definedName hidden="1" name="IQ_RESTRUCTURE_BNK">"c1105"</definedName>
    <definedName hidden="1" name="IQ_RESTRUCTURE_BR">"c1106"</definedName>
    <definedName hidden="1" name="IQ_RESTRUCTURE_CF">"c1107"</definedName>
    <definedName hidden="1" name="IQ_RESTRUCTURE_FIN">"c1108"</definedName>
    <definedName hidden="1" name="IQ_RESTRUCTURE_INS">"c1109"</definedName>
    <definedName hidden="1" name="IQ_RESTRUCTURE_REIT">"c1110"</definedName>
    <definedName hidden="1" name="IQ_RESTRUCTURE_UTI">"c1111"</definedName>
    <definedName hidden="1" name="IQ_RESTRUCTURED_LOANS">"c1112"</definedName>
    <definedName hidden="1" name="IQ_RETAINED_EARN">"c1092"</definedName>
    <definedName hidden="1" name="IQ_RETURN_ASSETS">"c1113"</definedName>
    <definedName hidden="1" name="IQ_RETURN_ASSETS_BANK">"c1114"</definedName>
    <definedName hidden="1" name="IQ_RETURN_ASSETS_BROK">"c1115"</definedName>
    <definedName hidden="1" name="IQ_RETURN_ASSETS_FS">"c1116"</definedName>
    <definedName hidden="1" name="IQ_RETURN_CAPITAL">"c1117"</definedName>
    <definedName hidden="1" name="IQ_RETURN_EQUITY">"c1118"</definedName>
    <definedName hidden="1" name="IQ_RETURN_EQUITY_BANK">"c1119"</definedName>
    <definedName hidden="1" name="IQ_RETURN_EQUITY_BROK">"c1120"</definedName>
    <definedName hidden="1" name="IQ_RETURN_EQUITY_FS">"c1121"</definedName>
    <definedName hidden="1" name="IQ_RETURN_INVESTMENT">"c1117"</definedName>
    <definedName hidden="1" name="IQ_REV">"c1122"</definedName>
    <definedName hidden="1" name="IQ_REV_BEFORE_LL">"c1123"</definedName>
    <definedName hidden="1" name="IQ_REV_UTI">"c1125"</definedName>
    <definedName hidden="1" name="IQ_REVENUE">"c1122"</definedName>
    <definedName hidden="1" name="IQ_SALARY">"c1130"</definedName>
    <definedName hidden="1" name="IQ_SALE_INTAN_CF">"c1131"</definedName>
    <definedName hidden="1" name="IQ_SALE_INTAN_CF_BNK">"c1132"</definedName>
    <definedName hidden="1" name="IQ_SALE_INTAN_CF_BR">"c1133"</definedName>
    <definedName hidden="1" name="IQ_SALE_INTAN_CF_FIN">"c1134"</definedName>
    <definedName hidden="1" name="IQ_SALE_INTAN_CF_INS">"c1135"</definedName>
    <definedName hidden="1" name="IQ_SALE_INTAN_CF_REIT">"c1627"</definedName>
    <definedName hidden="1" name="IQ_SALE_INTAN_CF_UTI">"c1136"</definedName>
    <definedName hidden="1" name="IQ_SALE_PPE_CF">"c1137"</definedName>
    <definedName hidden="1" name="IQ_SALE_PPE_CF_BNK">"c1138"</definedName>
    <definedName hidden="1" name="IQ_SALE_PPE_CF_BR">"c1139"</definedName>
    <definedName hidden="1" name="IQ_SALE_PPE_CF_FIN">"c1140"</definedName>
    <definedName hidden="1" name="IQ_SALE_PPE_CF_INS">"c1141"</definedName>
    <definedName hidden="1" name="IQ_SALE_PPE_CF_UTI">"c1142"</definedName>
    <definedName hidden="1" name="IQ_SALE_RE_ASSETS">"c1629"</definedName>
    <definedName hidden="1" name="IQ_SALE_REAL_ESTATE_CF">"c1143"</definedName>
    <definedName hidden="1" name="IQ_SALE_REAL_ESTATE_CF_BNK">"c1144"</definedName>
    <definedName hidden="1" name="IQ_SALE_REAL_ESTATE_CF_BR">"c1145"</definedName>
    <definedName hidden="1" name="IQ_SALE_REAL_ESTATE_CF_FIN">"c1146"</definedName>
    <definedName hidden="1" name="IQ_SALE_REAL_ESTATE_CF_INS">"c1147"</definedName>
    <definedName hidden="1" name="IQ_SALE_REAL_ESTATE_CF_UTI">"c1148"</definedName>
    <definedName hidden="1" name="IQ_SAME_STORE">"c1149"</definedName>
    <definedName hidden="1" name="IQ_SAVING_DEP">"c1150"</definedName>
    <definedName hidden="1" name="IQ_SECUR_RECEIV">"c1151"</definedName>
    <definedName hidden="1" name="IQ_SECURITY_BORROW">"c1152"</definedName>
    <definedName hidden="1" name="IQ_SECURITY_OWN">"c1153"</definedName>
    <definedName hidden="1" name="IQ_SECURITY_RESELL">"c1154"</definedName>
    <definedName hidden="1" name="IQ_SEPARATE_ACCT_ASSETS">"c1155"</definedName>
    <definedName hidden="1" name="IQ_SEPARATE_ACCT_LIAB">"c1156"</definedName>
    <definedName hidden="1" name="IQ_SERV_CHARGE_DEPOSITS">"c1157"</definedName>
    <definedName hidden="1" name="IQ_SGA">"c1158"</definedName>
    <definedName hidden="1" name="IQ_SGA_BNK">"c1159"</definedName>
    <definedName hidden="1" name="IQ_SGA_INS">"c1160"</definedName>
    <definedName hidden="1" name="IQ_SGA_REIT">"c1161"</definedName>
    <definedName hidden="1" name="IQ_SGA_SUPPL">"c1162"</definedName>
    <definedName hidden="1" name="IQ_SGA_UTI">"c1163"</definedName>
    <definedName hidden="1" name="IQ_SHAREOUTSTANDING">"c83"</definedName>
    <definedName hidden="1" name="IQ_SHARESOUTSTANDING">"c1164"</definedName>
    <definedName hidden="1" name="IQ_SHORT_INTEREST">"c1165"</definedName>
    <definedName hidden="1" name="IQ_SHORT_INTEREST_OVER_FLOAT">"c1577"</definedName>
    <definedName hidden="1" name="IQ_SHORT_INTEREST_PERCENT">"c1576"</definedName>
    <definedName hidden="1" name="IQ_SHORT_TERM_INVEST">"c1197"</definedName>
    <definedName hidden="1" name="IQ_SMALL_INT_BEAR_CD">"c1166"</definedName>
    <definedName hidden="1" name="IQ_SOFTWARE">"c1167"</definedName>
    <definedName hidden="1" name="IQ_SOURCE">"c1168"</definedName>
    <definedName hidden="1" name="IQ_SPECIAL_DIV_CF">"c1169"</definedName>
    <definedName hidden="1" name="IQ_SPECIAL_DIV_CF_BNK">"c1170"</definedName>
    <definedName hidden="1" name="IQ_SPECIAL_DIV_CF_BR">"c1171"</definedName>
    <definedName hidden="1" name="IQ_SPECIAL_DIV_CF_FIN">"c1172"</definedName>
    <definedName hidden="1" name="IQ_SPECIAL_DIV_CF_INS">"c1173"</definedName>
    <definedName hidden="1" name="IQ_SPECIAL_DIV_CF_REIT">"c1174"</definedName>
    <definedName hidden="1" name="IQ_SPECIAL_DIV_CF_UTI">"c1175"</definedName>
    <definedName hidden="1" name="IQ_ST_DEBT">"c1176"</definedName>
    <definedName hidden="1" name="IQ_ST_DEBT_BNK">"c1177"</definedName>
    <definedName hidden="1" name="IQ_ST_DEBT_BR">"c1178"</definedName>
    <definedName hidden="1" name="IQ_ST_DEBT_FIN">"c1179"</definedName>
    <definedName hidden="1" name="IQ_ST_DEBT_INS">"c1180"</definedName>
    <definedName hidden="1" name="IQ_ST_DEBT_ISSUED">"c1181"</definedName>
    <definedName hidden="1" name="IQ_ST_DEBT_ISSUED_BNK">"c1182"</definedName>
    <definedName hidden="1" name="IQ_ST_DEBT_ISSUED_BR">"c1183"</definedName>
    <definedName hidden="1" name="IQ_ST_DEBT_ISSUED_FIN">"c1184"</definedName>
    <definedName hidden="1" name="IQ_ST_DEBT_ISSUED_INS">"c1185"</definedName>
    <definedName hidden="1" name="IQ_ST_DEBT_ISSUED_REIT">"c1186"</definedName>
    <definedName hidden="1" name="IQ_ST_DEBT_ISSUED_UTI">"c1187"</definedName>
    <definedName hidden="1" name="IQ_ST_DEBT_REIT">"c1188"</definedName>
    <definedName hidden="1" name="IQ_ST_DEBT_REPAID">"c1189"</definedName>
    <definedName hidden="1" name="IQ_ST_DEBT_REPAID_BNK">"c1190"</definedName>
    <definedName hidden="1" name="IQ_ST_DEBT_REPAID_BR">"c1191"</definedName>
    <definedName hidden="1" name="IQ_ST_DEBT_REPAID_FIN">"c1192"</definedName>
    <definedName hidden="1" name="IQ_ST_DEBT_REPAID_INS">"c1193"</definedName>
    <definedName hidden="1" name="IQ_ST_DEBT_REPAID_REIT">"c1194"</definedName>
    <definedName hidden="1" name="IQ_ST_DEBT_REPAID_UTI">"c1195"</definedName>
    <definedName hidden="1" name="IQ_ST_DEBT_UTI">"c1196"</definedName>
    <definedName hidden="1" name="IQ_ST_INVEST">"c1197"</definedName>
    <definedName hidden="1" name="IQ_ST_INVEST_UTI">"c1198"</definedName>
    <definedName hidden="1" name="IQ_ST_NOTE_RECEIV">"c1199"</definedName>
    <definedName hidden="1" name="IQ_STATE">"c1200"</definedName>
    <definedName hidden="1" name="IQ_STATUTORY_SURPLUS">"c1201"</definedName>
    <definedName hidden="1" name="IQ_STOCK_BASED">"c1202"</definedName>
    <definedName hidden="1" name="IQ_STOCK_BASED_CF">"c1203"</definedName>
    <definedName hidden="1" name="IQ_STRIKE_PRICE_ISSUED">"c1645"</definedName>
    <definedName hidden="1" name="IQ_STRIKE_PRICE_OS">"c1646"</definedName>
    <definedName hidden="1" name="IQ_SUB_LEASE_AFTER_FIVE">"c1207"</definedName>
    <definedName hidden="1" name="IQ_SUB_LEASE_INC_CY">"c1208"</definedName>
    <definedName hidden="1" name="IQ_SUB_LEASE_INC_CY1">"c1209"</definedName>
    <definedName hidden="1" name="IQ_SUB_LEASE_INC_CY2">"c1210"</definedName>
    <definedName hidden="1" name="IQ_SUB_LEASE_INC_CY3">"c1211"</definedName>
    <definedName hidden="1" name="IQ_SUB_LEASE_INC_CY4">"c1212"</definedName>
    <definedName hidden="1" name="IQ_SUB_LEASE_NEXT_FIVE">"c1213"</definedName>
    <definedName hidden="1" name="IQ_SVA">"c1214"</definedName>
    <definedName hidden="1" name="IQ_TAX_BENEFIT_OPTIONS">"c1215"</definedName>
    <definedName hidden="1" name="IQ_TAX_EQUIV_NET_INT_INC">"c1216"</definedName>
    <definedName hidden="1" name="IQ_TBV_SHARE">"c1217"</definedName>
    <definedName hidden="1" name="IQ_TEMPLATE">"c1521"</definedName>
    <definedName hidden="1" name="IQ_TENANT">"c1218"</definedName>
    <definedName hidden="1" name="IQ_TEV">"c1219"</definedName>
    <definedName hidden="1" name="IQ_TEV_EBIT">"c1220"</definedName>
    <definedName hidden="1" name="IQ_TEV_EBIT_AVG">"c1221"</definedName>
    <definedName hidden="1" name="IQ_TEV_EBITDA">"c1222"</definedName>
    <definedName hidden="1" name="IQ_TEV_EBITDA_AVG">"c1223"</definedName>
    <definedName hidden="1" name="IQ_TEV_EBITDA_FWD">"c1224"</definedName>
    <definedName hidden="1" name="IQ_TEV_EMPLOYEE_AVG">"c1225"</definedName>
    <definedName hidden="1" name="IQ_TEV_TOTAL_REV">"c1226"</definedName>
    <definedName hidden="1" name="IQ_TEV_TOTAL_REV_AVG">"c1227"</definedName>
    <definedName hidden="1" name="IQ_TEV_TOTAL_REV_FWD">"c1228"</definedName>
    <definedName hidden="1" name="IQ_TIER_ONE_RATIO">"c1229"</definedName>
    <definedName hidden="1" name="IQ_TIME_DEP">"c1230"</definedName>
    <definedName hidden="1" name="IQ_TODAY">0</definedName>
    <definedName hidden="1" name="IQ_TOT_ADJ_INC">"c1616"</definedName>
    <definedName hidden="1" name="IQ_TOTAL_AR_BR">"c1231"</definedName>
    <definedName hidden="1" name="IQ_TOTAL_AR_REIT">"c1232"</definedName>
    <definedName hidden="1" name="IQ_TOTAL_AR_UTI">"c1233"</definedName>
    <definedName hidden="1" name="IQ_TOTAL_ASSETS">"c1234"</definedName>
    <definedName hidden="1" name="IQ_TOTAL_ASSETS_10YR_ANN_GROWTH">"c1235"</definedName>
    <definedName hidden="1" name="IQ_TOTAL_ASSETS_1YR_ANN_GROWTH">"c1236"</definedName>
    <definedName hidden="1" name="IQ_TOTAL_ASSETS_2YR_ANN_GROWTH">"c1237"</definedName>
    <definedName hidden="1" name="IQ_TOTAL_ASSETS_3YR_ANN_GROWTH">"c1238"</definedName>
    <definedName hidden="1" name="IQ_TOTAL_ASSETS_5YR_ANN_GROWTH">"c1239"</definedName>
    <definedName hidden="1" name="IQ_TOTAL_ASSETS_7YR_ANN_GROWTH">"c1240"</definedName>
    <definedName hidden="1" name="IQ_TOTAL_AVG_CE_TOTAL_AVG_ASSETS">"c1241"</definedName>
    <definedName hidden="1" name="IQ_TOTAL_AVG_EQUITY_TOTAL_AVG_ASSETS">"c1242"</definedName>
    <definedName hidden="1" name="IQ_TOTAL_CA">"c1243"</definedName>
    <definedName hidden="1" name="IQ_TOTAL_CAP">"c1507"</definedName>
    <definedName hidden="1" name="IQ_TOTAL_CAPITAL_RATIO">"c1244"</definedName>
    <definedName hidden="1" name="IQ_TOTAL_CASH_DIVID">"c1266"</definedName>
    <definedName hidden="1" name="IQ_TOTAL_CASH_FINAN">"c119"</definedName>
    <definedName hidden="1" name="IQ_TOTAL_CASH_INVEST">"c121"</definedName>
    <definedName hidden="1" name="IQ_TOTAL_CASH_OPER">"c122"</definedName>
    <definedName hidden="1" name="IQ_TOTAL_CL">"c1245"</definedName>
    <definedName hidden="1" name="IQ_TOTAL_COMMON">"c1022"</definedName>
    <definedName hidden="1" name="IQ_TOTAL_COMMON_EQUITY">"c1246"</definedName>
    <definedName hidden="1" name="IQ_TOTAL_CURRENT_ASSETS">"c1243"</definedName>
    <definedName hidden="1" name="IQ_TOTAL_CURRENT_LIAB">"c1245"</definedName>
    <definedName hidden="1" name="IQ_TOTAL_DEBT">"c1247"</definedName>
    <definedName hidden="1" name="IQ_TOTAL_DEBT_CAPITAL">"c1248"</definedName>
    <definedName hidden="1" name="IQ_TOTAL_DEBT_EBITDA">"c1249"</definedName>
    <definedName hidden="1" name="IQ_TOTAL_DEBT_EQUITY">"c1250"</definedName>
    <definedName hidden="1" name="IQ_TOTAL_DEBT_ISSUED">"c1251"</definedName>
    <definedName hidden="1" name="IQ_TOTAL_DEBT_ISSUED_BNK">"c1252"</definedName>
    <definedName hidden="1" name="IQ_TOTAL_DEBT_ISSUED_BR">"c1253"</definedName>
    <definedName hidden="1" name="IQ_TOTAL_DEBT_ISSUED_FIN">"c1254"</definedName>
    <definedName hidden="1" name="IQ_TOTAL_DEBT_ISSUED_REIT">"c1255"</definedName>
    <definedName hidden="1" name="IQ_TOTAL_DEBT_ISSUED_UTI">"c1256"</definedName>
    <definedName hidden="1" name="IQ_TOTAL_DEBT_ISSUES_INS">"c1257"</definedName>
    <definedName hidden="1" name="IQ_TOTAL_DEBT_OVER_EBITDA">"c1249"</definedName>
    <definedName hidden="1" name="IQ_TOTAL_DEBT_OVER_TOTAL_BV">"c1250"</definedName>
    <definedName hidden="1" name="IQ_TOTAL_DEBT_OVER_TOTAL_CAP">"c1248"</definedName>
    <definedName hidden="1" name="IQ_TOTAL_DEBT_REPAID">"c1258"</definedName>
    <definedName hidden="1" name="IQ_TOTAL_DEBT_REPAID_BNK">"c1259"</definedName>
    <definedName hidden="1" name="IQ_TOTAL_DEBT_REPAID_BR">"c1260"</definedName>
    <definedName hidden="1" name="IQ_TOTAL_DEBT_REPAID_FIN">"c1261"</definedName>
    <definedName hidden="1" name="IQ_TOTAL_DEBT_REPAID_INS">"c1262"</definedName>
    <definedName hidden="1" name="IQ_TOTAL_DEBT_REPAID_REIT">"c1263"</definedName>
    <definedName hidden="1" name="IQ_TOTAL_DEBT_REPAID_UTI">"c1264"</definedName>
    <definedName hidden="1" name="IQ_TOTAL_DEPOSITS">"c1265"</definedName>
    <definedName hidden="1" name="IQ_TOTAL_DIV_PAID_CF">"c1266"</definedName>
    <definedName hidden="1" name="IQ_TOTAL_EMPLOYEE">"c1522"</definedName>
    <definedName hidden="1" name="IQ_TOTAL_EQUITY">"c1267"</definedName>
    <definedName hidden="1" name="IQ_TOTAL_EQUITY_10YR_ANN_GROWTH">"c1268"</definedName>
    <definedName hidden="1" name="IQ_TOTAL_EQUITY_1YR_ANN_GROWTH">"c1269"</definedName>
    <definedName hidden="1" name="IQ_TOTAL_EQUITY_2YR_ANN_GROWTH">"c1270"</definedName>
    <definedName hidden="1" name="IQ_TOTAL_EQUITY_3YR_ANN_GROWTH">"c1271"</definedName>
    <definedName hidden="1" name="IQ_TOTAL_EQUITY_5YR_ANN_GROWTH">"c1272"</definedName>
    <definedName hidden="1" name="IQ_TOTAL_EQUITY_7YR_ANN_GROWTH">"c1273"</definedName>
    <definedName hidden="1" name="IQ_TOTAL_EQUITY_ALLOWANCE_TOTAL_LOANS">"c1274"</definedName>
    <definedName hidden="1" name="IQ_TOTAL_INTEREST_EXP">"c591"</definedName>
    <definedName hidden="1" name="IQ_TOTAL_INVENTORY">"c622"</definedName>
    <definedName hidden="1" name="IQ_TOTAL_INVEST">"c1275"</definedName>
    <definedName hidden="1" name="IQ_TOTAL_LIAB">"c1276"</definedName>
    <definedName hidden="1" name="IQ_TOTAL_LIAB_BNK">"c1277"</definedName>
    <definedName hidden="1" name="IQ_TOTAL_LIAB_BR">"c1278"</definedName>
    <definedName hidden="1" name="IQ_TOTAL_LIAB_EQUITY">"c1279"</definedName>
    <definedName hidden="1" name="IQ_TOTAL_LIAB_FIN">"c1280"</definedName>
    <definedName hidden="1" name="IQ_TOTAL_LIAB_INS">"c1281"</definedName>
    <definedName hidden="1" name="IQ_TOTAL_LIAB_REIT">"c1282"</definedName>
    <definedName hidden="1" name="IQ_TOTAL_LIAB_SHAREHOLD">"c1279"</definedName>
    <definedName hidden="1" name="IQ_TOTAL_LIAB_TOTAL_ASSETS">"c1283"</definedName>
    <definedName hidden="1" name="IQ_TOTAL_LONG_DEBT">"c1617"</definedName>
    <definedName hidden="1" name="IQ_TOTAL_OPER_EXP_BR">"c1284"</definedName>
    <definedName hidden="1" name="IQ_TOTAL_OPER_EXP_FIN">"c1285"</definedName>
    <definedName hidden="1" name="IQ_TOTAL_OPER_EXP_INS">"c1286"</definedName>
    <definedName hidden="1" name="IQ_TOTAL_OPER_EXP_REIT">"c1287"</definedName>
    <definedName hidden="1" name="IQ_TOTAL_OPER_EXP_UTI">"c1288"</definedName>
    <definedName hidden="1" name="IQ_TOTAL_OPER_EXPEN">"c1445"</definedName>
    <definedName hidden="1" name="IQ_TOTAL_OTHER_OPER">"c1289"</definedName>
    <definedName hidden="1" name="IQ_TOTAL_PENSION_ASSETS">"c1290"</definedName>
    <definedName hidden="1" name="IQ_TOTAL_PENSION_EXP">"c1291"</definedName>
    <definedName hidden="1" name="IQ_TOTAL_PENSION_OBLIGATION">"c1292"</definedName>
    <definedName hidden="1" name="IQ_TOTAL_RECEIV">"c1293"</definedName>
    <definedName hidden="1" name="IQ_TOTAL_REV">"c1294"</definedName>
    <definedName hidden="1" name="IQ_TOTAL_REV_10YR_ANN_GROWTH">"c1295"</definedName>
    <definedName hidden="1" name="IQ_TOTAL_REV_1YR_ANN_GROWTH">"c1296"</definedName>
    <definedName hidden="1" name="IQ_TOTAL_REV_2YR_ANN_GROWTH">"c1297"</definedName>
    <definedName hidden="1" name="IQ_TOTAL_REV_3YR_ANN_GROWTH">"c1298"</definedName>
    <definedName hidden="1" name="IQ_TOTAL_REV_5YR_ANN_GROWTH">"c1299"</definedName>
    <definedName hidden="1" name="IQ_TOTAL_REV_7YR_ANN_GROWTH">"c1300"</definedName>
    <definedName hidden="1" name="IQ_TOTAL_REV_AS_REPORTED">"c1301"</definedName>
    <definedName hidden="1" name="IQ_TOTAL_REV_BNK">"c1302"</definedName>
    <definedName hidden="1" name="IQ_TOTAL_REV_BR">"c1303"</definedName>
    <definedName hidden="1" name="IQ_TOTAL_REV_EMPLOYEE">"c1304"</definedName>
    <definedName hidden="1" name="IQ_TOTAL_REV_FIN">"c1305"</definedName>
    <definedName hidden="1" name="IQ_TOTAL_REV_INS">"c1306"</definedName>
    <definedName hidden="1" name="IQ_TOTAL_REV_REIT">"c1307"</definedName>
    <definedName hidden="1" name="IQ_TOTAL_REV_UTI">"c1308"</definedName>
    <definedName hidden="1" name="IQ_TOTAL_REVENUE">"c1294"</definedName>
    <definedName hidden="1" name="IQ_TOTAL_SPECIAL">"c1618"</definedName>
    <definedName hidden="1" name="IQ_TOTAL_ST_BORROW">"c1177"</definedName>
    <definedName hidden="1" name="IQ_TOTAL_UNUSUAL">"c1508"</definedName>
    <definedName hidden="1" name="IQ_TRADE_AR">"c40"</definedName>
    <definedName hidden="1" name="IQ_TRADE_PRINCIPAL">"c1309"</definedName>
    <definedName hidden="1" name="IQ_TRADING_ASSETS">"c1310"</definedName>
    <definedName hidden="1" name="IQ_TREASURY">"c1311"</definedName>
    <definedName hidden="1" name="IQ_TREASURY_OTHER_EQUITY">"c1312"</definedName>
    <definedName hidden="1" name="IQ_TREASURY_OTHER_EQUITY_BNK">"c1313"</definedName>
    <definedName hidden="1" name="IQ_TREASURY_OTHER_EQUITY_BR">"c1314"</definedName>
    <definedName hidden="1" name="IQ_TREASURY_OTHER_EQUITY_FIN">"c1315"</definedName>
    <definedName hidden="1" name="IQ_TREASURY_OTHER_EQUITY_INS">"c1316"</definedName>
    <definedName hidden="1" name="IQ_TREASURY_OTHER_EQUITY_REIT">"c1317"</definedName>
    <definedName hidden="1" name="IQ_TREASURY_OTHER_EQUITY_UTI">"c1318"</definedName>
    <definedName hidden="1" name="IQ_TREASURY_STOCK">"c1311"</definedName>
    <definedName hidden="1" name="IQ_TRUST_INC">"c1319"</definedName>
    <definedName hidden="1" name="IQ_TRUST_PREF">"c1320"</definedName>
    <definedName hidden="1" name="IQ_UNEARN_PREMIUM">"c1321"</definedName>
    <definedName hidden="1" name="IQ_UNEARN_REV_CURRENT">"c1322"</definedName>
    <definedName hidden="1" name="IQ_UNEARN_REV_CURRENT_BNK">"c1323"</definedName>
    <definedName hidden="1" name="IQ_UNEARN_REV_CURRENT_BR">"c1324"</definedName>
    <definedName hidden="1" name="IQ_UNEARN_REV_CURRENT_FIN">"c1325"</definedName>
    <definedName hidden="1" name="IQ_UNEARN_REV_CURRENT_INS">"c1326"</definedName>
    <definedName hidden="1" name="IQ_UNEARN_REV_CURRENT_REIT">"c1327"</definedName>
    <definedName hidden="1" name="IQ_UNEARN_REV_CURRENT_UTI">"c1328"</definedName>
    <definedName hidden="1" name="IQ_UNEARN_REV_LT">"c1329"</definedName>
    <definedName hidden="1" name="IQ_UNPAID_CLAIMS">"c1330"</definedName>
    <definedName hidden="1" name="IQ_UNREALIZED_GAIN">"c1619"</definedName>
    <definedName hidden="1" name="IQ_US_GAAP">"c1331"</definedName>
    <definedName hidden="1" name="IQ_UTIL_PPE_NET">"c1620"</definedName>
    <definedName hidden="1" name="IQ_UV_PENSION_LIAB">"c1332"</definedName>
    <definedName hidden="1" name="IQ_VALUE_TRADED_LAST_3MTH">"c1530"</definedName>
    <definedName hidden="1" name="IQ_VALUE_TRADED_LAST_6MTH">"c1531"</definedName>
    <definedName hidden="1" name="IQ_VALUE_TRADED_LAST_MTH">"c1529"</definedName>
    <definedName hidden="1" name="IQ_VALUE_TRADED_LAST_WK">"c1528"</definedName>
    <definedName hidden="1" name="IQ_VALUE_TRADED_LAST_YR">"c1532"</definedName>
    <definedName hidden="1" name="IQ_VOL_LAST_3MTH">"c1525"</definedName>
    <definedName hidden="1" name="IQ_VOL_LAST_6MTH">"c1526"</definedName>
    <definedName hidden="1" name="IQ_VOL_LAST_MTH">"c1524"</definedName>
    <definedName hidden="1" name="IQ_VOL_LAST_WK">"c1523"</definedName>
    <definedName hidden="1" name="IQ_VOL_LAST_YR">"c1527"</definedName>
    <definedName hidden="1" name="IQ_VOLUME">"c1333"</definedName>
    <definedName hidden="1" name="IQ_WEIGHTED_AVG_PRICE">"c1334"</definedName>
    <definedName hidden="1" name="IQ_WIP_INV">"c1335"</definedName>
    <definedName hidden="1" name="IQ_WORKMEN_WRITTEN">"c1336"</definedName>
    <definedName hidden="1" name="IQ_YEARHIGH">"c1337"</definedName>
    <definedName hidden="1" name="IQ_YEARLOW">"c1338"</definedName>
    <definedName hidden="1" name="IQ_YTD">3000</definedName>
    <definedName hidden="1" name="IQ_Z_SCORE">"c1339"</definedName>
    <definedName localSheetId="7" name="ISPctChoice">#REF!</definedName>
    <definedName localSheetId="8" name="ISPctChoice">#REF!</definedName>
    <definedName name="ISPctChoice">#REF!</definedName>
    <definedName localSheetId="7" name="ISPctChoice___0">#REF!</definedName>
    <definedName localSheetId="8" name="ISPctChoice___0">#REF!</definedName>
    <definedName name="ISPctChoice___0">#REF!</definedName>
    <definedName localSheetId="7" name="ISPctChoice___12">#REF!</definedName>
    <definedName localSheetId="8" name="ISPctChoice___12">#REF!</definedName>
    <definedName name="ISPctChoice___12">#REF!</definedName>
    <definedName localSheetId="7" name="ISPctChoice___14">#REF!</definedName>
    <definedName localSheetId="8" name="ISPctChoice___14">#REF!</definedName>
    <definedName name="ISPctChoice___14">#REF!</definedName>
    <definedName localSheetId="7" name="ISPctChoice___16">#REF!</definedName>
    <definedName localSheetId="8" name="ISPctChoice___16">#REF!</definedName>
    <definedName name="ISPctChoice___16">#REF!</definedName>
    <definedName localSheetId="7" name="ISPctChoice___2">#REF!</definedName>
    <definedName localSheetId="8" name="ISPctChoice___2">#REF!</definedName>
    <definedName name="ISPctChoice___2">#REF!</definedName>
    <definedName localSheetId="7" name="ISPctChoice___25">#REF!</definedName>
    <definedName localSheetId="8" name="ISPctChoice___25">#REF!</definedName>
    <definedName name="ISPctChoice___25">#REF!</definedName>
    <definedName localSheetId="7" name="ISPctChoice___26">#REF!</definedName>
    <definedName localSheetId="8" name="ISPctChoice___26">#REF!</definedName>
    <definedName name="ISPctChoice___26">#REF!</definedName>
    <definedName localSheetId="7" name="ISPctChoice___27">#REF!</definedName>
    <definedName localSheetId="8" name="ISPctChoice___27">#REF!</definedName>
    <definedName name="ISPctChoice___27">#REF!</definedName>
    <definedName localSheetId="7" name="ISPctChoice___4">#REF!</definedName>
    <definedName localSheetId="8" name="ISPctChoice___4">#REF!</definedName>
    <definedName name="ISPctChoice___4">#REF!</definedName>
    <definedName localSheetId="7" name="ISPctChoice___5">#REF!</definedName>
    <definedName localSheetId="8" name="ISPctChoice___5">#REF!</definedName>
    <definedName name="ISPctChoice___5">#REF!</definedName>
    <definedName localSheetId="7" name="ISPctChoice___7">#REF!</definedName>
    <definedName localSheetId="8" name="ISPctChoice___7">#REF!</definedName>
    <definedName name="ISPctChoice___7">#REF!</definedName>
    <definedName localSheetId="7" name="ISPctList">#REF!</definedName>
    <definedName localSheetId="8" name="ISPctList">#REF!</definedName>
    <definedName name="ISPctList">#REF!</definedName>
    <definedName localSheetId="7" name="ISPctList___0">#REF!</definedName>
    <definedName localSheetId="8" name="ISPctList___0">#REF!</definedName>
    <definedName name="ISPctList___0">#REF!</definedName>
    <definedName localSheetId="7" name="ISPctList___12">#REF!</definedName>
    <definedName localSheetId="8" name="ISPctList___12">#REF!</definedName>
    <definedName name="ISPctList___12">#REF!</definedName>
    <definedName localSheetId="7" name="ISPctList___14">#REF!</definedName>
    <definedName localSheetId="8" name="ISPctList___14">#REF!</definedName>
    <definedName name="ISPctList___14">#REF!</definedName>
    <definedName localSheetId="7" name="ISPctList___16">#REF!</definedName>
    <definedName localSheetId="8" name="ISPctList___16">#REF!</definedName>
    <definedName name="ISPctList___16">#REF!</definedName>
    <definedName localSheetId="7" name="ISPctList___2">#REF!</definedName>
    <definedName localSheetId="8" name="ISPctList___2">#REF!</definedName>
    <definedName name="ISPctList___2">#REF!</definedName>
    <definedName localSheetId="7" name="ISPctList___25">#REF!</definedName>
    <definedName localSheetId="8" name="ISPctList___25">#REF!</definedName>
    <definedName name="ISPctList___25">#REF!</definedName>
    <definedName localSheetId="7" name="ISPctList___26">#REF!</definedName>
    <definedName localSheetId="8" name="ISPctList___26">#REF!</definedName>
    <definedName name="ISPctList___26">#REF!</definedName>
    <definedName localSheetId="7" name="ISPctList___27">#REF!</definedName>
    <definedName localSheetId="8" name="ISPctList___27">#REF!</definedName>
    <definedName name="ISPctList___27">#REF!</definedName>
    <definedName localSheetId="7" name="ISPctList___4">#REF!</definedName>
    <definedName localSheetId="8" name="ISPctList___4">#REF!</definedName>
    <definedName name="ISPctList___4">#REF!</definedName>
    <definedName localSheetId="7" name="ISPctList___5">#REF!</definedName>
    <definedName localSheetId="8" name="ISPctList___5">#REF!</definedName>
    <definedName name="ISPctList___5">#REF!</definedName>
    <definedName localSheetId="7" name="ISPctList___7">#REF!</definedName>
    <definedName localSheetId="8" name="ISPctList___7">#REF!</definedName>
    <definedName name="ISPctList___7">#REF!</definedName>
    <definedName localSheetId="7" name="itl">#REF!</definedName>
    <definedName localSheetId="8" name="itl">#REF!</definedName>
    <definedName name="itl">#REF!</definedName>
    <definedName hidden="1" localSheetId="0" name="iu">{"orixcsc",#N/A,FALSE,"ORIX CSC";"orixcsc2",#N/A,FALSE,"ORIX CSC"}</definedName>
    <definedName hidden="1" localSheetId="7" name="iu">{"orixcsc",#N/A,FALSE,"ORIX CSC";"orixcsc2",#N/A,FALSE,"ORIX CSC"}</definedName>
    <definedName hidden="1" localSheetId="8" name="iu">{"orixcsc",#N/A,FALSE,"ORIX CSC";"orixcsc2",#N/A,FALSE,"ORIX CSC"}</definedName>
    <definedName hidden="1" localSheetId="13" name="iu">{"orixcsc",#N/A,FALSE,"ORIX CSC";"orixcsc2",#N/A,FALSE,"ORIX CSC"}</definedName>
    <definedName hidden="1" name="iu">{"orixcsc",#N/A,FALSE,"ORIX CSC";"orixcsc2",#N/A,FALSE,"ORIX CSC"}</definedName>
    <definedName hidden="1" localSheetId="0" name="j">{"résultats",#N/A,FALSE,"résultats SFS";"indicateurs",#N/A,FALSE,"résultats SFS";"commentaires",#N/A,FALSE,"commentaires SFS";"graphiques",#N/A,FALSE,"graphiques SFS"}</definedName>
    <definedName hidden="1" localSheetId="7" name="j">{"résultats",#N/A,FALSE,"résultats SFS";"indicateurs",#N/A,FALSE,"résultats SFS";"commentaires",#N/A,FALSE,"commentaires SFS";"graphiques",#N/A,FALSE,"graphiques SFS"}</definedName>
    <definedName hidden="1" localSheetId="8" name="j">{"résultats",#N/A,FALSE,"résultats SFS";"indicateurs",#N/A,FALSE,"résultats SFS";"commentaires",#N/A,FALSE,"commentaires SFS";"graphiques",#N/A,FALSE,"graphiques SFS"}</definedName>
    <definedName hidden="1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8" name="Jadida">#REF!</definedName>
    <definedName name="Jadida">#REF!</definedName>
    <definedName localSheetId="7" name="January">#REF!</definedName>
    <definedName localSheetId="8" name="January">#REF!</definedName>
    <definedName name="January">#REF!</definedName>
    <definedName localSheetId="7" name="Janvier">#REF!</definedName>
    <definedName localSheetId="8" name="Janvier">#REF!</definedName>
    <definedName name="Janvier">#REF!</definedName>
    <definedName localSheetId="7" name="JB">#REF!</definedName>
    <definedName localSheetId="8" name="JB">#REF!</definedName>
    <definedName name="JB">#REF!</definedName>
    <definedName name="jbh">#N/A</definedName>
    <definedName localSheetId="7" name="jcidaged">'[46]CIG+OV'!#REF!</definedName>
    <definedName localSheetId="8" name="jcidaged">'[46]CIG+OV'!#REF!</definedName>
    <definedName name="jcidaged">'[46]CIG+OV'!#REF!</definedName>
    <definedName localSheetId="7" name="jcidcb">'[46]CIG+OV'!#REF!</definedName>
    <definedName localSheetId="8" name="jcidcb">'[46]CIG+OV'!#REF!</definedName>
    <definedName name="jcidcb">'[46]CIG+OV'!#REF!</definedName>
    <definedName localSheetId="7" name="jcidcr">'[46]CIG+OV'!#REF!</definedName>
    <definedName localSheetId="8" name="jcidcr">'[46]CIG+OV'!#REF!</definedName>
    <definedName name="jcidcr">'[46]CIG+OV'!#REF!</definedName>
    <definedName localSheetId="7" name="jcidcs">'[46]CIG+OV'!#REF!</definedName>
    <definedName localSheetId="8" name="jcidcs">'[46]CIG+OV'!#REF!</definedName>
    <definedName name="jcidcs">'[46]CIG+OV'!#REF!</definedName>
    <definedName localSheetId="7" name="jcidpb">'[46]CIG+OV'!#REF!</definedName>
    <definedName localSheetId="8" name="jcidpb">'[46]CIG+OV'!#REF!</definedName>
    <definedName name="jcidpb">'[46]CIG+OV'!#REF!</definedName>
    <definedName localSheetId="7" name="jcidpr">'[46]CIG+OV'!#REF!</definedName>
    <definedName localSheetId="8" name="jcidpr">'[46]CIG+OV'!#REF!</definedName>
    <definedName name="jcidpr">'[46]CIG+OV'!#REF!</definedName>
    <definedName localSheetId="7" name="jcidps">'[46]CIG+OV'!#REF!</definedName>
    <definedName localSheetId="8" name="jcidps">'[46]CIG+OV'!#REF!</definedName>
    <definedName name="jcidps">'[46]CIG+OV'!#REF!</definedName>
    <definedName localSheetId="0" name="JDJY">Cover!JDJY</definedName>
    <definedName localSheetId="7" name="JDJY">#N/A</definedName>
    <definedName localSheetId="8" name="JDJY">#N/A</definedName>
    <definedName name="JDJY">[0]!JDJY</definedName>
    <definedName localSheetId="0" name="jdtju">Cover!Nb_de_paiements_par_an*#REF!</definedName>
    <definedName name="jdtju">#N/A</definedName>
    <definedName name="jfgkj">#N/A</definedName>
    <definedName name="jfh">#N/A</definedName>
    <definedName localSheetId="0" name="jfhbvc">#REF!</definedName>
    <definedName localSheetId="7" name="jfhbvc">#REF!</definedName>
    <definedName localSheetId="8" name="jfhbvc">#REF!</definedName>
    <definedName name="jfhbvc">#REF!</definedName>
    <definedName name="jfhg">#N/A</definedName>
    <definedName name="jfhgf">#N/A</definedName>
    <definedName localSheetId="0" name="jfhjkfv">Cover!jfhjkfv</definedName>
    <definedName localSheetId="7" name="jfhjkfv">#N/A</definedName>
    <definedName localSheetId="8" name="jfhjkfv">'Parc Mobile '!jfhjkfv</definedName>
    <definedName name="jfhjkfv">[0]!jfhjkfv</definedName>
    <definedName name="jfhkf">#N/A</definedName>
    <definedName localSheetId="0" name="jfhkfn">Cover!jfhkfn</definedName>
    <definedName localSheetId="7" name="jfhkfn">#N/A</definedName>
    <definedName localSheetId="8" name="jfhkfn">'Parc Mobile '!jfhkfn</definedName>
    <definedName name="jfhkfn">[0]!jfhkfn</definedName>
    <definedName name="jfhkfv">#N/A</definedName>
    <definedName localSheetId="0" name="JFHKG">Cover!JFHKG</definedName>
    <definedName localSheetId="7" name="JFHKG">#N/A</definedName>
    <definedName localSheetId="8" name="JFHKG">'Parc Mobile '!JFHKG</definedName>
    <definedName name="JFHKG">[0]!JFHKG</definedName>
    <definedName name="JFHLF">#N/A</definedName>
    <definedName name="jfhur">#N/A</definedName>
    <definedName hidden="1" localSheetId="0" name="jfjfj">{#N/A,#N/A,TRUE,"Cover sheet";#N/A,#N/A,TRUE,"DCF analysis";#N/A,#N/A,TRUE,"WACC calculation"}</definedName>
    <definedName hidden="1" localSheetId="7" name="jfjfj">{#N/A,#N/A,TRUE,"Cover sheet";#N/A,#N/A,TRUE,"DCF analysis";#N/A,#N/A,TRUE,"WACC calculation"}</definedName>
    <definedName hidden="1" localSheetId="8" name="jfjfj">{#N/A,#N/A,TRUE,"Cover sheet";#N/A,#N/A,TRUE,"DCF analysis";#N/A,#N/A,TRUE,"WACC calculation"}</definedName>
    <definedName hidden="1" name="jfjfj">{#N/A,#N/A,TRUE,"Cover sheet";#N/A,#N/A,TRUE,"DCF analysis";#N/A,#N/A,TRUE,"WACC calculation"}</definedName>
    <definedName name="JFL">#N/A</definedName>
    <definedName hidden="1" localSheetId="10" name="jgkhjk">#REF!</definedName>
    <definedName hidden="1" localSheetId="0" name="jgkhjk">#REF!</definedName>
    <definedName hidden="1" localSheetId="7" name="jgkhjk">#REF!</definedName>
    <definedName hidden="1" localSheetId="8" name="jgkhjk">#REF!</definedName>
    <definedName hidden="1" localSheetId="13" name="jgkhjk">#REF!</definedName>
    <definedName hidden="1" name="jgkhjk">#REF!</definedName>
    <definedName name="JH">#N/A</definedName>
    <definedName name="JHDYGFFD">#N/A</definedName>
    <definedName name="JHFK">#N/A</definedName>
    <definedName name="JHFK.">#N/A</definedName>
    <definedName localSheetId="0" name="jhgjhgjhh">Cover!jhgjhgjhh</definedName>
    <definedName localSheetId="7" name="jhgjhgjhh">#N/A</definedName>
    <definedName localSheetId="8" name="jhgjhgjhh">'Parc Mobile '!jhgjhgjhh</definedName>
    <definedName name="jhgjhgjhh">[0]!jhgjhgjhh</definedName>
    <definedName localSheetId="0" name="jhgjhgjhh___0">LastAmort___0</definedName>
    <definedName localSheetId="7" name="jhgjhgjhh___0">'Data Mobile'!LastAmort___0</definedName>
    <definedName localSheetId="8" name="jhgjhgjhh___0">'Parc Mobile '!LastAmort___0</definedName>
    <definedName name="jhgjhgjhh___0">LastAmort___0</definedName>
    <definedName localSheetId="0" name="jhgjhgjhh___12">LastAmort___12</definedName>
    <definedName localSheetId="7" name="jhgjhgjhh___12">'Data Mobile'!LastAmort___12</definedName>
    <definedName localSheetId="8" name="jhgjhgjhh___12">'Parc Mobile '!LastAmort___12</definedName>
    <definedName name="jhgjhgjhh___12">LastAmort___12</definedName>
    <definedName localSheetId="0" name="jhgjhgjhh___14">LastAmort___14</definedName>
    <definedName localSheetId="7" name="jhgjhgjhh___14">'Data Mobile'!LastAmort___14</definedName>
    <definedName localSheetId="8" name="jhgjhgjhh___14">'Parc Mobile '!LastAmort___14</definedName>
    <definedName name="jhgjhgjhh___14">LastAmort___14</definedName>
    <definedName localSheetId="0" name="jhgjhgjhh___16">LAssets___0</definedName>
    <definedName localSheetId="7" name="jhgjhgjhh___16">'Data Mobile'!LAssets___0</definedName>
    <definedName localSheetId="8" name="jhgjhgjhh___16">'Parc Mobile '!LAssets___0</definedName>
    <definedName name="jhgjhgjhh___16">LAssets___0</definedName>
    <definedName localSheetId="0" name="jhgjhgjhh___2">LastAmort___2</definedName>
    <definedName localSheetId="7" name="jhgjhgjhh___2">'Data Mobile'!LastAmort___2</definedName>
    <definedName localSheetId="8" name="jhgjhgjhh___2">'Parc Mobile '!LastAmort___2</definedName>
    <definedName name="jhgjhgjhh___2">LastAmort___2</definedName>
    <definedName localSheetId="0" name="jhgjhgjhh___23">LAssets___7</definedName>
    <definedName localSheetId="7" name="jhgjhgjhh___23">'Data Mobile'!LAssets___7</definedName>
    <definedName localSheetId="8" name="jhgjhgjhh___23">'Parc Mobile '!LAssets___7</definedName>
    <definedName name="jhgjhgjhh___23">LAssets___7</definedName>
    <definedName localSheetId="0" name="jhgjhgjhh___25">LastAmort___16</definedName>
    <definedName localSheetId="7" name="jhgjhgjhh___25">'Data Mobile'!LastAmort___16</definedName>
    <definedName localSheetId="8" name="jhgjhgjhh___25">'Parc Mobile '!LastAmort___16</definedName>
    <definedName name="jhgjhgjhh___25">LastAmort___16</definedName>
    <definedName localSheetId="0" name="jhgjhgjhh___26">LastAmort___26</definedName>
    <definedName localSheetId="7" name="jhgjhgjhh___26">'Data Mobile'!LastAmort___26</definedName>
    <definedName localSheetId="8" name="jhgjhgjhh___26">'Parc Mobile '!LastAmort___26</definedName>
    <definedName name="jhgjhgjhh___26">LastAmort___26</definedName>
    <definedName localSheetId="0" name="jhgjhgjhh___27">LastAmort___27</definedName>
    <definedName localSheetId="7" name="jhgjhgjhh___27">'Data Mobile'!LastAmort___27</definedName>
    <definedName localSheetId="8" name="jhgjhgjhh___27">'Parc Mobile '!LastAmort___27</definedName>
    <definedName name="jhgjhgjhh___27">LastAmort___27</definedName>
    <definedName localSheetId="0" name="jhgjhgjhh___3">LastAmort___25</definedName>
    <definedName localSheetId="7" name="jhgjhgjhh___3">'Data Mobile'!LastAmort___25</definedName>
    <definedName localSheetId="8" name="jhgjhgjhh___3">'Parc Mobile '!LastAmort___25</definedName>
    <definedName name="jhgjhgjhh___3">LastAmort___25</definedName>
    <definedName localSheetId="7" name="jhgjhgjhh___4">[57]Trafic!LastAmort</definedName>
    <definedName name="jhgjhgjhh___4">[57]Trafic!LastAmort</definedName>
    <definedName localSheetId="0" name="jhgjhgjhh___5">LastAmort___5</definedName>
    <definedName localSheetId="7" name="jhgjhgjhh___5">'Data Mobile'!LastAmort___5</definedName>
    <definedName localSheetId="8" name="jhgjhgjhh___5">'Parc Mobile '!LastAmort___5</definedName>
    <definedName name="jhgjhgjhh___5">LastAmort___5</definedName>
    <definedName localSheetId="0" name="jhgjhgjhh___6">LAssets___26</definedName>
    <definedName localSheetId="7" name="jhgjhgjhh___6">'Data Mobile'!LAssets___26</definedName>
    <definedName localSheetId="8" name="jhgjhgjhh___6">'Parc Mobile '!LAssets___26</definedName>
    <definedName name="jhgjhgjhh___6">LAssets___26</definedName>
    <definedName localSheetId="0" name="jhgjhgjhh___7">LastAmort___7</definedName>
    <definedName localSheetId="7" name="jhgjhgjhh___7">'Data Mobile'!LastAmort___7</definedName>
    <definedName localSheetId="8" name="jhgjhgjhh___7">'Parc Mobile '!LastAmort___7</definedName>
    <definedName name="jhgjhgjhh___7">LastAmort___7</definedName>
    <definedName localSheetId="0" name="jhgjhgjhh___9">LastAmort___4</definedName>
    <definedName localSheetId="7" name="jhgjhgjhh___9">'Data Mobile'!LastAmort___4</definedName>
    <definedName localSheetId="8" name="jhgjhgjhh___9">'Parc Mobile '!LastAmort___4</definedName>
    <definedName name="jhgjhgjhh___9">LastAmort___4</definedName>
    <definedName localSheetId="0" name="jhgjuy">Cover!jhgjuy</definedName>
    <definedName localSheetId="7" name="jhgjuy">#N/A</definedName>
    <definedName localSheetId="8" name="jhgjuy">'Parc Mobile '!jhgjuy</definedName>
    <definedName name="jhgjuy">[0]!jhgjuy</definedName>
    <definedName name="jhy">#N/A</definedName>
    <definedName name="JHYBG">#N/A</definedName>
    <definedName localSheetId="0" name="JHYGB">Cover!JHYGB</definedName>
    <definedName localSheetId="7" name="JHYGB">#N/A</definedName>
    <definedName localSheetId="8" name="JHYGB">'Parc Mobile '!JHYGB</definedName>
    <definedName name="JHYGB">[0]!JHYGB</definedName>
    <definedName name="jhyt">#N/A</definedName>
    <definedName localSheetId="0" name="jijijoi">[106]MANQUE!#REF!</definedName>
    <definedName localSheetId="7" name="jijijoi">[106]MANQUE!#REF!</definedName>
    <definedName localSheetId="8" name="jijijoi">[106]MANQUE!#REF!</definedName>
    <definedName name="jijijoi">[106]MANQUE!#REF!</definedName>
    <definedName localSheetId="0" name="jj">Cover!jj</definedName>
    <definedName localSheetId="7" name="jj">#N/A</definedName>
    <definedName localSheetId="8" name="jj">#N/A</definedName>
    <definedName name="jj">[0]!jj</definedName>
    <definedName name="JJJJJ">#N/A</definedName>
    <definedName localSheetId="0" name="JJJJJJ">Cover!JJJJJJ</definedName>
    <definedName localSheetId="7" name="JJJJJJ">#N/A</definedName>
    <definedName localSheetId="8" name="JJJJJJ">#N/A</definedName>
    <definedName name="JJJJJJ">[0]!JJJJJJ</definedName>
    <definedName name="JJJJJJJJJJJ">#N/A</definedName>
    <definedName hidden="1" localSheetId="0" name="jkl">{#N/A,#N/A,FALSE,"EL-M-01";#N/A,#N/A,FALSE,"EL-M-02";#N/A,#N/A,FALSE,"EL-M-03";#N/A,#N/A,FALSE,"EL-S-01";#N/A,#N/A,FALSE,"EL-S-02";#N/A,#N/A,FALSE,"EL-A-01";#N/A,#N/A,FALSE,"EL-A-02"}</definedName>
    <definedName hidden="1" localSheetId="7" name="jkl">{#N/A,#N/A,FALSE,"EL-M-01";#N/A,#N/A,FALSE,"EL-M-02";#N/A,#N/A,FALSE,"EL-M-03";#N/A,#N/A,FALSE,"EL-S-01";#N/A,#N/A,FALSE,"EL-S-02";#N/A,#N/A,FALSE,"EL-A-01";#N/A,#N/A,FALSE,"EL-A-02"}</definedName>
    <definedName hidden="1" localSheetId="8" name="jkl">{#N/A,#N/A,FALSE,"EL-M-01";#N/A,#N/A,FALSE,"EL-M-02";#N/A,#N/A,FALSE,"EL-M-03";#N/A,#N/A,FALSE,"EL-S-01";#N/A,#N/A,FALSE,"EL-S-02";#N/A,#N/A,FALSE,"EL-A-01";#N/A,#N/A,FALSE,"EL-A-02"}</definedName>
    <definedName hidden="1" name="jkl">{#N/A,#N/A,FALSE,"EL-M-01";#N/A,#N/A,FALSE,"EL-M-02";#N/A,#N/A,FALSE,"EL-M-03";#N/A,#N/A,FALSE,"EL-S-01";#N/A,#N/A,FALSE,"EL-S-02";#N/A,#N/A,FALSE,"EL-A-01";#N/A,#N/A,FALSE,"EL-A-02"}</definedName>
    <definedName localSheetId="0" name="JNBGHVC">Cover!JNBGHVC</definedName>
    <definedName localSheetId="7" name="JNBGHVC">#N/A</definedName>
    <definedName localSheetId="8" name="JNBGHVC">'Parc Mobile '!JNBGHVC</definedName>
    <definedName name="JNBGHVC">[0]!JNBGHVC</definedName>
    <definedName localSheetId="0" name="jnijk">Cover!jnijk</definedName>
    <definedName localSheetId="7" name="jnijk">#N/A</definedName>
    <definedName localSheetId="8" name="jnijk">'Parc Mobile '!jnijk</definedName>
    <definedName name="jnijk">[0]!jnijk</definedName>
    <definedName hidden="1"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Cover!JTYJKYTK</definedName>
    <definedName localSheetId="7" name="JTYJKYTK">#N/A</definedName>
    <definedName localSheetId="8" name="JTYJKYTK">#N/A</definedName>
    <definedName name="JTYJKYTK">[0]!JTYJKYTK</definedName>
    <definedName localSheetId="0" name="juin">#REF!</definedName>
    <definedName localSheetId="7" name="juin">#REF!</definedName>
    <definedName localSheetId="8" name="juin">#REF!</definedName>
    <definedName name="juin">#REF!</definedName>
    <definedName localSheetId="7" name="July">#REF!</definedName>
    <definedName localSheetId="8" name="July">#REF!</definedName>
    <definedName name="July">#REF!</definedName>
    <definedName localSheetId="7" name="June">#REF!</definedName>
    <definedName localSheetId="8" name="June">#REF!</definedName>
    <definedName name="June">#REF!</definedName>
    <definedName localSheetId="0" name="JYDTJKTK">Cover!JYDTJKTK</definedName>
    <definedName localSheetId="7" name="JYDTJKTK">#N/A</definedName>
    <definedName localSheetId="8" name="JYDTJKTK">#N/A</definedName>
    <definedName name="JYDTJKTK">[0]!JYDTJKTK</definedName>
    <definedName localSheetId="0" name="jzrdsf">Cover!jzrdsf</definedName>
    <definedName localSheetId="7" name="jzrdsf">#N/A</definedName>
    <definedName localSheetId="8" name="jzrdsf">'Parc Mobile '!jzrdsf</definedName>
    <definedName name="jzrdsf">[0]!jzrdsf</definedName>
    <definedName localSheetId="0" name="K">#REF!</definedName>
    <definedName localSheetId="7" name="K">#REF!</definedName>
    <definedName localSheetId="8" name="K">#REF!</definedName>
    <definedName name="K">#REF!</definedName>
    <definedName localSheetId="7" name="K___0">#REF!</definedName>
    <definedName localSheetId="8" name="K___0">#REF!</definedName>
    <definedName name="K___0">#REF!</definedName>
    <definedName localSheetId="7" name="K___12">#REF!</definedName>
    <definedName localSheetId="8" name="K___12">#REF!</definedName>
    <definedName name="K___12">#REF!</definedName>
    <definedName localSheetId="7" name="K___14">#REF!</definedName>
    <definedName localSheetId="8" name="K___14">#REF!</definedName>
    <definedName name="K___14">#REF!</definedName>
    <definedName localSheetId="7" name="K___16">#REF!</definedName>
    <definedName localSheetId="8" name="K___16">#REF!</definedName>
    <definedName name="K___16">#REF!</definedName>
    <definedName localSheetId="7" name="K___2">#REF!</definedName>
    <definedName localSheetId="8" name="K___2">#REF!</definedName>
    <definedName name="K___2">#REF!</definedName>
    <definedName localSheetId="7" name="K___25">#REF!</definedName>
    <definedName localSheetId="8" name="K___25">#REF!</definedName>
    <definedName name="K___25">#REF!</definedName>
    <definedName localSheetId="7" name="K___26">#REF!</definedName>
    <definedName localSheetId="8" name="K___26">#REF!</definedName>
    <definedName name="K___26">#REF!</definedName>
    <definedName localSheetId="7" name="K___27">#REF!</definedName>
    <definedName localSheetId="8" name="K___27">#REF!</definedName>
    <definedName name="K___27">#REF!</definedName>
    <definedName localSheetId="7" name="K___4">#REF!</definedName>
    <definedName localSheetId="8" name="K___4">#REF!</definedName>
    <definedName name="K___4">#REF!</definedName>
    <definedName localSheetId="7" name="K___5">#REF!</definedName>
    <definedName localSheetId="8" name="K___5">#REF!</definedName>
    <definedName name="K___5">#REF!</definedName>
    <definedName localSheetId="7" name="K___7">#REF!</definedName>
    <definedName localSheetId="8" name="K___7">#REF!</definedName>
    <definedName name="K___7">#REF!</definedName>
    <definedName hidden="1" localSheetId="0" name="ka">{"IS",#N/A,FALSE,"IS";"RPTIS",#N/A,FALSE,"RPTIS";"STATS",#N/A,FALSE,"STATS";"CELL",#N/A,FALSE,"CELL";"BS",#N/A,FALSE,"BS"}</definedName>
    <definedName hidden="1" localSheetId="7" name="ka">{"IS",#N/A,FALSE,"IS";"RPTIS",#N/A,FALSE,"RPTIS";"STATS",#N/A,FALSE,"STATS";"CELL",#N/A,FALSE,"CELL";"BS",#N/A,FALSE,"BS"}</definedName>
    <definedName hidden="1" localSheetId="8" name="ka">{"IS",#N/A,FALSE,"IS";"RPTIS",#N/A,FALSE,"RPTIS";"STATS",#N/A,FALSE,"STATS";"CELL",#N/A,FALSE,"CELL";"BS",#N/A,FALSE,"BS"}</definedName>
    <definedName hidden="1" localSheetId="13" name="ka">{"IS",#N/A,FALSE,"IS";"RPTIS",#N/A,FALSE,"RPTIS";"STATS",#N/A,FALSE,"STATS";"CELL",#N/A,FALSE,"CELL";"BS",#N/A,FALSE,"BS"}</definedName>
    <definedName hidden="1" name="ka">{"IS",#N/A,FALSE,"IS";"RPTIS",#N/A,FALSE,"RPTIS";"STATS",#N/A,FALSE,"STATS";"CELL",#N/A,FALSE,"CELL";"BS",#N/A,FALSE,"BS"}</definedName>
    <definedName localSheetId="7" name="kadmiri">'[29]FES  ATLAS'!#REF!</definedName>
    <definedName localSheetId="8" name="kadmiri">'[29]FES  ATLAS'!#REF!</definedName>
    <definedName name="kadmiri">'[29]FES  ATLAS'!#REF!</definedName>
    <definedName localSheetId="7" name="kazd">'[29]FES  ATLAS'!#REF!</definedName>
    <definedName localSheetId="8" name="kazd">'[29]FES  ATLAS'!#REF!</definedName>
    <definedName name="kazd">'[29]FES  ATLAS'!#REF!</definedName>
    <definedName name="KBoardPt">'[107]DO NOT TOUCH'!$B$43:$B$55</definedName>
    <definedName hidden="1"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localSheetId="0" name="kdnhfg">Cover!kdnhfg</definedName>
    <definedName localSheetId="7" name="kdnhfg">#N/A</definedName>
    <definedName localSheetId="8" name="kdnhfg">'Parc Mobile '!kdnhfg</definedName>
    <definedName name="kdnhfg">[0]!kdnhfg</definedName>
    <definedName hidden="1" localSheetId="0" name="ke">{"orixcsc",#N/A,FALSE,"ORIX CSC";"orixcsc2",#N/A,FALSE,"ORIX CSC"}</definedName>
    <definedName hidden="1" localSheetId="7" name="ke">{"orixcsc",#N/A,FALSE,"ORIX CSC";"orixcsc2",#N/A,FALSE,"ORIX CSC"}</definedName>
    <definedName hidden="1" localSheetId="8" name="ke">{"orixcsc",#N/A,FALSE,"ORIX CSC";"orixcsc2",#N/A,FALSE,"ORIX CSC"}</definedName>
    <definedName hidden="1" localSheetId="13" name="ke">{"orixcsc",#N/A,FALSE,"ORIX CSC";"orixcsc2",#N/A,FALSE,"ORIX CSC"}</definedName>
    <definedName hidden="1" name="ke">{"orixcsc",#N/A,FALSE,"ORIX CSC";"orixcsc2",#N/A,FALSE,"ORIX CSC"}</definedName>
    <definedName localSheetId="7" name="Kenitra">#REF!</definedName>
    <definedName localSheetId="8" name="Kenitra">#REF!</definedName>
    <definedName name="Kenitra">#REF!</definedName>
    <definedName localSheetId="7" name="Keyboards">#REF!</definedName>
    <definedName localSheetId="8" name="Keyboards">#REF!</definedName>
    <definedName name="Keyboards">#REF!</definedName>
    <definedName localSheetId="7" name="KeyPt">#REF!</definedName>
    <definedName localSheetId="8" name="KeyPt">#REF!</definedName>
    <definedName name="KeyPt">#REF!</definedName>
    <definedName localSheetId="7" name="KeyValues">#REF!</definedName>
    <definedName localSheetId="8" name="KeyValues">#REF!</definedName>
    <definedName name="KeyValues">#REF!</definedName>
    <definedName hidden="1"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8" name="KFG">#REF!</definedName>
    <definedName name="KFG">#REF!</definedName>
    <definedName localSheetId="0" name="kfhgdj">Cover!kfhgdj</definedName>
    <definedName localSheetId="7" name="kfhgdj">#N/A</definedName>
    <definedName localSheetId="8" name="kfhgdj">'Parc Mobile '!kfhgdj</definedName>
    <definedName name="kfhgdj">[0]!kfhgdj</definedName>
    <definedName name="kfhy">#N/A</definedName>
    <definedName hidden="1" localSheetId="0" name="kg">{"print 1",#N/A,FALSE,"PrimeCo PCS";"print 2",#N/A,FALSE,"PrimeCo PCS";"valuation",#N/A,FALSE,"PrimeCo PCS"}</definedName>
    <definedName hidden="1" localSheetId="7" name="kg">{"print 1",#N/A,FALSE,"PrimeCo PCS";"print 2",#N/A,FALSE,"PrimeCo PCS";"valuation",#N/A,FALSE,"PrimeCo PCS"}</definedName>
    <definedName hidden="1" localSheetId="8" name="kg">{"print 1",#N/A,FALSE,"PrimeCo PCS";"print 2",#N/A,FALSE,"PrimeCo PCS";"valuation",#N/A,FALSE,"PrimeCo PCS"}</definedName>
    <definedName hidden="1" localSheetId="13" name="kg">{"print 1",#N/A,FALSE,"PrimeCo PCS";"print 2",#N/A,FALSE,"PrimeCo PCS";"valuation",#N/A,FALSE,"PrimeCo PCS"}</definedName>
    <definedName hidden="1" name="kg">{"print 1",#N/A,FALSE,"PrimeCo PCS";"print 2",#N/A,FALSE,"PrimeCo PCS";"valuation",#N/A,FALSE,"PrimeCo PCS"}</definedName>
    <definedName hidden="1" localSheetId="0" name="kgkgk">{#N/A,#N/A,TRUE,"Cover sheet";#N/A,#N/A,TRUE,"DCF analysis";#N/A,#N/A,TRUE,"WACC calculation"}</definedName>
    <definedName hidden="1" localSheetId="7" name="kgkgk">{#N/A,#N/A,TRUE,"Cover sheet";#N/A,#N/A,TRUE,"DCF analysis";#N/A,#N/A,TRUE,"WACC calculation"}</definedName>
    <definedName hidden="1" localSheetId="8" name="kgkgk">{#N/A,#N/A,TRUE,"Cover sheet";#N/A,#N/A,TRUE,"DCF analysis";#N/A,#N/A,TRUE,"WACC calculation"}</definedName>
    <definedName hidden="1" name="kgkgk">{#N/A,#N/A,TRUE,"Cover sheet";#N/A,#N/A,TRUE,"DCF analysis";#N/A,#N/A,TRUE,"WACC calculation"}</definedName>
    <definedName hidden="1" localSheetId="0" name="kh">{"test2",#N/A,TRUE,"Prices"}</definedName>
    <definedName hidden="1" localSheetId="7" name="kh">{"test2",#N/A,TRUE,"Prices"}</definedName>
    <definedName hidden="1" localSheetId="8" name="kh">{"test2",#N/A,TRUE,"Prices"}</definedName>
    <definedName hidden="1" localSheetId="13" name="kh">{"test2",#N/A,TRUE,"Prices"}</definedName>
    <definedName hidden="1" name="kh">{"test2",#N/A,TRUE,"Prices"}</definedName>
    <definedName hidden="1" localSheetId="0" name="ki">{"orixcsc",#N/A,FALSE,"ORIX CSC";"orixcsc2",#N/A,FALSE,"ORIX CSC"}</definedName>
    <definedName hidden="1" localSheetId="7" name="ki">{"orixcsc",#N/A,FALSE,"ORIX CSC";"orixcsc2",#N/A,FALSE,"ORIX CSC"}</definedName>
    <definedName hidden="1" localSheetId="8" name="ki">{"orixcsc",#N/A,FALSE,"ORIX CSC";"orixcsc2",#N/A,FALSE,"ORIX CSC"}</definedName>
    <definedName hidden="1" localSheetId="13" name="ki">{"orixcsc",#N/A,FALSE,"ORIX CSC";"orixcsc2",#N/A,FALSE,"ORIX CSC"}</definedName>
    <definedName hidden="1" name="ki">{"orixcsc",#N/A,FALSE,"ORIX CSC";"orixcsc2",#N/A,FALSE,"ORIX CSC"}</definedName>
    <definedName localSheetId="7" name="Kit_RMD_VPC">#REF!</definedName>
    <definedName localSheetId="8" name="Kit_RMD_VPC">#REF!</definedName>
    <definedName name="Kit_RMD_VPC">#REF!</definedName>
    <definedName localSheetId="7" name="KitEL_RM_Distri">[108]distrib!#REF!</definedName>
    <definedName localSheetId="8" name="KitEL_RM_Distri">[108]distrib!#REF!</definedName>
    <definedName name="KitEL_RM_Distri">[108]distrib!#REF!</definedName>
    <definedName localSheetId="0" name="KitEL_RM_SCS">#REF!</definedName>
    <definedName localSheetId="7" name="KitEL_RM_SCS">#REF!</definedName>
    <definedName localSheetId="8" name="KitEL_RM_SCS">#REF!</definedName>
    <definedName name="KitEL_RM_SCS">#REF!</definedName>
    <definedName localSheetId="0" name="KitPart">#REF!</definedName>
    <definedName localSheetId="7" name="KitPart">#REF!</definedName>
    <definedName localSheetId="8" name="KitPart">#REF!</definedName>
    <definedName name="KitPart">#REF!</definedName>
    <definedName localSheetId="0" name="Kits">#REF!</definedName>
    <definedName localSheetId="7" name="Kits">#REF!</definedName>
    <definedName localSheetId="8" name="Kits">#REF!</definedName>
    <definedName name="Kits">#REF!</definedName>
    <definedName hidden="1" localSheetId="0" name="kj">{"IS",#N/A,FALSE,"IS";"RPTIS",#N/A,FALSE,"RPTIS";"STATS",#N/A,FALSE,"STATS";"BS",#N/A,FALSE,"BS"}</definedName>
    <definedName hidden="1" localSheetId="7" name="kj">{"IS",#N/A,FALSE,"IS";"RPTIS",#N/A,FALSE,"RPTIS";"STATS",#N/A,FALSE,"STATS";"BS",#N/A,FALSE,"BS"}</definedName>
    <definedName hidden="1" localSheetId="8" name="kj">{"IS",#N/A,FALSE,"IS";"RPTIS",#N/A,FALSE,"RPTIS";"STATS",#N/A,FALSE,"STATS";"BS",#N/A,FALSE,"BS"}</definedName>
    <definedName hidden="1" localSheetId="13" name="kj">{"IS",#N/A,FALSE,"IS";"RPTIS",#N/A,FALSE,"RPTIS";"STATS",#N/A,FALSE,"STATS";"BS",#N/A,FALSE,"BS"}</definedName>
    <definedName hidden="1" name="kj">{"IS",#N/A,FALSE,"IS";"RPTIS",#N/A,FALSE,"RPTIS";"STATS",#N/A,FALSE,"STATS";"BS",#N/A,FALSE,"BS"}</definedName>
    <definedName hidden="1" localSheetId="13" name="kk">{#N/A,#N/A,FALSE,"ORIX CSC"}</definedName>
    <definedName name="kk">#N/A</definedName>
    <definedName hidden="1"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kkkk">{#N/A,#N/A,TRUE,"Forecast &amp; Analysis";#N/A,#N/A,TRUE,"Market Values";#N/A,#N/A,TRUE,"Ratios";#N/A,#N/A,TRUE,"Regressions";#N/A,#N/A,TRUE,"Market Values";#N/A,#N/A,TRUE,"Parameters &amp; Results"}</definedName>
    <definedName hidden="1" localSheetId="7" name="kkkk">{#N/A,#N/A,TRUE,"Forecast &amp; Analysis";#N/A,#N/A,TRUE,"Market Values";#N/A,#N/A,TRUE,"Ratios";#N/A,#N/A,TRUE,"Regressions";#N/A,#N/A,TRUE,"Market Values";#N/A,#N/A,TRUE,"Parameters &amp; Results"}</definedName>
    <definedName hidden="1" localSheetId="8" name="kkkk">{#N/A,#N/A,TRUE,"Forecast &amp; Analysis";#N/A,#N/A,TRUE,"Market Values";#N/A,#N/A,TRUE,"Ratios";#N/A,#N/A,TRUE,"Regressions";#N/A,#N/A,TRUE,"Market Values";#N/A,#N/A,TRUE,"Parameters &amp; Results"}</definedName>
    <definedName hidden="1"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kkk">{#N/A,#N/A,TRUE,"Forecast &amp; Analysis";#N/A,#N/A,TRUE,"Market Values";#N/A,#N/A,TRUE,"Ratios";#N/A,#N/A,TRUE,"Regressions";#N/A,#N/A,TRUE,"Market Values";#N/A,#N/A,TRUE,"Parameters &amp; Results"}</definedName>
    <definedName hidden="1"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kkkkkk">{#N/A,#N/A,FALSE,"ORIX CSC"}</definedName>
    <definedName hidden="1" localSheetId="7" name="kkkkkk">{#N/A,#N/A,FALSE,"ORIX CSC"}</definedName>
    <definedName hidden="1" localSheetId="8" name="kkkkkk">{#N/A,#N/A,FALSE,"ORIX CSC"}</definedName>
    <definedName hidden="1" localSheetId="13" name="kkkkkk">{#N/A,#N/A,FALSE,"ORIX CSC"}</definedName>
    <definedName hidden="1" name="kkkkkk">{#N/A,#N/A,FALSE,"ORIX CSC"}</definedName>
    <definedName hidden="1"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kkkkkkkkkkk">{#N/A,#N/A,FALSE,"Contribution Analysis"}</definedName>
    <definedName hidden="1" localSheetId="7" name="kkkkkkkkkkk">{#N/A,#N/A,FALSE,"Contribution Analysis"}</definedName>
    <definedName hidden="1" localSheetId="8" name="kkkkkkkkkkk">{#N/A,#N/A,FALSE,"Contribution Analysis"}</definedName>
    <definedName hidden="1" localSheetId="13" name="kkkkkkkkkkk">{#N/A,#N/A,FALSE,"Contribution Analysis"}</definedName>
    <definedName hidden="1" name="kkkkkkkkkkk">{#N/A,#N/A,FALSE,"Contribution Analysis"}</definedName>
    <definedName hidden="1" localSheetId="0" name="kkkkkkkkkkkk">{"IS",#N/A,FALSE,"IS";"RPTIS",#N/A,FALSE,"RPTIS";"STATS",#N/A,FALSE,"STATS";"CELL",#N/A,FALSE,"CELL";"BS",#N/A,FALSE,"BS"}</definedName>
    <definedName hidden="1" localSheetId="7" name="kkkkkkkkkkkk">{"IS",#N/A,FALSE,"IS";"RPTIS",#N/A,FALSE,"RPTIS";"STATS",#N/A,FALSE,"STATS";"CELL",#N/A,FALSE,"CELL";"BS",#N/A,FALSE,"BS"}</definedName>
    <definedName hidden="1" localSheetId="8" name="kkkkkkkkkkkk">{"IS",#N/A,FALSE,"IS";"RPTIS",#N/A,FALSE,"RPTIS";"STATS",#N/A,FALSE,"STATS";"CELL",#N/A,FALSE,"CELL";"BS",#N/A,FALSE,"BS"}</definedName>
    <definedName hidden="1" localSheetId="13" name="kkkkkkkkkkkk">{"IS",#N/A,FALSE,"IS";"RPTIS",#N/A,FALSE,"RPTIS";"STATS",#N/A,FALSE,"STATS";"CELL",#N/A,FALSE,"CELL";"BS",#N/A,FALSE,"BS"}</definedName>
    <definedName hidden="1" name="kkkkkkkkkkkk">{"IS",#N/A,FALSE,"IS";"RPTIS",#N/A,FALSE,"RPTIS";"STATS",#N/A,FALSE,"STATS";"CELL",#N/A,FALSE,"CELL";"BS",#N/A,FALSE,"BS"}</definedName>
    <definedName hidden="1" localSheetId="0" name="kkkkkkkkkkkkk">{#N/A,#N/A,FALSE,"ORIX CSC"}</definedName>
    <definedName hidden="1" localSheetId="7" name="kkkkkkkkkkkkk">{#N/A,#N/A,FALSE,"ORIX CSC"}</definedName>
    <definedName hidden="1" localSheetId="8" name="kkkkkkkkkkkkk">{#N/A,#N/A,FALSE,"ORIX CSC"}</definedName>
    <definedName hidden="1" localSheetId="13" name="kkkkkkkkkkkkk">{#N/A,#N/A,FALSE,"ORIX CSC"}</definedName>
    <definedName hidden="1" name="kkkkkkkkkkkkk">{#N/A,#N/A,FALSE,"ORIX CSC"}</definedName>
    <definedName hidden="1"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kkkkkkkkkkkkkkkkkk">{"IS",#N/A,FALSE,"IS";"RPTIS",#N/A,FALSE,"RPTIS";"STATS",#N/A,FALSE,"STATS";"CELL",#N/A,FALSE,"CELL";"BS",#N/A,FALSE,"BS"}</definedName>
    <definedName hidden="1" localSheetId="7" name="kkkkkkkkkkkkkkkkkk">{"IS",#N/A,FALSE,"IS";"RPTIS",#N/A,FALSE,"RPTIS";"STATS",#N/A,FALSE,"STATS";"CELL",#N/A,FALSE,"CELL";"BS",#N/A,FALSE,"BS"}</definedName>
    <definedName hidden="1" localSheetId="8" name="kkkkkkkkkkkkkkkkkk">{"IS",#N/A,FALSE,"IS";"RPTIS",#N/A,FALSE,"RPTIS";"STATS",#N/A,FALSE,"STATS";"CELL",#N/A,FALSE,"CELL";"BS",#N/A,FALSE,"BS"}</definedName>
    <definedName hidden="1" localSheetId="13" name="kkkkkkkkkkkkkkkkkk">{"IS",#N/A,FALSE,"IS";"RPTIS",#N/A,FALSE,"RPTIS";"STATS",#N/A,FALSE,"STATS";"CELL",#N/A,FALSE,"CELL";"BS",#N/A,FALSE,"BS"}</definedName>
    <definedName hidden="1" name="kkkkkkkkkkkkkkkkkk">{"IS",#N/A,FALSE,"IS";"RPTIS",#N/A,FALSE,"RPTIS";"STATS",#N/A,FALSE,"STATS";"CELL",#N/A,FALSE,"CELL";"BS",#N/A,FALSE,"BS"}</definedName>
    <definedName hidden="1" localSheetId="0" name="kma">{#N/A,#N/A,TRUE,"Cover sheet";#N/A,#N/A,TRUE,"DCF analysis";#N/A,#N/A,TRUE,"WACC calculation"}</definedName>
    <definedName hidden="1" localSheetId="7" name="kma">{#N/A,#N/A,TRUE,"Cover sheet";#N/A,#N/A,TRUE,"DCF analysis";#N/A,#N/A,TRUE,"WACC calculation"}</definedName>
    <definedName hidden="1" localSheetId="8" name="kma">{#N/A,#N/A,TRUE,"Cover sheet";#N/A,#N/A,TRUE,"DCF analysis";#N/A,#N/A,TRUE,"WACC calculation"}</definedName>
    <definedName hidden="1" name="kma">{#N/A,#N/A,TRUE,"Cover sheet";#N/A,#N/A,TRUE,"DCF analysis";#N/A,#N/A,TRUE,"WACC calculation"}</definedName>
    <definedName hidden="1" localSheetId="0" name="kmh">{#N/A,#N/A,TRUE,"Cover sheet";#N/A,#N/A,TRUE,"DCF analysis";#N/A,#N/A,TRUE,"WACC calculation"}</definedName>
    <definedName hidden="1" localSheetId="7" name="kmh">{#N/A,#N/A,TRUE,"Cover sheet";#N/A,#N/A,TRUE,"DCF analysis";#N/A,#N/A,TRUE,"WACC calculation"}</definedName>
    <definedName hidden="1" localSheetId="8" name="kmh">{#N/A,#N/A,TRUE,"Cover sheet";#N/A,#N/A,TRUE,"DCF analysis";#N/A,#N/A,TRUE,"WACC calculation"}</definedName>
    <definedName hidden="1" name="kmh">{#N/A,#N/A,TRUE,"Cover sheet";#N/A,#N/A,TRUE,"DCF analysis";#N/A,#N/A,TRUE,"WACC calculation"}</definedName>
    <definedName name="kmj">#N/A</definedName>
    <definedName localSheetId="7" name="KMP">#REF!</definedName>
    <definedName localSheetId="8" name="KMP">#REF!</definedName>
    <definedName name="KMP">#REF!</definedName>
    <definedName localSheetId="0" name="knl">Cover!knl</definedName>
    <definedName localSheetId="7" name="knl">#N/A</definedName>
    <definedName localSheetId="8" name="knl">'Parc Mobile '!knl</definedName>
    <definedName name="knl">[0]!knl</definedName>
    <definedName hidden="1" localSheetId="0" name="ko">{#N/A,#N/A,FALSE,"ORIX CSC"}</definedName>
    <definedName hidden="1" localSheetId="7" name="ko">{#N/A,#N/A,FALSE,"ORIX CSC"}</definedName>
    <definedName hidden="1" localSheetId="8" name="ko">{#N/A,#N/A,FALSE,"ORIX CSC"}</definedName>
    <definedName hidden="1" localSheetId="13" name="ko">{#N/A,#N/A,FALSE,"ORIX CSC"}</definedName>
    <definedName hidden="1" name="ko">{#N/A,#N/A,FALSE,"ORIX CSC"}</definedName>
    <definedName hidden="1" localSheetId="0" name="kol">{"away stand alones",#N/A,FALSE,"Target"}</definedName>
    <definedName hidden="1" localSheetId="7" name="kol">{"away stand alones",#N/A,FALSE,"Target"}</definedName>
    <definedName hidden="1" localSheetId="8" name="kol">{"away stand alones",#N/A,FALSE,"Target"}</definedName>
    <definedName hidden="1" name="kol">{"away stand alones",#N/A,FALSE,"Target"}</definedName>
    <definedName hidden="1" localSheetId="0" name="kp">{"subs",#N/A,FALSE,"database ";"proportional",#N/A,FALSE,"database "}</definedName>
    <definedName hidden="1" localSheetId="7" name="kp">{"subs",#N/A,FALSE,"database ";"proportional",#N/A,FALSE,"database "}</definedName>
    <definedName hidden="1" localSheetId="8" name="kp">{"subs",#N/A,FALSE,"database ";"proportional",#N/A,FALSE,"database "}</definedName>
    <definedName hidden="1" localSheetId="13" name="kp">{"subs",#N/A,FALSE,"database ";"proportional",#N/A,FALSE,"database "}</definedName>
    <definedName hidden="1" name="kp">{"subs",#N/A,FALSE,"database ";"proportional",#N/A,FALSE,"database "}</definedName>
    <definedName name="kpo">#N/A</definedName>
    <definedName hidden="1"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8" name="Kqty">#REF!</definedName>
    <definedName name="Kqty">#REF!</definedName>
    <definedName localSheetId="7" name="Kqty2">#REF!</definedName>
    <definedName localSheetId="8" name="Kqty2">#REF!</definedName>
    <definedName name="Kqty2">#REF!</definedName>
    <definedName hidden="1"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8" name="KRates">#REF!</definedName>
    <definedName name="KRates">#REF!</definedName>
    <definedName hidden="1"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hidden="1" localSheetId="0" name="kt">{"IS",#N/A,FALSE,"IS";"RPTIS",#N/A,FALSE,"RPTIS";"STATS",#N/A,FALSE,"STATS";"CELL",#N/A,FALSE,"CELL";"BS",#N/A,FALSE,"BS"}</definedName>
    <definedName hidden="1" localSheetId="7" name="kt">{"IS",#N/A,FALSE,"IS";"RPTIS",#N/A,FALSE,"RPTIS";"STATS",#N/A,FALSE,"STATS";"CELL",#N/A,FALSE,"CELL";"BS",#N/A,FALSE,"BS"}</definedName>
    <definedName hidden="1" localSheetId="8" name="kt">{"IS",#N/A,FALSE,"IS";"RPTIS",#N/A,FALSE,"RPTIS";"STATS",#N/A,FALSE,"STATS";"CELL",#N/A,FALSE,"CELL";"BS",#N/A,FALSE,"BS"}</definedName>
    <definedName hidden="1" localSheetId="13" name="kt">{"IS",#N/A,FALSE,"IS";"RPTIS",#N/A,FALSE,"RPTIS";"STATS",#N/A,FALSE,"STATS";"CELL",#N/A,FALSE,"CELL";"BS",#N/A,FALSE,"BS"}</definedName>
    <definedName hidden="1" name="kt">{"IS",#N/A,FALSE,"IS";"RPTIS",#N/A,FALSE,"RPTIS";"STATS",#N/A,FALSE,"STATS";"CELL",#N/A,FALSE,"CELL";"BS",#N/A,FALSE,"BS"}</definedName>
    <definedName hidden="1"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hidden="1" localSheetId="0" name="ky">{#N/A,#N/A,FALSE,"Contribution Analysis"}</definedName>
    <definedName hidden="1" localSheetId="7" name="ky">{#N/A,#N/A,FALSE,"Contribution Analysis"}</definedName>
    <definedName hidden="1" localSheetId="8" name="ky">{#N/A,#N/A,FALSE,"Contribution Analysis"}</definedName>
    <definedName hidden="1" localSheetId="13" name="ky">{#N/A,#N/A,FALSE,"Contribution Analysis"}</definedName>
    <definedName hidden="1" name="ky">{#N/A,#N/A,FALSE,"Contribution Analysis"}</definedName>
    <definedName localSheetId="7" name="L_">#REF!</definedName>
    <definedName localSheetId="8" name="L_">#REF!</definedName>
    <definedName name="L_">#REF!</definedName>
    <definedName localSheetId="7" name="L____0">#REF!</definedName>
    <definedName localSheetId="8" name="L____0">#REF!</definedName>
    <definedName name="L____0">#REF!</definedName>
    <definedName localSheetId="7" name="L____12">#REF!</definedName>
    <definedName localSheetId="8" name="L____12">#REF!</definedName>
    <definedName name="L____12">#REF!</definedName>
    <definedName localSheetId="7" name="L____14">#REF!</definedName>
    <definedName localSheetId="8" name="L____14">#REF!</definedName>
    <definedName name="L____14">#REF!</definedName>
    <definedName localSheetId="7" name="L____16">#REF!</definedName>
    <definedName localSheetId="8" name="L____16">#REF!</definedName>
    <definedName name="L____16">#REF!</definedName>
    <definedName localSheetId="7" name="L____2">#REF!</definedName>
    <definedName localSheetId="8" name="L____2">#REF!</definedName>
    <definedName name="L____2">#REF!</definedName>
    <definedName localSheetId="7" name="L____25">#REF!</definedName>
    <definedName localSheetId="8" name="L____25">#REF!</definedName>
    <definedName name="L____25">#REF!</definedName>
    <definedName localSheetId="7" name="L____26">#REF!</definedName>
    <definedName localSheetId="8" name="L____26">#REF!</definedName>
    <definedName name="L____26">#REF!</definedName>
    <definedName localSheetId="7" name="L____27">#REF!</definedName>
    <definedName localSheetId="8" name="L____27">#REF!</definedName>
    <definedName name="L____27">#REF!</definedName>
    <definedName localSheetId="7" name="L____4">#REF!</definedName>
    <definedName localSheetId="8" name="L____4">#REF!</definedName>
    <definedName name="L____4">#REF!</definedName>
    <definedName localSheetId="7" name="L____5">#REF!</definedName>
    <definedName localSheetId="8" name="L____5">#REF!</definedName>
    <definedName name="L____5">#REF!</definedName>
    <definedName localSheetId="7" name="L____7">#REF!</definedName>
    <definedName localSheetId="8" name="L____7">#REF!</definedName>
    <definedName name="L____7">#REF!</definedName>
    <definedName hidden="1"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hidden="1" localSheetId="0" name="lala">{#N/A,#N/A,TRUE,"Cover sheet";#N/A,#N/A,TRUE,"DCF analysis";#N/A,#N/A,TRUE,"WACC calculation"}</definedName>
    <definedName hidden="1" localSheetId="7" name="lala">{#N/A,#N/A,TRUE,"Cover sheet";#N/A,#N/A,TRUE,"DCF analysis";#N/A,#N/A,TRUE,"WACC calculation"}</definedName>
    <definedName hidden="1" localSheetId="8" name="lala">{#N/A,#N/A,TRUE,"Cover sheet";#N/A,#N/A,TRUE,"DCF analysis";#N/A,#N/A,TRUE,"WACC calculation"}</definedName>
    <definedName hidden="1" name="lala">{#N/A,#N/A,TRUE,"Cover sheet";#N/A,#N/A,TRUE,"DCF analysis";#N/A,#N/A,TRUE,"WACC calculation"}</definedName>
    <definedName name="laribi">#N/A</definedName>
    <definedName localSheetId="7" name="LAssets">#REF!</definedName>
    <definedName localSheetId="8" name="LAssets">#REF!</definedName>
    <definedName name="LAssets">#REF!</definedName>
    <definedName localSheetId="7" name="LAssets___0">#REF!</definedName>
    <definedName localSheetId="8" name="LAssets___0">#REF!</definedName>
    <definedName name="LAssets___0">#REF!</definedName>
    <definedName localSheetId="7" name="LAssets___12">#REF!</definedName>
    <definedName localSheetId="8" name="LAssets___12">#REF!</definedName>
    <definedName name="LAssets___12">#REF!</definedName>
    <definedName localSheetId="7" name="LAssets___14">#REF!</definedName>
    <definedName localSheetId="8" name="LAssets___14">#REF!</definedName>
    <definedName name="LAssets___14">#REF!</definedName>
    <definedName localSheetId="7" name="LAssets___16">#REF!</definedName>
    <definedName localSheetId="8" name="LAssets___16">#REF!</definedName>
    <definedName name="LAssets___16">#REF!</definedName>
    <definedName localSheetId="7" name="LAssets___2">#REF!</definedName>
    <definedName localSheetId="8" name="LAssets___2">#REF!</definedName>
    <definedName name="LAssets___2">#REF!</definedName>
    <definedName localSheetId="7" name="LAssets___25">#REF!</definedName>
    <definedName localSheetId="8" name="LAssets___25">#REF!</definedName>
    <definedName name="LAssets___25">#REF!</definedName>
    <definedName localSheetId="7" name="LAssets___26">#REF!</definedName>
    <definedName localSheetId="8" name="LAssets___26">#REF!</definedName>
    <definedName name="LAssets___26">#REF!</definedName>
    <definedName localSheetId="7" name="LAssets___27">#REF!</definedName>
    <definedName localSheetId="8" name="LAssets___27">#REF!</definedName>
    <definedName name="LAssets___27">#REF!</definedName>
    <definedName localSheetId="7" name="LAssets___4">#REF!</definedName>
    <definedName localSheetId="8" name="LAssets___4">#REF!</definedName>
    <definedName name="LAssets___4">#REF!</definedName>
    <definedName localSheetId="7" name="LAssets___5">#REF!</definedName>
    <definedName localSheetId="8" name="LAssets___5">#REF!</definedName>
    <definedName name="LAssets___5">#REF!</definedName>
    <definedName localSheetId="7" name="LAssets___7">#REF!</definedName>
    <definedName localSheetId="8" name="LAssets___7">#REF!</definedName>
    <definedName name="LAssets___7">#REF!</definedName>
    <definedName localSheetId="7" name="LastAmort">#REF!</definedName>
    <definedName localSheetId="8" name="LastAmort">#REF!</definedName>
    <definedName name="LastAmort">#REF!</definedName>
    <definedName localSheetId="7" name="LastAmort___0">#REF!</definedName>
    <definedName localSheetId="8" name="LastAmort___0">#REF!</definedName>
    <definedName name="LastAmort___0">#REF!</definedName>
    <definedName localSheetId="7" name="LastAmort___12">#REF!</definedName>
    <definedName localSheetId="8" name="LastAmort___12">#REF!</definedName>
    <definedName name="LastAmort___12">#REF!</definedName>
    <definedName localSheetId="7" name="LastAmort___14">#REF!</definedName>
    <definedName localSheetId="8" name="LastAmort___14">#REF!</definedName>
    <definedName name="LastAmort___14">#REF!</definedName>
    <definedName localSheetId="7" name="LastAmort___16">#REF!</definedName>
    <definedName localSheetId="8" name="LastAmort___16">#REF!</definedName>
    <definedName name="LastAmort___16">#REF!</definedName>
    <definedName localSheetId="7" name="LastAmort___2">#REF!</definedName>
    <definedName localSheetId="8" name="LastAmort___2">#REF!</definedName>
    <definedName name="LastAmort___2">#REF!</definedName>
    <definedName localSheetId="7" name="LastAmort___25">#REF!</definedName>
    <definedName localSheetId="8" name="LastAmort___25">#REF!</definedName>
    <definedName name="LastAmort___25">#REF!</definedName>
    <definedName localSheetId="7" name="LastAmort___26">#REF!</definedName>
    <definedName localSheetId="8" name="LastAmort___26">#REF!</definedName>
    <definedName name="LastAmort___26">#REF!</definedName>
    <definedName localSheetId="7" name="LastAmort___27">#REF!</definedName>
    <definedName localSheetId="8" name="LastAmort___27">#REF!</definedName>
    <definedName name="LastAmort___27">#REF!</definedName>
    <definedName localSheetId="7" name="LastAmort___4">#REF!</definedName>
    <definedName localSheetId="8" name="LastAmort___4">#REF!</definedName>
    <definedName name="LastAmort___4">#REF!</definedName>
    <definedName localSheetId="7" name="LastAmort___5">#REF!</definedName>
    <definedName localSheetId="8" name="LastAmort___5">#REF!</definedName>
    <definedName name="LastAmort___5">#REF!</definedName>
    <definedName localSheetId="7" name="LastAmort___7">#REF!</definedName>
    <definedName localSheetId="8" name="LastAmort___7">#REF!</definedName>
    <definedName name="LastAmort___7">#REF!</definedName>
    <definedName localSheetId="7" name="LastChgDefTax">#REF!</definedName>
    <definedName localSheetId="8" name="LastChgDefTax">#REF!</definedName>
    <definedName name="LastChgDefTax">#REF!</definedName>
    <definedName localSheetId="7" name="LastChgDefTax___0">#REF!</definedName>
    <definedName localSheetId="8" name="LastChgDefTax___0">#REF!</definedName>
    <definedName name="LastChgDefTax___0">#REF!</definedName>
    <definedName localSheetId="7" name="LastChgDefTax___12">#REF!</definedName>
    <definedName localSheetId="8" name="LastChgDefTax___12">#REF!</definedName>
    <definedName name="LastChgDefTax___12">#REF!</definedName>
    <definedName localSheetId="7" name="LastChgDefTax___14">#REF!</definedName>
    <definedName localSheetId="8" name="LastChgDefTax___14">#REF!</definedName>
    <definedName name="LastChgDefTax___14">#REF!</definedName>
    <definedName localSheetId="7" name="LastChgDefTax___16">#REF!</definedName>
    <definedName localSheetId="8" name="LastChgDefTax___16">#REF!</definedName>
    <definedName name="LastChgDefTax___16">#REF!</definedName>
    <definedName localSheetId="7" name="LastChgDefTax___2">#REF!</definedName>
    <definedName localSheetId="8" name="LastChgDefTax___2">#REF!</definedName>
    <definedName name="LastChgDefTax___2">#REF!</definedName>
    <definedName localSheetId="7" name="LastChgDefTax___25">#REF!</definedName>
    <definedName localSheetId="8" name="LastChgDefTax___25">#REF!</definedName>
    <definedName name="LastChgDefTax___25">#REF!</definedName>
    <definedName localSheetId="7" name="LastChgDefTax___26">#REF!</definedName>
    <definedName localSheetId="8" name="LastChgDefTax___26">#REF!</definedName>
    <definedName name="LastChgDefTax___26">#REF!</definedName>
    <definedName localSheetId="7" name="LastChgDefTax___27">#REF!</definedName>
    <definedName localSheetId="8" name="LastChgDefTax___27">#REF!</definedName>
    <definedName name="LastChgDefTax___27">#REF!</definedName>
    <definedName localSheetId="7" name="LastChgDefTax___4">#REF!</definedName>
    <definedName localSheetId="8" name="LastChgDefTax___4">#REF!</definedName>
    <definedName name="LastChgDefTax___4">#REF!</definedName>
    <definedName localSheetId="7" name="LastChgDefTax___5">#REF!</definedName>
    <definedName localSheetId="8" name="LastChgDefTax___5">#REF!</definedName>
    <definedName name="LastChgDefTax___5">#REF!</definedName>
    <definedName localSheetId="7" name="LastChgDefTax___7">#REF!</definedName>
    <definedName localSheetId="8" name="LastChgDefTax___7">#REF!</definedName>
    <definedName name="LastChgDefTax___7">#REF!</definedName>
    <definedName localSheetId="7" name="LastDepr">#REF!</definedName>
    <definedName localSheetId="8" name="LastDepr">#REF!</definedName>
    <definedName name="LastDepr">#REF!</definedName>
    <definedName localSheetId="7" name="LastDepr___0">#REF!</definedName>
    <definedName localSheetId="8" name="LastDepr___0">#REF!</definedName>
    <definedName name="LastDepr___0">#REF!</definedName>
    <definedName localSheetId="7" name="LastDepr___12">#REF!</definedName>
    <definedName localSheetId="8" name="LastDepr___12">#REF!</definedName>
    <definedName name="LastDepr___12">#REF!</definedName>
    <definedName localSheetId="7" name="LastDepr___14">#REF!</definedName>
    <definedName localSheetId="8" name="LastDepr___14">#REF!</definedName>
    <definedName name="LastDepr___14">#REF!</definedName>
    <definedName localSheetId="7" name="LastDepr___16">#REF!</definedName>
    <definedName localSheetId="8" name="LastDepr___16">#REF!</definedName>
    <definedName name="LastDepr___16">#REF!</definedName>
    <definedName localSheetId="7" name="LastDepr___2">#REF!</definedName>
    <definedName localSheetId="8" name="LastDepr___2">#REF!</definedName>
    <definedName name="LastDepr___2">#REF!</definedName>
    <definedName localSheetId="7" name="LastDepr___25">#REF!</definedName>
    <definedName localSheetId="8" name="LastDepr___25">#REF!</definedName>
    <definedName name="LastDepr___25">#REF!</definedName>
    <definedName localSheetId="7" name="LastDepr___26">#REF!</definedName>
    <definedName localSheetId="8" name="LastDepr___26">#REF!</definedName>
    <definedName name="LastDepr___26">#REF!</definedName>
    <definedName localSheetId="7" name="LastDepr___27">#REF!</definedName>
    <definedName localSheetId="8" name="LastDepr___27">#REF!</definedName>
    <definedName name="LastDepr___27">#REF!</definedName>
    <definedName localSheetId="7" name="LastDepr___4">#REF!</definedName>
    <definedName localSheetId="8" name="LastDepr___4">#REF!</definedName>
    <definedName name="LastDepr___4">#REF!</definedName>
    <definedName localSheetId="7" name="LastDepr___5">#REF!</definedName>
    <definedName localSheetId="8" name="LastDepr___5">#REF!</definedName>
    <definedName name="LastDepr___5">#REF!</definedName>
    <definedName localSheetId="7" name="LastDepr___7">#REF!</definedName>
    <definedName localSheetId="8" name="LastDepr___7">#REF!</definedName>
    <definedName name="LastDepr___7">#REF!</definedName>
    <definedName localSheetId="7" name="LastHistYr">#REF!</definedName>
    <definedName localSheetId="8" name="LastHistYr">#REF!</definedName>
    <definedName name="LastHistYr">#REF!</definedName>
    <definedName localSheetId="7" name="LastHistYr___0">#REF!</definedName>
    <definedName localSheetId="8" name="LastHistYr___0">#REF!</definedName>
    <definedName name="LastHistYr___0">#REF!</definedName>
    <definedName localSheetId="7" name="LastHistYr___12">#REF!</definedName>
    <definedName localSheetId="8" name="LastHistYr___12">#REF!</definedName>
    <definedName name="LastHistYr___12">#REF!</definedName>
    <definedName localSheetId="7" name="LastHistYr___14">#REF!</definedName>
    <definedName localSheetId="8" name="LastHistYr___14">#REF!</definedName>
    <definedName name="LastHistYr___14">#REF!</definedName>
    <definedName localSheetId="7" name="LastHistYr___16">#REF!</definedName>
    <definedName localSheetId="8" name="LastHistYr___16">#REF!</definedName>
    <definedName name="LastHistYr___16">#REF!</definedName>
    <definedName localSheetId="7" name="LastHistYr___2">#REF!</definedName>
    <definedName localSheetId="8" name="LastHistYr___2">#REF!</definedName>
    <definedName name="LastHistYr___2">#REF!</definedName>
    <definedName localSheetId="7" name="LastHistYr___25">#REF!</definedName>
    <definedName localSheetId="8" name="LastHistYr___25">#REF!</definedName>
    <definedName name="LastHistYr___25">#REF!</definedName>
    <definedName localSheetId="7" name="LastHistYr___26">#REF!</definedName>
    <definedName localSheetId="8" name="LastHistYr___26">#REF!</definedName>
    <definedName name="LastHistYr___26">#REF!</definedName>
    <definedName localSheetId="7" name="LastHistYr___27">#REF!</definedName>
    <definedName localSheetId="8" name="LastHistYr___27">#REF!</definedName>
    <definedName name="LastHistYr___27">#REF!</definedName>
    <definedName localSheetId="7" name="LastHistYr___4">#REF!</definedName>
    <definedName localSheetId="8" name="LastHistYr___4">#REF!</definedName>
    <definedName name="LastHistYr___4">#REF!</definedName>
    <definedName localSheetId="7" name="LastHistYr___5">#REF!</definedName>
    <definedName localSheetId="8" name="LastHistYr___5">#REF!</definedName>
    <definedName name="LastHistYr___5">#REF!</definedName>
    <definedName localSheetId="7" name="LastHistYr___7">#REF!</definedName>
    <definedName localSheetId="8" name="LastHistYr___7">#REF!</definedName>
    <definedName name="LastHistYr___7">#REF!</definedName>
    <definedName localSheetId="7" name="LastNetPPE">#REF!</definedName>
    <definedName localSheetId="8" name="LastNetPPE">#REF!</definedName>
    <definedName name="LastNetPPE">#REF!</definedName>
    <definedName localSheetId="7" name="LastNetPPE___0">#REF!</definedName>
    <definedName localSheetId="8" name="LastNetPPE___0">#REF!</definedName>
    <definedName name="LastNetPPE___0">#REF!</definedName>
    <definedName localSheetId="7" name="LastNetPPE___12">#REF!</definedName>
    <definedName localSheetId="8" name="LastNetPPE___12">#REF!</definedName>
    <definedName name="LastNetPPE___12">#REF!</definedName>
    <definedName localSheetId="7" name="LastNetPPE___14">#REF!</definedName>
    <definedName localSheetId="8" name="LastNetPPE___14">#REF!</definedName>
    <definedName name="LastNetPPE___14">#REF!</definedName>
    <definedName localSheetId="7" name="LastNetPPE___16">#REF!</definedName>
    <definedName localSheetId="8" name="LastNetPPE___16">#REF!</definedName>
    <definedName name="LastNetPPE___16">#REF!</definedName>
    <definedName localSheetId="7" name="LastNetPPE___2">#REF!</definedName>
    <definedName localSheetId="8" name="LastNetPPE___2">#REF!</definedName>
    <definedName name="LastNetPPE___2">#REF!</definedName>
    <definedName localSheetId="7" name="LastNetPPE___25">#REF!</definedName>
    <definedName localSheetId="8" name="LastNetPPE___25">#REF!</definedName>
    <definedName name="LastNetPPE___25">#REF!</definedName>
    <definedName localSheetId="7" name="LastNetPPE___26">#REF!</definedName>
    <definedName localSheetId="8" name="LastNetPPE___26">#REF!</definedName>
    <definedName name="LastNetPPE___26">#REF!</definedName>
    <definedName localSheetId="7" name="LastNetPPE___27">#REF!</definedName>
    <definedName localSheetId="8" name="LastNetPPE___27">#REF!</definedName>
    <definedName name="LastNetPPE___27">#REF!</definedName>
    <definedName localSheetId="7" name="LastNetPPE___4">#REF!</definedName>
    <definedName localSheetId="8" name="LastNetPPE___4">#REF!</definedName>
    <definedName name="LastNetPPE___4">#REF!</definedName>
    <definedName localSheetId="7" name="LastNetPPE___5">#REF!</definedName>
    <definedName localSheetId="8" name="LastNetPPE___5">#REF!</definedName>
    <definedName name="LastNetPPE___5">#REF!</definedName>
    <definedName localSheetId="7" name="LastNetPPE___7">#REF!</definedName>
    <definedName localSheetId="8" name="LastNetPPE___7">#REF!</definedName>
    <definedName name="LastNetPPE___7">#REF!</definedName>
    <definedName localSheetId="7" name="LastNWIPct">#REF!</definedName>
    <definedName localSheetId="8" name="LastNWIPct">#REF!</definedName>
    <definedName name="LastNWIPct">#REF!</definedName>
    <definedName localSheetId="7" name="LastNWIPct___0">#REF!</definedName>
    <definedName localSheetId="8" name="LastNWIPct___0">#REF!</definedName>
    <definedName name="LastNWIPct___0">#REF!</definedName>
    <definedName localSheetId="7" name="LastNWIPct___12">#REF!</definedName>
    <definedName localSheetId="8" name="LastNWIPct___12">#REF!</definedName>
    <definedName name="LastNWIPct___12">#REF!</definedName>
    <definedName localSheetId="7" name="LastNWIPct___14">#REF!</definedName>
    <definedName localSheetId="8" name="LastNWIPct___14">#REF!</definedName>
    <definedName name="LastNWIPct___14">#REF!</definedName>
    <definedName localSheetId="7" name="LastNWIPct___16">#REF!</definedName>
    <definedName localSheetId="8" name="LastNWIPct___16">#REF!</definedName>
    <definedName name="LastNWIPct___16">#REF!</definedName>
    <definedName localSheetId="7" name="LastNWIPct___2">#REF!</definedName>
    <definedName localSheetId="8" name="LastNWIPct___2">#REF!</definedName>
    <definedName name="LastNWIPct___2">#REF!</definedName>
    <definedName localSheetId="7" name="LastNWIPct___25">#REF!</definedName>
    <definedName localSheetId="8" name="LastNWIPct___25">#REF!</definedName>
    <definedName name="LastNWIPct___25">#REF!</definedName>
    <definedName localSheetId="7" name="LastNWIPct___26">#REF!</definedName>
    <definedName localSheetId="8" name="LastNWIPct___26">#REF!</definedName>
    <definedName name="LastNWIPct___26">#REF!</definedName>
    <definedName localSheetId="7" name="LastNWIPct___27">#REF!</definedName>
    <definedName localSheetId="8" name="LastNWIPct___27">#REF!</definedName>
    <definedName name="LastNWIPct___27">#REF!</definedName>
    <definedName localSheetId="7" name="LastNWIPct___4">#REF!</definedName>
    <definedName localSheetId="8" name="LastNWIPct___4">#REF!</definedName>
    <definedName name="LastNWIPct___4">#REF!</definedName>
    <definedName localSheetId="7" name="LastNWIPct___5">#REF!</definedName>
    <definedName localSheetId="8" name="LastNWIPct___5">#REF!</definedName>
    <definedName name="LastNWIPct___5">#REF!</definedName>
    <definedName localSheetId="7" name="LastNWIPct___7">#REF!</definedName>
    <definedName localSheetId="8" name="LastNWIPct___7">#REF!</definedName>
    <definedName name="LastNWIPct___7">#REF!</definedName>
    <definedName localSheetId="7" name="LastPPESalesPct">#REF!</definedName>
    <definedName localSheetId="8" name="LastPPESalesPct">#REF!</definedName>
    <definedName name="LastPPESalesPct">#REF!</definedName>
    <definedName localSheetId="7" name="LastPPESalesPct___0">#REF!</definedName>
    <definedName localSheetId="8" name="LastPPESalesPct___0">#REF!</definedName>
    <definedName name="LastPPESalesPct___0">#REF!</definedName>
    <definedName localSheetId="7" name="LastPPESalesPct___12">#REF!</definedName>
    <definedName localSheetId="8" name="LastPPESalesPct___12">#REF!</definedName>
    <definedName name="LastPPESalesPct___12">#REF!</definedName>
    <definedName localSheetId="7" name="LastPPESalesPct___14">#REF!</definedName>
    <definedName localSheetId="8" name="LastPPESalesPct___14">#REF!</definedName>
    <definedName name="LastPPESalesPct___14">#REF!</definedName>
    <definedName localSheetId="7" name="LastPPESalesPct___16">#REF!</definedName>
    <definedName localSheetId="8" name="LastPPESalesPct___16">#REF!</definedName>
    <definedName name="LastPPESalesPct___16">#REF!</definedName>
    <definedName localSheetId="7" name="LastPPESalesPct___2">#REF!</definedName>
    <definedName localSheetId="8" name="LastPPESalesPct___2">#REF!</definedName>
    <definedName name="LastPPESalesPct___2">#REF!</definedName>
    <definedName localSheetId="7" name="LastPPESalesPct___25">#REF!</definedName>
    <definedName localSheetId="8" name="LastPPESalesPct___25">#REF!</definedName>
    <definedName name="LastPPESalesPct___25">#REF!</definedName>
    <definedName localSheetId="7" name="LastPPESalesPct___26">#REF!</definedName>
    <definedName localSheetId="8" name="LastPPESalesPct___26">#REF!</definedName>
    <definedName name="LastPPESalesPct___26">#REF!</definedName>
    <definedName localSheetId="7" name="LastPPESalesPct___27">#REF!</definedName>
    <definedName localSheetId="8" name="LastPPESalesPct___27">#REF!</definedName>
    <definedName name="LastPPESalesPct___27">#REF!</definedName>
    <definedName localSheetId="7" name="LastPPESalesPct___4">#REF!</definedName>
    <definedName localSheetId="8" name="LastPPESalesPct___4">#REF!</definedName>
    <definedName name="LastPPESalesPct___4">#REF!</definedName>
    <definedName localSheetId="7" name="LastPPESalesPct___5">#REF!</definedName>
    <definedName localSheetId="8" name="LastPPESalesPct___5">#REF!</definedName>
    <definedName name="LastPPESalesPct___5">#REF!</definedName>
    <definedName localSheetId="7" name="LastPPESalesPct___7">#REF!</definedName>
    <definedName localSheetId="8" name="LastPPESalesPct___7">#REF!</definedName>
    <definedName name="LastPPESalesPct___7">#REF!</definedName>
    <definedName localSheetId="7" name="LastProjYr">#REF!</definedName>
    <definedName localSheetId="8" name="LastProjYr">#REF!</definedName>
    <definedName name="LastProjYr">#REF!</definedName>
    <definedName localSheetId="7" name="LastProjYr___0">#REF!</definedName>
    <definedName localSheetId="8" name="LastProjYr___0">#REF!</definedName>
    <definedName name="LastProjYr___0">#REF!</definedName>
    <definedName localSheetId="7" name="LastProjYr___12">#REF!</definedName>
    <definedName localSheetId="8" name="LastProjYr___12">#REF!</definedName>
    <definedName name="LastProjYr___12">#REF!</definedName>
    <definedName localSheetId="7" name="LastProjYr___14">#REF!</definedName>
    <definedName localSheetId="8" name="LastProjYr___14">#REF!</definedName>
    <definedName name="LastProjYr___14">#REF!</definedName>
    <definedName localSheetId="7" name="LastProjYr___16">#REF!</definedName>
    <definedName localSheetId="8" name="LastProjYr___16">#REF!</definedName>
    <definedName name="LastProjYr___16">#REF!</definedName>
    <definedName localSheetId="7" name="LastProjYr___2">#REF!</definedName>
    <definedName localSheetId="8" name="LastProjYr___2">#REF!</definedName>
    <definedName name="LastProjYr___2">#REF!</definedName>
    <definedName localSheetId="7" name="LastProjYr___25">#REF!</definedName>
    <definedName localSheetId="8" name="LastProjYr___25">#REF!</definedName>
    <definedName name="LastProjYr___25">#REF!</definedName>
    <definedName localSheetId="7" name="LastProjYr___26">#REF!</definedName>
    <definedName localSheetId="8" name="LastProjYr___26">#REF!</definedName>
    <definedName name="LastProjYr___26">#REF!</definedName>
    <definedName localSheetId="7" name="LastProjYr___27">#REF!</definedName>
    <definedName localSheetId="8" name="LastProjYr___27">#REF!</definedName>
    <definedName name="LastProjYr___27">#REF!</definedName>
    <definedName localSheetId="7" name="LastProjYr___4">#REF!</definedName>
    <definedName localSheetId="8" name="LastProjYr___4">#REF!</definedName>
    <definedName name="LastProjYr___4">#REF!</definedName>
    <definedName localSheetId="7" name="LastProjYr___5">#REF!</definedName>
    <definedName localSheetId="8" name="LastProjYr___5">#REF!</definedName>
    <definedName name="LastProjYr___5">#REF!</definedName>
    <definedName localSheetId="7" name="LastProjYr___7">#REF!</definedName>
    <definedName localSheetId="8" name="LastProjYr___7">#REF!</definedName>
    <definedName name="LastProjYr___7">#REF!</definedName>
    <definedName localSheetId="7" name="LastProvisions">#REF!</definedName>
    <definedName localSheetId="8" name="LastProvisions">#REF!</definedName>
    <definedName name="LastProvisions">#REF!</definedName>
    <definedName localSheetId="7" name="LastProvisions___0">#REF!</definedName>
    <definedName localSheetId="8" name="LastProvisions___0">#REF!</definedName>
    <definedName name="LastProvisions___0">#REF!</definedName>
    <definedName localSheetId="7" name="LastProvisions___12">#REF!</definedName>
    <definedName localSheetId="8" name="LastProvisions___12">#REF!</definedName>
    <definedName name="LastProvisions___12">#REF!</definedName>
    <definedName localSheetId="7" name="LastProvisions___14">#REF!</definedName>
    <definedName localSheetId="8" name="LastProvisions___14">#REF!</definedName>
    <definedName name="LastProvisions___14">#REF!</definedName>
    <definedName localSheetId="7" name="LastProvisions___16">#REF!</definedName>
    <definedName localSheetId="8" name="LastProvisions___16">#REF!</definedName>
    <definedName name="LastProvisions___16">#REF!</definedName>
    <definedName localSheetId="7" name="LastProvisions___2">#REF!</definedName>
    <definedName localSheetId="8" name="LastProvisions___2">#REF!</definedName>
    <definedName name="LastProvisions___2">#REF!</definedName>
    <definedName localSheetId="7" name="LastProvisions___25">#REF!</definedName>
    <definedName localSheetId="8" name="LastProvisions___25">#REF!</definedName>
    <definedName name="LastProvisions___25">#REF!</definedName>
    <definedName localSheetId="7" name="LastProvisions___26">#REF!</definedName>
    <definedName localSheetId="8" name="LastProvisions___26">#REF!</definedName>
    <definedName name="LastProvisions___26">#REF!</definedName>
    <definedName localSheetId="7" name="LastProvisions___27">#REF!</definedName>
    <definedName localSheetId="8" name="LastProvisions___27">#REF!</definedName>
    <definedName name="LastProvisions___27">#REF!</definedName>
    <definedName localSheetId="7" name="LastProvisions___4">#REF!</definedName>
    <definedName localSheetId="8" name="LastProvisions___4">#REF!</definedName>
    <definedName name="LastProvisions___4">#REF!</definedName>
    <definedName localSheetId="7" name="LastProvisions___5">#REF!</definedName>
    <definedName localSheetId="8" name="LastProvisions___5">#REF!</definedName>
    <definedName name="LastProvisions___5">#REF!</definedName>
    <definedName localSheetId="7" name="LastProvisions___7">#REF!</definedName>
    <definedName localSheetId="8" name="LastProvisions___7">#REF!</definedName>
    <definedName name="LastProvisions___7">#REF!</definedName>
    <definedName localSheetId="7" name="LastSales">#REF!</definedName>
    <definedName localSheetId="8" name="LastSales">#REF!</definedName>
    <definedName name="LastSales">#REF!</definedName>
    <definedName localSheetId="7" name="LastSales___0">#REF!</definedName>
    <definedName localSheetId="8" name="LastSales___0">#REF!</definedName>
    <definedName name="LastSales___0">#REF!</definedName>
    <definedName localSheetId="7" name="LastSales___12">#REF!</definedName>
    <definedName localSheetId="8" name="LastSales___12">#REF!</definedName>
    <definedName name="LastSales___12">#REF!</definedName>
    <definedName localSheetId="7" name="LastSales___14">#REF!</definedName>
    <definedName localSheetId="8" name="LastSales___14">#REF!</definedName>
    <definedName name="LastSales___14">#REF!</definedName>
    <definedName localSheetId="7" name="LastSales___16">#REF!</definedName>
    <definedName localSheetId="8" name="LastSales___16">#REF!</definedName>
    <definedName name="LastSales___16">#REF!</definedName>
    <definedName localSheetId="7" name="LastSales___2">#REF!</definedName>
    <definedName localSheetId="8" name="LastSales___2">#REF!</definedName>
    <definedName name="LastSales___2">#REF!</definedName>
    <definedName localSheetId="7" name="LastSales___25">#REF!</definedName>
    <definedName localSheetId="8" name="LastSales___25">#REF!</definedName>
    <definedName name="LastSales___25">#REF!</definedName>
    <definedName localSheetId="7" name="LastSales___26">#REF!</definedName>
    <definedName localSheetId="8" name="LastSales___26">#REF!</definedName>
    <definedName name="LastSales___26">#REF!</definedName>
    <definedName localSheetId="7" name="LastSales___27">#REF!</definedName>
    <definedName localSheetId="8" name="LastSales___27">#REF!</definedName>
    <definedName name="LastSales___27">#REF!</definedName>
    <definedName localSheetId="7" name="LastSales___4">#REF!</definedName>
    <definedName localSheetId="8" name="LastSales___4">#REF!</definedName>
    <definedName name="LastSales___4">#REF!</definedName>
    <definedName localSheetId="7" name="LastSales___5">#REF!</definedName>
    <definedName localSheetId="8" name="LastSales___5">#REF!</definedName>
    <definedName name="LastSales___5">#REF!</definedName>
    <definedName localSheetId="7" name="LastSales___7">#REF!</definedName>
    <definedName localSheetId="8" name="LastSales___7">#REF!</definedName>
    <definedName name="LastSales___7">#REF!</definedName>
    <definedName hidden="1"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8" name="LCapexPct">#REF!</definedName>
    <definedName name="LCapexPct">#REF!</definedName>
    <definedName localSheetId="7" name="LCapexPct___0">#REF!</definedName>
    <definedName localSheetId="8" name="LCapexPct___0">#REF!</definedName>
    <definedName name="LCapexPct___0">#REF!</definedName>
    <definedName localSheetId="7" name="LCapexPct___12">#REF!</definedName>
    <definedName localSheetId="8" name="LCapexPct___12">#REF!</definedName>
    <definedName name="LCapexPct___12">#REF!</definedName>
    <definedName localSheetId="7" name="LCapexPct___14">#REF!</definedName>
    <definedName localSheetId="8" name="LCapexPct___14">#REF!</definedName>
    <definedName name="LCapexPct___14">#REF!</definedName>
    <definedName localSheetId="7" name="LCapexPct___16">#REF!</definedName>
    <definedName localSheetId="8" name="LCapexPct___16">#REF!</definedName>
    <definedName name="LCapexPct___16">#REF!</definedName>
    <definedName localSheetId="7" name="LCapexPct___2">#REF!</definedName>
    <definedName localSheetId="8" name="LCapexPct___2">#REF!</definedName>
    <definedName name="LCapexPct___2">#REF!</definedName>
    <definedName localSheetId="7" name="LCapexPct___25">#REF!</definedName>
    <definedName localSheetId="8" name="LCapexPct___25">#REF!</definedName>
    <definedName name="LCapexPct___25">#REF!</definedName>
    <definedName localSheetId="7" name="LCapexPct___26">#REF!</definedName>
    <definedName localSheetId="8" name="LCapexPct___26">#REF!</definedName>
    <definedName name="LCapexPct___26">#REF!</definedName>
    <definedName localSheetId="7" name="LCapexPct___27">#REF!</definedName>
    <definedName localSheetId="8" name="LCapexPct___27">#REF!</definedName>
    <definedName name="LCapexPct___27">#REF!</definedName>
    <definedName localSheetId="7" name="LCapexPct___4">#REF!</definedName>
    <definedName localSheetId="8" name="LCapexPct___4">#REF!</definedName>
    <definedName name="LCapexPct___4">#REF!</definedName>
    <definedName localSheetId="7" name="LCapexPct___5">#REF!</definedName>
    <definedName localSheetId="8" name="LCapexPct___5">#REF!</definedName>
    <definedName name="LCapexPct___5">#REF!</definedName>
    <definedName localSheetId="7" name="LCapexPct___7">#REF!</definedName>
    <definedName localSheetId="8" name="LCapexPct___7">#REF!</definedName>
    <definedName name="LCapexPct___7">#REF!</definedName>
    <definedName hidden="1"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Cover!ldgy</definedName>
    <definedName localSheetId="7" name="ldgy">#N/A</definedName>
    <definedName localSheetId="8" name="ldgy">'Parc Mobile '!ldgy</definedName>
    <definedName name="ldgy">[0]!ldgy</definedName>
    <definedName hidden="1" localSheetId="0" name="le">{"IS",#N/A,FALSE,"IS";"RPTIS",#N/A,FALSE,"RPTIS";"STATS",#N/A,FALSE,"STATS";"CELL",#N/A,FALSE,"CELL";"BS",#N/A,FALSE,"BS"}</definedName>
    <definedName hidden="1" localSheetId="7" name="le">{"IS",#N/A,FALSE,"IS";"RPTIS",#N/A,FALSE,"RPTIS";"STATS",#N/A,FALSE,"STATS";"CELL",#N/A,FALSE,"CELL";"BS",#N/A,FALSE,"BS"}</definedName>
    <definedName hidden="1" localSheetId="8" name="le">{"IS",#N/A,FALSE,"IS";"RPTIS",#N/A,FALSE,"RPTIS";"STATS",#N/A,FALSE,"STATS";"CELL",#N/A,FALSE,"CELL";"BS",#N/A,FALSE,"BS"}</definedName>
    <definedName hidden="1" localSheetId="13" name="le">{"IS",#N/A,FALSE,"IS";"RPTIS",#N/A,FALSE,"RPTIS";"STATS",#N/A,FALSE,"STATS";"CELL",#N/A,FALSE,"CELL";"BS",#N/A,FALSE,"BS"}</definedName>
    <definedName hidden="1" name="le">{"IS",#N/A,FALSE,"IS";"RPTIS",#N/A,FALSE,"RPTIS";"STATS",#N/A,FALSE,"STATS";"CELL",#N/A,FALSE,"CELL";"BS",#N/A,FALSE,"BS"}</definedName>
    <definedName localSheetId="7" name="LEBITMargin">#REF!</definedName>
    <definedName localSheetId="8" name="LEBITMargin">#REF!</definedName>
    <definedName name="LEBITMargin">#REF!</definedName>
    <definedName localSheetId="7" name="LEBITMargin___0">#REF!</definedName>
    <definedName localSheetId="8" name="LEBITMargin___0">#REF!</definedName>
    <definedName name="LEBITMargin___0">#REF!</definedName>
    <definedName localSheetId="7" name="LEBITMargin___12">#REF!</definedName>
    <definedName localSheetId="8" name="LEBITMargin___12">#REF!</definedName>
    <definedName name="LEBITMargin___12">#REF!</definedName>
    <definedName localSheetId="7" name="LEBITMargin___14">#REF!</definedName>
    <definedName localSheetId="8" name="LEBITMargin___14">#REF!</definedName>
    <definedName name="LEBITMargin___14">#REF!</definedName>
    <definedName localSheetId="7" name="LEBITMargin___16">#REF!</definedName>
    <definedName localSheetId="8" name="LEBITMargin___16">#REF!</definedName>
    <definedName name="LEBITMargin___16">#REF!</definedName>
    <definedName localSheetId="7" name="LEBITMargin___2">#REF!</definedName>
    <definedName localSheetId="8" name="LEBITMargin___2">#REF!</definedName>
    <definedName name="LEBITMargin___2">#REF!</definedName>
    <definedName localSheetId="7" name="LEBITMargin___25">#REF!</definedName>
    <definedName localSheetId="8" name="LEBITMargin___25">#REF!</definedName>
    <definedName name="LEBITMargin___25">#REF!</definedName>
    <definedName localSheetId="7" name="LEBITMargin___26">#REF!</definedName>
    <definedName localSheetId="8" name="LEBITMargin___26">#REF!</definedName>
    <definedName name="LEBITMargin___26">#REF!</definedName>
    <definedName localSheetId="7" name="LEBITMargin___27">#REF!</definedName>
    <definedName localSheetId="8" name="LEBITMargin___27">#REF!</definedName>
    <definedName name="LEBITMargin___27">#REF!</definedName>
    <definedName localSheetId="7" name="LEBITMargin___4">#REF!</definedName>
    <definedName localSheetId="8" name="LEBITMargin___4">#REF!</definedName>
    <definedName name="LEBITMargin___4">#REF!</definedName>
    <definedName localSheetId="7" name="LEBITMargin___5">#REF!</definedName>
    <definedName localSheetId="8" name="LEBITMargin___5">#REF!</definedName>
    <definedName name="LEBITMargin___5">#REF!</definedName>
    <definedName localSheetId="7" name="LEBITMargin___7">#REF!</definedName>
    <definedName localSheetId="8" name="LEBITMargin___7">#REF!</definedName>
    <definedName name="LEBITMargin___7">#REF!</definedName>
    <definedName localSheetId="7" name="LeveredBeta">#REF!</definedName>
    <definedName localSheetId="8" name="LeveredBeta">#REF!</definedName>
    <definedName name="LeveredBeta">#REF!</definedName>
    <definedName localSheetId="7" name="LeveredBeta___0">#REF!</definedName>
    <definedName localSheetId="8" name="LeveredBeta___0">#REF!</definedName>
    <definedName name="LeveredBeta___0">#REF!</definedName>
    <definedName localSheetId="7" name="LeveredBeta___12">#REF!</definedName>
    <definedName localSheetId="8" name="LeveredBeta___12">#REF!</definedName>
    <definedName name="LeveredBeta___12">#REF!</definedName>
    <definedName localSheetId="7" name="LeveredBeta___14">#REF!</definedName>
    <definedName localSheetId="8" name="LeveredBeta___14">#REF!</definedName>
    <definedName name="LeveredBeta___14">#REF!</definedName>
    <definedName localSheetId="7" name="LeveredBeta___16">#REF!</definedName>
    <definedName localSheetId="8" name="LeveredBeta___16">#REF!</definedName>
    <definedName name="LeveredBeta___16">#REF!</definedName>
    <definedName localSheetId="7" name="LeveredBeta___2">#REF!</definedName>
    <definedName localSheetId="8" name="LeveredBeta___2">#REF!</definedName>
    <definedName name="LeveredBeta___2">#REF!</definedName>
    <definedName localSheetId="7" name="LeveredBeta___25">#REF!</definedName>
    <definedName localSheetId="8" name="LeveredBeta___25">#REF!</definedName>
    <definedName name="LeveredBeta___25">#REF!</definedName>
    <definedName localSheetId="7" name="LeveredBeta___26">#REF!</definedName>
    <definedName localSheetId="8" name="LeveredBeta___26">#REF!</definedName>
    <definedName name="LeveredBeta___26">#REF!</definedName>
    <definedName localSheetId="7" name="LeveredBeta___27">#REF!</definedName>
    <definedName localSheetId="8" name="LeveredBeta___27">#REF!</definedName>
    <definedName name="LeveredBeta___27">#REF!</definedName>
    <definedName localSheetId="7" name="LeveredBeta___4">#REF!</definedName>
    <definedName localSheetId="8" name="LeveredBeta___4">#REF!</definedName>
    <definedName name="LeveredBeta___4">#REF!</definedName>
    <definedName localSheetId="7" name="LeveredBeta___5">#REF!</definedName>
    <definedName localSheetId="8" name="LeveredBeta___5">#REF!</definedName>
    <definedName name="LeveredBeta___5">#REF!</definedName>
    <definedName localSheetId="7" name="LeveredBeta___7">#REF!</definedName>
    <definedName localSheetId="8" name="LeveredBeta___7">#REF!</definedName>
    <definedName name="LeveredBeta___7">#REF!</definedName>
    <definedName hidden="1" localSheetId="0" name="li">{"IS",#N/A,FALSE,"IS";"RPTIS",#N/A,FALSE,"RPTIS";"STATS",#N/A,FALSE,"STATS";"CELL",#N/A,FALSE,"CELL";"BS",#N/A,FALSE,"BS"}</definedName>
    <definedName hidden="1" localSheetId="7" name="li">{"IS",#N/A,FALSE,"IS";"RPTIS",#N/A,FALSE,"RPTIS";"STATS",#N/A,FALSE,"STATS";"CELL",#N/A,FALSE,"CELL";"BS",#N/A,FALSE,"BS"}</definedName>
    <definedName hidden="1" localSheetId="8" name="li">{"IS",#N/A,FALSE,"IS";"RPTIS",#N/A,FALSE,"RPTIS";"STATS",#N/A,FALSE,"STATS";"CELL",#N/A,FALSE,"CELL";"BS",#N/A,FALSE,"BS"}</definedName>
    <definedName hidden="1" localSheetId="13" name="li">{"IS",#N/A,FALSE,"IS";"RPTIS",#N/A,FALSE,"RPTIS";"STATS",#N/A,FALSE,"STATS";"CELL",#N/A,FALSE,"CELL";"BS",#N/A,FALSE,"BS"}</definedName>
    <definedName hidden="1" name="li">{"IS",#N/A,FALSE,"IS";"RPTIS",#N/A,FALSE,"RPTIS";"STATS",#N/A,FALSE,"STATS";"CELL",#N/A,FALSE,"CELL";"BS",#N/A,FALSE,"BS"}</definedName>
    <definedName localSheetId="7" name="liasse">#REF!</definedName>
    <definedName localSheetId="8" name="liasse">#REF!</definedName>
    <definedName name="liasse">#REF!</definedName>
    <definedName localSheetId="7" name="liasse30">#REF!</definedName>
    <definedName localSheetId="8" name="liasse30">#REF!</definedName>
    <definedName name="liasse30">#REF!</definedName>
    <definedName name="LIBOR">'[92]Affected facilities'!$C$30</definedName>
    <definedName name="LIFE">#N/A</definedName>
    <definedName hidden="1" name="limcount">1</definedName>
    <definedName localSheetId="7" name="Lissasfa">#REF!</definedName>
    <definedName localSheetId="8" name="Lissasfa">#REF!</definedName>
    <definedName name="Lissasfa">#REF!</definedName>
    <definedName localSheetId="7" name="LISTA_100">#REF!</definedName>
    <definedName localSheetId="8" name="LISTA_100">#REF!</definedName>
    <definedName name="LISTA_100">#REF!</definedName>
    <definedName name="lista100">'[109]100% prices'!$B$4:$H$847</definedName>
    <definedName localSheetId="0" name="LISTE">'[110]Détail projets Capex'!$A$90:$A$93</definedName>
    <definedName localSheetId="7" name="LISTE">'[111]Détail projets Capex'!$A$10:$A$13</definedName>
    <definedName localSheetId="8" name="LISTE">'[112]Détail projets Capex'!$A$88:$A$91</definedName>
    <definedName name="LISTE">#REF!</definedName>
    <definedName localSheetId="0" name="ListPrice">#REF!</definedName>
    <definedName localSheetId="7" name="ListPrice">#REF!</definedName>
    <definedName localSheetId="8" name="ListPrice">#REF!</definedName>
    <definedName name="ListPrice">#REF!</definedName>
    <definedName localSheetId="0" name="LJ">#REF!</definedName>
    <definedName localSheetId="7" name="LJ">#REF!</definedName>
    <definedName localSheetId="8" name="LJ">#REF!</definedName>
    <definedName name="LJ">#REF!</definedName>
    <definedName hidden="1" localSheetId="10" name="ljk">[109]P.EQUIPEMENT99!#REF!</definedName>
    <definedName hidden="1" localSheetId="0" name="ljk">[109]P.EQUIPEMENT99!#REF!</definedName>
    <definedName hidden="1" localSheetId="7" name="ljk">[109]P.EQUIPEMENT99!#REF!</definedName>
    <definedName hidden="1" localSheetId="8" name="ljk">[109]P.EQUIPEMENT99!#REF!</definedName>
    <definedName hidden="1" name="ljk">[109]P.EQUIPEMENT99!#REF!</definedName>
    <definedName hidden="1" localSheetId="10" name="lkglotr">#REF!</definedName>
    <definedName hidden="1" localSheetId="0" name="lkglotr">#REF!</definedName>
    <definedName hidden="1" localSheetId="7" name="lkglotr">#REF!</definedName>
    <definedName hidden="1" localSheetId="8" name="lkglotr">#REF!</definedName>
    <definedName hidden="1" localSheetId="13" name="lkglotr">#REF!</definedName>
    <definedName hidden="1" name="lkglotr">#REF!</definedName>
    <definedName name="lkjhh">#N/A</definedName>
    <definedName hidden="1" localSheetId="10" name="LKJLML">#REF!</definedName>
    <definedName hidden="1" localSheetId="0" name="LKJLML">#REF!</definedName>
    <definedName hidden="1" localSheetId="7" name="LKJLML">#REF!</definedName>
    <definedName hidden="1" localSheetId="8" name="LKJLML">#REF!</definedName>
    <definedName hidden="1" localSheetId="13" name="LKJLML">#REF!</definedName>
    <definedName hidden="1" name="LKJLML">#REF!</definedName>
    <definedName hidden="1" localSheetId="10" name="lkkgopr">#REF!</definedName>
    <definedName hidden="1" localSheetId="0" name="lkkgopr">#REF!</definedName>
    <definedName hidden="1" localSheetId="7" name="lkkgopr">#REF!</definedName>
    <definedName hidden="1" localSheetId="8" name="lkkgopr">#REF!</definedName>
    <definedName hidden="1" localSheetId="13" name="lkkgopr">#REF!</definedName>
    <definedName hidden="1" name="lkkgopr">#REF!</definedName>
    <definedName localSheetId="7" name="LLiabs">#REF!</definedName>
    <definedName localSheetId="8" name="LLiabs">#REF!</definedName>
    <definedName name="LLiabs">#REF!</definedName>
    <definedName localSheetId="7" name="LLiabs___0">#REF!</definedName>
    <definedName localSheetId="8" name="LLiabs___0">#REF!</definedName>
    <definedName name="LLiabs___0">#REF!</definedName>
    <definedName localSheetId="7" name="LLiabs___12">#REF!</definedName>
    <definedName localSheetId="8" name="LLiabs___12">#REF!</definedName>
    <definedName name="LLiabs___12">#REF!</definedName>
    <definedName localSheetId="7" name="LLiabs___14">#REF!</definedName>
    <definedName localSheetId="8" name="LLiabs___14">#REF!</definedName>
    <definedName name="LLiabs___14">#REF!</definedName>
    <definedName localSheetId="7" name="LLiabs___16">#REF!</definedName>
    <definedName localSheetId="8" name="LLiabs___16">#REF!</definedName>
    <definedName name="LLiabs___16">#REF!</definedName>
    <definedName localSheetId="7" name="LLiabs___2">#REF!</definedName>
    <definedName localSheetId="8" name="LLiabs___2">#REF!</definedName>
    <definedName name="LLiabs___2">#REF!</definedName>
    <definedName localSheetId="7" name="LLiabs___25">#REF!</definedName>
    <definedName localSheetId="8" name="LLiabs___25">#REF!</definedName>
    <definedName name="LLiabs___25">#REF!</definedName>
    <definedName localSheetId="7" name="LLiabs___26">#REF!</definedName>
    <definedName localSheetId="8" name="LLiabs___26">#REF!</definedName>
    <definedName name="LLiabs___26">#REF!</definedName>
    <definedName localSheetId="7" name="LLiabs___27">#REF!</definedName>
    <definedName localSheetId="8" name="LLiabs___27">#REF!</definedName>
    <definedName name="LLiabs___27">#REF!</definedName>
    <definedName localSheetId="7" name="LLiabs___4">#REF!</definedName>
    <definedName localSheetId="8" name="LLiabs___4">#REF!</definedName>
    <definedName name="LLiabs___4">#REF!</definedName>
    <definedName localSheetId="7" name="LLiabs___5">#REF!</definedName>
    <definedName localSheetId="8" name="LLiabs___5">#REF!</definedName>
    <definedName name="LLiabs___5">#REF!</definedName>
    <definedName localSheetId="7" name="LLiabs___7">#REF!</definedName>
    <definedName localSheetId="8" name="LLiabs___7">#REF!</definedName>
    <definedName name="LLiabs___7">#REF!</definedName>
    <definedName localSheetId="7" name="LMPS">#REF!</definedName>
    <definedName localSheetId="8" name="LMPS">#REF!</definedName>
    <definedName name="LMPS">#REF!</definedName>
    <definedName hidden="1" localSheetId="0" name="ln">{#N/A,#N/A,FALSE,"Contribution Analysis"}</definedName>
    <definedName hidden="1" localSheetId="7" name="ln">{#N/A,#N/A,FALSE,"Contribution Analysis"}</definedName>
    <definedName hidden="1" localSheetId="8" name="ln">{#N/A,#N/A,FALSE,"Contribution Analysis"}</definedName>
    <definedName hidden="1" localSheetId="13" name="ln">{#N/A,#N/A,FALSE,"Contribution Analysis"}</definedName>
    <definedName hidden="1" name="ln">{#N/A,#N/A,FALSE,"Contribution Analysis"}</definedName>
    <definedName localSheetId="7" name="LNPPESales">#REF!</definedName>
    <definedName localSheetId="8" name="LNPPESales">#REF!</definedName>
    <definedName name="LNPPESales">#REF!</definedName>
    <definedName localSheetId="7" name="LNPPESales___0">#REF!</definedName>
    <definedName localSheetId="8" name="LNPPESales___0">#REF!</definedName>
    <definedName name="LNPPESales___0">#REF!</definedName>
    <definedName localSheetId="7" name="LNPPESales___12">#REF!</definedName>
    <definedName localSheetId="8" name="LNPPESales___12">#REF!</definedName>
    <definedName name="LNPPESales___12">#REF!</definedName>
    <definedName localSheetId="7" name="LNPPESales___14">#REF!</definedName>
    <definedName localSheetId="8" name="LNPPESales___14">#REF!</definedName>
    <definedName name="LNPPESales___14">#REF!</definedName>
    <definedName localSheetId="7" name="LNPPESales___16">#REF!</definedName>
    <definedName localSheetId="8" name="LNPPESales___16">#REF!</definedName>
    <definedName name="LNPPESales___16">#REF!</definedName>
    <definedName localSheetId="7" name="LNPPESales___2">#REF!</definedName>
    <definedName localSheetId="8" name="LNPPESales___2">#REF!</definedName>
    <definedName name="LNPPESales___2">#REF!</definedName>
    <definedName localSheetId="7" name="LNPPESales___25">#REF!</definedName>
    <definedName localSheetId="8" name="LNPPESales___25">#REF!</definedName>
    <definedName name="LNPPESales___25">#REF!</definedName>
    <definedName localSheetId="7" name="LNPPESales___26">#REF!</definedName>
    <definedName localSheetId="8" name="LNPPESales___26">#REF!</definedName>
    <definedName name="LNPPESales___26">#REF!</definedName>
    <definedName localSheetId="7" name="LNPPESales___27">#REF!</definedName>
    <definedName localSheetId="8" name="LNPPESales___27">#REF!</definedName>
    <definedName name="LNPPESales___27">#REF!</definedName>
    <definedName localSheetId="7" name="LNPPESales___4">#REF!</definedName>
    <definedName localSheetId="8" name="LNPPESales___4">#REF!</definedName>
    <definedName name="LNPPESales___4">#REF!</definedName>
    <definedName localSheetId="7" name="LNPPESales___5">#REF!</definedName>
    <definedName localSheetId="8" name="LNPPESales___5">#REF!</definedName>
    <definedName name="LNPPESales___5">#REF!</definedName>
    <definedName localSheetId="7" name="LNPPESales___7">#REF!</definedName>
    <definedName localSheetId="8" name="LNPPESales___7">#REF!</definedName>
    <definedName name="LNPPESales___7">#REF!</definedName>
    <definedName hidden="1" localSheetId="0" name="lo">{"IS",#N/A,FALSE,"IS";"RPTIS",#N/A,FALSE,"RPTIS";"STATS",#N/A,FALSE,"STATS";"CELL",#N/A,FALSE,"CELL";"BS",#N/A,FALSE,"BS"}</definedName>
    <definedName hidden="1" localSheetId="7" name="lo">{"IS",#N/A,FALSE,"IS";"RPTIS",#N/A,FALSE,"RPTIS";"STATS",#N/A,FALSE,"STATS";"CELL",#N/A,FALSE,"CELL";"BS",#N/A,FALSE,"BS"}</definedName>
    <definedName hidden="1" localSheetId="8" name="lo">{"IS",#N/A,FALSE,"IS";"RPTIS",#N/A,FALSE,"RPTIS";"STATS",#N/A,FALSE,"STATS";"CELL",#N/A,FALSE,"CELL";"BS",#N/A,FALSE,"BS"}</definedName>
    <definedName hidden="1" localSheetId="13" name="lo">{"IS",#N/A,FALSE,"IS";"RPTIS",#N/A,FALSE,"RPTIS";"STATS",#N/A,FALSE,"STATS";"CELL",#N/A,FALSE,"CELL";"BS",#N/A,FALSE,"BS"}</definedName>
    <definedName hidden="1" name="lo">{"IS",#N/A,FALSE,"IS";"RPTIS",#N/A,FALSE,"RPTIS";"STATS",#N/A,FALSE,"STATS";"CELL",#N/A,FALSE,"CELL";"BS",#N/A,FALSE,"BS"}</definedName>
    <definedName hidden="1" localSheetId="10" name="loki">#REF!</definedName>
    <definedName hidden="1" localSheetId="0" name="loki">#REF!</definedName>
    <definedName hidden="1" localSheetId="7" name="loki">#REF!</definedName>
    <definedName hidden="1" localSheetId="8" name="loki">#REF!</definedName>
    <definedName hidden="1" localSheetId="13" name="loki">#REF!</definedName>
    <definedName hidden="1" name="loki">#REF!</definedName>
    <definedName localSheetId="7" name="LongBond">#REF!</definedName>
    <definedName localSheetId="8" name="LongBond">#REF!</definedName>
    <definedName name="LongBond">#REF!</definedName>
    <definedName localSheetId="7" name="LongBond___0">#REF!</definedName>
    <definedName localSheetId="8" name="LongBond___0">#REF!</definedName>
    <definedName name="LongBond___0">#REF!</definedName>
    <definedName localSheetId="7" name="LongBond___12">#REF!</definedName>
    <definedName localSheetId="8" name="LongBond___12">#REF!</definedName>
    <definedName name="LongBond___12">#REF!</definedName>
    <definedName localSheetId="7" name="LongBond___14">#REF!</definedName>
    <definedName localSheetId="8" name="LongBond___14">#REF!</definedName>
    <definedName name="LongBond___14">#REF!</definedName>
    <definedName localSheetId="7" name="LongBond___16">#REF!</definedName>
    <definedName localSheetId="8" name="LongBond___16">#REF!</definedName>
    <definedName name="LongBond___16">#REF!</definedName>
    <definedName localSheetId="7" name="LongBond___2">#REF!</definedName>
    <definedName localSheetId="8" name="LongBond___2">#REF!</definedName>
    <definedName name="LongBond___2">#REF!</definedName>
    <definedName localSheetId="7" name="LongBond___25">#REF!</definedName>
    <definedName localSheetId="8" name="LongBond___25">#REF!</definedName>
    <definedName name="LongBond___25">#REF!</definedName>
    <definedName localSheetId="7" name="LongBond___26">#REF!</definedName>
    <definedName localSheetId="8" name="LongBond___26">#REF!</definedName>
    <definedName name="LongBond___26">#REF!</definedName>
    <definedName localSheetId="7" name="LongBond___27">#REF!</definedName>
    <definedName localSheetId="8" name="LongBond___27">#REF!</definedName>
    <definedName name="LongBond___27">#REF!</definedName>
    <definedName localSheetId="7" name="LongBond___4">#REF!</definedName>
    <definedName localSheetId="8" name="LongBond___4">#REF!</definedName>
    <definedName name="LongBond___4">#REF!</definedName>
    <definedName localSheetId="7" name="LongBond___5">#REF!</definedName>
    <definedName localSheetId="8" name="LongBond___5">#REF!</definedName>
    <definedName name="LongBond___5">#REF!</definedName>
    <definedName localSheetId="7" name="LongBond___7">#REF!</definedName>
    <definedName localSheetId="8" name="LongBond___7">#REF!</definedName>
    <definedName name="LongBond___7">#REF!</definedName>
    <definedName name="loubna">#N/A</definedName>
    <definedName localSheetId="7" name="LPEBIT">#REF!</definedName>
    <definedName localSheetId="8" name="LPEBIT">#REF!</definedName>
    <definedName name="LPEBIT">#REF!</definedName>
    <definedName localSheetId="7" name="LPEBIT___0">#REF!</definedName>
    <definedName localSheetId="8" name="LPEBIT___0">#REF!</definedName>
    <definedName name="LPEBIT___0">#REF!</definedName>
    <definedName localSheetId="7" name="LPEBIT___12">#REF!</definedName>
    <definedName localSheetId="8" name="LPEBIT___12">#REF!</definedName>
    <definedName name="LPEBIT___12">#REF!</definedName>
    <definedName localSheetId="7" name="LPEBIT___14">#REF!</definedName>
    <definedName localSheetId="8" name="LPEBIT___14">#REF!</definedName>
    <definedName name="LPEBIT___14">#REF!</definedName>
    <definedName localSheetId="7" name="LPEBIT___16">#REF!</definedName>
    <definedName localSheetId="8" name="LPEBIT___16">#REF!</definedName>
    <definedName name="LPEBIT___16">#REF!</definedName>
    <definedName localSheetId="7" name="LPEBIT___2">#REF!</definedName>
    <definedName localSheetId="8" name="LPEBIT___2">#REF!</definedName>
    <definedName name="LPEBIT___2">#REF!</definedName>
    <definedName localSheetId="7" name="LPEBIT___25">#REF!</definedName>
    <definedName localSheetId="8" name="LPEBIT___25">#REF!</definedName>
    <definedName name="LPEBIT___25">#REF!</definedName>
    <definedName localSheetId="7" name="LPEBIT___26">#REF!</definedName>
    <definedName localSheetId="8" name="LPEBIT___26">#REF!</definedName>
    <definedName name="LPEBIT___26">#REF!</definedName>
    <definedName localSheetId="7" name="LPEBIT___27">#REF!</definedName>
    <definedName localSheetId="8" name="LPEBIT___27">#REF!</definedName>
    <definedName name="LPEBIT___27">#REF!</definedName>
    <definedName localSheetId="7" name="LPEBIT___4">#REF!</definedName>
    <definedName localSheetId="8" name="LPEBIT___4">#REF!</definedName>
    <definedName name="LPEBIT___4">#REF!</definedName>
    <definedName localSheetId="7" name="LPEBIT___5">#REF!</definedName>
    <definedName localSheetId="8" name="LPEBIT___5">#REF!</definedName>
    <definedName name="LPEBIT___5">#REF!</definedName>
    <definedName localSheetId="7" name="LPEBIT___7">#REF!</definedName>
    <definedName localSheetId="8" name="LPEBIT___7">#REF!</definedName>
    <definedName name="LPEBIT___7">#REF!</definedName>
    <definedName localSheetId="7" name="LPEBITDA">#REF!</definedName>
    <definedName localSheetId="8" name="LPEBITDA">#REF!</definedName>
    <definedName name="LPEBITDA">#REF!</definedName>
    <definedName localSheetId="7" name="LPEBITDA___0">#REF!</definedName>
    <definedName localSheetId="8" name="LPEBITDA___0">#REF!</definedName>
    <definedName name="LPEBITDA___0">#REF!</definedName>
    <definedName localSheetId="7" name="LPEBITDA___12">#REF!</definedName>
    <definedName localSheetId="8" name="LPEBITDA___12">#REF!</definedName>
    <definedName name="LPEBITDA___12">#REF!</definedName>
    <definedName localSheetId="7" name="LPEBITDA___14">#REF!</definedName>
    <definedName localSheetId="8" name="LPEBITDA___14">#REF!</definedName>
    <definedName name="LPEBITDA___14">#REF!</definedName>
    <definedName localSheetId="7" name="LPEBITDA___16">#REF!</definedName>
    <definedName localSheetId="8" name="LPEBITDA___16">#REF!</definedName>
    <definedName name="LPEBITDA___16">#REF!</definedName>
    <definedName localSheetId="7" name="LPEBITDA___2">#REF!</definedName>
    <definedName localSheetId="8" name="LPEBITDA___2">#REF!</definedName>
    <definedName name="LPEBITDA___2">#REF!</definedName>
    <definedName localSheetId="7" name="LPEBITDA___25">#REF!</definedName>
    <definedName localSheetId="8" name="LPEBITDA___25">#REF!</definedName>
    <definedName name="LPEBITDA___25">#REF!</definedName>
    <definedName localSheetId="7" name="LPEBITDA___26">#REF!</definedName>
    <definedName localSheetId="8" name="LPEBITDA___26">#REF!</definedName>
    <definedName name="LPEBITDA___26">#REF!</definedName>
    <definedName localSheetId="7" name="LPEBITDA___27">#REF!</definedName>
    <definedName localSheetId="8" name="LPEBITDA___27">#REF!</definedName>
    <definedName name="LPEBITDA___27">#REF!</definedName>
    <definedName localSheetId="7" name="LPEBITDA___4">#REF!</definedName>
    <definedName localSheetId="8" name="LPEBITDA___4">#REF!</definedName>
    <definedName name="LPEBITDA___4">#REF!</definedName>
    <definedName localSheetId="7" name="LPEBITDA___5">#REF!</definedName>
    <definedName localSheetId="8" name="LPEBITDA___5">#REF!</definedName>
    <definedName name="LPEBITDA___5">#REF!</definedName>
    <definedName localSheetId="7" name="LPEBITDA___7">#REF!</definedName>
    <definedName localSheetId="8" name="LPEBITDA___7">#REF!</definedName>
    <definedName name="LPEBITDA___7">#REF!</definedName>
    <definedName localSheetId="7" name="LPOperProfit">#REF!</definedName>
    <definedName localSheetId="8" name="LPOperProfit">#REF!</definedName>
    <definedName name="LPOperProfit">#REF!</definedName>
    <definedName localSheetId="7" name="LPOperProfit___0">#REF!</definedName>
    <definedName localSheetId="8" name="LPOperProfit___0">#REF!</definedName>
    <definedName name="LPOperProfit___0">#REF!</definedName>
    <definedName localSheetId="7" name="LPOperProfit___12">#REF!</definedName>
    <definedName localSheetId="8" name="LPOperProfit___12">#REF!</definedName>
    <definedName name="LPOperProfit___12">#REF!</definedName>
    <definedName localSheetId="7" name="LPOperProfit___14">#REF!</definedName>
    <definedName localSheetId="8" name="LPOperProfit___14">#REF!</definedName>
    <definedName name="LPOperProfit___14">#REF!</definedName>
    <definedName localSheetId="7" name="LPOperProfit___16">#REF!</definedName>
    <definedName localSheetId="8" name="LPOperProfit___16">#REF!</definedName>
    <definedName name="LPOperProfit___16">#REF!</definedName>
    <definedName localSheetId="7" name="LPOperProfit___2">#REF!</definedName>
    <definedName localSheetId="8" name="LPOperProfit___2">#REF!</definedName>
    <definedName name="LPOperProfit___2">#REF!</definedName>
    <definedName localSheetId="7" name="LPOperProfit___25">#REF!</definedName>
    <definedName localSheetId="8" name="LPOperProfit___25">#REF!</definedName>
    <definedName name="LPOperProfit___25">#REF!</definedName>
    <definedName localSheetId="7" name="LPOperProfit___26">#REF!</definedName>
    <definedName localSheetId="8" name="LPOperProfit___26">#REF!</definedName>
    <definedName name="LPOperProfit___26">#REF!</definedName>
    <definedName localSheetId="7" name="LPOperProfit___27">#REF!</definedName>
    <definedName localSheetId="8" name="LPOperProfit___27">#REF!</definedName>
    <definedName name="LPOperProfit___27">#REF!</definedName>
    <definedName localSheetId="7" name="LPOperProfit___4">#REF!</definedName>
    <definedName localSheetId="8" name="LPOperProfit___4">#REF!</definedName>
    <definedName name="LPOperProfit___4">#REF!</definedName>
    <definedName localSheetId="7" name="LPOperProfit___5">#REF!</definedName>
    <definedName localSheetId="8" name="LPOperProfit___5">#REF!</definedName>
    <definedName name="LPOperProfit___5">#REF!</definedName>
    <definedName localSheetId="7" name="LPOperProfit___7">#REF!</definedName>
    <definedName localSheetId="8" name="LPOperProfit___7">#REF!</definedName>
    <definedName name="LPOperProfit___7">#REF!</definedName>
    <definedName localSheetId="7" name="LPOther1">#REF!</definedName>
    <definedName localSheetId="8" name="LPOther1">#REF!</definedName>
    <definedName name="LPOther1">#REF!</definedName>
    <definedName localSheetId="7" name="LPOther1___0">#REF!</definedName>
    <definedName localSheetId="8" name="LPOther1___0">#REF!</definedName>
    <definedName name="LPOther1___0">#REF!</definedName>
    <definedName localSheetId="7" name="LPOther1___12">#REF!</definedName>
    <definedName localSheetId="8" name="LPOther1___12">#REF!</definedName>
    <definedName name="LPOther1___12">#REF!</definedName>
    <definedName localSheetId="7" name="LPOther1___14">#REF!</definedName>
    <definedName localSheetId="8" name="LPOther1___14">#REF!</definedName>
    <definedName name="LPOther1___14">#REF!</definedName>
    <definedName localSheetId="7" name="LPOther1___16">#REF!</definedName>
    <definedName localSheetId="8" name="LPOther1___16">#REF!</definedName>
    <definedName name="LPOther1___16">#REF!</definedName>
    <definedName localSheetId="7" name="LPOther1___2">#REF!</definedName>
    <definedName localSheetId="8" name="LPOther1___2">#REF!</definedName>
    <definedName name="LPOther1___2">#REF!</definedName>
    <definedName localSheetId="7" name="LPOther1___25">#REF!</definedName>
    <definedName localSheetId="8" name="LPOther1___25">#REF!</definedName>
    <definedName name="LPOther1___25">#REF!</definedName>
    <definedName localSheetId="7" name="LPOther1___26">#REF!</definedName>
    <definedName localSheetId="8" name="LPOther1___26">#REF!</definedName>
    <definedName name="LPOther1___26">#REF!</definedName>
    <definedName localSheetId="7" name="LPOther1___27">#REF!</definedName>
    <definedName localSheetId="8" name="LPOther1___27">#REF!</definedName>
    <definedName name="LPOther1___27">#REF!</definedName>
    <definedName localSheetId="7" name="LPOther1___4">#REF!</definedName>
    <definedName localSheetId="8" name="LPOther1___4">#REF!</definedName>
    <definedName name="LPOther1___4">#REF!</definedName>
    <definedName localSheetId="7" name="LPOther1___5">#REF!</definedName>
    <definedName localSheetId="8" name="LPOther1___5">#REF!</definedName>
    <definedName name="LPOther1___5">#REF!</definedName>
    <definedName localSheetId="7" name="LPOther1___7">#REF!</definedName>
    <definedName localSheetId="8" name="LPOther1___7">#REF!</definedName>
    <definedName name="LPOther1___7">#REF!</definedName>
    <definedName localSheetId="7" name="LPOther2">#REF!</definedName>
    <definedName localSheetId="8" name="LPOther2">#REF!</definedName>
    <definedName name="LPOther2">#REF!</definedName>
    <definedName localSheetId="7" name="LPOther2___0">#REF!</definedName>
    <definedName localSheetId="8" name="LPOther2___0">#REF!</definedName>
    <definedName name="LPOther2___0">#REF!</definedName>
    <definedName localSheetId="7" name="LPOther2___12">#REF!</definedName>
    <definedName localSheetId="8" name="LPOther2___12">#REF!</definedName>
    <definedName name="LPOther2___12">#REF!</definedName>
    <definedName localSheetId="7" name="LPOther2___14">#REF!</definedName>
    <definedName localSheetId="8" name="LPOther2___14">#REF!</definedName>
    <definedName name="LPOther2___14">#REF!</definedName>
    <definedName localSheetId="7" name="LPOther2___16">#REF!</definedName>
    <definedName localSheetId="8" name="LPOther2___16">#REF!</definedName>
    <definedName name="LPOther2___16">#REF!</definedName>
    <definedName localSheetId="7" name="LPOther2___2">#REF!</definedName>
    <definedName localSheetId="8" name="LPOther2___2">#REF!</definedName>
    <definedName name="LPOther2___2">#REF!</definedName>
    <definedName localSheetId="7" name="LPOther2___25">#REF!</definedName>
    <definedName localSheetId="8" name="LPOther2___25">#REF!</definedName>
    <definedName name="LPOther2___25">#REF!</definedName>
    <definedName localSheetId="7" name="LPOther2___26">#REF!</definedName>
    <definedName localSheetId="8" name="LPOther2___26">#REF!</definedName>
    <definedName name="LPOther2___26">#REF!</definedName>
    <definedName localSheetId="7" name="LPOther2___27">#REF!</definedName>
    <definedName localSheetId="8" name="LPOther2___27">#REF!</definedName>
    <definedName name="LPOther2___27">#REF!</definedName>
    <definedName localSheetId="7" name="LPOther2___4">#REF!</definedName>
    <definedName localSheetId="8" name="LPOther2___4">#REF!</definedName>
    <definedName name="LPOther2___4">#REF!</definedName>
    <definedName localSheetId="7" name="LPOther2___5">#REF!</definedName>
    <definedName localSheetId="8" name="LPOther2___5">#REF!</definedName>
    <definedName name="LPOther2___5">#REF!</definedName>
    <definedName localSheetId="7" name="LPOther2___7">#REF!</definedName>
    <definedName localSheetId="8" name="LPOther2___7">#REF!</definedName>
    <definedName name="LPOther2___7">#REF!</definedName>
    <definedName localSheetId="7" name="LPOther3">#REF!</definedName>
    <definedName localSheetId="8" name="LPOther3">#REF!</definedName>
    <definedName name="LPOther3">#REF!</definedName>
    <definedName localSheetId="7" name="LPOther3___0">#REF!</definedName>
    <definedName localSheetId="8" name="LPOther3___0">#REF!</definedName>
    <definedName name="LPOther3___0">#REF!</definedName>
    <definedName localSheetId="7" name="LPOther3___12">#REF!</definedName>
    <definedName localSheetId="8" name="LPOther3___12">#REF!</definedName>
    <definedName name="LPOther3___12">#REF!</definedName>
    <definedName localSheetId="7" name="LPOther3___14">#REF!</definedName>
    <definedName localSheetId="8" name="LPOther3___14">#REF!</definedName>
    <definedName name="LPOther3___14">#REF!</definedName>
    <definedName localSheetId="7" name="LPOther3___16">#REF!</definedName>
    <definedName localSheetId="8" name="LPOther3___16">#REF!</definedName>
    <definedName name="LPOther3___16">#REF!</definedName>
    <definedName localSheetId="7" name="LPOther3___2">#REF!</definedName>
    <definedName localSheetId="8" name="LPOther3___2">#REF!</definedName>
    <definedName name="LPOther3___2">#REF!</definedName>
    <definedName localSheetId="7" name="LPOther3___25">#REF!</definedName>
    <definedName localSheetId="8" name="LPOther3___25">#REF!</definedName>
    <definedName name="LPOther3___25">#REF!</definedName>
    <definedName localSheetId="7" name="LPOther3___26">#REF!</definedName>
    <definedName localSheetId="8" name="LPOther3___26">#REF!</definedName>
    <definedName name="LPOther3___26">#REF!</definedName>
    <definedName localSheetId="7" name="LPOther3___27">#REF!</definedName>
    <definedName localSheetId="8" name="LPOther3___27">#REF!</definedName>
    <definedName name="LPOther3___27">#REF!</definedName>
    <definedName localSheetId="7" name="LPOther3___4">#REF!</definedName>
    <definedName localSheetId="8" name="LPOther3___4">#REF!</definedName>
    <definedName name="LPOther3___4">#REF!</definedName>
    <definedName localSheetId="7" name="LPOther3___5">#REF!</definedName>
    <definedName localSheetId="8" name="LPOther3___5">#REF!</definedName>
    <definedName name="LPOther3___5">#REF!</definedName>
    <definedName localSheetId="7" name="LPOther3___7">#REF!</definedName>
    <definedName localSheetId="8" name="LPOther3___7">#REF!</definedName>
    <definedName name="LPOther3___7">#REF!</definedName>
    <definedName localSheetId="7" name="LPSales">#REF!</definedName>
    <definedName localSheetId="8" name="LPSales">#REF!</definedName>
    <definedName name="LPSales">#REF!</definedName>
    <definedName localSheetId="7" name="LPSales___0">#REF!</definedName>
    <definedName localSheetId="8" name="LPSales___0">#REF!</definedName>
    <definedName name="LPSales___0">#REF!</definedName>
    <definedName localSheetId="7" name="LPSales___12">#REF!</definedName>
    <definedName localSheetId="8" name="LPSales___12">#REF!</definedName>
    <definedName name="LPSales___12">#REF!</definedName>
    <definedName localSheetId="7" name="LPSales___14">#REF!</definedName>
    <definedName localSheetId="8" name="LPSales___14">#REF!</definedName>
    <definedName name="LPSales___14">#REF!</definedName>
    <definedName localSheetId="7" name="LPSales___16">#REF!</definedName>
    <definedName localSheetId="8" name="LPSales___16">#REF!</definedName>
    <definedName name="LPSales___16">#REF!</definedName>
    <definedName localSheetId="7" name="LPSales___2">#REF!</definedName>
    <definedName localSheetId="8" name="LPSales___2">#REF!</definedName>
    <definedName name="LPSales___2">#REF!</definedName>
    <definedName localSheetId="7" name="LPSales___25">#REF!</definedName>
    <definedName localSheetId="8" name="LPSales___25">#REF!</definedName>
    <definedName name="LPSales___25">#REF!</definedName>
    <definedName localSheetId="7" name="LPSales___26">#REF!</definedName>
    <definedName localSheetId="8" name="LPSales___26">#REF!</definedName>
    <definedName name="LPSales___26">#REF!</definedName>
    <definedName localSheetId="7" name="LPSales___27">#REF!</definedName>
    <definedName localSheetId="8" name="LPSales___27">#REF!</definedName>
    <definedName name="LPSales___27">#REF!</definedName>
    <definedName localSheetId="7" name="LPSales___4">#REF!</definedName>
    <definedName localSheetId="8" name="LPSales___4">#REF!</definedName>
    <definedName name="LPSales___4">#REF!</definedName>
    <definedName localSheetId="7" name="LPSales___5">#REF!</definedName>
    <definedName localSheetId="8" name="LPSales___5">#REF!</definedName>
    <definedName name="LPSales___5">#REF!</definedName>
    <definedName localSheetId="7" name="LPSales___7">#REF!</definedName>
    <definedName localSheetId="8" name="LPSales___7">#REF!</definedName>
    <definedName name="LPSales___7">#REF!</definedName>
    <definedName hidden="1"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lr">{"IS",#N/A,FALSE,"IS";"RPTIS",#N/A,FALSE,"RPTIS";"STATS",#N/A,FALSE,"STATS";"CELL",#N/A,FALSE,"CELL";"BS",#N/A,FALSE,"BS"}</definedName>
    <definedName hidden="1" localSheetId="7" name="lr">{"IS",#N/A,FALSE,"IS";"RPTIS",#N/A,FALSE,"RPTIS";"STATS",#N/A,FALSE,"STATS";"CELL",#N/A,FALSE,"CELL";"BS",#N/A,FALSE,"BS"}</definedName>
    <definedName hidden="1" localSheetId="8" name="lr">{"IS",#N/A,FALSE,"IS";"RPTIS",#N/A,FALSE,"RPTIS";"STATS",#N/A,FALSE,"STATS";"CELL",#N/A,FALSE,"CELL";"BS",#N/A,FALSE,"BS"}</definedName>
    <definedName hidden="1" localSheetId="13" name="lr">{"IS",#N/A,FALSE,"IS";"RPTIS",#N/A,FALSE,"RPTIS";"STATS",#N/A,FALSE,"STATS";"CELL",#N/A,FALSE,"CELL";"BS",#N/A,FALSE,"BS"}</definedName>
    <definedName hidden="1" name="lr">{"IS",#N/A,FALSE,"IS";"RPTIS",#N/A,FALSE,"RPTIS";"STATS",#N/A,FALSE,"STATS";"CELL",#N/A,FALSE,"CELL";"BS",#N/A,FALSE,"BS"}</definedName>
    <definedName localSheetId="7" name="lrty">#REF!</definedName>
    <definedName localSheetId="8" name="lrty">#REF!</definedName>
    <definedName name="lrty">#REF!</definedName>
    <definedName hidden="1"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8" name="LSalesGrowth">#REF!</definedName>
    <definedName name="LSalesGrowth">#REF!</definedName>
    <definedName localSheetId="7" name="LSalesGrowth___0">#REF!</definedName>
    <definedName localSheetId="8" name="LSalesGrowth___0">#REF!</definedName>
    <definedName name="LSalesGrowth___0">#REF!</definedName>
    <definedName localSheetId="7" name="LSalesGrowth___12">#REF!</definedName>
    <definedName localSheetId="8" name="LSalesGrowth___12">#REF!</definedName>
    <definedName name="LSalesGrowth___12">#REF!</definedName>
    <definedName localSheetId="7" name="LSalesGrowth___14">#REF!</definedName>
    <definedName localSheetId="8" name="LSalesGrowth___14">#REF!</definedName>
    <definedName name="LSalesGrowth___14">#REF!</definedName>
    <definedName localSheetId="7" name="LSalesGrowth___16">#REF!</definedName>
    <definedName localSheetId="8" name="LSalesGrowth___16">#REF!</definedName>
    <definedName name="LSalesGrowth___16">#REF!</definedName>
    <definedName localSheetId="7" name="LSalesGrowth___2">#REF!</definedName>
    <definedName localSheetId="8" name="LSalesGrowth___2">#REF!</definedName>
    <definedName name="LSalesGrowth___2">#REF!</definedName>
    <definedName localSheetId="7" name="LSalesGrowth___25">#REF!</definedName>
    <definedName localSheetId="8" name="LSalesGrowth___25">#REF!</definedName>
    <definedName name="LSalesGrowth___25">#REF!</definedName>
    <definedName localSheetId="7" name="LSalesGrowth___26">#REF!</definedName>
    <definedName localSheetId="8" name="LSalesGrowth___26">#REF!</definedName>
    <definedName name="LSalesGrowth___26">#REF!</definedName>
    <definedName localSheetId="7" name="LSalesGrowth___27">#REF!</definedName>
    <definedName localSheetId="8" name="LSalesGrowth___27">#REF!</definedName>
    <definedName name="LSalesGrowth___27">#REF!</definedName>
    <definedName localSheetId="7" name="LSalesGrowth___4">#REF!</definedName>
    <definedName localSheetId="8" name="LSalesGrowth___4">#REF!</definedName>
    <definedName name="LSalesGrowth___4">#REF!</definedName>
    <definedName localSheetId="7" name="LSalesGrowth___5">#REF!</definedName>
    <definedName localSheetId="8" name="LSalesGrowth___5">#REF!</definedName>
    <definedName name="LSalesGrowth___5">#REF!</definedName>
    <definedName localSheetId="7" name="LSalesGrowth___7">#REF!</definedName>
    <definedName localSheetId="8" name="LSalesGrowth___7">#REF!</definedName>
    <definedName name="LSalesGrowth___7">#REF!</definedName>
    <definedName localSheetId="7" name="LTaxRate">#REF!</definedName>
    <definedName localSheetId="8" name="LTaxRate">#REF!</definedName>
    <definedName name="LTaxRate">#REF!</definedName>
    <definedName localSheetId="7" name="LTaxRate___0">#REF!</definedName>
    <definedName localSheetId="8" name="LTaxRate___0">#REF!</definedName>
    <definedName name="LTaxRate___0">#REF!</definedName>
    <definedName localSheetId="7" name="LTaxRate___12">#REF!</definedName>
    <definedName localSheetId="8" name="LTaxRate___12">#REF!</definedName>
    <definedName name="LTaxRate___12">#REF!</definedName>
    <definedName localSheetId="7" name="LTaxRate___14">#REF!</definedName>
    <definedName localSheetId="8" name="LTaxRate___14">#REF!</definedName>
    <definedName name="LTaxRate___14">#REF!</definedName>
    <definedName localSheetId="7" name="LTaxRate___16">#REF!</definedName>
    <definedName localSheetId="8" name="LTaxRate___16">#REF!</definedName>
    <definedName name="LTaxRate___16">#REF!</definedName>
    <definedName localSheetId="7" name="LTaxRate___2">#REF!</definedName>
    <definedName localSheetId="8" name="LTaxRate___2">#REF!</definedName>
    <definedName name="LTaxRate___2">#REF!</definedName>
    <definedName localSheetId="7" name="LTaxRate___25">#REF!</definedName>
    <definedName localSheetId="8" name="LTaxRate___25">#REF!</definedName>
    <definedName name="LTaxRate___25">#REF!</definedName>
    <definedName localSheetId="7" name="LTaxRate___26">#REF!</definedName>
    <definedName localSheetId="8" name="LTaxRate___26">#REF!</definedName>
    <definedName name="LTaxRate___26">#REF!</definedName>
    <definedName localSheetId="7" name="LTaxRate___27">#REF!</definedName>
    <definedName localSheetId="8" name="LTaxRate___27">#REF!</definedName>
    <definedName name="LTaxRate___27">#REF!</definedName>
    <definedName localSheetId="7" name="LTaxRate___4">#REF!</definedName>
    <definedName localSheetId="8" name="LTaxRate___4">#REF!</definedName>
    <definedName name="LTaxRate___4">#REF!</definedName>
    <definedName localSheetId="7" name="LTaxRate___5">#REF!</definedName>
    <definedName localSheetId="8" name="LTaxRate___5">#REF!</definedName>
    <definedName name="LTaxRate___5">#REF!</definedName>
    <definedName localSheetId="7" name="LTaxRate___7">#REF!</definedName>
    <definedName localSheetId="8" name="LTaxRate___7">#REF!</definedName>
    <definedName name="LTaxRate___7">#REF!</definedName>
    <definedName hidden="1" localSheetId="0" name="lu">{"orixcsc",#N/A,FALSE,"ORIX CSC";"orixcsc2",#N/A,FALSE,"ORIX CSC"}</definedName>
    <definedName hidden="1" localSheetId="7" name="lu">{"orixcsc",#N/A,FALSE,"ORIX CSC";"orixcsc2",#N/A,FALSE,"ORIX CSC"}</definedName>
    <definedName hidden="1" localSheetId="8" name="lu">{"orixcsc",#N/A,FALSE,"ORIX CSC";"orixcsc2",#N/A,FALSE,"ORIX CSC"}</definedName>
    <definedName hidden="1" localSheetId="13" name="lu">{"orixcsc",#N/A,FALSE,"ORIX CSC";"orixcsc2",#N/A,FALSE,"ORIX CSC"}</definedName>
    <definedName hidden="1" name="lu">{"orixcsc",#N/A,FALSE,"ORIX CSC";"orixcsc2",#N/A,FALSE,"ORIX CSC"}</definedName>
    <definedName hidden="1" localSheetId="0" name="lumpjiùo">{"IS",#N/A,FALSE,"IS";"RPTIS",#N/A,FALSE,"RPTIS";"STATS",#N/A,FALSE,"STATS";"BS",#N/A,FALSE,"BS"}</definedName>
    <definedName hidden="1" localSheetId="7" name="lumpjiùo">{"IS",#N/A,FALSE,"IS";"RPTIS",#N/A,FALSE,"RPTIS";"STATS",#N/A,FALSE,"STATS";"BS",#N/A,FALSE,"BS"}</definedName>
    <definedName hidden="1" localSheetId="8" name="lumpjiùo">{"IS",#N/A,FALSE,"IS";"RPTIS",#N/A,FALSE,"RPTIS";"STATS",#N/A,FALSE,"STATS";"BS",#N/A,FALSE,"BS"}</definedName>
    <definedName hidden="1" localSheetId="13" name="lumpjiùo">{"IS",#N/A,FALSE,"IS";"RPTIS",#N/A,FALSE,"RPTIS";"STATS",#N/A,FALSE,"STATS";"BS",#N/A,FALSE,"BS"}</definedName>
    <definedName hidden="1" name="lumpjiùo">{"IS",#N/A,FALSE,"IS";"RPTIS",#N/A,FALSE,"RPTIS";"STATS",#N/A,FALSE,"STATS";"BS",#N/A,FALSE,"BS"}</definedName>
    <definedName hidden="1" localSheetId="0" name="lv">{"IS",#N/A,FALSE,"IS";"RPTIS",#N/A,FALSE,"RPTIS";"STATS",#N/A,FALSE,"STATS";"BS",#N/A,FALSE,"BS"}</definedName>
    <definedName hidden="1" localSheetId="7" name="lv">{"IS",#N/A,FALSE,"IS";"RPTIS",#N/A,FALSE,"RPTIS";"STATS",#N/A,FALSE,"STATS";"BS",#N/A,FALSE,"BS"}</definedName>
    <definedName hidden="1" localSheetId="8" name="lv">{"IS",#N/A,FALSE,"IS";"RPTIS",#N/A,FALSE,"RPTIS";"STATS",#N/A,FALSE,"STATS";"BS",#N/A,FALSE,"BS"}</definedName>
    <definedName hidden="1" localSheetId="13" name="lv">{"IS",#N/A,FALSE,"IS";"RPTIS",#N/A,FALSE,"RPTIS";"STATS",#N/A,FALSE,"STATS";"BS",#N/A,FALSE,"BS"}</definedName>
    <definedName hidden="1" name="lv">{"IS",#N/A,FALSE,"IS";"RPTIS",#N/A,FALSE,"RPTIS";"STATS",#N/A,FALSE,"STATS";"BS",#N/A,FALSE,"BS"}</definedName>
    <definedName hidden="1" localSheetId="0" name="ly">{#N/A,#N/A,FALSE,"Contribution Analysis"}</definedName>
    <definedName hidden="1" localSheetId="7" name="ly">{#N/A,#N/A,FALSE,"Contribution Analysis"}</definedName>
    <definedName hidden="1" localSheetId="8" name="ly">{#N/A,#N/A,FALSE,"Contribution Analysis"}</definedName>
    <definedName hidden="1" localSheetId="13" name="ly">{#N/A,#N/A,FALSE,"Contribution Analysis"}</definedName>
    <definedName hidden="1" name="ly">{#N/A,#N/A,FALSE,"Contribution Analysis"}</definedName>
    <definedName hidden="1" localSheetId="0" name="lz">{"IS",#N/A,FALSE,"IS";"RPTIS",#N/A,FALSE,"RPTIS";"STATS",#N/A,FALSE,"STATS";"CELL",#N/A,FALSE,"CELL";"BS",#N/A,FALSE,"BS"}</definedName>
    <definedName hidden="1" localSheetId="7" name="lz">{"IS",#N/A,FALSE,"IS";"RPTIS",#N/A,FALSE,"RPTIS";"STATS",#N/A,FALSE,"STATS";"CELL",#N/A,FALSE,"CELL";"BS",#N/A,FALSE,"BS"}</definedName>
    <definedName hidden="1" localSheetId="8" name="lz">{"IS",#N/A,FALSE,"IS";"RPTIS",#N/A,FALSE,"RPTIS";"STATS",#N/A,FALSE,"STATS";"CELL",#N/A,FALSE,"CELL";"BS",#N/A,FALSE,"BS"}</definedName>
    <definedName hidden="1" localSheetId="13" name="lz">{"IS",#N/A,FALSE,"IS";"RPTIS",#N/A,FALSE,"RPTIS";"STATS",#N/A,FALSE,"STATS";"CELL",#N/A,FALSE,"CELL";"BS",#N/A,FALSE,"BS"}</definedName>
    <definedName hidden="1" name="lz">{"IS",#N/A,FALSE,"IS";"RPTIS",#N/A,FALSE,"RPTIS";"STATS",#N/A,FALSE,"STATS";"CELL",#N/A,FALSE,"CELL";"BS",#N/A,FALSE,"BS"}</definedName>
    <definedName localSheetId="7" name="M">#REF!</definedName>
    <definedName localSheetId="8" name="M">#REF!</definedName>
    <definedName name="M">#REF!</definedName>
    <definedName localSheetId="7" name="M___0">#REF!</definedName>
    <definedName localSheetId="8" name="M___0">#REF!</definedName>
    <definedName name="M___0">#REF!</definedName>
    <definedName localSheetId="7" name="M___12">#REF!</definedName>
    <definedName localSheetId="8" name="M___12">#REF!</definedName>
    <definedName name="M___12">#REF!</definedName>
    <definedName localSheetId="7" name="M___14">#REF!</definedName>
    <definedName localSheetId="8" name="M___14">#REF!</definedName>
    <definedName name="M___14">#REF!</definedName>
    <definedName localSheetId="7" name="M___16">#REF!</definedName>
    <definedName localSheetId="8" name="M___16">#REF!</definedName>
    <definedName name="M___16">#REF!</definedName>
    <definedName localSheetId="7" name="M___2">#REF!</definedName>
    <definedName localSheetId="8" name="M___2">#REF!</definedName>
    <definedName name="M___2">#REF!</definedName>
    <definedName localSheetId="7" name="M___25">#REF!</definedName>
    <definedName localSheetId="8" name="M___25">#REF!</definedName>
    <definedName name="M___25">#REF!</definedName>
    <definedName localSheetId="7" name="M___26">#REF!</definedName>
    <definedName localSheetId="8" name="M___26">#REF!</definedName>
    <definedName name="M___26">#REF!</definedName>
    <definedName localSheetId="7" name="M___27">#REF!</definedName>
    <definedName localSheetId="8" name="M___27">#REF!</definedName>
    <definedName name="M___27">#REF!</definedName>
    <definedName localSheetId="7" name="M___4">#REF!</definedName>
    <definedName localSheetId="8" name="M___4">#REF!</definedName>
    <definedName name="M___4">#REF!</definedName>
    <definedName localSheetId="7" name="M___5">#REF!</definedName>
    <definedName localSheetId="8" name="M___5">#REF!</definedName>
    <definedName name="M___5">#REF!</definedName>
    <definedName localSheetId="7" name="M___7">#REF!</definedName>
    <definedName localSheetId="8" name="M___7">#REF!</definedName>
    <definedName name="M___7">#REF!</definedName>
    <definedName hidden="1" localSheetId="10" name="M.E.SFES">#REF!</definedName>
    <definedName hidden="1" localSheetId="0" name="M.E.SFES">#REF!</definedName>
    <definedName hidden="1" localSheetId="7" name="M.E.SFES">#REF!</definedName>
    <definedName hidden="1" localSheetId="8" name="M.E.SFES">#REF!</definedName>
    <definedName hidden="1" localSheetId="13" name="M.E.SFES">#REF!</definedName>
    <definedName hidden="1" name="M.E.SFES">#REF!</definedName>
    <definedName hidden="1" localSheetId="0" name="ma">{#N/A,#N/A,FALSE,"ORIX CSC"}</definedName>
    <definedName hidden="1" localSheetId="7" name="ma">{#N/A,#N/A,FALSE,"ORIX CSC"}</definedName>
    <definedName hidden="1" localSheetId="8" name="ma">{#N/A,#N/A,FALSE,"ORIX CSC"}</definedName>
    <definedName hidden="1" localSheetId="13" name="ma">{#N/A,#N/A,FALSE,"ORIX CSC"}</definedName>
    <definedName hidden="1" name="ma">{#N/A,#N/A,FALSE,"ORIX CSC"}</definedName>
    <definedName localSheetId="7" name="Macro3">#REF!</definedName>
    <definedName localSheetId="8" name="Macro3">#REF!</definedName>
    <definedName name="Macro3">#REF!</definedName>
    <definedName localSheetId="7" name="Macro3___0">#REF!</definedName>
    <definedName localSheetId="8" name="Macro3___0">#REF!</definedName>
    <definedName name="Macro3___0">#REF!</definedName>
    <definedName localSheetId="7" name="Macro3___12">#REF!</definedName>
    <definedName localSheetId="8" name="Macro3___12">#REF!</definedName>
    <definedName name="Macro3___12">#REF!</definedName>
    <definedName localSheetId="7" name="Macro3___2">#REF!</definedName>
    <definedName localSheetId="8" name="Macro3___2">#REF!</definedName>
    <definedName name="Macro3___2">#REF!</definedName>
    <definedName localSheetId="7" name="Macro3___27">#REF!</definedName>
    <definedName localSheetId="8" name="Macro3___27">#REF!</definedName>
    <definedName name="Macro3___27">#REF!</definedName>
    <definedName localSheetId="7" name="Macro3___5">#REF!</definedName>
    <definedName localSheetId="8" name="Macro3___5">#REF!</definedName>
    <definedName name="Macro3___5">#REF!</definedName>
    <definedName localSheetId="7" name="MAIN">#REF!</definedName>
    <definedName localSheetId="8" name="MAIN">#REF!</definedName>
    <definedName name="MAIN">#REF!</definedName>
    <definedName localSheetId="7" name="Maintenance_Markup">#REF!</definedName>
    <definedName localSheetId="8" name="Maintenance_Markup">#REF!</definedName>
    <definedName name="Maintenance_Markup">#REF!</definedName>
    <definedName name="maprub">'[113]Mapping Rub - Def'!$A$3:$D$435</definedName>
    <definedName localSheetId="7" name="mar">[114]BATIMENT!#REF!</definedName>
    <definedName localSheetId="8" name="mar">[114]BATIMENT!#REF!</definedName>
    <definedName name="mar">[114]BATIMENT!#REF!</definedName>
    <definedName localSheetId="0" name="March">#REF!</definedName>
    <definedName localSheetId="7" name="March">#REF!</definedName>
    <definedName localSheetId="8" name="March">#REF!</definedName>
    <definedName name="March">#REF!</definedName>
    <definedName localSheetId="0" name="Markets">#REF!</definedName>
    <definedName localSheetId="7" name="Markets">#REF!</definedName>
    <definedName localSheetId="8" name="Markets">#REF!</definedName>
    <definedName name="Markets">#REF!</definedName>
    <definedName localSheetId="0" name="Marrakech">#REF!</definedName>
    <definedName localSheetId="7" name="Marrakech">#REF!</definedName>
    <definedName localSheetId="8" name="Marrakech">#REF!</definedName>
    <definedName name="Marrakech">#REF!</definedName>
    <definedName localSheetId="7" name="Mars">#REF!</definedName>
    <definedName localSheetId="8" name="Mars">#REF!</definedName>
    <definedName name="Mars">#REF!</definedName>
    <definedName localSheetId="7" name="marsabon">#REF!</definedName>
    <definedName localSheetId="8" name="marsabon">#REF!</definedName>
    <definedName name="marsabon">#REF!</definedName>
    <definedName localSheetId="7" name="marsabon___0">#REF!</definedName>
    <definedName localSheetId="8" name="marsabon___0">#REF!</definedName>
    <definedName name="marsabon___0">#REF!</definedName>
    <definedName localSheetId="7" name="marsabon___14">#REF!</definedName>
    <definedName localSheetId="8" name="marsabon___14">#REF!</definedName>
    <definedName name="marsabon___14">#REF!</definedName>
    <definedName localSheetId="7" name="marsinterur">#REF!</definedName>
    <definedName localSheetId="8" name="marsinterur">#REF!</definedName>
    <definedName name="marsinterur">#REF!</definedName>
    <definedName localSheetId="7" name="marsinterur___0">#REF!</definedName>
    <definedName localSheetId="8" name="marsinterur___0">#REF!</definedName>
    <definedName name="marsinterur___0">#REF!</definedName>
    <definedName localSheetId="7" name="marsinterur___14">#REF!</definedName>
    <definedName localSheetId="8" name="marsinterur___14">#REF!</definedName>
    <definedName name="marsinterur___14">#REF!</definedName>
    <definedName localSheetId="7" name="marsloc">#REF!</definedName>
    <definedName localSheetId="8" name="marsloc">#REF!</definedName>
    <definedName name="marsloc">#REF!</definedName>
    <definedName localSheetId="7" name="marsloc___0">#REF!</definedName>
    <definedName localSheetId="8" name="marsloc___0">#REF!</definedName>
    <definedName name="marsloc___0">#REF!</definedName>
    <definedName localSheetId="7" name="marsloc___14">#REF!</definedName>
    <definedName localSheetId="8" name="marsloc___14">#REF!</definedName>
    <definedName name="marsloc___14">#REF!</definedName>
    <definedName localSheetId="7" name="MaSalar">#REF!</definedName>
    <definedName localSheetId="8" name="MaSalar">#REF!</definedName>
    <definedName name="MaSalar">#REF!</definedName>
    <definedName name="masi">[93]Masi!$A$1:$C$65536</definedName>
    <definedName name="Matrice">[24]SV161!$B$3:$S$14</definedName>
    <definedName localSheetId="0" name="May">#REF!</definedName>
    <definedName localSheetId="7" name="May">#REF!</definedName>
    <definedName localSheetId="8" name="May">#REF!</definedName>
    <definedName name="May">#REF!</definedName>
    <definedName hidden="1"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mc">{"IS",#N/A,FALSE,"IS";"RPTIS",#N/A,FALSE,"RPTIS";"STATS",#N/A,FALSE,"STATS";"BS",#N/A,FALSE,"BS"}</definedName>
    <definedName hidden="1" localSheetId="7" name="mc">{"IS",#N/A,FALSE,"IS";"RPTIS",#N/A,FALSE,"RPTIS";"STATS",#N/A,FALSE,"STATS";"BS",#N/A,FALSE,"BS"}</definedName>
    <definedName hidden="1" localSheetId="8" name="mc">{"IS",#N/A,FALSE,"IS";"RPTIS",#N/A,FALSE,"RPTIS";"STATS",#N/A,FALSE,"STATS";"BS",#N/A,FALSE,"BS"}</definedName>
    <definedName hidden="1" localSheetId="13" name="mc">{"IS",#N/A,FALSE,"IS";"RPTIS",#N/A,FALSE,"RPTIS";"STATS",#N/A,FALSE,"STATS";"BS",#N/A,FALSE,"BS"}</definedName>
    <definedName hidden="1" name="mc">{"IS",#N/A,FALSE,"IS";"RPTIS",#N/A,FALSE,"RPTIS";"STATS",#N/A,FALSE,"STATS";"BS",#N/A,FALSE,"BS"}</definedName>
    <definedName localSheetId="7" name="mcccr">'[46]CIG+OV'!#REF!</definedName>
    <definedName localSheetId="8" name="mcccr">'[46]CIG+OV'!#REF!</definedName>
    <definedName name="mcccr">'[46]CIG+OV'!#REF!</definedName>
    <definedName localSheetId="7" name="mcccs">'[46]CIG+OV'!#REF!</definedName>
    <definedName localSheetId="8" name="mcccs">'[46]CIG+OV'!#REF!</definedName>
    <definedName name="mcccs">'[46]CIG+OV'!#REF!</definedName>
    <definedName localSheetId="7" name="mccps">'[46]CIG+OV'!#REF!</definedName>
    <definedName localSheetId="8" name="mccps">'[46]CIG+OV'!#REF!</definedName>
    <definedName name="mccps">'[46]CIG+OV'!#REF!</definedName>
    <definedName hidden="1" localSheetId="0" name="md">{"IS",#N/A,FALSE,"IS";"RPTIS",#N/A,FALSE,"RPTIS";"STATS",#N/A,FALSE,"STATS";"CELL",#N/A,FALSE,"CELL";"BS",#N/A,FALSE,"BS"}</definedName>
    <definedName hidden="1" localSheetId="7" name="md">{"IS",#N/A,FALSE,"IS";"RPTIS",#N/A,FALSE,"RPTIS";"STATS",#N/A,FALSE,"STATS";"CELL",#N/A,FALSE,"CELL";"BS",#N/A,FALSE,"BS"}</definedName>
    <definedName hidden="1" localSheetId="8" name="md">{"IS",#N/A,FALSE,"IS";"RPTIS",#N/A,FALSE,"RPTIS";"STATS",#N/A,FALSE,"STATS";"CELL",#N/A,FALSE,"CELL";"BS",#N/A,FALSE,"BS"}</definedName>
    <definedName hidden="1" localSheetId="13" name="md">{"IS",#N/A,FALSE,"IS";"RPTIS",#N/A,FALSE,"RPTIS";"STATS",#N/A,FALSE,"STATS";"CELL",#N/A,FALSE,"CELL";"BS",#N/A,FALSE,"BS"}</definedName>
    <definedName hidden="1" name="md">{"IS",#N/A,FALSE,"IS";"RPTIS",#N/A,FALSE,"RPTIS";"STATS",#N/A,FALSE,"STATS";"CELL",#N/A,FALSE,"CELL";"BS",#N/A,FALSE,"BS"}</definedName>
    <definedName localSheetId="7" name="MDB_SAQ">#REF!</definedName>
    <definedName localSheetId="8" name="MDB_SAQ">#REF!</definedName>
    <definedName name="MDB_SAQ">#REF!</definedName>
    <definedName hidden="1" localSheetId="0" name="mdlm">{#N/A,#N/A,TRUE,"financial";#N/A,#N/A,TRUE,"plants"}</definedName>
    <definedName hidden="1" localSheetId="7" name="mdlm">{#N/A,#N/A,TRUE,"financial";#N/A,#N/A,TRUE,"plants"}</definedName>
    <definedName hidden="1" localSheetId="8" name="mdlm">{#N/A,#N/A,TRUE,"financial";#N/A,#N/A,TRUE,"plants"}</definedName>
    <definedName hidden="1" name="mdlm">{#N/A,#N/A,TRUE,"financial";#N/A,#N/A,TRUE,"plants"}</definedName>
    <definedName name="me">"Button 5"</definedName>
    <definedName localSheetId="7" name="Meknes">#REF!</definedName>
    <definedName localSheetId="8" name="Meknes">#REF!</definedName>
    <definedName name="Meknes">#REF!</definedName>
    <definedName localSheetId="7" name="MENA">'[29]FES  ATLAS'!#REF!</definedName>
    <definedName localSheetId="8" name="MENA">'[29]FES  ATLAS'!#REF!</definedName>
    <definedName name="MENA">'[29]FES  ATLAS'!#REF!</definedName>
    <definedName hidden="1" localSheetId="0" name="mf">{"print 1",#N/A,FALSE,"PrimeCo PCS";"print 2",#N/A,FALSE,"PrimeCo PCS";"valuation",#N/A,FALSE,"PrimeCo PCS"}</definedName>
    <definedName hidden="1" localSheetId="7" name="mf">{"print 1",#N/A,FALSE,"PrimeCo PCS";"print 2",#N/A,FALSE,"PrimeCo PCS";"valuation",#N/A,FALSE,"PrimeCo PCS"}</definedName>
    <definedName hidden="1" localSheetId="8" name="mf">{"print 1",#N/A,FALSE,"PrimeCo PCS";"print 2",#N/A,FALSE,"PrimeCo PCS";"valuation",#N/A,FALSE,"PrimeCo PCS"}</definedName>
    <definedName hidden="1" localSheetId="13" name="mf">{"print 1",#N/A,FALSE,"PrimeCo PCS";"print 2",#N/A,FALSE,"PrimeCo PCS";"valuation",#N/A,FALSE,"PrimeCo PCS"}</definedName>
    <definedName hidden="1" name="mf">{"print 1",#N/A,FALSE,"PrimeCo PCS";"print 2",#N/A,FALSE,"PrimeCo PCS";"valuation",#N/A,FALSE,"PrimeCo PCS"}</definedName>
    <definedName hidden="1" localSheetId="0" name="mh">{"IS",#N/A,FALSE,"IS";"RPTIS",#N/A,FALSE,"RPTIS";"STATS",#N/A,FALSE,"STATS";"BS",#N/A,FALSE,"BS"}</definedName>
    <definedName hidden="1" localSheetId="7" name="mh">{"IS",#N/A,FALSE,"IS";"RPTIS",#N/A,FALSE,"RPTIS";"STATS",#N/A,FALSE,"STATS";"BS",#N/A,FALSE,"BS"}</definedName>
    <definedName hidden="1" localSheetId="8" name="mh">{"IS",#N/A,FALSE,"IS";"RPTIS",#N/A,FALSE,"RPTIS";"STATS",#N/A,FALSE,"STATS";"BS",#N/A,FALSE,"BS"}</definedName>
    <definedName hidden="1" localSheetId="13" name="mh">{"IS",#N/A,FALSE,"IS";"RPTIS",#N/A,FALSE,"RPTIS";"STATS",#N/A,FALSE,"STATS";"BS",#N/A,FALSE,"BS"}</definedName>
    <definedName hidden="1" name="mh">{"IS",#N/A,FALSE,"IS";"RPTIS",#N/A,FALSE,"RPTIS";"STATS",#N/A,FALSE,"STATS";"BS",#N/A,FALSE,"BS"}</definedName>
    <definedName hidden="1" localSheetId="0" name="mi">{"subs",#N/A,FALSE,"database ";"proportional",#N/A,FALSE,"database "}</definedName>
    <definedName hidden="1" localSheetId="7" name="mi">{"subs",#N/A,FALSE,"database ";"proportional",#N/A,FALSE,"database "}</definedName>
    <definedName hidden="1" localSheetId="8" name="mi">{"subs",#N/A,FALSE,"database ";"proportional",#N/A,FALSE,"database "}</definedName>
    <definedName hidden="1" localSheetId="13" name="mi">{"subs",#N/A,FALSE,"database ";"proportional",#N/A,FALSE,"database "}</definedName>
    <definedName hidden="1" name="mi">{"subs",#N/A,FALSE,"database ";"proportional",#N/A,FALSE,"database "}</definedName>
    <definedName localSheetId="7" name="MIDR">#REF!</definedName>
    <definedName localSheetId="8" name="MIDR">#REF!</definedName>
    <definedName name="MIDR">#REF!</definedName>
    <definedName localSheetId="7" name="MigrationEL">'[40]Daily Z10'!#REF!</definedName>
    <definedName localSheetId="8" name="MigrationEL">'[40]Daily Z10'!#REF!</definedName>
    <definedName name="MigrationEL">'[40]Daily Z10'!#REF!</definedName>
    <definedName localSheetId="0" name="MIMS">#REF!</definedName>
    <definedName localSheetId="7" name="MIMS">#REF!</definedName>
    <definedName localSheetId="8" name="MIMS">#REF!</definedName>
    <definedName name="MIMS">#REF!</definedName>
    <definedName hidden="1" localSheetId="0" name="mj">{"test2",#N/A,TRUE,"Prices"}</definedName>
    <definedName hidden="1" localSheetId="7" name="mj">{"test2",#N/A,TRUE,"Prices"}</definedName>
    <definedName hidden="1" localSheetId="8" name="mj">{"test2",#N/A,TRUE,"Prices"}</definedName>
    <definedName hidden="1" localSheetId="13" name="mj">{"test2",#N/A,TRUE,"Prices"}</definedName>
    <definedName hidden="1" name="mj">{"test2",#N/A,TRUE,"Prices"}</definedName>
    <definedName localSheetId="7" name="MktRiskAdj">#REF!</definedName>
    <definedName localSheetId="8" name="MktRiskAdj">#REF!</definedName>
    <definedName name="MktRiskAdj">#REF!</definedName>
    <definedName localSheetId="7" name="MktRiskAdj___0">#REF!</definedName>
    <definedName localSheetId="8" name="MktRiskAdj___0">#REF!</definedName>
    <definedName name="MktRiskAdj___0">#REF!</definedName>
    <definedName localSheetId="7" name="MktRiskAdj___12">#REF!</definedName>
    <definedName localSheetId="8" name="MktRiskAdj___12">#REF!</definedName>
    <definedName name="MktRiskAdj___12">#REF!</definedName>
    <definedName localSheetId="7" name="MktRiskAdj___14">#REF!</definedName>
    <definedName localSheetId="8" name="MktRiskAdj___14">#REF!</definedName>
    <definedName name="MktRiskAdj___14">#REF!</definedName>
    <definedName localSheetId="7" name="MktRiskAdj___16">#REF!</definedName>
    <definedName localSheetId="8" name="MktRiskAdj___16">#REF!</definedName>
    <definedName name="MktRiskAdj___16">#REF!</definedName>
    <definedName localSheetId="7" name="MktRiskAdj___2">#REF!</definedName>
    <definedName localSheetId="8" name="MktRiskAdj___2">#REF!</definedName>
    <definedName name="MktRiskAdj___2">#REF!</definedName>
    <definedName localSheetId="7" name="MktRiskAdj___25">#REF!</definedName>
    <definedName localSheetId="8" name="MktRiskAdj___25">#REF!</definedName>
    <definedName name="MktRiskAdj___25">#REF!</definedName>
    <definedName localSheetId="7" name="MktRiskAdj___26">#REF!</definedName>
    <definedName localSheetId="8" name="MktRiskAdj___26">#REF!</definedName>
    <definedName name="MktRiskAdj___26">#REF!</definedName>
    <definedName localSheetId="7" name="MktRiskAdj___27">#REF!</definedName>
    <definedName localSheetId="8" name="MktRiskAdj___27">#REF!</definedName>
    <definedName name="MktRiskAdj___27">#REF!</definedName>
    <definedName localSheetId="7" name="MktRiskAdj___4">#REF!</definedName>
    <definedName localSheetId="8" name="MktRiskAdj___4">#REF!</definedName>
    <definedName name="MktRiskAdj___4">#REF!</definedName>
    <definedName localSheetId="7" name="MktRiskAdj___5">#REF!</definedName>
    <definedName localSheetId="8" name="MktRiskAdj___5">#REF!</definedName>
    <definedName name="MktRiskAdj___5">#REF!</definedName>
    <definedName localSheetId="7" name="MktRiskAdj___7">#REF!</definedName>
    <definedName localSheetId="8" name="MktRiskAdj___7">#REF!</definedName>
    <definedName name="MktRiskAdj___7">#REF!</definedName>
    <definedName hidden="1"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localSheetId="0" name="MMMMM">Cover!MMMMM</definedName>
    <definedName localSheetId="7" name="MMMMM">#N/A</definedName>
    <definedName localSheetId="8" name="MMMMM">#N/A</definedName>
    <definedName name="MMMMM">[0]!MMMMM</definedName>
    <definedName hidden="1" localSheetId="0" name="mn">{"print 1",#N/A,FALSE,"PrimeCo PCS";"print 2",#N/A,FALSE,"PrimeCo PCS";"valuation",#N/A,FALSE,"PrimeCo PCS"}</definedName>
    <definedName hidden="1" localSheetId="7" name="mn">{"print 1",#N/A,FALSE,"PrimeCo PCS";"print 2",#N/A,FALSE,"PrimeCo PCS";"valuation",#N/A,FALSE,"PrimeCo PCS"}</definedName>
    <definedName hidden="1" localSheetId="8" name="mn">{"print 1",#N/A,FALSE,"PrimeCo PCS";"print 2",#N/A,FALSE,"PrimeCo PCS";"valuation",#N/A,FALSE,"PrimeCo PCS"}</definedName>
    <definedName hidden="1" localSheetId="13" name="mn">{"print 1",#N/A,FALSE,"PrimeCo PCS";"print 2",#N/A,FALSE,"PrimeCo PCS";"valuation",#N/A,FALSE,"PrimeCo PCS"}</definedName>
    <definedName hidden="1" name="mn">{"print 1",#N/A,FALSE,"PrimeCo PCS";"print 2",#N/A,FALSE,"PrimeCo PCS";"valuation",#N/A,FALSE,"PrimeCo PCS"}</definedName>
    <definedName hidden="1" localSheetId="0" name="mo">{"test2",#N/A,TRUE,"Prices"}</definedName>
    <definedName hidden="1" localSheetId="7" name="mo">{"test2",#N/A,TRUE,"Prices"}</definedName>
    <definedName hidden="1" localSheetId="8" name="mo">{"test2",#N/A,TRUE,"Prices"}</definedName>
    <definedName hidden="1" localSheetId="13" name="mo">{"test2",#N/A,TRUE,"Prices"}</definedName>
    <definedName hidden="1" name="mo">{"test2",#N/A,TRUE,"Prices"}</definedName>
    <definedName localSheetId="7" name="Mob">[115]MOB!#REF!</definedName>
    <definedName localSheetId="8" name="Mob">[115]MOB!#REF!</definedName>
    <definedName name="Mob">[115]MOB!#REF!</definedName>
    <definedName localSheetId="7" name="Mob___0">[116]MOB!#REF!</definedName>
    <definedName localSheetId="8" name="Mob___0">[116]MOB!#REF!</definedName>
    <definedName name="Mob___0">[116]MOB!#REF!</definedName>
    <definedName name="Mobile_Relation_Client1">'[75]Catégories&amp; motifs_réclamations'!$D$3:$D$15</definedName>
    <definedName name="Mobile_Technique1">'[75]Catégories&amp; motifs_réclamations'!$C$3:$C$8</definedName>
    <definedName name="Mobiles">'[117]Mix Mob Z10'!$A$5:$T$25</definedName>
    <definedName name="ModemPt">'[107]DO NOT TOUCH'!$B$63:$B$80</definedName>
    <definedName name="ModemQty">[107]Configurator!$L$7:$L$24</definedName>
    <definedName name="Modems">[107]Configurator!$K$7:$K$24</definedName>
    <definedName localSheetId="0" name="Mohammedia">#REF!</definedName>
    <definedName localSheetId="7" name="Mohammedia">#REF!</definedName>
    <definedName localSheetId="8" name="Mohammedia">#REF!</definedName>
    <definedName name="Mohammedia">#REF!</definedName>
    <definedName localSheetId="0" name="mois">#REF!</definedName>
    <definedName localSheetId="7" name="mois">#REF!</definedName>
    <definedName localSheetId="8" name="mois">#REF!</definedName>
    <definedName name="mois">#REF!</definedName>
    <definedName localSheetId="0" name="mois___0">#REF!</definedName>
    <definedName localSheetId="7" name="mois___0">#REF!</definedName>
    <definedName localSheetId="8" name="mois___0">#REF!</definedName>
    <definedName name="mois___0">#REF!</definedName>
    <definedName localSheetId="7" name="mois___14">#REF!</definedName>
    <definedName localSheetId="8" name="mois___14">#REF!</definedName>
    <definedName name="mois___14">#REF!</definedName>
    <definedName localSheetId="7" name="mois___26">#REF!</definedName>
    <definedName localSheetId="8" name="mois___26">#REF!</definedName>
    <definedName name="mois___26">#REF!</definedName>
    <definedName localSheetId="7" name="mois___27">#REF!</definedName>
    <definedName localSheetId="8" name="mois___27">#REF!</definedName>
    <definedName name="mois___27">#REF!</definedName>
    <definedName localSheetId="7" name="mois___5">#REF!</definedName>
    <definedName localSheetId="8" name="mois___5">#REF!</definedName>
    <definedName name="mois___5">#REF!</definedName>
    <definedName localSheetId="7" name="mois___7">#REF!</definedName>
    <definedName localSheetId="8" name="mois___7">#REF!</definedName>
    <definedName name="mois___7">#REF!</definedName>
    <definedName localSheetId="7" name="Montant_prêt">#REF!</definedName>
    <definedName localSheetId="8" name="Montant_prêt">#REF!</definedName>
    <definedName name="Montant_prêt">#REF!</definedName>
    <definedName localSheetId="7" name="Montant_prêt___0">#REF!</definedName>
    <definedName localSheetId="8" name="Montant_prêt___0">#REF!</definedName>
    <definedName name="Montant_prêt___0">#REF!</definedName>
    <definedName localSheetId="7" name="Montant_prêt___12">#REF!</definedName>
    <definedName localSheetId="8" name="Montant_prêt___12">#REF!</definedName>
    <definedName name="Montant_prêt___12">#REF!</definedName>
    <definedName localSheetId="7" name="Montant_prêt___14">#REF!</definedName>
    <definedName localSheetId="8" name="Montant_prêt___14">#REF!</definedName>
    <definedName name="Montant_prêt___14">#REF!</definedName>
    <definedName localSheetId="7" name="Montant_prêt___16">#REF!</definedName>
    <definedName localSheetId="8" name="Montant_prêt___16">#REF!</definedName>
    <definedName name="Montant_prêt___16">#REF!</definedName>
    <definedName localSheetId="7" name="Montant_prêt___2">#REF!</definedName>
    <definedName localSheetId="8" name="Montant_prêt___2">#REF!</definedName>
    <definedName name="Montant_prêt___2">#REF!</definedName>
    <definedName localSheetId="7" name="Montant_prêt___25">#REF!</definedName>
    <definedName localSheetId="8" name="Montant_prêt___25">#REF!</definedName>
    <definedName name="Montant_prêt___25">#REF!</definedName>
    <definedName localSheetId="7" name="Montant_prêt___26">#REF!</definedName>
    <definedName localSheetId="8" name="Montant_prêt___26">#REF!</definedName>
    <definedName name="Montant_prêt___26">#REF!</definedName>
    <definedName localSheetId="7" name="Montant_prêt___27">#REF!</definedName>
    <definedName localSheetId="8" name="Montant_prêt___27">#REF!</definedName>
    <definedName name="Montant_prêt___27">#REF!</definedName>
    <definedName localSheetId="7" name="Montant_prêt___4">#REF!</definedName>
    <definedName localSheetId="8" name="Montant_prêt___4">#REF!</definedName>
    <definedName name="Montant_prêt___4">#REF!</definedName>
    <definedName localSheetId="7" name="Montant_prêt___5">#REF!</definedName>
    <definedName localSheetId="8" name="Montant_prêt___5">#REF!</definedName>
    <definedName name="Montant_prêt___5">#REF!</definedName>
    <definedName localSheetId="7" name="Montant_prêt___7">#REF!</definedName>
    <definedName localSheetId="8" name="Montant_prêt___7">#REF!</definedName>
    <definedName name="Montant_prêt___7">#REF!</definedName>
    <definedName localSheetId="7" name="month">#REF!</definedName>
    <definedName localSheetId="8" name="month">#REF!</definedName>
    <definedName name="month">#REF!</definedName>
    <definedName localSheetId="7" name="Monthly">'[118]Prév globale'!#REF!</definedName>
    <definedName localSheetId="8" name="Monthly">'[118]Prév globale'!#REF!</definedName>
    <definedName name="Monthly">'[118]Prév globale'!#REF!</definedName>
    <definedName localSheetId="7" name="MONTHLY_AMORT_ENTRY">'[119]August '!#REF!</definedName>
    <definedName localSheetId="8" name="MONTHLY_AMORT_ENTRY">'[119]August '!#REF!</definedName>
    <definedName name="MONTHLY_AMORT_ENTRY">'[119]August '!#REF!</definedName>
    <definedName localSheetId="0" name="MonthlyLigne1">#REF!</definedName>
    <definedName localSheetId="7" name="MonthlyLigne1">#REF!</definedName>
    <definedName localSheetId="8" name="MonthlyLigne1">#REF!</definedName>
    <definedName name="MonthlyLigne1">#REF!</definedName>
    <definedName localSheetId="0" name="MonthlyLigne2">#REF!</definedName>
    <definedName localSheetId="7" name="MonthlyLigne2">#REF!</definedName>
    <definedName localSheetId="8" name="MonthlyLigne2">#REF!</definedName>
    <definedName name="MonthlyLigne2">#REF!</definedName>
    <definedName localSheetId="0" name="MOONLIGHT">'[120]May Memo'!#REF!</definedName>
    <definedName localSheetId="7" name="MOONLIGHT">'[120]May Memo'!#REF!</definedName>
    <definedName localSheetId="8" name="MOONLIGHT">'[120]May Memo'!#REF!</definedName>
    <definedName name="MOONLIGHT">'[120]May Memo'!#REF!</definedName>
    <definedName localSheetId="0" name="Movie_Grid">#REF!</definedName>
    <definedName localSheetId="7" name="Movie_Grid">#REF!</definedName>
    <definedName localSheetId="8" name="Movie_Grid">#REF!</definedName>
    <definedName name="Movie_Grid">#REF!</definedName>
    <definedName name="MOVIES">#N/A</definedName>
    <definedName localSheetId="0" name="Movies_Shared_w_USA">#REF!</definedName>
    <definedName localSheetId="7" name="Movies_Shared_w_USA">#REF!</definedName>
    <definedName localSheetId="8" name="Movies_Shared_w_USA">#REF!</definedName>
    <definedName name="Movies_Shared_w_USA">#REF!</definedName>
    <definedName hidden="1"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0" name="mpol">#REF!</definedName>
    <definedName hidden="1" localSheetId="0" name="mpol">#REF!</definedName>
    <definedName hidden="1" localSheetId="7" name="mpol">#REF!</definedName>
    <definedName hidden="1" localSheetId="8" name="mpol">#REF!</definedName>
    <definedName hidden="1" localSheetId="13" name="mpol">#REF!</definedName>
    <definedName hidden="1" name="mpol">#REF!</definedName>
    <definedName hidden="1" localSheetId="0" name="mq">{"IS",#N/A,FALSE,"IS";"RPTIS",#N/A,FALSE,"RPTIS";"STATS",#N/A,FALSE,"STATS";"CELL",#N/A,FALSE,"CELL";"BS",#N/A,FALSE,"BS"}</definedName>
    <definedName hidden="1" localSheetId="7" name="mq">{"IS",#N/A,FALSE,"IS";"RPTIS",#N/A,FALSE,"RPTIS";"STATS",#N/A,FALSE,"STATS";"CELL",#N/A,FALSE,"CELL";"BS",#N/A,FALSE,"BS"}</definedName>
    <definedName hidden="1" localSheetId="8" name="mq">{"IS",#N/A,FALSE,"IS";"RPTIS",#N/A,FALSE,"RPTIS";"STATS",#N/A,FALSE,"STATS";"CELL",#N/A,FALSE,"CELL";"BS",#N/A,FALSE,"BS"}</definedName>
    <definedName hidden="1" localSheetId="13" name="mq">{"IS",#N/A,FALSE,"IS";"RPTIS",#N/A,FALSE,"RPTIS";"STATS",#N/A,FALSE,"STATS";"CELL",#N/A,FALSE,"CELL";"BS",#N/A,FALSE,"BS"}</definedName>
    <definedName hidden="1" name="mq">{"IS",#N/A,FALSE,"IS";"RPTIS",#N/A,FALSE,"RPTIS";"STATS",#N/A,FALSE,"STATS";"CELL",#N/A,FALSE,"CELL";"BS",#N/A,FALSE,"BS"}</definedName>
    <definedName hidden="1" localSheetId="0" name="mr">{"IS",#N/A,FALSE,"IS";"RPTIS",#N/A,FALSE,"RPTIS";"STATS",#N/A,FALSE,"STATS";"CELL",#N/A,FALSE,"CELL";"BS",#N/A,FALSE,"BS"}</definedName>
    <definedName hidden="1" localSheetId="7" name="mr">{"IS",#N/A,FALSE,"IS";"RPTIS",#N/A,FALSE,"RPTIS";"STATS",#N/A,FALSE,"STATS";"CELL",#N/A,FALSE,"CELL";"BS",#N/A,FALSE,"BS"}</definedName>
    <definedName hidden="1" localSheetId="8" name="mr">{"IS",#N/A,FALSE,"IS";"RPTIS",#N/A,FALSE,"RPTIS";"STATS",#N/A,FALSE,"STATS";"CELL",#N/A,FALSE,"CELL";"BS",#N/A,FALSE,"BS"}</definedName>
    <definedName hidden="1" localSheetId="13" name="mr">{"IS",#N/A,FALSE,"IS";"RPTIS",#N/A,FALSE,"RPTIS";"STATS",#N/A,FALSE,"STATS";"CELL",#N/A,FALSE,"CELL";"BS",#N/A,FALSE,"BS"}</definedName>
    <definedName hidden="1" name="mr">{"IS",#N/A,FALSE,"IS";"RPTIS",#N/A,FALSE,"RPTIS";"STATS",#N/A,FALSE,"STATS";"CELL",#N/A,FALSE,"CELL";"BS",#N/A,FALSE,"BS"}</definedName>
    <definedName hidden="1" localSheetId="0" name="ms">{"IS",#N/A,FALSE,"IS";"RPTIS",#N/A,FALSE,"RPTIS";"STATS",#N/A,FALSE,"STATS";"CELL",#N/A,FALSE,"CELL";"BS",#N/A,FALSE,"BS"}</definedName>
    <definedName hidden="1" localSheetId="7" name="ms">{"IS",#N/A,FALSE,"IS";"RPTIS",#N/A,FALSE,"RPTIS";"STATS",#N/A,FALSE,"STATS";"CELL",#N/A,FALSE,"CELL";"BS",#N/A,FALSE,"BS"}</definedName>
    <definedName hidden="1" localSheetId="8" name="ms">{"IS",#N/A,FALSE,"IS";"RPTIS",#N/A,FALSE,"RPTIS";"STATS",#N/A,FALSE,"STATS";"CELL",#N/A,FALSE,"CELL";"BS",#N/A,FALSE,"BS"}</definedName>
    <definedName hidden="1" localSheetId="13" name="ms">{"IS",#N/A,FALSE,"IS";"RPTIS",#N/A,FALSE,"RPTIS";"STATS",#N/A,FALSE,"STATS";"CELL",#N/A,FALSE,"CELL";"BS",#N/A,FALSE,"BS"}</definedName>
    <definedName hidden="1" name="ms">{"IS",#N/A,FALSE,"IS";"RPTIS",#N/A,FALSE,"RPTIS";"STATS",#N/A,FALSE,"STATS";"CELL",#N/A,FALSE,"CELL";"BS",#N/A,FALSE,"BS"}</definedName>
    <definedName localSheetId="7" name="MST_3K">#REF!</definedName>
    <definedName localSheetId="8" name="MST_3K">#REF!</definedName>
    <definedName name="MST_3K">#REF!</definedName>
    <definedName hidden="1"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[93]Casablanca!$A$1:$I$65536</definedName>
    <definedName name="MTparisD">[93]Parisd!$A$1:$H$65536</definedName>
    <definedName name="MTparisE">[93]Parise!$A$1:$K$65536</definedName>
    <definedName hidden="1" localSheetId="0" name="mu">{"IS",#N/A,FALSE,"IS";"RPTIS",#N/A,FALSE,"RPTIS";"STATS",#N/A,FALSE,"STATS";"BS",#N/A,FALSE,"BS"}</definedName>
    <definedName hidden="1" localSheetId="7" name="mu">{"IS",#N/A,FALSE,"IS";"RPTIS",#N/A,FALSE,"RPTIS";"STATS",#N/A,FALSE,"STATS";"BS",#N/A,FALSE,"BS"}</definedName>
    <definedName hidden="1" localSheetId="8" name="mu">{"IS",#N/A,FALSE,"IS";"RPTIS",#N/A,FALSE,"RPTIS";"STATS",#N/A,FALSE,"STATS";"BS",#N/A,FALSE,"BS"}</definedName>
    <definedName hidden="1" localSheetId="13" name="mu">{"IS",#N/A,FALSE,"IS";"RPTIS",#N/A,FALSE,"RPTIS";"STATS",#N/A,FALSE,"STATS";"BS",#N/A,FALSE,"BS"}</definedName>
    <definedName hidden="1" name="mu">{"IS",#N/A,FALSE,"IS";"RPTIS",#N/A,FALSE,"RPTIS";"STATS",#N/A,FALSE,"STATS";"BS",#N/A,FALSE,"BS"}</definedName>
    <definedName localSheetId="7" name="Multiples">#REF!</definedName>
    <definedName localSheetId="8" name="Multiples">#REF!</definedName>
    <definedName name="Multiples">#REF!</definedName>
    <definedName localSheetId="7" name="Multiples___0">#REF!</definedName>
    <definedName localSheetId="8" name="Multiples___0">#REF!</definedName>
    <definedName name="Multiples___0">#REF!</definedName>
    <definedName localSheetId="7" name="Multiples___12">#REF!</definedName>
    <definedName localSheetId="8" name="Multiples___12">#REF!</definedName>
    <definedName name="Multiples___12">#REF!</definedName>
    <definedName localSheetId="7" name="Multiples___14">#REF!</definedName>
    <definedName localSheetId="8" name="Multiples___14">#REF!</definedName>
    <definedName name="Multiples___14">#REF!</definedName>
    <definedName localSheetId="7" name="Multiples___16">#REF!</definedName>
    <definedName localSheetId="8" name="Multiples___16">#REF!</definedName>
    <definedName name="Multiples___16">#REF!</definedName>
    <definedName localSheetId="7" name="Multiples___2">#REF!</definedName>
    <definedName localSheetId="8" name="Multiples___2">#REF!</definedName>
    <definedName name="Multiples___2">#REF!</definedName>
    <definedName localSheetId="7" name="Multiples___25">#REF!</definedName>
    <definedName localSheetId="8" name="Multiples___25">#REF!</definedName>
    <definedName name="Multiples___25">#REF!</definedName>
    <definedName localSheetId="7" name="Multiples___26">#REF!</definedName>
    <definedName localSheetId="8" name="Multiples___26">#REF!</definedName>
    <definedName name="Multiples___26">#REF!</definedName>
    <definedName localSheetId="7" name="Multiples___27">#REF!</definedName>
    <definedName localSheetId="8" name="Multiples___27">#REF!</definedName>
    <definedName name="Multiples___27">#REF!</definedName>
    <definedName localSheetId="7" name="Multiples___4">#REF!</definedName>
    <definedName localSheetId="8" name="Multiples___4">#REF!</definedName>
    <definedName name="Multiples___4">#REF!</definedName>
    <definedName localSheetId="7" name="Multiples___5">#REF!</definedName>
    <definedName localSheetId="8" name="Multiples___5">#REF!</definedName>
    <definedName name="Multiples___5">#REF!</definedName>
    <definedName localSheetId="7" name="Multiples___7">#REF!</definedName>
    <definedName localSheetId="8" name="Multiples___7">#REF!</definedName>
    <definedName name="Multiples___7">#REF!</definedName>
    <definedName hidden="1"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8" name="mvctco">#REF!</definedName>
    <definedName name="mvctco">#REF!</definedName>
    <definedName localSheetId="7" name="mvctim">#REF!</definedName>
    <definedName localSheetId="8" name="mvctim">#REF!</definedName>
    <definedName name="mvctim">#REF!</definedName>
    <definedName localSheetId="7" name="mvctpa">#REF!</definedName>
    <definedName localSheetId="8" name="mvctpa">#REF!</definedName>
    <definedName name="mvctpa">#REF!</definedName>
    <definedName localSheetId="7" name="mvcttiap">#REF!</definedName>
    <definedName localSheetId="8" name="mvcttiap">#REF!</definedName>
    <definedName name="mvcttiap">#REF!</definedName>
    <definedName localSheetId="7" name="mvctvmp">#REF!</definedName>
    <definedName localSheetId="8" name="mvctvmp">#REF!</definedName>
    <definedName name="mvctvmp">#REF!</definedName>
    <definedName localSheetId="7" name="mvltco">#REF!</definedName>
    <definedName localSheetId="8" name="mvltco">#REF!</definedName>
    <definedName name="mvltco">#REF!</definedName>
    <definedName localSheetId="7" name="mvltim">#REF!</definedName>
    <definedName localSheetId="8" name="mvltim">#REF!</definedName>
    <definedName name="mvltim">#REF!</definedName>
    <definedName localSheetId="7" name="mvltnc">#REF!</definedName>
    <definedName localSheetId="8" name="mvltnc">#REF!</definedName>
    <definedName name="mvltnc">#REF!</definedName>
    <definedName localSheetId="7" name="mvltpa">#REF!</definedName>
    <definedName localSheetId="8" name="mvltpa">#REF!</definedName>
    <definedName name="mvltpa">#REF!</definedName>
    <definedName localSheetId="7" name="mvlttiap">#REF!</definedName>
    <definedName localSheetId="8" name="mvlttiap">#REF!</definedName>
    <definedName name="mvlttiap">#REF!</definedName>
    <definedName hidden="1" localSheetId="0" name="mw">{"test2",#N/A,TRUE,"Prices"}</definedName>
    <definedName hidden="1" localSheetId="7" name="mw">{"test2",#N/A,TRUE,"Prices"}</definedName>
    <definedName hidden="1" localSheetId="8" name="mw">{"test2",#N/A,TRUE,"Prices"}</definedName>
    <definedName hidden="1" localSheetId="13" name="mw">{"test2",#N/A,TRUE,"Prices"}</definedName>
    <definedName hidden="1" name="mw">{"test2",#N/A,TRUE,"Prices"}</definedName>
    <definedName hidden="1"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mz">{"IS",#N/A,FALSE,"IS";"RPTIS",#N/A,FALSE,"RPTIS";"STATS",#N/A,FALSE,"STATS";"CELL",#N/A,FALSE,"CELL";"BS",#N/A,FALSE,"BS"}</definedName>
    <definedName hidden="1" localSheetId="7" name="mz">{"IS",#N/A,FALSE,"IS";"RPTIS",#N/A,FALSE,"RPTIS";"STATS",#N/A,FALSE,"STATS";"CELL",#N/A,FALSE,"CELL";"BS",#N/A,FALSE,"BS"}</definedName>
    <definedName hidden="1" localSheetId="8" name="mz">{"IS",#N/A,FALSE,"IS";"RPTIS",#N/A,FALSE,"RPTIS";"STATS",#N/A,FALSE,"STATS";"CELL",#N/A,FALSE,"CELL";"BS",#N/A,FALSE,"BS"}</definedName>
    <definedName hidden="1" localSheetId="13" name="mz">{"IS",#N/A,FALSE,"IS";"RPTIS",#N/A,FALSE,"RPTIS";"STATS",#N/A,FALSE,"STATS";"CELL",#N/A,FALSE,"CELL";"BS",#N/A,FALSE,"BS"}</definedName>
    <definedName hidden="1" name="mz">{"IS",#N/A,FALSE,"IS";"RPTIS",#N/A,FALSE,"RPTIS";"STATS",#N/A,FALSE,"STATS";"CELL",#N/A,FALSE,"CELL";"BS",#N/A,FALSE,"BS"}</definedName>
    <definedName localSheetId="7" name="nadi">'[29]FES  ATLAS'!#REF!</definedName>
    <definedName localSheetId="8" name="nadi">'[29]FES  ATLAS'!#REF!</definedName>
    <definedName name="nadi">'[29]FES  ATLAS'!#REF!</definedName>
    <definedName localSheetId="0" name="nalo">#REF!</definedName>
    <definedName localSheetId="7" name="nalo">#REF!</definedName>
    <definedName localSheetId="8" name="nalo">#REF!</definedName>
    <definedName name="nalo">#REF!</definedName>
    <definedName localSheetId="0" name="NameVersion">#REF!</definedName>
    <definedName localSheetId="7" name="NameVersion">#REF!</definedName>
    <definedName localSheetId="8" name="NameVersion">#REF!</definedName>
    <definedName name="NameVersion">#REF!</definedName>
    <definedName name="NameVersion___0">[121]Input!$C$17</definedName>
    <definedName localSheetId="0" name="NameVersion___12">#REF!</definedName>
    <definedName localSheetId="7" name="NameVersion___12">#REF!</definedName>
    <definedName localSheetId="8" name="NameVersion___12">#REF!</definedName>
    <definedName name="NameVersion___12">#REF!</definedName>
    <definedName name="NameVersion___14">[122]Input!$C$17</definedName>
    <definedName name="NameVersion___16">[122]Input!$C$17</definedName>
    <definedName name="NameVersion___2">[122]Input!$C$17</definedName>
    <definedName name="NameVersion___25">[122]Input!$C$17</definedName>
    <definedName name="NameVersion___26">[122]Input!$C$17</definedName>
    <definedName name="NameVersion___27">[121]Input!$C$17</definedName>
    <definedName name="NameVersion___4">[122]Input!$C$17</definedName>
    <definedName name="NameVersion___5">[121]Input!$C$17</definedName>
    <definedName name="NameVersion___7">[122]Input!$C$17</definedName>
    <definedName localSheetId="0" name="National">[123]National!$A$1:$G$1528</definedName>
    <definedName name="National">[124]National!$A$1:$G$1528</definedName>
    <definedName localSheetId="0" name="Nb_de_paiements_par_an">#REF!</definedName>
    <definedName localSheetId="7" name="Nb_de_paiements_par_an">#REF!</definedName>
    <definedName localSheetId="8" name="Nb_de_paiements_par_an">#REF!</definedName>
    <definedName name="Nb_de_paiements_par_an">#REF!</definedName>
    <definedName localSheetId="0" name="Nb_de_paiements_par_an___0">#REF!</definedName>
    <definedName localSheetId="7" name="Nb_de_paiements_par_an___0">#REF!</definedName>
    <definedName localSheetId="8" name="Nb_de_paiements_par_an___0">#REF!</definedName>
    <definedName name="Nb_de_paiements_par_an___0">#REF!</definedName>
    <definedName localSheetId="0" name="Nb_de_paiements_par_an___12">#REF!</definedName>
    <definedName localSheetId="7" name="Nb_de_paiements_par_an___12">#REF!</definedName>
    <definedName localSheetId="8" name="Nb_de_paiements_par_an___12">#REF!</definedName>
    <definedName name="Nb_de_paiements_par_an___12">#REF!</definedName>
    <definedName localSheetId="7" name="Nb_de_paiements_par_an___14">#REF!</definedName>
    <definedName localSheetId="8" name="Nb_de_paiements_par_an___14">#REF!</definedName>
    <definedName name="Nb_de_paiements_par_an___14">#REF!</definedName>
    <definedName localSheetId="7" name="Nb_de_paiements_par_an___16">#REF!</definedName>
    <definedName localSheetId="8" name="Nb_de_paiements_par_an___16">#REF!</definedName>
    <definedName name="Nb_de_paiements_par_an___16">#REF!</definedName>
    <definedName localSheetId="7" name="Nb_de_paiements_par_an___2">#REF!</definedName>
    <definedName localSheetId="8" name="Nb_de_paiements_par_an___2">#REF!</definedName>
    <definedName name="Nb_de_paiements_par_an___2">#REF!</definedName>
    <definedName localSheetId="7" name="Nb_de_paiements_par_an___25">#REF!</definedName>
    <definedName localSheetId="8" name="Nb_de_paiements_par_an___25">#REF!</definedName>
    <definedName name="Nb_de_paiements_par_an___25">#REF!</definedName>
    <definedName localSheetId="7" name="Nb_de_paiements_par_an___26">#REF!</definedName>
    <definedName localSheetId="8" name="Nb_de_paiements_par_an___26">#REF!</definedName>
    <definedName name="Nb_de_paiements_par_an___26">#REF!</definedName>
    <definedName localSheetId="7" name="Nb_de_paiements_par_an___27">#REF!</definedName>
    <definedName localSheetId="8" name="Nb_de_paiements_par_an___27">#REF!</definedName>
    <definedName name="Nb_de_paiements_par_an___27">#REF!</definedName>
    <definedName localSheetId="7" name="Nb_de_paiements_par_an___4">#REF!</definedName>
    <definedName localSheetId="8" name="Nb_de_paiements_par_an___4">#REF!</definedName>
    <definedName name="Nb_de_paiements_par_an___4">#REF!</definedName>
    <definedName localSheetId="7" name="Nb_de_paiements_par_an___5">#REF!</definedName>
    <definedName localSheetId="8" name="Nb_de_paiements_par_an___5">#REF!</definedName>
    <definedName name="Nb_de_paiements_par_an___5">#REF!</definedName>
    <definedName localSheetId="7" name="Nb_de_paiements_par_an___7">#REF!</definedName>
    <definedName localSheetId="8" name="Nb_de_paiements_par_an___7">#REF!</definedName>
    <definedName name="Nb_de_paiements_par_an___7">#REF!</definedName>
    <definedName localSheetId="0" name="Nbe_total_de_paiements">Cover!Nb_de_paiements_par_an*#REF!</definedName>
    <definedName localSheetId="7" name="Nbe_total_de_paiements">'Data Mobile'!Nb_de_paiements_par_an*#REF!</definedName>
    <definedName localSheetId="8" name="Nbe_total_de_paiements">'Parc Mobile '!Nb_de_paiements_par_an*#REF!</definedName>
    <definedName name="Nbe_total_de_paiements">[0]!Nb_de_paiements_par_an*#REF!</definedName>
    <definedName localSheetId="0" name="Nbe_total_de_paiements___0">Cover!Nb_de_paiements_par_an___0*#REF!</definedName>
    <definedName localSheetId="7" name="Nbe_total_de_paiements___0">'Data Mobile'!Nb_de_paiements_par_an___0*#REF!</definedName>
    <definedName localSheetId="8" name="Nbe_total_de_paiements___0">'Parc Mobile '!Nb_de_paiements_par_an___0*#REF!</definedName>
    <definedName name="Nbe_total_de_paiements___0">Nb_de_paiements_par_an___0*#REF!</definedName>
    <definedName localSheetId="0" name="Nbe_total_de_paiements___12">Cover!Nb_de_paiements_par_an___12*#REF!</definedName>
    <definedName localSheetId="7" name="Nbe_total_de_paiements___12">'Data Mobile'!Nb_de_paiements_par_an___12*#REF!</definedName>
    <definedName localSheetId="8" name="Nbe_total_de_paiements___12">'Parc Mobile '!Nb_de_paiements_par_an___12*#REF!</definedName>
    <definedName name="Nbe_total_de_paiements___12">Nb_de_paiements_par_an___12*#REF!</definedName>
    <definedName localSheetId="0" name="Nbe_total_de_paiements___14">Nb_de_paiements_par_an___14*#REF!</definedName>
    <definedName localSheetId="7" name="Nbe_total_de_paiements___14">'Data Mobile'!Nb_de_paiements_par_an___14*#REF!</definedName>
    <definedName localSheetId="8" name="Nbe_total_de_paiements___14">'Parc Mobile '!Nb_de_paiements_par_an___14*#REF!</definedName>
    <definedName name="Nbe_total_de_paiements___14">Nb_de_paiements_par_an___14*#REF!</definedName>
    <definedName localSheetId="0" name="Nbe_total_de_paiements___16">Nb_de_paiements_par_an___16*#REF!</definedName>
    <definedName localSheetId="7" name="Nbe_total_de_paiements___16">'Data Mobile'!Nb_de_paiements_par_an___16*#REF!</definedName>
    <definedName localSheetId="8" name="Nbe_total_de_paiements___16">'Parc Mobile '!Nb_de_paiements_par_an___16*#REF!</definedName>
    <definedName name="Nbe_total_de_paiements___16">Nb_de_paiements_par_an___16*#REF!</definedName>
    <definedName localSheetId="0" name="Nbe_total_de_paiements___2">Nb_de_paiements_par_an___2*#REF!</definedName>
    <definedName localSheetId="7" name="Nbe_total_de_paiements___2">'Data Mobile'!Nb_de_paiements_par_an___2*#REF!</definedName>
    <definedName localSheetId="8" name="Nbe_total_de_paiements___2">'Parc Mobile '!Nb_de_paiements_par_an___2*#REF!</definedName>
    <definedName name="Nbe_total_de_paiements___2">Nb_de_paiements_par_an___2*#REF!</definedName>
    <definedName localSheetId="0" name="Nbe_total_de_paiements___23">Cover!Nb_de_paiements_par_an___0*#REF!</definedName>
    <definedName localSheetId="7" name="Nbe_total_de_paiements___23">'Data Mobile'!Nb_de_paiements_par_an___0*#REF!</definedName>
    <definedName localSheetId="8" name="Nbe_total_de_paiements___23">'Parc Mobile '!Nb_de_paiements_par_an___0*#REF!</definedName>
    <definedName name="Nbe_total_de_paiements___23">Nb_de_paiements_par_an___0*#REF!</definedName>
    <definedName localSheetId="0" name="Nbe_total_de_paiements___25">Nb_de_paiements_par_an___25*#REF!</definedName>
    <definedName localSheetId="7" name="Nbe_total_de_paiements___25">'Data Mobile'!Nb_de_paiements_par_an___25*#REF!</definedName>
    <definedName localSheetId="8" name="Nbe_total_de_paiements___25">'Parc Mobile '!Nb_de_paiements_par_an___25*#REF!</definedName>
    <definedName name="Nbe_total_de_paiements___25">Nb_de_paiements_par_an___25*#REF!</definedName>
    <definedName localSheetId="0" name="Nbe_total_de_paiements___26">Nb_de_paiements_par_an___26*#REF!</definedName>
    <definedName localSheetId="7" name="Nbe_total_de_paiements___26">'Data Mobile'!Nb_de_paiements_par_an___26*#REF!</definedName>
    <definedName localSheetId="8" name="Nbe_total_de_paiements___26">'Parc Mobile '!Nb_de_paiements_par_an___26*#REF!</definedName>
    <definedName name="Nbe_total_de_paiements___26">Nb_de_paiements_par_an___26*#REF!</definedName>
    <definedName localSheetId="0" name="Nbe_total_de_paiements___27">Nb_de_paiements_par_an___27*#REF!</definedName>
    <definedName localSheetId="7" name="Nbe_total_de_paiements___27">'Data Mobile'!Nb_de_paiements_par_an___27*#REF!</definedName>
    <definedName localSheetId="8" name="Nbe_total_de_paiements___27">'Parc Mobile '!Nb_de_paiements_par_an___27*#REF!</definedName>
    <definedName name="Nbe_total_de_paiements___27">Nb_de_paiements_par_an___27*#REF!</definedName>
    <definedName localSheetId="0" name="Nbe_total_de_paiements___3">Cover!Nb_de_paiements_par_an___0*#REF!</definedName>
    <definedName localSheetId="7" name="Nbe_total_de_paiements___3">'Data Mobile'!Nb_de_paiements_par_an___0*#REF!</definedName>
    <definedName localSheetId="8" name="Nbe_total_de_paiements___3">'Parc Mobile '!Nb_de_paiements_par_an___0*#REF!</definedName>
    <definedName name="Nbe_total_de_paiements___3">Nb_de_paiements_par_an___0*#REF!</definedName>
    <definedName localSheetId="0" name="Nbe_total_de_paiements___4">Nb_de_paiements_par_an___4*#REF!</definedName>
    <definedName localSheetId="7" name="Nbe_total_de_paiements___4">'Data Mobile'!Nb_de_paiements_par_an___4*#REF!</definedName>
    <definedName localSheetId="8" name="Nbe_total_de_paiements___4">'Parc Mobile '!Nb_de_paiements_par_an___4*#REF!</definedName>
    <definedName name="Nbe_total_de_paiements___4">Nb_de_paiements_par_an___4*#REF!</definedName>
    <definedName localSheetId="0" name="Nbe_total_de_paiements___5">Nb_de_paiements_par_an___5*#REF!</definedName>
    <definedName localSheetId="7" name="Nbe_total_de_paiements___5">'Data Mobile'!Nb_de_paiements_par_an___5*#REF!</definedName>
    <definedName localSheetId="8" name="Nbe_total_de_paiements___5">'Parc Mobile '!Nb_de_paiements_par_an___5*#REF!</definedName>
    <definedName name="Nbe_total_de_paiements___5">Nb_de_paiements_par_an___5*#REF!</definedName>
    <definedName localSheetId="7" name="Nbe_total_de_paiements___6">[38]Trafic!Nb_de_paiements_par_an*#REF!</definedName>
    <definedName localSheetId="8" name="Nbe_total_de_paiements___6">[38]Trafic!Nb_de_paiements_par_an*#REF!</definedName>
    <definedName name="Nbe_total_de_paiements___6">[38]Trafic!Nb_de_paiements_par_an*#REF!</definedName>
    <definedName localSheetId="0" name="Nbe_total_de_paiements___7">Nb_de_paiements_par_an___7*#REF!</definedName>
    <definedName localSheetId="7" name="Nbe_total_de_paiements___7">'Data Mobile'!Nb_de_paiements_par_an___7*#REF!</definedName>
    <definedName localSheetId="8" name="Nbe_total_de_paiements___7">'Parc Mobile '!Nb_de_paiements_par_an___7*#REF!</definedName>
    <definedName name="Nbe_total_de_paiements___7">Nb_de_paiements_par_an___7*#REF!</definedName>
    <definedName localSheetId="0" name="Nbe_total_de_paiements___9">Cover!Nb_de_paiements_par_an___0*#REF!</definedName>
    <definedName localSheetId="7" name="Nbe_total_de_paiements___9">'Data Mobile'!Nb_de_paiements_par_an___0*#REF!</definedName>
    <definedName localSheetId="8" name="Nbe_total_de_paiements___9">'Parc Mobile '!Nb_de_paiements_par_an___0*#REF!</definedName>
    <definedName name="Nbe_total_de_paiements___9">Nb_de_paiements_par_an___0*#REF!</definedName>
    <definedName name="NDHEY">#N/A</definedName>
    <definedName localSheetId="0" name="NETGAAP12M97">#REF!</definedName>
    <definedName localSheetId="7" name="NETGAAP12M97">#REF!</definedName>
    <definedName localSheetId="8" name="NETGAAP12M97">#REF!</definedName>
    <definedName name="NETGAAP12M97">#REF!</definedName>
    <definedName hidden="1" localSheetId="10" name="new">#REF!</definedName>
    <definedName hidden="1" localSheetId="0" name="new">#REF!</definedName>
    <definedName hidden="1" localSheetId="7" name="new">#REF!</definedName>
    <definedName hidden="1" localSheetId="8" name="new">#REF!</definedName>
    <definedName hidden="1" localSheetId="13" name="new">#REF!</definedName>
    <definedName hidden="1" name="new">#REF!</definedName>
    <definedName hidden="1" localSheetId="0" name="new_FTK">{#N/A,#N/A,FALSE,"Outlook for Month ";#N/A,#N/A,FALSE,"Risk for Month ";#N/A,#N/A,FALSE,"Upside for Month"}</definedName>
    <definedName hidden="1" localSheetId="7" name="new_FTK">{#N/A,#N/A,FALSE,"Outlook for Month ";#N/A,#N/A,FALSE,"Risk for Month ";#N/A,#N/A,FALSE,"Upside for Month"}</definedName>
    <definedName hidden="1" localSheetId="8" name="new_FTK">{#N/A,#N/A,FALSE,"Outlook for Month ";#N/A,#N/A,FALSE,"Risk for Month ";#N/A,#N/A,FALSE,"Upside for Month"}</definedName>
    <definedName hidden="1" name="new_FTK">{#N/A,#N/A,FALSE,"Outlook for Month ";#N/A,#N/A,FALSE,"Risk for Month ";#N/A,#N/A,FALSE,"Upside for Month"}</definedName>
    <definedName hidden="1" localSheetId="0" name="newbel">{"IS",#N/A,FALSE,"IS";"RPTIS",#N/A,FALSE,"RPTIS";"STATS",#N/A,FALSE,"STATS";"CELL",#N/A,FALSE,"CELL";"BS",#N/A,FALSE,"BS"}</definedName>
    <definedName hidden="1" localSheetId="7" name="newbel">{"IS",#N/A,FALSE,"IS";"RPTIS",#N/A,FALSE,"RPTIS";"STATS",#N/A,FALSE,"STATS";"CELL",#N/A,FALSE,"CELL";"BS",#N/A,FALSE,"BS"}</definedName>
    <definedName hidden="1" localSheetId="8" name="newbel">{"IS",#N/A,FALSE,"IS";"RPTIS",#N/A,FALSE,"RPTIS";"STATS",#N/A,FALSE,"STATS";"CELL",#N/A,FALSE,"CELL";"BS",#N/A,FALSE,"BS"}</definedName>
    <definedName hidden="1" localSheetId="13" name="newbel">{"IS",#N/A,FALSE,"IS";"RPTIS",#N/A,FALSE,"RPTIS";"STATS",#N/A,FALSE,"STATS";"CELL",#N/A,FALSE,"CELL";"BS",#N/A,FALSE,"BS"}</definedName>
    <definedName hidden="1" name="newbel">{"IS",#N/A,FALSE,"IS";"RPTIS",#N/A,FALSE,"RPTIS";"STATS",#N/A,FALSE,"STATS";"CELL",#N/A,FALSE,"CELL";"BS",#N/A,FALSE,"BS"}</definedName>
    <definedName hidden="1" localSheetId="0" name="newbel1">{"IS",#N/A,FALSE,"IS";"RPTIS",#N/A,FALSE,"RPTIS";"STATS",#N/A,FALSE,"STATS";"CELL",#N/A,FALSE,"CELL";"BS",#N/A,FALSE,"BS"}</definedName>
    <definedName hidden="1" localSheetId="7" name="newbel1">{"IS",#N/A,FALSE,"IS";"RPTIS",#N/A,FALSE,"RPTIS";"STATS",#N/A,FALSE,"STATS";"CELL",#N/A,FALSE,"CELL";"BS",#N/A,FALSE,"BS"}</definedName>
    <definedName hidden="1" localSheetId="8" name="newbel1">{"IS",#N/A,FALSE,"IS";"RPTIS",#N/A,FALSE,"RPTIS";"STATS",#N/A,FALSE,"STATS";"CELL",#N/A,FALSE,"CELL";"BS",#N/A,FALSE,"BS"}</definedName>
    <definedName hidden="1" localSheetId="13" name="newbel1">{"IS",#N/A,FALSE,"IS";"RPTIS",#N/A,FALSE,"RPTIS";"STATS",#N/A,FALSE,"STATS";"CELL",#N/A,FALSE,"CELL";"BS",#N/A,FALSE,"BS"}</definedName>
    <definedName hidden="1" name="newbel1">{"IS",#N/A,FALSE,"IS";"RPTIS",#N/A,FALSE,"RPTIS";"STATS",#N/A,FALSE,"STATS";"CELL",#N/A,FALSE,"CELL";"BS",#N/A,FALSE,"BS"}</definedName>
    <definedName hidden="1" localSheetId="0" name="newDC">{#N/A,#N/A,TRUE,"Cover sheet";#N/A,#N/A,TRUE,"DCF analysis";#N/A,#N/A,TRUE,"WACC calculation"}</definedName>
    <definedName hidden="1" localSheetId="7" name="newDC">{#N/A,#N/A,TRUE,"Cover sheet";#N/A,#N/A,TRUE,"DCF analysis";#N/A,#N/A,TRUE,"WACC calculation"}</definedName>
    <definedName hidden="1" localSheetId="8" name="newDC">{#N/A,#N/A,TRUE,"Cover sheet";#N/A,#N/A,TRUE,"DCF analysis";#N/A,#N/A,TRUE,"WACC calculation"}</definedName>
    <definedName hidden="1" name="newDC">{#N/A,#N/A,TRUE,"Cover sheet";#N/A,#N/A,TRUE,"DCF analysis";#N/A,#N/A,TRUE,"WACC calculation"}</definedName>
    <definedName name="nfh">#N/A</definedName>
    <definedName name="nhf">#N/A</definedName>
    <definedName localSheetId="0" name="NHFGJ">Cover!NHFGJ</definedName>
    <definedName localSheetId="7" name="NHFGJ">#N/A</definedName>
    <definedName localSheetId="8" name="NHFGJ">'Parc Mobile '!NHFGJ</definedName>
    <definedName name="NHFGJ">[0]!NHFGJ</definedName>
    <definedName name="nhgk">#N/A</definedName>
    <definedName localSheetId="0" name="Nine">#REF!</definedName>
    <definedName localSheetId="7" name="Nine">#REF!</definedName>
    <definedName localSheetId="8" name="Nine">#REF!</definedName>
    <definedName name="Nine">#REF!</definedName>
    <definedName localSheetId="7" name="nka">#REF!</definedName>
    <definedName localSheetId="8" name="nka">#REF!</definedName>
    <definedName name="nka">#REF!</definedName>
    <definedName localSheetId="7" name="nki">#REF!</definedName>
    <definedName localSheetId="8" name="nki">#REF!</definedName>
    <definedName name="nki">#REF!</definedName>
    <definedName name="nlk">#N/A</definedName>
    <definedName hidden="1" localSheetId="10" name="nnflklkfrji">#REF!</definedName>
    <definedName hidden="1" localSheetId="0" name="nnflklkfrji">#REF!</definedName>
    <definedName hidden="1" localSheetId="7" name="nnflklkfrji">#REF!</definedName>
    <definedName hidden="1" localSheetId="8" name="nnflklkfrji">#REF!</definedName>
    <definedName hidden="1" localSheetId="13" name="nnflklkfrji">#REF!</definedName>
    <definedName hidden="1" name="nnflklkfrji">#REF!</definedName>
    <definedName hidden="1" localSheetId="10" name="nnn">OFFSET('Capex Consolidés'!DateRangeCompMain,9,0,COUNTA('Capex Consolidés'!DateRangeCompMain)-COUNTA(#REF!),1)</definedName>
    <definedName hidden="1" localSheetId="0" name="nnn">OFFSET(Cover!DateRangeCompMain,9,0,COUNTA(Cover!DateRangeCompMain)-COUNTA(#REF!),1)</definedName>
    <definedName hidden="1" localSheetId="7" name="nnn">OFFSET('Data Mobile'!DateRangeCompMain,9,0,COUNTA('Data Mobile'!DateRangeCompMain)-COUNTA(#REF!),1)</definedName>
    <definedName hidden="1" localSheetId="9" name="nnn">OFFSET([0]!DateRangeCompMain,9,0,COUNTA([0]!DateRangeCompMain)-COUNTA(#REF!),1)</definedName>
    <definedName hidden="1" localSheetId="8" name="nnn">OFFSET('Parc Mobile '!DateRangeCompMain,9,0,COUNTA('Parc Mobile '!DateRangeCompMain)-COUNTA(#REF!),1)</definedName>
    <definedName hidden="1" name="nnn">OFFSET([0]!DateRangeCompMain,9,0,COUNTA([0]!DateRangeCompMain)-COUNTA(#REF!),1)</definedName>
    <definedName hidden="1" localSheetId="0" name="noidea">{#N/A,#N/A,FALSE,"Calc";#N/A,#N/A,FALSE,"Sensitivity";#N/A,#N/A,FALSE,"LT Earn.Dil.";#N/A,#N/A,FALSE,"Dil. AVP"}</definedName>
    <definedName hidden="1" localSheetId="7" name="noidea">{#N/A,#N/A,FALSE,"Calc";#N/A,#N/A,FALSE,"Sensitivity";#N/A,#N/A,FALSE,"LT Earn.Dil.";#N/A,#N/A,FALSE,"Dil. AVP"}</definedName>
    <definedName hidden="1" localSheetId="8" name="noidea">{#N/A,#N/A,FALSE,"Calc";#N/A,#N/A,FALSE,"Sensitivity";#N/A,#N/A,FALSE,"LT Earn.Dil.";#N/A,#N/A,FALSE,"Dil. AVP"}</definedName>
    <definedName hidden="1" name="noidea">{#N/A,#N/A,FALSE,"Calc";#N/A,#N/A,FALSE,"Sensitivity";#N/A,#N/A,FALSE,"LT Earn.Dil.";#N/A,#N/A,FALSE,"Dil. AVP"}</definedName>
    <definedName hidden="1" localSheetId="0" name="NOIDEA2">{#N/A,#N/A,FALSE,"Calc";#N/A,#N/A,FALSE,"Sensitivity";#N/A,#N/A,FALSE,"LT Earn.Dil.";#N/A,#N/A,FALSE,"Dil. AVP"}</definedName>
    <definedName hidden="1" localSheetId="7" name="NOIDEA2">{#N/A,#N/A,FALSE,"Calc";#N/A,#N/A,FALSE,"Sensitivity";#N/A,#N/A,FALSE,"LT Earn.Dil.";#N/A,#N/A,FALSE,"Dil. AVP"}</definedName>
    <definedName hidden="1" localSheetId="8" name="NOIDEA2">{#N/A,#N/A,FALSE,"Calc";#N/A,#N/A,FALSE,"Sensitivity";#N/A,#N/A,FALSE,"LT Earn.Dil.";#N/A,#N/A,FALSE,"Dil. AVP"}</definedName>
    <definedName hidden="1" name="NOIDEA2">{#N/A,#N/A,FALSE,"Calc";#N/A,#N/A,FALSE,"Sensitivity";#N/A,#N/A,FALSE,"LT Earn.Dil.";#N/A,#N/A,FALSE,"Dil. AVP"}</definedName>
    <definedName localSheetId="7" name="non">'[56]FES  ATLAS'!#REF!</definedName>
    <definedName localSheetId="8" name="non">'[56]FES  ATLAS'!#REF!</definedName>
    <definedName name="non">'[56]FES  ATLAS'!#REF!</definedName>
    <definedName localSheetId="0" name="NonRGCols">#REF!</definedName>
    <definedName localSheetId="7" name="NonRGCols">#REF!</definedName>
    <definedName localSheetId="8" name="NonRGCols">#REF!</definedName>
    <definedName name="NonRGCols">#REF!</definedName>
    <definedName localSheetId="0" name="NonRGCols___0">#REF!</definedName>
    <definedName localSheetId="7" name="NonRGCols___0">#REF!</definedName>
    <definedName localSheetId="8" name="NonRGCols___0">#REF!</definedName>
    <definedName name="NonRGCols___0">#REF!</definedName>
    <definedName localSheetId="0" name="NonRGCols___12">#REF!</definedName>
    <definedName localSheetId="7" name="NonRGCols___12">#REF!</definedName>
    <definedName localSheetId="8" name="NonRGCols___12">#REF!</definedName>
    <definedName name="NonRGCols___12">#REF!</definedName>
    <definedName localSheetId="7" name="NonRGCols___14">#REF!</definedName>
    <definedName localSheetId="8" name="NonRGCols___14">#REF!</definedName>
    <definedName name="NonRGCols___14">#REF!</definedName>
    <definedName localSheetId="7" name="NonRGCols___16">#REF!</definedName>
    <definedName localSheetId="8" name="NonRGCols___16">#REF!</definedName>
    <definedName name="NonRGCols___16">#REF!</definedName>
    <definedName localSheetId="7" name="NonRGCols___2">#REF!</definedName>
    <definedName localSheetId="8" name="NonRGCols___2">#REF!</definedName>
    <definedName name="NonRGCols___2">#REF!</definedName>
    <definedName localSheetId="7" name="NonRGCols___25">#REF!</definedName>
    <definedName localSheetId="8" name="NonRGCols___25">#REF!</definedName>
    <definedName name="NonRGCols___25">#REF!</definedName>
    <definedName localSheetId="7" name="NonRGCols___26">#REF!</definedName>
    <definedName localSheetId="8" name="NonRGCols___26">#REF!</definedName>
    <definedName name="NonRGCols___26">#REF!</definedName>
    <definedName localSheetId="7" name="NonRGCols___27">#REF!</definedName>
    <definedName localSheetId="8" name="NonRGCols___27">#REF!</definedName>
    <definedName name="NonRGCols___27">#REF!</definedName>
    <definedName localSheetId="7" name="NonRGCols___4">#REF!</definedName>
    <definedName localSheetId="8" name="NonRGCols___4">#REF!</definedName>
    <definedName name="NonRGCols___4">#REF!</definedName>
    <definedName localSheetId="7" name="NonRGCols___5">#REF!</definedName>
    <definedName localSheetId="8" name="NonRGCols___5">#REF!</definedName>
    <definedName name="NonRGCols___5">#REF!</definedName>
    <definedName localSheetId="7" name="NonRGCols___7">#REF!</definedName>
    <definedName localSheetId="8" name="NonRGCols___7">#REF!</definedName>
    <definedName name="NonRGCols___7">#REF!</definedName>
    <definedName localSheetId="0" name="NOUVEAU">[125]SV161!$C$19:$C$24,[125]SV161!$C$30:$C$32,[125]SV161!$S$19:$S$24,[125]SV161!$S$30:$S$32</definedName>
    <definedName name="NOUVEAU">[126]SV161!$C$19:$C$24,[126]SV161!$C$30:$C$32,[126]SV161!$S$19:$S$24,[126]SV161!$S$30:$S$32</definedName>
    <definedName localSheetId="0" name="nouvelle_identification">#REF!</definedName>
    <definedName localSheetId="7" name="nouvelle_identification">#REF!</definedName>
    <definedName localSheetId="8" name="nouvelle_identification">#REF!</definedName>
    <definedName name="nouvelle_identification">#REF!</definedName>
    <definedName hidden="1" localSheetId="10" name="Novacom">OFFSET('Capex Consolidés'!CompRange1Main,9,0,COUNTA('Capex Consolidés'!CompRange1Main)-COUNTA(#REF!),1)</definedName>
    <definedName hidden="1" localSheetId="0" name="Novacom">OFFSET(Cover!CompRange1Main,9,0,COUNTA(Cover!CompRange1Main)-COUNTA(#REF!),1)</definedName>
    <definedName hidden="1" localSheetId="7" name="Novacom">OFFSET('Data Mobile'!CompRange1Main,9,0,COUNTA('Data Mobile'!CompRange1Main)-COUNTA(#REF!),1)</definedName>
    <definedName hidden="1" localSheetId="9" name="Novacom">OFFSET([0]!CompRange1Main,9,0,COUNTA([0]!CompRange1Main)-COUNTA(#REF!),1)</definedName>
    <definedName hidden="1" localSheetId="8" name="Novacom">OFFSET('Parc Mobile '!CompRange1Main,9,0,COUNTA('Parc Mobile '!CompRange1Main)-COUNTA(#REF!),1)</definedName>
    <definedName hidden="1" name="Novacom">OFFSET([0]!CompRange1Main,9,0,COUNTA([0]!CompRange1Main)-COUNTA(#REF!),1)</definedName>
    <definedName localSheetId="0" name="November">#REF!</definedName>
    <definedName localSheetId="7" name="November">#REF!</definedName>
    <definedName localSheetId="8" name="November">#REF!</definedName>
    <definedName name="November">#REF!</definedName>
    <definedName name="NSS_RVA_Encours">#N/A</definedName>
    <definedName localSheetId="7" name="Num_premier_paiement">#REF!</definedName>
    <definedName localSheetId="8" name="Num_premier_paiement">#REF!</definedName>
    <definedName name="Num_premier_paiement">#REF!</definedName>
    <definedName localSheetId="7" name="Num_premier_paiement___0">#REF!</definedName>
    <definedName localSheetId="8" name="Num_premier_paiement___0">#REF!</definedName>
    <definedName name="Num_premier_paiement___0">#REF!</definedName>
    <definedName localSheetId="7" name="Num_premier_paiement___12">#REF!</definedName>
    <definedName localSheetId="8" name="Num_premier_paiement___12">#REF!</definedName>
    <definedName name="Num_premier_paiement___12">#REF!</definedName>
    <definedName localSheetId="7" name="Num_premier_paiement___14">#REF!</definedName>
    <definedName localSheetId="8" name="Num_premier_paiement___14">#REF!</definedName>
    <definedName name="Num_premier_paiement___14">#REF!</definedName>
    <definedName localSheetId="7" name="Num_premier_paiement___16">#REF!</definedName>
    <definedName localSheetId="8" name="Num_premier_paiement___16">#REF!</definedName>
    <definedName name="Num_premier_paiement___16">#REF!</definedName>
    <definedName localSheetId="7" name="Num_premier_paiement___2">#REF!</definedName>
    <definedName localSheetId="8" name="Num_premier_paiement___2">#REF!</definedName>
    <definedName name="Num_premier_paiement___2">#REF!</definedName>
    <definedName localSheetId="7" name="Num_premier_paiement___25">#REF!</definedName>
    <definedName localSheetId="8" name="Num_premier_paiement___25">#REF!</definedName>
    <definedName name="Num_premier_paiement___25">#REF!</definedName>
    <definedName localSheetId="7" name="Num_premier_paiement___26">#REF!</definedName>
    <definedName localSheetId="8" name="Num_premier_paiement___26">#REF!</definedName>
    <definedName name="Num_premier_paiement___26">#REF!</definedName>
    <definedName localSheetId="7" name="Num_premier_paiement___27">#REF!</definedName>
    <definedName localSheetId="8" name="Num_premier_paiement___27">#REF!</definedName>
    <definedName name="Num_premier_paiement___27">#REF!</definedName>
    <definedName localSheetId="7" name="Num_premier_paiement___4">#REF!</definedName>
    <definedName localSheetId="8" name="Num_premier_paiement___4">#REF!</definedName>
    <definedName name="Num_premier_paiement___4">#REF!</definedName>
    <definedName localSheetId="7" name="Num_premier_paiement___5">#REF!</definedName>
    <definedName localSheetId="8" name="Num_premier_paiement___5">#REF!</definedName>
    <definedName name="Num_premier_paiement___5">#REF!</definedName>
    <definedName localSheetId="7" name="Num_premier_paiement___7">#REF!</definedName>
    <definedName localSheetId="8" name="Num_premier_paiement___7">#REF!</definedName>
    <definedName name="Num_premier_paiement___7">#REF!</definedName>
    <definedName localSheetId="0" name="nvbidf">Cover!nvbidf</definedName>
    <definedName localSheetId="7" name="nvbidf">#N/A</definedName>
    <definedName localSheetId="8" name="nvbidf">'Parc Mobile '!nvbidf</definedName>
    <definedName name="nvbidf">[0]!nvbidf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localSheetId="0" name="O">#REF!</definedName>
    <definedName localSheetId="7" name="O">#REF!</definedName>
    <definedName localSheetId="8" name="O">#REF!</definedName>
    <definedName name="O">#REF!</definedName>
    <definedName name="O___0">NA()</definedName>
    <definedName localSheetId="7" name="O___12">#REF!</definedName>
    <definedName localSheetId="8" name="O___12">#REF!</definedName>
    <definedName name="O___12">#REF!</definedName>
    <definedName localSheetId="7" name="O___2">#REF!</definedName>
    <definedName localSheetId="8" name="O___2">#REF!</definedName>
    <definedName name="O___2">#REF!</definedName>
    <definedName localSheetId="7" name="O___25">#REF!</definedName>
    <definedName localSheetId="8" name="O___25">#REF!</definedName>
    <definedName name="O___25">#REF!</definedName>
    <definedName localSheetId="7" name="O___26">#REF!</definedName>
    <definedName localSheetId="8" name="O___26">#REF!</definedName>
    <definedName name="O___26">#REF!</definedName>
    <definedName name="O___27">NA()</definedName>
    <definedName localSheetId="7" name="O___4">#REF!</definedName>
    <definedName localSheetId="8" name="O___4">#REF!</definedName>
    <definedName name="O___4">#REF!</definedName>
    <definedName name="O___5">NA()</definedName>
    <definedName localSheetId="7" name="O___6">#REF!</definedName>
    <definedName localSheetId="8" name="O___6">#REF!</definedName>
    <definedName name="O___6">#REF!</definedName>
    <definedName localSheetId="7" name="O___7">#REF!</definedName>
    <definedName localSheetId="8" name="O___7">#REF!</definedName>
    <definedName name="O___7">#REF!</definedName>
    <definedName localSheetId="0" name="ObjectifCommutation">#REF!,#REF!,#REF!</definedName>
    <definedName localSheetId="7" name="ObjectifCommutation">#REF!,#REF!,#REF!</definedName>
    <definedName localSheetId="8" name="ObjectifCommutation">#REF!,#REF!,#REF!</definedName>
    <definedName name="ObjectifCommutation">#REF!,#REF!,#REF!</definedName>
    <definedName localSheetId="0" name="OBSERVATIONS">#REF!</definedName>
    <definedName localSheetId="7" name="OBSERVATIONS">#REF!</definedName>
    <definedName localSheetId="8" name="OBSERVATIONS">#REF!</definedName>
    <definedName name="OBSERVATIONS">#REF!</definedName>
    <definedName localSheetId="7" name="October">#REF!</definedName>
    <definedName localSheetId="8" name="October">#REF!</definedName>
    <definedName name="October">#REF!</definedName>
    <definedName localSheetId="7" name="OH">#REF!</definedName>
    <definedName localSheetId="8" name="OH">#REF!</definedName>
    <definedName name="OH">#REF!</definedName>
    <definedName hidden="1" localSheetId="10" name="oiuoiuouiyuiui">#REF!</definedName>
    <definedName hidden="1" localSheetId="0" name="oiuoiuouiyuiui">#REF!</definedName>
    <definedName hidden="1" localSheetId="7" name="oiuoiuouiyuiui">#REF!</definedName>
    <definedName hidden="1" localSheetId="8" name="oiuoiuouiyuiui">#REF!</definedName>
    <definedName hidden="1" localSheetId="13" name="oiuoiuouiyuiui">#REF!</definedName>
    <definedName hidden="1" name="oiuoiuouiyuiui">#REF!</definedName>
    <definedName hidden="1" localSheetId="0" name="ok">{#N/A,#N/A,FALSE,"Calc";#N/A,#N/A,FALSE,"Sensitivity";#N/A,#N/A,FALSE,"LT Earn.Dil.";#N/A,#N/A,FALSE,"Dil. AVP"}</definedName>
    <definedName hidden="1" localSheetId="7" name="ok">{#N/A,#N/A,FALSE,"Calc";#N/A,#N/A,FALSE,"Sensitivity";#N/A,#N/A,FALSE,"LT Earn.Dil.";#N/A,#N/A,FALSE,"Dil. AVP"}</definedName>
    <definedName hidden="1" localSheetId="8" name="ok">{#N/A,#N/A,FALSE,"Calc";#N/A,#N/A,FALSE,"Sensitivity";#N/A,#N/A,FALSE,"LT Earn.Dil.";#N/A,#N/A,FALSE,"Dil. AVP"}</definedName>
    <definedName hidden="1" name="ok">{#N/A,#N/A,FALSE,"Calc";#N/A,#N/A,FALSE,"Sensitivity";#N/A,#N/A,FALSE,"LT Earn.Dil.";#N/A,#N/A,FALSE,"Dil. AVP"}</definedName>
    <definedName localSheetId="0" name="okj">Cover!okj</definedName>
    <definedName localSheetId="7" name="okj">#N/A</definedName>
    <definedName localSheetId="8" name="okj">'Parc Mobile '!okj</definedName>
    <definedName name="okj">[0]!okj</definedName>
    <definedName hidden="1"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8" name="omar">#REF!</definedName>
    <definedName name="omar">#REF!</definedName>
    <definedName localSheetId="7" name="OMC_HARDWARE">#REF!</definedName>
    <definedName localSheetId="8" name="OMC_HARDWARE">#REF!</definedName>
    <definedName name="OMC_HARDWARE">#REF!</definedName>
    <definedName localSheetId="7" name="OMC_SOFTWARE">#REF!</definedName>
    <definedName localSheetId="8" name="OMC_SOFTWARE">#REF!</definedName>
    <definedName name="OMC_SOFTWARE">#REF!</definedName>
    <definedName localSheetId="8" name="OMMAMAAC">#REF!</definedName>
    <definedName name="OMMAMAAC">#REF!</definedName>
    <definedName hidden="1" localSheetId="0" name="OP">{#N/A,#N/A,FALSE,"Operations";#N/A,#N/A,FALSE,"Financials"}</definedName>
    <definedName hidden="1" localSheetId="7" name="OP">{#N/A,#N/A,FALSE,"Operations";#N/A,#N/A,FALSE,"Financials"}</definedName>
    <definedName hidden="1" localSheetId="8" name="OP">{#N/A,#N/A,FALSE,"Operations";#N/A,#N/A,FALSE,"Financials"}</definedName>
    <definedName hidden="1" name="OP">{#N/A,#N/A,FALSE,"Operations";#N/A,#N/A,FALSE,"Financials"}</definedName>
    <definedName name="OPEX">#N/A</definedName>
    <definedName name="opex_">#N/A</definedName>
    <definedName localSheetId="7" name="OPEX_ACTU_DETAIL_DIV">#REF!</definedName>
    <definedName localSheetId="8" name="OPEX_ACTU_DETAIL_DIV">#REF!</definedName>
    <definedName name="OPEX_ACTU_DETAIL_DIV">#REF!</definedName>
    <definedName localSheetId="7" name="OPEX_CG_03">#REF!</definedName>
    <definedName localSheetId="8" name="OPEX_CG_03">#REF!</definedName>
    <definedName name="OPEX_CG_03">#REF!</definedName>
    <definedName localSheetId="7" name="OPEX_CR">#REF!</definedName>
    <definedName localSheetId="8" name="OPEX_CR">#REF!</definedName>
    <definedName name="OPEX_CR">#REF!</definedName>
    <definedName localSheetId="7" name="OPEX_MC">#REF!</definedName>
    <definedName localSheetId="8" name="OPEX_MC">#REF!</definedName>
    <definedName name="OPEX_MC">#REF!</definedName>
    <definedName localSheetId="7" name="OPEX_PREVISION">#REF!</definedName>
    <definedName localSheetId="8" name="OPEX_PREVISION">#REF!</definedName>
    <definedName name="OPEX_PREVISION">#REF!</definedName>
    <definedName name="OPEX0">[127]OPEX!$A$7:$U$7</definedName>
    <definedName name="opex2">#N/A</definedName>
    <definedName localSheetId="0" name="opex3">Cover!opex3</definedName>
    <definedName localSheetId="7" name="opex3">#N/A</definedName>
    <definedName localSheetId="8" name="opex3">#N/A</definedName>
    <definedName name="opex3">[0]!opex3</definedName>
    <definedName localSheetId="0" name="OPEX4RCG">#REF!</definedName>
    <definedName localSheetId="7" name="OPEX4RCG">#REF!</definedName>
    <definedName localSheetId="8" name="OPEX4RCG">#REF!</definedName>
    <definedName name="OPEX4RCG">#REF!</definedName>
    <definedName localSheetId="7" name="OPEX4Rcumul_general">#REF!</definedName>
    <definedName localSheetId="8" name="OPEX4Rcumul_general">#REF!</definedName>
    <definedName name="OPEX4Rcumul_general">#REF!</definedName>
    <definedName localSheetId="7" name="OTHER">#REF!</definedName>
    <definedName localSheetId="8" name="OTHER">#REF!</definedName>
    <definedName name="OTHER">#REF!</definedName>
    <definedName localSheetId="7" name="OUJ">#REF!</definedName>
    <definedName localSheetId="8" name="OUJ">#REF!</definedName>
    <definedName name="OUJ">#REF!</definedName>
    <definedName localSheetId="7" name="OUJDA">[90]BATIMENT!#REF!</definedName>
    <definedName localSheetId="8" name="OUJDA">[90]BATIMENT!#REF!</definedName>
    <definedName name="OUJDA">[90]BATIMENT!#REF!</definedName>
    <definedName name="outi">#N/A</definedName>
    <definedName name="outilagemobile">#N/A</definedName>
    <definedName localSheetId="7" name="ovaged">'[46]CIG+OV'!#REF!</definedName>
    <definedName localSheetId="8" name="ovaged">'[46]CIG+OV'!#REF!</definedName>
    <definedName name="ovaged">'[46]CIG+OV'!#REF!</definedName>
    <definedName localSheetId="7" name="ovcs">'[46]CIG+OV'!#REF!</definedName>
    <definedName localSheetId="8" name="ovcs">'[46]CIG+OV'!#REF!</definedName>
    <definedName name="ovcs">'[46]CIG+OV'!#REF!</definedName>
    <definedName name="overview">[128]overview!$B$6:$GV$130</definedName>
    <definedName localSheetId="7" name="ovps">'[46]CIG+OV'!#REF!</definedName>
    <definedName localSheetId="8" name="ovps">'[46]CIG+OV'!#REF!</definedName>
    <definedName name="ovps">'[46]CIG+OV'!#REF!</definedName>
    <definedName localSheetId="0" name="p">#REF!</definedName>
    <definedName localSheetId="7" name="p">#REF!</definedName>
    <definedName localSheetId="8" name="p">#REF!</definedName>
    <definedName name="p">#REF!</definedName>
    <definedName name="PAGE_1">#N/A</definedName>
    <definedName name="PAGE_2">#N/A</definedName>
    <definedName localSheetId="0" name="page1">#REF!</definedName>
    <definedName localSheetId="7" name="page1">#REF!</definedName>
    <definedName localSheetId="8" name="page1">#REF!</definedName>
    <definedName name="page1">#REF!</definedName>
    <definedName localSheetId="0" name="page2">#REF!</definedName>
    <definedName localSheetId="7" name="page2">#REF!</definedName>
    <definedName localSheetId="8" name="page2">#REF!</definedName>
    <definedName name="page2">#REF!</definedName>
    <definedName localSheetId="7" name="page3">#REF!</definedName>
    <definedName localSheetId="8" name="page3">#REF!</definedName>
    <definedName name="page3">#REF!</definedName>
    <definedName localSheetId="7" name="PAIE">#REF!</definedName>
    <definedName localSheetId="8" name="PAIE">#REF!</definedName>
    <definedName name="PAIE">#REF!</definedName>
    <definedName localSheetId="7" name="Paiement_calculé">#REF!</definedName>
    <definedName localSheetId="8" name="Paiement_calculé">#REF!</definedName>
    <definedName name="Paiement_calculé">#REF!</definedName>
    <definedName localSheetId="7" name="Paiement_calculé___0">#REF!</definedName>
    <definedName localSheetId="8" name="Paiement_calculé___0">#REF!</definedName>
    <definedName name="Paiement_calculé___0">#REF!</definedName>
    <definedName localSheetId="7" name="Paiement_calculé___12">#REF!</definedName>
    <definedName localSheetId="8" name="Paiement_calculé___12">#REF!</definedName>
    <definedName name="Paiement_calculé___12">#REF!</definedName>
    <definedName localSheetId="7" name="Paiement_calculé___14">#REF!</definedName>
    <definedName localSheetId="8" name="Paiement_calculé___14">#REF!</definedName>
    <definedName name="Paiement_calculé___14">#REF!</definedName>
    <definedName localSheetId="7" name="Paiement_calculé___16">#REF!</definedName>
    <definedName localSheetId="8" name="Paiement_calculé___16">#REF!</definedName>
    <definedName name="Paiement_calculé___16">#REF!</definedName>
    <definedName localSheetId="7" name="Paiement_calculé___2">#REF!</definedName>
    <definedName localSheetId="8" name="Paiement_calculé___2">#REF!</definedName>
    <definedName name="Paiement_calculé___2">#REF!</definedName>
    <definedName localSheetId="7" name="Paiement_calculé___25">#REF!</definedName>
    <definedName localSheetId="8" name="Paiement_calculé___25">#REF!</definedName>
    <definedName name="Paiement_calculé___25">#REF!</definedName>
    <definedName localSheetId="7" name="Paiement_calculé___26">#REF!</definedName>
    <definedName localSheetId="8" name="Paiement_calculé___26">#REF!</definedName>
    <definedName name="Paiement_calculé___26">#REF!</definedName>
    <definedName localSheetId="7" name="Paiement_calculé___27">#REF!</definedName>
    <definedName localSheetId="8" name="Paiement_calculé___27">#REF!</definedName>
    <definedName name="Paiement_calculé___27">#REF!</definedName>
    <definedName localSheetId="7" name="Paiement_calculé___4">#REF!</definedName>
    <definedName localSheetId="8" name="Paiement_calculé___4">#REF!</definedName>
    <definedName name="Paiement_calculé___4">#REF!</definedName>
    <definedName localSheetId="7" name="Paiement_calculé___5">#REF!</definedName>
    <definedName localSheetId="8" name="Paiement_calculé___5">#REF!</definedName>
    <definedName name="Paiement_calculé___5">#REF!</definedName>
    <definedName localSheetId="7" name="Paiement_calculé___7">#REF!</definedName>
    <definedName localSheetId="8" name="Paiement_calculé___7">#REF!</definedName>
    <definedName name="Paiement_calculé___7">#REF!</definedName>
    <definedName localSheetId="0" name="PAM">Cover!PAM</definedName>
    <definedName localSheetId="7" name="PAM">#N/A</definedName>
    <definedName localSheetId="8" name="PAM">'Parc Mobile '!PAM</definedName>
    <definedName name="PAM">[0]!PAM</definedName>
    <definedName localSheetId="0" name="PAM___0">Premier_paiement___16</definedName>
    <definedName localSheetId="7" name="PAM___0">'Data Mobile'!Premier_paiement___16</definedName>
    <definedName localSheetId="8" name="PAM___0">'Parc Mobile '!Premier_paiement___16</definedName>
    <definedName name="PAM___0">Premier_paiement___16</definedName>
    <definedName localSheetId="0" name="PAM___12">PreDealReduction___5</definedName>
    <definedName localSheetId="7" name="PAM___12">'Data Mobile'!PreDealReduction___5</definedName>
    <definedName localSheetId="8" name="PAM___12">'Parc Mobile '!PreDealReduction___5</definedName>
    <definedName name="PAM___12">PreDealReduction___5</definedName>
    <definedName localSheetId="0" name="PAM___14">PreDealReduction___27</definedName>
    <definedName localSheetId="7" name="PAM___14">'Data Mobile'!PreDealReduction___27</definedName>
    <definedName localSheetId="8" name="PAM___14">'Parc Mobile '!PreDealReduction___27</definedName>
    <definedName name="PAM___14">PreDealReduction___27</definedName>
    <definedName localSheetId="0" name="PAM___16">PreDealReduction___14</definedName>
    <definedName localSheetId="7" name="PAM___16">'Data Mobile'!PreDealReduction___14</definedName>
    <definedName localSheetId="8" name="PAM___16">'Parc Mobile '!PreDealReduction___14</definedName>
    <definedName name="PAM___16">PreDealReduction___14</definedName>
    <definedName localSheetId="0" name="PAM___23">PreDealReduction___25</definedName>
    <definedName localSheetId="7" name="PAM___23">'Data Mobile'!PreDealReduction___25</definedName>
    <definedName localSheetId="8" name="PAM___23">'Parc Mobile '!PreDealReduction___25</definedName>
    <definedName name="PAM___23">PreDealReduction___25</definedName>
    <definedName localSheetId="0" name="PAM___25">PreDealReduction___2</definedName>
    <definedName localSheetId="7" name="PAM___25">'Data Mobile'!PreDealReduction___2</definedName>
    <definedName localSheetId="8" name="PAM___25">'Parc Mobile '!PreDealReduction___2</definedName>
    <definedName name="PAM___25">PreDealReduction___2</definedName>
    <definedName localSheetId="0" name="PAM___26">Cover!PreDealReduction___0</definedName>
    <definedName localSheetId="7" name="PAM___26">'Data Mobile'!PreDealReduction___0</definedName>
    <definedName localSheetId="8" name="PAM___26">'Parc Mobile '!PreDealReduction___0</definedName>
    <definedName name="PAM___26">PreDealReduction___0</definedName>
    <definedName localSheetId="0" name="PAM___27">PreDealReduction___26</definedName>
    <definedName localSheetId="7" name="PAM___27">'Data Mobile'!PreDealReduction___26</definedName>
    <definedName localSheetId="8" name="PAM___27">'Parc Mobile '!PreDealReduction___26</definedName>
    <definedName name="PAM___27">PreDealReduction___26</definedName>
    <definedName localSheetId="0" name="PAM___5">PreDealReduction___7</definedName>
    <definedName localSheetId="7" name="PAM___5">'Data Mobile'!PreDealReduction___7</definedName>
    <definedName localSheetId="8" name="PAM___5">'Parc Mobile '!PreDealReduction___7</definedName>
    <definedName name="PAM___5">PreDealReduction___7</definedName>
    <definedName localSheetId="0" name="PAM___6">PreDealReduction___4</definedName>
    <definedName localSheetId="7" name="PAM___6">'Data Mobile'!PreDealReduction___4</definedName>
    <definedName localSheetId="8" name="PAM___6">'Parc Mobile '!PreDealReduction___4</definedName>
    <definedName name="PAM___6">PreDealReduction___4</definedName>
    <definedName localSheetId="7" name="PAM___7">[57]Trafic!Premier_paiement</definedName>
    <definedName name="PAM___7">[57]Trafic!Premier_paiement</definedName>
    <definedName localSheetId="0" name="PAM___9">Cover!PreDealReduction___12</definedName>
    <definedName localSheetId="7" name="PAM___9">'Data Mobile'!PreDealReduction___12</definedName>
    <definedName localSheetId="8" name="PAM___9">'Parc Mobile '!PreDealReduction___12</definedName>
    <definedName name="PAM___9">PreDealReduction___12</definedName>
    <definedName localSheetId="0" name="pamdaged">'[46]CIG+OV'!#REF!</definedName>
    <definedName localSheetId="7" name="pamdaged">'[46]CIG+OV'!#REF!</definedName>
    <definedName localSheetId="8" name="pamdaged">'[46]CIG+OV'!#REF!</definedName>
    <definedName name="pamdaged">'[46]CIG+OV'!#REF!</definedName>
    <definedName localSheetId="0" name="pamdcb">'[46]CIG+OV'!#REF!</definedName>
    <definedName localSheetId="7" name="pamdcb">'[46]CIG+OV'!#REF!</definedName>
    <definedName localSheetId="8" name="pamdcb">'[46]CIG+OV'!#REF!</definedName>
    <definedName name="pamdcb">'[46]CIG+OV'!#REF!</definedName>
    <definedName localSheetId="0" name="pamdcr">'[46]CIG+OV'!#REF!</definedName>
    <definedName localSheetId="7" name="pamdcr">'[46]CIG+OV'!#REF!</definedName>
    <definedName localSheetId="8" name="pamdcr">'[46]CIG+OV'!#REF!</definedName>
    <definedName name="pamdcr">'[46]CIG+OV'!#REF!</definedName>
    <definedName localSheetId="7" name="pamdcs">'[46]CIG+OV'!#REF!</definedName>
    <definedName localSheetId="8" name="pamdcs">'[46]CIG+OV'!#REF!</definedName>
    <definedName name="pamdcs">'[46]CIG+OV'!#REF!</definedName>
    <definedName localSheetId="7" name="pamdpb">'[46]CIG+OV'!#REF!</definedName>
    <definedName localSheetId="8" name="pamdpb">'[46]CIG+OV'!#REF!</definedName>
    <definedName name="pamdpb">'[46]CIG+OV'!#REF!</definedName>
    <definedName localSheetId="7" name="pamdpr">'[46]CIG+OV'!#REF!</definedName>
    <definedName localSheetId="8" name="pamdpr">'[46]CIG+OV'!#REF!</definedName>
    <definedName name="pamdpr">'[46]CIG+OV'!#REF!</definedName>
    <definedName localSheetId="7" name="pamdps">'[46]CIG+OV'!#REF!</definedName>
    <definedName localSheetId="8" name="pamdps">'[46]CIG+OV'!#REF!</definedName>
    <definedName name="pamdps">'[46]CIG+OV'!#REF!</definedName>
    <definedName localSheetId="0" name="par_article">#REF!</definedName>
    <definedName localSheetId="7" name="par_article">#REF!</definedName>
    <definedName localSheetId="8" name="par_article">#REF!</definedName>
    <definedName name="par_article">#REF!</definedName>
    <definedName localSheetId="0" name="part">#REF!</definedName>
    <definedName localSheetId="7" name="part">#REF!</definedName>
    <definedName localSheetId="8" name="part">#REF!</definedName>
    <definedName name="part">#REF!</definedName>
    <definedName localSheetId="0" name="partdiv">#REF!</definedName>
    <definedName localSheetId="7" name="partdiv">#REF!</definedName>
    <definedName localSheetId="8" name="partdiv">#REF!</definedName>
    <definedName name="partdiv">#REF!</definedName>
    <definedName localSheetId="7" name="PartialBarrier">[129]!PartialBarrier</definedName>
    <definedName name="PartialBarrier">[129]!PartialBarrier</definedName>
    <definedName localSheetId="0" name="PARTICIP">#REF!</definedName>
    <definedName localSheetId="7" name="PARTICIP">#REF!</definedName>
    <definedName localSheetId="8" name="PARTICIP">#REF!</definedName>
    <definedName name="PARTICIP">#REF!</definedName>
    <definedName name="PASS1_2">'[130]Product Summary (2)'!$Y$6:$AE$73</definedName>
    <definedName name="PASSE1">[24]SV161!$D$19:$D$24</definedName>
    <definedName name="PASSE2">[24]SV161!$D$30:$D$32</definedName>
    <definedName name="PASSIF_OSIRIS">'[41]O-V PASSIF'!$A$3:$F$74</definedName>
    <definedName localSheetId="0" name="PATENTE_2003">#REF!</definedName>
    <definedName localSheetId="7" name="PATENTE_2003">#REF!</definedName>
    <definedName localSheetId="8" name="PATENTE_2003">#REF!</definedName>
    <definedName name="PATENTE_2003">#REF!</definedName>
    <definedName localSheetId="7" name="patrimoine">[100]BATIMENT!#REF!</definedName>
    <definedName localSheetId="8" name="patrimoine">[100]BATIMENT!#REF!</definedName>
    <definedName name="patrimoine">[100]BATIMENT!#REF!</definedName>
    <definedName localSheetId="0" name="PCU_HARDWARE">#REF!</definedName>
    <definedName localSheetId="7" name="PCU_HARDWARE">#REF!</definedName>
    <definedName localSheetId="8" name="PCU_HARDWARE">#REF!</definedName>
    <definedName name="PCU_HARDWARE">#REF!</definedName>
    <definedName localSheetId="0" name="PCU_SOFTWARE">#REF!</definedName>
    <definedName localSheetId="7" name="PCU_SOFTWARE">#REF!</definedName>
    <definedName localSheetId="8" name="PCU_SOFTWARE">#REF!</definedName>
    <definedName name="PCU_SOFTWARE">#REF!</definedName>
    <definedName localSheetId="0" name="PD">#REF!</definedName>
    <definedName localSheetId="7" name="PD">#REF!</definedName>
    <definedName localSheetId="8" name="PD">#REF!</definedName>
    <definedName name="PD">#REF!</definedName>
    <definedName name="PERC_CH">[37]datastream!$B$250:$S$449</definedName>
    <definedName localSheetId="0" name="Percent_Effort_Expend">#REF!</definedName>
    <definedName localSheetId="7" name="Percent_Effort_Expend">#REF!</definedName>
    <definedName localSheetId="8" name="Percent_Effort_Expend">#REF!</definedName>
    <definedName name="Percent_Effort_Expend">#REF!</definedName>
    <definedName name="PERIODE">[24]SV161!$R$1</definedName>
    <definedName localSheetId="0" name="PeriodsToRun">#REF!</definedName>
    <definedName localSheetId="7" name="PeriodsToRun">#REF!</definedName>
    <definedName localSheetId="8" name="PeriodsToRun">#REF!</definedName>
    <definedName name="PeriodsToRun">#REF!</definedName>
    <definedName name="PeriodsToRun___0">[121]Input!$F$8</definedName>
    <definedName localSheetId="0" name="PeriodsToRun___12">#REF!</definedName>
    <definedName localSheetId="7" name="PeriodsToRun___12">#REF!</definedName>
    <definedName localSheetId="8" name="PeriodsToRun___12">#REF!</definedName>
    <definedName name="PeriodsToRun___12">#REF!</definedName>
    <definedName name="PeriodsToRun___14">[122]Input!$F$8</definedName>
    <definedName name="PeriodsToRun___16">[122]Input!$F$8</definedName>
    <definedName name="PeriodsToRun___2">[122]Input!$F$8</definedName>
    <definedName name="PeriodsToRun___25">[122]Input!$F$8</definedName>
    <definedName name="PeriodsToRun___26">[122]Input!$F$8</definedName>
    <definedName name="PeriodsToRun___27">[121]Input!$F$8</definedName>
    <definedName name="PeriodsToRun___4">[122]Input!$F$8</definedName>
    <definedName name="PeriodsToRun___5">[121]Input!$F$8</definedName>
    <definedName name="PeriodsToRun___7">[122]Input!$F$8</definedName>
    <definedName name="pesetas">[131]WE!$K$21</definedName>
    <definedName localSheetId="0" name="Phase1">#REF!</definedName>
    <definedName localSheetId="7" name="Phase1">#REF!</definedName>
    <definedName localSheetId="8" name="Phase1">#REF!</definedName>
    <definedName name="Phase1">#REF!</definedName>
    <definedName localSheetId="0" name="Phase2">#REF!</definedName>
    <definedName localSheetId="7" name="Phase2">#REF!</definedName>
    <definedName localSheetId="8" name="Phase2">#REF!</definedName>
    <definedName name="Phase2">#REF!</definedName>
    <definedName localSheetId="0" name="Phase3">#REF!</definedName>
    <definedName localSheetId="7" name="Phase3">#REF!</definedName>
    <definedName localSheetId="8" name="Phase3">#REF!</definedName>
    <definedName name="Phase3">#REF!</definedName>
    <definedName localSheetId="7" name="Phase4">#REF!</definedName>
    <definedName localSheetId="8" name="Phase4">#REF!</definedName>
    <definedName name="Phase4">#REF!</definedName>
    <definedName localSheetId="7" name="Phase5">#REF!</definedName>
    <definedName localSheetId="8" name="Phase5">#REF!</definedName>
    <definedName name="Phase5">#REF!</definedName>
    <definedName localSheetId="7" name="PI">#REF!</definedName>
    <definedName localSheetId="8" name="PI">#REF!</definedName>
    <definedName name="PI">#REF!</definedName>
    <definedName localSheetId="7" name="PI___0">#REF!</definedName>
    <definedName localSheetId="8" name="PI___0">#REF!</definedName>
    <definedName name="PI___0">#REF!</definedName>
    <definedName localSheetId="7" name="PI___12">#REF!</definedName>
    <definedName localSheetId="8" name="PI___12">#REF!</definedName>
    <definedName name="PI___12">#REF!</definedName>
    <definedName localSheetId="7" name="PI___14">#REF!</definedName>
    <definedName localSheetId="8" name="PI___14">#REF!</definedName>
    <definedName name="PI___14">#REF!</definedName>
    <definedName localSheetId="7" name="PI___16">#REF!</definedName>
    <definedName localSheetId="8" name="PI___16">#REF!</definedName>
    <definedName name="PI___16">#REF!</definedName>
    <definedName localSheetId="7" name="PI___2">#REF!</definedName>
    <definedName localSheetId="8" name="PI___2">#REF!</definedName>
    <definedName name="PI___2">#REF!</definedName>
    <definedName localSheetId="7" name="PI___25">#REF!</definedName>
    <definedName localSheetId="8" name="PI___25">#REF!</definedName>
    <definedName name="PI___25">#REF!</definedName>
    <definedName localSheetId="7" name="PI___26">#REF!</definedName>
    <definedName localSheetId="8" name="PI___26">#REF!</definedName>
    <definedName name="PI___26">#REF!</definedName>
    <definedName localSheetId="7" name="PI___27">#REF!</definedName>
    <definedName localSheetId="8" name="PI___27">#REF!</definedName>
    <definedName name="PI___27">#REF!</definedName>
    <definedName localSheetId="7" name="PI___4">#REF!</definedName>
    <definedName localSheetId="8" name="PI___4">#REF!</definedName>
    <definedName name="PI___4">#REF!</definedName>
    <definedName localSheetId="7" name="PI___5">#REF!</definedName>
    <definedName localSheetId="8" name="PI___5">#REF!</definedName>
    <definedName name="PI___5">#REF!</definedName>
    <definedName localSheetId="7" name="PI___7">#REF!</definedName>
    <definedName localSheetId="8" name="PI___7">#REF!</definedName>
    <definedName name="PI___7">#REF!</definedName>
    <definedName localSheetId="7" name="PLAYS_TO_DATE">#REF!</definedName>
    <definedName localSheetId="8" name="PLAYS_TO_DATE">#REF!</definedName>
    <definedName name="PLAYS_TO_DATE">#REF!</definedName>
    <definedName localSheetId="7" name="PMENU">#REF!</definedName>
    <definedName localSheetId="8" name="PMENU">#REF!</definedName>
    <definedName name="PMENU">#REF!</definedName>
    <definedName localSheetId="7" name="PMENU1">#REF!</definedName>
    <definedName localSheetId="8" name="PMENU1">#REF!</definedName>
    <definedName name="PMENU1">#REF!</definedName>
    <definedName hidden="1" localSheetId="0" name="po">{#N/A,#N/A,FALSE,"Calc";#N/A,#N/A,FALSE,"Sensitivity";#N/A,#N/A,FALSE,"LT Earn.Dil.";#N/A,#N/A,FALSE,"Dil. AVP"}</definedName>
    <definedName hidden="1" localSheetId="7" name="po">{#N/A,#N/A,FALSE,"Calc";#N/A,#N/A,FALSE,"Sensitivity";#N/A,#N/A,FALSE,"LT Earn.Dil.";#N/A,#N/A,FALSE,"Dil. AVP"}</definedName>
    <definedName hidden="1" localSheetId="8" name="po">{#N/A,#N/A,FALSE,"Calc";#N/A,#N/A,FALSE,"Sensitivity";#N/A,#N/A,FALSE,"LT Earn.Dil.";#N/A,#N/A,FALSE,"Dil. AVP"}</definedName>
    <definedName hidden="1" name="po">{#N/A,#N/A,FALSE,"Calc";#N/A,#N/A,FALSE,"Sensitivity";#N/A,#N/A,FALSE,"LT Earn.Dil.";#N/A,#N/A,FALSE,"Dil. AVP"}</definedName>
    <definedName hidden="1"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name="poi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'[132]Autres Inputs'!$B$2</definedName>
    <definedName localSheetId="0" name="POLY2000">#REF!</definedName>
    <definedName localSheetId="7" name="POLY2000">#REF!</definedName>
    <definedName localSheetId="8" name="POLY2000">#REF!</definedName>
    <definedName name="POLY2000">#REF!</definedName>
    <definedName localSheetId="0" name="PortionInDeal">#REF!</definedName>
    <definedName localSheetId="7" name="PortionInDeal">#REF!</definedName>
    <definedName localSheetId="8" name="PortionInDeal">#REF!</definedName>
    <definedName name="PortionInDeal">#REF!</definedName>
    <definedName localSheetId="0" name="PortionInDeal___0">#REF!</definedName>
    <definedName localSheetId="7" name="PortionInDeal___0">#REF!</definedName>
    <definedName localSheetId="8" name="PortionInDeal___0">#REF!</definedName>
    <definedName name="PortionInDeal___0">#REF!</definedName>
    <definedName localSheetId="7" name="PortionInDeal___12">#REF!</definedName>
    <definedName localSheetId="8" name="PortionInDeal___12">#REF!</definedName>
    <definedName name="PortionInDeal___12">#REF!</definedName>
    <definedName localSheetId="7" name="PortionInDeal___14">#REF!</definedName>
    <definedName localSheetId="8" name="PortionInDeal___14">#REF!</definedName>
    <definedName name="PortionInDeal___14">#REF!</definedName>
    <definedName localSheetId="7" name="PortionInDeal___16">#REF!</definedName>
    <definedName localSheetId="8" name="PortionInDeal___16">#REF!</definedName>
    <definedName name="PortionInDeal___16">#REF!</definedName>
    <definedName localSheetId="7" name="PortionInDeal___2">#REF!</definedName>
    <definedName localSheetId="8" name="PortionInDeal___2">#REF!</definedName>
    <definedName name="PortionInDeal___2">#REF!</definedName>
    <definedName localSheetId="7" name="PortionInDeal___25">#REF!</definedName>
    <definedName localSheetId="8" name="PortionInDeal___25">#REF!</definedName>
    <definedName name="PortionInDeal___25">#REF!</definedName>
    <definedName localSheetId="7" name="PortionInDeal___26">#REF!</definedName>
    <definedName localSheetId="8" name="PortionInDeal___26">#REF!</definedName>
    <definedName name="PortionInDeal___26">#REF!</definedName>
    <definedName localSheetId="7" name="PortionInDeal___27">#REF!</definedName>
    <definedName localSheetId="8" name="PortionInDeal___27">#REF!</definedName>
    <definedName name="PortionInDeal___27">#REF!</definedName>
    <definedName localSheetId="7" name="PortionInDeal___4">#REF!</definedName>
    <definedName localSheetId="8" name="PortionInDeal___4">#REF!</definedName>
    <definedName name="PortionInDeal___4">#REF!</definedName>
    <definedName localSheetId="7" name="PortionInDeal___5">#REF!</definedName>
    <definedName localSheetId="8" name="PortionInDeal___5">#REF!</definedName>
    <definedName name="PortionInDeal___5">#REF!</definedName>
    <definedName localSheetId="7" name="PortionInDeal___7">#REF!</definedName>
    <definedName localSheetId="8" name="PortionInDeal___7">#REF!</definedName>
    <definedName name="PortionInDeal___7">#REF!</definedName>
    <definedName name="PowerCords">[107]Configurator!$H$7:$H$11</definedName>
    <definedName localSheetId="0" name="PP">#REF!</definedName>
    <definedName localSheetId="7" name="PP">#REF!</definedName>
    <definedName localSheetId="8" name="PP">#REF!</definedName>
    <definedName name="PP">#REF!</definedName>
    <definedName localSheetId="7" name="pr">'Data Mobile'!pr</definedName>
    <definedName localSheetId="8" name="pr">#N/A</definedName>
    <definedName name="pr">'Data Mobile'!pr</definedName>
    <definedName localSheetId="0" name="PreDealReduction">#REF!</definedName>
    <definedName localSheetId="7" name="PreDealReduction">#REF!</definedName>
    <definedName localSheetId="8" name="PreDealReduction">#REF!</definedName>
    <definedName name="PreDealReduction">#REF!</definedName>
    <definedName localSheetId="0" name="PreDealReduction___0">#REF!</definedName>
    <definedName localSheetId="7" name="PreDealReduction___0">#REF!</definedName>
    <definedName localSheetId="8" name="PreDealReduction___0">#REF!</definedName>
    <definedName name="PreDealReduction___0">#REF!</definedName>
    <definedName localSheetId="0" name="PreDealReduction___12">#REF!</definedName>
    <definedName localSheetId="7" name="PreDealReduction___12">#REF!</definedName>
    <definedName localSheetId="8" name="PreDealReduction___12">#REF!</definedName>
    <definedName name="PreDealReduction___12">#REF!</definedName>
    <definedName localSheetId="7" name="PreDealReduction___14">#REF!</definedName>
    <definedName localSheetId="8" name="PreDealReduction___14">#REF!</definedName>
    <definedName name="PreDealReduction___14">#REF!</definedName>
    <definedName localSheetId="7" name="PreDealReduction___16">#REF!</definedName>
    <definedName localSheetId="8" name="PreDealReduction___16">#REF!</definedName>
    <definedName name="PreDealReduction___16">#REF!</definedName>
    <definedName localSheetId="7" name="PreDealReduction___2">#REF!</definedName>
    <definedName localSheetId="8" name="PreDealReduction___2">#REF!</definedName>
    <definedName name="PreDealReduction___2">#REF!</definedName>
    <definedName localSheetId="7" name="PreDealReduction___25">#REF!</definedName>
    <definedName localSheetId="8" name="PreDealReduction___25">#REF!</definedName>
    <definedName name="PreDealReduction___25">#REF!</definedName>
    <definedName localSheetId="7" name="PreDealReduction___26">#REF!</definedName>
    <definedName localSheetId="8" name="PreDealReduction___26">#REF!</definedName>
    <definedName name="PreDealReduction___26">#REF!</definedName>
    <definedName localSheetId="7" name="PreDealReduction___27">#REF!</definedName>
    <definedName localSheetId="8" name="PreDealReduction___27">#REF!</definedName>
    <definedName name="PreDealReduction___27">#REF!</definedName>
    <definedName localSheetId="7" name="PreDealReduction___4">#REF!</definedName>
    <definedName localSheetId="8" name="PreDealReduction___4">#REF!</definedName>
    <definedName name="PreDealReduction___4">#REF!</definedName>
    <definedName localSheetId="7" name="PreDealReduction___5">#REF!</definedName>
    <definedName localSheetId="8" name="PreDealReduction___5">#REF!</definedName>
    <definedName name="PreDealReduction___5">#REF!</definedName>
    <definedName localSheetId="7" name="PreDealReduction___7">#REF!</definedName>
    <definedName localSheetId="8" name="PreDealReduction___7">#REF!</definedName>
    <definedName name="PreDealReduction___7">#REF!</definedName>
    <definedName localSheetId="7" name="Premier_paiement">#REF!</definedName>
    <definedName localSheetId="8" name="Premier_paiement">#REF!</definedName>
    <definedName name="Premier_paiement">#REF!</definedName>
    <definedName localSheetId="7" name="Premier_paiement___0">#REF!</definedName>
    <definedName localSheetId="8" name="Premier_paiement___0">#REF!</definedName>
    <definedName name="Premier_paiement___0">#REF!</definedName>
    <definedName localSheetId="7" name="Premier_paiement___12">#REF!</definedName>
    <definedName localSheetId="8" name="Premier_paiement___12">#REF!</definedName>
    <definedName name="Premier_paiement___12">#REF!</definedName>
    <definedName localSheetId="7" name="Premier_paiement___14">#REF!</definedName>
    <definedName localSheetId="8" name="Premier_paiement___14">#REF!</definedName>
    <definedName name="Premier_paiement___14">#REF!</definedName>
    <definedName localSheetId="7" name="Premier_paiement___16">#REF!</definedName>
    <definedName localSheetId="8" name="Premier_paiement___16">#REF!</definedName>
    <definedName name="Premier_paiement___16">#REF!</definedName>
    <definedName localSheetId="7" name="Premier_paiement___2">#REF!</definedName>
    <definedName localSheetId="8" name="Premier_paiement___2">#REF!</definedName>
    <definedName name="Premier_paiement___2">#REF!</definedName>
    <definedName localSheetId="7" name="Premier_paiement___25">#REF!</definedName>
    <definedName localSheetId="8" name="Premier_paiement___25">#REF!</definedName>
    <definedName name="Premier_paiement___25">#REF!</definedName>
    <definedName localSheetId="7" name="Premier_paiement___26">#REF!</definedName>
    <definedName localSheetId="8" name="Premier_paiement___26">#REF!</definedName>
    <definedName name="Premier_paiement___26">#REF!</definedName>
    <definedName localSheetId="7" name="Premier_paiement___27">#REF!</definedName>
    <definedName localSheetId="8" name="Premier_paiement___27">#REF!</definedName>
    <definedName name="Premier_paiement___27">#REF!</definedName>
    <definedName localSheetId="7" name="Premier_paiement___4">#REF!</definedName>
    <definedName localSheetId="8" name="Premier_paiement___4">#REF!</definedName>
    <definedName name="Premier_paiement___4">#REF!</definedName>
    <definedName localSheetId="7" name="Premier_paiement___5">#REF!</definedName>
    <definedName localSheetId="8" name="Premier_paiement___5">#REF!</definedName>
    <definedName name="Premier_paiement___5">#REF!</definedName>
    <definedName localSheetId="7" name="Premier_paiement___7">#REF!</definedName>
    <definedName localSheetId="8" name="Premier_paiement___7">#REF!</definedName>
    <definedName name="Premier_paiement___7">#REF!</definedName>
    <definedName hidden="1"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8" name="PresentationNormalA4">#REF!</definedName>
    <definedName name="PresentationNormalA4">#REF!</definedName>
    <definedName localSheetId="7" name="prets">#REF!</definedName>
    <definedName localSheetId="8" name="prets">#REF!</definedName>
    <definedName name="prets">#REF!</definedName>
    <definedName name="PREVU1">[24]SV161!$G$19:$G$24</definedName>
    <definedName name="PREVU2">[24]SV161!$G$30:$G$32</definedName>
    <definedName name="PRICE">[37]data!$N$1</definedName>
    <definedName name="Price_Toggle">[133]PriceDB!$F$2</definedName>
    <definedName localSheetId="0" name="Print_fullyear">#REF!</definedName>
    <definedName localSheetId="7" name="Print_fullyear">#REF!</definedName>
    <definedName localSheetId="8" name="Print_fullyear">#REF!</definedName>
    <definedName name="Print_fullyear">#REF!</definedName>
    <definedName localSheetId="7" name="Print_OS_fin">[134]Sheet1!#REF!</definedName>
    <definedName localSheetId="8" name="Print_OS_fin">[134]Sheet1!#REF!</definedName>
    <definedName name="Print_OS_fin">[134]Sheet1!#REF!</definedName>
    <definedName localSheetId="7" name="Print_Tony">[134]Sheet1!#REF!</definedName>
    <definedName localSheetId="8" name="Print_Tony">[134]Sheet1!#REF!</definedName>
    <definedName name="Print_Tony">[134]Sheet1!#REF!</definedName>
    <definedName localSheetId="0" name="Print_totalproj">#REF!</definedName>
    <definedName localSheetId="7" name="Print_totalproj">#REF!</definedName>
    <definedName localSheetId="8" name="Print_totalproj">#REF!</definedName>
    <definedName name="Print_totalproj">#REF!</definedName>
    <definedName hidden="1" localSheetId="0" name="print4">{#N/A,#N/A,FALSE,"Operations";#N/A,#N/A,FALSE,"Financials"}</definedName>
    <definedName hidden="1" localSheetId="7" name="print4">{#N/A,#N/A,FALSE,"Operations";#N/A,#N/A,FALSE,"Financials"}</definedName>
    <definedName hidden="1" localSheetId="8" name="print4">{#N/A,#N/A,FALSE,"Operations";#N/A,#N/A,FALSE,"Financials"}</definedName>
    <definedName hidden="1" name="print4">{#N/A,#N/A,FALSE,"Operations";#N/A,#N/A,FALSE,"Financials"}</definedName>
    <definedName localSheetId="7" name="PRIOR_MONTH_PLAYS">#REF!</definedName>
    <definedName localSheetId="8" name="PRIOR_MONTH_PLAYS">#REF!</definedName>
    <definedName name="PRIOR_MONTH_PLAYS">#REF!</definedName>
    <definedName localSheetId="7" name="PROD">#REF!</definedName>
    <definedName localSheetId="8" name="PROD">#REF!</definedName>
    <definedName name="PROD">#REF!</definedName>
    <definedName localSheetId="7" name="ProdCorresp">#REF!</definedName>
    <definedName localSheetId="8" name="ProdCorresp">#REF!</definedName>
    <definedName name="ProdCorresp">#REF!</definedName>
    <definedName localSheetId="7" name="ProdCorresp___0">#REF!</definedName>
    <definedName localSheetId="8" name="ProdCorresp___0">#REF!</definedName>
    <definedName name="ProdCorresp___0">#REF!</definedName>
    <definedName localSheetId="7" name="ProdCorresp___12">#REF!</definedName>
    <definedName localSheetId="8" name="ProdCorresp___12">#REF!</definedName>
    <definedName name="ProdCorresp___12">#REF!</definedName>
    <definedName localSheetId="7" name="ProdCorresp___14">#REF!</definedName>
    <definedName localSheetId="8" name="ProdCorresp___14">#REF!</definedName>
    <definedName name="ProdCorresp___14">#REF!</definedName>
    <definedName localSheetId="7" name="ProdCorresp___16">#REF!</definedName>
    <definedName localSheetId="8" name="ProdCorresp___16">#REF!</definedName>
    <definedName name="ProdCorresp___16">#REF!</definedName>
    <definedName localSheetId="7" name="ProdCorresp___2">#REF!</definedName>
    <definedName localSheetId="8" name="ProdCorresp___2">#REF!</definedName>
    <definedName name="ProdCorresp___2">#REF!</definedName>
    <definedName localSheetId="7" name="ProdCorresp___25">#REF!</definedName>
    <definedName localSheetId="8" name="ProdCorresp___25">#REF!</definedName>
    <definedName name="ProdCorresp___25">#REF!</definedName>
    <definedName localSheetId="7" name="ProdCorresp___26">#REF!</definedName>
    <definedName localSheetId="8" name="ProdCorresp___26">#REF!</definedName>
    <definedName name="ProdCorresp___26">#REF!</definedName>
    <definedName localSheetId="7" name="ProdCorresp___27">#REF!</definedName>
    <definedName localSheetId="8" name="ProdCorresp___27">#REF!</definedName>
    <definedName name="ProdCorresp___27">#REF!</definedName>
    <definedName localSheetId="7" name="ProdCorresp___4">#REF!</definedName>
    <definedName localSheetId="8" name="ProdCorresp___4">#REF!</definedName>
    <definedName name="ProdCorresp___4">#REF!</definedName>
    <definedName localSheetId="7" name="ProdCorresp___5">#REF!</definedName>
    <definedName localSheetId="8" name="ProdCorresp___5">#REF!</definedName>
    <definedName name="ProdCorresp___5">#REF!</definedName>
    <definedName localSheetId="7" name="ProdCorresp___7">#REF!</definedName>
    <definedName localSheetId="8" name="ProdCorresp___7">#REF!</definedName>
    <definedName name="ProdCorresp___7">#REF!</definedName>
    <definedName name="Produit">'[75]Catégories&amp; motifs_réclamations'!$G$2:$G$4</definedName>
    <definedName hidden="1" localSheetId="10" name="PROG2002">[134]P.EQUIPEMENT99!#REF!</definedName>
    <definedName hidden="1" localSheetId="0" name="PROG2002">[134]P.EQUIPEMENT99!#REF!</definedName>
    <definedName hidden="1" localSheetId="7" name="PROG2002">[134]P.EQUIPEMENT99!#REF!</definedName>
    <definedName hidden="1" localSheetId="8" name="PROG2002">[134]P.EQUIPEMENT99!#REF!</definedName>
    <definedName hidden="1" name="PROG2002">[134]P.EQUIPEMENT99!#REF!</definedName>
    <definedName localSheetId="0" name="PROGRAM_LU">#REF!</definedName>
    <definedName localSheetId="7" name="PROGRAM_LU">#REF!</definedName>
    <definedName localSheetId="8" name="PROGRAM_LU">#REF!</definedName>
    <definedName name="PROGRAM_LU">#REF!</definedName>
    <definedName localSheetId="0" name="ProImportExport.ImportFile">Cover!ProImportExport.ImportFile</definedName>
    <definedName localSheetId="7" name="ProImportExport.ImportFile">#N/A</definedName>
    <definedName localSheetId="8" name="ProImportExport.ImportFile">'Parc Mobile '!ProImportExport.ImportFile</definedName>
    <definedName name="ProImportExport.ImportFile">[0]!ProImportExport.ImportFile</definedName>
    <definedName localSheetId="0" name="ProImportExport.ImportFile___0">Cover!qa___26</definedName>
    <definedName localSheetId="7" name="ProImportExport.ImportFile___0">'Data Mobile'!qa___26</definedName>
    <definedName localSheetId="8" name="ProImportExport.ImportFile___0">'Parc Mobile '!qa___26</definedName>
    <definedName name="ProImportExport.ImportFile___0">qa___26</definedName>
    <definedName localSheetId="0" name="ProImportExport.ImportFile___12">Cover!qa___14</definedName>
    <definedName localSheetId="7" name="ProImportExport.ImportFile___12">'Data Mobile'!qa___14</definedName>
    <definedName localSheetId="8" name="ProImportExport.ImportFile___12">'Parc Mobile '!qa___14</definedName>
    <definedName name="ProImportExport.ImportFile___12">qa___14</definedName>
    <definedName localSheetId="0" name="ProImportExport.ImportFile___14">Cover!qa___9</definedName>
    <definedName localSheetId="7" name="ProImportExport.ImportFile___14">'Data Mobile'!qa___9</definedName>
    <definedName localSheetId="8" name="ProImportExport.ImportFile___14">'Parc Mobile '!qa___9</definedName>
    <definedName name="ProImportExport.ImportFile___14">qa___9</definedName>
    <definedName localSheetId="0" name="ProImportExport.ImportFile___16">#N/A</definedName>
    <definedName localSheetId="7" name="ProImportExport.ImportFile___16">'Data Mobile'!qa___6</definedName>
    <definedName localSheetId="8" name="ProImportExport.ImportFile___16">'Parc Mobile '!qa___6</definedName>
    <definedName name="ProImportExport.ImportFile___16">qa___6</definedName>
    <definedName localSheetId="0" name="ProImportExport.ImportFile___2">Cover!qa___3</definedName>
    <definedName localSheetId="7" name="ProImportExport.ImportFile___2">'Data Mobile'!qa___3</definedName>
    <definedName localSheetId="8" name="ProImportExport.ImportFile___2">'Parc Mobile '!qa___3</definedName>
    <definedName name="ProImportExport.ImportFile___2">qa___3</definedName>
    <definedName localSheetId="7" name="ProImportExport.ImportFile___23">[57]Trafic!qa</definedName>
    <definedName name="ProImportExport.ImportFile___23">[57]Trafic!qa</definedName>
    <definedName localSheetId="0" name="ProImportExport.ImportFile___25">Cover!qa___16</definedName>
    <definedName localSheetId="7" name="ProImportExport.ImportFile___25">'Data Mobile'!qa___16</definedName>
    <definedName localSheetId="8" name="ProImportExport.ImportFile___25">'Parc Mobile '!qa___16</definedName>
    <definedName name="ProImportExport.ImportFile___25">qa___16</definedName>
    <definedName localSheetId="0" name="ProImportExport.ImportFile___26">Cover!qa___27</definedName>
    <definedName localSheetId="7" name="ProImportExport.ImportFile___26">'Data Mobile'!qa___27</definedName>
    <definedName localSheetId="8" name="ProImportExport.ImportFile___26">'Parc Mobile '!qa___27</definedName>
    <definedName name="ProImportExport.ImportFile___26">qa___27</definedName>
    <definedName localSheetId="0" name="ProImportExport.ImportFile___27">Cover!qa___2</definedName>
    <definedName localSheetId="7" name="ProImportExport.ImportFile___27">'Data Mobile'!qa___2</definedName>
    <definedName localSheetId="8" name="ProImportExport.ImportFile___27">'Parc Mobile '!qa___2</definedName>
    <definedName name="ProImportExport.ImportFile___27">qa___2</definedName>
    <definedName localSheetId="0" name="ProImportExport.ImportFile___3">Cover!qa___25</definedName>
    <definedName localSheetId="7" name="ProImportExport.ImportFile___3">'Data Mobile'!qa___25</definedName>
    <definedName localSheetId="8" name="ProImportExport.ImportFile___3">'Parc Mobile '!qa___25</definedName>
    <definedName name="ProImportExport.ImportFile___3">qa___25</definedName>
    <definedName localSheetId="0" name="ProImportExport.ImportFile___4">Cover!qa___23</definedName>
    <definedName localSheetId="7" name="ProImportExport.ImportFile___4">'Data Mobile'!qa___23</definedName>
    <definedName localSheetId="8" name="ProImportExport.ImportFile___4">'Parc Mobile '!qa___23</definedName>
    <definedName name="ProImportExport.ImportFile___4">qa___23</definedName>
    <definedName localSheetId="0" name="ProImportExport.ImportFile___5">Cover!qa___12</definedName>
    <definedName localSheetId="7" name="ProImportExport.ImportFile___5">'Data Mobile'!qa___12</definedName>
    <definedName localSheetId="8" name="ProImportExport.ImportFile___5">'Parc Mobile '!qa___12</definedName>
    <definedName name="ProImportExport.ImportFile___5">qa___12</definedName>
    <definedName localSheetId="0" name="ProImportExport.ImportFile___6">Q___0</definedName>
    <definedName localSheetId="7" name="ProImportExport.ImportFile___6">'Data Mobile'!Q___0</definedName>
    <definedName localSheetId="8" name="ProImportExport.ImportFile___6">'Parc Mobile '!Q___0</definedName>
    <definedName name="ProImportExport.ImportFile___6">Q___0</definedName>
    <definedName localSheetId="0" name="ProImportExport.ImportFile___7">Cover!qa___5</definedName>
    <definedName localSheetId="7" name="ProImportExport.ImportFile___7">'Data Mobile'!qa___5</definedName>
    <definedName localSheetId="8" name="ProImportExport.ImportFile___7">'Parc Mobile '!qa___5</definedName>
    <definedName name="ProImportExport.ImportFile___7">qa___5</definedName>
    <definedName localSheetId="0" name="ProImportExport.ImportFile___9">Cover!qa___4</definedName>
    <definedName localSheetId="7" name="ProImportExport.ImportFile___9">'Data Mobile'!qa___4</definedName>
    <definedName localSheetId="8" name="ProImportExport.ImportFile___9">'Parc Mobile '!qa___4</definedName>
    <definedName name="ProImportExport.ImportFile___9">qa___4</definedName>
    <definedName localSheetId="0" name="ProImportExport.SaveNewFile">Cover!ProImportExport.SaveNewFile</definedName>
    <definedName localSheetId="7" name="ProImportExport.SaveNewFile">#N/A</definedName>
    <definedName localSheetId="8" name="ProImportExport.SaveNewFile">'Parc Mobile '!ProImportExport.SaveNewFile</definedName>
    <definedName name="ProImportExport.SaveNewFile">[0]!ProImportExport.SaveNewFile</definedName>
    <definedName localSheetId="0" name="ProImportExport.SaveNewFile___0">qq___26</definedName>
    <definedName localSheetId="7" name="ProImportExport.SaveNewFile___0">qq___26</definedName>
    <definedName localSheetId="8" name="ProImportExport.SaveNewFile___0">qq___26</definedName>
    <definedName name="ProImportExport.SaveNewFile___0">qq___26</definedName>
    <definedName localSheetId="0" name="ProImportExport.SaveNewFile___12">Cover!qq___14</definedName>
    <definedName localSheetId="7" name="ProImportExport.SaveNewFile___12">'Data Mobile'!qq___14</definedName>
    <definedName localSheetId="8" name="ProImportExport.SaveNewFile___12">'Parc Mobile '!qq___14</definedName>
    <definedName name="ProImportExport.SaveNewFile___12">qq___14</definedName>
    <definedName localSheetId="0" name="ProImportExport.SaveNewFile___14">Cover!qq___9</definedName>
    <definedName localSheetId="7" name="ProImportExport.SaveNewFile___14">'Data Mobile'!qq___9</definedName>
    <definedName localSheetId="8" name="ProImportExport.SaveNewFile___14">'Parc Mobile '!qq___9</definedName>
    <definedName name="ProImportExport.SaveNewFile___14">qq___9</definedName>
    <definedName localSheetId="0" name="ProImportExport.SaveNewFile___16">qq___6</definedName>
    <definedName localSheetId="7" name="ProImportExport.SaveNewFile___16">qq___6</definedName>
    <definedName localSheetId="8" name="ProImportExport.SaveNewFile___16">qq___6</definedName>
    <definedName name="ProImportExport.SaveNewFile___16">qq___6</definedName>
    <definedName localSheetId="0" name="ProImportExport.SaveNewFile___2">Cover!qq___3</definedName>
    <definedName localSheetId="7" name="ProImportExport.SaveNewFile___2">'Data Mobile'!qq___3</definedName>
    <definedName localSheetId="8" name="ProImportExport.SaveNewFile___2">'Parc Mobile '!qq___3</definedName>
    <definedName name="ProImportExport.SaveNewFile___2">qq___3</definedName>
    <definedName localSheetId="7" name="ProImportExport.SaveNewFile___23">[57]Trafic!qq</definedName>
    <definedName name="ProImportExport.SaveNewFile___23">[57]Trafic!qq</definedName>
    <definedName localSheetId="0" name="ProImportExport.SaveNewFile___25">Cover!qq___16</definedName>
    <definedName localSheetId="7" name="ProImportExport.SaveNewFile___25">'Data Mobile'!qq___16</definedName>
    <definedName localSheetId="8" name="ProImportExport.SaveNewFile___25">'Parc Mobile '!qq___16</definedName>
    <definedName name="ProImportExport.SaveNewFile___25">qq___16</definedName>
    <definedName localSheetId="0" name="ProImportExport.SaveNewFile___26">Cover!qq___27</definedName>
    <definedName localSheetId="7" name="ProImportExport.SaveNewFile___26">'Data Mobile'!qq___27</definedName>
    <definedName localSheetId="8" name="ProImportExport.SaveNewFile___26">'Parc Mobile '!qq___27</definedName>
    <definedName name="ProImportExport.SaveNewFile___26">qq___27</definedName>
    <definedName localSheetId="0" name="ProImportExport.SaveNewFile___27">qq___2</definedName>
    <definedName localSheetId="7" name="ProImportExport.SaveNewFile___27">qq___2</definedName>
    <definedName localSheetId="8" name="ProImportExport.SaveNewFile___27">qq___2</definedName>
    <definedName name="ProImportExport.SaveNewFile___27">qq___2</definedName>
    <definedName localSheetId="0" name="ProImportExport.SaveNewFile___3">#N/A</definedName>
    <definedName localSheetId="7" name="ProImportExport.SaveNewFile___3">'Data Mobile'!qq___25</definedName>
    <definedName localSheetId="8" name="ProImportExport.SaveNewFile___3">'Parc Mobile '!qq___25</definedName>
    <definedName name="ProImportExport.SaveNewFile___3">qq___25</definedName>
    <definedName localSheetId="0" name="ProImportExport.SaveNewFile___4">Cover!qq___23</definedName>
    <definedName localSheetId="7" name="ProImportExport.SaveNewFile___4">'Data Mobile'!qq___23</definedName>
    <definedName localSheetId="8" name="ProImportExport.SaveNewFile___4">'Parc Mobile '!qq___23</definedName>
    <definedName name="ProImportExport.SaveNewFile___4">qq___23</definedName>
    <definedName localSheetId="0" name="ProImportExport.SaveNewFile___5">qq___12</definedName>
    <definedName localSheetId="7" name="ProImportExport.SaveNewFile___5">qq___12</definedName>
    <definedName localSheetId="8" name="ProImportExport.SaveNewFile___5">qq___12</definedName>
    <definedName name="ProImportExport.SaveNewFile___5">qq___12</definedName>
    <definedName localSheetId="0" name="ProImportExport.SaveNewFile___6">Cover!qa___0</definedName>
    <definedName localSheetId="7" name="ProImportExport.SaveNewFile___6">'Data Mobile'!qa___0</definedName>
    <definedName localSheetId="8" name="ProImportExport.SaveNewFile___6">'Parc Mobile '!qa___0</definedName>
    <definedName name="ProImportExport.SaveNewFile___6">qa___0</definedName>
    <definedName localSheetId="0" name="ProImportExport.SaveNewFile___7">Cover!qq___5</definedName>
    <definedName localSheetId="7" name="ProImportExport.SaveNewFile___7">'Data Mobile'!qq___5</definedName>
    <definedName localSheetId="8" name="ProImportExport.SaveNewFile___7">'Parc Mobile '!qq___5</definedName>
    <definedName name="ProImportExport.SaveNewFile___7">qq___5</definedName>
    <definedName localSheetId="0" name="ProImportExport.SaveNewFile___9">Cover!qq___4</definedName>
    <definedName localSheetId="7" name="ProImportExport.SaveNewFile___9">'Data Mobile'!qq___4</definedName>
    <definedName localSheetId="8" name="ProImportExport.SaveNewFile___9">'Parc Mobile '!qq___4</definedName>
    <definedName name="ProImportExport.SaveNewFile___9">qq___4</definedName>
    <definedName localSheetId="0" name="projectname">#REF!</definedName>
    <definedName localSheetId="7" name="projectname">#REF!</definedName>
    <definedName localSheetId="8" name="projectname">#REF!</definedName>
    <definedName name="projectname">#REF!</definedName>
    <definedName localSheetId="7" name="projets">#REF!</definedName>
    <definedName localSheetId="8" name="projets">#REF!</definedName>
    <definedName name="projets">#REF!</definedName>
    <definedName localSheetId="7" name="projets___0">#REF!</definedName>
    <definedName localSheetId="8" name="projets___0">#REF!</definedName>
    <definedName name="projets___0">#REF!</definedName>
    <definedName localSheetId="7" name="projets___12">#REF!</definedName>
    <definedName localSheetId="8" name="projets___12">#REF!</definedName>
    <definedName name="projets___12">#REF!</definedName>
    <definedName localSheetId="7" name="projets___14">#REF!</definedName>
    <definedName localSheetId="8" name="projets___14">#REF!</definedName>
    <definedName name="projets___14">#REF!</definedName>
    <definedName localSheetId="7" name="projets___16">#REF!</definedName>
    <definedName localSheetId="8" name="projets___16">#REF!</definedName>
    <definedName name="projets___16">#REF!</definedName>
    <definedName localSheetId="7" name="projets___2">#REF!</definedName>
    <definedName localSheetId="8" name="projets___2">#REF!</definedName>
    <definedName name="projets___2">#REF!</definedName>
    <definedName localSheetId="7" name="projets___26">#REF!</definedName>
    <definedName localSheetId="8" name="projets___26">#REF!</definedName>
    <definedName name="projets___26">#REF!</definedName>
    <definedName localSheetId="7" name="projets___27">#REF!</definedName>
    <definedName localSheetId="8" name="projets___27">#REF!</definedName>
    <definedName name="projets___27">#REF!</definedName>
    <definedName localSheetId="7" name="projets___5">#REF!</definedName>
    <definedName localSheetId="8" name="projets___5">#REF!</definedName>
    <definedName name="projets___5">#REF!</definedName>
    <definedName localSheetId="7" name="projets___7">#REF!</definedName>
    <definedName localSheetId="8" name="projets___7">#REF!</definedName>
    <definedName name="projets___7">#REF!</definedName>
    <definedName name="PROOF">#N/A</definedName>
    <definedName hidden="1" localSheetId="0" name="prout">{"comp1",#N/A,FALSE,"COMPS";"footnotes",#N/A,FALSE,"COMPS"}</definedName>
    <definedName hidden="1" localSheetId="7" name="prout">{"comp1",#N/A,FALSE,"COMPS";"footnotes",#N/A,FALSE,"COMPS"}</definedName>
    <definedName hidden="1" localSheetId="8" name="prout">{"comp1",#N/A,FALSE,"COMPS";"footnotes",#N/A,FALSE,"COMPS"}</definedName>
    <definedName hidden="1" name="prout">{"comp1",#N/A,FALSE,"COMPS";"footnotes",#N/A,FALSE,"COMPS"}</definedName>
    <definedName localSheetId="7" name="PTK">#REF!</definedName>
    <definedName localSheetId="8" name="PTK">#REF!</definedName>
    <definedName name="PTK">#REF!</definedName>
    <definedName hidden="1" localSheetId="10" name="PTRt">OFFSET('Capex Consolidés'!CompRange3Main,9,0,COUNTA('Capex Consolidés'!CompRange3Main)-COUNTA(#REF!),1)</definedName>
    <definedName hidden="1" localSheetId="0" name="PTRt">OFFSET(Cover!CompRange3Main,9,0,COUNTA(Cover!CompRange3Main)-COUNTA(#REF!),1)</definedName>
    <definedName hidden="1" localSheetId="7" name="PTRt">OFFSET('Data Mobile'!CompRange3Main,9,0,COUNTA('Data Mobile'!CompRange3Main)-COUNTA(#REF!),1)</definedName>
    <definedName hidden="1" localSheetId="9" name="PTRt">OFFSET([0]!CompRange3Main,9,0,COUNTA([0]!CompRange3Main)-COUNTA(#REF!),1)</definedName>
    <definedName hidden="1" localSheetId="8" name="PTRt">OFFSET('Parc Mobile '!CompRange3Main,9,0,COUNTA('Parc Mobile '!CompRange3Main)-COUNTA(#REF!),1)</definedName>
    <definedName hidden="1" name="PTRt">OFFSET([0]!CompRange3Main,9,0,COUNTA([0]!CompRange3Main)-COUNTA(#REF!),1)</definedName>
    <definedName localSheetId="0" name="PV_Planned_Value">#REF!</definedName>
    <definedName localSheetId="7" name="PV_Planned_Value">#REF!</definedName>
    <definedName localSheetId="8" name="PV_Planned_Value">#REF!</definedName>
    <definedName name="PV_Planned_Value">#REF!</definedName>
    <definedName localSheetId="7" name="pvctco">#REF!</definedName>
    <definedName localSheetId="8" name="pvctco">#REF!</definedName>
    <definedName name="pvctco">#REF!</definedName>
    <definedName localSheetId="7" name="pvctim">#REF!</definedName>
    <definedName localSheetId="8" name="pvctim">#REF!</definedName>
    <definedName name="pvctim">#REF!</definedName>
    <definedName localSheetId="7" name="pvctnc">#REF!</definedName>
    <definedName localSheetId="8" name="pvctnc">#REF!</definedName>
    <definedName name="pvctnc">#REF!</definedName>
    <definedName localSheetId="7" name="pvctpa">#REF!</definedName>
    <definedName localSheetId="8" name="pvctpa">#REF!</definedName>
    <definedName name="pvctpa">#REF!</definedName>
    <definedName localSheetId="7" name="pvctpl">#REF!</definedName>
    <definedName localSheetId="8" name="pvctpl">#REF!</definedName>
    <definedName name="pvctpl">#REF!</definedName>
    <definedName localSheetId="7" name="pvcttiap">#REF!</definedName>
    <definedName localSheetId="8" name="pvcttiap">#REF!</definedName>
    <definedName name="pvcttiap">#REF!</definedName>
    <definedName localSheetId="7" name="pvctvmp">#REF!</definedName>
    <definedName localSheetId="8" name="pvctvmp">#REF!</definedName>
    <definedName name="pvctvmp">#REF!</definedName>
    <definedName localSheetId="7" name="pvltim">#REF!</definedName>
    <definedName localSheetId="8" name="pvltim">#REF!</definedName>
    <definedName name="pvltim">#REF!</definedName>
    <definedName localSheetId="7" name="pvltnc">#REF!</definedName>
    <definedName localSheetId="8" name="pvltnc">#REF!</definedName>
    <definedName name="pvltnc">#REF!</definedName>
    <definedName localSheetId="7" name="pvltpa">#REF!</definedName>
    <definedName localSheetId="8" name="pvltpa">#REF!</definedName>
    <definedName name="pvltpa">#REF!</definedName>
    <definedName localSheetId="7" name="pvltpl">#REF!</definedName>
    <definedName localSheetId="8" name="pvltpl">#REF!</definedName>
    <definedName name="pvltpl">#REF!</definedName>
    <definedName localSheetId="7" name="pvlttiap">#REF!</definedName>
    <definedName localSheetId="8" name="pvlttiap">#REF!</definedName>
    <definedName name="pvlttiap">#REF!</definedName>
    <definedName localSheetId="7" name="pvlttp">#REF!</definedName>
    <definedName localSheetId="8" name="pvlttp">#REF!</definedName>
    <definedName name="pvlttp">#REF!</definedName>
    <definedName localSheetId="7" name="pvltvmp">#REF!</definedName>
    <definedName localSheetId="8" name="pvltvmp">#REF!</definedName>
    <definedName name="pvltvmp">#REF!</definedName>
    <definedName localSheetId="7" name="pvtiap">#REF!</definedName>
    <definedName localSheetId="8" name="pvtiap">#REF!</definedName>
    <definedName name="pvtiap">#REF!</definedName>
    <definedName name="PwrCordPt">'[107]DO NOT TOUCH'!$B$57:$B$61</definedName>
    <definedName name="PwrQty">[107]Configurator!$I$7:$I$11</definedName>
    <definedName localSheetId="0" name="PwrRed">#REF!</definedName>
    <definedName localSheetId="7" name="PwrRed">#REF!</definedName>
    <definedName localSheetId="8" name="PwrRed">#REF!</definedName>
    <definedName name="PwrRed">#REF!</definedName>
    <definedName localSheetId="0" name="PY">Cover!PY</definedName>
    <definedName localSheetId="7" name="PY">#N/A</definedName>
    <definedName localSheetId="8" name="PY">'Parc Mobile '!PY</definedName>
    <definedName name="PY">[0]!PY</definedName>
    <definedName localSheetId="0" name="Q">#REF!</definedName>
    <definedName localSheetId="7" name="Q">#REF!</definedName>
    <definedName localSheetId="8" name="Q">#REF!</definedName>
    <definedName name="Q">#REF!</definedName>
    <definedName localSheetId="7" name="Q___0">#REF!</definedName>
    <definedName localSheetId="8" name="Q___0">#REF!</definedName>
    <definedName name="Q___0">#REF!</definedName>
    <definedName localSheetId="7" name="Q___12">#REF!</definedName>
    <definedName localSheetId="8" name="Q___12">#REF!</definedName>
    <definedName name="Q___12">#REF!</definedName>
    <definedName localSheetId="7" name="Q___14">#REF!</definedName>
    <definedName localSheetId="8" name="Q___14">#REF!</definedName>
    <definedName name="Q___14">#REF!</definedName>
    <definedName localSheetId="7" name="Q___16">#REF!</definedName>
    <definedName localSheetId="8" name="Q___16">#REF!</definedName>
    <definedName name="Q___16">#REF!</definedName>
    <definedName localSheetId="7" name="Q___2">#REF!</definedName>
    <definedName localSheetId="8" name="Q___2">#REF!</definedName>
    <definedName name="Q___2">#REF!</definedName>
    <definedName localSheetId="7" name="Q___25">#REF!</definedName>
    <definedName localSheetId="8" name="Q___25">#REF!</definedName>
    <definedName name="Q___25">#REF!</definedName>
    <definedName localSheetId="7" name="Q___26">#REF!</definedName>
    <definedName localSheetId="8" name="Q___26">#REF!</definedName>
    <definedName name="Q___26">#REF!</definedName>
    <definedName localSheetId="7" name="Q___27">#REF!</definedName>
    <definedName localSheetId="8" name="Q___27">#REF!</definedName>
    <definedName name="Q___27">#REF!</definedName>
    <definedName localSheetId="7" name="Q___4">#REF!</definedName>
    <definedName localSheetId="8" name="Q___4">#REF!</definedName>
    <definedName name="Q___4">#REF!</definedName>
    <definedName localSheetId="7" name="Q___5">#REF!</definedName>
    <definedName localSheetId="8" name="Q___5">#REF!</definedName>
    <definedName name="Q___5">#REF!</definedName>
    <definedName localSheetId="7" name="Q___7">#REF!</definedName>
    <definedName localSheetId="8" name="Q___7">#REF!</definedName>
    <definedName name="Q___7">#REF!</definedName>
    <definedName localSheetId="0" name="qa">Cover!Nb_de_paiements_par_an*#REF!</definedName>
    <definedName localSheetId="7" name="qa">'Data Mobile'!Nb_de_paiements_par_an*#REF!</definedName>
    <definedName localSheetId="8" name="qa">'Parc Mobile '!Nb_de_paiements_par_an*#REF!</definedName>
    <definedName name="qa">[0]!Nb_de_paiements_par_an*#REF!</definedName>
    <definedName localSheetId="0" name="qa___0">Cover!Nb_de_paiements_par_an___0*#REF!</definedName>
    <definedName localSheetId="7" name="qa___0">'Data Mobile'!Nb_de_paiements_par_an___0*#REF!</definedName>
    <definedName localSheetId="8" name="qa___0">'Parc Mobile '!Nb_de_paiements_par_an___0*#REF!</definedName>
    <definedName name="qa___0">Nb_de_paiements_par_an___0*#REF!</definedName>
    <definedName localSheetId="0" name="qa___12">Cover!Nb_de_paiements_par_an___12*#REF!</definedName>
    <definedName localSheetId="7" name="qa___12">'Data Mobile'!Nb_de_paiements_par_an___12*#REF!</definedName>
    <definedName localSheetId="8" name="qa___12">'Parc Mobile '!Nb_de_paiements_par_an___12*#REF!</definedName>
    <definedName name="qa___12">Nb_de_paiements_par_an___12*#REF!</definedName>
    <definedName localSheetId="0" name="qa___14">Nb_de_paiements_par_an___14*#REF!</definedName>
    <definedName localSheetId="7" name="qa___14">'Data Mobile'!Nb_de_paiements_par_an___14*#REF!</definedName>
    <definedName localSheetId="8" name="qa___14">'Parc Mobile '!Nb_de_paiements_par_an___14*#REF!</definedName>
    <definedName name="qa___14">Nb_de_paiements_par_an___14*#REF!</definedName>
    <definedName localSheetId="0" name="qa___16">Nb_de_paiements_par_an___16*#REF!</definedName>
    <definedName localSheetId="7" name="qa___16">'Data Mobile'!Nb_de_paiements_par_an___16*#REF!</definedName>
    <definedName localSheetId="8" name="qa___16">'Parc Mobile '!Nb_de_paiements_par_an___16*#REF!</definedName>
    <definedName name="qa___16">Nb_de_paiements_par_an___16*#REF!</definedName>
    <definedName localSheetId="0" name="qa___2">Nb_de_paiements_par_an___2*#REF!</definedName>
    <definedName localSheetId="7" name="qa___2">'Data Mobile'!Nb_de_paiements_par_an___2*#REF!</definedName>
    <definedName localSheetId="8" name="qa___2">'Parc Mobile '!Nb_de_paiements_par_an___2*#REF!</definedName>
    <definedName name="qa___2">Nb_de_paiements_par_an___2*#REF!</definedName>
    <definedName localSheetId="0" name="qa___23">Cover!Nb_de_paiements_par_an___0*#REF!</definedName>
    <definedName localSheetId="7" name="qa___23">'Data Mobile'!Nb_de_paiements_par_an___0*#REF!</definedName>
    <definedName localSheetId="8" name="qa___23">'Parc Mobile '!Nb_de_paiements_par_an___0*#REF!</definedName>
    <definedName name="qa___23">Nb_de_paiements_par_an___0*#REF!</definedName>
    <definedName localSheetId="0" name="qa___25">Nb_de_paiements_par_an___25*#REF!</definedName>
    <definedName localSheetId="7" name="qa___25">'Data Mobile'!Nb_de_paiements_par_an___25*#REF!</definedName>
    <definedName localSheetId="8" name="qa___25">'Parc Mobile '!Nb_de_paiements_par_an___25*#REF!</definedName>
    <definedName name="qa___25">Nb_de_paiements_par_an___25*#REF!</definedName>
    <definedName localSheetId="0" name="qa___26">Nb_de_paiements_par_an___26*#REF!</definedName>
    <definedName localSheetId="7" name="qa___26">'Data Mobile'!Nb_de_paiements_par_an___26*#REF!</definedName>
    <definedName localSheetId="8" name="qa___26">'Parc Mobile '!Nb_de_paiements_par_an___26*#REF!</definedName>
    <definedName name="qa___26">Nb_de_paiements_par_an___26*#REF!</definedName>
    <definedName localSheetId="0" name="qa___27">Nb_de_paiements_par_an___27*#REF!</definedName>
    <definedName localSheetId="7" name="qa___27">'Data Mobile'!Nb_de_paiements_par_an___27*#REF!</definedName>
    <definedName localSheetId="8" name="qa___27">'Parc Mobile '!Nb_de_paiements_par_an___27*#REF!</definedName>
    <definedName name="qa___27">Nb_de_paiements_par_an___27*#REF!</definedName>
    <definedName localSheetId="0" name="qa___3">Cover!Nb_de_paiements_par_an___0*#REF!</definedName>
    <definedName localSheetId="7" name="qa___3">'Data Mobile'!Nb_de_paiements_par_an___0*#REF!</definedName>
    <definedName localSheetId="8" name="qa___3">'Parc Mobile '!Nb_de_paiements_par_an___0*#REF!</definedName>
    <definedName name="qa___3">Nb_de_paiements_par_an___0*#REF!</definedName>
    <definedName localSheetId="0" name="qa___4">Nb_de_paiements_par_an___4*#REF!</definedName>
    <definedName localSheetId="7" name="qa___4">'Data Mobile'!Nb_de_paiements_par_an___4*#REF!</definedName>
    <definedName localSheetId="8" name="qa___4">'Parc Mobile '!Nb_de_paiements_par_an___4*#REF!</definedName>
    <definedName name="qa___4">Nb_de_paiements_par_an___4*#REF!</definedName>
    <definedName localSheetId="0" name="qa___5">Nb_de_paiements_par_an___5*#REF!</definedName>
    <definedName localSheetId="7" name="qa___5">'Data Mobile'!Nb_de_paiements_par_an___5*#REF!</definedName>
    <definedName localSheetId="8" name="qa___5">'Parc Mobile '!Nb_de_paiements_par_an___5*#REF!</definedName>
    <definedName name="qa___5">Nb_de_paiements_par_an___5*#REF!</definedName>
    <definedName localSheetId="7" name="qa___6">[38]Trafic!Nb_de_paiements_par_an*#REF!</definedName>
    <definedName localSheetId="8" name="qa___6">[38]Trafic!Nb_de_paiements_par_an*#REF!</definedName>
    <definedName name="qa___6">[38]Trafic!Nb_de_paiements_par_an*#REF!</definedName>
    <definedName localSheetId="0" name="qa___7">Nb_de_paiements_par_an___7*#REF!</definedName>
    <definedName localSheetId="7" name="qa___7">'Data Mobile'!Nb_de_paiements_par_an___7*#REF!</definedName>
    <definedName localSheetId="8" name="qa___7">'Parc Mobile '!Nb_de_paiements_par_an___7*#REF!</definedName>
    <definedName name="qa___7">Nb_de_paiements_par_an___7*#REF!</definedName>
    <definedName localSheetId="0" name="qa___9">Cover!Nb_de_paiements_par_an___0*#REF!</definedName>
    <definedName localSheetId="7" name="qa___9">'Data Mobile'!Nb_de_paiements_par_an___0*#REF!</definedName>
    <definedName localSheetId="8" name="qa___9">'Parc Mobile '!Nb_de_paiements_par_an___0*#REF!</definedName>
    <definedName name="qa___9">Nb_de_paiements_par_an___0*#REF!</definedName>
    <definedName hidden="1" localSheetId="0" name="qaecdaze">{"First Page",#N/A,FALSE,"Surfactants LBO";"Second Page",#N/A,FALSE,"Surfactants LBO"}</definedName>
    <definedName hidden="1" localSheetId="7" name="qaecdaze">{"First Page",#N/A,FALSE,"Surfactants LBO";"Second Page",#N/A,FALSE,"Surfactants LBO"}</definedName>
    <definedName hidden="1" localSheetId="8" name="qaecdaze">{"First Page",#N/A,FALSE,"Surfactants LBO";"Second Page",#N/A,FALSE,"Surfactants LBO"}</definedName>
    <definedName hidden="1" name="qaecdaze">{"First Page",#N/A,FALSE,"Surfactants LBO";"Second Page",#N/A,FALSE,"Surfactants LBO"}</definedName>
    <definedName hidden="1"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hidden="1" localSheetId="10" name="qdffd">#REF!</definedName>
    <definedName hidden="1" localSheetId="0" name="qdffd">#REF!</definedName>
    <definedName hidden="1" localSheetId="7" name="qdffd">#REF!</definedName>
    <definedName hidden="1" localSheetId="8" name="qdffd">#REF!</definedName>
    <definedName hidden="1" name="qdffd">#REF!</definedName>
    <definedName localSheetId="0" name="qererh">Cover!Nb_de_paiements_par_an*#REF!</definedName>
    <definedName name="qererh">#N/A</definedName>
    <definedName localSheetId="0" name="qergh">Cover!qergh</definedName>
    <definedName localSheetId="7" name="qergh">#N/A</definedName>
    <definedName localSheetId="8" name="qergh">#N/A</definedName>
    <definedName name="qergh">[0]!qergh</definedName>
    <definedName name="qerhy">#N/A</definedName>
    <definedName name="qerqeh">#N/A</definedName>
    <definedName name="qerqr">#N/A</definedName>
    <definedName name="qerqreqr">#N/A</definedName>
    <definedName localSheetId="0" name="qethte">Cover!qethte</definedName>
    <definedName localSheetId="7" name="qethte">#N/A</definedName>
    <definedName localSheetId="8" name="qethte">#N/A</definedName>
    <definedName name="qethte">[0]!qethte</definedName>
    <definedName hidden="1" localSheetId="0" name="qf">{#N/A,#N/A,TRUE,"Cover sheet";#N/A,#N/A,TRUE,"INPUTS";#N/A,#N/A,TRUE,"OUTPUTS";#N/A,#N/A,TRUE,"VALUATION"}</definedName>
    <definedName hidden="1" localSheetId="7" name="qf">{#N/A,#N/A,TRUE,"Cover sheet";#N/A,#N/A,TRUE,"INPUTS";#N/A,#N/A,TRUE,"OUTPUTS";#N/A,#N/A,TRUE,"VALUATION"}</definedName>
    <definedName hidden="1" localSheetId="8" name="qf">{#N/A,#N/A,TRUE,"Cover sheet";#N/A,#N/A,TRUE,"INPUTS";#N/A,#N/A,TRUE,"OUTPUTS";#N/A,#N/A,TRUE,"VALUATION"}</definedName>
    <definedName hidden="1" name="qf">{#N/A,#N/A,TRUE,"Cover sheet";#N/A,#N/A,TRUE,"INPUTS";#N/A,#N/A,TRUE,"OUTPUTS";#N/A,#N/A,TRUE,"VALUATION"}</definedName>
    <definedName hidden="1"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localSheetId="0" name="qger">Cover!qger</definedName>
    <definedName localSheetId="7" name="qger">#N/A</definedName>
    <definedName localSheetId="8" name="qger">#N/A</definedName>
    <definedName name="qger">[0]!qger</definedName>
    <definedName hidden="1" localSheetId="0" name="qgg">{#N/A,#N/A,FALSE,"Cover";"outputs total",#N/A,FALSE,"Outputs"}</definedName>
    <definedName hidden="1" localSheetId="7" name="qgg">{#N/A,#N/A,FALSE,"Cover";"outputs total",#N/A,FALSE,"Outputs"}</definedName>
    <definedName hidden="1" localSheetId="8" name="qgg">{#N/A,#N/A,FALSE,"Cover";"outputs total",#N/A,FALSE,"Outputs"}</definedName>
    <definedName hidden="1" name="qgg">{#N/A,#N/A,FALSE,"Cover";"outputs total",#N/A,FALSE,"Outputs"}</definedName>
    <definedName name="qgte">#N/A</definedName>
    <definedName name="qgtqrq">#N/A</definedName>
    <definedName hidden="1"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Cover!qheh</definedName>
    <definedName localSheetId="7" name="qheh">#N/A</definedName>
    <definedName localSheetId="8" name="qheh">#N/A</definedName>
    <definedName name="qheh">[0]!qheh</definedName>
    <definedName localSheetId="0" name="qhehyqe">Cover!Nb_de_paiements_par_an*#REF!</definedName>
    <definedName name="qhehyqe">#N/A</definedName>
    <definedName name="qhethet">#N/A</definedName>
    <definedName localSheetId="0" name="qhth">Cover!Nb_de_paiements_par_an*#REF!</definedName>
    <definedName name="qhth">#N/A</definedName>
    <definedName hidden="1" localSheetId="0" name="ql">{"test2",#N/A,TRUE,"Prices"}</definedName>
    <definedName hidden="1" localSheetId="7" name="ql">{"test2",#N/A,TRUE,"Prices"}</definedName>
    <definedName hidden="1" localSheetId="8" name="ql">{"test2",#N/A,TRUE,"Prices"}</definedName>
    <definedName hidden="1" localSheetId="13" name="ql">{"test2",#N/A,TRUE,"Prices"}</definedName>
    <definedName hidden="1" name="ql">{"test2",#N/A,TRUE,"Prices"}</definedName>
    <definedName hidden="1" localSheetId="0" name="qm">{"IS",#N/A,FALSE,"IS";"RPTIS",#N/A,FALSE,"RPTIS";"STATS",#N/A,FALSE,"STATS";"BS",#N/A,FALSE,"BS"}</definedName>
    <definedName hidden="1" localSheetId="7" name="qm">{"IS",#N/A,FALSE,"IS";"RPTIS",#N/A,FALSE,"RPTIS";"STATS",#N/A,FALSE,"STATS";"BS",#N/A,FALSE,"BS"}</definedName>
    <definedName hidden="1" localSheetId="8" name="qm">{"IS",#N/A,FALSE,"IS";"RPTIS",#N/A,FALSE,"RPTIS";"STATS",#N/A,FALSE,"STATS";"BS",#N/A,FALSE,"BS"}</definedName>
    <definedName hidden="1" localSheetId="13" name="qm">{"IS",#N/A,FALSE,"IS";"RPTIS",#N/A,FALSE,"RPTIS";"STATS",#N/A,FALSE,"STATS";"BS",#N/A,FALSE,"BS"}</definedName>
    <definedName hidden="1" name="qm">{"IS",#N/A,FALSE,"IS";"RPTIS",#N/A,FALSE,"RPTIS";"STATS",#N/A,FALSE,"STATS";"BS",#N/A,FALSE,"BS"}</definedName>
    <definedName name="qq">#N/A</definedName>
    <definedName localSheetId="0" name="qq___0">VolFactor___5/#REF!</definedName>
    <definedName localSheetId="7" name="qq___0">'Data Mobile'!VolFactor___5/#REF!</definedName>
    <definedName localSheetId="8" name="qq___0">'Parc Mobile '!VolFactor___5/#REF!</definedName>
    <definedName name="qq___0">VolFactor___5/#REF!</definedName>
    <definedName name="qq___12">NA()</definedName>
    <definedName localSheetId="0" name="qq___14">VolFactor___16/#REF!</definedName>
    <definedName localSheetId="7" name="qq___14">'Data Mobile'!VolFactor___16/#REF!</definedName>
    <definedName localSheetId="8" name="qq___14">'Parc Mobile '!VolFactor___16/#REF!</definedName>
    <definedName name="qq___14">VolFactor___16/#REF!</definedName>
    <definedName localSheetId="0" name="qq___16">VLastRowToPrint___7/#REF!</definedName>
    <definedName localSheetId="7" name="qq___16">'Data Mobile'!VLastRowToPrint___7/#REF!</definedName>
    <definedName localSheetId="8" name="qq___16">'Parc Mobile '!VLastRowToPrint___7/#REF!</definedName>
    <definedName name="qq___16">VLastRowToPrint___7/#REF!</definedName>
    <definedName name="qq___2">NA()</definedName>
    <definedName localSheetId="0" name="qq___23">VolFactor___5/#REF!</definedName>
    <definedName localSheetId="7" name="qq___23">'Data Mobile'!VolFactor___5/#REF!</definedName>
    <definedName localSheetId="8" name="qq___23">'Parc Mobile '!VolFactor___5/#REF!</definedName>
    <definedName name="qq___23">VolFactor___5/#REF!</definedName>
    <definedName localSheetId="7" name="qq___25">[38]Trafic!VolFactor/#REF!</definedName>
    <definedName localSheetId="8" name="qq___25">[38]Trafic!VolFactor/#REF!</definedName>
    <definedName name="qq___25">[38]Trafic!VolFactor/#REF!</definedName>
    <definedName name="qq___26">NA()</definedName>
    <definedName localSheetId="0" name="qq___27">VolFactor___14/#REF!</definedName>
    <definedName localSheetId="7" name="qq___27">'Data Mobile'!VolFactor___14/#REF!</definedName>
    <definedName localSheetId="8" name="qq___27">'Parc Mobile '!VolFactor___14/#REF!</definedName>
    <definedName name="qq___27">VolFactor___14/#REF!</definedName>
    <definedName localSheetId="0" name="qq___3">VolFactor___5/#REF!</definedName>
    <definedName localSheetId="7" name="qq___3">'Data Mobile'!VolFactor___5/#REF!</definedName>
    <definedName localSheetId="8" name="qq___3">'Parc Mobile '!VolFactor___5/#REF!</definedName>
    <definedName name="qq___3">VolFactor___5/#REF!</definedName>
    <definedName localSheetId="0" name="qq___4">VLastRowToPrint___0/#REF!</definedName>
    <definedName localSheetId="7" name="qq___4">'Data Mobile'!VLastRowToPrint___0/#REF!</definedName>
    <definedName localSheetId="8" name="qq___4">'Parc Mobile '!VLastRowToPrint___0/#REF!</definedName>
    <definedName name="qq___4">VLastRowToPrint___0/#REF!</definedName>
    <definedName localSheetId="0" name="qq___5">VolFactor___2/#REF!</definedName>
    <definedName localSheetId="7" name="qq___5">'Data Mobile'!VolFactor___2/#REF!</definedName>
    <definedName localSheetId="8" name="qq___5">'Parc Mobile '!VolFactor___2/#REF!</definedName>
    <definedName name="qq___5">VolFactor___2/#REF!</definedName>
    <definedName name="qq___6">NA()</definedName>
    <definedName name="qq___7">NA()</definedName>
    <definedName localSheetId="0" name="qq___9">VolFactor___5/#REF!</definedName>
    <definedName localSheetId="7" name="qq___9">'Data Mobile'!VolFactor___5/#REF!</definedName>
    <definedName localSheetId="8" name="qq___9">'Parc Mobile '!VolFactor___5/#REF!</definedName>
    <definedName name="qq___9">VolFactor___5/#REF!</definedName>
    <definedName localSheetId="0" name="qqqq">Cover!qqqq</definedName>
    <definedName localSheetId="7" name="qqqq">#N/A</definedName>
    <definedName localSheetId="8" name="qqqq">#N/A</definedName>
    <definedName name="qqqq">[0]!qqqq</definedName>
    <definedName localSheetId="0" name="qqtrrt">Cover!qqtrrt</definedName>
    <definedName localSheetId="7" name="qqtrrt">#N/A</definedName>
    <definedName localSheetId="8" name="qqtrrt">#N/A</definedName>
    <definedName name="qqtrrt">[0]!qqtrrt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localSheetId="0" name="qrtgq">Cover!Nb_de_paiements_par_an*#REF!</definedName>
    <definedName name="qrtgq">#N/A</definedName>
    <definedName name="qryerye">#N/A</definedName>
    <definedName hidden="1"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qscfaq">{"First Page",#N/A,FALSE,"Surfactants LBO";"Second Page",#N/A,FALSE,"Surfactants LBO"}</definedName>
    <definedName hidden="1" localSheetId="7" name="qscfaq">{"First Page",#N/A,FALSE,"Surfactants LBO";"Second Page",#N/A,FALSE,"Surfactants LBO"}</definedName>
    <definedName hidden="1" localSheetId="8" name="qscfaq">{"First Page",#N/A,FALSE,"Surfactants LBO";"Second Page",#N/A,FALSE,"Surfactants LBO"}</definedName>
    <definedName hidden="1" name="qscfaq">{"First Page",#N/A,FALSE,"Surfactants LBO";"Second Page",#N/A,FALSE,"Surfactants LBO"}</definedName>
    <definedName hidden="1" localSheetId="0" name="qsd">{#N/A,#N/A,TRUE,"Cover sheet";#N/A,#N/A,TRUE,"DCF analysis";#N/A,#N/A,TRUE,"WACC calculation"}</definedName>
    <definedName hidden="1" localSheetId="7" name="qsd">{#N/A,#N/A,TRUE,"Cover sheet";#N/A,#N/A,TRUE,"DCF analysis";#N/A,#N/A,TRUE,"WACC calculation"}</definedName>
    <definedName hidden="1" localSheetId="8" name="qsd">{#N/A,#N/A,TRUE,"Cover sheet";#N/A,#N/A,TRUE,"DCF analysis";#N/A,#N/A,TRUE,"WACC calculation"}</definedName>
    <definedName hidden="1" name="qsd">{#N/A,#N/A,TRUE,"Cover sheet";#N/A,#N/A,TRUE,"DCF analysis";#N/A,#N/A,TRUE,"WACC calculation"}</definedName>
    <definedName hidden="1" localSheetId="0" name="qsdf">{#N/A,#N/A,FALSE,"Contribution Analysis"}</definedName>
    <definedName hidden="1" localSheetId="7" name="qsdf">{#N/A,#N/A,FALSE,"Contribution Analysis"}</definedName>
    <definedName hidden="1" localSheetId="8" name="qsdf">{#N/A,#N/A,FALSE,"Contribution Analysis"}</definedName>
    <definedName hidden="1" localSheetId="13" name="qsdf">{#N/A,#N/A,FALSE,"Contribution Analysis"}</definedName>
    <definedName hidden="1" name="qsdf">{#N/A,#N/A,FALSE,"Contribution Analysis"}</definedName>
    <definedName localSheetId="0" name="qsdfqsdf">[0]!Tx_intérêt_par_an/#REF!</definedName>
    <definedName localSheetId="7" name="qsdfqsdf">'Data Mobile'!Tx_intérêt_par_an/#REF!</definedName>
    <definedName localSheetId="8" name="qsdfqsdf">'Parc Mobile '!Tx_intérêt_par_an/#REF!</definedName>
    <definedName name="qsdfqsdf">[0]!Tx_intérêt_par_an/#REF!</definedName>
    <definedName hidden="1" localSheetId="0" name="qsdjlgzerg">{#N/A,#N/A,TRUE,"Cover sheet";#N/A,#N/A,TRUE,"DCF analysis";#N/A,#N/A,TRUE,"WACC calculation"}</definedName>
    <definedName hidden="1" localSheetId="7" name="qsdjlgzerg">{#N/A,#N/A,TRUE,"Cover sheet";#N/A,#N/A,TRUE,"DCF analysis";#N/A,#N/A,TRUE,"WACC calculation"}</definedName>
    <definedName hidden="1" localSheetId="8" name="qsdjlgzerg">{#N/A,#N/A,TRUE,"Cover sheet";#N/A,#N/A,TRUE,"DCF analysis";#N/A,#N/A,TRUE,"WACC calculation"}</definedName>
    <definedName hidden="1" name="qsdjlgzerg">{#N/A,#N/A,TRUE,"Cover sheet";#N/A,#N/A,TRUE,"DCF analysis";#N/A,#N/A,TRUE,"WACC calculation"}</definedName>
    <definedName hidden="1" localSheetId="10" name="QSDQS">[80]RSG!#REF!</definedName>
    <definedName hidden="1" localSheetId="0" name="QSDQS">[80]RSG!#REF!</definedName>
    <definedName hidden="1" localSheetId="7" name="QSDQS">[80]RSG!#REF!</definedName>
    <definedName hidden="1" localSheetId="8" name="QSDQS">[80]RSG!#REF!</definedName>
    <definedName hidden="1" name="QSDQS">[80]RSG!#REF!</definedName>
    <definedName hidden="1" localSheetId="0" name="qsfd">{#N/A,#N/A,TRUE,"Cover sheet";#N/A,#N/A,TRUE,"INPUTS";#N/A,#N/A,TRUE,"OUTPUTS";#N/A,#N/A,TRUE,"VALUATION"}</definedName>
    <definedName hidden="1" localSheetId="7" name="qsfd">{#N/A,#N/A,TRUE,"Cover sheet";#N/A,#N/A,TRUE,"INPUTS";#N/A,#N/A,TRUE,"OUTPUTS";#N/A,#N/A,TRUE,"VALUATION"}</definedName>
    <definedName hidden="1" localSheetId="8" name="qsfd">{#N/A,#N/A,TRUE,"Cover sheet";#N/A,#N/A,TRUE,"INPUTS";#N/A,#N/A,TRUE,"OUTPUTS";#N/A,#N/A,TRUE,"VALUATION"}</definedName>
    <definedName hidden="1" localSheetId="13" name="qsfd">{"IS",#N/A,FALSE,"IS";"RPTIS",#N/A,FALSE,"RPTIS";"STATS",#N/A,FALSE,"STATS";"CELL",#N/A,FALSE,"CELL";"BS",#N/A,FALSE,"BS"}</definedName>
    <definedName hidden="1" name="qsfd">{#N/A,#N/A,TRUE,"Cover sheet";#N/A,#N/A,TRUE,"INPUTS";#N/A,#N/A,TRUE,"OUTPUTS";#N/A,#N/A,TRUE,"VALUATION"}</definedName>
    <definedName localSheetId="0" name="qth">Cover!qth</definedName>
    <definedName localSheetId="7" name="qth">#N/A</definedName>
    <definedName localSheetId="8" name="qth">#N/A</definedName>
    <definedName name="qth">[0]!qth</definedName>
    <definedName name="qthqq">#N/A</definedName>
    <definedName localSheetId="0" name="QTHRSJ">Cover!QTHRSJ</definedName>
    <definedName localSheetId="7" name="QTHRSJ">#N/A</definedName>
    <definedName localSheetId="8" name="QTHRSJ">#N/A</definedName>
    <definedName name="QTHRSJ">[0]!QTHRSJ</definedName>
    <definedName localSheetId="0" name="qtqy">Cover!qtqy</definedName>
    <definedName localSheetId="7" name="qtqy">#N/A</definedName>
    <definedName localSheetId="8" name="qtqy">#N/A</definedName>
    <definedName name="qtqy">[0]!qtqy</definedName>
    <definedName name="QUARF">[45]QUARF!$A$13:$J$4815</definedName>
    <definedName name="QUARM">[45]QUARM!$A$13:$J$4236</definedName>
    <definedName name="QUARTC">[45]QUARTC!$A$13:$J$868</definedName>
    <definedName localSheetId="0" name="qyqey">Cover!Nb_de_paiements_par_an*#REF!</definedName>
    <definedName name="qyqey">#N/A</definedName>
    <definedName localSheetId="0" name="qyqyqery">Cover!qyqyqery</definedName>
    <definedName localSheetId="7" name="qyqyqery">#N/A</definedName>
    <definedName localSheetId="8" name="qyqyqery">#N/A</definedName>
    <definedName name="qyqyqery">[0]!qyqyqery</definedName>
    <definedName localSheetId="0" name="QZ">#REF!</definedName>
    <definedName localSheetId="7" name="QZ">#REF!</definedName>
    <definedName localSheetId="8" name="QZ">#REF!</definedName>
    <definedName name="QZ">#REF!</definedName>
    <definedName localSheetId="7" name="QZ___0">#REF!</definedName>
    <definedName localSheetId="8" name="QZ___0">#REF!</definedName>
    <definedName name="QZ___0">#REF!</definedName>
    <definedName localSheetId="7" name="QZ___12">#REF!</definedName>
    <definedName localSheetId="8" name="QZ___12">#REF!</definedName>
    <definedName name="QZ___12">#REF!</definedName>
    <definedName localSheetId="7" name="QZ___14">#REF!</definedName>
    <definedName localSheetId="8" name="QZ___14">#REF!</definedName>
    <definedName name="QZ___14">#REF!</definedName>
    <definedName localSheetId="7" name="QZ___16">#REF!</definedName>
    <definedName localSheetId="8" name="QZ___16">#REF!</definedName>
    <definedName name="QZ___16">#REF!</definedName>
    <definedName localSheetId="7" name="QZ___2">#REF!</definedName>
    <definedName localSheetId="8" name="QZ___2">#REF!</definedName>
    <definedName name="QZ___2">#REF!</definedName>
    <definedName localSheetId="7" name="QZ___25">#REF!</definedName>
    <definedName localSheetId="8" name="QZ___25">#REF!</definedName>
    <definedName name="QZ___25">#REF!</definedName>
    <definedName localSheetId="7" name="QZ___26">#REF!</definedName>
    <definedName localSheetId="8" name="QZ___26">#REF!</definedName>
    <definedName name="QZ___26">#REF!</definedName>
    <definedName localSheetId="7" name="QZ___27">#REF!</definedName>
    <definedName localSheetId="8" name="QZ___27">#REF!</definedName>
    <definedName name="QZ___27">#REF!</definedName>
    <definedName localSheetId="7" name="QZ___4">#REF!</definedName>
    <definedName localSheetId="8" name="QZ___4">#REF!</definedName>
    <definedName name="QZ___4">#REF!</definedName>
    <definedName localSheetId="7" name="QZ___5">#REF!</definedName>
    <definedName localSheetId="8" name="QZ___5">#REF!</definedName>
    <definedName name="QZ___5">#REF!</definedName>
    <definedName localSheetId="7" name="QZ___7">#REF!</definedName>
    <definedName localSheetId="8" name="QZ___7">#REF!</definedName>
    <definedName name="QZ___7">#REF!</definedName>
    <definedName localSheetId="0" name="qzetqt">Cover!qzetqt</definedName>
    <definedName localSheetId="7" name="qzetqt">#N/A</definedName>
    <definedName localSheetId="8" name="qzetqt">#N/A</definedName>
    <definedName name="qzetqt">[0]!qzetqt</definedName>
    <definedName hidden="1" localSheetId="10" name="qzezezare">#REF!</definedName>
    <definedName hidden="1" localSheetId="0" name="qzezezare">#REF!</definedName>
    <definedName hidden="1" localSheetId="7" name="qzezezare">#REF!</definedName>
    <definedName hidden="1" localSheetId="8" name="qzezezare">#REF!</definedName>
    <definedName hidden="1" localSheetId="13" name="qzezezare">#REF!</definedName>
    <definedName hidden="1" name="qzezezare">#REF!</definedName>
    <definedName name="qzq">#N/A</definedName>
    <definedName localSheetId="0" name="qztqt">Cover!Nb_de_paiements_par_an*#REF!</definedName>
    <definedName name="qztqt">#N/A</definedName>
    <definedName localSheetId="0" name="qztze">Cover!qztze</definedName>
    <definedName localSheetId="7" name="qztze">#N/A</definedName>
    <definedName localSheetId="8" name="qztze">#N/A</definedName>
    <definedName name="qztze">[0]!qztze</definedName>
    <definedName name="R___0">NA()</definedName>
    <definedName localSheetId="0" name="R___12">#REF!</definedName>
    <definedName localSheetId="7" name="R___12">#REF!</definedName>
    <definedName localSheetId="8" name="R___12">#REF!</definedName>
    <definedName name="R___12">#REF!</definedName>
    <definedName localSheetId="7" name="R___2">#REF!</definedName>
    <definedName localSheetId="8" name="R___2">#REF!</definedName>
    <definedName name="R___2">#REF!</definedName>
    <definedName localSheetId="7" name="R___25">#REF!</definedName>
    <definedName localSheetId="8" name="R___25">#REF!</definedName>
    <definedName name="R___25">#REF!</definedName>
    <definedName localSheetId="7" name="R___26">#REF!</definedName>
    <definedName localSheetId="8" name="R___26">#REF!</definedName>
    <definedName name="R___26">#REF!</definedName>
    <definedName name="R___27">NA()</definedName>
    <definedName localSheetId="7" name="R___4">#REF!</definedName>
    <definedName localSheetId="8" name="R___4">#REF!</definedName>
    <definedName name="R___4">#REF!</definedName>
    <definedName name="R___5">NA()</definedName>
    <definedName localSheetId="7" name="R___6">#REF!</definedName>
    <definedName localSheetId="8" name="R___6">#REF!</definedName>
    <definedName name="R___6">#REF!</definedName>
    <definedName localSheetId="7" name="R___7">#REF!</definedName>
    <definedName localSheetId="8" name="R___7">#REF!</definedName>
    <definedName name="R___7">#REF!</definedName>
    <definedName localSheetId="7" name="Rabat2">#REF!</definedName>
    <definedName localSheetId="8" name="Rabat2">#REF!</definedName>
    <definedName name="Rabat2">#REF!</definedName>
    <definedName name="RAISON">[78]MODELE!$B$1</definedName>
    <definedName localSheetId="0" name="RE">#REF!</definedName>
    <definedName localSheetId="7" name="RE">#REF!</definedName>
    <definedName localSheetId="8" name="RE">#REF!</definedName>
    <definedName name="RE">#REF!</definedName>
    <definedName localSheetId="0" name="REC">#REF!</definedName>
    <definedName localSheetId="7" name="REC">#REF!</definedName>
    <definedName localSheetId="8" name="REC">#REF!</definedName>
    <definedName name="REC">#REF!</definedName>
    <definedName localSheetId="0" name="REC___0">#REF!</definedName>
    <definedName localSheetId="7" name="REC___0">#REF!</definedName>
    <definedName localSheetId="8" name="REC___0">#REF!</definedName>
    <definedName name="REC___0">#REF!</definedName>
    <definedName localSheetId="7" name="REC___12">#REF!</definedName>
    <definedName localSheetId="8" name="REC___12">#REF!</definedName>
    <definedName name="REC___12">#REF!</definedName>
    <definedName localSheetId="7" name="REC___14">#REF!</definedName>
    <definedName localSheetId="8" name="REC___14">#REF!</definedName>
    <definedName name="REC___14">#REF!</definedName>
    <definedName localSheetId="7" name="REC___16">#REF!</definedName>
    <definedName localSheetId="8" name="REC___16">#REF!</definedName>
    <definedName name="REC___16">#REF!</definedName>
    <definedName localSheetId="7" name="REC___2">#REF!</definedName>
    <definedName localSheetId="8" name="REC___2">#REF!</definedName>
    <definedName name="REC___2">#REF!</definedName>
    <definedName localSheetId="7" name="REC___25">#REF!</definedName>
    <definedName localSheetId="8" name="REC___25">#REF!</definedName>
    <definedName name="REC___25">#REF!</definedName>
    <definedName localSheetId="7" name="REC___26">#REF!</definedName>
    <definedName localSheetId="8" name="REC___26">#REF!</definedName>
    <definedName name="REC___26">#REF!</definedName>
    <definedName localSheetId="7" name="REC___27">#REF!</definedName>
    <definedName localSheetId="8" name="REC___27">#REF!</definedName>
    <definedName name="REC___27">#REF!</definedName>
    <definedName localSheetId="7" name="REC___4">#REF!</definedName>
    <definedName localSheetId="8" name="REC___4">#REF!</definedName>
    <definedName name="REC___4">#REF!</definedName>
    <definedName localSheetId="7" name="REC___5">#REF!</definedName>
    <definedName localSheetId="8" name="REC___5">#REF!</definedName>
    <definedName name="REC___5">#REF!</definedName>
    <definedName localSheetId="7" name="REC___7">#REF!</definedName>
    <definedName localSheetId="8" name="REC___7">#REF!</definedName>
    <definedName name="REC___7">#REF!</definedName>
    <definedName localSheetId="7" name="RECAP">#REF!</definedName>
    <definedName localSheetId="8" name="RECAP">#REF!</definedName>
    <definedName name="RECAP">#REF!</definedName>
    <definedName localSheetId="7" name="RECAP___0">[17]CH95!#REF!</definedName>
    <definedName localSheetId="8" name="RECAP___0">[17]CH95!#REF!</definedName>
    <definedName name="RECAP___0">[17]CH95!#REF!</definedName>
    <definedName localSheetId="0" name="RECAP___12">#REF!</definedName>
    <definedName localSheetId="7" name="RECAP___12">#REF!</definedName>
    <definedName localSheetId="8" name="RECAP___12">#REF!</definedName>
    <definedName name="RECAP___12">#REF!</definedName>
    <definedName localSheetId="0" name="RECAP___2">#REF!</definedName>
    <definedName localSheetId="7" name="RECAP___2">#REF!</definedName>
    <definedName localSheetId="8" name="RECAP___2">#REF!</definedName>
    <definedName name="RECAP___2">#REF!</definedName>
    <definedName localSheetId="0" name="RECAP___25">#REF!</definedName>
    <definedName localSheetId="7" name="RECAP___25">#REF!</definedName>
    <definedName localSheetId="8" name="RECAP___25">#REF!</definedName>
    <definedName name="RECAP___25">#REF!</definedName>
    <definedName localSheetId="7" name="RECAP___26">#REF!</definedName>
    <definedName localSheetId="8" name="RECAP___26">#REF!</definedName>
    <definedName name="RECAP___26">#REF!</definedName>
    <definedName localSheetId="7" name="RECAP___27">[17]CH95!#REF!</definedName>
    <definedName localSheetId="8" name="RECAP___27">[17]CH95!#REF!</definedName>
    <definedName name="RECAP___27">[17]CH95!#REF!</definedName>
    <definedName localSheetId="0" name="RECAP___4">#REF!</definedName>
    <definedName localSheetId="7" name="RECAP___4">#REF!</definedName>
    <definedName localSheetId="8" name="RECAP___4">#REF!</definedName>
    <definedName name="RECAP___4">#REF!</definedName>
    <definedName localSheetId="7" name="RECAP___5">[17]CH95!#REF!</definedName>
    <definedName localSheetId="8" name="RECAP___5">[17]CH95!#REF!</definedName>
    <definedName name="RECAP___5">[17]CH95!#REF!</definedName>
    <definedName localSheetId="0" name="RECAP___6">#REF!</definedName>
    <definedName localSheetId="7" name="RECAP___6">#REF!</definedName>
    <definedName localSheetId="8" name="RECAP___6">#REF!</definedName>
    <definedName name="RECAP___6">#REF!</definedName>
    <definedName localSheetId="0" name="RECAP___7">#REF!</definedName>
    <definedName localSheetId="7" name="RECAP___7">#REF!</definedName>
    <definedName localSheetId="8" name="RECAP___7">#REF!</definedName>
    <definedName name="RECAP___7">#REF!</definedName>
    <definedName localSheetId="0" name="recap0504">[135]CUMUL05_04!#REF!</definedName>
    <definedName localSheetId="7" name="recap0504">[135]CUMUL05_04!#REF!</definedName>
    <definedName localSheetId="8" name="recap0504">[135]CUMUL05_04!#REF!</definedName>
    <definedName name="recap0504">[135]CUMUL05_04!#REF!</definedName>
    <definedName localSheetId="0" name="recappv">#REF!</definedName>
    <definedName localSheetId="7" name="recappv">#REF!</definedName>
    <definedName localSheetId="8" name="recappv">#REF!</definedName>
    <definedName name="recappv">#REF!</definedName>
    <definedName localSheetId="0" name="RecEBITDA_flyr95">'[136]P&amp;L-YR'!$E$15:$G$15</definedName>
    <definedName name="RecEBITDA_flyr95">'[137]P&amp;L-YR'!$E$15:$G$15</definedName>
    <definedName localSheetId="0" name="recglob">#REF!</definedName>
    <definedName localSheetId="7" name="recglob">#REF!</definedName>
    <definedName localSheetId="8" name="recglob">#REF!</definedName>
    <definedName name="recglob">#REF!</definedName>
    <definedName localSheetId="7" name="recglob___0">'[138]PRODUIT PAR DRT'!#REF!</definedName>
    <definedName localSheetId="8" name="recglob___0">'[138]PRODUIT PAR DRT'!#REF!</definedName>
    <definedName name="recglob___0">'[138]PRODUIT PAR DRT'!#REF!</definedName>
    <definedName localSheetId="0" name="recglob___12">#REF!</definedName>
    <definedName localSheetId="7" name="recglob___12">#REF!</definedName>
    <definedName localSheetId="8" name="recglob___12">#REF!</definedName>
    <definedName name="recglob___12">#REF!</definedName>
    <definedName localSheetId="0" name="recglob___6">#REF!</definedName>
    <definedName localSheetId="7" name="recglob___6">#REF!</definedName>
    <definedName localSheetId="8" name="recglob___6">#REF!</definedName>
    <definedName name="recglob___6">#REF!</definedName>
    <definedName localSheetId="0" name="RECON">#REF!</definedName>
    <definedName localSheetId="7" name="RECON">#REF!</definedName>
    <definedName localSheetId="8" name="RECON">#REF!</definedName>
    <definedName name="RECON">#REF!</definedName>
    <definedName localSheetId="0" name="_xlnm.Recorder">#REF!</definedName>
    <definedName localSheetId="7" name="_xlnm.Recorder">#REF!</definedName>
    <definedName localSheetId="8" name="_xlnm.Recorder">#REF!</definedName>
    <definedName name="_xlnm.Recorder">#REF!</definedName>
    <definedName localSheetId="7" name="Recrutement2002">#REF!</definedName>
    <definedName localSheetId="8" name="Recrutement2002">#REF!</definedName>
    <definedName name="Recrutement2002">#REF!</definedName>
    <definedName localSheetId="7" name="Recrutement2003">#REF!</definedName>
    <definedName localSheetId="8" name="Recrutement2003">#REF!</definedName>
    <definedName name="Recrutement2003">#REF!</definedName>
    <definedName localSheetId="7" name="RecyclageEL">'[40]Daily Z10'!#REF!</definedName>
    <definedName localSheetId="8" name="RecyclageEL">'[40]Daily Z10'!#REF!</definedName>
    <definedName name="RecyclageEL">'[40]Daily Z10'!#REF!</definedName>
    <definedName localSheetId="0" name="REDEVANCE_OCCUPATION_DOMAINE_PUBLIC">#REF!</definedName>
    <definedName localSheetId="7" name="REDEVANCE_OCCUPATION_DOMAINE_PUBLIC">#REF!</definedName>
    <definedName localSheetId="8" name="REDEVANCE_OCCUPATION_DOMAINE_PUBLIC">#REF!</definedName>
    <definedName name="REDEVANCE_OCCUPATION_DOMAINE_PUBLIC">#REF!</definedName>
    <definedName localSheetId="0" name="reel2000">#REF!</definedName>
    <definedName localSheetId="7" name="reel2000">#REF!</definedName>
    <definedName localSheetId="8" name="reel2000">#REF!</definedName>
    <definedName name="reel2000">#REF!</definedName>
    <definedName localSheetId="0" name="reel2000___0">#REF!</definedName>
    <definedName localSheetId="7" name="reel2000___0">#REF!</definedName>
    <definedName localSheetId="8" name="reel2000___0">#REF!</definedName>
    <definedName name="reel2000___0">#REF!</definedName>
    <definedName localSheetId="7" name="reel2000___14">#REF!</definedName>
    <definedName localSheetId="8" name="reel2000___14">#REF!</definedName>
    <definedName name="reel2000___14">#REF!</definedName>
    <definedName localSheetId="7" name="reel2000___27">#REF!</definedName>
    <definedName localSheetId="8" name="reel2000___27">#REF!</definedName>
    <definedName name="reel2000___27">#REF!</definedName>
    <definedName localSheetId="7" name="reel2000___5">#REF!</definedName>
    <definedName localSheetId="8" name="reel2000___5">#REF!</definedName>
    <definedName name="reel2000___5">#REF!</definedName>
    <definedName localSheetId="7" name="refbc">'[114]A.I.A'!#REF!</definedName>
    <definedName localSheetId="8" name="refbc">'[114]A.I.A'!#REF!</definedName>
    <definedName name="refbc">'[114]A.I.A'!#REF!</definedName>
    <definedName localSheetId="7" name="refbc1">'[33]A.I.A'!#REF!</definedName>
    <definedName localSheetId="8" name="refbc1">'[33]A.I.A'!#REF!</definedName>
    <definedName name="refbc1">'[33]A.I.A'!#REF!</definedName>
    <definedName localSheetId="0" name="référence">#REF!</definedName>
    <definedName localSheetId="7" name="référence">#REF!</definedName>
    <definedName localSheetId="8" name="référence">#REF!</definedName>
    <definedName name="référence">#REF!</definedName>
    <definedName localSheetId="7" name="REFERENCIA">'[139]SECCIÓN 02'!#REF!</definedName>
    <definedName localSheetId="8" name="REFERENCIA">'[139]SECCIÓN 02'!#REF!</definedName>
    <definedName name="REFERENCIA">'[139]SECCIÓN 02'!#REF!</definedName>
    <definedName localSheetId="7" name="REFERENCIA_1">'[139]SECCIÓN 02'!#REF!</definedName>
    <definedName localSheetId="8" name="REFERENCIA_1">'[139]SECCIÓN 02'!#REF!</definedName>
    <definedName name="REFERENCIA_1">'[139]SECCIÓN 02'!#REF!</definedName>
    <definedName localSheetId="7" name="REFERENCIA_3">'[139]SECCIÓN 02'!#REF!</definedName>
    <definedName localSheetId="8" name="REFERENCIA_3">'[139]SECCIÓN 02'!#REF!</definedName>
    <definedName name="REFERENCIA_3">'[139]SECCIÓN 02'!#REF!</definedName>
    <definedName localSheetId="7" name="REFERENCIA_4">'[139]SECCIÓN 02'!#REF!</definedName>
    <definedName localSheetId="8" name="REFERENCIA_4">'[139]SECCIÓN 02'!#REF!</definedName>
    <definedName name="REFERENCIA_4">'[139]SECCIÓN 02'!#REF!</definedName>
    <definedName localSheetId="7" name="REFMARCHE">'[90]A.I.A'!#REF!</definedName>
    <definedName localSheetId="8" name="REFMARCHE">'[90]A.I.A'!#REF!</definedName>
    <definedName name="REFMARCHE">'[90]A.I.A'!#REF!</definedName>
    <definedName localSheetId="0" name="REGLEE_LE_02_06_2003">#REF!</definedName>
    <definedName localSheetId="7" name="REGLEE_LE_02_06_2003">#REF!</definedName>
    <definedName localSheetId="8" name="REGLEE_LE_02_06_2003">#REF!</definedName>
    <definedName name="REGLEE_LE_02_06_2003">#REF!</definedName>
    <definedName localSheetId="0" name="Regular_Movies">#REF!</definedName>
    <definedName localSheetId="7" name="Regular_Movies">#REF!</definedName>
    <definedName localSheetId="8" name="Regular_Movies">#REF!</definedName>
    <definedName name="Regular_Movies">#REF!</definedName>
    <definedName name="Relation_Client1">'[75]Catégories&amp; motifs_réclamations'!$B$3:$B$16</definedName>
    <definedName localSheetId="7" name="Release_Summary_Q1">'[46]CIG+OV'!#REF!</definedName>
    <definedName localSheetId="8" name="Release_Summary_Q1">'[46]CIG+OV'!#REF!</definedName>
    <definedName name="Release_Summary_Q1">'[46]CIG+OV'!#REF!</definedName>
    <definedName localSheetId="7" name="remis">'[29]FES  ATLAS'!#REF!</definedName>
    <definedName localSheetId="8" name="remis">'[29]FES  ATLAS'!#REF!</definedName>
    <definedName name="remis">'[29]FES  ATLAS'!#REF!</definedName>
    <definedName name="REPORT">[24]SV161!$A$4</definedName>
    <definedName name="rer">#N/A</definedName>
    <definedName localSheetId="7" name="rert">#REF!</definedName>
    <definedName localSheetId="8" name="rert">#REF!</definedName>
    <definedName name="rert">#REF!</definedName>
    <definedName localSheetId="7" name="resfdxxf">[96]BATIMENT!#REF!</definedName>
    <definedName localSheetId="8" name="resfdxxf">[96]BATIMENT!#REF!</definedName>
    <definedName name="resfdxxf">[96]BATIMENT!#REF!</definedName>
    <definedName localSheetId="7" name="REST">[96]BATIMENT!#REF!</definedName>
    <definedName localSheetId="8" name="REST">[96]BATIMENT!#REF!</definedName>
    <definedName name="REST">[96]BATIMENT!#REF!</definedName>
    <definedName localSheetId="7" name="Restent_bât">[61]BATIMENT!#REF!</definedName>
    <definedName localSheetId="8" name="Restent_bât">[61]BATIMENT!#REF!</definedName>
    <definedName name="Restent_bât">[61]BATIMENT!#REF!</definedName>
    <definedName name="RESV99">[59]ULTIMATES!$A$51:$BV$90</definedName>
    <definedName localSheetId="7" name="Retour_coupon_12_mois">'[40]Daily Z10'!#REF!</definedName>
    <definedName localSheetId="8" name="Retour_coupon_12_mois">'[40]Daily Z10'!#REF!</definedName>
    <definedName name="Retour_coupon_12_mois">'[40]Daily Z10'!#REF!</definedName>
    <definedName localSheetId="7" name="Retour_coupon_18_mois">'[40]Daily Z10'!#REF!</definedName>
    <definedName localSheetId="8" name="Retour_coupon_18_mois">'[40]Daily Z10'!#REF!</definedName>
    <definedName name="Retour_coupon_18_mois">'[40]Daily Z10'!#REF!</definedName>
    <definedName localSheetId="7" name="RetourEngCoupon">'[40]Daily Z10'!#REF!</definedName>
    <definedName localSheetId="8" name="RetourEngCoupon">'[40]Daily Z10'!#REF!</definedName>
    <definedName name="RetourEngCoupon">'[40]Daily Z10'!#REF!</definedName>
    <definedName localSheetId="0" name="retraite2002">#REF!</definedName>
    <definedName localSheetId="7" name="retraite2002">#REF!</definedName>
    <definedName localSheetId="8" name="retraite2002">#REF!</definedName>
    <definedName name="retraite2002">#REF!</definedName>
    <definedName localSheetId="0" name="Retraite2003">#REF!</definedName>
    <definedName localSheetId="7" name="Retraite2003">#REF!</definedName>
    <definedName localSheetId="8" name="Retraite2003">#REF!</definedName>
    <definedName name="Retraite2003">#REF!</definedName>
    <definedName localSheetId="0" name="rev">#REF!</definedName>
    <definedName localSheetId="7" name="rev">#REF!</definedName>
    <definedName localSheetId="8" name="rev">#REF!</definedName>
    <definedName name="rev">#REF!</definedName>
    <definedName localSheetId="0" name="rev___0">'[140]Revenus hors intercomp_'!#REF!</definedName>
    <definedName localSheetId="7" name="rev___0">'[140]Revenus hors intercomp_'!#REF!</definedName>
    <definedName localSheetId="8" name="rev___0">'[140]Revenus hors intercomp_'!#REF!</definedName>
    <definedName name="rev___0">'[140]Revenus hors intercomp_'!#REF!</definedName>
    <definedName localSheetId="0" name="rev___12">#REF!</definedName>
    <definedName localSheetId="7" name="rev___12">#REF!</definedName>
    <definedName localSheetId="8" name="rev___12">#REF!</definedName>
    <definedName name="rev___12">#REF!</definedName>
    <definedName localSheetId="0" name="rev___14">'[141]Revenus hors intercomp_'!#REF!</definedName>
    <definedName localSheetId="7" name="rev___14">'[141]Revenus hors intercomp_'!#REF!</definedName>
    <definedName localSheetId="8" name="rev___14">'[141]Revenus hors intercomp_'!#REF!</definedName>
    <definedName name="rev___14">'[141]Revenus hors intercomp_'!#REF!</definedName>
    <definedName localSheetId="0" name="rev___16">'[141]Revenus hors intercomp_'!#REF!</definedName>
    <definedName localSheetId="7" name="rev___16">'[141]Revenus hors intercomp_'!#REF!</definedName>
    <definedName localSheetId="8" name="rev___16">'[141]Revenus hors intercomp_'!#REF!</definedName>
    <definedName name="rev___16">'[141]Revenus hors intercomp_'!#REF!</definedName>
    <definedName localSheetId="0" name="rev___2">'[141]Revenus hors intercomp_'!#REF!</definedName>
    <definedName localSheetId="7" name="rev___2">'[141]Revenus hors intercomp_'!#REF!</definedName>
    <definedName localSheetId="8" name="rev___2">'[141]Revenus hors intercomp_'!#REF!</definedName>
    <definedName name="rev___2">'[141]Revenus hors intercomp_'!#REF!</definedName>
    <definedName localSheetId="0" name="rev___25">'[141]Revenus hors intercomp_'!#REF!</definedName>
    <definedName localSheetId="7" name="rev___25">'[141]Revenus hors intercomp_'!#REF!</definedName>
    <definedName localSheetId="8" name="rev___25">'[141]Revenus hors intercomp_'!#REF!</definedName>
    <definedName name="rev___25">'[141]Revenus hors intercomp_'!#REF!</definedName>
    <definedName localSheetId="0" name="rev___26">'[141]Revenus hors intercomp_'!#REF!</definedName>
    <definedName localSheetId="7" name="rev___26">'[141]Revenus hors intercomp_'!#REF!</definedName>
    <definedName localSheetId="8" name="rev___26">'[141]Revenus hors intercomp_'!#REF!</definedName>
    <definedName name="rev___26">'[141]Revenus hors intercomp_'!#REF!</definedName>
    <definedName localSheetId="7" name="rev___27">'[140]Revenus hors intercomp_'!#REF!</definedName>
    <definedName localSheetId="8" name="rev___27">'[140]Revenus hors intercomp_'!#REF!</definedName>
    <definedName name="rev___27">'[140]Revenus hors intercomp_'!#REF!</definedName>
    <definedName localSheetId="7" name="rev___4">'[141]Revenus hors intercomp_'!#REF!</definedName>
    <definedName localSheetId="8" name="rev___4">'[141]Revenus hors intercomp_'!#REF!</definedName>
    <definedName name="rev___4">'[141]Revenus hors intercomp_'!#REF!</definedName>
    <definedName localSheetId="7" name="rev___5">'[140]Revenus hors intercomp_'!#REF!</definedName>
    <definedName localSheetId="8" name="rev___5">'[140]Revenus hors intercomp_'!#REF!</definedName>
    <definedName name="rev___5">'[140]Revenus hors intercomp_'!#REF!</definedName>
    <definedName localSheetId="7" name="rev___7">'[141]Revenus hors intercomp_'!#REF!</definedName>
    <definedName localSheetId="8" name="rev___7">'[141]Revenus hors intercomp_'!#REF!</definedName>
    <definedName name="rev___7">'[141]Revenus hors intercomp_'!#REF!</definedName>
    <definedName localSheetId="0" name="revenus">#REF!</definedName>
    <definedName localSheetId="7" name="revenus">#REF!</definedName>
    <definedName localSheetId="8" name="revenus">#REF!</definedName>
    <definedName name="revenus">#REF!</definedName>
    <definedName localSheetId="0" name="revenus___0">#REF!</definedName>
    <definedName localSheetId="7" name="revenus___0">#REF!</definedName>
    <definedName localSheetId="8" name="revenus___0">#REF!</definedName>
    <definedName name="revenus___0">#REF!</definedName>
    <definedName localSheetId="0" name="revenus___12">#REF!</definedName>
    <definedName localSheetId="7" name="revenus___12">#REF!</definedName>
    <definedName localSheetId="8" name="revenus___12">#REF!</definedName>
    <definedName name="revenus___12">#REF!</definedName>
    <definedName localSheetId="7" name="revenus___14">#REF!</definedName>
    <definedName localSheetId="8" name="revenus___14">#REF!</definedName>
    <definedName name="revenus___14">#REF!</definedName>
    <definedName localSheetId="7" name="revenus___16">#REF!</definedName>
    <definedName localSheetId="8" name="revenus___16">#REF!</definedName>
    <definedName name="revenus___16">#REF!</definedName>
    <definedName localSheetId="7" name="revenus___2">#REF!</definedName>
    <definedName localSheetId="8" name="revenus___2">#REF!</definedName>
    <definedName name="revenus___2">#REF!</definedName>
    <definedName localSheetId="7" name="revenus___25">#REF!</definedName>
    <definedName localSheetId="8" name="revenus___25">#REF!</definedName>
    <definedName name="revenus___25">#REF!</definedName>
    <definedName localSheetId="7" name="revenus___26">#REF!</definedName>
    <definedName localSheetId="8" name="revenus___26">#REF!</definedName>
    <definedName name="revenus___26">#REF!</definedName>
    <definedName localSheetId="7" name="revenus___27">#REF!</definedName>
    <definedName localSheetId="8" name="revenus___27">#REF!</definedName>
    <definedName name="revenus___27">#REF!</definedName>
    <definedName localSheetId="7" name="revenus___4">#REF!</definedName>
    <definedName localSheetId="8" name="revenus___4">#REF!</definedName>
    <definedName name="revenus___4">#REF!</definedName>
    <definedName localSheetId="7" name="revenus___5">#REF!</definedName>
    <definedName localSheetId="8" name="revenus___5">#REF!</definedName>
    <definedName name="revenus___5">#REF!</definedName>
    <definedName localSheetId="7" name="revenus___7">#REF!</definedName>
    <definedName localSheetId="8" name="revenus___7">#REF!</definedName>
    <definedName name="revenus___7">#REF!</definedName>
    <definedName localSheetId="7" name="REVISIONS">#REF!</definedName>
    <definedName localSheetId="8" name="REVISIONS">#REF!</definedName>
    <definedName name="REVISIONS">#REF!</definedName>
    <definedName hidden="1" name="REZTEZRT">[80]AW!$A$11:$A$24</definedName>
    <definedName localSheetId="0" name="rezze">#REF!</definedName>
    <definedName localSheetId="7" name="rezze">#REF!</definedName>
    <definedName localSheetId="8" name="rezze">#REF!</definedName>
    <definedName name="rezze">#REF!</definedName>
    <definedName localSheetId="7" name="rgedfbgd">[96]BATIMENT!#REF!</definedName>
    <definedName localSheetId="8" name="rgedfbgd">[96]BATIMENT!#REF!</definedName>
    <definedName name="rgedfbgd">[96]BATIMENT!#REF!</definedName>
    <definedName localSheetId="0" name="rgedrgvd">#REF!</definedName>
    <definedName localSheetId="7" name="rgedrgvd">#REF!</definedName>
    <definedName localSheetId="8" name="rgedrgvd">#REF!</definedName>
    <definedName name="rgedrgvd">#REF!</definedName>
    <definedName hidden="1"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8" name="rhrr">#REF!</definedName>
    <definedName name="rhrr">#REF!</definedName>
    <definedName localSheetId="7" name="Riad">#REF!</definedName>
    <definedName localSheetId="8" name="Riad">#REF!</definedName>
    <definedName name="Riad">#REF!</definedName>
    <definedName localSheetId="7" name="RiskPremium">#REF!</definedName>
    <definedName localSheetId="8" name="RiskPremium">#REF!</definedName>
    <definedName name="RiskPremium">#REF!</definedName>
    <definedName localSheetId="7" name="RiskPremium___0">#REF!</definedName>
    <definedName localSheetId="8" name="RiskPremium___0">#REF!</definedName>
    <definedName name="RiskPremium___0">#REF!</definedName>
    <definedName localSheetId="7" name="RiskPremium___12">#REF!</definedName>
    <definedName localSheetId="8" name="RiskPremium___12">#REF!</definedName>
    <definedName name="RiskPremium___12">#REF!</definedName>
    <definedName localSheetId="7" name="RiskPremium___14">#REF!</definedName>
    <definedName localSheetId="8" name="RiskPremium___14">#REF!</definedName>
    <definedName name="RiskPremium___14">#REF!</definedName>
    <definedName localSheetId="7" name="RiskPremium___16">#REF!</definedName>
    <definedName localSheetId="8" name="RiskPremium___16">#REF!</definedName>
    <definedName name="RiskPremium___16">#REF!</definedName>
    <definedName localSheetId="7" name="RiskPremium___2">#REF!</definedName>
    <definedName localSheetId="8" name="RiskPremium___2">#REF!</definedName>
    <definedName name="RiskPremium___2">#REF!</definedName>
    <definedName localSheetId="7" name="RiskPremium___25">#REF!</definedName>
    <definedName localSheetId="8" name="RiskPremium___25">#REF!</definedName>
    <definedName name="RiskPremium___25">#REF!</definedName>
    <definedName localSheetId="7" name="RiskPremium___26">#REF!</definedName>
    <definedName localSheetId="8" name="RiskPremium___26">#REF!</definedName>
    <definedName name="RiskPremium___26">#REF!</definedName>
    <definedName localSheetId="7" name="RiskPremium___27">#REF!</definedName>
    <definedName localSheetId="8" name="RiskPremium___27">#REF!</definedName>
    <definedName name="RiskPremium___27">#REF!</definedName>
    <definedName localSheetId="7" name="RiskPremium___4">#REF!</definedName>
    <definedName localSheetId="8" name="RiskPremium___4">#REF!</definedName>
    <definedName name="RiskPremium___4">#REF!</definedName>
    <definedName localSheetId="7" name="RiskPremium___5">#REF!</definedName>
    <definedName localSheetId="8" name="RiskPremium___5">#REF!</definedName>
    <definedName name="RiskPremium___5">#REF!</definedName>
    <definedName localSheetId="7" name="RiskPremium___7">#REF!</definedName>
    <definedName localSheetId="8" name="RiskPremium___7">#REF!</definedName>
    <definedName name="RiskPremium___7">#REF!</definedName>
    <definedName localSheetId="7" name="RM_Distri">#REF!</definedName>
    <definedName localSheetId="8" name="RM_Distri">#REF!</definedName>
    <definedName name="RM_Distri">#REF!</definedName>
    <definedName localSheetId="7" name="RM_SCS">#REF!</definedName>
    <definedName localSheetId="8" name="RM_SCS">#REF!</definedName>
    <definedName name="RM_SCS">#REF!</definedName>
    <definedName localSheetId="7" name="RMD_VPC">#REF!</definedName>
    <definedName localSheetId="8" name="RMD_VPC">#REF!</definedName>
    <definedName name="RMD_VPC">#REF!</definedName>
    <definedName localSheetId="7" name="RMDexp">'[40]Daily Z10'!#REF!</definedName>
    <definedName localSheetId="8" name="RMDexp">'[40]Daily Z10'!#REF!</definedName>
    <definedName name="RMDexp">'[40]Daily Z10'!#REF!</definedName>
    <definedName localSheetId="7" name="RMDTot">'[40]Daily Z10'!#REF!</definedName>
    <definedName localSheetId="8" name="RMDTot">'[40]Daily Z10'!#REF!</definedName>
    <definedName name="RMDTot">'[40]Daily Z10'!#REF!</definedName>
    <definedName localSheetId="0" name="rngCellNotes">#REF!</definedName>
    <definedName localSheetId="7" name="rngCellNotes">#REF!</definedName>
    <definedName localSheetId="8" name="rngCellNotes">#REF!</definedName>
    <definedName name="rngCellNotes">#REF!</definedName>
    <definedName localSheetId="0" name="rngColor">#REF!</definedName>
    <definedName localSheetId="7" name="rngColor">#REF!</definedName>
    <definedName localSheetId="8" name="rngColor">#REF!</definedName>
    <definedName name="rngColor">#REF!</definedName>
    <definedName localSheetId="0" name="rngDim1">#REF!</definedName>
    <definedName localSheetId="7" name="rngDim1">#REF!</definedName>
    <definedName localSheetId="8" name="rngDim1">#REF!</definedName>
    <definedName name="rngDim1">#REF!</definedName>
    <definedName localSheetId="7" name="rngDim2">#REF!</definedName>
    <definedName localSheetId="8" name="rngDim2">#REF!</definedName>
    <definedName name="rngDim2">#REF!</definedName>
    <definedName localSheetId="7" name="rngDim3">#REF!</definedName>
    <definedName localSheetId="8" name="rngDim3">#REF!</definedName>
    <definedName name="rngDim3">#REF!</definedName>
    <definedName localSheetId="7" name="rngDim4">#REF!</definedName>
    <definedName localSheetId="8" name="rngDim4">#REF!</definedName>
    <definedName name="rngDim4">#REF!</definedName>
    <definedName localSheetId="7" name="rngRetrieve">#REF!</definedName>
    <definedName localSheetId="8" name="rngRetrieve">#REF!</definedName>
    <definedName name="rngRetrieve">#REF!</definedName>
    <definedName localSheetId="7" name="rngRetrieveFlags">#REF!</definedName>
    <definedName localSheetId="8" name="rngRetrieveFlags">#REF!</definedName>
    <definedName name="rngRetrieveFlags">#REF!</definedName>
    <definedName localSheetId="7" name="Rochd">#REF!</definedName>
    <definedName localSheetId="8" name="Rochd">#REF!</definedName>
    <definedName name="Rochd">#REF!</definedName>
    <definedName name="ROCK">#N/A</definedName>
    <definedName name="ROLL">#N/A</definedName>
    <definedName name="ROWS">#N/A</definedName>
    <definedName localSheetId="0" name="rqerger">Cover!rqerger</definedName>
    <definedName localSheetId="7" name="rqerger">#N/A</definedName>
    <definedName localSheetId="8" name="rqerger">#N/A</definedName>
    <definedName name="rqerger">[0]!rqerger</definedName>
    <definedName localSheetId="0" name="RR">Cover!RR</definedName>
    <definedName localSheetId="7" name="RR">#N/A</definedName>
    <definedName localSheetId="8" name="RR">'Parc Mobile '!RR</definedName>
    <definedName name="RR">[0]!RR</definedName>
    <definedName name="rrrr">#N/A</definedName>
    <definedName localSheetId="0" name="rrrrr">#REF!</definedName>
    <definedName localSheetId="7" name="rrrrr">#REF!</definedName>
    <definedName localSheetId="8" name="rrrrr">#REF!</definedName>
    <definedName name="rrrrr">#REF!</definedName>
    <definedName hidden="1" localSheetId="10" name="rrthth">#REF!</definedName>
    <definedName hidden="1" localSheetId="0" name="rrthth">#REF!</definedName>
    <definedName hidden="1" localSheetId="7" name="rrthth">#REF!</definedName>
    <definedName hidden="1" localSheetId="8" name="rrthth">#REF!</definedName>
    <definedName hidden="1" localSheetId="13" name="rrthth">#REF!</definedName>
    <definedName hidden="1" name="rrthth">#REF!</definedName>
    <definedName name="RS">#N/A</definedName>
    <definedName localSheetId="7" name="rsb_cig">#REF!</definedName>
    <definedName localSheetId="8" name="rsb_cig">#REF!</definedName>
    <definedName name="rsb_cig">#REF!</definedName>
    <definedName localSheetId="7" name="rsb_ecid">'[46]CIG+OV'!#REF!</definedName>
    <definedName localSheetId="8" name="rsb_ecid">'[46]CIG+OV'!#REF!</definedName>
    <definedName name="rsb_ecid">'[46]CIG+OV'!#REF!</definedName>
    <definedName localSheetId="7" name="rsb_icid">'[46]CIG+OV'!#REF!</definedName>
    <definedName localSheetId="8" name="rsb_icid">'[46]CIG+OV'!#REF!</definedName>
    <definedName name="rsb_icid">'[46]CIG+OV'!#REF!</definedName>
    <definedName localSheetId="7" name="rsb_jcid">'[46]CIG+OV'!#REF!</definedName>
    <definedName localSheetId="8" name="rsb_jcid">'[46]CIG+OV'!#REF!</definedName>
    <definedName name="rsb_jcid">'[46]CIG+OV'!#REF!</definedName>
    <definedName localSheetId="0" name="RSB_Markets">#REF!</definedName>
    <definedName localSheetId="7" name="RSB_Markets">#REF!</definedName>
    <definedName localSheetId="8" name="RSB_Markets">#REF!</definedName>
    <definedName name="RSB_Markets">#REF!</definedName>
    <definedName localSheetId="7" name="rsb_mcc">'[46]CIG+OV'!#REF!</definedName>
    <definedName localSheetId="8" name="rsb_mcc">'[46]CIG+OV'!#REF!</definedName>
    <definedName name="rsb_mcc">'[46]CIG+OV'!#REF!</definedName>
    <definedName localSheetId="7" name="rsb_mncc">'[46]CIG+OV'!#REF!</definedName>
    <definedName localSheetId="8" name="rsb_mncc">'[46]CIG+OV'!#REF!</definedName>
    <definedName name="rsb_mncc">'[46]CIG+OV'!#REF!</definedName>
    <definedName localSheetId="7" name="rsb_overview">'[46]CIG+OV'!#REF!</definedName>
    <definedName localSheetId="8" name="rsb_overview">'[46]CIG+OV'!#REF!</definedName>
    <definedName name="rsb_overview">'[46]CIG+OV'!#REF!</definedName>
    <definedName localSheetId="0" name="RT">Cover!Nb_de_paiements_par_an*#REF!</definedName>
    <definedName name="RT">#N/A</definedName>
    <definedName localSheetId="0" name="rthbcg">'[90]A.I.A'!#REF!</definedName>
    <definedName localSheetId="7" name="rthbcg">'[90]A.I.A'!#REF!</definedName>
    <definedName localSheetId="8" name="rthbcg">'[90]A.I.A'!#REF!</definedName>
    <definedName name="rthbcg">'[90]A.I.A'!#REF!</definedName>
    <definedName localSheetId="0" name="rthrfh">[90]BATIMENT!#REF!</definedName>
    <definedName localSheetId="7" name="rthrfh">[90]BATIMENT!#REF!</definedName>
    <definedName localSheetId="8" name="rthrfh">[90]BATIMENT!#REF!</definedName>
    <definedName name="rthrfh">[90]BATIMENT!#REF!</definedName>
    <definedName hidden="1" localSheetId="0" name="rty">{#N/A,#N/A,TRUE,"Pro Forma";#N/A,#N/A,TRUE,"PF_Bal";#N/A,#N/A,TRUE,"PF_INC";#N/A,#N/A,TRUE,"CBE";#N/A,#N/A,TRUE,"SWK"}</definedName>
    <definedName hidden="1" localSheetId="7" name="rty">{#N/A,#N/A,TRUE,"Pro Forma";#N/A,#N/A,TRUE,"PF_Bal";#N/A,#N/A,TRUE,"PF_INC";#N/A,#N/A,TRUE,"CBE";#N/A,#N/A,TRUE,"SWK"}</definedName>
    <definedName hidden="1" localSheetId="8" name="rty">{#N/A,#N/A,TRUE,"Pro Forma";#N/A,#N/A,TRUE,"PF_Bal";#N/A,#N/A,TRUE,"PF_INC";#N/A,#N/A,TRUE,"CBE";#N/A,#N/A,TRUE,"SWK"}</definedName>
    <definedName hidden="1" name="rty">{#N/A,#N/A,TRUE,"Pro Forma";#N/A,#N/A,TRUE,"PF_Bal";#N/A,#N/A,TRUE,"PF_INC";#N/A,#N/A,TRUE,"CBE";#N/A,#N/A,TRUE,"SWK"}</definedName>
    <definedName localSheetId="7" name="rtygrtgr">[96]BATIMENT!#REF!</definedName>
    <definedName localSheetId="8" name="rtygrtgr">[96]BATIMENT!#REF!</definedName>
    <definedName name="rtygrtgr">[96]BATIMENT!#REF!</definedName>
    <definedName localSheetId="0" name="S">#REF!</definedName>
    <definedName localSheetId="7" name="S">#REF!</definedName>
    <definedName localSheetId="8" name="S">#REF!</definedName>
    <definedName name="S">#REF!</definedName>
    <definedName localSheetId="7" name="S___0">#REF!</definedName>
    <definedName localSheetId="8" name="S___0">#REF!</definedName>
    <definedName name="S___0">#REF!</definedName>
    <definedName localSheetId="7" name="S___12">#REF!</definedName>
    <definedName localSheetId="8" name="S___12">#REF!</definedName>
    <definedName name="S___12">#REF!</definedName>
    <definedName localSheetId="7" name="S___14">#REF!</definedName>
    <definedName localSheetId="8" name="S___14">#REF!</definedName>
    <definedName name="S___14">#REF!</definedName>
    <definedName localSheetId="7" name="S___16">#REF!</definedName>
    <definedName localSheetId="8" name="S___16">#REF!</definedName>
    <definedName name="S___16">#REF!</definedName>
    <definedName localSheetId="7" name="S___2">#REF!</definedName>
    <definedName localSheetId="8" name="S___2">#REF!</definedName>
    <definedName name="S___2">#REF!</definedName>
    <definedName localSheetId="7" name="S___25">#REF!</definedName>
    <definedName localSheetId="8" name="S___25">#REF!</definedName>
    <definedName name="S___25">#REF!</definedName>
    <definedName localSheetId="7" name="S___26">#REF!</definedName>
    <definedName localSheetId="8" name="S___26">#REF!</definedName>
    <definedName name="S___26">#REF!</definedName>
    <definedName localSheetId="7" name="S___27">#REF!</definedName>
    <definedName localSheetId="8" name="S___27">#REF!</definedName>
    <definedName name="S___27">#REF!</definedName>
    <definedName localSheetId="7" name="S___4">#REF!</definedName>
    <definedName localSheetId="8" name="S___4">#REF!</definedName>
    <definedName name="S___4">#REF!</definedName>
    <definedName localSheetId="7" name="S___5">#REF!</definedName>
    <definedName localSheetId="8" name="S___5">#REF!</definedName>
    <definedName name="S___5">#REF!</definedName>
    <definedName localSheetId="7" name="S___7">#REF!</definedName>
    <definedName localSheetId="8" name="S___7">#REF!</definedName>
    <definedName name="S___7">#REF!</definedName>
    <definedName localSheetId="0" name="S.G.M.B">#REF!</definedName>
    <definedName localSheetId="7" name="S.G.M.B">#REF!</definedName>
    <definedName localSheetId="8" name="S.G.M.B">#REF!</definedName>
    <definedName name="S.G.M.B">#REF!</definedName>
    <definedName localSheetId="0" name="S.G.M.B.">#REF!</definedName>
    <definedName localSheetId="7" name="S.G.M.B.">#REF!</definedName>
    <definedName localSheetId="8" name="S.G.M.B.">#REF!</definedName>
    <definedName name="S.G.M.B.">#REF!</definedName>
    <definedName localSheetId="7" name="S.M.D.C">#REF!</definedName>
    <definedName localSheetId="8" name="S.M.D.C">#REF!</definedName>
    <definedName name="S.M.D.C">#REF!</definedName>
    <definedName localSheetId="7" name="S.M.D.C.">#REF!</definedName>
    <definedName localSheetId="8" name="S.M.D.C.">#REF!</definedName>
    <definedName name="S.M.D.C.">#REF!</definedName>
    <definedName localSheetId="7" name="SAChoice">#REF!</definedName>
    <definedName localSheetId="8" name="SAChoice">#REF!</definedName>
    <definedName name="SAChoice">#REF!</definedName>
    <definedName localSheetId="7" name="SAChoice___0">#REF!</definedName>
    <definedName localSheetId="8" name="SAChoice___0">#REF!</definedName>
    <definedName name="SAChoice___0">#REF!</definedName>
    <definedName localSheetId="7" name="SAChoice___12">#REF!</definedName>
    <definedName localSheetId="8" name="SAChoice___12">#REF!</definedName>
    <definedName name="SAChoice___12">#REF!</definedName>
    <definedName localSheetId="7" name="SAChoice___14">#REF!</definedName>
    <definedName localSheetId="8" name="SAChoice___14">#REF!</definedName>
    <definedName name="SAChoice___14">#REF!</definedName>
    <definedName localSheetId="7" name="SAChoice___16">#REF!</definedName>
    <definedName localSheetId="8" name="SAChoice___16">#REF!</definedName>
    <definedName name="SAChoice___16">#REF!</definedName>
    <definedName localSheetId="7" name="SAChoice___2">#REF!</definedName>
    <definedName localSheetId="8" name="SAChoice___2">#REF!</definedName>
    <definedName name="SAChoice___2">#REF!</definedName>
    <definedName localSheetId="7" name="SAChoice___25">#REF!</definedName>
    <definedName localSheetId="8" name="SAChoice___25">#REF!</definedName>
    <definedName name="SAChoice___25">#REF!</definedName>
    <definedName localSheetId="7" name="SAChoice___26">#REF!</definedName>
    <definedName localSheetId="8" name="SAChoice___26">#REF!</definedName>
    <definedName name="SAChoice___26">#REF!</definedName>
    <definedName localSheetId="7" name="SAChoice___27">#REF!</definedName>
    <definedName localSheetId="8" name="SAChoice___27">#REF!</definedName>
    <definedName name="SAChoice___27">#REF!</definedName>
    <definedName localSheetId="7" name="SAChoice___4">#REF!</definedName>
    <definedName localSheetId="8" name="SAChoice___4">#REF!</definedName>
    <definedName name="SAChoice___4">#REF!</definedName>
    <definedName localSheetId="7" name="SAChoice___5">#REF!</definedName>
    <definedName localSheetId="8" name="SAChoice___5">#REF!</definedName>
    <definedName name="SAChoice___5">#REF!</definedName>
    <definedName localSheetId="7" name="SAChoice___7">#REF!</definedName>
    <definedName localSheetId="8" name="SAChoice___7">#REF!</definedName>
    <definedName name="SAChoice___7">#REF!</definedName>
    <definedName hidden="1"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8" name="Sale">#REF!</definedName>
    <definedName name="Sale">#REF!</definedName>
    <definedName localSheetId="7" name="SAList">#REF!</definedName>
    <definedName localSheetId="8" name="SAList">#REF!</definedName>
    <definedName name="SAList">#REF!</definedName>
    <definedName localSheetId="7" name="SAList___0">#REF!</definedName>
    <definedName localSheetId="8" name="SAList___0">#REF!</definedName>
    <definedName name="SAList___0">#REF!</definedName>
    <definedName localSheetId="7" name="SAList___12">#REF!</definedName>
    <definedName localSheetId="8" name="SAList___12">#REF!</definedName>
    <definedName name="SAList___12">#REF!</definedName>
    <definedName localSheetId="7" name="SAList___14">#REF!</definedName>
    <definedName localSheetId="8" name="SAList___14">#REF!</definedName>
    <definedName name="SAList___14">#REF!</definedName>
    <definedName localSheetId="7" name="SAList___16">#REF!</definedName>
    <definedName localSheetId="8" name="SAList___16">#REF!</definedName>
    <definedName name="SAList___16">#REF!</definedName>
    <definedName localSheetId="7" name="SAList___2">#REF!</definedName>
    <definedName localSheetId="8" name="SAList___2">#REF!</definedName>
    <definedName name="SAList___2">#REF!</definedName>
    <definedName localSheetId="7" name="SAList___25">#REF!</definedName>
    <definedName localSheetId="8" name="SAList___25">#REF!</definedName>
    <definedName name="SAList___25">#REF!</definedName>
    <definedName localSheetId="7" name="SAList___26">#REF!</definedName>
    <definedName localSheetId="8" name="SAList___26">#REF!</definedName>
    <definedName name="SAList___26">#REF!</definedName>
    <definedName localSheetId="7" name="SAList___27">#REF!</definedName>
    <definedName localSheetId="8" name="SAList___27">#REF!</definedName>
    <definedName name="SAList___27">#REF!</definedName>
    <definedName localSheetId="7" name="SAList___4">#REF!</definedName>
    <definedName localSheetId="8" name="SAList___4">#REF!</definedName>
    <definedName name="SAList___4">#REF!</definedName>
    <definedName localSheetId="7" name="SAList___5">#REF!</definedName>
    <definedName localSheetId="8" name="SAList___5">#REF!</definedName>
    <definedName name="SAList___5">#REF!</definedName>
    <definedName localSheetId="7" name="SAList___7">#REF!</definedName>
    <definedName localSheetId="8" name="SAList___7">#REF!</definedName>
    <definedName name="SAList___7">#REF!</definedName>
    <definedName name="SALVAGE__">#N/A</definedName>
    <definedName hidden="1" name="SAPBEXrevision">1</definedName>
    <definedName hidden="1" name="SAPBEXrevision_1">1</definedName>
    <definedName hidden="1" name="SAPBEXsysID">"BP1"</definedName>
    <definedName hidden="1" name="SAPBEXsysID_1">"BP1"</definedName>
    <definedName hidden="1" name="SAPBEXwbID">"4GPG7WY8FO47YTFU26F0UOWSY"</definedName>
    <definedName localSheetId="7" name="Saturday_Animated">#REF!</definedName>
    <definedName localSheetId="8" name="Saturday_Animated">#REF!</definedName>
    <definedName name="Saturday_Animated">#REF!</definedName>
    <definedName localSheetId="7" name="save">'Data Mobile'!save</definedName>
    <definedName localSheetId="8" name="save">#N/A</definedName>
    <definedName name="save">'Data Mobile'!save</definedName>
    <definedName localSheetId="0" name="SaveNewFile">Cover!SaveNewFile</definedName>
    <definedName localSheetId="7" name="SaveNewFile">#N/A</definedName>
    <definedName localSheetId="8" name="SaveNewFile">'Parc Mobile '!SaveNewFile</definedName>
    <definedName name="SaveNewFile">[0]!SaveNewFile</definedName>
    <definedName localSheetId="0" name="SaveNewFile___0">TAmort___2</definedName>
    <definedName localSheetId="7" name="SaveNewFile___0">'Data Mobile'!TAmort___2</definedName>
    <definedName localSheetId="8" name="SaveNewFile___0">'Parc Mobile '!TAmort___2</definedName>
    <definedName name="SaveNewFile___0">TAmort___2</definedName>
    <definedName localSheetId="7" name="SaveNewFile___12">[57]Trafic!TAmort</definedName>
    <definedName name="SaveNewFile___12">[57]Trafic!TAmort</definedName>
    <definedName localSheetId="7" name="SaveNewFile___14">[57]Trafic!T</definedName>
    <definedName name="SaveNewFile___14">[57]Trafic!T</definedName>
    <definedName localSheetId="0" name="SaveNewFile___16">Cover!sss___27</definedName>
    <definedName localSheetId="7" name="SaveNewFile___16">'Data Mobile'!sss___27</definedName>
    <definedName localSheetId="8" name="SaveNewFile___16">'Parc Mobile '!sss___27</definedName>
    <definedName name="SaveNewFile___16">sss___27</definedName>
    <definedName localSheetId="0" name="SaveNewFile___2">T.G</definedName>
    <definedName localSheetId="7" name="SaveNewFile___2">T.G</definedName>
    <definedName localSheetId="8" name="SaveNewFile___2">T.G</definedName>
    <definedName name="SaveNewFile___2">T.G</definedName>
    <definedName localSheetId="0" name="SaveNewFile___23">Cover!sss___12</definedName>
    <definedName localSheetId="7" name="SaveNewFile___23">'Data Mobile'!sss___12</definedName>
    <definedName localSheetId="8" name="SaveNewFile___23">'Parc Mobile '!sss___12</definedName>
    <definedName name="SaveNewFile___23">sss___12</definedName>
    <definedName localSheetId="0" name="SaveNewFile___25">Cover!sss___26</definedName>
    <definedName localSheetId="7" name="SaveNewFile___25">'Data Mobile'!sss___26</definedName>
    <definedName localSheetId="8" name="SaveNewFile___25">'Parc Mobile '!sss___26</definedName>
    <definedName name="SaveNewFile___25">sss___26</definedName>
    <definedName localSheetId="0" name="SaveNewFile___26">TAmort___25</definedName>
    <definedName localSheetId="7" name="SaveNewFile___26">'Data Mobile'!TAmort___25</definedName>
    <definedName localSheetId="8" name="SaveNewFile___26">'Parc Mobile '!TAmort___25</definedName>
    <definedName name="SaveNewFile___26">TAmort___25</definedName>
    <definedName localSheetId="0" name="SaveNewFile___27">TAmort___16</definedName>
    <definedName localSheetId="7" name="SaveNewFile___27">'Data Mobile'!TAmort___16</definedName>
    <definedName localSheetId="8" name="SaveNewFile___27">'Parc Mobile '!TAmort___16</definedName>
    <definedName name="SaveNewFile___27">TAmort___16</definedName>
    <definedName localSheetId="0" name="SaveNewFile___3">Cover!sss___0</definedName>
    <definedName localSheetId="7" name="SaveNewFile___3">'Data Mobile'!sss___0</definedName>
    <definedName localSheetId="8" name="SaveNewFile___3">'Parc Mobile '!sss___0</definedName>
    <definedName name="SaveNewFile___3">sss___0</definedName>
    <definedName localSheetId="0" name="SaveNewFile___4">Cover!sss___5</definedName>
    <definedName localSheetId="7" name="SaveNewFile___4">'Data Mobile'!sss___5</definedName>
    <definedName localSheetId="8" name="SaveNewFile___4">'Parc Mobile '!sss___5</definedName>
    <definedName name="SaveNewFile___4">sss___5</definedName>
    <definedName localSheetId="0" name="SaveNewFile___5">TAmort___4</definedName>
    <definedName localSheetId="7" name="SaveNewFile___5">'Data Mobile'!TAmort___4</definedName>
    <definedName localSheetId="8" name="SaveNewFile___5">'Parc Mobile '!TAmort___4</definedName>
    <definedName name="SaveNewFile___5">TAmort___4</definedName>
    <definedName localSheetId="0" name="SaveNewFile___6">Cover!sss___2</definedName>
    <definedName localSheetId="7" name="SaveNewFile___6">'Data Mobile'!sss___2</definedName>
    <definedName localSheetId="8" name="SaveNewFile___6">'Parc Mobile '!sss___2</definedName>
    <definedName name="SaveNewFile___6">sss___2</definedName>
    <definedName localSheetId="0" name="SaveNewFile___7">TAmort___14</definedName>
    <definedName localSheetId="7" name="SaveNewFile___7">'Data Mobile'!TAmort___14</definedName>
    <definedName localSheetId="8" name="SaveNewFile___7">'Parc Mobile '!TAmort___14</definedName>
    <definedName name="SaveNewFile___7">TAmort___14</definedName>
    <definedName localSheetId="0" name="SaveNewFile___9">Cover!sss___7</definedName>
    <definedName localSheetId="7" name="SaveNewFile___9">'Data Mobile'!sss___7</definedName>
    <definedName localSheetId="8" name="SaveNewFile___9">'Parc Mobile '!sss___7</definedName>
    <definedName name="SaveNewFile___9">sss___7</definedName>
    <definedName hidden="1" name="sbgsdgfgbb">[80]AW!$E$18</definedName>
    <definedName localSheetId="0" name="SC16___0">#REF!</definedName>
    <definedName localSheetId="7" name="SC16___0">#REF!</definedName>
    <definedName localSheetId="8" name="SC16___0">#REF!</definedName>
    <definedName name="SC16___0">#REF!</definedName>
    <definedName localSheetId="0" name="SC16___12">#REF!</definedName>
    <definedName localSheetId="7" name="SC16___12">#REF!</definedName>
    <definedName localSheetId="8" name="SC16___12">#REF!</definedName>
    <definedName name="SC16___12">#REF!</definedName>
    <definedName localSheetId="0" name="SC16___14">#REF!</definedName>
    <definedName localSheetId="7" name="SC16___14">#REF!</definedName>
    <definedName localSheetId="8" name="SC16___14">#REF!</definedName>
    <definedName name="SC16___14">#REF!</definedName>
    <definedName localSheetId="7" name="SC16___16">#REF!</definedName>
    <definedName localSheetId="8" name="SC16___16">#REF!</definedName>
    <definedName name="SC16___16">#REF!</definedName>
    <definedName localSheetId="7" name="SC16___2">#REF!</definedName>
    <definedName localSheetId="8" name="SC16___2">#REF!</definedName>
    <definedName name="SC16___2">#REF!</definedName>
    <definedName localSheetId="7" name="SC16___25">#REF!</definedName>
    <definedName localSheetId="8" name="SC16___25">#REF!</definedName>
    <definedName name="SC16___25">#REF!</definedName>
    <definedName localSheetId="7" name="SC16___26">#REF!</definedName>
    <definedName localSheetId="8" name="SC16___26">#REF!</definedName>
    <definedName name="SC16___26">#REF!</definedName>
    <definedName localSheetId="7" name="SC16___27">#REF!</definedName>
    <definedName localSheetId="8" name="SC16___27">#REF!</definedName>
    <definedName name="SC16___27">#REF!</definedName>
    <definedName localSheetId="7" name="SC16___4">#REF!</definedName>
    <definedName localSheetId="8" name="SC16___4">#REF!</definedName>
    <definedName name="SC16___4">#REF!</definedName>
    <definedName localSheetId="7" name="SC16___5">#REF!</definedName>
    <definedName localSheetId="8" name="SC16___5">#REF!</definedName>
    <definedName name="SC16___5">#REF!</definedName>
    <definedName localSheetId="7" name="SC16___7">#REF!</definedName>
    <definedName localSheetId="8" name="SC16___7">#REF!</definedName>
    <definedName name="SC16___7">#REF!</definedName>
    <definedName localSheetId="0" name="scdv">Cover!scdv</definedName>
    <definedName localSheetId="7" name="scdv">#N/A</definedName>
    <definedName localSheetId="8" name="scdv">'Parc Mobile '!scdv</definedName>
    <definedName name="scdv">[0]!scdv</definedName>
    <definedName name="SCS">[85]scs!$A$26:$P$45</definedName>
    <definedName localSheetId="0" name="SD">#N/A</definedName>
    <definedName localSheetId="7" name="SD">#N/A</definedName>
    <definedName localSheetId="8" name="SD">#N/A</definedName>
    <definedName name="SD">[0]!SD</definedName>
    <definedName name="sdd">#N/A</definedName>
    <definedName hidden="1" localSheetId="0" name="sdf">{#N/A,#N/A,FALSE,"Calc";#N/A,#N/A,FALSE,"Sensitivity";#N/A,#N/A,FALSE,"LT Earn.Dil.";#N/A,#N/A,FALSE,"Dil. AVP"}</definedName>
    <definedName hidden="1" localSheetId="7" name="sdf">{#N/A,#N/A,FALSE,"Calc";#N/A,#N/A,FALSE,"Sensitivity";#N/A,#N/A,FALSE,"LT Earn.Dil.";#N/A,#N/A,FALSE,"Dil. AVP"}</definedName>
    <definedName hidden="1" localSheetId="8" name="sdf">{#N/A,#N/A,FALSE,"Calc";#N/A,#N/A,FALSE,"Sensitivity";#N/A,#N/A,FALSE,"LT Earn.Dil.";#N/A,#N/A,FALSE,"Dil. AVP"}</definedName>
    <definedName hidden="1" name="sdf">{#N/A,#N/A,FALSE,"Calc";#N/A,#N/A,FALSE,"Sensitivity";#N/A,#N/A,FALSE,"LT Earn.Dil.";#N/A,#N/A,FALSE,"Dil. AVP"}</definedName>
    <definedName hidden="1" name="sdfgdsf">[80]AW!$E$11:$E$24</definedName>
    <definedName hidden="1" name="SDFGFG">[80]AW!$E$18</definedName>
    <definedName name="SDFHLSDH">#N/A</definedName>
    <definedName name="sdfr">#N/A</definedName>
    <definedName localSheetId="0" name="sdfsdf">[0]!Tx_intérêt_par_an/#REF!</definedName>
    <definedName localSheetId="7" name="sdfsdf">'Data Mobile'!Tx_intérêt_par_an/#REF!</definedName>
    <definedName localSheetId="8" name="sdfsdf">'Parc Mobile '!Tx_intérêt_par_an/#REF!</definedName>
    <definedName name="sdfsdf">[0]!Tx_intérêt_par_an/#REF!</definedName>
    <definedName localSheetId="0" name="SDFSDFD">#REF!</definedName>
    <definedName localSheetId="7" name="SDFSDFD">#REF!</definedName>
    <definedName localSheetId="8" name="SDFSDFD">#REF!</definedName>
    <definedName name="SDFSDFD">#REF!</definedName>
    <definedName localSheetId="0" name="SDHKSLTH">Cover!Nb_de_paiements_par_an*#REF!</definedName>
    <definedName name="SDHKSLTH">#N/A</definedName>
    <definedName hidden="1" name="sdvsfdvfdsb">[80]AW!$A$11:$A$24</definedName>
    <definedName hidden="1" localSheetId="0" name="se">{"consolidated",#N/A,FALSE,"Sheet1";"cms",#N/A,FALSE,"Sheet1";"fse",#N/A,FALSE,"Sheet1"}</definedName>
    <definedName hidden="1" localSheetId="7" name="se">{"consolidated",#N/A,FALSE,"Sheet1";"cms",#N/A,FALSE,"Sheet1";"fse",#N/A,FALSE,"Sheet1"}</definedName>
    <definedName hidden="1" localSheetId="8" name="se">{"consolidated",#N/A,FALSE,"Sheet1";"cms",#N/A,FALSE,"Sheet1";"fse",#N/A,FALSE,"Sheet1"}</definedName>
    <definedName hidden="1" name="se">{"consolidated",#N/A,FALSE,"Sheet1";"cms",#N/A,FALSE,"Sheet1";"fse",#N/A,FALSE,"Sheet1"}</definedName>
    <definedName name="SECTORISATION">#N/A</definedName>
    <definedName name="segr">#N/A</definedName>
    <definedName localSheetId="7" name="sel">#REF!</definedName>
    <definedName localSheetId="8" name="sel">#REF!</definedName>
    <definedName name="sel">#REF!</definedName>
    <definedName name="SELEC">[142]Feuil1!$A$1:$M$44</definedName>
    <definedName localSheetId="0" name="select">#REF!</definedName>
    <definedName localSheetId="7" name="select">#REF!</definedName>
    <definedName localSheetId="8" name="select">#REF!</definedName>
    <definedName name="select">#REF!</definedName>
    <definedName localSheetId="0" name="Select_BIB">#REF!</definedName>
    <definedName localSheetId="7" name="Select_BIB">#REF!</definedName>
    <definedName localSheetId="8" name="Select_BIB">#REF!</definedName>
    <definedName name="Select_BIB">#REF!</definedName>
    <definedName localSheetId="0" name="Select_Power27v">#REF!</definedName>
    <definedName localSheetId="7" name="Select_Power27v">#REF!</definedName>
    <definedName localSheetId="8" name="Select_Power27v">#REF!</definedName>
    <definedName name="Select_Power27v">#REF!</definedName>
    <definedName localSheetId="7" name="Select_PowerSelect">#REF!</definedName>
    <definedName localSheetId="8" name="Select_PowerSelect">#REF!</definedName>
    <definedName name="Select_PowerSelect">#REF!</definedName>
    <definedName localSheetId="7" name="selectALI">#REF!</definedName>
    <definedName localSheetId="8" name="selectALI">#REF!</definedName>
    <definedName name="selectALI">#REF!</definedName>
    <definedName localSheetId="7" name="selection">#REF!</definedName>
    <definedName localSheetId="8" name="selection">#REF!</definedName>
    <definedName name="selection">#REF!</definedName>
    <definedName localSheetId="7" name="seltzer">#REF!</definedName>
    <definedName localSheetId="8" name="seltzer">#REF!</definedName>
    <definedName name="seltzer">#REF!</definedName>
    <definedName hidden="1" name="sencount">1</definedName>
    <definedName localSheetId="7" name="September">#REF!</definedName>
    <definedName localSheetId="8" name="September">#REF!</definedName>
    <definedName name="September">#REF!</definedName>
    <definedName name="SERIES1">#N/A</definedName>
    <definedName name="SERIES2">#N/A</definedName>
    <definedName name="ServerList">'[107]DO NOT TOUCH'!$H$10:$H$11</definedName>
    <definedName name="ServerPt">'[107]DO NOT TOUCH'!$B$10:$B$11</definedName>
    <definedName name="ServerQty">[107]Configurator!$C$7:$C$8</definedName>
    <definedName name="Servers">[107]Configurator!$B$7:$B$8</definedName>
    <definedName localSheetId="0" name="Services_Markup">#REF!</definedName>
    <definedName localSheetId="7" name="Services_Markup">#REF!</definedName>
    <definedName localSheetId="8" name="Services_Markup">#REF!</definedName>
    <definedName name="Services_Markup">#REF!</definedName>
    <definedName localSheetId="0" name="Sésame">[84]Sésame!$A$10:$Q$16</definedName>
    <definedName name="Sésame">[85]Sésame!$A$10:$Q$16</definedName>
    <definedName hidden="1" localSheetId="10" name="set">#REF!</definedName>
    <definedName hidden="1" localSheetId="0" name="set">#REF!</definedName>
    <definedName hidden="1" localSheetId="7" name="set">#REF!</definedName>
    <definedName hidden="1" localSheetId="8" name="set">#REF!</definedName>
    <definedName hidden="1" localSheetId="13" name="set">#REF!</definedName>
    <definedName hidden="1" name="set">#REF!</definedName>
    <definedName localSheetId="7" name="SF_Original">#REF!</definedName>
    <definedName localSheetId="8" name="SF_Original">#REF!</definedName>
    <definedName name="SF_Original">#REF!</definedName>
    <definedName hidden="1" name="sfbgsfbgsfbg">[80]AW!$C$30:$H$35</definedName>
    <definedName localSheetId="0" name="sfdff">Cover!sfdff</definedName>
    <definedName localSheetId="7" name="sfdff">#N/A</definedName>
    <definedName localSheetId="8" name="sfdff">'Parc Mobile '!sfdff</definedName>
    <definedName name="sfdff">[0]!sfdff</definedName>
    <definedName hidden="1" localSheetId="10" name="SFDGDSG">[80]RSG!#REF!</definedName>
    <definedName hidden="1" localSheetId="0" name="SFDGDSG">[80]RSG!#REF!</definedName>
    <definedName hidden="1" localSheetId="7" name="SFDGDSG">[80]RSG!#REF!</definedName>
    <definedName hidden="1" localSheetId="8" name="SFDGDSG">[80]RSG!#REF!</definedName>
    <definedName hidden="1" name="SFDGDSG">[80]RSG!#REF!</definedName>
    <definedName name="sfdtgjh">#N/A</definedName>
    <definedName localSheetId="7" name="sfdvxcvx">#REF!</definedName>
    <definedName localSheetId="8" name="sfdvxcvx">#REF!</definedName>
    <definedName name="sfdvxcvx">#REF!</definedName>
    <definedName name="sfgj">#N/A</definedName>
    <definedName localSheetId="0" name="sfgjhsf">Cover!sfgjhsf</definedName>
    <definedName localSheetId="7" name="sfgjhsf">#N/A</definedName>
    <definedName localSheetId="8" name="sfgjhsf">'Parc Mobile '!sfgjhsf</definedName>
    <definedName name="sfgjhsf">[0]!sfgjhsf</definedName>
    <definedName localSheetId="0" name="sfgjsf">Cover!sfgjsf</definedName>
    <definedName localSheetId="7" name="sfgjsf">#N/A</definedName>
    <definedName localSheetId="8" name="sfgjsf">'Parc Mobile '!sfgjsf</definedName>
    <definedName name="sfgjsf">[0]!sfgjsf</definedName>
    <definedName localSheetId="0" name="sfhjkj">#REF!</definedName>
    <definedName localSheetId="7" name="sfhjkj">#REF!</definedName>
    <definedName localSheetId="8" name="sfhjkj">#REF!</definedName>
    <definedName name="sfhjkj">#REF!</definedName>
    <definedName hidden="1" localSheetId="0" name="sfsdfsf">{"First Page",#N/A,FALSE,"Surfactants LBO";"Second Page",#N/A,FALSE,"Surfactants LBO"}</definedName>
    <definedName hidden="1" localSheetId="7" name="sfsdfsf">{"First Page",#N/A,FALSE,"Surfactants LBO";"Second Page",#N/A,FALSE,"Surfactants LBO"}</definedName>
    <definedName hidden="1" localSheetId="8" name="sfsdfsf">{"First Page",#N/A,FALSE,"Surfactants LBO";"Second Page",#N/A,FALSE,"Surfactants LBO"}</definedName>
    <definedName hidden="1" name="sfsdfsf">{"First Page",#N/A,FALSE,"Surfactants LBO";"Second Page",#N/A,FALSE,"Surfactants LBO"}</definedName>
    <definedName localSheetId="0" name="sfsfc">Cover!sfsfc</definedName>
    <definedName localSheetId="7" name="sfsfc">#N/A</definedName>
    <definedName localSheetId="8" name="sfsfc">'Parc Mobile '!sfsfc</definedName>
    <definedName name="sfsfc">[0]!sfsfc</definedName>
    <definedName localSheetId="0" name="sfsfd">#REF!</definedName>
    <definedName localSheetId="7" name="sfsfd">#REF!</definedName>
    <definedName localSheetId="8" name="sfsfd">#REF!</definedName>
    <definedName name="sfsfd">#REF!</definedName>
    <definedName hidden="1" localSheetId="0" name="sfze">{#N/A,#N/A,FALSE,"Contribution Analysis"}</definedName>
    <definedName hidden="1" localSheetId="7" name="sfze">{#N/A,#N/A,FALSE,"Contribution Analysis"}</definedName>
    <definedName hidden="1" localSheetId="8" name="sfze">{#N/A,#N/A,FALSE,"Contribution Analysis"}</definedName>
    <definedName hidden="1" localSheetId="13" name="sfze">{#N/A,#N/A,FALSE,"Contribution Analysis"}</definedName>
    <definedName hidden="1" name="sfze">{#N/A,#N/A,FALSE,"Contribution Analysis"}</definedName>
    <definedName localSheetId="7" name="SGADJ">#REF!</definedName>
    <definedName localSheetId="8" name="SGADJ">#REF!</definedName>
    <definedName name="SGADJ">#REF!</definedName>
    <definedName name="SGMB">[48]ONPT!$B$53</definedName>
    <definedName localSheetId="0" name="SGUNADJ">#REF!</definedName>
    <definedName localSheetId="7" name="SGUNADJ">#REF!</definedName>
    <definedName localSheetId="8" name="SGUNADJ">#REF!</definedName>
    <definedName name="SGUNADJ">#REF!</definedName>
    <definedName localSheetId="0" name="sh">Cover!sh</definedName>
    <definedName localSheetId="7" name="sh">#N/A</definedName>
    <definedName localSheetId="8" name="sh">#N/A</definedName>
    <definedName name="sh">[0]!sh</definedName>
    <definedName localSheetId="0" name="shdrhjrt">Cover!shdrhjrt</definedName>
    <definedName localSheetId="7" name="shdrhjrt">#N/A</definedName>
    <definedName localSheetId="8" name="shdrhjrt">#N/A</definedName>
    <definedName name="shdrhjrt">[0]!shdrhjrt</definedName>
    <definedName localSheetId="0" name="shst">Cover!shst</definedName>
    <definedName localSheetId="7" name="shst">#N/A</definedName>
    <definedName localSheetId="8" name="shst">#N/A</definedName>
    <definedName name="shst">[0]!shst</definedName>
    <definedName localSheetId="0" name="si">#REF!</definedName>
    <definedName localSheetId="7" name="si">#REF!</definedName>
    <definedName localSheetId="8" name="si">#REF!</definedName>
    <definedName name="si">#REF!</definedName>
    <definedName localSheetId="0" name="SILVER">[104]INTERNET!#REF!</definedName>
    <definedName localSheetId="7" name="SILVER">[104]INTERNET!#REF!</definedName>
    <definedName localSheetId="8" name="SILVER">[104]INTERNET!#REF!</definedName>
    <definedName name="SILVER">[104]INTERNET!#REF!</definedName>
    <definedName localSheetId="0" name="sjg">Cover!sjg</definedName>
    <definedName localSheetId="7" name="sjg">#N/A</definedName>
    <definedName localSheetId="8" name="sjg">'Parc Mobile '!sjg</definedName>
    <definedName name="sjg">[0]!sjg</definedName>
    <definedName localSheetId="0" name="sm">#REF!</definedName>
    <definedName localSheetId="7" name="sm">#REF!</definedName>
    <definedName localSheetId="8" name="sm">#REF!</definedName>
    <definedName name="sm">#REF!</definedName>
    <definedName name="SMDC">[48]ONPT!$B$50</definedName>
    <definedName name="SOCIETE">[24]SV161!$B$4</definedName>
    <definedName hidden="1" name="solver_lin">0</definedName>
    <definedName hidden="1" name="solver_num">0</definedName>
    <definedName hidden="1" localSheetId="10" name="solver_opt">#REF!</definedName>
    <definedName hidden="1" localSheetId="0" name="solver_opt">#REF!</definedName>
    <definedName hidden="1" localSheetId="7" name="solver_opt">#REF!</definedName>
    <definedName hidden="1" localSheetId="8" name="solver_opt">#REF!</definedName>
    <definedName hidden="1" name="solver_opt">#REF!</definedName>
    <definedName hidden="1" name="solver_tmp">#NULL!</definedName>
    <definedName hidden="1" name="solver_typ">1</definedName>
    <definedName hidden="1" name="solver_val">0</definedName>
    <definedName name="Source">[45]Source!$A$13:$Z$4431</definedName>
    <definedName name="Source2">[45]Source!$A$12:$A$4431</definedName>
    <definedName name="Source2F">[45]SourceF!$A$10:$A$3900</definedName>
    <definedName name="SourceC">[45]SourceC!$A$14:$Y$917</definedName>
    <definedName name="SourceF">[45]SourceF!$A$11:$Z$3900</definedName>
    <definedName localSheetId="0" name="SPARES">#REF!</definedName>
    <definedName localSheetId="7" name="SPARES">#REF!</definedName>
    <definedName localSheetId="8" name="SPARES">#REF!</definedName>
    <definedName name="SPARES">#REF!</definedName>
    <definedName localSheetId="0" name="Spares_Markup">#REF!</definedName>
    <definedName localSheetId="7" name="Spares_Markup">#REF!</definedName>
    <definedName localSheetId="8" name="Spares_Markup">#REF!</definedName>
    <definedName name="Spares_Markup">#REF!</definedName>
    <definedName localSheetId="0" name="SPI_Sch_Perf_Index">#REF!</definedName>
    <definedName localSheetId="7" name="SPI_Sch_Perf_Index">#REF!</definedName>
    <definedName localSheetId="8" name="SPI_Sch_Perf_Index">#REF!</definedName>
    <definedName name="SPI_Sch_Perf_Index">#REF!</definedName>
    <definedName localSheetId="7" name="SPS">#REF!</definedName>
    <definedName localSheetId="8" name="SPS">#REF!</definedName>
    <definedName name="SPS">#REF!</definedName>
    <definedName name="sq">#N/A</definedName>
    <definedName name="sqdf">#N/A</definedName>
    <definedName localSheetId="7" name="sqdqs">#REF!</definedName>
    <definedName localSheetId="8" name="sqdqs">#REF!</definedName>
    <definedName name="sqdqs">#REF!</definedName>
    <definedName localSheetId="0" name="sqdsf">[0]!Tx_intérêt_par_an/#REF!</definedName>
    <definedName localSheetId="7" name="sqdsf">'Data Mobile'!Tx_intérêt_par_an/#REF!</definedName>
    <definedName localSheetId="8" name="sqdsf">'Parc Mobile '!Tx_intérêt_par_an/#REF!</definedName>
    <definedName name="sqdsf">[0]!Tx_intérêt_par_an/#REF!</definedName>
    <definedName name="srjj">#N/A</definedName>
    <definedName localSheetId="0" name="ss">#REF!</definedName>
    <definedName localSheetId="7" name="ss">#REF!</definedName>
    <definedName localSheetId="8" name="ss">#REF!</definedName>
    <definedName name="ss">#REF!</definedName>
    <definedName localSheetId="7" name="SSCurrInput">#REF!</definedName>
    <definedName localSheetId="8" name="SSCurrInput">#REF!</definedName>
    <definedName name="SSCurrInput">#REF!</definedName>
    <definedName localSheetId="7" name="SSCurrInput___0">#REF!</definedName>
    <definedName localSheetId="8" name="SSCurrInput___0">#REF!</definedName>
    <definedName name="SSCurrInput___0">#REF!</definedName>
    <definedName localSheetId="7" name="SSCurrInput___12">#REF!</definedName>
    <definedName localSheetId="8" name="SSCurrInput___12">#REF!</definedName>
    <definedName name="SSCurrInput___12">#REF!</definedName>
    <definedName localSheetId="7" name="SSCurrInput___14">#REF!</definedName>
    <definedName localSheetId="8" name="SSCurrInput___14">#REF!</definedName>
    <definedName name="SSCurrInput___14">#REF!</definedName>
    <definedName localSheetId="7" name="SSCurrInput___16">#REF!</definedName>
    <definedName localSheetId="8" name="SSCurrInput___16">#REF!</definedName>
    <definedName name="SSCurrInput___16">#REF!</definedName>
    <definedName localSheetId="7" name="SSCurrInput___2">#REF!</definedName>
    <definedName localSheetId="8" name="SSCurrInput___2">#REF!</definedName>
    <definedName name="SSCurrInput___2">#REF!</definedName>
    <definedName localSheetId="7" name="SSCurrInput___25">#REF!</definedName>
    <definedName localSheetId="8" name="SSCurrInput___25">#REF!</definedName>
    <definedName name="SSCurrInput___25">#REF!</definedName>
    <definedName localSheetId="7" name="SSCurrInput___26">#REF!</definedName>
    <definedName localSheetId="8" name="SSCurrInput___26">#REF!</definedName>
    <definedName name="SSCurrInput___26">#REF!</definedName>
    <definedName localSheetId="7" name="SSCurrInput___27">#REF!</definedName>
    <definedName localSheetId="8" name="SSCurrInput___27">#REF!</definedName>
    <definedName name="SSCurrInput___27">#REF!</definedName>
    <definedName localSheetId="7" name="SSCurrInput___4">#REF!</definedName>
    <definedName localSheetId="8" name="SSCurrInput___4">#REF!</definedName>
    <definedName name="SSCurrInput___4">#REF!</definedName>
    <definedName localSheetId="7" name="SSCurrInput___5">#REF!</definedName>
    <definedName localSheetId="8" name="SSCurrInput___5">#REF!</definedName>
    <definedName name="SSCurrInput___5">#REF!</definedName>
    <definedName localSheetId="7" name="SSCurrInput___7">#REF!</definedName>
    <definedName localSheetId="8" name="SSCurrInput___7">#REF!</definedName>
    <definedName name="SSCurrInput___7">#REF!</definedName>
    <definedName hidden="1" localSheetId="0" name="ssdsds">{#N/A,#N/A,TRUE,"Cover sheet";#N/A,#N/A,TRUE,"DCF analysis";#N/A,#N/A,TRUE,"WACC calculation"}</definedName>
    <definedName hidden="1" localSheetId="7" name="ssdsds">{#N/A,#N/A,TRUE,"Cover sheet";#N/A,#N/A,TRUE,"DCF analysis";#N/A,#N/A,TRUE,"WACC calculation"}</definedName>
    <definedName hidden="1" localSheetId="8" name="ssdsds">{#N/A,#N/A,TRUE,"Cover sheet";#N/A,#N/A,TRUE,"DCF analysis";#N/A,#N/A,TRUE,"WACC calculation"}</definedName>
    <definedName hidden="1" name="ssdsds">{#N/A,#N/A,TRUE,"Cover sheet";#N/A,#N/A,TRUE,"DCF analysis";#N/A,#N/A,TRUE,"WACC calculation"}</definedName>
    <definedName name="sshsh">#N/A</definedName>
    <definedName localSheetId="7" name="SSQ">#REF!</definedName>
    <definedName localSheetId="8" name="SSQ">#REF!</definedName>
    <definedName name="SSQ">#REF!</definedName>
    <definedName localSheetId="0" name="sss">[0]!Tx_intérêt_par_an/#REF!</definedName>
    <definedName localSheetId="7" name="sss">'Data Mobile'!Tx_intérêt_par_an/#REF!</definedName>
    <definedName localSheetId="8" name="sss">'Parc Mobile '!Tx_intérêt_par_an/#REF!</definedName>
    <definedName name="sss">[0]!Tx_intérêt_par_an/#REF!</definedName>
    <definedName localSheetId="0" name="sss___0">VolFactor___5/#REF!</definedName>
    <definedName localSheetId="7" name="sss___0">'Data Mobile'!VolFactor___5/#REF!</definedName>
    <definedName localSheetId="8" name="sss___0">'Parc Mobile '!VolFactor___5/#REF!</definedName>
    <definedName name="sss___0">VolFactor___5/#REF!</definedName>
    <definedName localSheetId="0" name="sss___12">VolFactor___25/#REF!</definedName>
    <definedName localSheetId="7" name="sss___12">'Data Mobile'!VolFactor___25/#REF!</definedName>
    <definedName localSheetId="8" name="sss___12">'Parc Mobile '!VolFactor___25/#REF!</definedName>
    <definedName name="sss___12">VolFactor___25/#REF!</definedName>
    <definedName localSheetId="0" name="sss___14">VolFactor___16/#REF!</definedName>
    <definedName localSheetId="7" name="sss___14">'Data Mobile'!VolFactor___16/#REF!</definedName>
    <definedName localSheetId="8" name="sss___14">'Parc Mobile '!VolFactor___16/#REF!</definedName>
    <definedName name="sss___14">VolFactor___16/#REF!</definedName>
    <definedName localSheetId="0" name="sss___16">VLastRowToPrint___7/#REF!</definedName>
    <definedName localSheetId="7" name="sss___16">'Data Mobile'!VLastRowToPrint___7/#REF!</definedName>
    <definedName localSheetId="8" name="sss___16">'Parc Mobile '!VLastRowToPrint___7/#REF!</definedName>
    <definedName name="sss___16">VLastRowToPrint___7/#REF!</definedName>
    <definedName localSheetId="0" name="sss___2">VolFactor___4/#REF!</definedName>
    <definedName localSheetId="7" name="sss___2">'Data Mobile'!VolFactor___4/#REF!</definedName>
    <definedName localSheetId="8" name="sss___2">'Parc Mobile '!VolFactor___4/#REF!</definedName>
    <definedName name="sss___2">VolFactor___4/#REF!</definedName>
    <definedName localSheetId="0" name="sss___23">VolFactor___5/#REF!</definedName>
    <definedName localSheetId="7" name="sss___23">'Data Mobile'!VolFactor___5/#REF!</definedName>
    <definedName localSheetId="8" name="sss___23">'Parc Mobile '!VolFactor___5/#REF!</definedName>
    <definedName name="sss___23">VolFactor___5/#REF!</definedName>
    <definedName localSheetId="7" name="sss___25">[38]Trafic!VolFactor/#REF!</definedName>
    <definedName localSheetId="8" name="sss___25">[38]Trafic!VolFactor/#REF!</definedName>
    <definedName name="sss___25">[38]Trafic!VolFactor/#REF!</definedName>
    <definedName localSheetId="0" name="sss___26">VolFactor___12/#REF!</definedName>
    <definedName localSheetId="7" name="sss___26">'Data Mobile'!VolFactor___12/#REF!</definedName>
    <definedName localSheetId="8" name="sss___26">'Parc Mobile '!VolFactor___12/#REF!</definedName>
    <definedName name="sss___26">VolFactor___12/#REF!</definedName>
    <definedName localSheetId="0" name="sss___27">VolFactor___14/#REF!</definedName>
    <definedName localSheetId="7" name="sss___27">'Data Mobile'!VolFactor___14/#REF!</definedName>
    <definedName localSheetId="8" name="sss___27">'Parc Mobile '!VolFactor___14/#REF!</definedName>
    <definedName name="sss___27">VolFactor___14/#REF!</definedName>
    <definedName localSheetId="0" name="sss___3">VolFactor___5/#REF!</definedName>
    <definedName localSheetId="7" name="sss___3">'Data Mobile'!VolFactor___5/#REF!</definedName>
    <definedName localSheetId="8" name="sss___3">'Parc Mobile '!VolFactor___5/#REF!</definedName>
    <definedName name="sss___3">VolFactor___5/#REF!</definedName>
    <definedName localSheetId="0" name="sss___4">VLastRowToPrint___0/#REF!</definedName>
    <definedName localSheetId="7" name="sss___4">'Data Mobile'!VLastRowToPrint___0/#REF!</definedName>
    <definedName localSheetId="8" name="sss___4">'Parc Mobile '!VLastRowToPrint___0/#REF!</definedName>
    <definedName name="sss___4">VLastRowToPrint___0/#REF!</definedName>
    <definedName localSheetId="0" name="sss___5">VolFactor___2/#REF!</definedName>
    <definedName localSheetId="7" name="sss___5">'Data Mobile'!VolFactor___2/#REF!</definedName>
    <definedName localSheetId="8" name="sss___5">'Parc Mobile '!VolFactor___2/#REF!</definedName>
    <definedName name="sss___5">VolFactor___2/#REF!</definedName>
    <definedName localSheetId="0" name="sss___6">VLastRowToPrint___26/#REF!</definedName>
    <definedName localSheetId="7" name="sss___6">'Data Mobile'!VLastRowToPrint___26/#REF!</definedName>
    <definedName localSheetId="8" name="sss___6">'Parc Mobile '!VLastRowToPrint___26/#REF!</definedName>
    <definedName name="sss___6">VLastRowToPrint___26/#REF!</definedName>
    <definedName localSheetId="0" name="sss___7">VolFactor___27/#REF!</definedName>
    <definedName localSheetId="7" name="sss___7">'Data Mobile'!VolFactor___27/#REF!</definedName>
    <definedName localSheetId="8" name="sss___7">'Parc Mobile '!VolFactor___27/#REF!</definedName>
    <definedName name="sss___7">VolFactor___27/#REF!</definedName>
    <definedName localSheetId="0" name="sss___9">VolFactor___5/#REF!</definedName>
    <definedName localSheetId="7" name="sss___9">'Data Mobile'!VolFactor___5/#REF!</definedName>
    <definedName localSheetId="8" name="sss___9">'Parc Mobile '!VolFactor___5/#REF!</definedName>
    <definedName name="sss___9">VolFactor___5/#REF!</definedName>
    <definedName name="sssc">#N/A</definedName>
    <definedName hidden="1" localSheetId="10" name="ssss">[86]P.EQUIPEMENT99!#REF!</definedName>
    <definedName hidden="1" localSheetId="0" name="ssss">[86]P.EQUIPEMENT99!#REF!</definedName>
    <definedName hidden="1" localSheetId="7" name="ssss">[86]P.EQUIPEMENT99!#REF!</definedName>
    <definedName hidden="1" localSheetId="8" name="ssss">[86]P.EQUIPEMENT99!#REF!</definedName>
    <definedName hidden="1" name="ssss">[86]P.EQUIPEMENT99!#REF!</definedName>
    <definedName hidden="1" localSheetId="10" name="ssss03">[109]P.EQUIPEMENT99!#REF!</definedName>
    <definedName hidden="1" localSheetId="0" name="ssss03">[109]P.EQUIPEMENT99!#REF!</definedName>
    <definedName hidden="1" localSheetId="7" name="ssss03">[109]P.EQUIPEMENT99!#REF!</definedName>
    <definedName hidden="1" localSheetId="8" name="ssss03">[109]P.EQUIPEMENT99!#REF!</definedName>
    <definedName hidden="1" name="ssss03">[109]P.EQUIPEMENT99!#REF!</definedName>
    <definedName hidden="1"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8" name="ssssssssssss">#REF!</definedName>
    <definedName name="ssssssssssss">#REF!</definedName>
    <definedName localSheetId="7" name="startdate">#REF!</definedName>
    <definedName localSheetId="8" name="startdate">#REF!</definedName>
    <definedName name="startdate">#REF!</definedName>
    <definedName name="Statut">[45]Statut!$A$9:$B$1428</definedName>
    <definedName name="StatutF">[45]StatutF!$A$11:$B$3677</definedName>
    <definedName localSheetId="0" name="STDCOSTS">#REF!</definedName>
    <definedName localSheetId="7" name="STDCOSTS">#REF!</definedName>
    <definedName localSheetId="8" name="STDCOSTS">#REF!</definedName>
    <definedName name="STDCOSTS">#REF!</definedName>
    <definedName hidden="1"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o">'[29]FES  ATLAS'!#REF!</definedName>
    <definedName localSheetId="8" name="sto">'[29]FES  ATLAS'!#REF!</definedName>
    <definedName name="sto">'[29]FES  ATLAS'!#REF!</definedName>
    <definedName localSheetId="7" name="stock">'[28]FES  ATLAS'!#REF!</definedName>
    <definedName localSheetId="8" name="stock">'[28]FES  ATLAS'!#REF!</definedName>
    <definedName name="stock">'[28]FES  ATLAS'!#REF!</definedName>
    <definedName localSheetId="0" name="STPER">#REF!</definedName>
    <definedName localSheetId="7" name="STPER">#REF!</definedName>
    <definedName localSheetId="8" name="STPER">#REF!</definedName>
    <definedName name="STPER">#REF!</definedName>
    <definedName localSheetId="7" name="strplan">'[19]by dept'!#REF!</definedName>
    <definedName localSheetId="8" name="strplan">'[19]by dept'!#REF!</definedName>
    <definedName name="strplan">'[19]by dept'!#REF!</definedName>
    <definedName localSheetId="0" name="SUM">#REF!</definedName>
    <definedName localSheetId="7" name="SUM">#REF!</definedName>
    <definedName localSheetId="8" name="SUM">#REF!</definedName>
    <definedName name="SUM">#REF!</definedName>
    <definedName name="SUM_DETAIL">'[130]Product Summary (2)'!$A$6:$W$68</definedName>
    <definedName name="SUM_SUM">'[130]Product Summary (2)'!$A$81:$R$103</definedName>
    <definedName localSheetId="0" name="SV_Sch_Var">#REF!</definedName>
    <definedName localSheetId="7" name="SV_Sch_Var">#REF!</definedName>
    <definedName localSheetId="8" name="SV_Sch_Var">#REF!</definedName>
    <definedName name="SV_Sch_Var">#REF!</definedName>
    <definedName localSheetId="0" name="SV_Sch_Variance">#REF!</definedName>
    <definedName localSheetId="7" name="SV_Sch_Variance">#REF!</definedName>
    <definedName localSheetId="8" name="SV_Sch_Variance">#REF!</definedName>
    <definedName name="SV_Sch_Variance">#REF!</definedName>
    <definedName localSheetId="0" name="sxwc">[100]BATIMENT!#REF!</definedName>
    <definedName localSheetId="7" name="sxwc">[100]BATIMENT!#REF!</definedName>
    <definedName localSheetId="8" name="sxwc">[100]BATIMENT!#REF!</definedName>
    <definedName name="sxwc">[100]BATIMENT!#REF!</definedName>
    <definedName localSheetId="0" name="synthèse">#REF!</definedName>
    <definedName localSheetId="7" name="synthèse">#REF!</definedName>
    <definedName localSheetId="8" name="synthèse">#REF!</definedName>
    <definedName name="synthèse">#REF!</definedName>
    <definedName localSheetId="0" name="SYNTHESE_BA__ETAT_PRIVE">#REF!</definedName>
    <definedName localSheetId="7" name="SYNTHESE_BA__ETAT_PRIVE">#REF!</definedName>
    <definedName localSheetId="8" name="SYNTHESE_BA__ETAT_PRIVE">#REF!</definedName>
    <definedName name="SYNTHESE_BA__ETAT_PRIVE">#REF!</definedName>
    <definedName localSheetId="0" name="SystemImpedance">#REF!</definedName>
    <definedName localSheetId="7" name="SystemImpedance">#REF!</definedName>
    <definedName localSheetId="8" name="SystemImpedance">#REF!</definedName>
    <definedName name="SystemImpedance">#REF!</definedName>
    <definedName name="T">#N/A</definedName>
    <definedName name="T.G">[48]ONPT!$E$30</definedName>
    <definedName localSheetId="0" name="T.V.A__MAI__2003">#REF!</definedName>
    <definedName localSheetId="7" name="T.V.A__MAI__2003">#REF!</definedName>
    <definedName localSheetId="8" name="T.V.A__MAI__2003">#REF!</definedName>
    <definedName name="T.V.A__MAI__2003">#REF!</definedName>
    <definedName localSheetId="7" name="tab">[143]Marrakech!#REF!</definedName>
    <definedName localSheetId="8" name="tab">[143]Marrakech!#REF!</definedName>
    <definedName name="tab">[143]Marrakech!#REF!</definedName>
    <definedName localSheetId="0" name="TABLE">#REF!</definedName>
    <definedName localSheetId="7" name="TABLE">#REF!</definedName>
    <definedName localSheetId="8" name="TABLE">#REF!</definedName>
    <definedName name="TABLE">#REF!</definedName>
    <definedName localSheetId="0" name="tableau">#REF!</definedName>
    <definedName localSheetId="7" name="tableau">#REF!</definedName>
    <definedName localSheetId="8" name="tableau">#REF!</definedName>
    <definedName name="tableau">#REF!</definedName>
    <definedName localSheetId="0" name="tableau10">#REF!,#REF!</definedName>
    <definedName localSheetId="7" name="tableau10">#REF!,#REF!</definedName>
    <definedName localSheetId="8" name="tableau10">#REF!,#REF!</definedName>
    <definedName name="tableau10">#REF!,#REF!</definedName>
    <definedName name="tableau11">'[144]Cost investments'!$F$9:$L$23,'[144]Cost investments'!$N$9:$S$23,'[144]Cost investments'!$F$28:$L$42,'[144]Cost investments'!$N$28:$S$42</definedName>
    <definedName localSheetId="0" name="tableau12">'[144]Fair value investments'!$D$10:$R$37,'[144]Fair value investments'!#REF!</definedName>
    <definedName localSheetId="7" name="tableau12">'[144]Fair value investments'!$D$10:$R$37,'[144]Fair value investments'!#REF!</definedName>
    <definedName localSheetId="8" name="tableau12">'[144]Fair value investments'!$D$10:$R$37,'[144]Fair value investments'!#REF!</definedName>
    <definedName name="tableau12">'[144]Fair value investments'!$D$10:$R$37,'[144]Fair value investments'!#REF!</definedName>
    <definedName name="tableau13">'[144]Other LT loans &amp; investments'!$E$10:$M$32,'[144]Other LT loans &amp; investments'!$E$38:$M$59</definedName>
    <definedName localSheetId="0" name="tableau14">#REF!</definedName>
    <definedName localSheetId="7" name="tableau14">#REF!</definedName>
    <definedName localSheetId="8" name="tableau14">#REF!</definedName>
    <definedName name="tableau14">#REF!</definedName>
    <definedName localSheetId="0" name="tableau15">#REF!</definedName>
    <definedName localSheetId="7" name="tableau15">#REF!</definedName>
    <definedName localSheetId="8" name="tableau15">#REF!</definedName>
    <definedName name="tableau15">#REF!</definedName>
    <definedName localSheetId="7" name="tableau16">#REF!,#REF!</definedName>
    <definedName localSheetId="8" name="tableau16">#REF!,#REF!</definedName>
    <definedName name="tableau16">#REF!,#REF!</definedName>
    <definedName localSheetId="7" name="tableau17">#REF!</definedName>
    <definedName localSheetId="8" name="tableau17">#REF!</definedName>
    <definedName name="tableau17">#REF!</definedName>
    <definedName localSheetId="7" name="tableau18">#REF!,#REF!,#REF!</definedName>
    <definedName localSheetId="8" name="tableau18">#REF!,#REF!,#REF!</definedName>
    <definedName name="tableau18">#REF!,#REF!,#REF!</definedName>
    <definedName localSheetId="7" name="tableau2">#REF!,#REF!</definedName>
    <definedName localSheetId="8" name="tableau2">#REF!,#REF!</definedName>
    <definedName name="tableau2">#REF!,#REF!</definedName>
    <definedName localSheetId="0" name="tableau3">#REF!,#REF!,#REF!,#REF!</definedName>
    <definedName localSheetId="7" name="tableau3">#REF!,#REF!,#REF!,#REF!</definedName>
    <definedName localSheetId="8" name="tableau3">#REF!,#REF!,#REF!,#REF!</definedName>
    <definedName name="tableau3">#REF!,#REF!,#REF!,#REF!</definedName>
    <definedName localSheetId="7" name="tableau4">#REF!,#REF!,#REF!</definedName>
    <definedName localSheetId="8" name="tableau4">#REF!,#REF!,#REF!</definedName>
    <definedName name="tableau4">#REF!,#REF!,#REF!</definedName>
    <definedName localSheetId="7" name="tableau5">#REF!</definedName>
    <definedName localSheetId="8" name="tableau5">#REF!</definedName>
    <definedName name="tableau5">#REF!</definedName>
    <definedName localSheetId="7" name="tableau6">#REF!</definedName>
    <definedName localSheetId="8" name="tableau6">#REF!</definedName>
    <definedName name="tableau6">#REF!</definedName>
    <definedName localSheetId="7" name="tableau7">#REF!</definedName>
    <definedName localSheetId="8" name="tableau7">#REF!</definedName>
    <definedName name="tableau7">#REF!</definedName>
    <definedName localSheetId="7" name="tableau8">#REF!,#REF!</definedName>
    <definedName localSheetId="8" name="tableau8">#REF!,#REF!</definedName>
    <definedName name="tableau8">#REF!,#REF!</definedName>
    <definedName name="tableau9">'[144]Invest. in equity affiliates'!$G$13:$AE$23,'[144]Invest. in equity affiliates'!$G$33:$AG$43</definedName>
    <definedName localSheetId="0" name="tableconv">#REF!</definedName>
    <definedName localSheetId="7" name="tableconv">#REF!</definedName>
    <definedName localSheetId="8" name="tableconv">#REF!</definedName>
    <definedName name="tableconv">#REF!</definedName>
    <definedName localSheetId="0" name="tableconversion">#REF!</definedName>
    <definedName localSheetId="7" name="tableconversion">#REF!</definedName>
    <definedName localSheetId="8" name="tableconversion">#REF!</definedName>
    <definedName name="tableconversion">#REF!</definedName>
    <definedName localSheetId="7" name="TAmort">#REF!</definedName>
    <definedName localSheetId="8" name="TAmort">#REF!</definedName>
    <definedName name="TAmort">#REF!</definedName>
    <definedName localSheetId="7" name="TAmort___0">#REF!</definedName>
    <definedName localSheetId="8" name="TAmort___0">#REF!</definedName>
    <definedName name="TAmort___0">#REF!</definedName>
    <definedName localSheetId="7" name="TAmort___12">#REF!</definedName>
    <definedName localSheetId="8" name="TAmort___12">#REF!</definedName>
    <definedName name="TAmort___12">#REF!</definedName>
    <definedName localSheetId="7" name="TAmort___14">#REF!</definedName>
    <definedName localSheetId="8" name="TAmort___14">#REF!</definedName>
    <definedName name="TAmort___14">#REF!</definedName>
    <definedName localSheetId="7" name="TAmort___16">#REF!</definedName>
    <definedName localSheetId="8" name="TAmort___16">#REF!</definedName>
    <definedName name="TAmort___16">#REF!</definedName>
    <definedName localSheetId="7" name="TAmort___2">#REF!</definedName>
    <definedName localSheetId="8" name="TAmort___2">#REF!</definedName>
    <definedName name="TAmort___2">#REF!</definedName>
    <definedName localSheetId="7" name="TAmort___25">#REF!</definedName>
    <definedName localSheetId="8" name="TAmort___25">#REF!</definedName>
    <definedName name="TAmort___25">#REF!</definedName>
    <definedName localSheetId="7" name="TAmort___26">#REF!</definedName>
    <definedName localSheetId="8" name="TAmort___26">#REF!</definedName>
    <definedName name="TAmort___26">#REF!</definedName>
    <definedName localSheetId="7" name="TAmort___27">#REF!</definedName>
    <definedName localSheetId="8" name="TAmort___27">#REF!</definedName>
    <definedName name="TAmort___27">#REF!</definedName>
    <definedName localSheetId="7" name="TAmort___4">#REF!</definedName>
    <definedName localSheetId="8" name="TAmort___4">#REF!</definedName>
    <definedName name="TAmort___4">#REF!</definedName>
    <definedName localSheetId="7" name="TAmort___5">#REF!</definedName>
    <definedName localSheetId="8" name="TAmort___5">#REF!</definedName>
    <definedName name="TAmort___5">#REF!</definedName>
    <definedName localSheetId="7" name="TAmort___7">#REF!</definedName>
    <definedName localSheetId="8" name="TAmort___7">#REF!</definedName>
    <definedName name="TAmort___7">#REF!</definedName>
    <definedName localSheetId="7" name="Tanger">#REF!</definedName>
    <definedName localSheetId="8" name="Tanger">#REF!</definedName>
    <definedName name="Tanger">#REF!</definedName>
    <definedName localSheetId="7" name="TargetDebtToCapital">#REF!</definedName>
    <definedName localSheetId="8" name="TargetDebtToCapital">#REF!</definedName>
    <definedName name="TargetDebtToCapital">#REF!</definedName>
    <definedName localSheetId="7" name="TargetDebtToCapital___0">#REF!</definedName>
    <definedName localSheetId="8" name="TargetDebtToCapital___0">#REF!</definedName>
    <definedName name="TargetDebtToCapital___0">#REF!</definedName>
    <definedName localSheetId="7" name="TargetDebtToCapital___12">#REF!</definedName>
    <definedName localSheetId="8" name="TargetDebtToCapital___12">#REF!</definedName>
    <definedName name="TargetDebtToCapital___12">#REF!</definedName>
    <definedName localSheetId="7" name="TargetDebtToCapital___14">#REF!</definedName>
    <definedName localSheetId="8" name="TargetDebtToCapital___14">#REF!</definedName>
    <definedName name="TargetDebtToCapital___14">#REF!</definedName>
    <definedName localSheetId="7" name="TargetDebtToCapital___16">#REF!</definedName>
    <definedName localSheetId="8" name="TargetDebtToCapital___16">#REF!</definedName>
    <definedName name="TargetDebtToCapital___16">#REF!</definedName>
    <definedName localSheetId="7" name="TargetDebtToCapital___2">#REF!</definedName>
    <definedName localSheetId="8" name="TargetDebtToCapital___2">#REF!</definedName>
    <definedName name="TargetDebtToCapital___2">#REF!</definedName>
    <definedName localSheetId="7" name="TargetDebtToCapital___25">#REF!</definedName>
    <definedName localSheetId="8" name="TargetDebtToCapital___25">#REF!</definedName>
    <definedName name="TargetDebtToCapital___25">#REF!</definedName>
    <definedName localSheetId="7" name="TargetDebtToCapital___26">#REF!</definedName>
    <definedName localSheetId="8" name="TargetDebtToCapital___26">#REF!</definedName>
    <definedName name="TargetDebtToCapital___26">#REF!</definedName>
    <definedName localSheetId="7" name="TargetDebtToCapital___27">#REF!</definedName>
    <definedName localSheetId="8" name="TargetDebtToCapital___27">#REF!</definedName>
    <definedName name="TargetDebtToCapital___27">#REF!</definedName>
    <definedName localSheetId="7" name="TargetDebtToCapital___4">#REF!</definedName>
    <definedName localSheetId="8" name="TargetDebtToCapital___4">#REF!</definedName>
    <definedName name="TargetDebtToCapital___4">#REF!</definedName>
    <definedName localSheetId="7" name="TargetDebtToCapital___5">#REF!</definedName>
    <definedName localSheetId="8" name="TargetDebtToCapital___5">#REF!</definedName>
    <definedName name="TargetDebtToCapital___5">#REF!</definedName>
    <definedName localSheetId="7" name="TargetDebtToCapital___7">#REF!</definedName>
    <definedName localSheetId="8" name="TargetDebtToCapital___7">#REF!</definedName>
    <definedName name="TargetDebtToCapital___7">#REF!</definedName>
    <definedName localSheetId="7" name="TAssetPct">#REF!</definedName>
    <definedName localSheetId="8" name="TAssetPct">#REF!</definedName>
    <definedName name="TAssetPct">#REF!</definedName>
    <definedName localSheetId="7" name="TAssetPct___0">#REF!</definedName>
    <definedName localSheetId="8" name="TAssetPct___0">#REF!</definedName>
    <definedName name="TAssetPct___0">#REF!</definedName>
    <definedName localSheetId="7" name="TAssetPct___12">#REF!</definedName>
    <definedName localSheetId="8" name="TAssetPct___12">#REF!</definedName>
    <definedName name="TAssetPct___12">#REF!</definedName>
    <definedName localSheetId="7" name="TAssetPct___14">#REF!</definedName>
    <definedName localSheetId="8" name="TAssetPct___14">#REF!</definedName>
    <definedName name="TAssetPct___14">#REF!</definedName>
    <definedName localSheetId="7" name="TAssetPct___16">#REF!</definedName>
    <definedName localSheetId="8" name="TAssetPct___16">#REF!</definedName>
    <definedName name="TAssetPct___16">#REF!</definedName>
    <definedName localSheetId="7" name="TAssetPct___2">#REF!</definedName>
    <definedName localSheetId="8" name="TAssetPct___2">#REF!</definedName>
    <definedName name="TAssetPct___2">#REF!</definedName>
    <definedName localSheetId="7" name="TAssetPct___25">#REF!</definedName>
    <definedName localSheetId="8" name="TAssetPct___25">#REF!</definedName>
    <definedName name="TAssetPct___25">#REF!</definedName>
    <definedName localSheetId="7" name="TAssetPct___26">#REF!</definedName>
    <definedName localSheetId="8" name="TAssetPct___26">#REF!</definedName>
    <definedName name="TAssetPct___26">#REF!</definedName>
    <definedName localSheetId="7" name="TAssetPct___27">#REF!</definedName>
    <definedName localSheetId="8" name="TAssetPct___27">#REF!</definedName>
    <definedName name="TAssetPct___27">#REF!</definedName>
    <definedName localSheetId="7" name="TAssetPct___4">#REF!</definedName>
    <definedName localSheetId="8" name="TAssetPct___4">#REF!</definedName>
    <definedName name="TAssetPct___4">#REF!</definedName>
    <definedName localSheetId="7" name="TAssetPct___5">#REF!</definedName>
    <definedName localSheetId="8" name="TAssetPct___5">#REF!</definedName>
    <definedName name="TAssetPct___5">#REF!</definedName>
    <definedName localSheetId="7" name="TAssetPct___7">#REF!</definedName>
    <definedName localSheetId="8" name="TAssetPct___7">#REF!</definedName>
    <definedName name="TAssetPct___7">#REF!</definedName>
    <definedName localSheetId="7" name="TAssets">#REF!</definedName>
    <definedName localSheetId="8" name="TAssets">#REF!</definedName>
    <definedName name="TAssets">#REF!</definedName>
    <definedName localSheetId="7" name="TAssets___0">#REF!</definedName>
    <definedName localSheetId="8" name="TAssets___0">#REF!</definedName>
    <definedName name="TAssets___0">#REF!</definedName>
    <definedName localSheetId="7" name="TAssets___12">#REF!</definedName>
    <definedName localSheetId="8" name="TAssets___12">#REF!</definedName>
    <definedName name="TAssets___12">#REF!</definedName>
    <definedName localSheetId="7" name="TAssets___14">#REF!</definedName>
    <definedName localSheetId="8" name="TAssets___14">#REF!</definedName>
    <definedName name="TAssets___14">#REF!</definedName>
    <definedName localSheetId="7" name="TAssets___16">#REF!</definedName>
    <definedName localSheetId="8" name="TAssets___16">#REF!</definedName>
    <definedName name="TAssets___16">#REF!</definedName>
    <definedName localSheetId="7" name="TAssets___2">#REF!</definedName>
    <definedName localSheetId="8" name="TAssets___2">#REF!</definedName>
    <definedName name="TAssets___2">#REF!</definedName>
    <definedName localSheetId="7" name="TAssets___25">#REF!</definedName>
    <definedName localSheetId="8" name="TAssets___25">#REF!</definedName>
    <definedName name="TAssets___25">#REF!</definedName>
    <definedName localSheetId="7" name="TAssets___26">#REF!</definedName>
    <definedName localSheetId="8" name="TAssets___26">#REF!</definedName>
    <definedName name="TAssets___26">#REF!</definedName>
    <definedName localSheetId="7" name="TAssets___27">#REF!</definedName>
    <definedName localSheetId="8" name="TAssets___27">#REF!</definedName>
    <definedName name="TAssets___27">#REF!</definedName>
    <definedName localSheetId="7" name="TAssets___4">#REF!</definedName>
    <definedName localSheetId="8" name="TAssets___4">#REF!</definedName>
    <definedName name="TAssets___4">#REF!</definedName>
    <definedName localSheetId="7" name="TAssets___5">#REF!</definedName>
    <definedName localSheetId="8" name="TAssets___5">#REF!</definedName>
    <definedName name="TAssets___5">#REF!</definedName>
    <definedName localSheetId="7" name="TAssets___7">#REF!</definedName>
    <definedName localSheetId="8" name="TAssets___7">#REF!</definedName>
    <definedName name="TAssets___7">#REF!</definedName>
    <definedName localSheetId="7" name="tata">#REF!</definedName>
    <definedName localSheetId="8" name="tata">#REF!</definedName>
    <definedName name="tata">#REF!</definedName>
    <definedName hidden="1" localSheetId="0" name="tatat">{"IS",#N/A,FALSE,"IS";"RPTIS",#N/A,FALSE,"RPTIS";"STATS",#N/A,FALSE,"STATS";"CELL",#N/A,FALSE,"CELL";"BS",#N/A,FALSE,"BS"}</definedName>
    <definedName hidden="1" localSheetId="7" name="tatat">{"IS",#N/A,FALSE,"IS";"RPTIS",#N/A,FALSE,"RPTIS";"STATS",#N/A,FALSE,"STATS";"CELL",#N/A,FALSE,"CELL";"BS",#N/A,FALSE,"BS"}</definedName>
    <definedName hidden="1" localSheetId="8" name="tatat">{"IS",#N/A,FALSE,"IS";"RPTIS",#N/A,FALSE,"RPTIS";"STATS",#N/A,FALSE,"STATS";"CELL",#N/A,FALSE,"CELL";"BS",#N/A,FALSE,"BS"}</definedName>
    <definedName hidden="1" localSheetId="13" name="tatat">{"IS",#N/A,FALSE,"IS";"RPTIS",#N/A,FALSE,"RPTIS";"STATS",#N/A,FALSE,"STATS";"CELL",#N/A,FALSE,"CELL";"BS",#N/A,FALSE,"BS"}</definedName>
    <definedName hidden="1" name="tatat">{"IS",#N/A,FALSE,"IS";"RPTIS",#N/A,FALSE,"RPTIS";"STATS",#N/A,FALSE,"STATS";"CELL",#N/A,FALSE,"CELL";"BS",#N/A,FALSE,"BS"}</definedName>
    <definedName localSheetId="7" name="Taux_intérêt_par_an">#REF!</definedName>
    <definedName localSheetId="8" name="Taux_intérêt_par_an">#REF!</definedName>
    <definedName name="Taux_intérêt_par_an">#REF!</definedName>
    <definedName localSheetId="7" name="Taux_intérêt_par_an___0">#REF!</definedName>
    <definedName localSheetId="8" name="Taux_intérêt_par_an___0">#REF!</definedName>
    <definedName name="Taux_intérêt_par_an___0">#REF!</definedName>
    <definedName localSheetId="7" name="Taux_intérêt_par_an___12">#REF!</definedName>
    <definedName localSheetId="8" name="Taux_intérêt_par_an___12">#REF!</definedName>
    <definedName name="Taux_intérêt_par_an___12">#REF!</definedName>
    <definedName localSheetId="7" name="Taux_intérêt_par_an___14">#REF!</definedName>
    <definedName localSheetId="8" name="Taux_intérêt_par_an___14">#REF!</definedName>
    <definedName name="Taux_intérêt_par_an___14">#REF!</definedName>
    <definedName localSheetId="7" name="Taux_intérêt_par_an___16">#REF!</definedName>
    <definedName localSheetId="8" name="Taux_intérêt_par_an___16">#REF!</definedName>
    <definedName name="Taux_intérêt_par_an___16">#REF!</definedName>
    <definedName localSheetId="7" name="Taux_intérêt_par_an___2">#REF!</definedName>
    <definedName localSheetId="8" name="Taux_intérêt_par_an___2">#REF!</definedName>
    <definedName name="Taux_intérêt_par_an___2">#REF!</definedName>
    <definedName localSheetId="7" name="Taux_intérêt_par_an___25">#REF!</definedName>
    <definedName localSheetId="8" name="Taux_intérêt_par_an___25">#REF!</definedName>
    <definedName name="Taux_intérêt_par_an___25">#REF!</definedName>
    <definedName localSheetId="7" name="Taux_intérêt_par_an___26">#REF!</definedName>
    <definedName localSheetId="8" name="Taux_intérêt_par_an___26">#REF!</definedName>
    <definedName name="Taux_intérêt_par_an___26">#REF!</definedName>
    <definedName localSheetId="7" name="Taux_intérêt_par_an___27">#REF!</definedName>
    <definedName localSheetId="8" name="Taux_intérêt_par_an___27">#REF!</definedName>
    <definedName name="Taux_intérêt_par_an___27">#REF!</definedName>
    <definedName localSheetId="7" name="Taux_intérêt_par_an___4">#REF!</definedName>
    <definedName localSheetId="8" name="Taux_intérêt_par_an___4">#REF!</definedName>
    <definedName name="Taux_intérêt_par_an___4">#REF!</definedName>
    <definedName localSheetId="7" name="Taux_intérêt_par_an___5">#REF!</definedName>
    <definedName localSheetId="8" name="Taux_intérêt_par_an___5">#REF!</definedName>
    <definedName name="Taux_intérêt_par_an___5">#REF!</definedName>
    <definedName localSheetId="7" name="Taux_intérêt_par_an___7">#REF!</definedName>
    <definedName localSheetId="8" name="Taux_intérêt_par_an___7">#REF!</definedName>
    <definedName name="Taux_intérêt_par_an___7">#REF!</definedName>
    <definedName name="TAX">#N/A</definedName>
    <definedName localSheetId="7" name="TCapex">#REF!</definedName>
    <definedName localSheetId="8" name="TCapex">#REF!</definedName>
    <definedName name="TCapex">#REF!</definedName>
    <definedName localSheetId="7" name="TCapex___0">#REF!</definedName>
    <definedName localSheetId="8" name="TCapex___0">#REF!</definedName>
    <definedName name="TCapex___0">#REF!</definedName>
    <definedName localSheetId="7" name="TCapex___12">#REF!</definedName>
    <definedName localSheetId="8" name="TCapex___12">#REF!</definedName>
    <definedName name="TCapex___12">#REF!</definedName>
    <definedName localSheetId="7" name="TCapex___14">#REF!</definedName>
    <definedName localSheetId="8" name="TCapex___14">#REF!</definedName>
    <definedName name="TCapex___14">#REF!</definedName>
    <definedName localSheetId="7" name="TCapex___16">#REF!</definedName>
    <definedName localSheetId="8" name="TCapex___16">#REF!</definedName>
    <definedName name="TCapex___16">#REF!</definedName>
    <definedName localSheetId="7" name="TCapex___2">#REF!</definedName>
    <definedName localSheetId="8" name="TCapex___2">#REF!</definedName>
    <definedName name="TCapex___2">#REF!</definedName>
    <definedName localSheetId="7" name="TCapex___25">#REF!</definedName>
    <definedName localSheetId="8" name="TCapex___25">#REF!</definedName>
    <definedName name="TCapex___25">#REF!</definedName>
    <definedName localSheetId="7" name="TCapex___26">#REF!</definedName>
    <definedName localSheetId="8" name="TCapex___26">#REF!</definedName>
    <definedName name="TCapex___26">#REF!</definedName>
    <definedName localSheetId="7" name="TCapex___27">#REF!</definedName>
    <definedName localSheetId="8" name="TCapex___27">#REF!</definedName>
    <definedName name="TCapex___27">#REF!</definedName>
    <definedName localSheetId="7" name="TCapex___4">#REF!</definedName>
    <definedName localSheetId="8" name="TCapex___4">#REF!</definedName>
    <definedName name="TCapex___4">#REF!</definedName>
    <definedName localSheetId="7" name="TCapex___5">#REF!</definedName>
    <definedName localSheetId="8" name="TCapex___5">#REF!</definedName>
    <definedName name="TCapex___5">#REF!</definedName>
    <definedName localSheetId="7" name="TCapex___7">#REF!</definedName>
    <definedName localSheetId="8" name="TCapex___7">#REF!</definedName>
    <definedName name="TCapex___7">#REF!</definedName>
    <definedName localSheetId="7" name="TCapexPct">#REF!</definedName>
    <definedName localSheetId="8" name="TCapexPct">#REF!</definedName>
    <definedName name="TCapexPct">#REF!</definedName>
    <definedName localSheetId="7" name="TCapexPct___0">#REF!</definedName>
    <definedName localSheetId="8" name="TCapexPct___0">#REF!</definedName>
    <definedName name="TCapexPct___0">#REF!</definedName>
    <definedName localSheetId="7" name="TCapexPct___12">#REF!</definedName>
    <definedName localSheetId="8" name="TCapexPct___12">#REF!</definedName>
    <definedName name="TCapexPct___12">#REF!</definedName>
    <definedName localSheetId="7" name="TCapexPct___14">#REF!</definedName>
    <definedName localSheetId="8" name="TCapexPct___14">#REF!</definedName>
    <definedName name="TCapexPct___14">#REF!</definedName>
    <definedName localSheetId="7" name="TCapexPct___16">#REF!</definedName>
    <definedName localSheetId="8" name="TCapexPct___16">#REF!</definedName>
    <definedName name="TCapexPct___16">#REF!</definedName>
    <definedName localSheetId="7" name="TCapexPct___2">#REF!</definedName>
    <definedName localSheetId="8" name="TCapexPct___2">#REF!</definedName>
    <definedName name="TCapexPct___2">#REF!</definedName>
    <definedName localSheetId="7" name="TCapexPct___25">#REF!</definedName>
    <definedName localSheetId="8" name="TCapexPct___25">#REF!</definedName>
    <definedName name="TCapexPct___25">#REF!</definedName>
    <definedName localSheetId="7" name="TCapexPct___26">#REF!</definedName>
    <definedName localSheetId="8" name="TCapexPct___26">#REF!</definedName>
    <definedName name="TCapexPct___26">#REF!</definedName>
    <definedName localSheetId="7" name="TCapexPct___27">#REF!</definedName>
    <definedName localSheetId="8" name="TCapexPct___27">#REF!</definedName>
    <definedName name="TCapexPct___27">#REF!</definedName>
    <definedName localSheetId="7" name="TCapexPct___4">#REF!</definedName>
    <definedName localSheetId="8" name="TCapexPct___4">#REF!</definedName>
    <definedName name="TCapexPct___4">#REF!</definedName>
    <definedName localSheetId="7" name="TCapexPct___5">#REF!</definedName>
    <definedName localSheetId="8" name="TCapexPct___5">#REF!</definedName>
    <definedName name="TCapexPct___5">#REF!</definedName>
    <definedName localSheetId="7" name="TCapexPct___7">#REF!</definedName>
    <definedName localSheetId="8" name="TCapexPct___7">#REF!</definedName>
    <definedName name="TCapexPct___7">#REF!</definedName>
    <definedName localSheetId="7" name="Tcasa">#REF!</definedName>
    <definedName localSheetId="8" name="Tcasa">#REF!</definedName>
    <definedName name="Tcasa">#REF!</definedName>
    <definedName localSheetId="7" name="TChgDefTax">#REF!</definedName>
    <definedName localSheetId="8" name="TChgDefTax">#REF!</definedName>
    <definedName name="TChgDefTax">#REF!</definedName>
    <definedName localSheetId="7" name="TChgDefTax___0">#REF!</definedName>
    <definedName localSheetId="8" name="TChgDefTax___0">#REF!</definedName>
    <definedName name="TChgDefTax___0">#REF!</definedName>
    <definedName localSheetId="7" name="TChgDefTax___12">#REF!</definedName>
    <definedName localSheetId="8" name="TChgDefTax___12">#REF!</definedName>
    <definedName name="TChgDefTax___12">#REF!</definedName>
    <definedName localSheetId="7" name="TChgDefTax___14">#REF!</definedName>
    <definedName localSheetId="8" name="TChgDefTax___14">#REF!</definedName>
    <definedName name="TChgDefTax___14">#REF!</definedName>
    <definedName localSheetId="7" name="TChgDefTax___16">#REF!</definedName>
    <definedName localSheetId="8" name="TChgDefTax___16">#REF!</definedName>
    <definedName name="TChgDefTax___16">#REF!</definedName>
    <definedName localSheetId="7" name="TChgDefTax___2">#REF!</definedName>
    <definedName localSheetId="8" name="TChgDefTax___2">#REF!</definedName>
    <definedName name="TChgDefTax___2">#REF!</definedName>
    <definedName localSheetId="7" name="TChgDefTax___25">#REF!</definedName>
    <definedName localSheetId="8" name="TChgDefTax___25">#REF!</definedName>
    <definedName name="TChgDefTax___25">#REF!</definedName>
    <definedName localSheetId="7" name="TChgDefTax___26">#REF!</definedName>
    <definedName localSheetId="8" name="TChgDefTax___26">#REF!</definedName>
    <definedName name="TChgDefTax___26">#REF!</definedName>
    <definedName localSheetId="7" name="TChgDefTax___27">#REF!</definedName>
    <definedName localSheetId="8" name="TChgDefTax___27">#REF!</definedName>
    <definedName name="TChgDefTax___27">#REF!</definedName>
    <definedName localSheetId="7" name="TChgDefTax___4">#REF!</definedName>
    <definedName localSheetId="8" name="TChgDefTax___4">#REF!</definedName>
    <definedName name="TChgDefTax___4">#REF!</definedName>
    <definedName localSheetId="7" name="TChgDefTax___5">#REF!</definedName>
    <definedName localSheetId="8" name="TChgDefTax___5">#REF!</definedName>
    <definedName name="TChgDefTax___5">#REF!</definedName>
    <definedName localSheetId="7" name="TChgDefTax___7">#REF!</definedName>
    <definedName localSheetId="8" name="TChgDefTax___7">#REF!</definedName>
    <definedName name="TChgDefTax___7">#REF!</definedName>
    <definedName localSheetId="7" name="TChgNWI">#REF!</definedName>
    <definedName localSheetId="8" name="TChgNWI">#REF!</definedName>
    <definedName name="TChgNWI">#REF!</definedName>
    <definedName localSheetId="7" name="TChgNWI___0">#REF!</definedName>
    <definedName localSheetId="8" name="TChgNWI___0">#REF!</definedName>
    <definedName name="TChgNWI___0">#REF!</definedName>
    <definedName localSheetId="7" name="TChgNWI___12">#REF!</definedName>
    <definedName localSheetId="8" name="TChgNWI___12">#REF!</definedName>
    <definedName name="TChgNWI___12">#REF!</definedName>
    <definedName localSheetId="7" name="TChgNWI___14">#REF!</definedName>
    <definedName localSheetId="8" name="TChgNWI___14">#REF!</definedName>
    <definedName name="TChgNWI___14">#REF!</definedName>
    <definedName localSheetId="7" name="TChgNWI___16">#REF!</definedName>
    <definedName localSheetId="8" name="TChgNWI___16">#REF!</definedName>
    <definedName name="TChgNWI___16">#REF!</definedName>
    <definedName localSheetId="7" name="TChgNWI___2">#REF!</definedName>
    <definedName localSheetId="8" name="TChgNWI___2">#REF!</definedName>
    <definedName name="TChgNWI___2">#REF!</definedName>
    <definedName localSheetId="7" name="TChgNWI___25">#REF!</definedName>
    <definedName localSheetId="8" name="TChgNWI___25">#REF!</definedName>
    <definedName name="TChgNWI___25">#REF!</definedName>
    <definedName localSheetId="7" name="TChgNWI___26">#REF!</definedName>
    <definedName localSheetId="8" name="TChgNWI___26">#REF!</definedName>
    <definedName name="TChgNWI___26">#REF!</definedName>
    <definedName localSheetId="7" name="TChgNWI___27">#REF!</definedName>
    <definedName localSheetId="8" name="TChgNWI___27">#REF!</definedName>
    <definedName name="TChgNWI___27">#REF!</definedName>
    <definedName localSheetId="7" name="TChgNWI___4">#REF!</definedName>
    <definedName localSheetId="8" name="TChgNWI___4">#REF!</definedName>
    <definedName name="TChgNWI___4">#REF!</definedName>
    <definedName localSheetId="7" name="TChgNWI___5">#REF!</definedName>
    <definedName localSheetId="8" name="TChgNWI___5">#REF!</definedName>
    <definedName name="TChgNWI___5">#REF!</definedName>
    <definedName localSheetId="7" name="TChgNWI___7">#REF!</definedName>
    <definedName localSheetId="8" name="TChgNWI___7">#REF!</definedName>
    <definedName name="TChgNWI___7">#REF!</definedName>
    <definedName localSheetId="0" name="TD">[145]taux!$C$2</definedName>
    <definedName name="TD">[146]taux!$C$2</definedName>
    <definedName localSheetId="0" name="TD_CAPEX_ACTU2_PREVISION">#REF!</definedName>
    <definedName localSheetId="7" name="TD_CAPEX_ACTU2_PREVISION">#REF!</definedName>
    <definedName localSheetId="8" name="TD_CAPEX_ACTU2_PREVISION">#REF!</definedName>
    <definedName name="TD_CAPEX_ACTU2_PREVISION">#REF!</definedName>
    <definedName localSheetId="7" name="TD0">[146]taux!#REF!</definedName>
    <definedName localSheetId="8" name="TD0">[146]taux!#REF!</definedName>
    <definedName name="TD0">[146]taux!#REF!</definedName>
    <definedName localSheetId="0" name="TDepr">#REF!</definedName>
    <definedName localSheetId="7" name="TDepr">#REF!</definedName>
    <definedName localSheetId="8" name="TDepr">#REF!</definedName>
    <definedName name="TDepr">#REF!</definedName>
    <definedName localSheetId="0" name="TDepr___0">#REF!</definedName>
    <definedName localSheetId="7" name="TDepr___0">#REF!</definedName>
    <definedName localSheetId="8" name="TDepr___0">#REF!</definedName>
    <definedName name="TDepr___0">#REF!</definedName>
    <definedName localSheetId="0" name="TDepr___12">#REF!</definedName>
    <definedName localSheetId="7" name="TDepr___12">#REF!</definedName>
    <definedName localSheetId="8" name="TDepr___12">#REF!</definedName>
    <definedName name="TDepr___12">#REF!</definedName>
    <definedName localSheetId="7" name="TDepr___14">#REF!</definedName>
    <definedName localSheetId="8" name="TDepr___14">#REF!</definedName>
    <definedName name="TDepr___14">#REF!</definedName>
    <definedName localSheetId="7" name="TDepr___16">#REF!</definedName>
    <definedName localSheetId="8" name="TDepr___16">#REF!</definedName>
    <definedName name="TDepr___16">#REF!</definedName>
    <definedName localSheetId="7" name="TDepr___2">#REF!</definedName>
    <definedName localSheetId="8" name="TDepr___2">#REF!</definedName>
    <definedName name="TDepr___2">#REF!</definedName>
    <definedName localSheetId="7" name="TDepr___25">#REF!</definedName>
    <definedName localSheetId="8" name="TDepr___25">#REF!</definedName>
    <definedName name="TDepr___25">#REF!</definedName>
    <definedName localSheetId="7" name="TDepr___26">#REF!</definedName>
    <definedName localSheetId="8" name="TDepr___26">#REF!</definedName>
    <definedName name="TDepr___26">#REF!</definedName>
    <definedName localSheetId="7" name="TDepr___27">#REF!</definedName>
    <definedName localSheetId="8" name="TDepr___27">#REF!</definedName>
    <definedName name="TDepr___27">#REF!</definedName>
    <definedName localSheetId="7" name="TDepr___4">#REF!</definedName>
    <definedName localSheetId="8" name="TDepr___4">#REF!</definedName>
    <definedName name="TDepr___4">#REF!</definedName>
    <definedName localSheetId="7" name="TDepr___5">#REF!</definedName>
    <definedName localSheetId="8" name="TDepr___5">#REF!</definedName>
    <definedName name="TDepr___5">#REF!</definedName>
    <definedName localSheetId="7" name="TDepr___7">#REF!</definedName>
    <definedName localSheetId="8" name="TDepr___7">#REF!</definedName>
    <definedName name="TDepr___7">#REF!</definedName>
    <definedName localSheetId="7" name="TDeprOutput">#REF!</definedName>
    <definedName localSheetId="8" name="TDeprOutput">#REF!</definedName>
    <definedName name="TDeprOutput">#REF!</definedName>
    <definedName localSheetId="7" name="TDeprOutput___0">#REF!</definedName>
    <definedName localSheetId="8" name="TDeprOutput___0">#REF!</definedName>
    <definedName name="TDeprOutput___0">#REF!</definedName>
    <definedName localSheetId="7" name="TDeprOutput___12">#REF!</definedName>
    <definedName localSheetId="8" name="TDeprOutput___12">#REF!</definedName>
    <definedName name="TDeprOutput___12">#REF!</definedName>
    <definedName localSheetId="7" name="TDeprOutput___14">#REF!</definedName>
    <definedName localSheetId="8" name="TDeprOutput___14">#REF!</definedName>
    <definedName name="TDeprOutput___14">#REF!</definedName>
    <definedName localSheetId="7" name="TDeprOutput___16">#REF!</definedName>
    <definedName localSheetId="8" name="TDeprOutput___16">#REF!</definedName>
    <definedName name="TDeprOutput___16">#REF!</definedName>
    <definedName localSheetId="7" name="TDeprOutput___2">#REF!</definedName>
    <definedName localSheetId="8" name="TDeprOutput___2">#REF!</definedName>
    <definedName name="TDeprOutput___2">#REF!</definedName>
    <definedName localSheetId="7" name="TDeprOutput___25">#REF!</definedName>
    <definedName localSheetId="8" name="TDeprOutput___25">#REF!</definedName>
    <definedName name="TDeprOutput___25">#REF!</definedName>
    <definedName localSheetId="7" name="TDeprOutput___26">#REF!</definedName>
    <definedName localSheetId="8" name="TDeprOutput___26">#REF!</definedName>
    <definedName name="TDeprOutput___26">#REF!</definedName>
    <definedName localSheetId="7" name="TDeprOutput___27">#REF!</definedName>
    <definedName localSheetId="8" name="TDeprOutput___27">#REF!</definedName>
    <definedName name="TDeprOutput___27">#REF!</definedName>
    <definedName localSheetId="7" name="TDeprOutput___4">#REF!</definedName>
    <definedName localSheetId="8" name="TDeprOutput___4">#REF!</definedName>
    <definedName name="TDeprOutput___4">#REF!</definedName>
    <definedName localSheetId="7" name="TDeprOutput___5">#REF!</definedName>
    <definedName localSheetId="8" name="TDeprOutput___5">#REF!</definedName>
    <definedName name="TDeprOutput___5">#REF!</definedName>
    <definedName localSheetId="7" name="TDeprOutput___7">#REF!</definedName>
    <definedName localSheetId="8" name="TDeprOutput___7">#REF!</definedName>
    <definedName name="TDeprOutput___7">#REF!</definedName>
    <definedName localSheetId="0" name="TE">[145]taux!$C$1</definedName>
    <definedName name="TE">[146]taux!$C$1</definedName>
    <definedName localSheetId="7" name="TE0">[146]taux!#REF!</definedName>
    <definedName localSheetId="8" name="TE0">[146]taux!#REF!</definedName>
    <definedName name="TE0">[146]taux!#REF!</definedName>
    <definedName localSheetId="0" name="TEBIAT">#REF!</definedName>
    <definedName localSheetId="7" name="TEBIAT">#REF!</definedName>
    <definedName localSheetId="8" name="TEBIAT">#REF!</definedName>
    <definedName name="TEBIAT">#REF!</definedName>
    <definedName localSheetId="0" name="TEBIAT___0">#REF!</definedName>
    <definedName localSheetId="7" name="TEBIAT___0">#REF!</definedName>
    <definedName localSheetId="8" name="TEBIAT___0">#REF!</definedName>
    <definedName name="TEBIAT___0">#REF!</definedName>
    <definedName localSheetId="0" name="TEBIAT___12">#REF!</definedName>
    <definedName localSheetId="7" name="TEBIAT___12">#REF!</definedName>
    <definedName localSheetId="8" name="TEBIAT___12">#REF!</definedName>
    <definedName name="TEBIAT___12">#REF!</definedName>
    <definedName localSheetId="7" name="TEBIAT___14">#REF!</definedName>
    <definedName localSheetId="8" name="TEBIAT___14">#REF!</definedName>
    <definedName name="TEBIAT___14">#REF!</definedName>
    <definedName localSheetId="7" name="TEBIAT___16">#REF!</definedName>
    <definedName localSheetId="8" name="TEBIAT___16">#REF!</definedName>
    <definedName name="TEBIAT___16">#REF!</definedName>
    <definedName localSheetId="7" name="TEBIAT___2">#REF!</definedName>
    <definedName localSheetId="8" name="TEBIAT___2">#REF!</definedName>
    <definedName name="TEBIAT___2">#REF!</definedName>
    <definedName localSheetId="7" name="TEBIAT___25">#REF!</definedName>
    <definedName localSheetId="8" name="TEBIAT___25">#REF!</definedName>
    <definedName name="TEBIAT___25">#REF!</definedName>
    <definedName localSheetId="7" name="TEBIAT___26">#REF!</definedName>
    <definedName localSheetId="8" name="TEBIAT___26">#REF!</definedName>
    <definedName name="TEBIAT___26">#REF!</definedName>
    <definedName localSheetId="7" name="TEBIAT___27">#REF!</definedName>
    <definedName localSheetId="8" name="TEBIAT___27">#REF!</definedName>
    <definedName name="TEBIAT___27">#REF!</definedName>
    <definedName localSheetId="7" name="TEBIAT___4">#REF!</definedName>
    <definedName localSheetId="8" name="TEBIAT___4">#REF!</definedName>
    <definedName name="TEBIAT___4">#REF!</definedName>
    <definedName localSheetId="7" name="TEBIAT___5">#REF!</definedName>
    <definedName localSheetId="8" name="TEBIAT___5">#REF!</definedName>
    <definedName name="TEBIAT___5">#REF!</definedName>
    <definedName localSheetId="7" name="TEBIAT___7">#REF!</definedName>
    <definedName localSheetId="8" name="TEBIAT___7">#REF!</definedName>
    <definedName name="TEBIAT___7">#REF!</definedName>
    <definedName localSheetId="7" name="TEBIT">#REF!</definedName>
    <definedName localSheetId="8" name="TEBIT">#REF!</definedName>
    <definedName name="TEBIT">#REF!</definedName>
    <definedName localSheetId="7" name="TEBIT___0">#REF!</definedName>
    <definedName localSheetId="8" name="TEBIT___0">#REF!</definedName>
    <definedName name="TEBIT___0">#REF!</definedName>
    <definedName localSheetId="7" name="TEBIT___12">#REF!</definedName>
    <definedName localSheetId="8" name="TEBIT___12">#REF!</definedName>
    <definedName name="TEBIT___12">#REF!</definedName>
    <definedName localSheetId="7" name="TEBIT___14">#REF!</definedName>
    <definedName localSheetId="8" name="TEBIT___14">#REF!</definedName>
    <definedName name="TEBIT___14">#REF!</definedName>
    <definedName localSheetId="7" name="TEBIT___16">#REF!</definedName>
    <definedName localSheetId="8" name="TEBIT___16">#REF!</definedName>
    <definedName name="TEBIT___16">#REF!</definedName>
    <definedName localSheetId="7" name="TEBIT___2">#REF!</definedName>
    <definedName localSheetId="8" name="TEBIT___2">#REF!</definedName>
    <definedName name="TEBIT___2">#REF!</definedName>
    <definedName localSheetId="7" name="TEBIT___25">#REF!</definedName>
    <definedName localSheetId="8" name="TEBIT___25">#REF!</definedName>
    <definedName name="TEBIT___25">#REF!</definedName>
    <definedName localSheetId="7" name="TEBIT___26">#REF!</definedName>
    <definedName localSheetId="8" name="TEBIT___26">#REF!</definedName>
    <definedName name="TEBIT___26">#REF!</definedName>
    <definedName localSheetId="7" name="TEBIT___27">#REF!</definedName>
    <definedName localSheetId="8" name="TEBIT___27">#REF!</definedName>
    <definedName name="TEBIT___27">#REF!</definedName>
    <definedName localSheetId="7" name="TEBIT___4">#REF!</definedName>
    <definedName localSheetId="8" name="TEBIT___4">#REF!</definedName>
    <definedName name="TEBIT___4">#REF!</definedName>
    <definedName localSheetId="7" name="TEBIT___5">#REF!</definedName>
    <definedName localSheetId="8" name="TEBIT___5">#REF!</definedName>
    <definedName name="TEBIT___5">#REF!</definedName>
    <definedName localSheetId="7" name="TEBIT___7">#REF!</definedName>
    <definedName localSheetId="8" name="TEBIT___7">#REF!</definedName>
    <definedName name="TEBIT___7">#REF!</definedName>
    <definedName localSheetId="7" name="TEBITAdj">#REF!</definedName>
    <definedName localSheetId="8" name="TEBITAdj">#REF!</definedName>
    <definedName name="TEBITAdj">#REF!</definedName>
    <definedName localSheetId="7" name="TEBITAdj___0">#REF!</definedName>
    <definedName localSheetId="8" name="TEBITAdj___0">#REF!</definedName>
    <definedName name="TEBITAdj___0">#REF!</definedName>
    <definedName localSheetId="7" name="TEBITAdj___12">#REF!</definedName>
    <definedName localSheetId="8" name="TEBITAdj___12">#REF!</definedName>
    <definedName name="TEBITAdj___12">#REF!</definedName>
    <definedName localSheetId="7" name="TEBITAdj___14">#REF!</definedName>
    <definedName localSheetId="8" name="TEBITAdj___14">#REF!</definedName>
    <definedName name="TEBITAdj___14">#REF!</definedName>
    <definedName localSheetId="7" name="TEBITAdj___16">#REF!</definedName>
    <definedName localSheetId="8" name="TEBITAdj___16">#REF!</definedName>
    <definedName name="TEBITAdj___16">#REF!</definedName>
    <definedName localSheetId="7" name="TEBITAdj___2">#REF!</definedName>
    <definedName localSheetId="8" name="TEBITAdj___2">#REF!</definedName>
    <definedName name="TEBITAdj___2">#REF!</definedName>
    <definedName localSheetId="7" name="TEBITAdj___25">#REF!</definedName>
    <definedName localSheetId="8" name="TEBITAdj___25">#REF!</definedName>
    <definedName name="TEBITAdj___25">#REF!</definedName>
    <definedName localSheetId="7" name="TEBITAdj___26">#REF!</definedName>
    <definedName localSheetId="8" name="TEBITAdj___26">#REF!</definedName>
    <definedName name="TEBITAdj___26">#REF!</definedName>
    <definedName localSheetId="7" name="TEBITAdj___27">#REF!</definedName>
    <definedName localSheetId="8" name="TEBITAdj___27">#REF!</definedName>
    <definedName name="TEBITAdj___27">#REF!</definedName>
    <definedName localSheetId="7" name="TEBITAdj___4">#REF!</definedName>
    <definedName localSheetId="8" name="TEBITAdj___4">#REF!</definedName>
    <definedName name="TEBITAdj___4">#REF!</definedName>
    <definedName localSheetId="7" name="TEBITAdj___5">#REF!</definedName>
    <definedName localSheetId="8" name="TEBITAdj___5">#REF!</definedName>
    <definedName name="TEBITAdj___5">#REF!</definedName>
    <definedName localSheetId="7" name="TEBITAdj___7">#REF!</definedName>
    <definedName localSheetId="8" name="TEBITAdj___7">#REF!</definedName>
    <definedName name="TEBITAdj___7">#REF!</definedName>
    <definedName localSheetId="7" name="TEBITDAAdj">#REF!</definedName>
    <definedName localSheetId="8" name="TEBITDAAdj">#REF!</definedName>
    <definedName name="TEBITDAAdj">#REF!</definedName>
    <definedName localSheetId="7" name="TEBITDAAdj___0">#REF!</definedName>
    <definedName localSheetId="8" name="TEBITDAAdj___0">#REF!</definedName>
    <definedName name="TEBITDAAdj___0">#REF!</definedName>
    <definedName localSheetId="7" name="TEBITDAAdj___12">#REF!</definedName>
    <definedName localSheetId="8" name="TEBITDAAdj___12">#REF!</definedName>
    <definedName name="TEBITDAAdj___12">#REF!</definedName>
    <definedName localSheetId="7" name="TEBITDAAdj___14">#REF!</definedName>
    <definedName localSheetId="8" name="TEBITDAAdj___14">#REF!</definedName>
    <definedName name="TEBITDAAdj___14">#REF!</definedName>
    <definedName localSheetId="7" name="TEBITDAAdj___16">#REF!</definedName>
    <definedName localSheetId="8" name="TEBITDAAdj___16">#REF!</definedName>
    <definedName name="TEBITDAAdj___16">#REF!</definedName>
    <definedName localSheetId="7" name="TEBITDAAdj___2">#REF!</definedName>
    <definedName localSheetId="8" name="TEBITDAAdj___2">#REF!</definedName>
    <definedName name="TEBITDAAdj___2">#REF!</definedName>
    <definedName localSheetId="7" name="TEBITDAAdj___25">#REF!</definedName>
    <definedName localSheetId="8" name="TEBITDAAdj___25">#REF!</definedName>
    <definedName name="TEBITDAAdj___25">#REF!</definedName>
    <definedName localSheetId="7" name="TEBITDAAdj___26">#REF!</definedName>
    <definedName localSheetId="8" name="TEBITDAAdj___26">#REF!</definedName>
    <definedName name="TEBITDAAdj___26">#REF!</definedName>
    <definedName localSheetId="7" name="TEBITDAAdj___27">#REF!</definedName>
    <definedName localSheetId="8" name="TEBITDAAdj___27">#REF!</definedName>
    <definedName name="TEBITDAAdj___27">#REF!</definedName>
    <definedName localSheetId="7" name="TEBITDAAdj___4">#REF!</definedName>
    <definedName localSheetId="8" name="TEBITDAAdj___4">#REF!</definedName>
    <definedName name="TEBITDAAdj___4">#REF!</definedName>
    <definedName localSheetId="7" name="TEBITDAAdj___5">#REF!</definedName>
    <definedName localSheetId="8" name="TEBITDAAdj___5">#REF!</definedName>
    <definedName name="TEBITDAAdj___5">#REF!</definedName>
    <definedName localSheetId="7" name="TEBITDAAdj___7">#REF!</definedName>
    <definedName localSheetId="8" name="TEBITDAAdj___7">#REF!</definedName>
    <definedName name="TEBITDAAdj___7">#REF!</definedName>
    <definedName localSheetId="7" name="TEBITDAMult">#REF!</definedName>
    <definedName localSheetId="8" name="TEBITDAMult">#REF!</definedName>
    <definedName name="TEBITDAMult">#REF!</definedName>
    <definedName localSheetId="7" name="TEBITDAMult___0">#REF!</definedName>
    <definedName localSheetId="8" name="TEBITDAMult___0">#REF!</definedName>
    <definedName name="TEBITDAMult___0">#REF!</definedName>
    <definedName localSheetId="7" name="TEBITDAMult___12">#REF!</definedName>
    <definedName localSheetId="8" name="TEBITDAMult___12">#REF!</definedName>
    <definedName name="TEBITDAMult___12">#REF!</definedName>
    <definedName localSheetId="7" name="TEBITDAMult___14">#REF!</definedName>
    <definedName localSheetId="8" name="TEBITDAMult___14">#REF!</definedName>
    <definedName name="TEBITDAMult___14">#REF!</definedName>
    <definedName localSheetId="7" name="TEBITDAMult___16">#REF!</definedName>
    <definedName localSheetId="8" name="TEBITDAMult___16">#REF!</definedName>
    <definedName name="TEBITDAMult___16">#REF!</definedName>
    <definedName localSheetId="7" name="TEBITDAMult___2">#REF!</definedName>
    <definedName localSheetId="8" name="TEBITDAMult___2">#REF!</definedName>
    <definedName name="TEBITDAMult___2">#REF!</definedName>
    <definedName localSheetId="7" name="TEBITDAMult___25">#REF!</definedName>
    <definedName localSheetId="8" name="TEBITDAMult___25">#REF!</definedName>
    <definedName name="TEBITDAMult___25">#REF!</definedName>
    <definedName localSheetId="7" name="TEBITDAMult___26">#REF!</definedName>
    <definedName localSheetId="8" name="TEBITDAMult___26">#REF!</definedName>
    <definedName name="TEBITDAMult___26">#REF!</definedName>
    <definedName localSheetId="7" name="TEBITDAMult___27">#REF!</definedName>
    <definedName localSheetId="8" name="TEBITDAMult___27">#REF!</definedName>
    <definedName name="TEBITDAMult___27">#REF!</definedName>
    <definedName localSheetId="7" name="TEBITDAMult___4">#REF!</definedName>
    <definedName localSheetId="8" name="TEBITDAMult___4">#REF!</definedName>
    <definedName name="TEBITDAMult___4">#REF!</definedName>
    <definedName localSheetId="7" name="TEBITDAMult___5">#REF!</definedName>
    <definedName localSheetId="8" name="TEBITDAMult___5">#REF!</definedName>
    <definedName name="TEBITDAMult___5">#REF!</definedName>
    <definedName localSheetId="7" name="TEBITDAMult___7">#REF!</definedName>
    <definedName localSheetId="8" name="TEBITDAMult___7">#REF!</definedName>
    <definedName name="TEBITDAMult___7">#REF!</definedName>
    <definedName localSheetId="7" name="TEBITMargin">#REF!</definedName>
    <definedName localSheetId="8" name="TEBITMargin">#REF!</definedName>
    <definedName name="TEBITMargin">#REF!</definedName>
    <definedName localSheetId="7" name="TEBITMargin___0">#REF!</definedName>
    <definedName localSheetId="8" name="TEBITMargin___0">#REF!</definedName>
    <definedName name="TEBITMargin___0">#REF!</definedName>
    <definedName localSheetId="7" name="TEBITMargin___12">#REF!</definedName>
    <definedName localSheetId="8" name="TEBITMargin___12">#REF!</definedName>
    <definedName name="TEBITMargin___12">#REF!</definedName>
    <definedName localSheetId="7" name="TEBITMargin___14">#REF!</definedName>
    <definedName localSheetId="8" name="TEBITMargin___14">#REF!</definedName>
    <definedName name="TEBITMargin___14">#REF!</definedName>
    <definedName localSheetId="7" name="TEBITMargin___16">#REF!</definedName>
    <definedName localSheetId="8" name="TEBITMargin___16">#REF!</definedName>
    <definedName name="TEBITMargin___16">#REF!</definedName>
    <definedName localSheetId="7" name="TEBITMargin___2">#REF!</definedName>
    <definedName localSheetId="8" name="TEBITMargin___2">#REF!</definedName>
    <definedName name="TEBITMargin___2">#REF!</definedName>
    <definedName localSheetId="7" name="TEBITMargin___25">#REF!</definedName>
    <definedName localSheetId="8" name="TEBITMargin___25">#REF!</definedName>
    <definedName name="TEBITMargin___25">#REF!</definedName>
    <definedName localSheetId="7" name="TEBITMargin___26">#REF!</definedName>
    <definedName localSheetId="8" name="TEBITMargin___26">#REF!</definedName>
    <definedName name="TEBITMargin___26">#REF!</definedName>
    <definedName localSheetId="7" name="TEBITMargin___27">#REF!</definedName>
    <definedName localSheetId="8" name="TEBITMargin___27">#REF!</definedName>
    <definedName name="TEBITMargin___27">#REF!</definedName>
    <definedName localSheetId="7" name="TEBITMargin___4">#REF!</definedName>
    <definedName localSheetId="8" name="TEBITMargin___4">#REF!</definedName>
    <definedName name="TEBITMargin___4">#REF!</definedName>
    <definedName localSheetId="7" name="TEBITMargin___5">#REF!</definedName>
    <definedName localSheetId="8" name="TEBITMargin___5">#REF!</definedName>
    <definedName name="TEBITMargin___5">#REF!</definedName>
    <definedName localSheetId="7" name="TEBITMargin___7">#REF!</definedName>
    <definedName localSheetId="8" name="TEBITMargin___7">#REF!</definedName>
    <definedName name="TEBITMargin___7">#REF!</definedName>
    <definedName localSheetId="7" name="TEBITMult">#REF!</definedName>
    <definedName localSheetId="8" name="TEBITMult">#REF!</definedName>
    <definedName name="TEBITMult">#REF!</definedName>
    <definedName localSheetId="7" name="TEBITMult___0">#REF!</definedName>
    <definedName localSheetId="8" name="TEBITMult___0">#REF!</definedName>
    <definedName name="TEBITMult___0">#REF!</definedName>
    <definedName localSheetId="7" name="TEBITMult___12">#REF!</definedName>
    <definedName localSheetId="8" name="TEBITMult___12">#REF!</definedName>
    <definedName name="TEBITMult___12">#REF!</definedName>
    <definedName localSheetId="7" name="TEBITMult___14">#REF!</definedName>
    <definedName localSheetId="8" name="TEBITMult___14">#REF!</definedName>
    <definedName name="TEBITMult___14">#REF!</definedName>
    <definedName localSheetId="7" name="TEBITMult___16">#REF!</definedName>
    <definedName localSheetId="8" name="TEBITMult___16">#REF!</definedName>
    <definedName name="TEBITMult___16">#REF!</definedName>
    <definedName localSheetId="7" name="TEBITMult___2">#REF!</definedName>
    <definedName localSheetId="8" name="TEBITMult___2">#REF!</definedName>
    <definedName name="TEBITMult___2">#REF!</definedName>
    <definedName localSheetId="7" name="TEBITMult___25">#REF!</definedName>
    <definedName localSheetId="8" name="TEBITMult___25">#REF!</definedName>
    <definedName name="TEBITMult___25">#REF!</definedName>
    <definedName localSheetId="7" name="TEBITMult___26">#REF!</definedName>
    <definedName localSheetId="8" name="TEBITMult___26">#REF!</definedName>
    <definedName name="TEBITMult___26">#REF!</definedName>
    <definedName localSheetId="7" name="TEBITMult___27">#REF!</definedName>
    <definedName localSheetId="8" name="TEBITMult___27">#REF!</definedName>
    <definedName name="TEBITMult___27">#REF!</definedName>
    <definedName localSheetId="7" name="TEBITMult___4">#REF!</definedName>
    <definedName localSheetId="8" name="TEBITMult___4">#REF!</definedName>
    <definedName name="TEBITMult___4">#REF!</definedName>
    <definedName localSheetId="7" name="TEBITMult___5">#REF!</definedName>
    <definedName localSheetId="8" name="TEBITMult___5">#REF!</definedName>
    <definedName name="TEBITMult___5">#REF!</definedName>
    <definedName localSheetId="7" name="TEBITMult___7">#REF!</definedName>
    <definedName localSheetId="8" name="TEBITMult___7">#REF!</definedName>
    <definedName name="TEBITMult___7">#REF!</definedName>
    <definedName localSheetId="7" name="Telco_GDP">#REF!</definedName>
    <definedName localSheetId="8" name="Telco_GDP">#REF!</definedName>
    <definedName name="Telco_GDP">#REF!</definedName>
    <definedName localSheetId="7" name="Telco_GDP___0">#REF!</definedName>
    <definedName localSheetId="8" name="Telco_GDP___0">#REF!</definedName>
    <definedName name="Telco_GDP___0">#REF!</definedName>
    <definedName localSheetId="7" name="Telco_GDP___12">#REF!</definedName>
    <definedName localSheetId="8" name="Telco_GDP___12">#REF!</definedName>
    <definedName name="Telco_GDP___12">#REF!</definedName>
    <definedName localSheetId="7" name="Telco_GDP___14">#REF!</definedName>
    <definedName localSheetId="8" name="Telco_GDP___14">#REF!</definedName>
    <definedName name="Telco_GDP___14">#REF!</definedName>
    <definedName localSheetId="7" name="Telco_GDP___16">#REF!</definedName>
    <definedName localSheetId="8" name="Telco_GDP___16">#REF!</definedName>
    <definedName name="Telco_GDP___16">#REF!</definedName>
    <definedName localSheetId="7" name="Telco_GDP___2">#REF!</definedName>
    <definedName localSheetId="8" name="Telco_GDP___2">#REF!</definedName>
    <definedName name="Telco_GDP___2">#REF!</definedName>
    <definedName localSheetId="7" name="Telco_GDP___25">#REF!</definedName>
    <definedName localSheetId="8" name="Telco_GDP___25">#REF!</definedName>
    <definedName name="Telco_GDP___25">#REF!</definedName>
    <definedName localSheetId="7" name="Telco_GDP___26">#REF!</definedName>
    <definedName localSheetId="8" name="Telco_GDP___26">#REF!</definedName>
    <definedName name="Telco_GDP___26">#REF!</definedName>
    <definedName localSheetId="7" name="Telco_GDP___27">#REF!</definedName>
    <definedName localSheetId="8" name="Telco_GDP___27">#REF!</definedName>
    <definedName name="Telco_GDP___27">#REF!</definedName>
    <definedName localSheetId="7" name="Telco_GDP___4">#REF!</definedName>
    <definedName localSheetId="8" name="Telco_GDP___4">#REF!</definedName>
    <definedName name="Telco_GDP___4">#REF!</definedName>
    <definedName localSheetId="7" name="Telco_GDP___5">#REF!</definedName>
    <definedName localSheetId="8" name="Telco_GDP___5">#REF!</definedName>
    <definedName name="Telco_GDP___5">#REF!</definedName>
    <definedName localSheetId="7" name="Telco_GDP___7">#REF!</definedName>
    <definedName localSheetId="8" name="Telco_GDP___7">#REF!</definedName>
    <definedName name="Telco_GDP___7">#REF!</definedName>
    <definedName localSheetId="7" name="télphabontralocal">#REF!</definedName>
    <definedName localSheetId="8" name="télphabontralocal">#REF!</definedName>
    <definedName name="télphabontralocal">#REF!</definedName>
    <definedName localSheetId="7" name="télphabontralocal___0">#REF!</definedName>
    <definedName localSheetId="8" name="télphabontralocal___0">#REF!</definedName>
    <definedName name="télphabontralocal___0">#REF!</definedName>
    <definedName localSheetId="7" name="télphabontralocal___14">#REF!</definedName>
    <definedName localSheetId="8" name="télphabontralocal___14">#REF!</definedName>
    <definedName name="télphabontralocal___14">#REF!</definedName>
    <definedName localSheetId="7" name="TER">'[147]CIP 25-11-2006'!#REF!</definedName>
    <definedName localSheetId="8" name="TER">'[147]CIP 25-11-2006'!#REF!</definedName>
    <definedName name="TER">'[147]CIP 25-11-2006'!#REF!</definedName>
    <definedName localSheetId="0" name="TermDiscperiods">#REF!</definedName>
    <definedName localSheetId="7" name="TermDiscperiods">#REF!</definedName>
    <definedName localSheetId="8" name="TermDiscperiods">#REF!</definedName>
    <definedName name="TermDiscperiods">#REF!</definedName>
    <definedName localSheetId="0" name="TermDiscperiods___0">#REF!</definedName>
    <definedName localSheetId="7" name="TermDiscperiods___0">#REF!</definedName>
    <definedName localSheetId="8" name="TermDiscperiods___0">#REF!</definedName>
    <definedName name="TermDiscperiods___0">#REF!</definedName>
    <definedName localSheetId="0" name="TermDiscperiods___12">#REF!</definedName>
    <definedName localSheetId="7" name="TermDiscperiods___12">#REF!</definedName>
    <definedName localSheetId="8" name="TermDiscperiods___12">#REF!</definedName>
    <definedName name="TermDiscperiods___12">#REF!</definedName>
    <definedName localSheetId="7" name="TermDiscperiods___14">#REF!</definedName>
    <definedName localSheetId="8" name="TermDiscperiods___14">#REF!</definedName>
    <definedName name="TermDiscperiods___14">#REF!</definedName>
    <definedName localSheetId="7" name="TermDiscperiods___16">#REF!</definedName>
    <definedName localSheetId="8" name="TermDiscperiods___16">#REF!</definedName>
    <definedName name="TermDiscperiods___16">#REF!</definedName>
    <definedName localSheetId="7" name="TermDiscperiods___2">#REF!</definedName>
    <definedName localSheetId="8" name="TermDiscperiods___2">#REF!</definedName>
    <definedName name="TermDiscperiods___2">#REF!</definedName>
    <definedName localSheetId="7" name="TermDiscperiods___25">#REF!</definedName>
    <definedName localSheetId="8" name="TermDiscperiods___25">#REF!</definedName>
    <definedName name="TermDiscperiods___25">#REF!</definedName>
    <definedName localSheetId="7" name="TermDiscperiods___26">#REF!</definedName>
    <definedName localSheetId="8" name="TermDiscperiods___26">#REF!</definedName>
    <definedName name="TermDiscperiods___26">#REF!</definedName>
    <definedName localSheetId="7" name="TermDiscperiods___27">#REF!</definedName>
    <definedName localSheetId="8" name="TermDiscperiods___27">#REF!</definedName>
    <definedName name="TermDiscperiods___27">#REF!</definedName>
    <definedName localSheetId="7" name="TermDiscperiods___4">#REF!</definedName>
    <definedName localSheetId="8" name="TermDiscperiods___4">#REF!</definedName>
    <definedName name="TermDiscperiods___4">#REF!</definedName>
    <definedName localSheetId="7" name="TermDiscperiods___5">#REF!</definedName>
    <definedName localSheetId="8" name="TermDiscperiods___5">#REF!</definedName>
    <definedName name="TermDiscperiods___5">#REF!</definedName>
    <definedName localSheetId="7" name="TermDiscperiods___7">#REF!</definedName>
    <definedName localSheetId="8" name="TermDiscperiods___7">#REF!</definedName>
    <definedName name="TermDiscperiods___7">#REF!</definedName>
    <definedName localSheetId="7" name="TerminalWACC">#REF!</definedName>
    <definedName localSheetId="8" name="TerminalWACC">#REF!</definedName>
    <definedName name="TerminalWACC">#REF!</definedName>
    <definedName localSheetId="7" name="TerminalWACC___0">#REF!</definedName>
    <definedName localSheetId="8" name="TerminalWACC___0">#REF!</definedName>
    <definedName name="TerminalWACC___0">#REF!</definedName>
    <definedName localSheetId="7" name="TerminalWACC___12">#REF!</definedName>
    <definedName localSheetId="8" name="TerminalWACC___12">#REF!</definedName>
    <definedName name="TerminalWACC___12">#REF!</definedName>
    <definedName localSheetId="7" name="TerminalWACC___14">#REF!</definedName>
    <definedName localSheetId="8" name="TerminalWACC___14">#REF!</definedName>
    <definedName name="TerminalWACC___14">#REF!</definedName>
    <definedName localSheetId="7" name="TerminalWACC___16">#REF!</definedName>
    <definedName localSheetId="8" name="TerminalWACC___16">#REF!</definedName>
    <definedName name="TerminalWACC___16">#REF!</definedName>
    <definedName localSheetId="7" name="TerminalWACC___2">#REF!</definedName>
    <definedName localSheetId="8" name="TerminalWACC___2">#REF!</definedName>
    <definedName name="TerminalWACC___2">#REF!</definedName>
    <definedName localSheetId="7" name="TerminalWACC___25">#REF!</definedName>
    <definedName localSheetId="8" name="TerminalWACC___25">#REF!</definedName>
    <definedName name="TerminalWACC___25">#REF!</definedName>
    <definedName localSheetId="7" name="TerminalWACC___26">#REF!</definedName>
    <definedName localSheetId="8" name="TerminalWACC___26">#REF!</definedName>
    <definedName name="TerminalWACC___26">#REF!</definedName>
    <definedName localSheetId="7" name="TerminalWACC___27">#REF!</definedName>
    <definedName localSheetId="8" name="TerminalWACC___27">#REF!</definedName>
    <definedName name="TerminalWACC___27">#REF!</definedName>
    <definedName localSheetId="7" name="TerminalWACC___4">#REF!</definedName>
    <definedName localSheetId="8" name="TerminalWACC___4">#REF!</definedName>
    <definedName name="TerminalWACC___4">#REF!</definedName>
    <definedName localSheetId="7" name="TerminalWACC___5">#REF!</definedName>
    <definedName localSheetId="8" name="TerminalWACC___5">#REF!</definedName>
    <definedName name="TerminalWACC___5">#REF!</definedName>
    <definedName localSheetId="7" name="TerminalWACC___7">#REF!</definedName>
    <definedName localSheetId="8" name="TerminalWACC___7">#REF!</definedName>
    <definedName name="TerminalWACC___7">#REF!</definedName>
    <definedName hidden="1" localSheetId="0" name="test">{#N/A,#N/A,FALSE,"F_Plan";#N/A,#N/A,FALSE,"Parameter"}</definedName>
    <definedName hidden="1" localSheetId="7" name="test">{#N/A,#N/A,FALSE,"F_Plan";#N/A,#N/A,FALSE,"Parameter"}</definedName>
    <definedName hidden="1" localSheetId="8" name="test">{#N/A,#N/A,FALSE,"F_Plan";#N/A,#N/A,FALSE,"Parameter"}</definedName>
    <definedName hidden="1" localSheetId="13" name="test">{#N/A,#N/A,FALSE,"F_Plan";#N/A,#N/A,FALSE,"Parameter"}</definedName>
    <definedName hidden="1" name="test">{#N/A,#N/A,FALSE,"F_Plan";#N/A,#N/A,FALSE,"Parameter"}</definedName>
    <definedName localSheetId="7" name="Test_Equipment_Markup">#REF!</definedName>
    <definedName localSheetId="8" name="Test_Equipment_Markup">#REF!</definedName>
    <definedName name="Test_Equipment_Markup">#REF!</definedName>
    <definedName localSheetId="7" name="TEST0">#REF!</definedName>
    <definedName localSheetId="8" name="TEST0">#REF!</definedName>
    <definedName name="TEST0">#REF!</definedName>
    <definedName hidden="1" localSheetId="0" name="test1">{#N/A,#N/A,FALSE,"Umsatz";#N/A,#N/A,FALSE,"Base V.02";#N/A,#N/A,FALSE,"Charts"}</definedName>
    <definedName hidden="1" localSheetId="7" name="test1">{#N/A,#N/A,FALSE,"Umsatz";#N/A,#N/A,FALSE,"Base V.02";#N/A,#N/A,FALSE,"Charts"}</definedName>
    <definedName hidden="1" localSheetId="8" name="test1">{#N/A,#N/A,FALSE,"Umsatz";#N/A,#N/A,FALSE,"Base V.02";#N/A,#N/A,FALSE,"Charts"}</definedName>
    <definedName hidden="1" localSheetId="13" name="test1">{#N/A,#N/A,FALSE,"Umsatz";#N/A,#N/A,FALSE,"Base V.02";#N/A,#N/A,FALSE,"Charts"}</definedName>
    <definedName hidden="1" name="test1">{#N/A,#N/A,FALSE,"Umsatz";#N/A,#N/A,FALSE,"Base V.02";#N/A,#N/A,FALSE,"Charts"}</definedName>
    <definedName name="TEST10">'[148]Données 2008'!$A$10586:$Q$11761</definedName>
    <definedName name="TEST11">'[148]Données 2008'!$A$11762:$Q$12937</definedName>
    <definedName name="TEST12">'[148]Données 2008'!$A$12938:$Q$14113</definedName>
    <definedName name="TEST13">'[148]Données 2008'!$A$14114:$Q$15289</definedName>
    <definedName name="TEST14">'[148]Données 2008'!$A$15290:$Q$16465</definedName>
    <definedName name="TEST15">'[148]Données 2008'!$A$17642:$Q$17749</definedName>
    <definedName hidden="1" localSheetId="0" name="test2">{#N/A,#N/A,FALSE,"F_Plan";#N/A,#N/A,FALSE,"Parameter"}</definedName>
    <definedName hidden="1" localSheetId="7" name="test2">{#N/A,#N/A,FALSE,"F_Plan";#N/A,#N/A,FALSE,"Parameter"}</definedName>
    <definedName hidden="1" localSheetId="8" name="test2">{#N/A,#N/A,FALSE,"F_Plan";#N/A,#N/A,FALSE,"Parameter"}</definedName>
    <definedName hidden="1" localSheetId="13" name="test2">{#N/A,#N/A,FALSE,"F_Plan";#N/A,#N/A,FALSE,"Parameter"}</definedName>
    <definedName hidden="1" name="test2">{#N/A,#N/A,FALSE,"F_Plan";#N/A,#N/A,FALSE,"Parameter"}</definedName>
    <definedName hidden="1" localSheetId="10" name="TEST3">#REF!</definedName>
    <definedName hidden="1" localSheetId="0" name="TEST3">#REF!</definedName>
    <definedName hidden="1" localSheetId="7" name="TEST3">#REF!</definedName>
    <definedName hidden="1" localSheetId="8" name="TEST3">#REF!</definedName>
    <definedName hidden="1" localSheetId="13" name="test3">{#N/A,#N/A,FALSE,"Umsatz";#N/A,#N/A,FALSE,"Base V.02";#N/A,#N/A,FALSE,"Charts"}</definedName>
    <definedName hidden="1" name="TEST3">#REF!</definedName>
    <definedName hidden="1" localSheetId="0" name="test4">{#N/A,#N/A,FALSE,"F_Plan";#N/A,#N/A,FALSE,"Parameter"}</definedName>
    <definedName hidden="1" localSheetId="7" name="test4">{#N/A,#N/A,FALSE,"F_Plan";#N/A,#N/A,FALSE,"Parameter"}</definedName>
    <definedName hidden="1" localSheetId="8" name="test4">{#N/A,#N/A,FALSE,"F_Plan";#N/A,#N/A,FALSE,"Parameter"}</definedName>
    <definedName hidden="1" localSheetId="13" name="test4">{#N/A,#N/A,FALSE,"F_Plan";#N/A,#N/A,FALSE,"Parameter"}</definedName>
    <definedName hidden="1" name="test4">{#N/A,#N/A,FALSE,"F_Plan";#N/A,#N/A,FALSE,"Parameter"}</definedName>
    <definedName name="TEST5">'[148]Données 2008'!$A$4706:$Q$5881</definedName>
    <definedName name="TEST6">'[148]Données 2008'!$A$5882:$Q$7057</definedName>
    <definedName name="TEST7">'[148]Données 2008'!$A$7058:$Q$8233</definedName>
    <definedName name="TEST8">'[148]Données 2008'!$A$8234:$Q$9409</definedName>
    <definedName name="TEST9">'[148]Données 2008'!$A$9410:$Q$10585</definedName>
    <definedName name="TestAdd">"Test RefersTo1"</definedName>
    <definedName localSheetId="7" name="teste">#REF!</definedName>
    <definedName localSheetId="8" name="teste">#REF!</definedName>
    <definedName name="teste">#REF!</definedName>
    <definedName localSheetId="7" name="TESTHKEY">#REF!</definedName>
    <definedName localSheetId="8" name="TESTHKEY">#REF!</definedName>
    <definedName name="TESTHKEY">#REF!</definedName>
    <definedName localSheetId="7" name="TESTKEYS">#REF!</definedName>
    <definedName localSheetId="8" name="TESTKEYS">#REF!</definedName>
    <definedName name="TESTKEYS">#REF!</definedName>
    <definedName hidden="1" localSheetId="0" name="tests">{#N/A,#N/A,FALSE,"F_Plan";#N/A,#N/A,FALSE,"Parameter"}</definedName>
    <definedName hidden="1" localSheetId="7" name="tests">{#N/A,#N/A,FALSE,"F_Plan";#N/A,#N/A,FALSE,"Parameter"}</definedName>
    <definedName hidden="1" localSheetId="8" name="tests">{#N/A,#N/A,FALSE,"F_Plan";#N/A,#N/A,FALSE,"Parameter"}</definedName>
    <definedName hidden="1" localSheetId="13" name="tests">{#N/A,#N/A,FALSE,"F_Plan";#N/A,#N/A,FALSE,"Parameter"}</definedName>
    <definedName hidden="1" name="tests">{#N/A,#N/A,FALSE,"F_Plan";#N/A,#N/A,FALSE,"Parameter"}</definedName>
    <definedName localSheetId="7" name="TESTVKEY">#REF!</definedName>
    <definedName localSheetId="8" name="TESTVKEY">#REF!</definedName>
    <definedName name="TESTVKEY">#REF!</definedName>
    <definedName localSheetId="7" name="tete">#REF!</definedName>
    <definedName localSheetId="8" name="tete">#REF!</definedName>
    <definedName name="tete">#REF!</definedName>
    <definedName hidden="1" name="TextRefCopyRangeCount">1</definedName>
    <definedName localSheetId="7" name="TFCF">#REF!</definedName>
    <definedName localSheetId="8" name="TFCF">#REF!</definedName>
    <definedName name="TFCF">#REF!</definedName>
    <definedName localSheetId="7" name="TFCF___0">#REF!</definedName>
    <definedName localSheetId="8" name="TFCF___0">#REF!</definedName>
    <definedName name="TFCF___0">#REF!</definedName>
    <definedName localSheetId="7" name="TFCF___12">#REF!</definedName>
    <definedName localSheetId="8" name="TFCF___12">#REF!</definedName>
    <definedName name="TFCF___12">#REF!</definedName>
    <definedName localSheetId="7" name="TFCF___14">#REF!</definedName>
    <definedName localSheetId="8" name="TFCF___14">#REF!</definedName>
    <definedName name="TFCF___14">#REF!</definedName>
    <definedName localSheetId="7" name="TFCF___16">#REF!</definedName>
    <definedName localSheetId="8" name="TFCF___16">#REF!</definedName>
    <definedName name="TFCF___16">#REF!</definedName>
    <definedName localSheetId="7" name="TFCF___2">#REF!</definedName>
    <definedName localSheetId="8" name="TFCF___2">#REF!</definedName>
    <definedName name="TFCF___2">#REF!</definedName>
    <definedName localSheetId="7" name="TFCF___25">#REF!</definedName>
    <definedName localSheetId="8" name="TFCF___25">#REF!</definedName>
    <definedName name="TFCF___25">#REF!</definedName>
    <definedName localSheetId="7" name="TFCF___26">#REF!</definedName>
    <definedName localSheetId="8" name="TFCF___26">#REF!</definedName>
    <definedName name="TFCF___26">#REF!</definedName>
    <definedName localSheetId="7" name="TFCF___27">#REF!</definedName>
    <definedName localSheetId="8" name="TFCF___27">#REF!</definedName>
    <definedName name="TFCF___27">#REF!</definedName>
    <definedName localSheetId="7" name="TFCF___4">#REF!</definedName>
    <definedName localSheetId="8" name="TFCF___4">#REF!</definedName>
    <definedName name="TFCF___4">#REF!</definedName>
    <definedName localSheetId="7" name="TFCF___5">#REF!</definedName>
    <definedName localSheetId="8" name="TFCF___5">#REF!</definedName>
    <definedName name="TFCF___5">#REF!</definedName>
    <definedName localSheetId="7" name="TFCF___7">#REF!</definedName>
    <definedName localSheetId="8" name="TFCF___7">#REF!</definedName>
    <definedName name="TFCF___7">#REF!</definedName>
    <definedName localSheetId="7" name="TFCFColumn">#REF!</definedName>
    <definedName localSheetId="8" name="TFCFColumn">#REF!</definedName>
    <definedName name="TFCFColumn">#REF!</definedName>
    <definedName localSheetId="7" name="TFCFColumn___0">#REF!</definedName>
    <definedName localSheetId="8" name="TFCFColumn___0">#REF!</definedName>
    <definedName name="TFCFColumn___0">#REF!</definedName>
    <definedName localSheetId="7" name="TFCFColumn___12">#REF!</definedName>
    <definedName localSheetId="8" name="TFCFColumn___12">#REF!</definedName>
    <definedName name="TFCFColumn___12">#REF!</definedName>
    <definedName localSheetId="7" name="TFCFColumn___14">#REF!</definedName>
    <definedName localSheetId="8" name="TFCFColumn___14">#REF!</definedName>
    <definedName name="TFCFColumn___14">#REF!</definedName>
    <definedName localSheetId="7" name="TFCFColumn___16">#REF!</definedName>
    <definedName localSheetId="8" name="TFCFColumn___16">#REF!</definedName>
    <definedName name="TFCFColumn___16">#REF!</definedName>
    <definedName localSheetId="7" name="TFCFColumn___2">#REF!</definedName>
    <definedName localSheetId="8" name="TFCFColumn___2">#REF!</definedName>
    <definedName name="TFCFColumn___2">#REF!</definedName>
    <definedName localSheetId="7" name="TFCFColumn___25">#REF!</definedName>
    <definedName localSheetId="8" name="TFCFColumn___25">#REF!</definedName>
    <definedName name="TFCFColumn___25">#REF!</definedName>
    <definedName localSheetId="7" name="TFCFColumn___26">#REF!</definedName>
    <definedName localSheetId="8" name="TFCFColumn___26">#REF!</definedName>
    <definedName name="TFCFColumn___26">#REF!</definedName>
    <definedName localSheetId="7" name="TFCFColumn___27">#REF!</definedName>
    <definedName localSheetId="8" name="TFCFColumn___27">#REF!</definedName>
    <definedName name="TFCFColumn___27">#REF!</definedName>
    <definedName localSheetId="7" name="TFCFColumn___4">#REF!</definedName>
    <definedName localSheetId="8" name="TFCFColumn___4">#REF!</definedName>
    <definedName name="TFCFColumn___4">#REF!</definedName>
    <definedName localSheetId="7" name="TFCFColumn___5">#REF!</definedName>
    <definedName localSheetId="8" name="TFCFColumn___5">#REF!</definedName>
    <definedName name="TFCFColumn___5">#REF!</definedName>
    <definedName localSheetId="7" name="TFCFColumn___7">#REF!</definedName>
    <definedName localSheetId="8" name="TFCFColumn___7">#REF!</definedName>
    <definedName name="TFCFColumn___7">#REF!</definedName>
    <definedName localSheetId="7" name="TFirstProjDate">#REF!</definedName>
    <definedName localSheetId="8" name="TFirstProjDate">#REF!</definedName>
    <definedName name="TFirstProjDate">#REF!</definedName>
    <definedName localSheetId="7" name="TFirstProjDate___0">#REF!</definedName>
    <definedName localSheetId="8" name="TFirstProjDate___0">#REF!</definedName>
    <definedName name="TFirstProjDate___0">#REF!</definedName>
    <definedName localSheetId="7" name="TFirstProjDate___12">#REF!</definedName>
    <definedName localSheetId="8" name="TFirstProjDate___12">#REF!</definedName>
    <definedName name="TFirstProjDate___12">#REF!</definedName>
    <definedName localSheetId="7" name="TFirstProjDate___14">#REF!</definedName>
    <definedName localSheetId="8" name="TFirstProjDate___14">#REF!</definedName>
    <definedName name="TFirstProjDate___14">#REF!</definedName>
    <definedName localSheetId="7" name="TFirstProjDate___16">#REF!</definedName>
    <definedName localSheetId="8" name="TFirstProjDate___16">#REF!</definedName>
    <definedName name="TFirstProjDate___16">#REF!</definedName>
    <definedName localSheetId="7" name="TFirstProjDate___2">#REF!</definedName>
    <definedName localSheetId="8" name="TFirstProjDate___2">#REF!</definedName>
    <definedName name="TFirstProjDate___2">#REF!</definedName>
    <definedName localSheetId="7" name="TFirstProjDate___25">#REF!</definedName>
    <definedName localSheetId="8" name="TFirstProjDate___25">#REF!</definedName>
    <definedName name="TFirstProjDate___25">#REF!</definedName>
    <definedName localSheetId="7" name="TFirstProjDate___26">#REF!</definedName>
    <definedName localSheetId="8" name="TFirstProjDate___26">#REF!</definedName>
    <definedName name="TFirstProjDate___26">#REF!</definedName>
    <definedName localSheetId="7" name="TFirstProjDate___27">#REF!</definedName>
    <definedName localSheetId="8" name="TFirstProjDate___27">#REF!</definedName>
    <definedName name="TFirstProjDate___27">#REF!</definedName>
    <definedName localSheetId="7" name="TFirstProjDate___4">#REF!</definedName>
    <definedName localSheetId="8" name="TFirstProjDate___4">#REF!</definedName>
    <definedName name="TFirstProjDate___4">#REF!</definedName>
    <definedName localSheetId="7" name="TFirstProjDate___5">#REF!</definedName>
    <definedName localSheetId="8" name="TFirstProjDate___5">#REF!</definedName>
    <definedName name="TFirstProjDate___5">#REF!</definedName>
    <definedName localSheetId="7" name="TFirstProjDate___7">#REF!</definedName>
    <definedName localSheetId="8" name="TFirstProjDate___7">#REF!</definedName>
    <definedName name="TFirstProjDate___7">#REF!</definedName>
    <definedName localSheetId="7" name="TFirstProjDateDays">#REF!</definedName>
    <definedName localSheetId="8" name="TFirstProjDateDays">#REF!</definedName>
    <definedName name="TFirstProjDateDays">#REF!</definedName>
    <definedName localSheetId="7" name="TFirstProjDateDays___0">#REF!</definedName>
    <definedName localSheetId="8" name="TFirstProjDateDays___0">#REF!</definedName>
    <definedName name="TFirstProjDateDays___0">#REF!</definedName>
    <definedName localSheetId="7" name="TFirstProjDateDays___12">#REF!</definedName>
    <definedName localSheetId="8" name="TFirstProjDateDays___12">#REF!</definedName>
    <definedName name="TFirstProjDateDays___12">#REF!</definedName>
    <definedName localSheetId="7" name="TFirstProjDateDays___14">#REF!</definedName>
    <definedName localSheetId="8" name="TFirstProjDateDays___14">#REF!</definedName>
    <definedName name="TFirstProjDateDays___14">#REF!</definedName>
    <definedName localSheetId="7" name="TFirstProjDateDays___16">#REF!</definedName>
    <definedName localSheetId="8" name="TFirstProjDateDays___16">#REF!</definedName>
    <definedName name="TFirstProjDateDays___16">#REF!</definedName>
    <definedName localSheetId="7" name="TFirstProjDateDays___2">#REF!</definedName>
    <definedName localSheetId="8" name="TFirstProjDateDays___2">#REF!</definedName>
    <definedName name="TFirstProjDateDays___2">#REF!</definedName>
    <definedName localSheetId="7" name="TFirstProjDateDays___25">#REF!</definedName>
    <definedName localSheetId="8" name="TFirstProjDateDays___25">#REF!</definedName>
    <definedName name="TFirstProjDateDays___25">#REF!</definedName>
    <definedName localSheetId="7" name="TFirstProjDateDays___26">#REF!</definedName>
    <definedName localSheetId="8" name="TFirstProjDateDays___26">#REF!</definedName>
    <definedName name="TFirstProjDateDays___26">#REF!</definedName>
    <definedName localSheetId="7" name="TFirstProjDateDays___27">#REF!</definedName>
    <definedName localSheetId="8" name="TFirstProjDateDays___27">#REF!</definedName>
    <definedName name="TFirstProjDateDays___27">#REF!</definedName>
    <definedName localSheetId="7" name="TFirstProjDateDays___4">#REF!</definedName>
    <definedName localSheetId="8" name="TFirstProjDateDays___4">#REF!</definedName>
    <definedName name="TFirstProjDateDays___4">#REF!</definedName>
    <definedName localSheetId="7" name="TFirstProjDateDays___5">#REF!</definedName>
    <definedName localSheetId="8" name="TFirstProjDateDays___5">#REF!</definedName>
    <definedName name="TFirstProjDateDays___5">#REF!</definedName>
    <definedName localSheetId="7" name="TFirstProjDateDays___7">#REF!</definedName>
    <definedName localSheetId="8" name="TFirstProjDateDays___7">#REF!</definedName>
    <definedName name="TFirstProjDateDays___7">#REF!</definedName>
    <definedName localSheetId="7" name="TG">#REF!</definedName>
    <definedName localSheetId="8" name="TG">#REF!</definedName>
    <definedName name="TG">#REF!</definedName>
    <definedName localSheetId="7" name="tgyrdh">[96]BATIMENT!#REF!</definedName>
    <definedName localSheetId="8" name="tgyrdh">[96]BATIMENT!#REF!</definedName>
    <definedName name="tgyrdh">[96]BATIMENT!#REF!</definedName>
    <definedName localSheetId="0" name="THB">#REF!</definedName>
    <definedName localSheetId="7" name="THB">#REF!</definedName>
    <definedName localSheetId="8" name="THB">#REF!</definedName>
    <definedName name="THB">#REF!</definedName>
    <definedName localSheetId="0" name="Theme_Week_Mov">#REF!</definedName>
    <definedName localSheetId="7" name="Theme_Week_Mov">#REF!</definedName>
    <definedName localSheetId="8" name="Theme_Week_Mov">#REF!</definedName>
    <definedName name="Theme_Week_Mov">#REF!</definedName>
    <definedName localSheetId="0" name="TIEEQ">#REF!</definedName>
    <definedName localSheetId="7" name="TIEEQ">#REF!</definedName>
    <definedName localSheetId="8" name="TIEEQ">#REF!</definedName>
    <definedName name="TIEEQ">#REF!</definedName>
    <definedName localSheetId="0" name="TITLE">[96]BATIMENT!#REF!</definedName>
    <definedName localSheetId="7" name="TITLE">[96]BATIMENT!#REF!</definedName>
    <definedName localSheetId="8" name="TITLE">[96]BATIMENT!#REF!</definedName>
    <definedName name="TITLE">[96]BATIMENT!#REF!</definedName>
    <definedName name="TITLES">#N/A</definedName>
    <definedName name="Titles2">"a59:a67"</definedName>
    <definedName localSheetId="7" name="titre">[61]BATIMENT!#REF!</definedName>
    <definedName localSheetId="8" name="titre">[61]BATIMENT!#REF!</definedName>
    <definedName name="titre">[61]BATIMENT!#REF!</definedName>
    <definedName localSheetId="0" name="titres">#REF!</definedName>
    <definedName localSheetId="7" name="titres">#REF!</definedName>
    <definedName localSheetId="8" name="titres">#REF!</definedName>
    <definedName name="titres">#REF!</definedName>
    <definedName hidden="1" localSheetId="10" name="tkprtkt">#REF!</definedName>
    <definedName hidden="1" localSheetId="0" name="tkprtkt">#REF!</definedName>
    <definedName hidden="1" localSheetId="7" name="tkprtkt">#REF!</definedName>
    <definedName hidden="1" localSheetId="8" name="tkprtkt">#REF!</definedName>
    <definedName hidden="1" localSheetId="13" name="tkprtkt">#REF!</definedName>
    <definedName hidden="1" name="tkprtkt">#REF!</definedName>
    <definedName localSheetId="7" name="TLiabPct">#REF!</definedName>
    <definedName localSheetId="8" name="TLiabPct">#REF!</definedName>
    <definedName name="TLiabPct">#REF!</definedName>
    <definedName localSheetId="7" name="TLiabPct___0">#REF!</definedName>
    <definedName localSheetId="8" name="TLiabPct___0">#REF!</definedName>
    <definedName name="TLiabPct___0">#REF!</definedName>
    <definedName localSheetId="7" name="TLiabPct___12">#REF!</definedName>
    <definedName localSheetId="8" name="TLiabPct___12">#REF!</definedName>
    <definedName name="TLiabPct___12">#REF!</definedName>
    <definedName localSheetId="7" name="TLiabPct___14">#REF!</definedName>
    <definedName localSheetId="8" name="TLiabPct___14">#REF!</definedName>
    <definedName name="TLiabPct___14">#REF!</definedName>
    <definedName localSheetId="7" name="TLiabPct___16">#REF!</definedName>
    <definedName localSheetId="8" name="TLiabPct___16">#REF!</definedName>
    <definedName name="TLiabPct___16">#REF!</definedName>
    <definedName localSheetId="7" name="TLiabPct___2">#REF!</definedName>
    <definedName localSheetId="8" name="TLiabPct___2">#REF!</definedName>
    <definedName name="TLiabPct___2">#REF!</definedName>
    <definedName localSheetId="7" name="TLiabPct___25">#REF!</definedName>
    <definedName localSheetId="8" name="TLiabPct___25">#REF!</definedName>
    <definedName name="TLiabPct___25">#REF!</definedName>
    <definedName localSheetId="7" name="TLiabPct___26">#REF!</definedName>
    <definedName localSheetId="8" name="TLiabPct___26">#REF!</definedName>
    <definedName name="TLiabPct___26">#REF!</definedName>
    <definedName localSheetId="7" name="TLiabPct___27">#REF!</definedName>
    <definedName localSheetId="8" name="TLiabPct___27">#REF!</definedName>
    <definedName name="TLiabPct___27">#REF!</definedName>
    <definedName localSheetId="7" name="TLiabPct___4">#REF!</definedName>
    <definedName localSheetId="8" name="TLiabPct___4">#REF!</definedName>
    <definedName name="TLiabPct___4">#REF!</definedName>
    <definedName localSheetId="7" name="TLiabPct___5">#REF!</definedName>
    <definedName localSheetId="8" name="TLiabPct___5">#REF!</definedName>
    <definedName name="TLiabPct___5">#REF!</definedName>
    <definedName localSheetId="7" name="TLiabPct___7">#REF!</definedName>
    <definedName localSheetId="8" name="TLiabPct___7">#REF!</definedName>
    <definedName name="TLiabPct___7">#REF!</definedName>
    <definedName localSheetId="7" name="TLiabs">#REF!</definedName>
    <definedName localSheetId="8" name="TLiabs">#REF!</definedName>
    <definedName name="TLiabs">#REF!</definedName>
    <definedName localSheetId="7" name="TLiabs___0">#REF!</definedName>
    <definedName localSheetId="8" name="TLiabs___0">#REF!</definedName>
    <definedName name="TLiabs___0">#REF!</definedName>
    <definedName localSheetId="7" name="TLiabs___12">#REF!</definedName>
    <definedName localSheetId="8" name="TLiabs___12">#REF!</definedName>
    <definedName name="TLiabs___12">#REF!</definedName>
    <definedName localSheetId="7" name="TLiabs___14">#REF!</definedName>
    <definedName localSheetId="8" name="TLiabs___14">#REF!</definedName>
    <definedName name="TLiabs___14">#REF!</definedName>
    <definedName localSheetId="7" name="TLiabs___16">#REF!</definedName>
    <definedName localSheetId="8" name="TLiabs___16">#REF!</definedName>
    <definedName name="TLiabs___16">#REF!</definedName>
    <definedName localSheetId="7" name="TLiabs___2">#REF!</definedName>
    <definedName localSheetId="8" name="TLiabs___2">#REF!</definedName>
    <definedName name="TLiabs___2">#REF!</definedName>
    <definedName localSheetId="7" name="TLiabs___25">#REF!</definedName>
    <definedName localSheetId="8" name="TLiabs___25">#REF!</definedName>
    <definedName name="TLiabs___25">#REF!</definedName>
    <definedName localSheetId="7" name="TLiabs___26">#REF!</definedName>
    <definedName localSheetId="8" name="TLiabs___26">#REF!</definedName>
    <definedName name="TLiabs___26">#REF!</definedName>
    <definedName localSheetId="7" name="TLiabs___27">#REF!</definedName>
    <definedName localSheetId="8" name="TLiabs___27">#REF!</definedName>
    <definedName name="TLiabs___27">#REF!</definedName>
    <definedName localSheetId="7" name="TLiabs___4">#REF!</definedName>
    <definedName localSheetId="8" name="TLiabs___4">#REF!</definedName>
    <definedName name="TLiabs___4">#REF!</definedName>
    <definedName localSheetId="7" name="TLiabs___5">#REF!</definedName>
    <definedName localSheetId="8" name="TLiabs___5">#REF!</definedName>
    <definedName name="TLiabs___5">#REF!</definedName>
    <definedName localSheetId="7" name="TLiabs___7">#REF!</definedName>
    <definedName localSheetId="8" name="TLiabs___7">#REF!</definedName>
    <definedName name="TLiabs___7">#REF!</definedName>
    <definedName localSheetId="7" name="Tmarrakech">#REF!</definedName>
    <definedName localSheetId="8" name="Tmarrakech">#REF!</definedName>
    <definedName name="Tmarrakech">#REF!</definedName>
    <definedName localSheetId="7" name="Tmeknes">#REF!</definedName>
    <definedName localSheetId="8" name="Tmeknes">#REF!</definedName>
    <definedName name="Tmeknes">#REF!</definedName>
    <definedName localSheetId="7" name="TNPPESales">#REF!</definedName>
    <definedName localSheetId="8" name="TNPPESales">#REF!</definedName>
    <definedName name="TNPPESales">#REF!</definedName>
    <definedName localSheetId="7" name="TNPPESales___0">#REF!</definedName>
    <definedName localSheetId="8" name="TNPPESales___0">#REF!</definedName>
    <definedName name="TNPPESales___0">#REF!</definedName>
    <definedName localSheetId="7" name="TNPPESales___12">#REF!</definedName>
    <definedName localSheetId="8" name="TNPPESales___12">#REF!</definedName>
    <definedName name="TNPPESales___12">#REF!</definedName>
    <definedName localSheetId="7" name="TNPPESales___14">#REF!</definedName>
    <definedName localSheetId="8" name="TNPPESales___14">#REF!</definedName>
    <definedName name="TNPPESales___14">#REF!</definedName>
    <definedName localSheetId="7" name="TNPPESales___16">#REF!</definedName>
    <definedName localSheetId="8" name="TNPPESales___16">#REF!</definedName>
    <definedName name="TNPPESales___16">#REF!</definedName>
    <definedName localSheetId="7" name="TNPPESales___2">#REF!</definedName>
    <definedName localSheetId="8" name="TNPPESales___2">#REF!</definedName>
    <definedName name="TNPPESales___2">#REF!</definedName>
    <definedName localSheetId="7" name="TNPPESales___25">#REF!</definedName>
    <definedName localSheetId="8" name="TNPPESales___25">#REF!</definedName>
    <definedName name="TNPPESales___25">#REF!</definedName>
    <definedName localSheetId="7" name="TNPPESales___26">#REF!</definedName>
    <definedName localSheetId="8" name="TNPPESales___26">#REF!</definedName>
    <definedName name="TNPPESales___26">#REF!</definedName>
    <definedName localSheetId="7" name="TNPPESales___27">#REF!</definedName>
    <definedName localSheetId="8" name="TNPPESales___27">#REF!</definedName>
    <definedName name="TNPPESales___27">#REF!</definedName>
    <definedName localSheetId="7" name="TNPPESales___4">#REF!</definedName>
    <definedName localSheetId="8" name="TNPPESales___4">#REF!</definedName>
    <definedName name="TNPPESales___4">#REF!</definedName>
    <definedName localSheetId="7" name="TNPPESales___5">#REF!</definedName>
    <definedName localSheetId="8" name="TNPPESales___5">#REF!</definedName>
    <definedName name="TNPPESales___5">#REF!</definedName>
    <definedName localSheetId="7" name="TNPPESales___7">#REF!</definedName>
    <definedName localSheetId="8" name="TNPPESales___7">#REF!</definedName>
    <definedName name="TNPPESales___7">#REF!</definedName>
    <definedName localSheetId="7" name="TNWIPct">#REF!</definedName>
    <definedName localSheetId="8" name="TNWIPct">#REF!</definedName>
    <definedName name="TNWIPct">#REF!</definedName>
    <definedName localSheetId="7" name="TNWIPct___0">#REF!</definedName>
    <definedName localSheetId="8" name="TNWIPct___0">#REF!</definedName>
    <definedName name="TNWIPct___0">#REF!</definedName>
    <definedName localSheetId="7" name="TNWIPct___12">#REF!</definedName>
    <definedName localSheetId="8" name="TNWIPct___12">#REF!</definedName>
    <definedName name="TNWIPct___12">#REF!</definedName>
    <definedName localSheetId="7" name="TNWIPct___14">#REF!</definedName>
    <definedName localSheetId="8" name="TNWIPct___14">#REF!</definedName>
    <definedName name="TNWIPct___14">#REF!</definedName>
    <definedName localSheetId="7" name="TNWIPct___16">#REF!</definedName>
    <definedName localSheetId="8" name="TNWIPct___16">#REF!</definedName>
    <definedName name="TNWIPct___16">#REF!</definedName>
    <definedName localSheetId="7" name="TNWIPct___2">#REF!</definedName>
    <definedName localSheetId="8" name="TNWIPct___2">#REF!</definedName>
    <definedName name="TNWIPct___2">#REF!</definedName>
    <definedName localSheetId="7" name="TNWIPct___25">#REF!</definedName>
    <definedName localSheetId="8" name="TNWIPct___25">#REF!</definedName>
    <definedName name="TNWIPct___25">#REF!</definedName>
    <definedName localSheetId="7" name="TNWIPct___26">#REF!</definedName>
    <definedName localSheetId="8" name="TNWIPct___26">#REF!</definedName>
    <definedName name="TNWIPct___26">#REF!</definedName>
    <definedName localSheetId="7" name="TNWIPct___27">#REF!</definedName>
    <definedName localSheetId="8" name="TNWIPct___27">#REF!</definedName>
    <definedName name="TNWIPct___27">#REF!</definedName>
    <definedName localSheetId="7" name="TNWIPct___4">#REF!</definedName>
    <definedName localSheetId="8" name="TNWIPct___4">#REF!</definedName>
    <definedName name="TNWIPct___4">#REF!</definedName>
    <definedName localSheetId="7" name="TNWIPct___5">#REF!</definedName>
    <definedName localSheetId="8" name="TNWIPct___5">#REF!</definedName>
    <definedName name="TNWIPct___5">#REF!</definedName>
    <definedName localSheetId="7" name="TNWIPct___7">#REF!</definedName>
    <definedName localSheetId="8" name="TNWIPct___7">#REF!</definedName>
    <definedName name="TNWIPct___7">#REF!</definedName>
    <definedName localSheetId="7" name="TokyoIndFactor">#REF!</definedName>
    <definedName localSheetId="8" name="TokyoIndFactor">#REF!</definedName>
    <definedName name="TokyoIndFactor">#REF!</definedName>
    <definedName localSheetId="7" name="TokyoIndFactor___0">#REF!</definedName>
    <definedName localSheetId="8" name="TokyoIndFactor___0">#REF!</definedName>
    <definedName name="TokyoIndFactor___0">#REF!</definedName>
    <definedName localSheetId="7" name="TokyoIndFactor___12">#REF!</definedName>
    <definedName localSheetId="8" name="TokyoIndFactor___12">#REF!</definedName>
    <definedName name="TokyoIndFactor___12">#REF!</definedName>
    <definedName localSheetId="7" name="TokyoIndFactor___14">#REF!</definedName>
    <definedName localSheetId="8" name="TokyoIndFactor___14">#REF!</definedName>
    <definedName name="TokyoIndFactor___14">#REF!</definedName>
    <definedName localSheetId="7" name="TokyoIndFactor___16">#REF!</definedName>
    <definedName localSheetId="8" name="TokyoIndFactor___16">#REF!</definedName>
    <definedName name="TokyoIndFactor___16">#REF!</definedName>
    <definedName localSheetId="7" name="TokyoIndFactor___2">#REF!</definedName>
    <definedName localSheetId="8" name="TokyoIndFactor___2">#REF!</definedName>
    <definedName name="TokyoIndFactor___2">#REF!</definedName>
    <definedName localSheetId="7" name="TokyoIndFactor___25">#REF!</definedName>
    <definedName localSheetId="8" name="TokyoIndFactor___25">#REF!</definedName>
    <definedName name="TokyoIndFactor___25">#REF!</definedName>
    <definedName localSheetId="7" name="TokyoIndFactor___26">#REF!</definedName>
    <definedName localSheetId="8" name="TokyoIndFactor___26">#REF!</definedName>
    <definedName name="TokyoIndFactor___26">#REF!</definedName>
    <definedName localSheetId="7" name="TokyoIndFactor___27">#REF!</definedName>
    <definedName localSheetId="8" name="TokyoIndFactor___27">#REF!</definedName>
    <definedName name="TokyoIndFactor___27">#REF!</definedName>
    <definedName localSheetId="7" name="TokyoIndFactor___4">#REF!</definedName>
    <definedName localSheetId="8" name="TokyoIndFactor___4">#REF!</definedName>
    <definedName name="TokyoIndFactor___4">#REF!</definedName>
    <definedName localSheetId="7" name="TokyoIndFactor___5">#REF!</definedName>
    <definedName localSheetId="8" name="TokyoIndFactor___5">#REF!</definedName>
    <definedName name="TokyoIndFactor___5">#REF!</definedName>
    <definedName localSheetId="7" name="TokyoIndFactor___7">#REF!</definedName>
    <definedName localSheetId="8" name="TokyoIndFactor___7">#REF!</definedName>
    <definedName name="TokyoIndFactor___7">#REF!</definedName>
    <definedName localSheetId="7" name="TOperProfitAdj">#REF!</definedName>
    <definedName localSheetId="8" name="TOperProfitAdj">#REF!</definedName>
    <definedName name="TOperProfitAdj">#REF!</definedName>
    <definedName localSheetId="7" name="TOperProfitAdj___0">#REF!</definedName>
    <definedName localSheetId="8" name="TOperProfitAdj___0">#REF!</definedName>
    <definedName name="TOperProfitAdj___0">#REF!</definedName>
    <definedName localSheetId="7" name="TOperProfitAdj___12">#REF!</definedName>
    <definedName localSheetId="8" name="TOperProfitAdj___12">#REF!</definedName>
    <definedName name="TOperProfitAdj___12">#REF!</definedName>
    <definedName localSheetId="7" name="TOperProfitAdj___14">#REF!</definedName>
    <definedName localSheetId="8" name="TOperProfitAdj___14">#REF!</definedName>
    <definedName name="TOperProfitAdj___14">#REF!</definedName>
    <definedName localSheetId="7" name="TOperProfitAdj___16">#REF!</definedName>
    <definedName localSheetId="8" name="TOperProfitAdj___16">#REF!</definedName>
    <definedName name="TOperProfitAdj___16">#REF!</definedName>
    <definedName localSheetId="7" name="TOperProfitAdj___2">#REF!</definedName>
    <definedName localSheetId="8" name="TOperProfitAdj___2">#REF!</definedName>
    <definedName name="TOperProfitAdj___2">#REF!</definedName>
    <definedName localSheetId="7" name="TOperProfitAdj___25">#REF!</definedName>
    <definedName localSheetId="8" name="TOperProfitAdj___25">#REF!</definedName>
    <definedName name="TOperProfitAdj___25">#REF!</definedName>
    <definedName localSheetId="7" name="TOperProfitAdj___26">#REF!</definedName>
    <definedName localSheetId="8" name="TOperProfitAdj___26">#REF!</definedName>
    <definedName name="TOperProfitAdj___26">#REF!</definedName>
    <definedName localSheetId="7" name="TOperProfitAdj___27">#REF!</definedName>
    <definedName localSheetId="8" name="TOperProfitAdj___27">#REF!</definedName>
    <definedName name="TOperProfitAdj___27">#REF!</definedName>
    <definedName localSheetId="7" name="TOperProfitAdj___4">#REF!</definedName>
    <definedName localSheetId="8" name="TOperProfitAdj___4">#REF!</definedName>
    <definedName name="TOperProfitAdj___4">#REF!</definedName>
    <definedName localSheetId="7" name="TOperProfitAdj___5">#REF!</definedName>
    <definedName localSheetId="8" name="TOperProfitAdj___5">#REF!</definedName>
    <definedName name="TOperProfitAdj___5">#REF!</definedName>
    <definedName localSheetId="7" name="TOperProfitAdj___7">#REF!</definedName>
    <definedName localSheetId="8" name="TOperProfitAdj___7">#REF!</definedName>
    <definedName name="TOperProfitAdj___7">#REF!</definedName>
    <definedName localSheetId="7" name="TOPMult">#REF!</definedName>
    <definedName localSheetId="8" name="TOPMult">#REF!</definedName>
    <definedName name="TOPMult">#REF!</definedName>
    <definedName localSheetId="7" name="TOPMult___0">#REF!</definedName>
    <definedName localSheetId="8" name="TOPMult___0">#REF!</definedName>
    <definedName name="TOPMult___0">#REF!</definedName>
    <definedName localSheetId="7" name="TOPMult___12">#REF!</definedName>
    <definedName localSheetId="8" name="TOPMult___12">#REF!</definedName>
    <definedName name="TOPMult___12">#REF!</definedName>
    <definedName localSheetId="7" name="TOPMult___14">#REF!</definedName>
    <definedName localSheetId="8" name="TOPMult___14">#REF!</definedName>
    <definedName name="TOPMult___14">#REF!</definedName>
    <definedName localSheetId="7" name="TOPMult___16">#REF!</definedName>
    <definedName localSheetId="8" name="TOPMult___16">#REF!</definedName>
    <definedName name="TOPMult___16">#REF!</definedName>
    <definedName localSheetId="7" name="TOPMult___2">#REF!</definedName>
    <definedName localSheetId="8" name="TOPMult___2">#REF!</definedName>
    <definedName name="TOPMult___2">#REF!</definedName>
    <definedName localSheetId="7" name="TOPMult___25">#REF!</definedName>
    <definedName localSheetId="8" name="TOPMult___25">#REF!</definedName>
    <definedName name="TOPMult___25">#REF!</definedName>
    <definedName localSheetId="7" name="TOPMult___26">#REF!</definedName>
    <definedName localSheetId="8" name="TOPMult___26">#REF!</definedName>
    <definedName name="TOPMult___26">#REF!</definedName>
    <definedName localSheetId="7" name="TOPMult___27">#REF!</definedName>
    <definedName localSheetId="8" name="TOPMult___27">#REF!</definedName>
    <definedName name="TOPMult___27">#REF!</definedName>
    <definedName localSheetId="7" name="TOPMult___4">#REF!</definedName>
    <definedName localSheetId="8" name="TOPMult___4">#REF!</definedName>
    <definedName name="TOPMult___4">#REF!</definedName>
    <definedName localSheetId="7" name="TOPMult___5">#REF!</definedName>
    <definedName localSheetId="8" name="TOPMult___5">#REF!</definedName>
    <definedName name="TOPMult___5">#REF!</definedName>
    <definedName localSheetId="7" name="TOPMult___7">#REF!</definedName>
    <definedName localSheetId="8" name="TOPMult___7">#REF!</definedName>
    <definedName name="TOPMult___7">#REF!</definedName>
    <definedName localSheetId="7" name="TOTAL">#REF!</definedName>
    <definedName localSheetId="8" name="TOTAL">#REF!</definedName>
    <definedName name="TOTAL">#REF!</definedName>
    <definedName localSheetId="7" name="TOTAL___0">[17]CH95!#REF!</definedName>
    <definedName localSheetId="8" name="TOTAL___0">[17]CH95!#REF!</definedName>
    <definedName name="TOTAL___0">[17]CH95!#REF!</definedName>
    <definedName localSheetId="0" name="TOTAL___12">#REF!</definedName>
    <definedName localSheetId="7" name="TOTAL___12">#REF!</definedName>
    <definedName localSheetId="8" name="TOTAL___12">#REF!</definedName>
    <definedName name="TOTAL___12">#REF!</definedName>
    <definedName localSheetId="7" name="TotalGraph">'[40]Daily Z10'!#REF!</definedName>
    <definedName localSheetId="8" name="TotalGraph">'[40]Daily Z10'!#REF!</definedName>
    <definedName name="TotalGraph">'[40]Daily Z10'!#REF!</definedName>
    <definedName localSheetId="7" name="TotalRMDGraph">'[40]Daily Z10'!#REF!</definedName>
    <definedName localSheetId="8" name="TotalRMDGraph">'[40]Daily Z10'!#REF!</definedName>
    <definedName name="TotalRMDGraph">'[40]Daily Z10'!#REF!</definedName>
    <definedName localSheetId="0" name="totalvalue">#REF!</definedName>
    <definedName localSheetId="7" name="totalvalue">#REF!</definedName>
    <definedName localSheetId="8" name="totalvalue">#REF!</definedName>
    <definedName name="totalvalue">#REF!</definedName>
    <definedName localSheetId="0" name="TOther1">#REF!</definedName>
    <definedName localSheetId="7" name="TOther1">#REF!</definedName>
    <definedName localSheetId="8" name="TOther1">#REF!</definedName>
    <definedName name="TOther1">#REF!</definedName>
    <definedName localSheetId="0" name="TOther1___0">#REF!</definedName>
    <definedName localSheetId="7" name="TOther1___0">#REF!</definedName>
    <definedName localSheetId="8" name="TOther1___0">#REF!</definedName>
    <definedName name="TOther1___0">#REF!</definedName>
    <definedName localSheetId="7" name="TOther1___12">#REF!</definedName>
    <definedName localSheetId="8" name="TOther1___12">#REF!</definedName>
    <definedName name="TOther1___12">#REF!</definedName>
    <definedName localSheetId="7" name="TOther1___14">#REF!</definedName>
    <definedName localSheetId="8" name="TOther1___14">#REF!</definedName>
    <definedName name="TOther1___14">#REF!</definedName>
    <definedName localSheetId="7" name="TOther1___16">#REF!</definedName>
    <definedName localSheetId="8" name="TOther1___16">#REF!</definedName>
    <definedName name="TOther1___16">#REF!</definedName>
    <definedName localSheetId="7" name="TOther1___2">#REF!</definedName>
    <definedName localSheetId="8" name="TOther1___2">#REF!</definedName>
    <definedName name="TOther1___2">#REF!</definedName>
    <definedName localSheetId="7" name="TOther1___25">#REF!</definedName>
    <definedName localSheetId="8" name="TOther1___25">#REF!</definedName>
    <definedName name="TOther1___25">#REF!</definedName>
    <definedName localSheetId="7" name="TOther1___26">#REF!</definedName>
    <definedName localSheetId="8" name="TOther1___26">#REF!</definedName>
    <definedName name="TOther1___26">#REF!</definedName>
    <definedName localSheetId="7" name="TOther1___27">#REF!</definedName>
    <definedName localSheetId="8" name="TOther1___27">#REF!</definedName>
    <definedName name="TOther1___27">#REF!</definedName>
    <definedName localSheetId="7" name="TOther1___4">#REF!</definedName>
    <definedName localSheetId="8" name="TOther1___4">#REF!</definedName>
    <definedName name="TOther1___4">#REF!</definedName>
    <definedName localSheetId="7" name="TOther1___5">#REF!</definedName>
    <definedName localSheetId="8" name="TOther1___5">#REF!</definedName>
    <definedName name="TOther1___5">#REF!</definedName>
    <definedName localSheetId="7" name="TOther1___7">#REF!</definedName>
    <definedName localSheetId="8" name="TOther1___7">#REF!</definedName>
    <definedName name="TOther1___7">#REF!</definedName>
    <definedName localSheetId="7" name="TOther1Adj">#REF!</definedName>
    <definedName localSheetId="8" name="TOther1Adj">#REF!</definedName>
    <definedName name="TOther1Adj">#REF!</definedName>
    <definedName localSheetId="7" name="TOther1Adj___0">#REF!</definedName>
    <definedName localSheetId="8" name="TOther1Adj___0">#REF!</definedName>
    <definedName name="TOther1Adj___0">#REF!</definedName>
    <definedName localSheetId="7" name="TOther1Adj___12">#REF!</definedName>
    <definedName localSheetId="8" name="TOther1Adj___12">#REF!</definedName>
    <definedName name="TOther1Adj___12">#REF!</definedName>
    <definedName localSheetId="7" name="TOther1Adj___14">#REF!</definedName>
    <definedName localSheetId="8" name="TOther1Adj___14">#REF!</definedName>
    <definedName name="TOther1Adj___14">#REF!</definedName>
    <definedName localSheetId="7" name="TOther1Adj___16">#REF!</definedName>
    <definedName localSheetId="8" name="TOther1Adj___16">#REF!</definedName>
    <definedName name="TOther1Adj___16">#REF!</definedName>
    <definedName localSheetId="7" name="TOther1Adj___2">#REF!</definedName>
    <definedName localSheetId="8" name="TOther1Adj___2">#REF!</definedName>
    <definedName name="TOther1Adj___2">#REF!</definedName>
    <definedName localSheetId="7" name="TOther1Adj___25">#REF!</definedName>
    <definedName localSheetId="8" name="TOther1Adj___25">#REF!</definedName>
    <definedName name="TOther1Adj___25">#REF!</definedName>
    <definedName localSheetId="7" name="TOther1Adj___26">#REF!</definedName>
    <definedName localSheetId="8" name="TOther1Adj___26">#REF!</definedName>
    <definedName name="TOther1Adj___26">#REF!</definedName>
    <definedName localSheetId="7" name="TOther1Adj___27">#REF!</definedName>
    <definedName localSheetId="8" name="TOther1Adj___27">#REF!</definedName>
    <definedName name="TOther1Adj___27">#REF!</definedName>
    <definedName localSheetId="7" name="TOther1Adj___4">#REF!</definedName>
    <definedName localSheetId="8" name="TOther1Adj___4">#REF!</definedName>
    <definedName name="TOther1Adj___4">#REF!</definedName>
    <definedName localSheetId="7" name="TOther1Adj___5">#REF!</definedName>
    <definedName localSheetId="8" name="TOther1Adj___5">#REF!</definedName>
    <definedName name="TOther1Adj___5">#REF!</definedName>
    <definedName localSheetId="7" name="TOther1Adj___7">#REF!</definedName>
    <definedName localSheetId="8" name="TOther1Adj___7">#REF!</definedName>
    <definedName name="TOther1Adj___7">#REF!</definedName>
    <definedName localSheetId="7" name="TOther1Mult">#REF!</definedName>
    <definedName localSheetId="8" name="TOther1Mult">#REF!</definedName>
    <definedName name="TOther1Mult">#REF!</definedName>
    <definedName localSheetId="7" name="TOther1Mult___0">#REF!</definedName>
    <definedName localSheetId="8" name="TOther1Mult___0">#REF!</definedName>
    <definedName name="TOther1Mult___0">#REF!</definedName>
    <definedName localSheetId="7" name="TOther1Mult___12">#REF!</definedName>
    <definedName localSheetId="8" name="TOther1Mult___12">#REF!</definedName>
    <definedName name="TOther1Mult___12">#REF!</definedName>
    <definedName localSheetId="7" name="TOther1Mult___14">#REF!</definedName>
    <definedName localSheetId="8" name="TOther1Mult___14">#REF!</definedName>
    <definedName name="TOther1Mult___14">#REF!</definedName>
    <definedName localSheetId="7" name="TOther1Mult___16">#REF!</definedName>
    <definedName localSheetId="8" name="TOther1Mult___16">#REF!</definedName>
    <definedName name="TOther1Mult___16">#REF!</definedName>
    <definedName localSheetId="7" name="TOther1Mult___2">#REF!</definedName>
    <definedName localSheetId="8" name="TOther1Mult___2">#REF!</definedName>
    <definedName name="TOther1Mult___2">#REF!</definedName>
    <definedName localSheetId="7" name="TOther1Mult___25">#REF!</definedName>
    <definedName localSheetId="8" name="TOther1Mult___25">#REF!</definedName>
    <definedName name="TOther1Mult___25">#REF!</definedName>
    <definedName localSheetId="7" name="TOther1Mult___26">#REF!</definedName>
    <definedName localSheetId="8" name="TOther1Mult___26">#REF!</definedName>
    <definedName name="TOther1Mult___26">#REF!</definedName>
    <definedName localSheetId="7" name="TOther1Mult___27">#REF!</definedName>
    <definedName localSheetId="8" name="TOther1Mult___27">#REF!</definedName>
    <definedName name="TOther1Mult___27">#REF!</definedName>
    <definedName localSheetId="7" name="TOther1Mult___4">#REF!</definedName>
    <definedName localSheetId="8" name="TOther1Mult___4">#REF!</definedName>
    <definedName name="TOther1Mult___4">#REF!</definedName>
    <definedName localSheetId="7" name="TOther1Mult___5">#REF!</definedName>
    <definedName localSheetId="8" name="TOther1Mult___5">#REF!</definedName>
    <definedName name="TOther1Mult___5">#REF!</definedName>
    <definedName localSheetId="7" name="TOther1Mult___7">#REF!</definedName>
    <definedName localSheetId="8" name="TOther1Mult___7">#REF!</definedName>
    <definedName name="TOther1Mult___7">#REF!</definedName>
    <definedName localSheetId="7" name="TOther1Pct">#REF!</definedName>
    <definedName localSheetId="8" name="TOther1Pct">#REF!</definedName>
    <definedName name="TOther1Pct">#REF!</definedName>
    <definedName localSheetId="7" name="TOther1Pct___0">#REF!</definedName>
    <definedName localSheetId="8" name="TOther1Pct___0">#REF!</definedName>
    <definedName name="TOther1Pct___0">#REF!</definedName>
    <definedName localSheetId="7" name="TOther1Pct___12">#REF!</definedName>
    <definedName localSheetId="8" name="TOther1Pct___12">#REF!</definedName>
    <definedName name="TOther1Pct___12">#REF!</definedName>
    <definedName localSheetId="7" name="TOther1Pct___14">#REF!</definedName>
    <definedName localSheetId="8" name="TOther1Pct___14">#REF!</definedName>
    <definedName name="TOther1Pct___14">#REF!</definedName>
    <definedName localSheetId="7" name="TOther1Pct___16">#REF!</definedName>
    <definedName localSheetId="8" name="TOther1Pct___16">#REF!</definedName>
    <definedName name="TOther1Pct___16">#REF!</definedName>
    <definedName localSheetId="7" name="TOther1Pct___2">#REF!</definedName>
    <definedName localSheetId="8" name="TOther1Pct___2">#REF!</definedName>
    <definedName name="TOther1Pct___2">#REF!</definedName>
    <definedName localSheetId="7" name="TOther1Pct___25">#REF!</definedName>
    <definedName localSheetId="8" name="TOther1Pct___25">#REF!</definedName>
    <definedName name="TOther1Pct___25">#REF!</definedName>
    <definedName localSheetId="7" name="TOther1Pct___26">#REF!</definedName>
    <definedName localSheetId="8" name="TOther1Pct___26">#REF!</definedName>
    <definedName name="TOther1Pct___26">#REF!</definedName>
    <definedName localSheetId="7" name="TOther1Pct___27">#REF!</definedName>
    <definedName localSheetId="8" name="TOther1Pct___27">#REF!</definedName>
    <definedName name="TOther1Pct___27">#REF!</definedName>
    <definedName localSheetId="7" name="TOther1Pct___4">#REF!</definedName>
    <definedName localSheetId="8" name="TOther1Pct___4">#REF!</definedName>
    <definedName name="TOther1Pct___4">#REF!</definedName>
    <definedName localSheetId="7" name="TOther1Pct___5">#REF!</definedName>
    <definedName localSheetId="8" name="TOther1Pct___5">#REF!</definedName>
    <definedName name="TOther1Pct___5">#REF!</definedName>
    <definedName localSheetId="7" name="TOther1Pct___7">#REF!</definedName>
    <definedName localSheetId="8" name="TOther1Pct___7">#REF!</definedName>
    <definedName name="TOther1Pct___7">#REF!</definedName>
    <definedName localSheetId="7" name="TOther2">#REF!</definedName>
    <definedName localSheetId="8" name="TOther2">#REF!</definedName>
    <definedName name="TOther2">#REF!</definedName>
    <definedName localSheetId="7" name="TOther2___0">#REF!</definedName>
    <definedName localSheetId="8" name="TOther2___0">#REF!</definedName>
    <definedName name="TOther2___0">#REF!</definedName>
    <definedName localSheetId="7" name="TOther2___12">#REF!</definedName>
    <definedName localSheetId="8" name="TOther2___12">#REF!</definedName>
    <definedName name="TOther2___12">#REF!</definedName>
    <definedName localSheetId="7" name="TOther2___14">#REF!</definedName>
    <definedName localSheetId="8" name="TOther2___14">#REF!</definedName>
    <definedName name="TOther2___14">#REF!</definedName>
    <definedName localSheetId="7" name="TOther2___16">#REF!</definedName>
    <definedName localSheetId="8" name="TOther2___16">#REF!</definedName>
    <definedName name="TOther2___16">#REF!</definedName>
    <definedName localSheetId="7" name="TOther2___2">#REF!</definedName>
    <definedName localSheetId="8" name="TOther2___2">#REF!</definedName>
    <definedName name="TOther2___2">#REF!</definedName>
    <definedName localSheetId="7" name="TOther2___25">#REF!</definedName>
    <definedName localSheetId="8" name="TOther2___25">#REF!</definedName>
    <definedName name="TOther2___25">#REF!</definedName>
    <definedName localSheetId="7" name="TOther2___26">#REF!</definedName>
    <definedName localSheetId="8" name="TOther2___26">#REF!</definedName>
    <definedName name="TOther2___26">#REF!</definedName>
    <definedName localSheetId="7" name="TOther2___27">#REF!</definedName>
    <definedName localSheetId="8" name="TOther2___27">#REF!</definedName>
    <definedName name="TOther2___27">#REF!</definedName>
    <definedName localSheetId="7" name="TOther2___4">#REF!</definedName>
    <definedName localSheetId="8" name="TOther2___4">#REF!</definedName>
    <definedName name="TOther2___4">#REF!</definedName>
    <definedName localSheetId="7" name="TOther2___5">#REF!</definedName>
    <definedName localSheetId="8" name="TOther2___5">#REF!</definedName>
    <definedName name="TOther2___5">#REF!</definedName>
    <definedName localSheetId="7" name="TOther2___7">#REF!</definedName>
    <definedName localSheetId="8" name="TOther2___7">#REF!</definedName>
    <definedName name="TOther2___7">#REF!</definedName>
    <definedName localSheetId="7" name="TOther2Adj">#REF!</definedName>
    <definedName localSheetId="8" name="TOther2Adj">#REF!</definedName>
    <definedName name="TOther2Adj">#REF!</definedName>
    <definedName localSheetId="7" name="TOther2Adj___0">#REF!</definedName>
    <definedName localSheetId="8" name="TOther2Adj___0">#REF!</definedName>
    <definedName name="TOther2Adj___0">#REF!</definedName>
    <definedName localSheetId="7" name="TOther2Adj___12">#REF!</definedName>
    <definedName localSheetId="8" name="TOther2Adj___12">#REF!</definedName>
    <definedName name="TOther2Adj___12">#REF!</definedName>
    <definedName localSheetId="7" name="TOther2Adj___14">#REF!</definedName>
    <definedName localSheetId="8" name="TOther2Adj___14">#REF!</definedName>
    <definedName name="TOther2Adj___14">#REF!</definedName>
    <definedName localSheetId="7" name="TOther2Adj___16">#REF!</definedName>
    <definedName localSheetId="8" name="TOther2Adj___16">#REF!</definedName>
    <definedName name="TOther2Adj___16">#REF!</definedName>
    <definedName localSheetId="7" name="TOther2Adj___2">#REF!</definedName>
    <definedName localSheetId="8" name="TOther2Adj___2">#REF!</definedName>
    <definedName name="TOther2Adj___2">#REF!</definedName>
    <definedName localSheetId="7" name="TOther2Adj___25">#REF!</definedName>
    <definedName localSheetId="8" name="TOther2Adj___25">#REF!</definedName>
    <definedName name="TOther2Adj___25">#REF!</definedName>
    <definedName localSheetId="7" name="TOther2Adj___26">#REF!</definedName>
    <definedName localSheetId="8" name="TOther2Adj___26">#REF!</definedName>
    <definedName name="TOther2Adj___26">#REF!</definedName>
    <definedName localSheetId="7" name="TOther2Adj___27">#REF!</definedName>
    <definedName localSheetId="8" name="TOther2Adj___27">#REF!</definedName>
    <definedName name="TOther2Adj___27">#REF!</definedName>
    <definedName localSheetId="7" name="TOther2Adj___4">#REF!</definedName>
    <definedName localSheetId="8" name="TOther2Adj___4">#REF!</definedName>
    <definedName name="TOther2Adj___4">#REF!</definedName>
    <definedName localSheetId="7" name="TOther2Adj___5">#REF!</definedName>
    <definedName localSheetId="8" name="TOther2Adj___5">#REF!</definedName>
    <definedName name="TOther2Adj___5">#REF!</definedName>
    <definedName localSheetId="7" name="TOther2Adj___7">#REF!</definedName>
    <definedName localSheetId="8" name="TOther2Adj___7">#REF!</definedName>
    <definedName name="TOther2Adj___7">#REF!</definedName>
    <definedName localSheetId="7" name="TOther2Mult">#REF!</definedName>
    <definedName localSheetId="8" name="TOther2Mult">#REF!</definedName>
    <definedName name="TOther2Mult">#REF!</definedName>
    <definedName localSheetId="7" name="TOther2Mult___0">#REF!</definedName>
    <definedName localSheetId="8" name="TOther2Mult___0">#REF!</definedName>
    <definedName name="TOther2Mult___0">#REF!</definedName>
    <definedName localSheetId="7" name="TOther2Mult___12">#REF!</definedName>
    <definedName localSheetId="8" name="TOther2Mult___12">#REF!</definedName>
    <definedName name="TOther2Mult___12">#REF!</definedName>
    <definedName localSheetId="7" name="TOther2Mult___14">#REF!</definedName>
    <definedName localSheetId="8" name="TOther2Mult___14">#REF!</definedName>
    <definedName name="TOther2Mult___14">#REF!</definedName>
    <definedName localSheetId="7" name="TOther2Mult___16">#REF!</definedName>
    <definedName localSheetId="8" name="TOther2Mult___16">#REF!</definedName>
    <definedName name="TOther2Mult___16">#REF!</definedName>
    <definedName localSheetId="7" name="TOther2Mult___2">#REF!</definedName>
    <definedName localSheetId="8" name="TOther2Mult___2">#REF!</definedName>
    <definedName name="TOther2Mult___2">#REF!</definedName>
    <definedName localSheetId="7" name="TOther2Mult___25">#REF!</definedName>
    <definedName localSheetId="8" name="TOther2Mult___25">#REF!</definedName>
    <definedName name="TOther2Mult___25">#REF!</definedName>
    <definedName localSheetId="7" name="TOther2Mult___26">#REF!</definedName>
    <definedName localSheetId="8" name="TOther2Mult___26">#REF!</definedName>
    <definedName name="TOther2Mult___26">#REF!</definedName>
    <definedName localSheetId="7" name="TOther2Mult___27">#REF!</definedName>
    <definedName localSheetId="8" name="TOther2Mult___27">#REF!</definedName>
    <definedName name="TOther2Mult___27">#REF!</definedName>
    <definedName localSheetId="7" name="TOther2Mult___4">#REF!</definedName>
    <definedName localSheetId="8" name="TOther2Mult___4">#REF!</definedName>
    <definedName name="TOther2Mult___4">#REF!</definedName>
    <definedName localSheetId="7" name="TOther2Mult___5">#REF!</definedName>
    <definedName localSheetId="8" name="TOther2Mult___5">#REF!</definedName>
    <definedName name="TOther2Mult___5">#REF!</definedName>
    <definedName localSheetId="7" name="TOther2Mult___7">#REF!</definedName>
    <definedName localSheetId="8" name="TOther2Mult___7">#REF!</definedName>
    <definedName name="TOther2Mult___7">#REF!</definedName>
    <definedName localSheetId="7" name="TOther2Pct">#REF!</definedName>
    <definedName localSheetId="8" name="TOther2Pct">#REF!</definedName>
    <definedName name="TOther2Pct">#REF!</definedName>
    <definedName localSheetId="7" name="TOther2Pct___0">#REF!</definedName>
    <definedName localSheetId="8" name="TOther2Pct___0">#REF!</definedName>
    <definedName name="TOther2Pct___0">#REF!</definedName>
    <definedName localSheetId="7" name="TOther2Pct___12">#REF!</definedName>
    <definedName localSheetId="8" name="TOther2Pct___12">#REF!</definedName>
    <definedName name="TOther2Pct___12">#REF!</definedName>
    <definedName localSheetId="7" name="TOther2Pct___14">#REF!</definedName>
    <definedName localSheetId="8" name="TOther2Pct___14">#REF!</definedName>
    <definedName name="TOther2Pct___14">#REF!</definedName>
    <definedName localSheetId="7" name="TOther2Pct___16">#REF!</definedName>
    <definedName localSheetId="8" name="TOther2Pct___16">#REF!</definedName>
    <definedName name="TOther2Pct___16">#REF!</definedName>
    <definedName localSheetId="7" name="TOther2Pct___2">#REF!</definedName>
    <definedName localSheetId="8" name="TOther2Pct___2">#REF!</definedName>
    <definedName name="TOther2Pct___2">#REF!</definedName>
    <definedName localSheetId="7" name="TOther2Pct___25">#REF!</definedName>
    <definedName localSheetId="8" name="TOther2Pct___25">#REF!</definedName>
    <definedName name="TOther2Pct___25">#REF!</definedName>
    <definedName localSheetId="7" name="TOther2Pct___26">#REF!</definedName>
    <definedName localSheetId="8" name="TOther2Pct___26">#REF!</definedName>
    <definedName name="TOther2Pct___26">#REF!</definedName>
    <definedName localSheetId="7" name="TOther2Pct___27">#REF!</definedName>
    <definedName localSheetId="8" name="TOther2Pct___27">#REF!</definedName>
    <definedName name="TOther2Pct___27">#REF!</definedName>
    <definedName localSheetId="7" name="TOther2Pct___4">#REF!</definedName>
    <definedName localSheetId="8" name="TOther2Pct___4">#REF!</definedName>
    <definedName name="TOther2Pct___4">#REF!</definedName>
    <definedName localSheetId="7" name="TOther2Pct___5">#REF!</definedName>
    <definedName localSheetId="8" name="TOther2Pct___5">#REF!</definedName>
    <definedName name="TOther2Pct___5">#REF!</definedName>
    <definedName localSheetId="7" name="TOther2Pct___7">#REF!</definedName>
    <definedName localSheetId="8" name="TOther2Pct___7">#REF!</definedName>
    <definedName name="TOther2Pct___7">#REF!</definedName>
    <definedName localSheetId="7" name="TOther3Adj">#REF!</definedName>
    <definedName localSheetId="8" name="TOther3Adj">#REF!</definedName>
    <definedName name="TOther3Adj">#REF!</definedName>
    <definedName localSheetId="7" name="TOther3Adj___0">#REF!</definedName>
    <definedName localSheetId="8" name="TOther3Adj___0">#REF!</definedName>
    <definedName name="TOther3Adj___0">#REF!</definedName>
    <definedName localSheetId="7" name="TOther3Adj___12">#REF!</definedName>
    <definedName localSheetId="8" name="TOther3Adj___12">#REF!</definedName>
    <definedName name="TOther3Adj___12">#REF!</definedName>
    <definedName localSheetId="7" name="TOther3Adj___14">#REF!</definedName>
    <definedName localSheetId="8" name="TOther3Adj___14">#REF!</definedName>
    <definedName name="TOther3Adj___14">#REF!</definedName>
    <definedName localSheetId="7" name="TOther3Adj___16">#REF!</definedName>
    <definedName localSheetId="8" name="TOther3Adj___16">#REF!</definedName>
    <definedName name="TOther3Adj___16">#REF!</definedName>
    <definedName localSheetId="7" name="TOther3Adj___2">#REF!</definedName>
    <definedName localSheetId="8" name="TOther3Adj___2">#REF!</definedName>
    <definedName name="TOther3Adj___2">#REF!</definedName>
    <definedName localSheetId="7" name="TOther3Adj___25">#REF!</definedName>
    <definedName localSheetId="8" name="TOther3Adj___25">#REF!</definedName>
    <definedName name="TOther3Adj___25">#REF!</definedName>
    <definedName localSheetId="7" name="TOther3Adj___26">#REF!</definedName>
    <definedName localSheetId="8" name="TOther3Adj___26">#REF!</definedName>
    <definedName name="TOther3Adj___26">#REF!</definedName>
    <definedName localSheetId="7" name="TOther3Adj___27">#REF!</definedName>
    <definedName localSheetId="8" name="TOther3Adj___27">#REF!</definedName>
    <definedName name="TOther3Adj___27">#REF!</definedName>
    <definedName localSheetId="7" name="TOther3Adj___4">#REF!</definedName>
    <definedName localSheetId="8" name="TOther3Adj___4">#REF!</definedName>
    <definedName name="TOther3Adj___4">#REF!</definedName>
    <definedName localSheetId="7" name="TOther3Adj___5">#REF!</definedName>
    <definedName localSheetId="8" name="TOther3Adj___5">#REF!</definedName>
    <definedName name="TOther3Adj___5">#REF!</definedName>
    <definedName localSheetId="7" name="TOther3Adj___7">#REF!</definedName>
    <definedName localSheetId="8" name="TOther3Adj___7">#REF!</definedName>
    <definedName name="TOther3Adj___7">#REF!</definedName>
    <definedName localSheetId="7" name="TOther3Mult">#REF!</definedName>
    <definedName localSheetId="8" name="TOther3Mult">#REF!</definedName>
    <definedName name="TOther3Mult">#REF!</definedName>
    <definedName localSheetId="7" name="TOther3Mult___0">#REF!</definedName>
    <definedName localSheetId="8" name="TOther3Mult___0">#REF!</definedName>
    <definedName name="TOther3Mult___0">#REF!</definedName>
    <definedName localSheetId="7" name="TOther3Mult___12">#REF!</definedName>
    <definedName localSheetId="8" name="TOther3Mult___12">#REF!</definedName>
    <definedName name="TOther3Mult___12">#REF!</definedName>
    <definedName localSheetId="7" name="TOther3Mult___14">#REF!</definedName>
    <definedName localSheetId="8" name="TOther3Mult___14">#REF!</definedName>
    <definedName name="TOther3Mult___14">#REF!</definedName>
    <definedName localSheetId="7" name="TOther3Mult___16">#REF!</definedName>
    <definedName localSheetId="8" name="TOther3Mult___16">#REF!</definedName>
    <definedName name="TOther3Mult___16">#REF!</definedName>
    <definedName localSheetId="7" name="TOther3Mult___2">#REF!</definedName>
    <definedName localSheetId="8" name="TOther3Mult___2">#REF!</definedName>
    <definedName name="TOther3Mult___2">#REF!</definedName>
    <definedName localSheetId="7" name="TOther3Mult___25">#REF!</definedName>
    <definedName localSheetId="8" name="TOther3Mult___25">#REF!</definedName>
    <definedName name="TOther3Mult___25">#REF!</definedName>
    <definedName localSheetId="7" name="TOther3Mult___26">#REF!</definedName>
    <definedName localSheetId="8" name="TOther3Mult___26">#REF!</definedName>
    <definedName name="TOther3Mult___26">#REF!</definedName>
    <definedName localSheetId="7" name="TOther3Mult___27">#REF!</definedName>
    <definedName localSheetId="8" name="TOther3Mult___27">#REF!</definedName>
    <definedName name="TOther3Mult___27">#REF!</definedName>
    <definedName localSheetId="7" name="TOther3Mult___4">#REF!</definedName>
    <definedName localSheetId="8" name="TOther3Mult___4">#REF!</definedName>
    <definedName name="TOther3Mult___4">#REF!</definedName>
    <definedName localSheetId="7" name="TOther3Mult___5">#REF!</definedName>
    <definedName localSheetId="8" name="TOther3Mult___5">#REF!</definedName>
    <definedName name="TOther3Mult___5">#REF!</definedName>
    <definedName localSheetId="7" name="TOther3Mult___7">#REF!</definedName>
    <definedName localSheetId="8" name="TOther3Mult___7">#REF!</definedName>
    <definedName name="TOther3Mult___7">#REF!</definedName>
    <definedName localSheetId="7" name="TOTMOT">#REF!</definedName>
    <definedName localSheetId="8" name="TOTMOT">#REF!</definedName>
    <definedName name="TOTMOT">#REF!</definedName>
    <definedName hidden="1"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8" name="TP_CAPEX_ACTU2_PREVISION">#REF!</definedName>
    <definedName name="TP_CAPEX_ACTU2_PREVISION">#REF!</definedName>
    <definedName localSheetId="7" name="TPPESalesPct">#REF!</definedName>
    <definedName localSheetId="8" name="TPPESalesPct">#REF!</definedName>
    <definedName name="TPPESalesPct">#REF!</definedName>
    <definedName localSheetId="7" name="TPPESalesPct___0">#REF!</definedName>
    <definedName localSheetId="8" name="TPPESalesPct___0">#REF!</definedName>
    <definedName name="TPPESalesPct___0">#REF!</definedName>
    <definedName localSheetId="7" name="TPPESalesPct___12">#REF!</definedName>
    <definedName localSheetId="8" name="TPPESalesPct___12">#REF!</definedName>
    <definedName name="TPPESalesPct___12">#REF!</definedName>
    <definedName localSheetId="7" name="TPPESalesPct___14">#REF!</definedName>
    <definedName localSheetId="8" name="TPPESalesPct___14">#REF!</definedName>
    <definedName name="TPPESalesPct___14">#REF!</definedName>
    <definedName localSheetId="7" name="TPPESalesPct___16">#REF!</definedName>
    <definedName localSheetId="8" name="TPPESalesPct___16">#REF!</definedName>
    <definedName name="TPPESalesPct___16">#REF!</definedName>
    <definedName localSheetId="7" name="TPPESalesPct___2">#REF!</definedName>
    <definedName localSheetId="8" name="TPPESalesPct___2">#REF!</definedName>
    <definedName name="TPPESalesPct___2">#REF!</definedName>
    <definedName localSheetId="7" name="TPPESalesPct___25">#REF!</definedName>
    <definedName localSheetId="8" name="TPPESalesPct___25">#REF!</definedName>
    <definedName name="TPPESalesPct___25">#REF!</definedName>
    <definedName localSheetId="7" name="TPPESalesPct___26">#REF!</definedName>
    <definedName localSheetId="8" name="TPPESalesPct___26">#REF!</definedName>
    <definedName name="TPPESalesPct___26">#REF!</definedName>
    <definedName localSheetId="7" name="TPPESalesPct___27">#REF!</definedName>
    <definedName localSheetId="8" name="TPPESalesPct___27">#REF!</definedName>
    <definedName name="TPPESalesPct___27">#REF!</definedName>
    <definedName localSheetId="7" name="TPPESalesPct___4">#REF!</definedName>
    <definedName localSheetId="8" name="TPPESalesPct___4">#REF!</definedName>
    <definedName name="TPPESalesPct___4">#REF!</definedName>
    <definedName localSheetId="7" name="TPPESalesPct___5">#REF!</definedName>
    <definedName localSheetId="8" name="TPPESalesPct___5">#REF!</definedName>
    <definedName name="TPPESalesPct___5">#REF!</definedName>
    <definedName localSheetId="7" name="TPPESalesPct___7">#REF!</definedName>
    <definedName localSheetId="8" name="TPPESalesPct___7">#REF!</definedName>
    <definedName name="TPPESalesPct___7">#REF!</definedName>
    <definedName localSheetId="7" name="TProvisions">#REF!</definedName>
    <definedName localSheetId="8" name="TProvisions">#REF!</definedName>
    <definedName name="TProvisions">#REF!</definedName>
    <definedName localSheetId="7" name="TProvisions___0">#REF!</definedName>
    <definedName localSheetId="8" name="TProvisions___0">#REF!</definedName>
    <definedName name="TProvisions___0">#REF!</definedName>
    <definedName localSheetId="7" name="TProvisions___12">#REF!</definedName>
    <definedName localSheetId="8" name="TProvisions___12">#REF!</definedName>
    <definedName name="TProvisions___12">#REF!</definedName>
    <definedName localSheetId="7" name="TProvisions___14">#REF!</definedName>
    <definedName localSheetId="8" name="TProvisions___14">#REF!</definedName>
    <definedName name="TProvisions___14">#REF!</definedName>
    <definedName localSheetId="7" name="TProvisions___16">#REF!</definedName>
    <definedName localSheetId="8" name="TProvisions___16">#REF!</definedName>
    <definedName name="TProvisions___16">#REF!</definedName>
    <definedName localSheetId="7" name="TProvisions___2">#REF!</definedName>
    <definedName localSheetId="8" name="TProvisions___2">#REF!</definedName>
    <definedName name="TProvisions___2">#REF!</definedName>
    <definedName localSheetId="7" name="TProvisions___25">#REF!</definedName>
    <definedName localSheetId="8" name="TProvisions___25">#REF!</definedName>
    <definedName name="TProvisions___25">#REF!</definedName>
    <definedName localSheetId="7" name="TProvisions___26">#REF!</definedName>
    <definedName localSheetId="8" name="TProvisions___26">#REF!</definedName>
    <definedName name="TProvisions___26">#REF!</definedName>
    <definedName localSheetId="7" name="TProvisions___27">#REF!</definedName>
    <definedName localSheetId="8" name="TProvisions___27">#REF!</definedName>
    <definedName name="TProvisions___27">#REF!</definedName>
    <definedName localSheetId="7" name="TProvisions___4">#REF!</definedName>
    <definedName localSheetId="8" name="TProvisions___4">#REF!</definedName>
    <definedName name="TProvisions___4">#REF!</definedName>
    <definedName localSheetId="7" name="TProvisions___5">#REF!</definedName>
    <definedName localSheetId="8" name="TProvisions___5">#REF!</definedName>
    <definedName name="TProvisions___5">#REF!</definedName>
    <definedName localSheetId="7" name="TProvisions___7">#REF!</definedName>
    <definedName localSheetId="8" name="TProvisions___7">#REF!</definedName>
    <definedName name="TProvisions___7">#REF!</definedName>
    <definedName name="tr">#N/A</definedName>
    <definedName localSheetId="7" name="Trabat">#REF!</definedName>
    <definedName localSheetId="8" name="Trabat">#REF!</definedName>
    <definedName name="Trabat">#REF!</definedName>
    <definedName localSheetId="7" name="traficinterur">#REF!</definedName>
    <definedName localSheetId="8" name="traficinterur">#REF!</definedName>
    <definedName name="traficinterur">#REF!</definedName>
    <definedName localSheetId="7" name="traficinterur___0">#REF!</definedName>
    <definedName localSheetId="8" name="traficinterur___0">#REF!</definedName>
    <definedName name="traficinterur___0">#REF!</definedName>
    <definedName localSheetId="7" name="traficinterur___14">#REF!</definedName>
    <definedName localSheetId="8" name="traficinterur___14">#REF!</definedName>
    <definedName name="traficinterur___14">#REF!</definedName>
    <definedName localSheetId="7" name="tralocintur">#REF!</definedName>
    <definedName localSheetId="8" name="tralocintur">#REF!</definedName>
    <definedName name="tralocintur">#REF!</definedName>
    <definedName localSheetId="7" name="tralocintur___0">#REF!</definedName>
    <definedName localSheetId="8" name="tralocintur___0">#REF!</definedName>
    <definedName name="tralocintur___0">#REF!</definedName>
    <definedName localSheetId="7" name="tralocintur___12">#REF!</definedName>
    <definedName localSheetId="8" name="tralocintur___12">#REF!</definedName>
    <definedName name="tralocintur___12">#REF!</definedName>
    <definedName localSheetId="7" name="trans">[149]MS!#REF!</definedName>
    <definedName localSheetId="8" name="trans">[149]MS!#REF!</definedName>
    <definedName name="trans">[149]MS!#REF!</definedName>
    <definedName localSheetId="0" name="TREAS">#REF!</definedName>
    <definedName localSheetId="7" name="TREAS">#REF!</definedName>
    <definedName localSheetId="8" name="TREAS">#REF!</definedName>
    <definedName name="TREAS">#REF!</definedName>
    <definedName localSheetId="0" name="TRESORERIE_REGIONALE">#REF!</definedName>
    <definedName localSheetId="7" name="TRESORERIE_REGIONALE">#REF!</definedName>
    <definedName localSheetId="8" name="TRESORERIE_REGIONALE">#REF!</definedName>
    <definedName name="TRESORERIE_REGIONALE">#REF!</definedName>
    <definedName localSheetId="0" name="TRESORERIE_REGIONALE___0">#REF!</definedName>
    <definedName localSheetId="7" name="TRESORERIE_REGIONALE___0">#REF!</definedName>
    <definedName localSheetId="8" name="TRESORERIE_REGIONALE___0">#REF!</definedName>
    <definedName name="TRESORERIE_REGIONALE___0">#REF!</definedName>
    <definedName localSheetId="7" name="TRESORERIE_REGIONALE___12">#REF!</definedName>
    <definedName localSheetId="8" name="TRESORERIE_REGIONALE___12">#REF!</definedName>
    <definedName name="TRESORERIE_REGIONALE___12">#REF!</definedName>
    <definedName localSheetId="0" name="TRESORERIE_REGIONALE___14">'[76]IAM '!$B$36</definedName>
    <definedName name="TRESORERIE_REGIONALE___14">'[77]IAM '!$B$36</definedName>
    <definedName localSheetId="0" name="trf_des">#REF!</definedName>
    <definedName localSheetId="7" name="trf_des">#REF!</definedName>
    <definedName localSheetId="8" name="trf_des">#REF!</definedName>
    <definedName name="trf_des">#REF!</definedName>
    <definedName name="tri">#N/A</definedName>
    <definedName localSheetId="0" name="trim">#REF!</definedName>
    <definedName localSheetId="7" name="trim">#REF!</definedName>
    <definedName localSheetId="8" name="trim">#REF!</definedName>
    <definedName name="trim">#REF!</definedName>
    <definedName localSheetId="0" name="trim___0">#REF!</definedName>
    <definedName localSheetId="7" name="trim___0">#REF!</definedName>
    <definedName localSheetId="8" name="trim___0">#REF!</definedName>
    <definedName name="trim___0">#REF!</definedName>
    <definedName localSheetId="7" name="trim___14">#REF!</definedName>
    <definedName localSheetId="8" name="trim___14">#REF!</definedName>
    <definedName name="trim___14">#REF!</definedName>
    <definedName localSheetId="7" name="trim___26">#REF!</definedName>
    <definedName localSheetId="8" name="trim___26">#REF!</definedName>
    <definedName name="trim___26">#REF!</definedName>
    <definedName localSheetId="7" name="trim___27">#REF!</definedName>
    <definedName localSheetId="8" name="trim___27">#REF!</definedName>
    <definedName name="trim___27">#REF!</definedName>
    <definedName localSheetId="7" name="trim___5">#REF!</definedName>
    <definedName localSheetId="8" name="trim___5">#REF!</definedName>
    <definedName name="trim___5">#REF!</definedName>
    <definedName localSheetId="7" name="trim___7">#REF!</definedName>
    <definedName localSheetId="8" name="trim___7">#REF!</definedName>
    <definedName name="trim___7">#REF!</definedName>
    <definedName localSheetId="7" name="trim2">#REF!</definedName>
    <definedName localSheetId="8" name="trim2">#REF!</definedName>
    <definedName name="trim2">#REF!</definedName>
    <definedName localSheetId="7" name="trim2___0">#REF!</definedName>
    <definedName localSheetId="8" name="trim2___0">#REF!</definedName>
    <definedName name="trim2___0">#REF!</definedName>
    <definedName localSheetId="7" name="trim2___12">#REF!</definedName>
    <definedName localSheetId="8" name="trim2___12">#REF!</definedName>
    <definedName name="trim2___12">#REF!</definedName>
    <definedName localSheetId="7" name="trrth">[97]BATIMENT!#REF!</definedName>
    <definedName localSheetId="8" name="trrth">[97]BATIMENT!#REF!</definedName>
    <definedName name="trrth">[97]BATIMENT!#REF!</definedName>
    <definedName hidden="1" localSheetId="10" name="trthhhnlmklm">#REF!</definedName>
    <definedName hidden="1" localSheetId="0" name="trthhhnlmklm">#REF!</definedName>
    <definedName hidden="1" localSheetId="7" name="trthhhnlmklm">#REF!</definedName>
    <definedName hidden="1" localSheetId="8" name="trthhhnlmklm">#REF!</definedName>
    <definedName hidden="1" localSheetId="13" name="trthhhnlmklm">#REF!</definedName>
    <definedName hidden="1" name="trthhhnlmklm">#REF!</definedName>
    <definedName localSheetId="7" name="TSales">#REF!</definedName>
    <definedName localSheetId="8" name="TSales">#REF!</definedName>
    <definedName name="TSales">#REF!</definedName>
    <definedName localSheetId="7" name="TSales___0">#REF!</definedName>
    <definedName localSheetId="8" name="TSales___0">#REF!</definedName>
    <definedName name="TSales___0">#REF!</definedName>
    <definedName localSheetId="7" name="TSales___12">#REF!</definedName>
    <definedName localSheetId="8" name="TSales___12">#REF!</definedName>
    <definedName name="TSales___12">#REF!</definedName>
    <definedName localSheetId="7" name="TSales___14">#REF!</definedName>
    <definedName localSheetId="8" name="TSales___14">#REF!</definedName>
    <definedName name="TSales___14">#REF!</definedName>
    <definedName localSheetId="7" name="TSales___16">#REF!</definedName>
    <definedName localSheetId="8" name="TSales___16">#REF!</definedName>
    <definedName name="TSales___16">#REF!</definedName>
    <definedName localSheetId="7" name="TSales___2">#REF!</definedName>
    <definedName localSheetId="8" name="TSales___2">#REF!</definedName>
    <definedName name="TSales___2">#REF!</definedName>
    <definedName localSheetId="7" name="TSales___25">#REF!</definedName>
    <definedName localSheetId="8" name="TSales___25">#REF!</definedName>
    <definedName name="TSales___25">#REF!</definedName>
    <definedName localSheetId="7" name="TSales___26">#REF!</definedName>
    <definedName localSheetId="8" name="TSales___26">#REF!</definedName>
    <definedName name="TSales___26">#REF!</definedName>
    <definedName localSheetId="7" name="TSales___27">#REF!</definedName>
    <definedName localSheetId="8" name="TSales___27">#REF!</definedName>
    <definedName name="TSales___27">#REF!</definedName>
    <definedName localSheetId="7" name="TSales___4">#REF!</definedName>
    <definedName localSheetId="8" name="TSales___4">#REF!</definedName>
    <definedName name="TSales___4">#REF!</definedName>
    <definedName localSheetId="7" name="TSales___5">#REF!</definedName>
    <definedName localSheetId="8" name="TSales___5">#REF!</definedName>
    <definedName name="TSales___5">#REF!</definedName>
    <definedName localSheetId="7" name="TSales___7">#REF!</definedName>
    <definedName localSheetId="8" name="TSales___7">#REF!</definedName>
    <definedName name="TSales___7">#REF!</definedName>
    <definedName localSheetId="7" name="TSalesAdj">#REF!</definedName>
    <definedName localSheetId="8" name="TSalesAdj">#REF!</definedName>
    <definedName name="TSalesAdj">#REF!</definedName>
    <definedName localSheetId="7" name="TSalesAdj___0">#REF!</definedName>
    <definedName localSheetId="8" name="TSalesAdj___0">#REF!</definedName>
    <definedName name="TSalesAdj___0">#REF!</definedName>
    <definedName localSheetId="7" name="TSalesAdj___12">#REF!</definedName>
    <definedName localSheetId="8" name="TSalesAdj___12">#REF!</definedName>
    <definedName name="TSalesAdj___12">#REF!</definedName>
    <definedName localSheetId="7" name="TSalesAdj___14">#REF!</definedName>
    <definedName localSheetId="8" name="TSalesAdj___14">#REF!</definedName>
    <definedName name="TSalesAdj___14">#REF!</definedName>
    <definedName localSheetId="7" name="TSalesAdj___16">#REF!</definedName>
    <definedName localSheetId="8" name="TSalesAdj___16">#REF!</definedName>
    <definedName name="TSalesAdj___16">#REF!</definedName>
    <definedName localSheetId="7" name="TSalesAdj___2">#REF!</definedName>
    <definedName localSheetId="8" name="TSalesAdj___2">#REF!</definedName>
    <definedName name="TSalesAdj___2">#REF!</definedName>
    <definedName localSheetId="7" name="TSalesAdj___25">#REF!</definedName>
    <definedName localSheetId="8" name="TSalesAdj___25">#REF!</definedName>
    <definedName name="TSalesAdj___25">#REF!</definedName>
    <definedName localSheetId="7" name="TSalesAdj___26">#REF!</definedName>
    <definedName localSheetId="8" name="TSalesAdj___26">#REF!</definedName>
    <definedName name="TSalesAdj___26">#REF!</definedName>
    <definedName localSheetId="7" name="TSalesAdj___27">#REF!</definedName>
    <definedName localSheetId="8" name="TSalesAdj___27">#REF!</definedName>
    <definedName name="TSalesAdj___27">#REF!</definedName>
    <definedName localSheetId="7" name="TSalesAdj___4">#REF!</definedName>
    <definedName localSheetId="8" name="TSalesAdj___4">#REF!</definedName>
    <definedName name="TSalesAdj___4">#REF!</definedName>
    <definedName localSheetId="7" name="TSalesAdj___5">#REF!</definedName>
    <definedName localSheetId="8" name="TSalesAdj___5">#REF!</definedName>
    <definedName name="TSalesAdj___5">#REF!</definedName>
    <definedName localSheetId="7" name="TSalesAdj___7">#REF!</definedName>
    <definedName localSheetId="8" name="TSalesAdj___7">#REF!</definedName>
    <definedName name="TSalesAdj___7">#REF!</definedName>
    <definedName localSheetId="7" name="TSalesG">#REF!</definedName>
    <definedName localSheetId="8" name="TSalesG">#REF!</definedName>
    <definedName name="TSalesG">#REF!</definedName>
    <definedName localSheetId="7" name="TSalesG___0">#REF!</definedName>
    <definedName localSheetId="8" name="TSalesG___0">#REF!</definedName>
    <definedName name="TSalesG___0">#REF!</definedName>
    <definedName localSheetId="7" name="TSalesG___12">#REF!</definedName>
    <definedName localSheetId="8" name="TSalesG___12">#REF!</definedName>
    <definedName name="TSalesG___12">#REF!</definedName>
    <definedName localSheetId="7" name="TSalesG___14">#REF!</definedName>
    <definedName localSheetId="8" name="TSalesG___14">#REF!</definedName>
    <definedName name="TSalesG___14">#REF!</definedName>
    <definedName localSheetId="7" name="TSalesG___16">#REF!</definedName>
    <definedName localSheetId="8" name="TSalesG___16">#REF!</definedName>
    <definedName name="TSalesG___16">#REF!</definedName>
    <definedName localSheetId="7" name="TSalesG___2">#REF!</definedName>
    <definedName localSheetId="8" name="TSalesG___2">#REF!</definedName>
    <definedName name="TSalesG___2">#REF!</definedName>
    <definedName localSheetId="7" name="TSalesG___25">#REF!</definedName>
    <definedName localSheetId="8" name="TSalesG___25">#REF!</definedName>
    <definedName name="TSalesG___25">#REF!</definedName>
    <definedName localSheetId="7" name="TSalesG___26">#REF!</definedName>
    <definedName localSheetId="8" name="TSalesG___26">#REF!</definedName>
    <definedName name="TSalesG___26">#REF!</definedName>
    <definedName localSheetId="7" name="TSalesG___27">#REF!</definedName>
    <definedName localSheetId="8" name="TSalesG___27">#REF!</definedName>
    <definedName name="TSalesG___27">#REF!</definedName>
    <definedName localSheetId="7" name="TSalesG___4">#REF!</definedName>
    <definedName localSheetId="8" name="TSalesG___4">#REF!</definedName>
    <definedName name="TSalesG___4">#REF!</definedName>
    <definedName localSheetId="7" name="TSalesG___5">#REF!</definedName>
    <definedName localSheetId="8" name="TSalesG___5">#REF!</definedName>
    <definedName name="TSalesG___5">#REF!</definedName>
    <definedName localSheetId="7" name="TSalesG___7">#REF!</definedName>
    <definedName localSheetId="8" name="TSalesG___7">#REF!</definedName>
    <definedName name="TSalesG___7">#REF!</definedName>
    <definedName localSheetId="7" name="TSalesGIncrement">#REF!</definedName>
    <definedName localSheetId="8" name="TSalesGIncrement">#REF!</definedName>
    <definedName name="TSalesGIncrement">#REF!</definedName>
    <definedName localSheetId="7" name="TSalesGIncrement___0">#REF!</definedName>
    <definedName localSheetId="8" name="TSalesGIncrement___0">#REF!</definedName>
    <definedName name="TSalesGIncrement___0">#REF!</definedName>
    <definedName localSheetId="7" name="TSalesGIncrement___12">#REF!</definedName>
    <definedName localSheetId="8" name="TSalesGIncrement___12">#REF!</definedName>
    <definedName name="TSalesGIncrement___12">#REF!</definedName>
    <definedName localSheetId="7" name="TSalesGIncrement___14">#REF!</definedName>
    <definedName localSheetId="8" name="TSalesGIncrement___14">#REF!</definedName>
    <definedName name="TSalesGIncrement___14">#REF!</definedName>
    <definedName localSheetId="7" name="TSalesGIncrement___16">#REF!</definedName>
    <definedName localSheetId="8" name="TSalesGIncrement___16">#REF!</definedName>
    <definedName name="TSalesGIncrement___16">#REF!</definedName>
    <definedName localSheetId="7" name="TSalesGIncrement___2">#REF!</definedName>
    <definedName localSheetId="8" name="TSalesGIncrement___2">#REF!</definedName>
    <definedName name="TSalesGIncrement___2">#REF!</definedName>
    <definedName localSheetId="7" name="TSalesGIncrement___25">#REF!</definedName>
    <definedName localSheetId="8" name="TSalesGIncrement___25">#REF!</definedName>
    <definedName name="TSalesGIncrement___25">#REF!</definedName>
    <definedName localSheetId="7" name="TSalesGIncrement___26">#REF!</definedName>
    <definedName localSheetId="8" name="TSalesGIncrement___26">#REF!</definedName>
    <definedName name="TSalesGIncrement___26">#REF!</definedName>
    <definedName localSheetId="7" name="TSalesGIncrement___27">#REF!</definedName>
    <definedName localSheetId="8" name="TSalesGIncrement___27">#REF!</definedName>
    <definedName name="TSalesGIncrement___27">#REF!</definedName>
    <definedName localSheetId="7" name="TSalesGIncrement___4">#REF!</definedName>
    <definedName localSheetId="8" name="TSalesGIncrement___4">#REF!</definedName>
    <definedName name="TSalesGIncrement___4">#REF!</definedName>
    <definedName localSheetId="7" name="TSalesGIncrement___5">#REF!</definedName>
    <definedName localSheetId="8" name="TSalesGIncrement___5">#REF!</definedName>
    <definedName name="TSalesGIncrement___5">#REF!</definedName>
    <definedName localSheetId="7" name="TSalesGIncrement___7">#REF!</definedName>
    <definedName localSheetId="8" name="TSalesGIncrement___7">#REF!</definedName>
    <definedName name="TSalesGIncrement___7">#REF!</definedName>
    <definedName localSheetId="7" name="TSalesGrowth">#REF!</definedName>
    <definedName localSheetId="8" name="TSalesGrowth">#REF!</definedName>
    <definedName name="TSalesGrowth">#REF!</definedName>
    <definedName localSheetId="7" name="TSalesGrowth___0">#REF!</definedName>
    <definedName localSheetId="8" name="TSalesGrowth___0">#REF!</definedName>
    <definedName name="TSalesGrowth___0">#REF!</definedName>
    <definedName localSheetId="7" name="TSalesGrowth___12">#REF!</definedName>
    <definedName localSheetId="8" name="TSalesGrowth___12">#REF!</definedName>
    <definedName name="TSalesGrowth___12">#REF!</definedName>
    <definedName localSheetId="7" name="TSalesGrowth___14">#REF!</definedName>
    <definedName localSheetId="8" name="TSalesGrowth___14">#REF!</definedName>
    <definedName name="TSalesGrowth___14">#REF!</definedName>
    <definedName localSheetId="7" name="TSalesGrowth___16">#REF!</definedName>
    <definedName localSheetId="8" name="TSalesGrowth___16">#REF!</definedName>
    <definedName name="TSalesGrowth___16">#REF!</definedName>
    <definedName localSheetId="7" name="TSalesGrowth___2">#REF!</definedName>
    <definedName localSheetId="8" name="TSalesGrowth___2">#REF!</definedName>
    <definedName name="TSalesGrowth___2">#REF!</definedName>
    <definedName localSheetId="7" name="TSalesGrowth___25">#REF!</definedName>
    <definedName localSheetId="8" name="TSalesGrowth___25">#REF!</definedName>
    <definedName name="TSalesGrowth___25">#REF!</definedName>
    <definedName localSheetId="7" name="TSalesGrowth___26">#REF!</definedName>
    <definedName localSheetId="8" name="TSalesGrowth___26">#REF!</definedName>
    <definedName name="TSalesGrowth___26">#REF!</definedName>
    <definedName localSheetId="7" name="TSalesGrowth___27">#REF!</definedName>
    <definedName localSheetId="8" name="TSalesGrowth___27">#REF!</definedName>
    <definedName name="TSalesGrowth___27">#REF!</definedName>
    <definedName localSheetId="7" name="TSalesGrowth___4">#REF!</definedName>
    <definedName localSheetId="8" name="TSalesGrowth___4">#REF!</definedName>
    <definedName name="TSalesGrowth___4">#REF!</definedName>
    <definedName localSheetId="7" name="TSalesGrowth___5">#REF!</definedName>
    <definedName localSheetId="8" name="TSalesGrowth___5">#REF!</definedName>
    <definedName name="TSalesGrowth___5">#REF!</definedName>
    <definedName localSheetId="7" name="TSalesGrowth___7">#REF!</definedName>
    <definedName localSheetId="8" name="TSalesGrowth___7">#REF!</definedName>
    <definedName name="TSalesGrowth___7">#REF!</definedName>
    <definedName localSheetId="7" name="TSalesOutput">#REF!</definedName>
    <definedName localSheetId="8" name="TSalesOutput">#REF!</definedName>
    <definedName name="TSalesOutput">#REF!</definedName>
    <definedName localSheetId="7" name="TSalesOutput___0">#REF!</definedName>
    <definedName localSheetId="8" name="TSalesOutput___0">#REF!</definedName>
    <definedName name="TSalesOutput___0">#REF!</definedName>
    <definedName localSheetId="7" name="TSalesOutput___12">#REF!</definedName>
    <definedName localSheetId="8" name="TSalesOutput___12">#REF!</definedName>
    <definedName name="TSalesOutput___12">#REF!</definedName>
    <definedName localSheetId="7" name="TSalesOutput___14">#REF!</definedName>
    <definedName localSheetId="8" name="TSalesOutput___14">#REF!</definedName>
    <definedName name="TSalesOutput___14">#REF!</definedName>
    <definedName localSheetId="7" name="TSalesOutput___16">#REF!</definedName>
    <definedName localSheetId="8" name="TSalesOutput___16">#REF!</definedName>
    <definedName name="TSalesOutput___16">#REF!</definedName>
    <definedName localSheetId="7" name="TSalesOutput___2">#REF!</definedName>
    <definedName localSheetId="8" name="TSalesOutput___2">#REF!</definedName>
    <definedName name="TSalesOutput___2">#REF!</definedName>
    <definedName localSheetId="7" name="TSalesOutput___25">#REF!</definedName>
    <definedName localSheetId="8" name="TSalesOutput___25">#REF!</definedName>
    <definedName name="TSalesOutput___25">#REF!</definedName>
    <definedName localSheetId="7" name="TSalesOutput___26">#REF!</definedName>
    <definedName localSheetId="8" name="TSalesOutput___26">#REF!</definedName>
    <definedName name="TSalesOutput___26">#REF!</definedName>
    <definedName localSheetId="7" name="TSalesOutput___27">#REF!</definedName>
    <definedName localSheetId="8" name="TSalesOutput___27">#REF!</definedName>
    <definedName name="TSalesOutput___27">#REF!</definedName>
    <definedName localSheetId="7" name="TSalesOutput___4">#REF!</definedName>
    <definedName localSheetId="8" name="TSalesOutput___4">#REF!</definedName>
    <definedName name="TSalesOutput___4">#REF!</definedName>
    <definedName localSheetId="7" name="TSalesOutput___5">#REF!</definedName>
    <definedName localSheetId="8" name="TSalesOutput___5">#REF!</definedName>
    <definedName name="TSalesOutput___5">#REF!</definedName>
    <definedName localSheetId="7" name="TSalesOutput___7">#REF!</definedName>
    <definedName localSheetId="8" name="TSalesOutput___7">#REF!</definedName>
    <definedName name="TSalesOutput___7">#REF!</definedName>
    <definedName localSheetId="7" name="TSMult">#REF!</definedName>
    <definedName localSheetId="8" name="TSMult">#REF!</definedName>
    <definedName name="TSMult">#REF!</definedName>
    <definedName localSheetId="7" name="TSMult___0">#REF!</definedName>
    <definedName localSheetId="8" name="TSMult___0">#REF!</definedName>
    <definedName name="TSMult___0">#REF!</definedName>
    <definedName localSheetId="7" name="TSMult___12">#REF!</definedName>
    <definedName localSheetId="8" name="TSMult___12">#REF!</definedName>
    <definedName name="TSMult___12">#REF!</definedName>
    <definedName localSheetId="7" name="TSMult___14">#REF!</definedName>
    <definedName localSheetId="8" name="TSMult___14">#REF!</definedName>
    <definedName name="TSMult___14">#REF!</definedName>
    <definedName localSheetId="7" name="TSMult___16">#REF!</definedName>
    <definedName localSheetId="8" name="TSMult___16">#REF!</definedName>
    <definedName name="TSMult___16">#REF!</definedName>
    <definedName localSheetId="7" name="TSMult___2">#REF!</definedName>
    <definedName localSheetId="8" name="TSMult___2">#REF!</definedName>
    <definedName name="TSMult___2">#REF!</definedName>
    <definedName localSheetId="7" name="TSMult___25">#REF!</definedName>
    <definedName localSheetId="8" name="TSMult___25">#REF!</definedName>
    <definedName name="TSMult___25">#REF!</definedName>
    <definedName localSheetId="7" name="TSMult___26">#REF!</definedName>
    <definedName localSheetId="8" name="TSMult___26">#REF!</definedName>
    <definedName name="TSMult___26">#REF!</definedName>
    <definedName localSheetId="7" name="TSMult___27">#REF!</definedName>
    <definedName localSheetId="8" name="TSMult___27">#REF!</definedName>
    <definedName name="TSMult___27">#REF!</definedName>
    <definedName localSheetId="7" name="TSMult___4">#REF!</definedName>
    <definedName localSheetId="8" name="TSMult___4">#REF!</definedName>
    <definedName name="TSMult___4">#REF!</definedName>
    <definedName localSheetId="7" name="TSMult___5">#REF!</definedName>
    <definedName localSheetId="8" name="TSMult___5">#REF!</definedName>
    <definedName name="TSMult___5">#REF!</definedName>
    <definedName localSheetId="7" name="TSMult___7">#REF!</definedName>
    <definedName localSheetId="8" name="TSMult___7">#REF!</definedName>
    <definedName name="TSMult___7">#REF!</definedName>
    <definedName localSheetId="0" name="tt">Cover!Nb_de_paiements_par_an*#REF!</definedName>
    <definedName name="tt">#N/A</definedName>
    <definedName localSheetId="0" name="TTaxes">#REF!</definedName>
    <definedName localSheetId="7" name="TTaxes">#REF!</definedName>
    <definedName localSheetId="8" name="TTaxes">#REF!</definedName>
    <definedName name="TTaxes">#REF!</definedName>
    <definedName localSheetId="0" name="TTaxes___0">#REF!</definedName>
    <definedName localSheetId="7" name="TTaxes___0">#REF!</definedName>
    <definedName localSheetId="8" name="TTaxes___0">#REF!</definedName>
    <definedName name="TTaxes___0">#REF!</definedName>
    <definedName localSheetId="7" name="TTaxes___12">#REF!</definedName>
    <definedName localSheetId="8" name="TTaxes___12">#REF!</definedName>
    <definedName name="TTaxes___12">#REF!</definedName>
    <definedName localSheetId="7" name="TTaxes___14">#REF!</definedName>
    <definedName localSheetId="8" name="TTaxes___14">#REF!</definedName>
    <definedName name="TTaxes___14">#REF!</definedName>
    <definedName localSheetId="7" name="TTaxes___16">#REF!</definedName>
    <definedName localSheetId="8" name="TTaxes___16">#REF!</definedName>
    <definedName name="TTaxes___16">#REF!</definedName>
    <definedName localSheetId="7" name="TTaxes___2">#REF!</definedName>
    <definedName localSheetId="8" name="TTaxes___2">#REF!</definedName>
    <definedName name="TTaxes___2">#REF!</definedName>
    <definedName localSheetId="7" name="TTaxes___25">#REF!</definedName>
    <definedName localSheetId="8" name="TTaxes___25">#REF!</definedName>
    <definedName name="TTaxes___25">#REF!</definedName>
    <definedName localSheetId="7" name="TTaxes___26">#REF!</definedName>
    <definedName localSheetId="8" name="TTaxes___26">#REF!</definedName>
    <definedName name="TTaxes___26">#REF!</definedName>
    <definedName localSheetId="7" name="TTaxes___27">#REF!</definedName>
    <definedName localSheetId="8" name="TTaxes___27">#REF!</definedName>
    <definedName name="TTaxes___27">#REF!</definedName>
    <definedName localSheetId="7" name="TTaxes___4">#REF!</definedName>
    <definedName localSheetId="8" name="TTaxes___4">#REF!</definedName>
    <definedName name="TTaxes___4">#REF!</definedName>
    <definedName localSheetId="7" name="TTaxes___5">#REF!</definedName>
    <definedName localSheetId="8" name="TTaxes___5">#REF!</definedName>
    <definedName name="TTaxes___5">#REF!</definedName>
    <definedName localSheetId="7" name="TTaxes___7">#REF!</definedName>
    <definedName localSheetId="8" name="TTaxes___7">#REF!</definedName>
    <definedName name="TTaxes___7">#REF!</definedName>
    <definedName localSheetId="7" name="TTaxRate">#REF!</definedName>
    <definedName localSheetId="8" name="TTaxRate">#REF!</definedName>
    <definedName name="TTaxRate">#REF!</definedName>
    <definedName localSheetId="7" name="TTaxRate___0">#REF!</definedName>
    <definedName localSheetId="8" name="TTaxRate___0">#REF!</definedName>
    <definedName name="TTaxRate___0">#REF!</definedName>
    <definedName localSheetId="7" name="TTaxRate___12">#REF!</definedName>
    <definedName localSheetId="8" name="TTaxRate___12">#REF!</definedName>
    <definedName name="TTaxRate___12">#REF!</definedName>
    <definedName localSheetId="7" name="TTaxRate___14">#REF!</definedName>
    <definedName localSheetId="8" name="TTaxRate___14">#REF!</definedName>
    <definedName name="TTaxRate___14">#REF!</definedName>
    <definedName localSheetId="7" name="TTaxRate___16">#REF!</definedName>
    <definedName localSheetId="8" name="TTaxRate___16">#REF!</definedName>
    <definedName name="TTaxRate___16">#REF!</definedName>
    <definedName localSheetId="7" name="TTaxRate___2">#REF!</definedName>
    <definedName localSheetId="8" name="TTaxRate___2">#REF!</definedName>
    <definedName name="TTaxRate___2">#REF!</definedName>
    <definedName localSheetId="7" name="TTaxRate___25">#REF!</definedName>
    <definedName localSheetId="8" name="TTaxRate___25">#REF!</definedName>
    <definedName name="TTaxRate___25">#REF!</definedName>
    <definedName localSheetId="7" name="TTaxRate___26">#REF!</definedName>
    <definedName localSheetId="8" name="TTaxRate___26">#REF!</definedName>
    <definedName name="TTaxRate___26">#REF!</definedName>
    <definedName localSheetId="7" name="TTaxRate___27">#REF!</definedName>
    <definedName localSheetId="8" name="TTaxRate___27">#REF!</definedName>
    <definedName name="TTaxRate___27">#REF!</definedName>
    <definedName localSheetId="7" name="TTaxRate___4">#REF!</definedName>
    <definedName localSheetId="8" name="TTaxRate___4">#REF!</definedName>
    <definedName name="TTaxRate___4">#REF!</definedName>
    <definedName localSheetId="7" name="TTaxRate___5">#REF!</definedName>
    <definedName localSheetId="8" name="TTaxRate___5">#REF!</definedName>
    <definedName name="TTaxRate___5">#REF!</definedName>
    <definedName localSheetId="7" name="TTaxRate___7">#REF!</definedName>
    <definedName localSheetId="8" name="TTaxRate___7">#REF!</definedName>
    <definedName name="TTaxRate___7">#REF!</definedName>
    <definedName localSheetId="7" name="tttt">#REF!</definedName>
    <definedName localSheetId="8" name="tttt">#REF!</definedName>
    <definedName name="tttt">#REF!</definedName>
    <definedName localSheetId="7" name="TVAsChosen">#REF!</definedName>
    <definedName localSheetId="8" name="TVAsChosen">#REF!</definedName>
    <definedName name="TVAsChosen">#REF!</definedName>
    <definedName localSheetId="7" name="TVAsChosen___0">#REF!</definedName>
    <definedName localSheetId="8" name="TVAsChosen___0">#REF!</definedName>
    <definedName name="TVAsChosen___0">#REF!</definedName>
    <definedName localSheetId="7" name="TVAsChosen___12">#REF!</definedName>
    <definedName localSheetId="8" name="TVAsChosen___12">#REF!</definedName>
    <definedName name="TVAsChosen___12">#REF!</definedName>
    <definedName localSheetId="7" name="TVAsChosen___14">#REF!</definedName>
    <definedName localSheetId="8" name="TVAsChosen___14">#REF!</definedName>
    <definedName name="TVAsChosen___14">#REF!</definedName>
    <definedName localSheetId="7" name="TVAsChosen___16">#REF!</definedName>
    <definedName localSheetId="8" name="TVAsChosen___16">#REF!</definedName>
    <definedName name="TVAsChosen___16">#REF!</definedName>
    <definedName localSheetId="7" name="TVAsChosen___2">#REF!</definedName>
    <definedName localSheetId="8" name="TVAsChosen___2">#REF!</definedName>
    <definedName name="TVAsChosen___2">#REF!</definedName>
    <definedName localSheetId="7" name="TVAsChosen___25">#REF!</definedName>
    <definedName localSheetId="8" name="TVAsChosen___25">#REF!</definedName>
    <definedName name="TVAsChosen___25">#REF!</definedName>
    <definedName localSheetId="7" name="TVAsChosen___26">#REF!</definedName>
    <definedName localSheetId="8" name="TVAsChosen___26">#REF!</definedName>
    <definedName name="TVAsChosen___26">#REF!</definedName>
    <definedName localSheetId="7" name="TVAsChosen___27">#REF!</definedName>
    <definedName localSheetId="8" name="TVAsChosen___27">#REF!</definedName>
    <definedName name="TVAsChosen___27">#REF!</definedName>
    <definedName localSheetId="7" name="TVAsChosen___4">#REF!</definedName>
    <definedName localSheetId="8" name="TVAsChosen___4">#REF!</definedName>
    <definedName name="TVAsChosen___4">#REF!</definedName>
    <definedName localSheetId="7" name="TVAsChosen___5">#REF!</definedName>
    <definedName localSheetId="8" name="TVAsChosen___5">#REF!</definedName>
    <definedName name="TVAsChosen___5">#REF!</definedName>
    <definedName localSheetId="7" name="TVAsChosen___7">#REF!</definedName>
    <definedName localSheetId="8" name="TVAsChosen___7">#REF!</definedName>
    <definedName name="TVAsChosen___7">#REF!</definedName>
    <definedName localSheetId="7" name="TVButton">#REF!</definedName>
    <definedName localSheetId="8" name="TVButton">#REF!</definedName>
    <definedName name="TVButton">#REF!</definedName>
    <definedName localSheetId="7" name="TVButton___0">#REF!</definedName>
    <definedName localSheetId="8" name="TVButton___0">#REF!</definedName>
    <definedName name="TVButton___0">#REF!</definedName>
    <definedName localSheetId="7" name="TVButton___12">#REF!</definedName>
    <definedName localSheetId="8" name="TVButton___12">#REF!</definedName>
    <definedName name="TVButton___12">#REF!</definedName>
    <definedName localSheetId="7" name="TVButton___14">#REF!</definedName>
    <definedName localSheetId="8" name="TVButton___14">#REF!</definedName>
    <definedName name="TVButton___14">#REF!</definedName>
    <definedName localSheetId="7" name="TVButton___16">#REF!</definedName>
    <definedName localSheetId="8" name="TVButton___16">#REF!</definedName>
    <definedName name="TVButton___16">#REF!</definedName>
    <definedName localSheetId="7" name="TVButton___2">#REF!</definedName>
    <definedName localSheetId="8" name="TVButton___2">#REF!</definedName>
    <definedName name="TVButton___2">#REF!</definedName>
    <definedName localSheetId="7" name="TVButton___25">#REF!</definedName>
    <definedName localSheetId="8" name="TVButton___25">#REF!</definedName>
    <definedName name="TVButton___25">#REF!</definedName>
    <definedName localSheetId="7" name="TVButton___26">#REF!</definedName>
    <definedName localSheetId="8" name="TVButton___26">#REF!</definedName>
    <definedName name="TVButton___26">#REF!</definedName>
    <definedName localSheetId="7" name="TVButton___27">#REF!</definedName>
    <definedName localSheetId="8" name="TVButton___27">#REF!</definedName>
    <definedName name="TVButton___27">#REF!</definedName>
    <definedName localSheetId="7" name="TVButton___4">#REF!</definedName>
    <definedName localSheetId="8" name="TVButton___4">#REF!</definedName>
    <definedName name="TVButton___4">#REF!</definedName>
    <definedName localSheetId="7" name="TVButton___5">#REF!</definedName>
    <definedName localSheetId="8" name="TVButton___5">#REF!</definedName>
    <definedName name="TVButton___5">#REF!</definedName>
    <definedName localSheetId="7" name="TVButton___7">#REF!</definedName>
    <definedName localSheetId="8" name="TVButton___7">#REF!</definedName>
    <definedName name="TVButton___7">#REF!</definedName>
    <definedName localSheetId="7" name="TVbyTFCF">#REF!</definedName>
    <definedName localSheetId="8" name="TVbyTFCF">#REF!</definedName>
    <definedName name="TVbyTFCF">#REF!</definedName>
    <definedName localSheetId="7" name="TVbyTFCF___0">#REF!</definedName>
    <definedName localSheetId="8" name="TVbyTFCF___0">#REF!</definedName>
    <definedName name="TVbyTFCF___0">#REF!</definedName>
    <definedName localSheetId="7" name="TVbyTFCF___12">#REF!</definedName>
    <definedName localSheetId="8" name="TVbyTFCF___12">#REF!</definedName>
    <definedName name="TVbyTFCF___12">#REF!</definedName>
    <definedName localSheetId="7" name="TVbyTFCF___14">#REF!</definedName>
    <definedName localSheetId="8" name="TVbyTFCF___14">#REF!</definedName>
    <definedName name="TVbyTFCF___14">#REF!</definedName>
    <definedName localSheetId="7" name="TVbyTFCF___16">#REF!</definedName>
    <definedName localSheetId="8" name="TVbyTFCF___16">#REF!</definedName>
    <definedName name="TVbyTFCF___16">#REF!</definedName>
    <definedName localSheetId="7" name="TVbyTFCF___2">#REF!</definedName>
    <definedName localSheetId="8" name="TVbyTFCF___2">#REF!</definedName>
    <definedName name="TVbyTFCF___2">#REF!</definedName>
    <definedName localSheetId="7" name="TVbyTFCF___25">#REF!</definedName>
    <definedName localSheetId="8" name="TVbyTFCF___25">#REF!</definedName>
    <definedName name="TVbyTFCF___25">#REF!</definedName>
    <definedName localSheetId="7" name="TVbyTFCF___26">#REF!</definedName>
    <definedName localSheetId="8" name="TVbyTFCF___26">#REF!</definedName>
    <definedName name="TVbyTFCF___26">#REF!</definedName>
    <definedName localSheetId="7" name="TVbyTFCF___27">#REF!</definedName>
    <definedName localSheetId="8" name="TVbyTFCF___27">#REF!</definedName>
    <definedName name="TVbyTFCF___27">#REF!</definedName>
    <definedName localSheetId="7" name="TVbyTFCF___4">#REF!</definedName>
    <definedName localSheetId="8" name="TVbyTFCF___4">#REF!</definedName>
    <definedName name="TVbyTFCF___4">#REF!</definedName>
    <definedName localSheetId="7" name="TVbyTFCF___5">#REF!</definedName>
    <definedName localSheetId="8" name="TVbyTFCF___5">#REF!</definedName>
    <definedName name="TVbyTFCF___5">#REF!</definedName>
    <definedName localSheetId="7" name="TVbyTFCF___7">#REF!</definedName>
    <definedName localSheetId="8" name="TVbyTFCF___7">#REF!</definedName>
    <definedName name="TVbyTFCF___7">#REF!</definedName>
    <definedName localSheetId="7" name="TVMult">#REF!</definedName>
    <definedName localSheetId="8" name="TVMult">#REF!</definedName>
    <definedName name="TVMult">#REF!</definedName>
    <definedName localSheetId="7" name="TVMult___0">#REF!</definedName>
    <definedName localSheetId="8" name="TVMult___0">#REF!</definedName>
    <definedName name="TVMult___0">#REF!</definedName>
    <definedName localSheetId="7" name="TVMult___12">#REF!</definedName>
    <definedName localSheetId="8" name="TVMult___12">#REF!</definedName>
    <definedName name="TVMult___12">#REF!</definedName>
    <definedName localSheetId="7" name="TVMult___14">#REF!</definedName>
    <definedName localSheetId="8" name="TVMult___14">#REF!</definedName>
    <definedName name="TVMult___14">#REF!</definedName>
    <definedName localSheetId="7" name="TVMult___16">#REF!</definedName>
    <definedName localSheetId="8" name="TVMult___16">#REF!</definedName>
    <definedName name="TVMult___16">#REF!</definedName>
    <definedName localSheetId="7" name="TVMult___2">#REF!</definedName>
    <definedName localSheetId="8" name="TVMult___2">#REF!</definedName>
    <definedName name="TVMult___2">#REF!</definedName>
    <definedName localSheetId="7" name="TVMult___25">#REF!</definedName>
    <definedName localSheetId="8" name="TVMult___25">#REF!</definedName>
    <definedName name="TVMult___25">#REF!</definedName>
    <definedName localSheetId="7" name="TVMult___26">#REF!</definedName>
    <definedName localSheetId="8" name="TVMult___26">#REF!</definedName>
    <definedName name="TVMult___26">#REF!</definedName>
    <definedName localSheetId="7" name="TVMult___27">#REF!</definedName>
    <definedName localSheetId="8" name="TVMult___27">#REF!</definedName>
    <definedName name="TVMult___27">#REF!</definedName>
    <definedName localSheetId="7" name="TVMult___4">#REF!</definedName>
    <definedName localSheetId="8" name="TVMult___4">#REF!</definedName>
    <definedName name="TVMult___4">#REF!</definedName>
    <definedName localSheetId="7" name="TVMult___5">#REF!</definedName>
    <definedName localSheetId="8" name="TVMult___5">#REF!</definedName>
    <definedName name="TVMult___5">#REF!</definedName>
    <definedName localSheetId="7" name="TVMult___7">#REF!</definedName>
    <definedName localSheetId="8" name="TVMult___7">#REF!</definedName>
    <definedName name="TVMult___7">#REF!</definedName>
    <definedName localSheetId="7" name="TVMultIncrement">#REF!</definedName>
    <definedName localSheetId="8" name="TVMultIncrement">#REF!</definedName>
    <definedName name="TVMultIncrement">#REF!</definedName>
    <definedName localSheetId="7" name="TVMultIncrement___0">#REF!</definedName>
    <definedName localSheetId="8" name="TVMultIncrement___0">#REF!</definedName>
    <definedName name="TVMultIncrement___0">#REF!</definedName>
    <definedName localSheetId="7" name="TVMultIncrement___12">#REF!</definedName>
    <definedName localSheetId="8" name="TVMultIncrement___12">#REF!</definedName>
    <definedName name="TVMultIncrement___12">#REF!</definedName>
    <definedName localSheetId="7" name="TVMultIncrement___14">#REF!</definedName>
    <definedName localSheetId="8" name="TVMultIncrement___14">#REF!</definedName>
    <definedName name="TVMultIncrement___14">#REF!</definedName>
    <definedName localSheetId="7" name="TVMultIncrement___16">#REF!</definedName>
    <definedName localSheetId="8" name="TVMultIncrement___16">#REF!</definedName>
    <definedName name="TVMultIncrement___16">#REF!</definedName>
    <definedName localSheetId="7" name="TVMultIncrement___2">#REF!</definedName>
    <definedName localSheetId="8" name="TVMultIncrement___2">#REF!</definedName>
    <definedName name="TVMultIncrement___2">#REF!</definedName>
    <definedName localSheetId="7" name="TVMultIncrement___25">#REF!</definedName>
    <definedName localSheetId="8" name="TVMultIncrement___25">#REF!</definedName>
    <definedName name="TVMultIncrement___25">#REF!</definedName>
    <definedName localSheetId="7" name="TVMultIncrement___26">#REF!</definedName>
    <definedName localSheetId="8" name="TVMultIncrement___26">#REF!</definedName>
    <definedName name="TVMultIncrement___26">#REF!</definedName>
    <definedName localSheetId="7" name="TVMultIncrement___27">#REF!</definedName>
    <definedName localSheetId="8" name="TVMultIncrement___27">#REF!</definedName>
    <definedName name="TVMultIncrement___27">#REF!</definedName>
    <definedName localSheetId="7" name="TVMultIncrement___4">#REF!</definedName>
    <definedName localSheetId="8" name="TVMultIncrement___4">#REF!</definedName>
    <definedName name="TVMultIncrement___4">#REF!</definedName>
    <definedName localSheetId="7" name="TVMultIncrement___5">#REF!</definedName>
    <definedName localSheetId="8" name="TVMultIncrement___5">#REF!</definedName>
    <definedName name="TVMultIncrement___5">#REF!</definedName>
    <definedName localSheetId="7" name="TVMultIncrement___7">#REF!</definedName>
    <definedName localSheetId="8" name="TVMultIncrement___7">#REF!</definedName>
    <definedName name="TVMultIncrement___7">#REF!</definedName>
    <definedName localSheetId="7" name="TVMultInputs">#REF!</definedName>
    <definedName localSheetId="8" name="TVMultInputs">#REF!</definedName>
    <definedName name="TVMultInputs">#REF!</definedName>
    <definedName localSheetId="7" name="TVMultInputs___0">#REF!</definedName>
    <definedName localSheetId="8" name="TVMultInputs___0">#REF!</definedName>
    <definedName name="TVMultInputs___0">#REF!</definedName>
    <definedName localSheetId="7" name="TVMultInputs___12">#REF!</definedName>
    <definedName localSheetId="8" name="TVMultInputs___12">#REF!</definedName>
    <definedName name="TVMultInputs___12">#REF!</definedName>
    <definedName localSheetId="7" name="TVMultInputs___14">#REF!</definedName>
    <definedName localSheetId="8" name="TVMultInputs___14">#REF!</definedName>
    <definedName name="TVMultInputs___14">#REF!</definedName>
    <definedName localSheetId="7" name="TVMultInputs___16">#REF!</definedName>
    <definedName localSheetId="8" name="TVMultInputs___16">#REF!</definedName>
    <definedName name="TVMultInputs___16">#REF!</definedName>
    <definedName localSheetId="7" name="TVMultInputs___2">#REF!</definedName>
    <definedName localSheetId="8" name="TVMultInputs___2">#REF!</definedName>
    <definedName name="TVMultInputs___2">#REF!</definedName>
    <definedName localSheetId="7" name="TVMultInputs___25">#REF!</definedName>
    <definedName localSheetId="8" name="TVMultInputs___25">#REF!</definedName>
    <definedName name="TVMultInputs___25">#REF!</definedName>
    <definedName localSheetId="7" name="TVMultInputs___26">#REF!</definedName>
    <definedName localSheetId="8" name="TVMultInputs___26">#REF!</definedName>
    <definedName name="TVMultInputs___26">#REF!</definedName>
    <definedName localSheetId="7" name="TVMultInputs___27">#REF!</definedName>
    <definedName localSheetId="8" name="TVMultInputs___27">#REF!</definedName>
    <definedName name="TVMultInputs___27">#REF!</definedName>
    <definedName localSheetId="7" name="TVMultInputs___4">#REF!</definedName>
    <definedName localSheetId="8" name="TVMultInputs___4">#REF!</definedName>
    <definedName name="TVMultInputs___4">#REF!</definedName>
    <definedName localSheetId="7" name="TVMultInputs___5">#REF!</definedName>
    <definedName localSheetId="8" name="TVMultInputs___5">#REF!</definedName>
    <definedName name="TVMultInputs___5">#REF!</definedName>
    <definedName localSheetId="7" name="TVMultInputs___7">#REF!</definedName>
    <definedName localSheetId="8" name="TVMultInputs___7">#REF!</definedName>
    <definedName name="TVMultInputs___7">#REF!</definedName>
    <definedName localSheetId="7" name="TVREV">#REF!</definedName>
    <definedName localSheetId="8" name="TVREV">#REF!</definedName>
    <definedName name="TVREV">#REF!</definedName>
    <definedName localSheetId="7" name="TVTitles">#REF!</definedName>
    <definedName localSheetId="8" name="TVTitles">#REF!</definedName>
    <definedName name="TVTitles">#REF!</definedName>
    <definedName localSheetId="7" name="TVTitles___0">#REF!</definedName>
    <definedName localSheetId="8" name="TVTitles___0">#REF!</definedName>
    <definedName name="TVTitles___0">#REF!</definedName>
    <definedName localSheetId="7" name="TVTitles___12">#REF!</definedName>
    <definedName localSheetId="8" name="TVTitles___12">#REF!</definedName>
    <definedName name="TVTitles___12">#REF!</definedName>
    <definedName localSheetId="7" name="TVTitles___14">#REF!</definedName>
    <definedName localSheetId="8" name="TVTitles___14">#REF!</definedName>
    <definedName name="TVTitles___14">#REF!</definedName>
    <definedName localSheetId="7" name="TVTitles___16">#REF!</definedName>
    <definedName localSheetId="8" name="TVTitles___16">#REF!</definedName>
    <definedName name="TVTitles___16">#REF!</definedName>
    <definedName localSheetId="7" name="TVTitles___2">#REF!</definedName>
    <definedName localSheetId="8" name="TVTitles___2">#REF!</definedName>
    <definedName name="TVTitles___2">#REF!</definedName>
    <definedName localSheetId="7" name="TVTitles___25">#REF!</definedName>
    <definedName localSheetId="8" name="TVTitles___25">#REF!</definedName>
    <definedName name="TVTitles___25">#REF!</definedName>
    <definedName localSheetId="7" name="TVTitles___26">#REF!</definedName>
    <definedName localSheetId="8" name="TVTitles___26">#REF!</definedName>
    <definedName name="TVTitles___26">#REF!</definedName>
    <definedName localSheetId="7" name="TVTitles___27">#REF!</definedName>
    <definedName localSheetId="8" name="TVTitles___27">#REF!</definedName>
    <definedName name="TVTitles___27">#REF!</definedName>
    <definedName localSheetId="7" name="TVTitles___4">#REF!</definedName>
    <definedName localSheetId="8" name="TVTitles___4">#REF!</definedName>
    <definedName name="TVTitles___4">#REF!</definedName>
    <definedName localSheetId="7" name="TVTitles___5">#REF!</definedName>
    <definedName localSheetId="8" name="TVTitles___5">#REF!</definedName>
    <definedName name="TVTitles___5">#REF!</definedName>
    <definedName localSheetId="7" name="TVTitles___7">#REF!</definedName>
    <definedName localSheetId="8" name="TVTitles___7">#REF!</definedName>
    <definedName name="TVTitles___7">#REF!</definedName>
    <definedName localSheetId="7" name="TWACCAdjustment">#REF!</definedName>
    <definedName localSheetId="8" name="TWACCAdjustment">#REF!</definedName>
    <definedName name="TWACCAdjustment">#REF!</definedName>
    <definedName localSheetId="7" name="TWACCAdjustment___0">#REF!</definedName>
    <definedName localSheetId="8" name="TWACCAdjustment___0">#REF!</definedName>
    <definedName name="TWACCAdjustment___0">#REF!</definedName>
    <definedName localSheetId="7" name="TWACCAdjustment___12">#REF!</definedName>
    <definedName localSheetId="8" name="TWACCAdjustment___12">#REF!</definedName>
    <definedName name="TWACCAdjustment___12">#REF!</definedName>
    <definedName localSheetId="7" name="TWACCAdjustment___14">#REF!</definedName>
    <definedName localSheetId="8" name="TWACCAdjustment___14">#REF!</definedName>
    <definedName name="TWACCAdjustment___14">#REF!</definedName>
    <definedName localSheetId="7" name="TWACCAdjustment___16">#REF!</definedName>
    <definedName localSheetId="8" name="TWACCAdjustment___16">#REF!</definedName>
    <definedName name="TWACCAdjustment___16">#REF!</definedName>
    <definedName localSheetId="7" name="TWACCAdjustment___2">#REF!</definedName>
    <definedName localSheetId="8" name="TWACCAdjustment___2">#REF!</definedName>
    <definedName name="TWACCAdjustment___2">#REF!</definedName>
    <definedName localSheetId="7" name="TWACCAdjustment___25">#REF!</definedName>
    <definedName localSheetId="8" name="TWACCAdjustment___25">#REF!</definedName>
    <definedName name="TWACCAdjustment___25">#REF!</definedName>
    <definedName localSheetId="7" name="TWACCAdjustment___26">#REF!</definedName>
    <definedName localSheetId="8" name="TWACCAdjustment___26">#REF!</definedName>
    <definedName name="TWACCAdjustment___26">#REF!</definedName>
    <definedName localSheetId="7" name="TWACCAdjustment___27">#REF!</definedName>
    <definedName localSheetId="8" name="TWACCAdjustment___27">#REF!</definedName>
    <definedName name="TWACCAdjustment___27">#REF!</definedName>
    <definedName localSheetId="7" name="TWACCAdjustment___4">#REF!</definedName>
    <definedName localSheetId="8" name="TWACCAdjustment___4">#REF!</definedName>
    <definedName name="TWACCAdjustment___4">#REF!</definedName>
    <definedName localSheetId="7" name="TWACCAdjustment___5">#REF!</definedName>
    <definedName localSheetId="8" name="TWACCAdjustment___5">#REF!</definedName>
    <definedName name="TWACCAdjustment___5">#REF!</definedName>
    <definedName localSheetId="7" name="TWACCAdjustment___7">#REF!</definedName>
    <definedName localSheetId="8" name="TWACCAdjustment___7">#REF!</definedName>
    <definedName name="TWACCAdjustment___7">#REF!</definedName>
    <definedName localSheetId="7" name="twd">#REF!</definedName>
    <definedName localSheetId="8" name="twd">#REF!</definedName>
    <definedName name="twd">#REF!</definedName>
    <definedName localSheetId="7" name="Tx_intérêt_par_an">#REF!</definedName>
    <definedName localSheetId="8" name="Tx_intérêt_par_an">#REF!</definedName>
    <definedName name="Tx_intérêt_par_an">#REF!</definedName>
    <definedName localSheetId="7" name="Tx_intérêt_par_an___0">#REF!</definedName>
    <definedName localSheetId="8" name="Tx_intérêt_par_an___0">#REF!</definedName>
    <definedName name="Tx_intérêt_par_an___0">#REF!</definedName>
    <definedName localSheetId="7" name="Tx_intérêt_par_an___12">#REF!</definedName>
    <definedName localSheetId="8" name="Tx_intérêt_par_an___12">#REF!</definedName>
    <definedName name="Tx_intérêt_par_an___12">#REF!</definedName>
    <definedName localSheetId="7" name="Tx_intérêt_par_an___14">#REF!</definedName>
    <definedName localSheetId="8" name="Tx_intérêt_par_an___14">#REF!</definedName>
    <definedName name="Tx_intérêt_par_an___14">#REF!</definedName>
    <definedName localSheetId="7" name="Tx_intérêt_par_an___16">#REF!</definedName>
    <definedName localSheetId="8" name="Tx_intérêt_par_an___16">#REF!</definedName>
    <definedName name="Tx_intérêt_par_an___16">#REF!</definedName>
    <definedName localSheetId="7" name="Tx_intérêt_par_an___2">#REF!</definedName>
    <definedName localSheetId="8" name="Tx_intérêt_par_an___2">#REF!</definedName>
    <definedName name="Tx_intérêt_par_an___2">#REF!</definedName>
    <definedName localSheetId="7" name="Tx_intérêt_par_an___25">#REF!</definedName>
    <definedName localSheetId="8" name="Tx_intérêt_par_an___25">#REF!</definedName>
    <definedName name="Tx_intérêt_par_an___25">#REF!</definedName>
    <definedName localSheetId="7" name="Tx_intérêt_par_an___26">#REF!</definedName>
    <definedName localSheetId="8" name="Tx_intérêt_par_an___26">#REF!</definedName>
    <definedName name="Tx_intérêt_par_an___26">#REF!</definedName>
    <definedName localSheetId="7" name="Tx_intérêt_par_an___27">#REF!</definedName>
    <definedName localSheetId="8" name="Tx_intérêt_par_an___27">#REF!</definedName>
    <definedName name="Tx_intérêt_par_an___27">#REF!</definedName>
    <definedName localSheetId="7" name="Tx_intérêt_par_an___4">#REF!</definedName>
    <definedName localSheetId="8" name="Tx_intérêt_par_an___4">#REF!</definedName>
    <definedName name="Tx_intérêt_par_an___4">#REF!</definedName>
    <definedName localSheetId="7" name="Tx_intérêt_par_an___5">#REF!</definedName>
    <definedName localSheetId="8" name="Tx_intérêt_par_an___5">#REF!</definedName>
    <definedName name="Tx_intérêt_par_an___5">#REF!</definedName>
    <definedName localSheetId="7" name="Tx_intérêt_par_an___7">#REF!</definedName>
    <definedName localSheetId="8" name="Tx_intérêt_par_an___7">#REF!</definedName>
    <definedName name="Tx_intérêt_par_an___7">#REF!</definedName>
    <definedName hidden="1" localSheetId="0" name="ty">{"orixcsc",#N/A,FALSE,"ORIX CSC";"orixcsc2",#N/A,FALSE,"ORIX CSC"}</definedName>
    <definedName hidden="1" localSheetId="7" name="ty">{"orixcsc",#N/A,FALSE,"ORIX CSC";"orixcsc2",#N/A,FALSE,"ORIX CSC"}</definedName>
    <definedName hidden="1" localSheetId="8" name="ty">{"orixcsc",#N/A,FALSE,"ORIX CSC";"orixcsc2",#N/A,FALSE,"ORIX CSC"}</definedName>
    <definedName hidden="1" localSheetId="13" name="ty">{"orixcsc",#N/A,FALSE,"ORIX CSC";"orixcsc2",#N/A,FALSE,"ORIX CSC"}</definedName>
    <definedName hidden="1" name="ty">{"orixcsc",#N/A,FALSE,"ORIX CSC";"orixcsc2",#N/A,FALSE,"ORIX CSC"}</definedName>
    <definedName localSheetId="7" name="TYFTRYRTYRTYUR">#REF!</definedName>
    <definedName localSheetId="8" name="TYFTRYRTYRTYUR">#REF!</definedName>
    <definedName name="TYFTRYRTYRTYUR">#REF!</definedName>
    <definedName localSheetId="7" name="tyhtf">#REF!</definedName>
    <definedName localSheetId="8" name="tyhtf">#REF!</definedName>
    <definedName name="tyhtf">#REF!</definedName>
    <definedName localSheetId="7" name="tyjutjnty">[96]BATIMENT!#REF!</definedName>
    <definedName localSheetId="8" name="tyjutjnty">[96]BATIMENT!#REF!</definedName>
    <definedName name="tyjutjnty">[96]BATIMENT!#REF!</definedName>
    <definedName localSheetId="0" name="Type_1">#REF!</definedName>
    <definedName localSheetId="7" name="Type_1">#REF!</definedName>
    <definedName localSheetId="8" name="Type_1">#REF!</definedName>
    <definedName name="Type_1">#REF!</definedName>
    <definedName localSheetId="0" name="Type_2">#REF!</definedName>
    <definedName localSheetId="7" name="Type_2">#REF!</definedName>
    <definedName localSheetId="8" name="Type_2">#REF!</definedName>
    <definedName name="Type_2">#REF!</definedName>
    <definedName localSheetId="0" name="TYPES">'[150]Summary '!#REF!</definedName>
    <definedName localSheetId="7" name="TYPES">'[150]Summary '!#REF!</definedName>
    <definedName localSheetId="8" name="TYPES">'[150]Summary '!#REF!</definedName>
    <definedName name="TYPES">'[150]Summary '!#REF!</definedName>
    <definedName hidden="1" localSheetId="10" name="tyryt">#REF!</definedName>
    <definedName hidden="1" localSheetId="0" name="tyryt">#REF!</definedName>
    <definedName hidden="1" localSheetId="7" name="tyryt">#REF!</definedName>
    <definedName hidden="1" localSheetId="8" name="tyryt">#REF!</definedName>
    <definedName hidden="1" name="tyryt">#REF!</definedName>
    <definedName name="U">#N/A</definedName>
    <definedName name="ù">#N/A</definedName>
    <definedName hidden="1" localSheetId="0" name="ufykfk">{"print 1",#N/A,FALSE,"PrimeCo PCS";"print 2",#N/A,FALSE,"PrimeCo PCS";"valuation",#N/A,FALSE,"PrimeCo PCS"}</definedName>
    <definedName hidden="1" localSheetId="7" name="ufykfk">{"print 1",#N/A,FALSE,"PrimeCo PCS";"print 2",#N/A,FALSE,"PrimeCo PCS";"valuation",#N/A,FALSE,"PrimeCo PCS"}</definedName>
    <definedName hidden="1" localSheetId="8" name="ufykfk">{"print 1",#N/A,FALSE,"PrimeCo PCS";"print 2",#N/A,FALSE,"PrimeCo PCS";"valuation",#N/A,FALSE,"PrimeCo PCS"}</definedName>
    <definedName hidden="1" localSheetId="13" name="ufykfk">{"print 1",#N/A,FALSE,"PrimeCo PCS";"print 2",#N/A,FALSE,"PrimeCo PCS";"valuation",#N/A,FALSE,"PrimeCo PCS"}</definedName>
    <definedName hidden="1" name="ufykfk">{"print 1",#N/A,FALSE,"PrimeCo PCS";"print 2",#N/A,FALSE,"PrimeCo PCS";"valuation",#N/A,FALSE,"PrimeCo PCS"}</definedName>
    <definedName localSheetId="7" name="ULTSUMM97">#REF!</definedName>
    <definedName localSheetId="8" name="ULTSUMM97">#REF!</definedName>
    <definedName name="ULTSUMM97">#REF!</definedName>
    <definedName name="UNDERLINE">#N/A</definedName>
    <definedName localSheetId="0" name="uydk">Cover!Nb_de_paiements_par_an*#REF!</definedName>
    <definedName name="uydk">#N/A</definedName>
    <definedName localSheetId="0" name="uykfu">Cover!uykfu</definedName>
    <definedName localSheetId="7" name="uykfu">#N/A</definedName>
    <definedName localSheetId="8" name="uykfu">#N/A</definedName>
    <definedName name="uykfu">[0]!uykfu</definedName>
    <definedName hidden="1" localSheetId="0" name="uyuyuyuyuyu">{#N/A,#N/A,TRUE,"Cover sheet";#N/A,#N/A,TRUE,"DCF analysis";#N/A,#N/A,TRUE,"WACC calculation"}</definedName>
    <definedName hidden="1" localSheetId="7" name="uyuyuyuyuyu">{#N/A,#N/A,TRUE,"Cover sheet";#N/A,#N/A,TRUE,"DCF analysis";#N/A,#N/A,TRUE,"WACC calculation"}</definedName>
    <definedName hidden="1" localSheetId="8" name="uyuyuyuyuyu">{#N/A,#N/A,TRUE,"Cover sheet";#N/A,#N/A,TRUE,"DCF analysis";#N/A,#N/A,TRUE,"WACC calculation"}</definedName>
    <definedName hidden="1" name="uyuyuyuyuyu">{#N/A,#N/A,TRUE,"Cover sheet";#N/A,#N/A,TRUE,"DCF analysis";#N/A,#N/A,TRUE,"WACC calculation"}</definedName>
    <definedName localSheetId="0" name="V">Cover!V</definedName>
    <definedName localSheetId="7" name="V">#N/A</definedName>
    <definedName localSheetId="8" name="V">#N/A</definedName>
    <definedName name="V">[0]!V</definedName>
    <definedName localSheetId="0" name="VA">#REF!</definedName>
    <definedName localSheetId="7" name="VA">#REF!</definedName>
    <definedName localSheetId="8" name="VA">#REF!</definedName>
    <definedName name="VA">#REF!</definedName>
    <definedName localSheetId="0" name="valeur_brute_totale">[61]BATIMENT!#REF!</definedName>
    <definedName localSheetId="7" name="valeur_brute_totale">[61]BATIMENT!#REF!</definedName>
    <definedName localSheetId="8" name="valeur_brute_totale">[61]BATIMENT!#REF!</definedName>
    <definedName name="valeur_brute_totale">[61]BATIMENT!#REF!</definedName>
    <definedName localSheetId="0" name="ValuationDate">#REF!</definedName>
    <definedName localSheetId="7" name="ValuationDate">#REF!</definedName>
    <definedName localSheetId="8" name="ValuationDate">#REF!</definedName>
    <definedName name="ValuationDate">#REF!</definedName>
    <definedName localSheetId="7" name="ValuationDate___0">#REF!</definedName>
    <definedName localSheetId="8" name="ValuationDate___0">#REF!</definedName>
    <definedName name="ValuationDate___0">#REF!</definedName>
    <definedName localSheetId="7" name="ValuationDate___12">#REF!</definedName>
    <definedName localSheetId="8" name="ValuationDate___12">#REF!</definedName>
    <definedName name="ValuationDate___12">#REF!</definedName>
    <definedName localSheetId="7" name="ValuationDate___14">#REF!</definedName>
    <definedName localSheetId="8" name="ValuationDate___14">#REF!</definedName>
    <definedName name="ValuationDate___14">#REF!</definedName>
    <definedName localSheetId="7" name="ValuationDate___16">#REF!</definedName>
    <definedName localSheetId="8" name="ValuationDate___16">#REF!</definedName>
    <definedName name="ValuationDate___16">#REF!</definedName>
    <definedName localSheetId="7" name="ValuationDate___2">#REF!</definedName>
    <definedName localSheetId="8" name="ValuationDate___2">#REF!</definedName>
    <definedName name="ValuationDate___2">#REF!</definedName>
    <definedName localSheetId="7" name="ValuationDate___25">#REF!</definedName>
    <definedName localSheetId="8" name="ValuationDate___25">#REF!</definedName>
    <definedName name="ValuationDate___25">#REF!</definedName>
    <definedName localSheetId="7" name="ValuationDate___26">#REF!</definedName>
    <definedName localSheetId="8" name="ValuationDate___26">#REF!</definedName>
    <definedName name="ValuationDate___26">#REF!</definedName>
    <definedName localSheetId="7" name="ValuationDate___27">#REF!</definedName>
    <definedName localSheetId="8" name="ValuationDate___27">#REF!</definedName>
    <definedName name="ValuationDate___27">#REF!</definedName>
    <definedName localSheetId="7" name="ValuationDate___4">#REF!</definedName>
    <definedName localSheetId="8" name="ValuationDate___4">#REF!</definedName>
    <definedName name="ValuationDate___4">#REF!</definedName>
    <definedName localSheetId="7" name="ValuationDate___5">#REF!</definedName>
    <definedName localSheetId="8" name="ValuationDate___5">#REF!</definedName>
    <definedName name="ValuationDate___5">#REF!</definedName>
    <definedName localSheetId="7" name="ValuationDate___7">#REF!</definedName>
    <definedName localSheetId="8" name="ValuationDate___7">#REF!</definedName>
    <definedName name="ValuationDate___7">#REF!</definedName>
    <definedName localSheetId="7" name="variance">#REF!</definedName>
    <definedName localSheetId="8" name="variance">#REF!</definedName>
    <definedName name="variance">#REF!</definedName>
    <definedName name="vbb">#N/A</definedName>
    <definedName localSheetId="7" name="VColsToPrint">#REF!</definedName>
    <definedName localSheetId="8" name="VColsToPrint">#REF!</definedName>
    <definedName name="VColsToPrint">#REF!</definedName>
    <definedName localSheetId="7" name="VColsToPrint___0">#REF!</definedName>
    <definedName localSheetId="8" name="VColsToPrint___0">#REF!</definedName>
    <definedName name="VColsToPrint___0">#REF!</definedName>
    <definedName localSheetId="7" name="VColsToPrint___12">#REF!</definedName>
    <definedName localSheetId="8" name="VColsToPrint___12">#REF!</definedName>
    <definedName name="VColsToPrint___12">#REF!</definedName>
    <definedName localSheetId="7" name="VColsToPrint___14">#REF!</definedName>
    <definedName localSheetId="8" name="VColsToPrint___14">#REF!</definedName>
    <definedName name="VColsToPrint___14">#REF!</definedName>
    <definedName localSheetId="7" name="VColsToPrint___16">#REF!</definedName>
    <definedName localSheetId="8" name="VColsToPrint___16">#REF!</definedName>
    <definedName name="VColsToPrint___16">#REF!</definedName>
    <definedName localSheetId="7" name="VColsToPrint___2">#REF!</definedName>
    <definedName localSheetId="8" name="VColsToPrint___2">#REF!</definedName>
    <definedName name="VColsToPrint___2">#REF!</definedName>
    <definedName localSheetId="7" name="VColsToPrint___25">#REF!</definedName>
    <definedName localSheetId="8" name="VColsToPrint___25">#REF!</definedName>
    <definedName name="VColsToPrint___25">#REF!</definedName>
    <definedName localSheetId="7" name="VColsToPrint___26">#REF!</definedName>
    <definedName localSheetId="8" name="VColsToPrint___26">#REF!</definedName>
    <definedName name="VColsToPrint___26">#REF!</definedName>
    <definedName localSheetId="7" name="VColsToPrint___27">#REF!</definedName>
    <definedName localSheetId="8" name="VColsToPrint___27">#REF!</definedName>
    <definedName name="VColsToPrint___27">#REF!</definedName>
    <definedName localSheetId="7" name="VColsToPrint___4">#REF!</definedName>
    <definedName localSheetId="8" name="VColsToPrint___4">#REF!</definedName>
    <definedName name="VColsToPrint___4">#REF!</definedName>
    <definedName localSheetId="7" name="VColsToPrint___5">#REF!</definedName>
    <definedName localSheetId="8" name="VColsToPrint___5">#REF!</definedName>
    <definedName name="VColsToPrint___5">#REF!</definedName>
    <definedName localSheetId="7" name="VColsToPrint___7">#REF!</definedName>
    <definedName localSheetId="8" name="VColsToPrint___7">#REF!</definedName>
    <definedName name="VColsToPrint___7">#REF!</definedName>
    <definedName name="VERRECCCP">[48]ONPT!$B$17</definedName>
    <definedName localSheetId="0" name="VERS_REC_CCP">#REF!</definedName>
    <definedName localSheetId="7" name="VERS_REC_CCP">#REF!</definedName>
    <definedName localSheetId="8" name="VERS_REC_CCP">#REF!</definedName>
    <definedName name="VERS_REC_CCP">#REF!</definedName>
    <definedName name="vgdsj">#N/A</definedName>
    <definedName name="vghh">#N/A</definedName>
    <definedName name="Vide">'[75]Catégories&amp; motifs_réclamations'!$D$2</definedName>
    <definedName localSheetId="0" name="VIGNETTES_TG">#REF!</definedName>
    <definedName localSheetId="7" name="VIGNETTES_TG">#REF!</definedName>
    <definedName localSheetId="8" name="VIGNETTES_TG">#REF!</definedName>
    <definedName name="VIGNETTES_TG">#REF!</definedName>
    <definedName name="VIGNTG">[48]ONPT!$E$18</definedName>
    <definedName hidden="1" localSheetId="0" name="vince">{#N/A,#N/A,TRUE,"Cover sheet";#N/A,#N/A,TRUE,"DCF analysis";#N/A,#N/A,TRUE,"WACC calculation"}</definedName>
    <definedName hidden="1" localSheetId="7" name="vince">{#N/A,#N/A,TRUE,"Cover sheet";#N/A,#N/A,TRUE,"DCF analysis";#N/A,#N/A,TRUE,"WACC calculation"}</definedName>
    <definedName hidden="1" localSheetId="8" name="vince">{#N/A,#N/A,TRUE,"Cover sheet";#N/A,#N/A,TRUE,"DCF analysis";#N/A,#N/A,TRUE,"WACC calculation"}</definedName>
    <definedName hidden="1" name="vince">{#N/A,#N/A,TRUE,"Cover sheet";#N/A,#N/A,TRUE,"DCF analysis";#N/A,#N/A,TRUE,"WACC calculation"}</definedName>
    <definedName localSheetId="7" name="VIR_BANQUE">#REF!</definedName>
    <definedName localSheetId="8" name="VIR_BANQUE">#REF!</definedName>
    <definedName name="VIR_BANQUE">#REF!</definedName>
    <definedName name="VIRBQ">[48]ONPT!$H$19</definedName>
    <definedName localSheetId="0" name="VLastRow">#REF!</definedName>
    <definedName localSheetId="7" name="VLastRow">#REF!</definedName>
    <definedName localSheetId="8" name="VLastRow">#REF!</definedName>
    <definedName name="VLastRow">#REF!</definedName>
    <definedName localSheetId="0" name="VLastRow___0">#REF!</definedName>
    <definedName localSheetId="7" name="VLastRow___0">#REF!</definedName>
    <definedName localSheetId="8" name="VLastRow___0">#REF!</definedName>
    <definedName name="VLastRow___0">#REF!</definedName>
    <definedName localSheetId="0" name="VLastRow___12">#REF!</definedName>
    <definedName localSheetId="7" name="VLastRow___12">#REF!</definedName>
    <definedName localSheetId="8" name="VLastRow___12">#REF!</definedName>
    <definedName name="VLastRow___12">#REF!</definedName>
    <definedName localSheetId="7" name="VLastRow___14">#REF!</definedName>
    <definedName localSheetId="8" name="VLastRow___14">#REF!</definedName>
    <definedName name="VLastRow___14">#REF!</definedName>
    <definedName localSheetId="7" name="VLastRow___16">#REF!</definedName>
    <definedName localSheetId="8" name="VLastRow___16">#REF!</definedName>
    <definedName name="VLastRow___16">#REF!</definedName>
    <definedName localSheetId="7" name="VLastRow___2">#REF!</definedName>
    <definedName localSheetId="8" name="VLastRow___2">#REF!</definedName>
    <definedName name="VLastRow___2">#REF!</definedName>
    <definedName localSheetId="7" name="VLastRow___25">#REF!</definedName>
    <definedName localSheetId="8" name="VLastRow___25">#REF!</definedName>
    <definedName name="VLastRow___25">#REF!</definedName>
    <definedName localSheetId="7" name="VLastRow___26">#REF!</definedName>
    <definedName localSheetId="8" name="VLastRow___26">#REF!</definedName>
    <definedName name="VLastRow___26">#REF!</definedName>
    <definedName localSheetId="7" name="VLastRow___27">#REF!</definedName>
    <definedName localSheetId="8" name="VLastRow___27">#REF!</definedName>
    <definedName name="VLastRow___27">#REF!</definedName>
    <definedName localSheetId="7" name="VLastRow___4">#REF!</definedName>
    <definedName localSheetId="8" name="VLastRow___4">#REF!</definedName>
    <definedName name="VLastRow___4">#REF!</definedName>
    <definedName localSheetId="7" name="VLastRow___5">#REF!</definedName>
    <definedName localSheetId="8" name="VLastRow___5">#REF!</definedName>
    <definedName name="VLastRow___5">#REF!</definedName>
    <definedName localSheetId="7" name="VLastRow___7">#REF!</definedName>
    <definedName localSheetId="8" name="VLastRow___7">#REF!</definedName>
    <definedName name="VLastRow___7">#REF!</definedName>
    <definedName localSheetId="7" name="VLastRowToPrint">#REF!</definedName>
    <definedName localSheetId="8" name="VLastRowToPrint">#REF!</definedName>
    <definedName name="VLastRowToPrint">#REF!</definedName>
    <definedName localSheetId="7" name="VLastRowToPrint___0">#REF!</definedName>
    <definedName localSheetId="8" name="VLastRowToPrint___0">#REF!</definedName>
    <definedName name="VLastRowToPrint___0">#REF!</definedName>
    <definedName localSheetId="7" name="VLastRowToPrint___12">#REF!</definedName>
    <definedName localSheetId="8" name="VLastRowToPrint___12">#REF!</definedName>
    <definedName name="VLastRowToPrint___12">#REF!</definedName>
    <definedName localSheetId="7" name="VLastRowToPrint___14">#REF!</definedName>
    <definedName localSheetId="8" name="VLastRowToPrint___14">#REF!</definedName>
    <definedName name="VLastRowToPrint___14">#REF!</definedName>
    <definedName localSheetId="7" name="VLastRowToPrint___16">#REF!</definedName>
    <definedName localSheetId="8" name="VLastRowToPrint___16">#REF!</definedName>
    <definedName name="VLastRowToPrint___16">#REF!</definedName>
    <definedName localSheetId="7" name="VLastRowToPrint___2">#REF!</definedName>
    <definedName localSheetId="8" name="VLastRowToPrint___2">#REF!</definedName>
    <definedName name="VLastRowToPrint___2">#REF!</definedName>
    <definedName localSheetId="7" name="VLastRowToPrint___25">#REF!</definedName>
    <definedName localSheetId="8" name="VLastRowToPrint___25">#REF!</definedName>
    <definedName name="VLastRowToPrint___25">#REF!</definedName>
    <definedName localSheetId="7" name="VLastRowToPrint___26">#REF!</definedName>
    <definedName localSheetId="8" name="VLastRowToPrint___26">#REF!</definedName>
    <definedName name="VLastRowToPrint___26">#REF!</definedName>
    <definedName localSheetId="7" name="VLastRowToPrint___27">#REF!</definedName>
    <definedName localSheetId="8" name="VLastRowToPrint___27">#REF!</definedName>
    <definedName name="VLastRowToPrint___27">#REF!</definedName>
    <definedName localSheetId="7" name="VLastRowToPrint___4">#REF!</definedName>
    <definedName localSheetId="8" name="VLastRowToPrint___4">#REF!</definedName>
    <definedName name="VLastRowToPrint___4">#REF!</definedName>
    <definedName localSheetId="7" name="VLastRowToPrint___5">#REF!</definedName>
    <definedName localSheetId="8" name="VLastRowToPrint___5">#REF!</definedName>
    <definedName name="VLastRowToPrint___5">#REF!</definedName>
    <definedName localSheetId="7" name="VLastRowToPrint___7">#REF!</definedName>
    <definedName localSheetId="8" name="VLastRowToPrint___7">#REF!</definedName>
    <definedName name="VLastRowToPrint___7">#REF!</definedName>
    <definedName localSheetId="7" name="VLR">#REF!,#REF!</definedName>
    <definedName localSheetId="8" name="VLR">#REF!,#REF!</definedName>
    <definedName name="VLR">#REF!,#REF!</definedName>
    <definedName localSheetId="7" name="VolFactor">#REF!</definedName>
    <definedName localSheetId="8" name="VolFactor">#REF!</definedName>
    <definedName name="VolFactor">#REF!</definedName>
    <definedName localSheetId="7" name="VolFactor___0">#REF!</definedName>
    <definedName localSheetId="8" name="VolFactor___0">#REF!</definedName>
    <definedName name="VolFactor___0">#REF!</definedName>
    <definedName localSheetId="7" name="VolFactor___12">#REF!</definedName>
    <definedName localSheetId="8" name="VolFactor___12">#REF!</definedName>
    <definedName name="VolFactor___12">#REF!</definedName>
    <definedName localSheetId="7" name="VolFactor___14">#REF!</definedName>
    <definedName localSheetId="8" name="VolFactor___14">#REF!</definedName>
    <definedName name="VolFactor___14">#REF!</definedName>
    <definedName localSheetId="7" name="VolFactor___16">#REF!</definedName>
    <definedName localSheetId="8" name="VolFactor___16">#REF!</definedName>
    <definedName name="VolFactor___16">#REF!</definedName>
    <definedName localSheetId="7" name="VolFactor___2">#REF!</definedName>
    <definedName localSheetId="8" name="VolFactor___2">#REF!</definedName>
    <definedName name="VolFactor___2">#REF!</definedName>
    <definedName localSheetId="7" name="VolFactor___25">#REF!</definedName>
    <definedName localSheetId="8" name="VolFactor___25">#REF!</definedName>
    <definedName name="VolFactor___25">#REF!</definedName>
    <definedName localSheetId="7" name="VolFactor___26">#REF!</definedName>
    <definedName localSheetId="8" name="VolFactor___26">#REF!</definedName>
    <definedName name="VolFactor___26">#REF!</definedName>
    <definedName localSheetId="7" name="VolFactor___27">#REF!</definedName>
    <definedName localSheetId="8" name="VolFactor___27">#REF!</definedName>
    <definedName name="VolFactor___27">#REF!</definedName>
    <definedName localSheetId="7" name="VolFactor___4">#REF!</definedName>
    <definedName localSheetId="8" name="VolFactor___4">#REF!</definedName>
    <definedName name="VolFactor___4">#REF!</definedName>
    <definedName localSheetId="7" name="VolFactor___5">#REF!</definedName>
    <definedName localSheetId="8" name="VolFactor___5">#REF!</definedName>
    <definedName name="VolFactor___5">#REF!</definedName>
    <definedName localSheetId="7" name="VolFactor___7">#REF!</definedName>
    <definedName localSheetId="8" name="VolFactor___7">#REF!</definedName>
    <definedName name="VolFactor___7">#REF!</definedName>
    <definedName name="VPC">[85]vpc!$A$32:$Q$60</definedName>
    <definedName localSheetId="0" name="VPLastRow">#REF!</definedName>
    <definedName localSheetId="7" name="VPLastRow">#REF!</definedName>
    <definedName localSheetId="8" name="VPLastRow">#REF!</definedName>
    <definedName name="VPLastRow">#REF!</definedName>
    <definedName localSheetId="0" name="VPLastRow___0">#REF!</definedName>
    <definedName localSheetId="7" name="VPLastRow___0">#REF!</definedName>
    <definedName localSheetId="8" name="VPLastRow___0">#REF!</definedName>
    <definedName name="VPLastRow___0">#REF!</definedName>
    <definedName localSheetId="0" name="VPLastRow___12">#REF!</definedName>
    <definedName localSheetId="7" name="VPLastRow___12">#REF!</definedName>
    <definedName localSheetId="8" name="VPLastRow___12">#REF!</definedName>
    <definedName name="VPLastRow___12">#REF!</definedName>
    <definedName localSheetId="7" name="VPLastRow___14">#REF!</definedName>
    <definedName localSheetId="8" name="VPLastRow___14">#REF!</definedName>
    <definedName name="VPLastRow___14">#REF!</definedName>
    <definedName localSheetId="7" name="VPLastRow___16">#REF!</definedName>
    <definedName localSheetId="8" name="VPLastRow___16">#REF!</definedName>
    <definedName name="VPLastRow___16">#REF!</definedName>
    <definedName localSheetId="7" name="VPLastRow___2">#REF!</definedName>
    <definedName localSheetId="8" name="VPLastRow___2">#REF!</definedName>
    <definedName name="VPLastRow___2">#REF!</definedName>
    <definedName localSheetId="7" name="VPLastRow___25">#REF!</definedName>
    <definedName localSheetId="8" name="VPLastRow___25">#REF!</definedName>
    <definedName name="VPLastRow___25">#REF!</definedName>
    <definedName localSheetId="7" name="VPLastRow___26">#REF!</definedName>
    <definedName localSheetId="8" name="VPLastRow___26">#REF!</definedName>
    <definedName name="VPLastRow___26">#REF!</definedName>
    <definedName localSheetId="7" name="VPLastRow___27">#REF!</definedName>
    <definedName localSheetId="8" name="VPLastRow___27">#REF!</definedName>
    <definedName name="VPLastRow___27">#REF!</definedName>
    <definedName localSheetId="7" name="VPLastRow___4">#REF!</definedName>
    <definedName localSheetId="8" name="VPLastRow___4">#REF!</definedName>
    <definedName name="VPLastRow___4">#REF!</definedName>
    <definedName localSheetId="7" name="VPLastRow___5">#REF!</definedName>
    <definedName localSheetId="8" name="VPLastRow___5">#REF!</definedName>
    <definedName name="VPLastRow___5">#REF!</definedName>
    <definedName localSheetId="7" name="VPLastRow___7">#REF!</definedName>
    <definedName localSheetId="8" name="VPLastRow___7">#REF!</definedName>
    <definedName name="VPLastRow___7">#REF!</definedName>
    <definedName localSheetId="7" name="VTitle">#REF!</definedName>
    <definedName localSheetId="8" name="VTitle">#REF!</definedName>
    <definedName name="VTitle">#REF!</definedName>
    <definedName localSheetId="7" name="VTitle___0">#REF!</definedName>
    <definedName localSheetId="8" name="VTitle___0">#REF!</definedName>
    <definedName name="VTitle___0">#REF!</definedName>
    <definedName localSheetId="7" name="VTitle___12">#REF!</definedName>
    <definedName localSheetId="8" name="VTitle___12">#REF!</definedName>
    <definedName name="VTitle___12">#REF!</definedName>
    <definedName localSheetId="7" name="VTitle___14">#REF!</definedName>
    <definedName localSheetId="8" name="VTitle___14">#REF!</definedName>
    <definedName name="VTitle___14">#REF!</definedName>
    <definedName localSheetId="7" name="VTitle___16">#REF!</definedName>
    <definedName localSheetId="8" name="VTitle___16">#REF!</definedName>
    <definedName name="VTitle___16">#REF!</definedName>
    <definedName localSheetId="7" name="VTitle___2">#REF!</definedName>
    <definedName localSheetId="8" name="VTitle___2">#REF!</definedName>
    <definedName name="VTitle___2">#REF!</definedName>
    <definedName localSheetId="7" name="VTitle___25">#REF!</definedName>
    <definedName localSheetId="8" name="VTitle___25">#REF!</definedName>
    <definedName name="VTitle___25">#REF!</definedName>
    <definedName localSheetId="7" name="VTitle___26">#REF!</definedName>
    <definedName localSheetId="8" name="VTitle___26">#REF!</definedName>
    <definedName name="VTitle___26">#REF!</definedName>
    <definedName localSheetId="7" name="VTitle___27">#REF!</definedName>
    <definedName localSheetId="8" name="VTitle___27">#REF!</definedName>
    <definedName name="VTitle___27">#REF!</definedName>
    <definedName localSheetId="7" name="VTitle___4">#REF!</definedName>
    <definedName localSheetId="8" name="VTitle___4">#REF!</definedName>
    <definedName name="VTitle___4">#REF!</definedName>
    <definedName localSheetId="7" name="VTitle___5">#REF!</definedName>
    <definedName localSheetId="8" name="VTitle___5">#REF!</definedName>
    <definedName name="VTitle___5">#REF!</definedName>
    <definedName localSheetId="7" name="VTitle___7">#REF!</definedName>
    <definedName localSheetId="8" name="VTitle___7">#REF!</definedName>
    <definedName name="VTitle___7">#REF!</definedName>
    <definedName hidden="1" localSheetId="0" name="vvv">{#N/A,#N/A,TRUE,"Cover sheet";#N/A,#N/A,TRUE,"DCF analysis";#N/A,#N/A,TRUE,"WACC calculation"}</definedName>
    <definedName hidden="1" localSheetId="7" name="vvv">{#N/A,#N/A,TRUE,"Cover sheet";#N/A,#N/A,TRUE,"DCF analysis";#N/A,#N/A,TRUE,"WACC calculation"}</definedName>
    <definedName hidden="1" localSheetId="8" name="vvv">{#N/A,#N/A,TRUE,"Cover sheet";#N/A,#N/A,TRUE,"DCF analysis";#N/A,#N/A,TRUE,"WACC calculation"}</definedName>
    <definedName hidden="1" name="vvv">{#N/A,#N/A,TRUE,"Cover sheet";#N/A,#N/A,TRUE,"DCF analysis";#N/A,#N/A,TRUE,"WACC calculation"}</definedName>
    <definedName localSheetId="7" name="W">#REF!</definedName>
    <definedName localSheetId="8" name="W">#REF!</definedName>
    <definedName name="W">#REF!</definedName>
    <definedName localSheetId="7" name="W___0">#REF!</definedName>
    <definedName localSheetId="8" name="W___0">#REF!</definedName>
    <definedName name="W___0">#REF!</definedName>
    <definedName localSheetId="7" name="W___12">#REF!</definedName>
    <definedName localSheetId="8" name="W___12">#REF!</definedName>
    <definedName name="W___12">#REF!</definedName>
    <definedName localSheetId="7" name="W___14">#REF!</definedName>
    <definedName localSheetId="8" name="W___14">#REF!</definedName>
    <definedName name="W___14">#REF!</definedName>
    <definedName localSheetId="7" name="W___16">#REF!</definedName>
    <definedName localSheetId="8" name="W___16">#REF!</definedName>
    <definedName name="W___16">#REF!</definedName>
    <definedName localSheetId="7" name="W___2">#REF!</definedName>
    <definedName localSheetId="8" name="W___2">#REF!</definedName>
    <definedName name="W___2">#REF!</definedName>
    <definedName localSheetId="7" name="W___25">#REF!</definedName>
    <definedName localSheetId="8" name="W___25">#REF!</definedName>
    <definedName name="W___25">#REF!</definedName>
    <definedName localSheetId="7" name="W___26">#REF!</definedName>
    <definedName localSheetId="8" name="W___26">#REF!</definedName>
    <definedName name="W___26">#REF!</definedName>
    <definedName localSheetId="7" name="W___27">#REF!</definedName>
    <definedName localSheetId="8" name="W___27">#REF!</definedName>
    <definedName name="W___27">#REF!</definedName>
    <definedName localSheetId="7" name="W___4">#REF!</definedName>
    <definedName localSheetId="8" name="W___4">#REF!</definedName>
    <definedName name="W___4">#REF!</definedName>
    <definedName localSheetId="7" name="W___5">#REF!</definedName>
    <definedName localSheetId="8" name="W___5">#REF!</definedName>
    <definedName name="W___5">#REF!</definedName>
    <definedName localSheetId="7" name="W___7">#REF!</definedName>
    <definedName localSheetId="8" name="W___7">#REF!</definedName>
    <definedName name="W___7">#REF!</definedName>
    <definedName localSheetId="7" name="W.B">#REF!</definedName>
    <definedName localSheetId="8" name="W.B">#REF!</definedName>
    <definedName name="W.B">#REF!</definedName>
    <definedName localSheetId="7" name="WACC">#REF!</definedName>
    <definedName localSheetId="8" name="WACC">#REF!</definedName>
    <definedName name="WACC">#REF!</definedName>
    <definedName localSheetId="7" name="WACC___0">#REF!</definedName>
    <definedName localSheetId="8" name="WACC___0">#REF!</definedName>
    <definedName name="WACC___0">#REF!</definedName>
    <definedName localSheetId="7" name="WACC___12">#REF!</definedName>
    <definedName localSheetId="8" name="WACC___12">#REF!</definedName>
    <definedName name="WACC___12">#REF!</definedName>
    <definedName localSheetId="7" name="WACC___14">#REF!</definedName>
    <definedName localSheetId="8" name="WACC___14">#REF!</definedName>
    <definedName name="WACC___14">#REF!</definedName>
    <definedName localSheetId="7" name="WACC___16">#REF!</definedName>
    <definedName localSheetId="8" name="WACC___16">#REF!</definedName>
    <definedName name="WACC___16">#REF!</definedName>
    <definedName localSheetId="7" name="WACC___2">#REF!</definedName>
    <definedName localSheetId="8" name="WACC___2">#REF!</definedName>
    <definedName name="WACC___2">#REF!</definedName>
    <definedName localSheetId="7" name="WACC___25">#REF!</definedName>
    <definedName localSheetId="8" name="WACC___25">#REF!</definedName>
    <definedName name="WACC___25">#REF!</definedName>
    <definedName localSheetId="7" name="WACC___26">#REF!</definedName>
    <definedName localSheetId="8" name="WACC___26">#REF!</definedName>
    <definedName name="WACC___26">#REF!</definedName>
    <definedName localSheetId="7" name="WACC___27">#REF!</definedName>
    <definedName localSheetId="8" name="WACC___27">#REF!</definedName>
    <definedName name="WACC___27">#REF!</definedName>
    <definedName localSheetId="7" name="WACC___4">#REF!</definedName>
    <definedName localSheetId="8" name="WACC___4">#REF!</definedName>
    <definedName name="WACC___4">#REF!</definedName>
    <definedName localSheetId="7" name="WACC___5">#REF!</definedName>
    <definedName localSheetId="8" name="WACC___5">#REF!</definedName>
    <definedName name="WACC___5">#REF!</definedName>
    <definedName localSheetId="7" name="WACC___7">#REF!</definedName>
    <definedName localSheetId="8" name="WACC___7">#REF!</definedName>
    <definedName name="WACC___7">#REF!</definedName>
    <definedName localSheetId="7" name="WACCIncrement">#REF!</definedName>
    <definedName localSheetId="8" name="WACCIncrement">#REF!</definedName>
    <definedName name="WACCIncrement">#REF!</definedName>
    <definedName localSheetId="7" name="WACCIncrement___0">#REF!</definedName>
    <definedName localSheetId="8" name="WACCIncrement___0">#REF!</definedName>
    <definedName name="WACCIncrement___0">#REF!</definedName>
    <definedName localSheetId="7" name="WACCIncrement___12">#REF!</definedName>
    <definedName localSheetId="8" name="WACCIncrement___12">#REF!</definedName>
    <definedName name="WACCIncrement___12">#REF!</definedName>
    <definedName localSheetId="7" name="WACCIncrement___14">#REF!</definedName>
    <definedName localSheetId="8" name="WACCIncrement___14">#REF!</definedName>
    <definedName name="WACCIncrement___14">#REF!</definedName>
    <definedName localSheetId="7" name="WACCIncrement___16">#REF!</definedName>
    <definedName localSheetId="8" name="WACCIncrement___16">#REF!</definedName>
    <definedName name="WACCIncrement___16">#REF!</definedName>
    <definedName localSheetId="7" name="WACCIncrement___2">#REF!</definedName>
    <definedName localSheetId="8" name="WACCIncrement___2">#REF!</definedName>
    <definedName name="WACCIncrement___2">#REF!</definedName>
    <definedName localSheetId="7" name="WACCIncrement___25">#REF!</definedName>
    <definedName localSheetId="8" name="WACCIncrement___25">#REF!</definedName>
    <definedName name="WACCIncrement___25">#REF!</definedName>
    <definedName localSheetId="7" name="WACCIncrement___26">#REF!</definedName>
    <definedName localSheetId="8" name="WACCIncrement___26">#REF!</definedName>
    <definedName name="WACCIncrement___26">#REF!</definedName>
    <definedName localSheetId="7" name="WACCIncrement___27">#REF!</definedName>
    <definedName localSheetId="8" name="WACCIncrement___27">#REF!</definedName>
    <definedName name="WACCIncrement___27">#REF!</definedName>
    <definedName localSheetId="7" name="WACCIncrement___4">#REF!</definedName>
    <definedName localSheetId="8" name="WACCIncrement___4">#REF!</definedName>
    <definedName name="WACCIncrement___4">#REF!</definedName>
    <definedName localSheetId="7" name="WACCIncrement___5">#REF!</definedName>
    <definedName localSheetId="8" name="WACCIncrement___5">#REF!</definedName>
    <definedName name="WACCIncrement___5">#REF!</definedName>
    <definedName localSheetId="7" name="WACCIncrement___7">#REF!</definedName>
    <definedName localSheetId="8" name="WACCIncrement___7">#REF!</definedName>
    <definedName name="WACCIncrement___7">#REF!</definedName>
    <definedName localSheetId="7" name="WAFA_BANK">#REF!</definedName>
    <definedName localSheetId="8" name="WAFA_BANK">#REF!</definedName>
    <definedName name="WAFA_BANK">#REF!</definedName>
    <definedName name="WB">[48]ONPT!$B$52</definedName>
    <definedName hidden="1"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0" name="wrn">{#N/A,#N/A,FALSE,"DCF Summary";#N/A,#N/A,FALSE,"Casema";#N/A,#N/A,FALSE,"Casema NoTel";#N/A,#N/A,FALSE,"UK";#N/A,#N/A,FALSE,"RCF";#N/A,#N/A,FALSE,"Intercable CZ";#N/A,#N/A,FALSE,"Interkabel P"}</definedName>
    <definedName hidden="1" localSheetId="7" name="wrn">{#N/A,#N/A,FALSE,"DCF Summary";#N/A,#N/A,FALSE,"Casema";#N/A,#N/A,FALSE,"Casema NoTel";#N/A,#N/A,FALSE,"UK";#N/A,#N/A,FALSE,"RCF";#N/A,#N/A,FALSE,"Intercable CZ";#N/A,#N/A,FALSE,"Interkabel P"}</definedName>
    <definedName hidden="1" localSheetId="8" name="wrn">{#N/A,#N/A,FALSE,"DCF Summary";#N/A,#N/A,FALSE,"Casema";#N/A,#N/A,FALSE,"Casema NoTel";#N/A,#N/A,FALSE,"UK";#N/A,#N/A,FALSE,"RCF";#N/A,#N/A,FALSE,"Intercable CZ";#N/A,#N/A,FALSE,"Interkabel P"}</definedName>
    <definedName hidden="1" name="wrn">{#N/A,#N/A,FALSE,"DCF Summary";#N/A,#N/A,FALSE,"Casema";#N/A,#N/A,FALSE,"Casema NoTel";#N/A,#N/A,FALSE,"UK";#N/A,#N/A,FALSE,"RCF";#N/A,#N/A,FALSE,"Intercable CZ";#N/A,#N/A,FALSE,"Interkabel P"}</definedName>
    <definedName hidden="1" localSheetId="0" name="wrn.1.">{#N/A,#N/A,FALSE,"Calc";#N/A,#N/A,FALSE,"Sensitivity";#N/A,#N/A,FALSE,"LT Earn.Dil.";#N/A,#N/A,FALSE,"Dil. AVP"}</definedName>
    <definedName hidden="1" localSheetId="7" name="wrn.1.">{#N/A,#N/A,FALSE,"Calc";#N/A,#N/A,FALSE,"Sensitivity";#N/A,#N/A,FALSE,"LT Earn.Dil.";#N/A,#N/A,FALSE,"Dil. AVP"}</definedName>
    <definedName hidden="1" localSheetId="8" name="wrn.1.">{#N/A,#N/A,FALSE,"Calc";#N/A,#N/A,FALSE,"Sensitivity";#N/A,#N/A,FALSE,"LT Earn.Dil.";#N/A,#N/A,FALSE,"Dil. AVP"}</definedName>
    <definedName hidden="1" name="wrn.1.">{#N/A,#N/A,FALSE,"Calc";#N/A,#N/A,FALSE,"Sensitivity";#N/A,#N/A,FALSE,"LT Earn.Dil.";#N/A,#N/A,FALSE,"Dil. AVP"}</definedName>
    <definedName hidden="1" localSheetId="0" name="WRN.2.">{#N/A,#N/A,FALSE,"Calc";#N/A,#N/A,FALSE,"Sensitivity";#N/A,#N/A,FALSE,"LT Earn.Dil.";#N/A,#N/A,FALSE,"Dil. AVP"}</definedName>
    <definedName hidden="1" localSheetId="7" name="WRN.2.">{#N/A,#N/A,FALSE,"Calc";#N/A,#N/A,FALSE,"Sensitivity";#N/A,#N/A,FALSE,"LT Earn.Dil.";#N/A,#N/A,FALSE,"Dil. AVP"}</definedName>
    <definedName hidden="1" localSheetId="8" name="WRN.2.">{#N/A,#N/A,FALSE,"Calc";#N/A,#N/A,FALSE,"Sensitivity";#N/A,#N/A,FALSE,"LT Earn.Dil.";#N/A,#N/A,FALSE,"Dil. AVP"}</definedName>
    <definedName hidden="1" name="WRN.2.">{#N/A,#N/A,FALSE,"Calc";#N/A,#N/A,FALSE,"Sensitivity";#N/A,#N/A,FALSE,"LT Earn.Dil.";#N/A,#N/A,FALSE,"Dil. AVP"}</definedName>
    <definedName hidden="1"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0" name="wrn.All._.Financials.">{#N/A,#N/A,TRUE,"Assumptions";#N/A,#N/A,TRUE,"Op Projection";#N/A,#N/A,TRUE,"Capital";#N/A,#N/A,TRUE,"Income";#N/A,#N/A,TRUE,"Balance";#N/A,#N/A,TRUE,"Sources&amp;Uses"}</definedName>
    <definedName hidden="1" localSheetId="7" name="wrn.All._.Financials.">{#N/A,#N/A,TRUE,"Assumptions";#N/A,#N/A,TRUE,"Op Projection";#N/A,#N/A,TRUE,"Capital";#N/A,#N/A,TRUE,"Income";#N/A,#N/A,TRUE,"Balance";#N/A,#N/A,TRUE,"Sources&amp;Uses"}</definedName>
    <definedName hidden="1" localSheetId="8" name="wrn.All._.Financials.">{#N/A,#N/A,TRUE,"Assumptions";#N/A,#N/A,TRUE,"Op Projection";#N/A,#N/A,TRUE,"Capital";#N/A,#N/A,TRUE,"Income";#N/A,#N/A,TRUE,"Balance";#N/A,#N/A,TRUE,"Sources&amp;Uses"}</definedName>
    <definedName hidden="1" name="wrn.All._.Financials.">{#N/A,#N/A,TRUE,"Assumptions";#N/A,#N/A,TRUE,"Op Projection";#N/A,#N/A,TRUE,"Capital";#N/A,#N/A,TRUE,"Income";#N/A,#N/A,TRUE,"Balance";#N/A,#N/A,TRUE,"Sources&amp;Uses"}</definedName>
    <definedName hidden="1"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wrn.assumptions.">{"casespecific",#N/A,FALSE,"Assumptions"}</definedName>
    <definedName hidden="1" localSheetId="7" name="wrn.assumptions.">{"casespecific",#N/A,FALSE,"Assumptions"}</definedName>
    <definedName hidden="1" localSheetId="8" name="wrn.assumptions.">{"casespecific",#N/A,FALSE,"Assumptions"}</definedName>
    <definedName hidden="1" name="wrn.assumptions.">{"casespecific",#N/A,FALSE,"Assumptions"}</definedName>
    <definedName hidden="1" localSheetId="0" name="wrn.away.">{"away stand alones",#N/A,FALSE,"Target"}</definedName>
    <definedName hidden="1" localSheetId="7" name="wrn.away.">{"away stand alones",#N/A,FALSE,"Target"}</definedName>
    <definedName hidden="1" localSheetId="8" name="wrn.away.">{"away stand alones",#N/A,FALSE,"Target"}</definedName>
    <definedName hidden="1" name="wrn.away.">{"away stand alones",#N/A,FALSE,"Target"}</definedName>
    <definedName hidden="1"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0" name="wrn.BEL.">{"IS",#N/A,FALSE,"IS";"RPTIS",#N/A,FALSE,"RPTIS";"STATS",#N/A,FALSE,"STATS";"CELL",#N/A,FALSE,"CELL";"BS",#N/A,FALSE,"BS"}</definedName>
    <definedName hidden="1" localSheetId="7" name="wrn.BEL.">{"IS",#N/A,FALSE,"IS";"RPTIS",#N/A,FALSE,"RPTIS";"STATS",#N/A,FALSE,"STATS";"CELL",#N/A,FALSE,"CELL";"BS",#N/A,FALSE,"BS"}</definedName>
    <definedName hidden="1" localSheetId="8" name="wrn.BEL.">{"IS",#N/A,FALSE,"IS";"RPTIS",#N/A,FALSE,"RPTIS";"STATS",#N/A,FALSE,"STATS";"CELL",#N/A,FALSE,"CELL";"BS",#N/A,FALSE,"BS"}</definedName>
    <definedName hidden="1" localSheetId="13" name="wrn.BEL.">{"IS",#N/A,FALSE,"IS";"RPTIS",#N/A,FALSE,"RPTIS";"STATS",#N/A,FALSE,"STATS";"CELL",#N/A,FALSE,"CELL";"BS",#N/A,FALSE,"BS"}</definedName>
    <definedName hidden="1" name="wrn.BEL.">{"IS",#N/A,FALSE,"IS";"RPTIS",#N/A,FALSE,"RPTIS";"STATS",#N/A,FALSE,"STATS";"CELL",#N/A,FALSE,"CELL";"BS",#N/A,FALSE,"BS"}</definedName>
    <definedName hidden="1" localSheetId="0" name="wrn.Both.">{#N/A,#N/A,FALSE,"1998";#N/A,#N/A,FALSE,"1997"}</definedName>
    <definedName hidden="1" localSheetId="7" name="wrn.Both.">{#N/A,#N/A,FALSE,"1998";#N/A,#N/A,FALSE,"1997"}</definedName>
    <definedName hidden="1" localSheetId="8" name="wrn.Both.">{#N/A,#N/A,FALSE,"1998";#N/A,#N/A,FALSE,"1997"}</definedName>
    <definedName hidden="1" localSheetId="13" name="wrn.Both.">{#N/A,#N/A,FALSE,"1998";#N/A,#N/A,FALSE,"1997"}</definedName>
    <definedName hidden="1" name="wrn.Both.">{#N/A,#N/A,FALSE,"1998";#N/A,#N/A,FALSE,"1997"}</definedName>
    <definedName hidden="1" localSheetId="0" name="wrn.BPlan.">{#N/A,#N/A,FALSE,"F_Plan";#N/A,#N/A,FALSE,"Parameter"}</definedName>
    <definedName hidden="1" localSheetId="7" name="wrn.BPlan.">{#N/A,#N/A,FALSE,"F_Plan";#N/A,#N/A,FALSE,"Parameter"}</definedName>
    <definedName hidden="1" localSheetId="8" name="wrn.BPlan.">{#N/A,#N/A,FALSE,"F_Plan";#N/A,#N/A,FALSE,"Parameter"}</definedName>
    <definedName hidden="1" localSheetId="13" name="wrn.BPlan.">{#N/A,#N/A,FALSE,"F_Plan";#N/A,#N/A,FALSE,"Parameter"}</definedName>
    <definedName hidden="1" name="wrn.BPlan.">{#N/A,#N/A,FALSE,"F_Plan";#N/A,#N/A,FALSE,"Parameter"}</definedName>
    <definedName hidden="1" localSheetId="0" name="wrn.brian.">{#N/A,#N/A,FALSE,"output";#N/A,#N/A,FALSE,"contrib";#N/A,#N/A,FALSE,"profile";#N/A,#N/A,FALSE,"comps"}</definedName>
    <definedName hidden="1" localSheetId="7" name="wrn.brian.">{#N/A,#N/A,FALSE,"output";#N/A,#N/A,FALSE,"contrib";#N/A,#N/A,FALSE,"profile";#N/A,#N/A,FALSE,"comps"}</definedName>
    <definedName hidden="1" localSheetId="8" name="wrn.brian.">{#N/A,#N/A,FALSE,"output";#N/A,#N/A,FALSE,"contrib";#N/A,#N/A,FALSE,"profile";#N/A,#N/A,FALSE,"comps"}</definedName>
    <definedName hidden="1" name="wrn.brian.">{#N/A,#N/A,FALSE,"output";#N/A,#N/A,FALSE,"contrib";#N/A,#N/A,FALSE,"profile";#N/A,#N/A,FALSE,"comps"}</definedName>
    <definedName hidden="1"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hidden="1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0" name="wrn.comps.">{"comps",#N/A,FALSE,"comps";"notes",#N/A,FALSE,"comps"}</definedName>
    <definedName hidden="1" localSheetId="7" name="wrn.comps.">{"comps",#N/A,FALSE,"comps";"notes",#N/A,FALSE,"comps"}</definedName>
    <definedName hidden="1" localSheetId="8" name="wrn.comps.">{"comps",#N/A,FALSE,"comps";"notes",#N/A,FALSE,"comps"}</definedName>
    <definedName hidden="1" name="wrn.comps.">{"comps",#N/A,FALSE,"comps";"notes",#N/A,FALSE,"comps"}</definedName>
    <definedName hidden="1" localSheetId="0" name="wrn.contribution.">{#N/A,#N/A,FALSE,"Contribution Analysis"}</definedName>
    <definedName hidden="1" localSheetId="7" name="wrn.contribution.">{#N/A,#N/A,FALSE,"Contribution Analysis"}</definedName>
    <definedName hidden="1" localSheetId="8" name="wrn.contribution.">{#N/A,#N/A,FALSE,"Contribution Analysis"}</definedName>
    <definedName hidden="1" localSheetId="13" name="wrn.contribution.">{#N/A,#N/A,FALSE,"Contribution Analysis"}</definedName>
    <definedName hidden="1" name="wrn.contribution.">{#N/A,#N/A,FALSE,"Contribution Analysis"}</definedName>
    <definedName hidden="1" localSheetId="0" name="wrn.cooper.">{#N/A,#N/A,TRUE,"Pro Forma";#N/A,#N/A,TRUE,"PF_Bal";#N/A,#N/A,TRUE,"PF_INC";#N/A,#N/A,TRUE,"CBE";#N/A,#N/A,TRUE,"SWK"}</definedName>
    <definedName hidden="1" localSheetId="7" name="wrn.cooper.">{#N/A,#N/A,TRUE,"Pro Forma";#N/A,#N/A,TRUE,"PF_Bal";#N/A,#N/A,TRUE,"PF_INC";#N/A,#N/A,TRUE,"CBE";#N/A,#N/A,TRUE,"SWK"}</definedName>
    <definedName hidden="1" localSheetId="8" name="wrn.cooper.">{#N/A,#N/A,TRUE,"Pro Forma";#N/A,#N/A,TRUE,"PF_Bal";#N/A,#N/A,TRUE,"PF_INC";#N/A,#N/A,TRUE,"CBE";#N/A,#N/A,TRUE,"SWK"}</definedName>
    <definedName hidden="1" name="wrn.cooper.">{#N/A,#N/A,TRUE,"Pro Forma";#N/A,#N/A,TRUE,"PF_Bal";#N/A,#N/A,TRUE,"PF_INC";#N/A,#N/A,TRUE,"CBE";#N/A,#N/A,TRUE,"SWK"}</definedName>
    <definedName hidden="1"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wrn.csc.">{"orixcsc",#N/A,FALSE,"ORIX CSC";"orixcsc2",#N/A,FALSE,"ORIX CSC"}</definedName>
    <definedName hidden="1" localSheetId="7" name="wrn.csc.">{"orixcsc",#N/A,FALSE,"ORIX CSC";"orixcsc2",#N/A,FALSE,"ORIX CSC"}</definedName>
    <definedName hidden="1" localSheetId="8" name="wrn.csc.">{"orixcsc",#N/A,FALSE,"ORIX CSC";"orixcsc2",#N/A,FALSE,"ORIX CSC"}</definedName>
    <definedName hidden="1" localSheetId="13" name="wrn.csc.">{"orixcsc",#N/A,FALSE,"ORIX CSC";"orixcsc2",#N/A,FALSE,"ORIX CSC"}</definedName>
    <definedName hidden="1" name="wrn.csc.">{"orixcsc",#N/A,FALSE,"ORIX CSC";"orixcsc2",#N/A,FALSE,"ORIX CSC"}</definedName>
    <definedName hidden="1" localSheetId="0" name="wrn.csc2.">{#N/A,#N/A,FALSE,"ORIX CSC"}</definedName>
    <definedName hidden="1" localSheetId="7" name="wrn.csc2.">{#N/A,#N/A,FALSE,"ORIX CSC"}</definedName>
    <definedName hidden="1" localSheetId="8" name="wrn.csc2.">{#N/A,#N/A,FALSE,"ORIX CSC"}</definedName>
    <definedName hidden="1" localSheetId="13" name="wrn.csc2.">{#N/A,#N/A,FALSE,"ORIX CSC"}</definedName>
    <definedName hidden="1" name="wrn.csc2.">{#N/A,#N/A,FALSE,"ORIX CSC"}</definedName>
    <definedName hidden="1" localSheetId="0" name="wrn.database.">{"subs",#N/A,FALSE,"database ";"proportional",#N/A,FALSE,"database "}</definedName>
    <definedName hidden="1" localSheetId="7" name="wrn.database.">{"subs",#N/A,FALSE,"database ";"proportional",#N/A,FALSE,"database "}</definedName>
    <definedName hidden="1" localSheetId="8" name="wrn.database.">{"subs",#N/A,FALSE,"database ";"proportional",#N/A,FALSE,"database "}</definedName>
    <definedName hidden="1" localSheetId="13" name="wrn.database.">{"subs",#N/A,FALSE,"database ";"proportional",#N/A,FALSE,"database "}</definedName>
    <definedName hidden="1" name="wrn.database.">{"subs",#N/A,FALSE,"database ";"proportional",#N/A,FALSE,"database "}</definedName>
    <definedName hidden="1" localSheetId="0" name="wrn.DCF._.Only.">{#N/A,#N/A,FALSE,"DCF Summary";#N/A,#N/A,FALSE,"Casema";#N/A,#N/A,FALSE,"Casema NoTel";#N/A,#N/A,FALSE,"UK";#N/A,#N/A,FALSE,"RCF";#N/A,#N/A,FALSE,"Intercable CZ";#N/A,#N/A,FALSE,"Interkabel P"}</definedName>
    <definedName hidden="1" localSheetId="7" name="wrn.DCF._.Only.">{#N/A,#N/A,FALSE,"DCF Summary";#N/A,#N/A,FALSE,"Casema";#N/A,#N/A,FALSE,"Casema NoTel";#N/A,#N/A,FALSE,"UK";#N/A,#N/A,FALSE,"RCF";#N/A,#N/A,FALSE,"Intercable CZ";#N/A,#N/A,FALSE,"Interkabel P"}</definedName>
    <definedName hidden="1" localSheetId="8" name="wrn.DCF._.Only.">{#N/A,#N/A,FALSE,"DCF Summary";#N/A,#N/A,FALSE,"Casema";#N/A,#N/A,FALSE,"Casema NoTel";#N/A,#N/A,FALSE,"UK";#N/A,#N/A,FALSE,"RCF";#N/A,#N/A,FALSE,"Intercable CZ";#N/A,#N/A,FALSE,"Interkabel P"}</definedName>
    <definedName hidden="1" name="wrn.DCF._.Only.">{#N/A,#N/A,FALSE,"DCF Summary";#N/A,#N/A,FALSE,"Casema";#N/A,#N/A,FALSE,"Casema NoTel";#N/A,#N/A,FALSE,"UK";#N/A,#N/A,FALSE,"RCF";#N/A,#N/A,FALSE,"Intercable CZ";#N/A,#N/A,FALSE,"Interkabel P"}</definedName>
    <definedName hidden="1" localSheetId="0" name="wrn.dil_anal.">{"hiden",#N/A,FALSE,"14";"hidden",#N/A,FALSE,"16";"hidden",#N/A,FALSE,"18";"hidden",#N/A,FALSE,"20"}</definedName>
    <definedName hidden="1" localSheetId="7" name="wrn.dil_anal.">{"hiden",#N/A,FALSE,"14";"hidden",#N/A,FALSE,"16";"hidden",#N/A,FALSE,"18";"hidden",#N/A,FALSE,"20"}</definedName>
    <definedName hidden="1" localSheetId="8" name="wrn.dil_anal.">{"hiden",#N/A,FALSE,"14";"hidden",#N/A,FALSE,"16";"hidden",#N/A,FALSE,"18";"hidden",#N/A,FALSE,"20"}</definedName>
    <definedName hidden="1" name="wrn.dil_anal.">{"hiden",#N/A,FALSE,"14";"hidden",#N/A,FALSE,"16";"hidden",#N/A,FALSE,"18";"hidden",#N/A,FALSE,"20"}</definedName>
    <definedName hidden="1" localSheetId="0" name="wrn.document.">{"consolidated",#N/A,FALSE,"Sheet1";"cms",#N/A,FALSE,"Sheet1";"fse",#N/A,FALSE,"Sheet1"}</definedName>
    <definedName hidden="1" localSheetId="7" name="wrn.document.">{"consolidated",#N/A,FALSE,"Sheet1";"cms",#N/A,FALSE,"Sheet1";"fse",#N/A,FALSE,"Sheet1"}</definedName>
    <definedName hidden="1" localSheetId="8" name="wrn.document.">{"consolidated",#N/A,FALSE,"Sheet1";"cms",#N/A,FALSE,"Sheet1";"fse",#N/A,FALSE,"Sheet1"}</definedName>
    <definedName hidden="1" name="wrn.document.">{"consolidated",#N/A,FALSE,"Sheet1";"cms",#N/A,FALSE,"Sheet1";"fse",#N/A,FALSE,"Sheet1"}</definedName>
    <definedName hidden="1" localSheetId="0" name="wrn.documentaero.">{"comps2",#N/A,FALSE,"AERO";"footnotes",#N/A,FALSE,"AERO"}</definedName>
    <definedName hidden="1" localSheetId="7" name="wrn.documentaero.">{"comps2",#N/A,FALSE,"AERO";"footnotes",#N/A,FALSE,"AERO"}</definedName>
    <definedName hidden="1" localSheetId="8" name="wrn.documentaero.">{"comps2",#N/A,FALSE,"AERO";"footnotes",#N/A,FALSE,"AERO"}</definedName>
    <definedName hidden="1" name="wrn.documentaero.">{"comps2",#N/A,FALSE,"AERO";"footnotes",#N/A,FALSE,"AERO"}</definedName>
    <definedName hidden="1" localSheetId="0" name="wrn.documenthand.">{"comps",#N/A,FALSE,"HANDPACK";"footnotes",#N/A,FALSE,"HANDPACK"}</definedName>
    <definedName hidden="1" localSheetId="7" name="wrn.documenthand.">{"comps",#N/A,FALSE,"HANDPACK";"footnotes",#N/A,FALSE,"HANDPACK"}</definedName>
    <definedName hidden="1" localSheetId="8" name="wrn.documenthand.">{"comps",#N/A,FALSE,"HANDPACK";"footnotes",#N/A,FALSE,"HANDPACK"}</definedName>
    <definedName hidden="1" name="wrn.documenthand.">{"comps",#N/A,FALSE,"HANDPACK";"footnotes",#N/A,FALSE,"HANDPACK"}</definedName>
    <definedName hidden="1" localSheetId="0" name="wrn.édition.">{"résultats",#N/A,FALSE,"résultats SFS";"indicateurs",#N/A,FALSE,"résultats SFS";"commentaires",#N/A,FALSE,"commentaires SFS";"graphiques",#N/A,FALSE,"graphiques SFS"}</definedName>
    <definedName hidden="1" localSheetId="7" name="wrn.édition.">{"résultats",#N/A,FALSE,"résultats SFS";"indicateurs",#N/A,FALSE,"résultats SFS";"commentaires",#N/A,FALSE,"commentaires SFS";"graphiques",#N/A,FALSE,"graphiques SFS"}</definedName>
    <definedName hidden="1" localSheetId="8" name="wrn.édition.">{"résultats",#N/A,FALSE,"résultats SFS";"indicateurs",#N/A,FALSE,"résultats SFS";"commentaires",#N/A,FALSE,"commentaires SFS";"graphiques",#N/A,FALSE,"graphiques SFS"}</definedName>
    <definedName hidden="1" name="wrn.édition.">{"résultats",#N/A,FALSE,"résultats SFS";"indicateurs",#N/A,FALSE,"résultats SFS";"commentaires",#N/A,FALSE,"commentaires SFS";"graphiques",#N/A,FALSE,"graphiques SFS"}</definedName>
    <definedName hidden="1" localSheetId="0" name="wrn.equity._.comps.">{"equity comps",#N/A,FALSE,"CS Comps";"equity comps",#N/A,FALSE,"PS Comps";"equity comps",#N/A,FALSE,"GIC_Comps";"equity comps",#N/A,FALSE,"GIC2_Comps"}</definedName>
    <definedName hidden="1" localSheetId="7" name="wrn.equity._.comps.">{"equity comps",#N/A,FALSE,"CS Comps";"equity comps",#N/A,FALSE,"PS Comps";"equity comps",#N/A,FALSE,"GIC_Comps";"equity comps",#N/A,FALSE,"GIC2_Comps"}</definedName>
    <definedName hidden="1" localSheetId="8" name="wrn.equity._.comps.">{"equity comps",#N/A,FALSE,"CS Comps";"equity comps",#N/A,FALSE,"PS Comps";"equity comps",#N/A,FALSE,"GIC_Comps";"equity comps",#N/A,FALSE,"GIC2_Comps"}</definedName>
    <definedName hidden="1" name="wrn.equity._.comps.">{"equity comps",#N/A,FALSE,"CS Comps";"equity comps",#N/A,FALSE,"PS Comps";"equity comps",#N/A,FALSE,"GIC_Comps";"equity comps",#N/A,FALSE,"GIC2_Comps"}</definedName>
    <definedName hidden="1"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wrn.Flash._.Report.">{#N/A,#N/A,FALSE,"1999 Fiscal Current Week";#N/A,#N/A,FALSE,"1999 Flash Report Variance "}</definedName>
    <definedName hidden="1" localSheetId="7" name="wrn.Flash._.Report.">{#N/A,#N/A,FALSE,"1999 Fiscal Current Week";#N/A,#N/A,FALSE,"1999 Flash Report Variance "}</definedName>
    <definedName hidden="1" localSheetId="8" name="wrn.Flash._.Report.">{#N/A,#N/A,FALSE,"1999 Fiscal Current Week";#N/A,#N/A,FALSE,"1999 Flash Report Variance "}</definedName>
    <definedName hidden="1" localSheetId="13" name="wrn.Flash._.Report.">{#N/A,#N/A,FALSE,"1999 Fiscal Current Week";#N/A,#N/A,FALSE,"1999 Flash Report Variance "}</definedName>
    <definedName hidden="1" name="wrn.Flash._.Report.">{#N/A,#N/A,FALSE,"1999 Fiscal Current Week";#N/A,#N/A,FALSE,"1999 Flash Report Variance "}</definedName>
    <definedName hidden="1" localSheetId="0" name="wrn.fleck.">{"first",#N/A,FALSE,"FLEXPAC2";"second",#N/A,FALSE,"FLEXPAC2"}</definedName>
    <definedName hidden="1" localSheetId="7" name="wrn.fleck.">{"first",#N/A,FALSE,"FLEXPAC2";"second",#N/A,FALSE,"FLEXPAC2"}</definedName>
    <definedName hidden="1" localSheetId="8" name="wrn.fleck.">{"first",#N/A,FALSE,"FLEXPAC2";"second",#N/A,FALSE,"FLEXPAC2"}</definedName>
    <definedName hidden="1" name="wrn.fleck.">{"first",#N/A,FALSE,"FLEXPAC2";"second",#N/A,FALSE,"FLEXPAC2"}</definedName>
    <definedName hidden="1" localSheetId="0" name="wrn.fleckcompac.">{"one",#N/A,FALSE,"FLEXPAC2";"two",#N/A,FALSE,"FLEXPAC2";"three",#N/A,FALSE,"FLEXPAC2"}</definedName>
    <definedName hidden="1" localSheetId="7" name="wrn.fleckcompac.">{"one",#N/A,FALSE,"FLEXPAC2";"two",#N/A,FALSE,"FLEXPAC2";"three",#N/A,FALSE,"FLEXPAC2"}</definedName>
    <definedName hidden="1" localSheetId="8" name="wrn.fleckcompac.">{"one",#N/A,FALSE,"FLEXPAC2";"two",#N/A,FALSE,"FLEXPAC2";"three",#N/A,FALSE,"FLEXPAC2"}</definedName>
    <definedName hidden="1" name="wrn.fleckcompac.">{"one",#N/A,FALSE,"FLEXPAC2";"two",#N/A,FALSE,"FLEXPAC2";"three",#N/A,FALSE,"FLEXPAC2"}</definedName>
    <definedName hidden="1"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0" name="wrn.Full.">{#N/A,#N/A,FALSE,"Cover";"outputs total",#N/A,FALSE,"Outputs"}</definedName>
    <definedName hidden="1" localSheetId="7" name="wrn.Full.">{#N/A,#N/A,FALSE,"Cover";"outputs total",#N/A,FALSE,"Outputs"}</definedName>
    <definedName hidden="1" localSheetId="8" name="wrn.Full.">{#N/A,#N/A,FALSE,"Cover";"outputs total",#N/A,FALSE,"Outputs"}</definedName>
    <definedName hidden="1" name="wrn.Full.">{#N/A,#N/A,FALSE,"Cover";"outputs total",#N/A,FALSE,"Outputs"}</definedName>
    <definedName hidden="1"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wrn.imp.">{"vue1",#N/A,FALSE,"synthese";"vue2",#N/A,FALSE,"synthese"}</definedName>
    <definedName hidden="1" localSheetId="7" name="wrn.imp.">{"vue1",#N/A,FALSE,"synthese";"vue2",#N/A,FALSE,"synthese"}</definedName>
    <definedName hidden="1" localSheetId="8" name="wrn.imp.">{"vue1",#N/A,FALSE,"synthese";"vue2",#N/A,FALSE,"synthese"}</definedName>
    <definedName hidden="1" name="wrn.imp.">{"vue1",#N/A,FALSE,"synthese";"vue2",#N/A,FALSE,"synthese"}</definedName>
    <definedName hidden="1" localSheetId="0" name="wrn.Inputsheet_ProjectInput.">{"ProjectInput",#N/A,FALSE,"INPUT-AREA"}</definedName>
    <definedName hidden="1" localSheetId="7" name="wrn.Inputsheet_ProjectInput.">{"ProjectInput",#N/A,FALSE,"INPUT-AREA"}</definedName>
    <definedName hidden="1" localSheetId="8" name="wrn.Inputsheet_ProjectInput.">{"ProjectInput",#N/A,FALSE,"INPUT-AREA"}</definedName>
    <definedName hidden="1" name="wrn.Inputsheet_ProjectInput.">{"ProjectInput",#N/A,FALSE,"INPUT-AREA"}</definedName>
    <definedName hidden="1"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0" name="wrn.Mark._.P.._.Report.">{#N/A,#N/A,FALSE,"1999 Fiscal Current Week";#N/A,#N/A,FALSE,"1999 Fiscal Variance"}</definedName>
    <definedName hidden="1" localSheetId="7" name="wrn.Mark._.P.._.Report.">{#N/A,#N/A,FALSE,"1999 Fiscal Current Week";#N/A,#N/A,FALSE,"1999 Fiscal Variance"}</definedName>
    <definedName hidden="1" localSheetId="8" name="wrn.Mark._.P.._.Report.">{#N/A,#N/A,FALSE,"1999 Fiscal Current Week";#N/A,#N/A,FALSE,"1999 Fiscal Variance"}</definedName>
    <definedName hidden="1" localSheetId="13" name="wrn.Mark._.P.._.Report.">{#N/A,#N/A,FALSE,"1999 Fiscal Current Week";#N/A,#N/A,FALSE,"1999 Fiscal Variance"}</definedName>
    <definedName hidden="1" name="wrn.Mark._.P.._.Report.">{#N/A,#N/A,FALSE,"1999 Fiscal Current Week";#N/A,#N/A,FALSE,"1999 Fiscal Variance"}</definedName>
    <definedName hidden="1" localSheetId="0" name="wrn.memo.">{#N/A,#N/A,TRUE,"financial";#N/A,#N/A,TRUE,"plants"}</definedName>
    <definedName hidden="1" localSheetId="7" name="wrn.memo.">{#N/A,#N/A,TRUE,"financial";#N/A,#N/A,TRUE,"plants"}</definedName>
    <definedName hidden="1" localSheetId="8" name="wrn.memo.">{#N/A,#N/A,TRUE,"financial";#N/A,#N/A,TRUE,"plants"}</definedName>
    <definedName hidden="1" name="wrn.memo.">{#N/A,#N/A,TRUE,"financial";#N/A,#N/A,TRUE,"plants"}</definedName>
    <definedName hidden="1"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0" name="wrn.Monthly.">{#N/A,#N/A,FALSE,"EL-M-01";#N/A,#N/A,FALSE,"EL-M-02";#N/A,#N/A,FALSE,"EL-M-03";#N/A,#N/A,FALSE,"EL-S-01";#N/A,#N/A,FALSE,"EL-S-02";#N/A,#N/A,FALSE,"EL-A-01";#N/A,#N/A,FALSE,"EL-A-02"}</definedName>
    <definedName hidden="1" localSheetId="7" name="wrn.Monthly.">{#N/A,#N/A,FALSE,"EL-M-01";#N/A,#N/A,FALSE,"EL-M-02";#N/A,#N/A,FALSE,"EL-M-03";#N/A,#N/A,FALSE,"EL-S-01";#N/A,#N/A,FALSE,"EL-S-02";#N/A,#N/A,FALSE,"EL-A-01";#N/A,#N/A,FALSE,"EL-A-02"}</definedName>
    <definedName hidden="1" localSheetId="8" name="wrn.Monthly.">{#N/A,#N/A,FALSE,"EL-M-01";#N/A,#N/A,FALSE,"EL-M-02";#N/A,#N/A,FALSE,"EL-M-03";#N/A,#N/A,FALSE,"EL-S-01";#N/A,#N/A,FALSE,"EL-S-02";#N/A,#N/A,FALSE,"EL-A-01";#N/A,#N/A,FALSE,"EL-A-02"}</definedName>
    <definedName hidden="1" name="wrn.Monthly.">{#N/A,#N/A,FALSE,"EL-M-01";#N/A,#N/A,FALSE,"EL-M-02";#N/A,#N/A,FALSE,"EL-M-03";#N/A,#N/A,FALSE,"EL-S-01";#N/A,#N/A,FALSE,"EL-S-02";#N/A,#N/A,FALSE,"EL-A-01";#N/A,#N/A,FALSE,"EL-A-02"}</definedName>
    <definedName hidden="1" localSheetId="0" name="wrn.new.">{"new1",#N/A,FALSE,"FLEXPAC2";"new2",#N/A,FALSE,"FLEXPAC2"}</definedName>
    <definedName hidden="1" localSheetId="7" name="wrn.new.">{"new1",#N/A,FALSE,"FLEXPAC2";"new2",#N/A,FALSE,"FLEXPAC2"}</definedName>
    <definedName hidden="1" localSheetId="8" name="wrn.new.">{"new1",#N/A,FALSE,"FLEXPAC2";"new2",#N/A,FALSE,"FLEXPAC2"}</definedName>
    <definedName hidden="1" name="wrn.new.">{"new1",#N/A,FALSE,"FLEXPAC2";"new2",#N/A,FALSE,"FLEXPAC2"}</definedName>
    <definedName hidden="1"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0" name="wrn.Outlook._.Report.">{#N/A,#N/A,FALSE,"Outlook for Month ";#N/A,#N/A,FALSE,"Risk for Month ";#N/A,#N/A,FALSE,"Upside for Month"}</definedName>
    <definedName hidden="1" localSheetId="7" name="wrn.Outlook._.Report.">{#N/A,#N/A,FALSE,"Outlook for Month ";#N/A,#N/A,FALSE,"Risk for Month ";#N/A,#N/A,FALSE,"Upside for Month"}</definedName>
    <definedName hidden="1" localSheetId="8" name="wrn.Outlook._.Report.">{#N/A,#N/A,FALSE,"Outlook for Month ";#N/A,#N/A,FALSE,"Risk for Month ";#N/A,#N/A,FALSE,"Upside for Month"}</definedName>
    <definedName hidden="1" name="wrn.Outlook._.Report.">{#N/A,#N/A,FALSE,"Outlook for Month ";#N/A,#N/A,FALSE,"Risk for Month ";#N/A,#N/A,FALSE,"Upside for Month"}</definedName>
    <definedName hidden="1"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wrn.PrimeCo.">{"print 1",#N/A,FALSE,"PrimeCo PCS";"print 2",#N/A,FALSE,"PrimeCo PCS";"valuation",#N/A,FALSE,"PrimeCo PCS"}</definedName>
    <definedName hidden="1" localSheetId="7" name="wrn.PrimeCo.">{"print 1",#N/A,FALSE,"PrimeCo PCS";"print 2",#N/A,FALSE,"PrimeCo PCS";"valuation",#N/A,FALSE,"PrimeCo PCS"}</definedName>
    <definedName hidden="1" localSheetId="8" name="wrn.PrimeCo.">{"print 1",#N/A,FALSE,"PrimeCo PCS";"print 2",#N/A,FALSE,"PrimeCo PCS";"valuation",#N/A,FALSE,"PrimeCo PCS"}</definedName>
    <definedName hidden="1" localSheetId="13" name="wrn.PrimeCo.">{"print 1",#N/A,FALSE,"PrimeCo PCS";"print 2",#N/A,FALSE,"PrimeCo PCS";"valuation",#N/A,FALSE,"PrimeCo PCS"}</definedName>
    <definedName hidden="1" name="wrn.PrimeCo.">{"print 1",#N/A,FALSE,"PrimeCo PCS";"print 2",#N/A,FALSE,"PrimeCo PCS";"valuation",#N/A,FALSE,"PrimeCo PCS"}</definedName>
    <definedName hidden="1" localSheetId="0" name="wrn.Print_Buyer.">{#N/A,"DR",FALSE,"increm pf";#N/A,"MAMSI",FALSE,"increm pf";#N/A,"MAXI",FALSE,"increm pf";#N/A,"PCAM",FALSE,"increm pf";#N/A,"PHSV",FALSE,"increm pf";#N/A,"SIE",FALSE,"increm pf"}</definedName>
    <definedName hidden="1" localSheetId="7" name="wrn.Print_Buyer.">{#N/A,"DR",FALSE,"increm pf";#N/A,"MAMSI",FALSE,"increm pf";#N/A,"MAXI",FALSE,"increm pf";#N/A,"PCAM",FALSE,"increm pf";#N/A,"PHSV",FALSE,"increm pf";#N/A,"SIE",FALSE,"increm pf"}</definedName>
    <definedName hidden="1" localSheetId="8" name="wrn.Print_Buyer.">{#N/A,"DR",FALSE,"increm pf";#N/A,"MAMSI",FALSE,"increm pf";#N/A,"MAXI",FALSE,"increm pf";#N/A,"PCAM",FALSE,"increm pf";#N/A,"PHSV",FALSE,"increm pf";#N/A,"SIE",FALSE,"increm pf"}</definedName>
    <definedName hidden="1" name="wrn.Print_Buyer.">{#N/A,"DR",FALSE,"increm pf";#N/A,"MAMSI",FALSE,"increm pf";#N/A,"MAXI",FALSE,"increm pf";#N/A,"PCAM",FALSE,"increm pf";#N/A,"PHSV",FALSE,"increm pf";#N/A,"SIE",FALSE,"increm pf"}</definedName>
    <definedName hidden="1"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0" name="wrn.Print._.Results._.A4.">{"Valuation",#N/A,TRUE,"Valuation Summary";"Financial Statements",#N/A,TRUE,"Results";"Results",#N/A,TRUE,"Results";"Ratios",#N/A,TRUE,"Results";"P2 Summary",#N/A,TRUE,"Results"}</definedName>
    <definedName hidden="1" localSheetId="7" name="wrn.Print._.Results._.A4.">{"Valuation",#N/A,TRUE,"Valuation Summary";"Financial Statements",#N/A,TRUE,"Results";"Results",#N/A,TRUE,"Results";"Ratios",#N/A,TRUE,"Results";"P2 Summary",#N/A,TRUE,"Results"}</definedName>
    <definedName hidden="1" localSheetId="8" name="wrn.Print._.Results._.A4.">{"Valuation",#N/A,TRUE,"Valuation Summary";"Financial Statements",#N/A,TRUE,"Results";"Results",#N/A,TRUE,"Results";"Ratios",#N/A,TRUE,"Results";"P2 Summary",#N/A,TRUE,"Results"}</definedName>
    <definedName hidden="1" name="wrn.Print._.Results._.A4.">{"Valuation",#N/A,TRUE,"Valuation Summary";"Financial Statements",#N/A,TRUE,"Results";"Results",#N/A,TRUE,"Results";"Ratios",#N/A,TRUE,"Results";"P2 Summary",#N/A,TRUE,"Results"}</definedName>
    <definedName hidden="1"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0" name="wrn.Print._.the._.lot.">{"First Page",#N/A,FALSE,"Surfactants LBO";"Second Page",#N/A,FALSE,"Surfactants LBO"}</definedName>
    <definedName hidden="1" localSheetId="7" name="wrn.Print._.the._.lot.">{"First Page",#N/A,FALSE,"Surfactants LBO";"Second Page",#N/A,FALSE,"Surfactants LBO"}</definedName>
    <definedName hidden="1" localSheetId="8" name="wrn.Print._.the._.lot.">{"First Page",#N/A,FALSE,"Surfactants LBO";"Second Page",#N/A,FALSE,"Surfactants LBO"}</definedName>
    <definedName hidden="1" name="wrn.Print._.the._.lot.">{"First Page",#N/A,FALSE,"Surfactants LBO";"Second Page",#N/A,FALSE,"Surfactants LBO"}</definedName>
    <definedName hidden="1"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0" name="wrn.Printing._.the._.transactions._.sheets.">{#N/A,#N/A,FALSE,"Eastern";#N/A,#N/A,FALSE,"Western"}</definedName>
    <definedName hidden="1" localSheetId="7" name="wrn.Printing._.the._.transactions._.sheets.">{#N/A,#N/A,FALSE,"Eastern";#N/A,#N/A,FALSE,"Western"}</definedName>
    <definedName hidden="1" localSheetId="8" name="wrn.Printing._.the._.transactions._.sheets.">{#N/A,#N/A,FALSE,"Eastern";#N/A,#N/A,FALSE,"Western"}</definedName>
    <definedName hidden="1" name="wrn.Printing._.the._.transactions._.sheets.">{#N/A,#N/A,FALSE,"Eastern";#N/A,#N/A,FALSE,"Western"}</definedName>
    <definedName hidden="1"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0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7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8" name="wrn.rapport._.1.">{#N/A,#N/A,TRUE,"Forecast &amp; Analysis";#N/A,#N/A,TRUE,"Market Values";#N/A,#N/A,TRUE,"Ratios";#N/A,#N/A,TRUE,"Regressions";#N/A,#N/A,TRUE,"Market Values";#N/A,#N/A,TRUE,"Parameters &amp; Results"}</definedName>
    <definedName hidden="1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0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7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8" name="wrn.rapport._.305.">{#N/A,#N/A,TRUE,"Forecast &amp; Analysis";#N/A,#N/A,TRUE,"Market Values";#N/A,#N/A,TRUE,"Ratios";#N/A,#N/A,TRUE,"Regressions";#N/A,#N/A,TRUE,"Market Values";#N/A,#N/A,TRUE,"Parameters &amp; Results"}</definedName>
    <definedName hidden="1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0" name="wrn.Report1.">{#N/A,#N/A,FALSE,"Operations";#N/A,#N/A,FALSE,"Financials"}</definedName>
    <definedName hidden="1" localSheetId="7" name="wrn.Report1.">{#N/A,#N/A,FALSE,"Operations";#N/A,#N/A,FALSE,"Financials"}</definedName>
    <definedName hidden="1" localSheetId="8" name="wrn.Report1.">{#N/A,#N/A,FALSE,"Operations";#N/A,#N/A,FALSE,"Financials"}</definedName>
    <definedName hidden="1" name="wrn.Report1.">{#N/A,#N/A,FALSE,"Operations";#N/A,#N/A,FALSE,"Financials"}</definedName>
    <definedName hidden="1"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0" name="wrn.sens.">{#N/A,#N/A,FALSE,"Sensitivities";#N/A,#N/A,FALSE,"Sensitivities2"}</definedName>
    <definedName hidden="1" localSheetId="7" name="wrn.sens.">{#N/A,#N/A,FALSE,"Sensitivities";#N/A,#N/A,FALSE,"Sensitivities2"}</definedName>
    <definedName hidden="1" localSheetId="8" name="wrn.sens.">{#N/A,#N/A,FALSE,"Sensitivities";#N/A,#N/A,FALSE,"Sensitivities2"}</definedName>
    <definedName hidden="1" name="wrn.sens.">{#N/A,#N/A,FALSE,"Sensitivities";#N/A,#N/A,FALSE,"Sensitivities2"}</definedName>
    <definedName hidden="1" localSheetId="0" name="wrn.sensitivity._.analyses.">{"general",#N/A,FALSE,"Assumptions"}</definedName>
    <definedName hidden="1" localSheetId="7" name="wrn.sensitivity._.analyses.">{"general",#N/A,FALSE,"Assumptions"}</definedName>
    <definedName hidden="1" localSheetId="8" name="wrn.sensitivity._.analyses.">{"general",#N/A,FALSE,"Assumptions"}</definedName>
    <definedName hidden="1" name="wrn.sensitivity._.analyses.">{"general",#N/A,FALSE,"Assumptions"}</definedName>
    <definedName hidden="1"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0" name="wrn.stand_alone.">{#N/A,#N/A,FALSE,"CBE";#N/A,#N/A,FALSE,"SWK"}</definedName>
    <definedName hidden="1" localSheetId="7" name="wrn.stand_alone.">{#N/A,#N/A,FALSE,"CBE";#N/A,#N/A,FALSE,"SWK"}</definedName>
    <definedName hidden="1" localSheetId="8" name="wrn.stand_alone.">{#N/A,#N/A,FALSE,"CBE";#N/A,#N/A,FALSE,"SWK"}</definedName>
    <definedName hidden="1" name="wrn.stand_alone.">{#N/A,#N/A,FALSE,"CBE";#N/A,#N/A,FALSE,"SWK"}</definedName>
    <definedName hidden="1" localSheetId="0" name="wrn.Summary.">{#N/A,#N/A,FALSE,"Summary3";#N/A,#N/A,FALSE,"Summary1";#N/A,#N/A,FALSE,"Summary2";#N/A,#N/A,FALSE,"Sensitivities1";#N/A,#N/A,FALSE,"Sensitivities2"}</definedName>
    <definedName hidden="1" localSheetId="7" name="wrn.Summary.">{#N/A,#N/A,FALSE,"Summary3";#N/A,#N/A,FALSE,"Summary1";#N/A,#N/A,FALSE,"Summary2";#N/A,#N/A,FALSE,"Sensitivities1";#N/A,#N/A,FALSE,"Sensitivities2"}</definedName>
    <definedName hidden="1" localSheetId="8" name="wrn.Summary.">{#N/A,#N/A,FALSE,"Summary3";#N/A,#N/A,FALSE,"Summary1";#N/A,#N/A,FALSE,"Summary2";#N/A,#N/A,FALSE,"Sensitivities1";#N/A,#N/A,FALSE,"Sensitivities2"}</definedName>
    <definedName hidden="1" name="wrn.Summary.">{#N/A,#N/A,FALSE,"Summary3";#N/A,#N/A,FALSE,"Summary1";#N/A,#N/A,FALSE,"Summary2";#N/A,#N/A,FALSE,"Sensitivities1";#N/A,#N/A,FALSE,"Sensitivities2"}</definedName>
    <definedName hidden="1"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0" name="wrn.test.">{"test2",#N/A,TRUE,"Prices"}</definedName>
    <definedName hidden="1" localSheetId="7" name="wrn.test.">{"test2",#N/A,TRUE,"Prices"}</definedName>
    <definedName hidden="1" localSheetId="8" name="wrn.test.">{"test2",#N/A,TRUE,"Prices"}</definedName>
    <definedName hidden="1" localSheetId="13" name="wrn.test.">{"test2",#N/A,TRUE,"Prices"}</definedName>
    <definedName hidden="1" name="wrn.test.">{"test2",#N/A,TRUE,"Prices"}</definedName>
    <definedName hidden="1"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0" name="wrn.totalcomp.">{"comp1",#N/A,FALSE,"COMPS";"footnotes",#N/A,FALSE,"COMPS"}</definedName>
    <definedName hidden="1" localSheetId="7" name="wrn.totalcomp.">{"comp1",#N/A,FALSE,"COMPS";"footnotes",#N/A,FALSE,"COMPS"}</definedName>
    <definedName hidden="1" localSheetId="8" name="wrn.totalcomp.">{"comp1",#N/A,FALSE,"COMPS";"footnotes",#N/A,FALSE,"COMPS"}</definedName>
    <definedName hidden="1" name="wrn.totalcomp.">{"comp1",#N/A,FALSE,"COMPS";"footnotes",#N/A,FALSE,"COMPS"}</definedName>
    <definedName hidden="1" localSheetId="0" name="wrn.trans._.sum.">{"trans assumptions",#N/A,FALSE,"Merger";"trans accretion",#N/A,FALSE,"Merger"}</definedName>
    <definedName hidden="1" localSheetId="7" name="wrn.trans._.sum.">{"trans assumptions",#N/A,FALSE,"Merger";"trans accretion",#N/A,FALSE,"Merger"}</definedName>
    <definedName hidden="1" localSheetId="8" name="wrn.trans._.sum.">{"trans assumptions",#N/A,FALSE,"Merger";"trans accretion",#N/A,FALSE,"Merger"}</definedName>
    <definedName hidden="1" name="wrn.trans._.sum.">{"trans assumptions",#N/A,FALSE,"Merger";"trans accretion",#N/A,FALSE,"Merger"}</definedName>
    <definedName hidden="1"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0" name="wrn.Umsatz.">{#N/A,#N/A,FALSE,"Umsatz";#N/A,#N/A,FALSE,"Base V.02";#N/A,#N/A,FALSE,"Charts"}</definedName>
    <definedName hidden="1" localSheetId="7" name="wrn.Umsatz.">{#N/A,#N/A,FALSE,"Umsatz";#N/A,#N/A,FALSE,"Base V.02";#N/A,#N/A,FALSE,"Charts"}</definedName>
    <definedName hidden="1" localSheetId="8" name="wrn.Umsatz.">{#N/A,#N/A,FALSE,"Umsatz";#N/A,#N/A,FALSE,"Base V.02";#N/A,#N/A,FALSE,"Charts"}</definedName>
    <definedName hidden="1" localSheetId="13" name="wrn.Umsatz.">{#N/A,#N/A,FALSE,"Umsatz";#N/A,#N/A,FALSE,"Base V.02";#N/A,#N/A,FALSE,"Charts"}</definedName>
    <definedName hidden="1" name="wrn.Umsatz.">{#N/A,#N/A,FALSE,"Umsatz";#N/A,#N/A,FALSE,"Base V.02";#N/A,#N/A,FALSE,"Charts"}</definedName>
    <definedName hidden="1" localSheetId="0" name="wrn.up.">{"up stand alones",#N/A,FALSE,"Acquiror"}</definedName>
    <definedName hidden="1" localSheetId="7" name="wrn.up.">{"up stand alones",#N/A,FALSE,"Acquiror"}</definedName>
    <definedName hidden="1" localSheetId="8" name="wrn.up.">{"up stand alones",#N/A,FALSE,"Acquiror"}</definedName>
    <definedName hidden="1" name="wrn.up.">{"up stand alones",#N/A,FALSE,"Acquiror"}</definedName>
    <definedName hidden="1" localSheetId="0" name="wrn.upfront.">{#N/A,#N/A,FALSE,"SUMMARY";#N/A,#N/A,FALSE,"COACH";#N/A,#N/A,FALSE,"ACTIONPK";#N/A,#N/A,FALSE,"LASTCALL";#N/A,#N/A,FALSE,"SUZANNE";#N/A,#N/A,FALSE,"NEXPO"}</definedName>
    <definedName hidden="1" localSheetId="7" name="wrn.upfront.">{#N/A,#N/A,FALSE,"SUMMARY";#N/A,#N/A,FALSE,"COACH";#N/A,#N/A,FALSE,"ACTIONPK";#N/A,#N/A,FALSE,"LASTCALL";#N/A,#N/A,FALSE,"SUZANNE";#N/A,#N/A,FALSE,"NEXPO"}</definedName>
    <definedName hidden="1" localSheetId="8" name="wrn.upfront.">{#N/A,#N/A,FALSE,"SUMMARY";#N/A,#N/A,FALSE,"COACH";#N/A,#N/A,FALSE,"ACTIONPK";#N/A,#N/A,FALSE,"LASTCALL";#N/A,#N/A,FALSE,"SUZANNE";#N/A,#N/A,FALSE,"NEXPO"}</definedName>
    <definedName hidden="1" localSheetId="13" name="wrn.upfront.">{#N/A,#N/A,FALSE,"SUMMARY";#N/A,#N/A,FALSE,"COACH";#N/A,#N/A,FALSE,"ACTIONPK";#N/A,#N/A,FALSE,"LASTCALL";#N/A,#N/A,FALSE,"SUZANNE";#N/A,#N/A,FALSE,"NEXPO"}</definedName>
    <definedName hidden="1" name="wrn.upfront.">{#N/A,#N/A,FALSE,"SUMMARY";#N/A,#N/A,FALSE,"COACH";#N/A,#N/A,FALSE,"ACTIONPK";#N/A,#N/A,FALSE,"LASTCALL";#N/A,#N/A,FALSE,"SUZANNE";#N/A,#N/A,FALSE,"NEXPO"}</definedName>
    <definedName hidden="1" localSheetId="0" name="wrn.USW.">{"IS",#N/A,FALSE,"IS";"RPTIS",#N/A,FALSE,"RPTIS";"STATS",#N/A,FALSE,"STATS";"BS",#N/A,FALSE,"BS"}</definedName>
    <definedName hidden="1" localSheetId="7" name="wrn.USW.">{"IS",#N/A,FALSE,"IS";"RPTIS",#N/A,FALSE,"RPTIS";"STATS",#N/A,FALSE,"STATS";"BS",#N/A,FALSE,"BS"}</definedName>
    <definedName hidden="1" localSheetId="8" name="wrn.USW.">{"IS",#N/A,FALSE,"IS";"RPTIS",#N/A,FALSE,"RPTIS";"STATS",#N/A,FALSE,"STATS";"BS",#N/A,FALSE,"BS"}</definedName>
    <definedName hidden="1" localSheetId="13" name="wrn.USW.">{"IS",#N/A,FALSE,"IS";"RPTIS",#N/A,FALSE,"RPTIS";"STATS",#N/A,FALSE,"STATS";"BS",#N/A,FALSE,"BS"}</definedName>
    <definedName hidden="1" name="wrn.USW.">{"IS",#N/A,FALSE,"IS";"RPTIS",#N/A,FALSE,"RPTIS";"STATS",#N/A,FALSE,"STATS";"BS",#N/A,FALSE,"BS"}</definedName>
    <definedName hidden="1" localSheetId="0" name="wrn1.flash._.Report.">{#N/A,#N/A,FALSE,"1999 Fiscal Current Week";#N/A,#N/A,FALSE,"1999 Flash Report Variance "}</definedName>
    <definedName hidden="1" localSheetId="7" name="wrn1.flash._.Report.">{#N/A,#N/A,FALSE,"1999 Fiscal Current Week";#N/A,#N/A,FALSE,"1999 Flash Report Variance "}</definedName>
    <definedName hidden="1" localSheetId="8" name="wrn1.flash._.Report.">{#N/A,#N/A,FALSE,"1999 Fiscal Current Week";#N/A,#N/A,FALSE,"1999 Flash Report Variance "}</definedName>
    <definedName hidden="1" localSheetId="13" name="wrn1.flash._.Report.">{#N/A,#N/A,FALSE,"1999 Fiscal Current Week";#N/A,#N/A,FALSE,"1999 Flash Report Variance "}</definedName>
    <definedName hidden="1" name="wrn1.flash._.Report.">{#N/A,#N/A,FALSE,"1999 Fiscal Current Week";#N/A,#N/A,FALSE,"1999 Flash Report Variance "}</definedName>
    <definedName hidden="1" localSheetId="0" name="wrn2.Bplan.">{#N/A,#N/A,FALSE,"F_Plan";#N/A,#N/A,FALSE,"Parameter"}</definedName>
    <definedName hidden="1" localSheetId="7" name="wrn2.Bplan.">{#N/A,#N/A,FALSE,"F_Plan";#N/A,#N/A,FALSE,"Parameter"}</definedName>
    <definedName hidden="1" localSheetId="8" name="wrn2.Bplan.">{#N/A,#N/A,FALSE,"F_Plan";#N/A,#N/A,FALSE,"Parameter"}</definedName>
    <definedName hidden="1" localSheetId="13" name="wrn2.Bplan.">{#N/A,#N/A,FALSE,"F_Plan";#N/A,#N/A,FALSE,"Parameter"}</definedName>
    <definedName hidden="1" name="wrn2.Bplan.">{#N/A,#N/A,FALSE,"F_Plan";#N/A,#N/A,FALSE,"Parameter"}</definedName>
    <definedName hidden="1" localSheetId="0" name="WRN2.Document">{"consolidated",#N/A,FALSE,"Sheet1";"cms",#N/A,FALSE,"Sheet1";"fse",#N/A,FALSE,"Sheet1"}</definedName>
    <definedName hidden="1" localSheetId="7" name="WRN2.Document">{"consolidated",#N/A,FALSE,"Sheet1";"cms",#N/A,FALSE,"Sheet1";"fse",#N/A,FALSE,"Sheet1"}</definedName>
    <definedName hidden="1" localSheetId="8" name="WRN2.Document">{"consolidated",#N/A,FALSE,"Sheet1";"cms",#N/A,FALSE,"Sheet1";"fse",#N/A,FALSE,"Sheet1"}</definedName>
    <definedName hidden="1" name="WRN2.Document">{"consolidated",#N/A,FALSE,"Sheet1";"cms",#N/A,FALSE,"Sheet1";"fse",#N/A,FALSE,"Sheet1"}</definedName>
    <definedName localSheetId="7" name="wx">[83]loc!#REF!</definedName>
    <definedName localSheetId="8" name="wx">[83]loc!#REF!</definedName>
    <definedName name="wx">[83]loc!#REF!</definedName>
    <definedName localSheetId="0" name="X">#REF!</definedName>
    <definedName localSheetId="7" name="X">#REF!</definedName>
    <definedName localSheetId="8" name="X">#REF!</definedName>
    <definedName hidden="1" localSheetId="13" name="x">[151]A!$U$2:$AH$2</definedName>
    <definedName name="X">#REF!</definedName>
    <definedName localSheetId="7" name="x___0">'[152]Source DCT'!#REF!</definedName>
    <definedName localSheetId="8" name="x___0">'[152]Source DCT'!#REF!</definedName>
    <definedName name="x___0">'[152]Source DCT'!#REF!</definedName>
    <definedName localSheetId="0" name="X___12">#REF!</definedName>
    <definedName localSheetId="7" name="X___12">#REF!</definedName>
    <definedName localSheetId="8" name="X___12">#REF!</definedName>
    <definedName name="X___12">#REF!</definedName>
    <definedName localSheetId="7" name="x___14">'[153]Source DCT'!#REF!</definedName>
    <definedName localSheetId="8" name="x___14">'[153]Source DCT'!#REF!</definedName>
    <definedName name="x___14">'[153]Source DCT'!#REF!</definedName>
    <definedName localSheetId="7" name="x___16">'[153]Source DCT'!#REF!</definedName>
    <definedName localSheetId="8" name="x___16">'[153]Source DCT'!#REF!</definedName>
    <definedName name="x___16">'[153]Source DCT'!#REF!</definedName>
    <definedName localSheetId="0" name="X___2">#REF!</definedName>
    <definedName localSheetId="7" name="X___2">#REF!</definedName>
    <definedName localSheetId="8" name="X___2">#REF!</definedName>
    <definedName name="X___2">#REF!</definedName>
    <definedName localSheetId="0" name="X___25">#REF!</definedName>
    <definedName localSheetId="7" name="X___25">#REF!</definedName>
    <definedName localSheetId="8" name="X___25">#REF!</definedName>
    <definedName name="X___25">#REF!</definedName>
    <definedName localSheetId="0" name="X___26">#REF!</definedName>
    <definedName localSheetId="7" name="X___26">#REF!</definedName>
    <definedName localSheetId="8" name="X___26">#REF!</definedName>
    <definedName name="X___26">#REF!</definedName>
    <definedName localSheetId="0" name="x___27">'[154]Source DCT'!#REF!</definedName>
    <definedName localSheetId="7" name="x___27">'[154]Source DCT'!#REF!</definedName>
    <definedName localSheetId="8" name="x___27">'[154]Source DCT'!#REF!</definedName>
    <definedName name="x___27">'[154]Source DCT'!#REF!</definedName>
    <definedName localSheetId="0" name="X___4">#REF!</definedName>
    <definedName localSheetId="7" name="X___4">#REF!</definedName>
    <definedName localSheetId="8" name="X___4">#REF!</definedName>
    <definedName name="X___4">#REF!</definedName>
    <definedName localSheetId="0" name="x___5">'[154]Source DCT'!#REF!</definedName>
    <definedName localSheetId="7" name="x___5">'[154]Source DCT'!#REF!</definedName>
    <definedName localSheetId="8" name="x___5">'[154]Source DCT'!#REF!</definedName>
    <definedName name="x___5">'[154]Source DCT'!#REF!</definedName>
    <definedName localSheetId="0" name="X___6">#REF!</definedName>
    <definedName localSheetId="7" name="X___6">#REF!</definedName>
    <definedName localSheetId="8" name="X___6">#REF!</definedName>
    <definedName name="X___6">#REF!</definedName>
    <definedName localSheetId="0" name="X___7">#REF!</definedName>
    <definedName localSheetId="7" name="X___7">#REF!</definedName>
    <definedName localSheetId="8" name="X___7">#REF!</definedName>
    <definedName name="X___7">#REF!</definedName>
    <definedName hidden="1" localSheetId="0" name="xcdq">{#N/A,#N/A,FALSE,"Outlook for Month ";#N/A,#N/A,FALSE,"Risk for Month ";#N/A,#N/A,FALSE,"Upside for Month"}</definedName>
    <definedName hidden="1" localSheetId="7" name="xcdq">{#N/A,#N/A,FALSE,"Outlook for Month ";#N/A,#N/A,FALSE,"Risk for Month ";#N/A,#N/A,FALSE,"Upside for Month"}</definedName>
    <definedName hidden="1" localSheetId="8" name="xcdq">{#N/A,#N/A,FALSE,"Outlook for Month ";#N/A,#N/A,FALSE,"Risk for Month ";#N/A,#N/A,FALSE,"Upside for Month"}</definedName>
    <definedName hidden="1" name="xcdq">{#N/A,#N/A,FALSE,"Outlook for Month ";#N/A,#N/A,FALSE,"Risk for Month ";#N/A,#N/A,FALSE,"Upside for Month"}</definedName>
    <definedName hidden="1" localSheetId="10" name="xcvxcvx">#REF!</definedName>
    <definedName hidden="1" localSheetId="0" name="xcvxcvx">#REF!</definedName>
    <definedName hidden="1" localSheetId="7" name="xcvxcvx">#REF!</definedName>
    <definedName hidden="1" localSheetId="8" name="xcvxcvx">#REF!</definedName>
    <definedName hidden="1" name="xcvxcvx">#REF!</definedName>
    <definedName hidden="1" localSheetId="10" name="xf">#REF!</definedName>
    <definedName hidden="1" localSheetId="0" name="xf">#REF!</definedName>
    <definedName hidden="1" localSheetId="7" name="xf">#REF!</definedName>
    <definedName hidden="1" localSheetId="8" name="xf">#REF!</definedName>
    <definedName hidden="1" name="xf">#REF!</definedName>
    <definedName hidden="1" localSheetId="10" name="XREF_COLUMN_1">'[155]Movimento provisões'!#REF!</definedName>
    <definedName hidden="1" localSheetId="0" name="XREF_COLUMN_1">'[155]Movimento provisões'!#REF!</definedName>
    <definedName hidden="1" localSheetId="7" name="XREF_COLUMN_1">'[155]Movimento provisões'!#REF!</definedName>
    <definedName hidden="1" localSheetId="8" name="XREF_COLUMN_1">'[155]Movimento provisões'!#REF!</definedName>
    <definedName hidden="1" name="XREF_COLUMN_1">'[155]Movimento provisões'!#REF!</definedName>
    <definedName hidden="1" localSheetId="10" name="XREF_COLUMN_2">'[155]Movimento provisões'!#REF!</definedName>
    <definedName hidden="1" localSheetId="0" name="XREF_COLUMN_2">'[155]Movimento provisões'!#REF!</definedName>
    <definedName hidden="1" localSheetId="7" name="XREF_COLUMN_2">'[155]Movimento provisões'!#REF!</definedName>
    <definedName hidden="1" localSheetId="8" name="XREF_COLUMN_2">'[155]Movimento provisões'!#REF!</definedName>
    <definedName hidden="1" name="XREF_COLUMN_2">'[155]Movimento provisões'!#REF!</definedName>
    <definedName hidden="1" name="XREF_COLUMN_3">'[156]Vendas por produto e cliente'!$I$1:$I$65536</definedName>
    <definedName hidden="1" localSheetId="10" name="XRefActiveRow">#REF!</definedName>
    <definedName hidden="1" localSheetId="0" name="XRefActiveRow">#REF!</definedName>
    <definedName hidden="1" localSheetId="7" name="XRefActiveRow">#REF!</definedName>
    <definedName hidden="1" localSheetId="8" name="XRefActiveRow">#REF!</definedName>
    <definedName hidden="1" name="XRefActiveRow">#REF!</definedName>
    <definedName hidden="1" name="XRefColumnsCount">2</definedName>
    <definedName hidden="1" localSheetId="10" name="XRefCopy1">'[157]Stocks lead'!#REF!</definedName>
    <definedName hidden="1" localSheetId="7" name="XRefCopy1">'[157]Stocks lead'!#REF!</definedName>
    <definedName hidden="1" localSheetId="8" name="XRefCopy1">'[157]Stocks lead'!#REF!</definedName>
    <definedName hidden="1" name="XRefCopy1">'[157]Stocks lead'!#REF!</definedName>
    <definedName hidden="1" localSheetId="10" name="XRefCopy1Row">[54]XREF!#REF!</definedName>
    <definedName hidden="1" localSheetId="7" name="XRefCopy1Row">[54]XREF!#REF!</definedName>
    <definedName hidden="1" localSheetId="8" name="XRefCopy1Row">[54]XREF!#REF!</definedName>
    <definedName hidden="1" name="XRefCopy1Row">[54]XREF!#REF!</definedName>
    <definedName hidden="1" localSheetId="10" name="XRefCopy2">'[155]Movimento provisões'!#REF!</definedName>
    <definedName hidden="1" localSheetId="7" name="XRefCopy2">'[155]Movimento provisões'!#REF!</definedName>
    <definedName hidden="1" localSheetId="8" name="XRefCopy2">'[155]Movimento provisões'!#REF!</definedName>
    <definedName hidden="1" name="XRefCopy2">'[155]Movimento provisões'!#REF!</definedName>
    <definedName hidden="1" localSheetId="10" name="XRefCopy2Row">#REF!</definedName>
    <definedName hidden="1" localSheetId="0" name="XRefCopy2Row">#REF!</definedName>
    <definedName hidden="1" localSheetId="7" name="XRefCopy2Row">#REF!</definedName>
    <definedName hidden="1" localSheetId="8" name="XRefCopy2Row">#REF!</definedName>
    <definedName hidden="1" name="XRefCopy2Row">#REF!</definedName>
    <definedName hidden="1" name="XRefCopy3">[158]Lead!$N$17</definedName>
    <definedName hidden="1" name="XRefCopy3Row">[158]XREF!$A$6:$IV$6</definedName>
    <definedName hidden="1" name="XRefCopy4">[158]Lead!$N$18</definedName>
    <definedName hidden="1" name="XRefCopy4Row">[158]XREF!$A$7:$IV$7</definedName>
    <definedName hidden="1" name="XRefCopyRangeCount">2</definedName>
    <definedName hidden="1" name="XRefPaste1">[159]Hospital!$Z$1313</definedName>
    <definedName hidden="1" name="XRefPaste1Row">[156]XREF!$A$3:$IV$3</definedName>
    <definedName hidden="1" localSheetId="10" name="XRefPaste2">'[155]Movimento provisões'!#REF!</definedName>
    <definedName hidden="1" localSheetId="0" name="XRefPaste2">'[155]Movimento provisões'!#REF!</definedName>
    <definedName hidden="1" localSheetId="7" name="XRefPaste2">'[155]Movimento provisões'!#REF!</definedName>
    <definedName hidden="1" localSheetId="8" name="XRefPaste2">'[155]Movimento provisões'!#REF!</definedName>
    <definedName hidden="1" name="XRefPaste2">'[155]Movimento provisões'!#REF!</definedName>
    <definedName hidden="1" localSheetId="10" name="XRefPaste2Row">#REF!</definedName>
    <definedName hidden="1" localSheetId="0" name="XRefPaste2Row">#REF!</definedName>
    <definedName hidden="1" localSheetId="7" name="XRefPaste2Row">#REF!</definedName>
    <definedName hidden="1" localSheetId="8" name="XRefPaste2Row">#REF!</definedName>
    <definedName hidden="1" name="XRefPaste2Row">#REF!</definedName>
    <definedName hidden="1" localSheetId="10" name="XRefPaste3">'[155]Movimento provisões'!#REF!</definedName>
    <definedName hidden="1" localSheetId="0" name="XRefPaste3">'[155]Movimento provisões'!#REF!</definedName>
    <definedName hidden="1" localSheetId="7" name="XRefPaste3">'[155]Movimento provisões'!#REF!</definedName>
    <definedName hidden="1" localSheetId="8" name="XRefPaste3">'[155]Movimento provisões'!#REF!</definedName>
    <definedName hidden="1" name="XRefPaste3">'[155]Movimento provisões'!#REF!</definedName>
    <definedName hidden="1" localSheetId="10" name="XRefPaste3Row">#REF!</definedName>
    <definedName hidden="1" localSheetId="0" name="XRefPaste3Row">#REF!</definedName>
    <definedName hidden="1" localSheetId="7" name="XRefPaste3Row">#REF!</definedName>
    <definedName hidden="1" localSheetId="8" name="XRefPaste3Row">#REF!</definedName>
    <definedName hidden="1" name="XRefPaste3Row">#REF!</definedName>
    <definedName hidden="1" localSheetId="10" name="XRefPaste4">'[155]Movimento provisões'!#REF!</definedName>
    <definedName hidden="1" localSheetId="7" name="XRefPaste4">'[155]Movimento provisões'!#REF!</definedName>
    <definedName hidden="1" localSheetId="8" name="XRefPaste4">'[155]Movimento provisões'!#REF!</definedName>
    <definedName hidden="1" name="XRefPaste4">'[155]Movimento provisões'!#REF!</definedName>
    <definedName hidden="1" localSheetId="10" name="XRefPaste4Row">#REF!</definedName>
    <definedName hidden="1" localSheetId="0" name="XRefPaste4Row">#REF!</definedName>
    <definedName hidden="1" localSheetId="7" name="XRefPaste4Row">#REF!</definedName>
    <definedName hidden="1" localSheetId="8" name="XRefPaste4Row">#REF!</definedName>
    <definedName hidden="1" name="XRefPaste4Row">#REF!</definedName>
    <definedName hidden="1" localSheetId="10" name="XRefPaste5">'[155]Movimento provisões'!#REF!</definedName>
    <definedName hidden="1" localSheetId="7" name="XRefPaste5">'[155]Movimento provisões'!#REF!</definedName>
    <definedName hidden="1" localSheetId="8" name="XRefPaste5">'[155]Movimento provisões'!#REF!</definedName>
    <definedName hidden="1" name="XRefPaste5">'[155]Movimento provisões'!#REF!</definedName>
    <definedName hidden="1" localSheetId="10" name="XRefPaste5Row">#REF!</definedName>
    <definedName hidden="1" localSheetId="0" name="XRefPaste5Row">#REF!</definedName>
    <definedName hidden="1" localSheetId="7" name="XRefPaste5Row">#REF!</definedName>
    <definedName hidden="1" localSheetId="8" name="XRefPaste5Row">#REF!</definedName>
    <definedName hidden="1" name="XRefPaste5Row">#REF!</definedName>
    <definedName hidden="1" name="XRefPasteRangeCount">5</definedName>
    <definedName localSheetId="7" name="xv">#REF!</definedName>
    <definedName localSheetId="8" name="xv">#REF!</definedName>
    <definedName name="xv">#REF!</definedName>
    <definedName hidden="1" name="XVCWXV">[80]AW!$D$12</definedName>
    <definedName hidden="1"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hidden="1" localSheetId="0" name="xxxxx">{#N/A,#N/A,FALSE,"CBE";#N/A,#N/A,FALSE,"SWK"}</definedName>
    <definedName hidden="1" localSheetId="7" name="xxxxx">{#N/A,#N/A,FALSE,"CBE";#N/A,#N/A,FALSE,"SWK"}</definedName>
    <definedName hidden="1" localSheetId="8" name="xxxxx">{#N/A,#N/A,FALSE,"CBE";#N/A,#N/A,FALSE,"SWK"}</definedName>
    <definedName hidden="1" name="xxxxx">{#N/A,#N/A,FALSE,"CBE";#N/A,#N/A,FALSE,"SWK"}</definedName>
    <definedName hidden="1"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localSheetId="7" name="yak">#REF!</definedName>
    <definedName localSheetId="8" name="yak">#REF!</definedName>
    <definedName name="yak">#REF!</definedName>
    <definedName localSheetId="7" name="year">#REF!</definedName>
    <definedName localSheetId="8" name="year">#REF!</definedName>
    <definedName name="year">#REF!</definedName>
    <definedName name="YER">#N/A</definedName>
    <definedName hidden="1" localSheetId="0" name="yfj">{#N/A,#N/A,TRUE,"Cover sheet";#N/A,#N/A,TRUE,"INPUTS";#N/A,#N/A,TRUE,"OUTPUTS";#N/A,#N/A,TRUE,"VALUATION"}</definedName>
    <definedName hidden="1" localSheetId="7" name="yfj">{#N/A,#N/A,TRUE,"Cover sheet";#N/A,#N/A,TRUE,"INPUTS";#N/A,#N/A,TRUE,"OUTPUTS";#N/A,#N/A,TRUE,"VALUATION"}</definedName>
    <definedName hidden="1" localSheetId="8" name="yfj">{#N/A,#N/A,TRUE,"Cover sheet";#N/A,#N/A,TRUE,"INPUTS";#N/A,#N/A,TRUE,"OUTPUTS";#N/A,#N/A,TRUE,"VALUATION"}</definedName>
    <definedName hidden="1" name="yfj">{#N/A,#N/A,TRUE,"Cover sheet";#N/A,#N/A,TRUE,"INPUTS";#N/A,#N/A,TRUE,"OUTPUTS";#N/A,#N/A,TRUE,"VALUATION"}</definedName>
    <definedName hidden="1"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yre">{#N/A,#N/A,FALSE,"ORIX CSC"}</definedName>
    <definedName hidden="1" localSheetId="7" name="yre">{#N/A,#N/A,FALSE,"ORIX CSC"}</definedName>
    <definedName hidden="1" localSheetId="8" name="yre">{#N/A,#N/A,FALSE,"ORIX CSC"}</definedName>
    <definedName hidden="1" localSheetId="13" name="yre">{#N/A,#N/A,FALSE,"ORIX CSC"}</definedName>
    <definedName hidden="1" name="yre">{#N/A,#N/A,FALSE,"ORIX CSC"}</definedName>
    <definedName localSheetId="7" name="yutut">#REF!</definedName>
    <definedName localSheetId="8" name="yutut">#REF!</definedName>
    <definedName name="yutut">#REF!</definedName>
    <definedName hidden="1" localSheetId="0" name="yuyuuyuyuyuyu">{#N/A,#N/A,TRUE,"Cover sheet";#N/A,#N/A,TRUE,"DCF analysis";#N/A,#N/A,TRUE,"WACC calculation"}</definedName>
    <definedName hidden="1" localSheetId="7" name="yuyuuyuyuyuyu">{#N/A,#N/A,TRUE,"Cover sheet";#N/A,#N/A,TRUE,"DCF analysis";#N/A,#N/A,TRUE,"WACC calculation"}</definedName>
    <definedName hidden="1" localSheetId="8" name="yuyuuyuyuyuyu">{#N/A,#N/A,TRUE,"Cover sheet";#N/A,#N/A,TRUE,"DCF analysis";#N/A,#N/A,TRUE,"WACC calculation"}</definedName>
    <definedName hidden="1" name="yuyuuyuyuyuyu">{#N/A,#N/A,TRUE,"Cover sheet";#N/A,#N/A,TRUE,"DCF analysis";#N/A,#N/A,TRUE,"WACC calculation"}</definedName>
    <definedName localSheetId="0" name="yyyy">Cover!yyyy</definedName>
    <definedName localSheetId="7" name="yyyy">#N/A</definedName>
    <definedName localSheetId="8" name="yyyy">#N/A</definedName>
    <definedName name="yyyy">[0]!yyyy</definedName>
    <definedName localSheetId="0" name="Z">#REF!</definedName>
    <definedName localSheetId="7" name="Z">#REF!</definedName>
    <definedName localSheetId="8" name="Z">#REF!</definedName>
    <definedName name="Z">#REF!</definedName>
    <definedName name="Z___0">NA()</definedName>
    <definedName localSheetId="7" name="Z___12">#REF!</definedName>
    <definedName localSheetId="8" name="Z___12">#REF!</definedName>
    <definedName name="Z___12">#REF!</definedName>
    <definedName localSheetId="7" name="Z___2">#REF!</definedName>
    <definedName localSheetId="8" name="Z___2">#REF!</definedName>
    <definedName name="Z___2">#REF!</definedName>
    <definedName localSheetId="7" name="Z___25">#REF!</definedName>
    <definedName localSheetId="8" name="Z___25">#REF!</definedName>
    <definedName name="Z___25">#REF!</definedName>
    <definedName localSheetId="7" name="Z___26">#REF!</definedName>
    <definedName localSheetId="8" name="Z___26">#REF!</definedName>
    <definedName name="Z___26">#REF!</definedName>
    <definedName name="Z___27">NA()</definedName>
    <definedName localSheetId="7" name="Z___4">#REF!</definedName>
    <definedName localSheetId="8" name="Z___4">#REF!</definedName>
    <definedName name="Z___4">#REF!</definedName>
    <definedName name="Z___5">NA()</definedName>
    <definedName localSheetId="7" name="Z___6">#REF!</definedName>
    <definedName localSheetId="8" name="Z___6">#REF!</definedName>
    <definedName name="Z___6">#REF!</definedName>
    <definedName localSheetId="7" name="Z___7">#REF!</definedName>
    <definedName localSheetId="8" name="Z___7">#REF!</definedName>
    <definedName name="Z___7">#REF!</definedName>
    <definedName localSheetId="7" name="ZA">#REF!</definedName>
    <definedName localSheetId="8" name="ZA">#REF!</definedName>
    <definedName hidden="1"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name="ZA">#REF!</definedName>
    <definedName localSheetId="7" name="ZAA">#REF!</definedName>
    <definedName localSheetId="8" name="ZAA">#REF!</definedName>
    <definedName name="ZAA">#REF!</definedName>
    <definedName localSheetId="7" name="ZAAZAZ">#REF!</definedName>
    <definedName localSheetId="8" name="ZAAZAZ">#REF!</definedName>
    <definedName name="ZAAZAZ">#REF!</definedName>
    <definedName localSheetId="7" name="ZAGOR">#REF!</definedName>
    <definedName localSheetId="8" name="ZAGOR">#REF!</definedName>
    <definedName name="ZAGOR">#REF!</definedName>
    <definedName localSheetId="7" name="ZAGOR___0">#REF!</definedName>
    <definedName localSheetId="8" name="ZAGOR___0">#REF!</definedName>
    <definedName name="ZAGOR___0">#REF!</definedName>
    <definedName localSheetId="7" name="ZAGOR___12">#REF!</definedName>
    <definedName localSheetId="8" name="ZAGOR___12">#REF!</definedName>
    <definedName name="ZAGOR___12">#REF!</definedName>
    <definedName localSheetId="7" name="ZAGOR___14">#REF!</definedName>
    <definedName localSheetId="8" name="ZAGOR___14">#REF!</definedName>
    <definedName name="ZAGOR___14">#REF!</definedName>
    <definedName localSheetId="7" name="ZAGOR___16">#REF!</definedName>
    <definedName localSheetId="8" name="ZAGOR___16">#REF!</definedName>
    <definedName name="ZAGOR___16">#REF!</definedName>
    <definedName localSheetId="7" name="ZAGOR___2">#REF!</definedName>
    <definedName localSheetId="8" name="ZAGOR___2">#REF!</definedName>
    <definedName name="ZAGOR___2">#REF!</definedName>
    <definedName localSheetId="7" name="ZAGOR___25">#REF!</definedName>
    <definedName localSheetId="8" name="ZAGOR___25">#REF!</definedName>
    <definedName name="ZAGOR___25">#REF!</definedName>
    <definedName localSheetId="7" name="ZAGOR___26">#REF!</definedName>
    <definedName localSheetId="8" name="ZAGOR___26">#REF!</definedName>
    <definedName name="ZAGOR___26">#REF!</definedName>
    <definedName localSheetId="7" name="ZAGOR___27">#REF!</definedName>
    <definedName localSheetId="8" name="ZAGOR___27">#REF!</definedName>
    <definedName name="ZAGOR___27">#REF!</definedName>
    <definedName localSheetId="7" name="ZAGOR___4">#REF!</definedName>
    <definedName localSheetId="8" name="ZAGOR___4">#REF!</definedName>
    <definedName name="ZAGOR___4">#REF!</definedName>
    <definedName localSheetId="7" name="ZAGOR___5">#REF!</definedName>
    <definedName localSheetId="8" name="ZAGOR___5">#REF!</definedName>
    <definedName name="ZAGOR___5">#REF!</definedName>
    <definedName localSheetId="7" name="ZAGOR___7">#REF!</definedName>
    <definedName localSheetId="8" name="ZAGOR___7">#REF!</definedName>
    <definedName name="ZAGOR___7">#REF!</definedName>
    <definedName localSheetId="7" name="ZAZA">#REF!</definedName>
    <definedName localSheetId="8" name="ZAZA">#REF!</definedName>
    <definedName name="ZAZA">#REF!</definedName>
    <definedName hidden="1"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hidden="1" localSheetId="0" name="zc">{#N/A,#N/A,FALSE,"ORIX CSC"}</definedName>
    <definedName hidden="1" localSheetId="7" name="zc">{#N/A,#N/A,FALSE,"ORIX CSC"}</definedName>
    <definedName hidden="1" localSheetId="8" name="zc">{#N/A,#N/A,FALSE,"ORIX CSC"}</definedName>
    <definedName hidden="1" localSheetId="13" name="zc">{#N/A,#N/A,FALSE,"ORIX CSC"}</definedName>
    <definedName hidden="1" name="zc">{#N/A,#N/A,FALSE,"ORIX CSC"}</definedName>
    <definedName hidden="1"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Cover!Nb_de_paiements_par_an*#REF!</definedName>
    <definedName hidden="1"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>#N/A</definedName>
    <definedName hidden="1" localSheetId="0" name="zedaqzd">{#N/A,#N/A,FALSE,"Operations";#N/A,#N/A,FALSE,"Financials"}</definedName>
    <definedName hidden="1" localSheetId="7" name="zedaqzd">{#N/A,#N/A,FALSE,"Operations";#N/A,#N/A,FALSE,"Financials"}</definedName>
    <definedName hidden="1" localSheetId="8" name="zedaqzd">{#N/A,#N/A,FALSE,"Operations";#N/A,#N/A,FALSE,"Financials"}</definedName>
    <definedName hidden="1" name="zedaqzd">{#N/A,#N/A,FALSE,"Operations";#N/A,#N/A,FALSE,"Financials"}</definedName>
    <definedName hidden="1" localSheetId="0" name="zefz">{"First Page",#N/A,FALSE,"Surfactants LBO";"Second Page",#N/A,FALSE,"Surfactants LBO"}</definedName>
    <definedName hidden="1" localSheetId="7" name="zefz">{"First Page",#N/A,FALSE,"Surfactants LBO";"Second Page",#N/A,FALSE,"Surfactants LBO"}</definedName>
    <definedName hidden="1" localSheetId="8" name="zefz">{"First Page",#N/A,FALSE,"Surfactants LBO";"Second Page",#N/A,FALSE,"Surfactants LBO"}</definedName>
    <definedName hidden="1" name="zefz">{"First Page",#N/A,FALSE,"Surfactants LBO";"Second Page",#N/A,FALSE,"Surfactants LBO"}</definedName>
    <definedName localSheetId="7" name="ZEGTQZE">#REF!</definedName>
    <definedName localSheetId="8" name="ZEGTQZE">#REF!</definedName>
    <definedName name="ZEGTQZE">#REF!</definedName>
    <definedName hidden="1" localSheetId="10" name="ZERTRET">[80]RSG!#REF!</definedName>
    <definedName hidden="1" localSheetId="0" name="ZERTRET">[80]RSG!#REF!</definedName>
    <definedName hidden="1" localSheetId="7" name="ZERTRET">[80]RSG!#REF!</definedName>
    <definedName hidden="1" localSheetId="8" name="ZERTRET">[80]RSG!#REF!</definedName>
    <definedName hidden="1" name="ZERTRET">[80]RSG!#REF!</definedName>
    <definedName localSheetId="7" name="zerz">[96]BATIMENT!#REF!</definedName>
    <definedName localSheetId="8" name="zerz">[96]BATIMENT!#REF!</definedName>
    <definedName name="zerz">[96]BATIMENT!#REF!</definedName>
    <definedName name="zetet">#N/A</definedName>
    <definedName localSheetId="7" name="zez">#REF!</definedName>
    <definedName localSheetId="8" name="zez">#REF!</definedName>
    <definedName name="zez">#REF!</definedName>
    <definedName name="zezdc">#N/A</definedName>
    <definedName hidden="1"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zg">{#N/A,#N/A,FALSE,"Contribution Analysis"}</definedName>
    <definedName hidden="1" localSheetId="7" name="zg">{#N/A,#N/A,FALSE,"Contribution Analysis"}</definedName>
    <definedName hidden="1" localSheetId="8" name="zg">{#N/A,#N/A,FALSE,"Contribution Analysis"}</definedName>
    <definedName hidden="1" localSheetId="13" name="zg">{#N/A,#N/A,FALSE,"Contribution Analysis"}</definedName>
    <definedName hidden="1" name="zg">{#N/A,#N/A,FALSE,"Contribution Analysis"}</definedName>
    <definedName hidden="1" localSheetId="0" name="zh">{"IS",#N/A,FALSE,"IS";"RPTIS",#N/A,FALSE,"RPTIS";"STATS",#N/A,FALSE,"STATS";"CELL",#N/A,FALSE,"CELL";"BS",#N/A,FALSE,"BS"}</definedName>
    <definedName hidden="1" localSheetId="7" name="zh">{"IS",#N/A,FALSE,"IS";"RPTIS",#N/A,FALSE,"RPTIS";"STATS",#N/A,FALSE,"STATS";"CELL",#N/A,FALSE,"CELL";"BS",#N/A,FALSE,"BS"}</definedName>
    <definedName hidden="1" localSheetId="8" name="zh">{"IS",#N/A,FALSE,"IS";"RPTIS",#N/A,FALSE,"RPTIS";"STATS",#N/A,FALSE,"STATS";"CELL",#N/A,FALSE,"CELL";"BS",#N/A,FALSE,"BS"}</definedName>
    <definedName hidden="1" localSheetId="13" name="zh">{"IS",#N/A,FALSE,"IS";"RPTIS",#N/A,FALSE,"RPTIS";"STATS",#N/A,FALSE,"STATS";"CELL",#N/A,FALSE,"CELL";"BS",#N/A,FALSE,"BS"}</definedName>
    <definedName hidden="1" name="zh">{"IS",#N/A,FALSE,"IS";"RPTIS",#N/A,FALSE,"RPTIS";"STATS",#N/A,FALSE,"STATS";"CELL",#N/A,FALSE,"CELL";"BS",#N/A,FALSE,"BS"}</definedName>
    <definedName hidden="1" localSheetId="0" name="zi">{#N/A,#N/A,FALSE,"ORIX CSC"}</definedName>
    <definedName hidden="1" localSheetId="7" name="zi">{#N/A,#N/A,FALSE,"ORIX CSC"}</definedName>
    <definedName hidden="1" localSheetId="8" name="zi">{#N/A,#N/A,FALSE,"ORIX CSC"}</definedName>
    <definedName hidden="1" localSheetId="13" name="zi">{#N/A,#N/A,FALSE,"ORIX CSC"}</definedName>
    <definedName hidden="1" name="zi">{#N/A,#N/A,FALSE,"ORIX CSC"}</definedName>
    <definedName hidden="1"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zl">{"IS",#N/A,FALSE,"IS";"RPTIS",#N/A,FALSE,"RPTIS";"STATS",#N/A,FALSE,"STATS";"CELL",#N/A,FALSE,"CELL";"BS",#N/A,FALSE,"BS"}</definedName>
    <definedName hidden="1" localSheetId="7" name="zl">{"IS",#N/A,FALSE,"IS";"RPTIS",#N/A,FALSE,"RPTIS";"STATS",#N/A,FALSE,"STATS";"CELL",#N/A,FALSE,"CELL";"BS",#N/A,FALSE,"BS"}</definedName>
    <definedName hidden="1" localSheetId="8" name="zl">{"IS",#N/A,FALSE,"IS";"RPTIS",#N/A,FALSE,"RPTIS";"STATS",#N/A,FALSE,"STATS";"CELL",#N/A,FALSE,"CELL";"BS",#N/A,FALSE,"BS"}</definedName>
    <definedName hidden="1" localSheetId="13" name="zl">{"IS",#N/A,FALSE,"IS";"RPTIS",#N/A,FALSE,"RPTIS";"STATS",#N/A,FALSE,"STATS";"CELL",#N/A,FALSE,"CELL";"BS",#N/A,FALSE,"BS"}</definedName>
    <definedName hidden="1" name="zl">{"IS",#N/A,FALSE,"IS";"RPTIS",#N/A,FALSE,"RPTIS";"STATS",#N/A,FALSE,"STATS";"CELL",#N/A,FALSE,"CELL";"BS",#N/A,FALSE,"BS"}</definedName>
    <definedName hidden="1" localSheetId="0" name="zm">{#N/A,#N/A,FALSE,"Contribution Analysis"}</definedName>
    <definedName hidden="1" localSheetId="7" name="zm">{#N/A,#N/A,FALSE,"Contribution Analysis"}</definedName>
    <definedName hidden="1" localSheetId="8" name="zm">{#N/A,#N/A,FALSE,"Contribution Analysis"}</definedName>
    <definedName hidden="1" localSheetId="13" name="zm">{#N/A,#N/A,FALSE,"Contribution Analysis"}</definedName>
    <definedName hidden="1" name="zm">{#N/A,#N/A,FALSE,"Contribution Analysis"}</definedName>
    <definedName hidden="1"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zo">{"orixcsc",#N/A,FALSE,"ORIX CSC";"orixcsc2",#N/A,FALSE,"ORIX CSC"}</definedName>
    <definedName hidden="1" localSheetId="7" name="zo">{"orixcsc",#N/A,FALSE,"ORIX CSC";"orixcsc2",#N/A,FALSE,"ORIX CSC"}</definedName>
    <definedName hidden="1" localSheetId="8" name="zo">{"orixcsc",#N/A,FALSE,"ORIX CSC";"orixcsc2",#N/A,FALSE,"ORIX CSC"}</definedName>
    <definedName hidden="1" localSheetId="13" name="zo">{"orixcsc",#N/A,FALSE,"ORIX CSC";"orixcsc2",#N/A,FALSE,"ORIX CSC"}</definedName>
    <definedName hidden="1" name="zo">{"orixcsc",#N/A,FALSE,"ORIX CSC";"orixcsc2",#N/A,FALSE,"ORIX CSC"}</definedName>
    <definedName localSheetId="0" name="Zone_impres_MI">#REF!</definedName>
    <definedName localSheetId="7" name="Zone_impres_MI">#REF!</definedName>
    <definedName localSheetId="8" name="Zone_impres_MI">#REF!</definedName>
    <definedName name="Zone_impres_MI">#REF!</definedName>
    <definedName name="ZONE_IMPRES_MI___0">'[160]617_sub'!$A$14:$E$85</definedName>
    <definedName localSheetId="0" name="Zone_impres_MI___12">#REF!</definedName>
    <definedName localSheetId="7" name="Zone_impres_MI___12">#REF!</definedName>
    <definedName localSheetId="8" name="Zone_impres_MI___12">#REF!</definedName>
    <definedName name="Zone_impres_MI___12">#REF!</definedName>
    <definedName localSheetId="0" name="Zone_impres_MI___2">#REF!</definedName>
    <definedName localSheetId="7" name="Zone_impres_MI___2">#REF!</definedName>
    <definedName localSheetId="8" name="Zone_impres_MI___2">#REF!</definedName>
    <definedName name="Zone_impres_MI___2">#REF!</definedName>
    <definedName localSheetId="0" name="Zone_impres_MI___25">#REF!</definedName>
    <definedName localSheetId="7" name="Zone_impres_MI___25">#REF!</definedName>
    <definedName localSheetId="8" name="Zone_impres_MI___25">#REF!</definedName>
    <definedName name="Zone_impres_MI___25">#REF!</definedName>
    <definedName localSheetId="7" name="Zone_impres_MI___26">#REF!</definedName>
    <definedName localSheetId="8" name="Zone_impres_MI___26">#REF!</definedName>
    <definedName name="Zone_impres_MI___26">#REF!</definedName>
    <definedName localSheetId="7" name="Zone_impres_MI___4">#REF!</definedName>
    <definedName localSheetId="8" name="Zone_impres_MI___4">#REF!</definedName>
    <definedName name="Zone_impres_MI___4">#REF!</definedName>
    <definedName localSheetId="7" name="Zone_impres_MI___6">#REF!</definedName>
    <definedName localSheetId="8" name="Zone_impres_MI___6">#REF!</definedName>
    <definedName name="Zone_impres_MI___6">#REF!</definedName>
    <definedName localSheetId="7" name="Zone_impres_MI___7">#REF!</definedName>
    <definedName localSheetId="8" name="Zone_impres_MI___7">#REF!</definedName>
    <definedName name="Zone_impres_MI___7">#REF!</definedName>
    <definedName localSheetId="7" name="zoneT">#REF!</definedName>
    <definedName localSheetId="8" name="zoneT">#REF!</definedName>
    <definedName name="zoneT">#REF!</definedName>
    <definedName localSheetId="7" name="zonetri">#REF!</definedName>
    <definedName localSheetId="8" name="zonetri">#REF!</definedName>
    <definedName name="zonetri">#REF!</definedName>
    <definedName localSheetId="7" name="zonetri2">#REF!</definedName>
    <definedName localSheetId="8" name="zonetri2">#REF!</definedName>
    <definedName name="zonetri2">#REF!</definedName>
    <definedName hidden="1" localSheetId="0" name="zp">{"IS",#N/A,FALSE,"IS";"RPTIS",#N/A,FALSE,"RPTIS";"STATS",#N/A,FALSE,"STATS";"CELL",#N/A,FALSE,"CELL";"BS",#N/A,FALSE,"BS"}</definedName>
    <definedName hidden="1" localSheetId="7" name="zp">{"IS",#N/A,FALSE,"IS";"RPTIS",#N/A,FALSE,"RPTIS";"STATS",#N/A,FALSE,"STATS";"CELL",#N/A,FALSE,"CELL";"BS",#N/A,FALSE,"BS"}</definedName>
    <definedName hidden="1" localSheetId="8" name="zp">{"IS",#N/A,FALSE,"IS";"RPTIS",#N/A,FALSE,"RPTIS";"STATS",#N/A,FALSE,"STATS";"CELL",#N/A,FALSE,"CELL";"BS",#N/A,FALSE,"BS"}</definedName>
    <definedName hidden="1" localSheetId="13" name="zp">{"IS",#N/A,FALSE,"IS";"RPTIS",#N/A,FALSE,"RPTIS";"STATS",#N/A,FALSE,"STATS";"CELL",#N/A,FALSE,"CELL";"BS",#N/A,FALSE,"BS"}</definedName>
    <definedName hidden="1" name="zp">{"IS",#N/A,FALSE,"IS";"RPTIS",#N/A,FALSE,"RPTIS";"STATS",#N/A,FALSE,"STATS";"CELL",#N/A,FALSE,"CELL";"BS",#N/A,FALSE,"BS"}</definedName>
    <definedName hidden="1" localSheetId="0" name="zq">{"IS",#N/A,FALSE,"IS";"RPTIS",#N/A,FALSE,"RPTIS";"STATS",#N/A,FALSE,"STATS";"CELL",#N/A,FALSE,"CELL";"BS",#N/A,FALSE,"BS"}</definedName>
    <definedName hidden="1" localSheetId="7" name="zq">{"IS",#N/A,FALSE,"IS";"RPTIS",#N/A,FALSE,"RPTIS";"STATS",#N/A,FALSE,"STATS";"CELL",#N/A,FALSE,"CELL";"BS",#N/A,FALSE,"BS"}</definedName>
    <definedName hidden="1" localSheetId="8" name="zq">{"IS",#N/A,FALSE,"IS";"RPTIS",#N/A,FALSE,"RPTIS";"STATS",#N/A,FALSE,"STATS";"CELL",#N/A,FALSE,"CELL";"BS",#N/A,FALSE,"BS"}</definedName>
    <definedName hidden="1" localSheetId="13" name="zq">{"IS",#N/A,FALSE,"IS";"RPTIS",#N/A,FALSE,"RPTIS";"STATS",#N/A,FALSE,"STATS";"CELL",#N/A,FALSE,"CELL";"BS",#N/A,FALSE,"BS"}</definedName>
    <definedName hidden="1" name="zq">{"IS",#N/A,FALSE,"IS";"RPTIS",#N/A,FALSE,"RPTIS";"STATS",#N/A,FALSE,"STATS";"CELL",#N/A,FALSE,"CELL";"BS",#N/A,FALSE,"BS"}</definedName>
    <definedName localSheetId="0" name="ZQRG">Cover!Nb_de_paiements_par_an*#REF!</definedName>
    <definedName name="ZQRG">#N/A</definedName>
    <definedName hidden="1" localSheetId="0" name="zr">{"IS",#N/A,FALSE,"IS";"RPTIS",#N/A,FALSE,"RPTIS";"STATS",#N/A,FALSE,"STATS";"BS",#N/A,FALSE,"BS"}</definedName>
    <definedName hidden="1" localSheetId="7" name="zr">{"IS",#N/A,FALSE,"IS";"RPTIS",#N/A,FALSE,"RPTIS";"STATS",#N/A,FALSE,"STATS";"BS",#N/A,FALSE,"BS"}</definedName>
    <definedName hidden="1" localSheetId="8" name="zr">{"IS",#N/A,FALSE,"IS";"RPTIS",#N/A,FALSE,"RPTIS";"STATS",#N/A,FALSE,"STATS";"BS",#N/A,FALSE,"BS"}</definedName>
    <definedName hidden="1" localSheetId="13" name="zr">{"IS",#N/A,FALSE,"IS";"RPTIS",#N/A,FALSE,"RPTIS";"STATS",#N/A,FALSE,"STATS";"BS",#N/A,FALSE,"BS"}</definedName>
    <definedName hidden="1" name="zr">{"IS",#N/A,FALSE,"IS";"RPTIS",#N/A,FALSE,"RPTIS";"STATS",#N/A,FALSE,"STATS";"BS",#N/A,FALSE,"BS"}</definedName>
    <definedName name="zrdzf">#N/A</definedName>
    <definedName localSheetId="7" name="zreffze">#REF!</definedName>
    <definedName localSheetId="8" name="zreffze">#REF!</definedName>
    <definedName name="zreffze">#REF!</definedName>
    <definedName hidden="1" localSheetId="0" name="zs">{"subs",#N/A,FALSE,"database ";"proportional",#N/A,FALSE,"database "}</definedName>
    <definedName hidden="1" localSheetId="7" name="zs">{"subs",#N/A,FALSE,"database ";"proportional",#N/A,FALSE,"database "}</definedName>
    <definedName hidden="1" localSheetId="8" name="zs">{"subs",#N/A,FALSE,"database ";"proportional",#N/A,FALSE,"database "}</definedName>
    <definedName hidden="1" localSheetId="13" name="zs">{"subs",#N/A,FALSE,"database ";"proportional",#N/A,FALSE,"database "}</definedName>
    <definedName hidden="1" name="zs">{"subs",#N/A,FALSE,"database ";"proportional",#N/A,FALSE,"database "}</definedName>
    <definedName hidden="1" localSheetId="0" name="zt">{"test2",#N/A,TRUE,"Prices"}</definedName>
    <definedName hidden="1" localSheetId="7" name="zt">{"test2",#N/A,TRUE,"Prices"}</definedName>
    <definedName hidden="1" localSheetId="8" name="zt">{"test2",#N/A,TRUE,"Prices"}</definedName>
    <definedName hidden="1" localSheetId="13" name="zt">{"test2",#N/A,TRUE,"Prices"}</definedName>
    <definedName hidden="1" name="zt">{"test2",#N/A,TRUE,"Prices"}</definedName>
    <definedName hidden="1" localSheetId="0" name="zu">{"IS",#N/A,FALSE,"IS";"RPTIS",#N/A,FALSE,"RPTIS";"STATS",#N/A,FALSE,"STATS";"CELL",#N/A,FALSE,"CELL";"BS",#N/A,FALSE,"BS"}</definedName>
    <definedName hidden="1" localSheetId="7" name="zu">{"IS",#N/A,FALSE,"IS";"RPTIS",#N/A,FALSE,"RPTIS";"STATS",#N/A,FALSE,"STATS";"CELL",#N/A,FALSE,"CELL";"BS",#N/A,FALSE,"BS"}</definedName>
    <definedName hidden="1" localSheetId="8" name="zu">{"IS",#N/A,FALSE,"IS";"RPTIS",#N/A,FALSE,"RPTIS";"STATS",#N/A,FALSE,"STATS";"CELL",#N/A,FALSE,"CELL";"BS",#N/A,FALSE,"BS"}</definedName>
    <definedName hidden="1" localSheetId="13" name="zu">{"IS",#N/A,FALSE,"IS";"RPTIS",#N/A,FALSE,"RPTIS";"STATS",#N/A,FALSE,"STATS";"CELL",#N/A,FALSE,"CELL";"BS",#N/A,FALSE,"BS"}</definedName>
    <definedName hidden="1" name="zu">{"IS",#N/A,FALSE,"IS";"RPTIS",#N/A,FALSE,"RPTIS";"STATS",#N/A,FALSE,"STATS";"CELL",#N/A,FALSE,"CELL";"BS",#N/A,FALSE,"BS"}</definedName>
    <definedName hidden="1" localSheetId="0" name="zv">{"subs",#N/A,FALSE,"database ";"proportional",#N/A,FALSE,"database "}</definedName>
    <definedName hidden="1" localSheetId="7" name="zv">{"subs",#N/A,FALSE,"database ";"proportional",#N/A,FALSE,"database "}</definedName>
    <definedName hidden="1" localSheetId="8" name="zv">{"subs",#N/A,FALSE,"database ";"proportional",#N/A,FALSE,"database "}</definedName>
    <definedName hidden="1" localSheetId="13" name="zv">{"subs",#N/A,FALSE,"database ";"proportional",#N/A,FALSE,"database "}</definedName>
    <definedName hidden="1" name="zv">{"subs",#N/A,FALSE,"database ";"proportional",#N/A,FALSE,"database "}</definedName>
    <definedName hidden="1"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zx">{"orixcsc",#N/A,FALSE,"ORIX CSC";"orixcsc2",#N/A,FALSE,"ORIX CSC"}</definedName>
    <definedName hidden="1" localSheetId="7" name="zx">{"orixcsc",#N/A,FALSE,"ORIX CSC";"orixcsc2",#N/A,FALSE,"ORIX CSC"}</definedName>
    <definedName hidden="1" localSheetId="8" name="zx">{"orixcsc",#N/A,FALSE,"ORIX CSC";"orixcsc2",#N/A,FALSE,"ORIX CSC"}</definedName>
    <definedName hidden="1" localSheetId="13" name="zx">{"orixcsc",#N/A,FALSE,"ORIX CSC";"orixcsc2",#N/A,FALSE,"ORIX CSC"}</definedName>
    <definedName hidden="1" name="zx">{"orixcsc",#N/A,FALSE,"ORIX CSC";"orixcsc2",#N/A,FALSE,"ORIX CSC"}</definedName>
    <definedName hidden="1"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localSheetId="7" name="zzz">'[161]PL simplifié 08 03'!Nb_de_paiements_par_an*#REF!</definedName>
    <definedName localSheetId="8" name="zzz">'[161]PL simplifié 08 03'!Nb_de_paiements_par_an*#REF!</definedName>
    <definedName name="zzz">'[161]PL simplifié 08 03'!Nb_de_paiements_par_an*#REF!</definedName>
    <definedName localSheetId="0" name="zzz___0">Cover!Nb_de_paiements_par_an___0*#REF!</definedName>
    <definedName localSheetId="7" name="zzz___0">'Data Mobile'!Nb_de_paiements_par_an___0*#REF!</definedName>
    <definedName localSheetId="8" name="zzz___0">'Parc Mobile '!Nb_de_paiements_par_an___0*#REF!</definedName>
    <definedName name="zzz___0">Nb_de_paiements_par_an___0*#REF!</definedName>
    <definedName name="zzz___12">#N/A</definedName>
    <definedName localSheetId="0" name="zzz___14">[0]!Nb_de_paiements_par_an___14*#REF!</definedName>
    <definedName localSheetId="7" name="zzz___14">'Data Mobile'!Nb_de_paiements_par_an___14*#REF!</definedName>
    <definedName localSheetId="8" name="zzz___14">'Parc Mobile '!Nb_de_paiements_par_an___14*#REF!</definedName>
    <definedName name="zzz___14">Nb_de_paiements_par_an___14*#REF!</definedName>
    <definedName localSheetId="0" name="zzz___16">[0]!Nb_de_paiements_par_an___16*#REF!</definedName>
    <definedName localSheetId="7" name="zzz___16">'Data Mobile'!Nb_de_paiements_par_an___16*#REF!</definedName>
    <definedName localSheetId="8" name="zzz___16">'Parc Mobile '!Nb_de_paiements_par_an___16*#REF!</definedName>
    <definedName name="zzz___16">Nb_de_paiements_par_an___16*#REF!</definedName>
    <definedName localSheetId="0" name="zzz___23">Cover!Nb_de_paiements_par_an___0*#REF!</definedName>
    <definedName localSheetId="7" name="zzz___23">'Data Mobile'!Nb_de_paiements_par_an___0*#REF!</definedName>
    <definedName localSheetId="8" name="zzz___23">'Parc Mobile '!Nb_de_paiements_par_an___0*#REF!</definedName>
    <definedName name="zzz___23">Nb_de_paiements_par_an___0*#REF!</definedName>
    <definedName localSheetId="0" name="zzz___25">Cover!Nb_de_paiements_par_an___0*#REF!</definedName>
    <definedName localSheetId="7" name="zzz___25">'Data Mobile'!Nb_de_paiements_par_an___0*#REF!</definedName>
    <definedName localSheetId="8" name="zzz___25">'Parc Mobile '!Nb_de_paiements_par_an___0*#REF!</definedName>
    <definedName name="zzz___25">Nb_de_paiements_par_an___0*#REF!</definedName>
    <definedName localSheetId="0" name="zzz___26">Cover!Nb_de_paiements_par_an___0*#REF!</definedName>
    <definedName localSheetId="7" name="zzz___26">'Data Mobile'!Nb_de_paiements_par_an___0*#REF!</definedName>
    <definedName localSheetId="8" name="zzz___26">'Parc Mobile 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localSheetId="0" name="zzz___7">Cover!Nb_de_paiements_par_an___0*#REF!</definedName>
    <definedName localSheetId="7" name="zzz___7">'Data Mobile'!Nb_de_paiements_par_an___0*#REF!</definedName>
    <definedName localSheetId="8" name="zzz___7">'Parc Mobile '!Nb_de_paiements_par_an___0*#REF!</definedName>
    <definedName name="zzz___7">Nb_de_paiements_par_an___0*#REF!</definedName>
    <definedName localSheetId="0" name="zzz___9">Cover!Nb_de_paiements_par_an___0*#REF!</definedName>
    <definedName localSheetId="7" name="zzz___9">'Data Mobile'!Nb_de_paiements_par_an___0*#REF!</definedName>
    <definedName localSheetId="8" name="zzz___9">'Parc Mobile '!Nb_de_paiements_par_an___0*#REF!</definedName>
    <definedName name="zzz___9">Nb_de_paiements_par_an___0*#REF!</definedName>
    <definedName hidden="1"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7" name="zzzz">'Data Mobile'!Tx_intérêt_par_an/#REF!</definedName>
    <definedName localSheetId="8" name="zzzz">'Parc Mobile '!Tx_intérêt_par_an/#REF!</definedName>
    <definedName name="zzzz">[0]!Tx_intérêt_par_an/#REF!</definedName>
    <definedName localSheetId="0" name="zzzz___0">[0]!Tx_intérêt_par_an___0/#REF!</definedName>
    <definedName localSheetId="7" name="zzzz___0">'Data Mobile'!Tx_intérêt_par_an___0/#REF!</definedName>
    <definedName localSheetId="8" name="zzzz___0">'Parc Mobile '!Tx_intérêt_par_an___0/#REF!</definedName>
    <definedName name="zzzz___0">Tx_intérêt_par_an___0/#REF!</definedName>
    <definedName localSheetId="0" name="zzzz___12">[0]!Tx_intérêt_par_an___12/#REF!</definedName>
    <definedName localSheetId="7" name="zzzz___12">'Data Mobile'!Tx_intérêt_par_an___12/#REF!</definedName>
    <definedName localSheetId="8" name="zzzz___12">'Parc Mobile '!Tx_intérêt_par_an___12/#REF!</definedName>
    <definedName name="zzzz___12">Tx_intérêt_par_an___12/#REF!</definedName>
    <definedName localSheetId="0" name="zzzz___14">[0]!Tx_intérêt_par_an___14/#REF!</definedName>
    <definedName localSheetId="7" name="zzzz___14">'Data Mobile'!Tx_intérêt_par_an___14/#REF!</definedName>
    <definedName localSheetId="8" name="zzzz___14">'Parc Mobile '!Tx_intérêt_par_an___14/#REF!</definedName>
    <definedName name="zzzz___14">Tx_intérêt_par_an___14/#REF!</definedName>
    <definedName localSheetId="0" name="zzzz___16">[0]!Tx_intérêt_par_an___16/#REF!</definedName>
    <definedName localSheetId="7" name="zzzz___16">'Data Mobile'!Tx_intérêt_par_an___16/#REF!</definedName>
    <definedName localSheetId="8" name="zzzz___16">'Parc Mobile '!Tx_intérêt_par_an___16/#REF!</definedName>
    <definedName name="zzzz___16">Tx_intérêt_par_an___16/#REF!</definedName>
    <definedName localSheetId="0" name="zzzz___2">[0]!Tx_intérêt_par_an___2/#REF!</definedName>
    <definedName localSheetId="7" name="zzzz___2">'Data Mobile'!Tx_intérêt_par_an___2/#REF!</definedName>
    <definedName localSheetId="8" name="zzzz___2">'Parc Mobile '!Tx_intérêt_par_an___2/#REF!</definedName>
    <definedName name="zzzz___2">Tx_intérêt_par_an___2/#REF!</definedName>
    <definedName localSheetId="0" name="zzzz___23">[0]!Tx_intérêt_par_an___0/#REF!</definedName>
    <definedName localSheetId="7" name="zzzz___23">'Data Mobile'!Tx_intérêt_par_an___0/#REF!</definedName>
    <definedName localSheetId="8" name="zzzz___23">'Parc Mobile '!Tx_intérêt_par_an___0/#REF!</definedName>
    <definedName name="zzzz___23">Tx_intérêt_par_an___0/#REF!</definedName>
    <definedName localSheetId="0" name="zzzz___25">[0]!Tx_intérêt_par_an___25/#REF!</definedName>
    <definedName localSheetId="7" name="zzzz___25">'Data Mobile'!Tx_intérêt_par_an___25/#REF!</definedName>
    <definedName localSheetId="8" name="zzzz___25">'Parc Mobile '!Tx_intérêt_par_an___25/#REF!</definedName>
    <definedName name="zzzz___25">Tx_intérêt_par_an___25/#REF!</definedName>
    <definedName localSheetId="0" name="zzzz___26">[0]!Tx_intérêt_par_an___26/#REF!</definedName>
    <definedName localSheetId="7" name="zzzz___26">'Data Mobile'!Tx_intérêt_par_an___26/#REF!</definedName>
    <definedName localSheetId="8" name="zzzz___26">'Parc Mobile '!Tx_intérêt_par_an___26/#REF!</definedName>
    <definedName name="zzzz___26">Tx_intérêt_par_an___26/#REF!</definedName>
    <definedName localSheetId="0" name="zzzz___27">[0]!Tx_intérêt_par_an___27/#REF!</definedName>
    <definedName localSheetId="7" name="zzzz___27">'Data Mobile'!Tx_intérêt_par_an___27/#REF!</definedName>
    <definedName localSheetId="8" name="zzzz___27">'Parc Mobile '!Tx_intérêt_par_an___27/#REF!</definedName>
    <definedName name="zzzz___27">Tx_intérêt_par_an___27/#REF!</definedName>
    <definedName localSheetId="0" name="zzzz___3">[0]!Tx_intérêt_par_an___0/#REF!</definedName>
    <definedName localSheetId="7" name="zzzz___3">'Data Mobile'!Tx_intérêt_par_an___0/#REF!</definedName>
    <definedName localSheetId="8" name="zzzz___3">'Parc Mobile '!Tx_intérêt_par_an___0/#REF!</definedName>
    <definedName name="zzzz___3">Tx_intérêt_par_an___0/#REF!</definedName>
    <definedName localSheetId="0" name="zzzz___4">[0]!Tx_intérêt_par_an___4/#REF!</definedName>
    <definedName localSheetId="7" name="zzzz___4">'Data Mobile'!Tx_intérêt_par_an___4/#REF!</definedName>
    <definedName localSheetId="8" name="zzzz___4">'Parc Mobile '!Tx_intérêt_par_an___4/#REF!</definedName>
    <definedName name="zzzz___4">Tx_intérêt_par_an___4/#REF!</definedName>
    <definedName localSheetId="0" name="zzzz___5">[0]!Tx_intérêt_par_an___5/#REF!</definedName>
    <definedName localSheetId="7" name="zzzz___5">'Data Mobile'!Tx_intérêt_par_an___5/#REF!</definedName>
    <definedName localSheetId="8" name="zzzz___5">'Parc Mobile '!Tx_intérêt_par_an___5/#REF!</definedName>
    <definedName name="zzzz___5">Tx_intérêt_par_an___5/#REF!</definedName>
    <definedName localSheetId="0" name="zzzz___6">[38]Trafic!Tx_intérêt_par_an/#REF!</definedName>
    <definedName localSheetId="7" name="zzzz___6">[38]Trafic!Tx_intérêt_par_an/#REF!</definedName>
    <definedName localSheetId="8" name="zzzz___6">[38]Trafic!Tx_intérêt_par_an/#REF!</definedName>
    <definedName name="zzzz___6">[38]Trafic!Tx_intérêt_par_an/#REF!</definedName>
    <definedName localSheetId="0" name="zzzz___7">[0]!Tx_intérêt_par_an___7/#REF!</definedName>
    <definedName localSheetId="7" name="zzzz___7">'Data Mobile'!Tx_intérêt_par_an___7/#REF!</definedName>
    <definedName localSheetId="8" name="zzzz___7">'Parc Mobile '!Tx_intérêt_par_an___7/#REF!</definedName>
    <definedName name="zzzz___7">Tx_intérêt_par_an___7/#REF!</definedName>
    <definedName localSheetId="0" name="zzzz___9">[0]!Tx_intérêt_par_an___0/#REF!</definedName>
    <definedName localSheetId="7" name="zzzz___9">'Data Mobile'!Tx_intérêt_par_an___0/#REF!</definedName>
    <definedName localSheetId="8" name="zzzz___9">'Parc Mobile '!Tx_intérêt_par_an___0/#REF!</definedName>
    <definedName name="zzzz___9">Tx_intérêt_par_an___0/#REF!</definedName>
    <definedName hidden="1"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>#N/A</definedName>
    <definedName hidden="1" localSheetId="13" name="zzzzzz">{"orixcsc",#N/A,FALSE,"ORIX CSC";"orixcsc2",#N/A,FALSE,"ORIX CSC"}</definedName>
    <definedName name="ZZZZZZ">#N/A</definedName>
    <definedName hidden="1"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7" name="zzzzzzzz">'Data Mobile'!Tx_intérêt_par_an/#REF!</definedName>
    <definedName localSheetId="8" name="zzzzzzzz">'Parc Mobile '!Tx_intérêt_par_an/#REF!</definedName>
    <definedName name="zzzzzzzz">[0]!Tx_intérêt_par_an/#REF!</definedName>
    <definedName name="كضن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xlnm.Print_Area">'Data Mobile'!$A$1:$DH$35</definedName>
    <definedName localSheetId="8" name="_xlnm.Print_Area">'Parc Mobile '!$A$1:$DH$48</definedName>
    <definedName localSheetId="9" name="_xlnm.Print_Area">'Indicateurs Mobile'!$A$1:$DH$34</definedName>
    <definedName localSheetId="10" name="_xlnm.Print_Area">'Capex Consolidés'!$A$1:$DH$41</definedName>
    <definedName localSheetId="12" name="_xlnm.Print_Area">'Cash conso'!$A$1:$DH$41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8" fullCalcOnLoad="1"/>
</workbook>
</file>

<file path=xl/styles.xml><?xml version="1.0" encoding="utf-8"?>
<styleSheet xmlns="http://schemas.openxmlformats.org/spreadsheetml/2006/main">
  <numFmts count="156">
    <numFmt formatCode="mmmm\-yyyy" numFmtId="164"/>
    <numFmt formatCode="#,##0,," numFmtId="165"/>
    <numFmt formatCode="_-* #,##0\ _F_-;\-* #,##0\ _F_-;_-* &quot;-&quot;??\ _F_-;_-@_-" numFmtId="166"/>
    <numFmt formatCode="0.0%" numFmtId="167"/>
    <numFmt formatCode="_-* #,##0.00\ _F_-;\-* #,##0.00\ _F_-;_-* &quot;-&quot;??\ _F_-;_-@_-" numFmtId="168"/>
    <numFmt formatCode="#,##0.0&quot; pt&quot;;\-#,##0.0&quot; pt&quot;" numFmtId="169"/>
    <numFmt formatCode="_-* #,##0.000\ _F_-;\-* #,##0.000\ _F_-;_-* &quot;-&quot;??\ _F_-;_-@_-" numFmtId="170"/>
    <numFmt formatCode="_-* #,##0.0\ _F_-;\-* #,##0.0\ _F_-;_-* &quot;-&quot;??\ _F_-;_-@_-" numFmtId="171"/>
    <numFmt formatCode="#,##0.0,," numFmtId="172"/>
    <numFmt formatCode="\+#,##0.0&quot; pts&quot;;\-#,##0.0&quot; pts&quot;" numFmtId="173"/>
    <numFmt formatCode="#,##0.00,," numFmtId="174"/>
    <numFmt formatCode="0\P\t" numFmtId="175"/>
    <numFmt formatCode="_-* #,##0\ _€_-;\-* #,##0\ _€_-;_-* &quot;-&quot;??\ _€_-;_-@_-" numFmtId="176"/>
    <numFmt formatCode="[$-40C]mmm\-yy;@" numFmtId="177"/>
    <numFmt formatCode="#,##0.0" numFmtId="178"/>
    <numFmt formatCode="#,##0.0000" numFmtId="179"/>
    <numFmt formatCode="#,##0.000" numFmtId="180"/>
    <numFmt formatCode="_-* #,##0.00000\ _€_-;\-* #,##0.00000\ _€_-;_-* &quot;-&quot;?????\ _€_-;_-@_-" numFmtId="181"/>
    <numFmt formatCode="_-* #,##0.00\ _€_-;\-* #,##0.00\ _€_-;_-* &quot;-&quot;??\ _€_-;_-@_-" numFmtId="182"/>
    <numFmt formatCode="#,##0&quot; pt&quot;;\-#,##0&quot; pt&quot;" numFmtId="183"/>
    <numFmt formatCode="_-* #,##0_-;\-* #,##0_-;_-* &quot;-&quot;_-;_-@_-" numFmtId="184"/>
    <numFmt formatCode="0.000" numFmtId="185"/>
    <numFmt formatCode="#,##0_ ;\-#,##0\ " numFmtId="186"/>
    <numFmt formatCode="_-* #,##0.00_-;\-* #,##0.00_-;_-* &quot;-&quot;_-;_-@_-" numFmtId="187"/>
    <numFmt formatCode="_-* #,##0.0000_-;\-* #,##0.0000_-;_-* &quot;-&quot;_-;_-@_-" numFmtId="188"/>
    <numFmt formatCode="_-* #,##0.0_-;\-* #,##0.0_-;_-* &quot;-&quot;_-;_-@_-" numFmtId="189"/>
    <numFmt formatCode="_-* #,##0.0000000000\ _F_-;\-* #,##0.0000000000\ _F_-;_-* &quot;-&quot;??\ _F_-;_-@_-" numFmtId="190"/>
    <numFmt formatCode="_(* #,##0_);_(* \(#,##0\);_(* &quot;-&quot;??_);_(@_)" numFmtId="191"/>
    <numFmt formatCode="_-* #,##0.000_-;\-* #,##0.000_-;_-* &quot;-&quot;_-;_-@_-" numFmtId="192"/>
    <numFmt formatCode="_-* #,##0.0\ _C_F_A_-;\-* #,##0.0\ _C_F_A_-;_-* &quot;-&quot;?\ _C_F_A_-;_-@_-" numFmtId="193"/>
    <numFmt formatCode="_-* #,##0.00000_-;\-* #,##0.00000_-;_-* &quot;-&quot;_-;_-@_-" numFmtId="194"/>
    <numFmt formatCode="#,##0.00&quot; pt&quot;;\-#,##0.00&quot; pt&quot;" numFmtId="195"/>
    <numFmt formatCode="_-* #,##0_-;\-* #,##0_-;_-* &quot;-&quot;??_-;_-@_-" numFmtId="196"/>
    <numFmt formatCode="_-* #,##0.00_-;\-* #,##0.00_-;_-* &quot;-&quot;??_-;_-@_-" numFmtId="197"/>
    <numFmt formatCode="_-* #,##0\ _€_-;\-* #,##0\ _€_-;_-* &quot;-&quot;\ _€_-;_-@_-" numFmtId="198"/>
    <numFmt formatCode="_-* #,##0.0000\ _F_-;\-* #,##0.0000\ _F_-;_-* &quot;-&quot;??\ _F_-;_-@_-" numFmtId="199"/>
    <numFmt formatCode="_-* #,##0.00\ _C_F_A_-;\-* #,##0.00\ _C_F_A_-;_-* &quot;-&quot;??\ _C_F_A_-;_-@_-" numFmtId="200"/>
    <numFmt formatCode="_-* #,##0.00000000000_-;\-* #,##0.00000000000_-;_-* &quot;-&quot;_-;_-@_-" numFmtId="201"/>
    <numFmt formatCode="_-* #,##0.000000\ _F_-;\-* #,##0.000000\ _F_-;_-* &quot;-&quot;??\ _F_-;_-@_-" numFmtId="202"/>
    <numFmt formatCode="#,##0.0%_);\(#,##0.0%\);&quot;-&quot;_);@_)" numFmtId="203"/>
    <numFmt formatCode="#,##0,;;;&quot;$K&quot;" numFmtId="204"/>
    <numFmt formatCode="_-&quot;$&quot;* #,##0_-;\-&quot;$&quot;* #,##0_-;_-&quot;$&quot;* &quot;-&quot;_-;_-@_-" numFmtId="205"/>
    <numFmt formatCode="_-&quot;$&quot;* #,##0.00_-;\-&quot;$&quot;* #,##0.00_-;_-&quot;$&quot;* &quot;-&quot;??_-;_-@_-" numFmtId="206"/>
    <numFmt formatCode="#,##0.0_);\(#,##0.0\);0_._0_)" numFmtId="207"/>
    <numFmt formatCode="0.0_)\%;\(0.0\)\%;0.0_)\%;@_)_%" numFmtId="208"/>
    <numFmt formatCode="#,##0.0_)_%;\(#,##0.0\)_%;0.0_)_%;@_)_%" numFmtId="209"/>
    <numFmt formatCode=";;;" numFmtId="210"/>
    <numFmt formatCode="#,##0.0_);\(#,##0.0\);#,##0.0_);@_)" numFmtId="211"/>
    <numFmt formatCode="dd\-mmm\-yy_)" numFmtId="212"/>
    <numFmt formatCode="#,##0.0_);\(#,##0.0\)" numFmtId="213"/>
    <numFmt formatCode="&quot;$&quot;_(#,##0.00_);&quot;$&quot;\(#,##0.00\);&quot;$&quot;_(0.00_);@_)" numFmtId="214"/>
    <numFmt formatCode="&quot;$&quot;_(#,##0.00_);&quot;$&quot;\(#,##0.00\)" numFmtId="215"/>
    <numFmt formatCode="&quot;$&quot;#,##0.000_);[Red]\(&quot;$&quot;#,##0.000\)" numFmtId="216"/>
    <numFmt formatCode="&quot;£&quot;_(#,##0.00_);&quot;£&quot;\(#,##0.00\)" numFmtId="217"/>
    <numFmt formatCode="&quot;£&quot;_(#,##0.00_);&quot;£&quot;\(#,##0.00\);&quot;£&quot;_(0.00_);@_)" numFmtId="218"/>
    <numFmt formatCode="#,##0.00_);\(#,##0.00\);0.00_);@_)" numFmtId="219"/>
    <numFmt formatCode="0.0_)" numFmtId="220"/>
    <numFmt formatCode="\€_(#,##0.00_);\€\(#,##0.00\);\€_(0.00_);@_)" numFmtId="221"/>
    <numFmt formatCode="0.00_)" numFmtId="222"/>
    <numFmt formatCode="#,##0_)\x;\(#,##0\)\x;0_)\x;@_)_x" numFmtId="223"/>
    <numFmt formatCode="#,##0.0_)\x;\(#,##0.0\)\x;0.0_)\x;@_)_x" numFmtId="224"/>
    <numFmt formatCode="#,##0.0_)\x;\(#,##0.0\)\x" numFmtId="225"/>
    <numFmt formatCode="&quot;$&quot;#,##0.0000_);[Red]\(&quot;$&quot;#,##0.0000\)" numFmtId="226"/>
    <numFmt formatCode="#,##0_)_x;\(#,##0\)_x;0_)_x;@_)_x" numFmtId="227"/>
    <numFmt formatCode="#,##0.0_)_x;\(#,##0.0\)_x;0.0_)_x;@_)_x" numFmtId="228"/>
    <numFmt formatCode="0.0" numFmtId="229"/>
    <numFmt formatCode="#,##0.0_)_x;\(#,##0.0\)_x" numFmtId="230"/>
    <numFmt formatCode="&quot;$&quot;#,##0.0_);[Red]\(&quot;$&quot;#,##0.0\)" numFmtId="231"/>
    <numFmt formatCode="0.0_)\%;\(0.0\)\%" numFmtId="232"/>
    <numFmt formatCode="#,##0.000_);\(#,##0.000\)" numFmtId="233"/>
    <numFmt formatCode="#,##0.0_)_%;\(#,##0.0\)_%" numFmtId="234"/>
    <numFmt formatCode="&quot;!&quot;#,##0_);\(&quot;!&quot;#,##0\)" numFmtId="235"/>
    <numFmt formatCode="_ &quot;\&quot;* #,##0_ ;_ &quot;\&quot;* \-#,##0_ ;_ &quot;\&quot;* &quot;-&quot;_ ;_ @_ " numFmtId="236"/>
    <numFmt formatCode="_ &quot;\&quot;* #,##0.00_ ;_ &quot;\&quot;* \-#,##0.00_ ;_ &quot;\&quot;* &quot;-&quot;??_ ;_ @_ " numFmtId="237"/>
    <numFmt formatCode="#,##0,_$;\-#,##0,_$" numFmtId="238"/>
    <numFmt formatCode="_ * #,##0_ ;_ * \-#,##0_ ;_ * &quot;-&quot;_ ;_ @_ " numFmtId="239"/>
    <numFmt formatCode="_ * #,##0.00_ ;_ * \-#,##0.00_ ;_ * &quot;-&quot;??_ ;_ @_ " numFmtId="240"/>
    <numFmt formatCode="General_)" numFmtId="241"/>
    <numFmt formatCode="#,##0;\-#,##0;&quot;-&quot;" numFmtId="242"/>
    <numFmt formatCode="0.0&quot;  &quot;" numFmtId="243"/>
    <numFmt formatCode="0.000&quot;  &quot;" numFmtId="244"/>
    <numFmt formatCode="0.0000&quot;  &quot;" numFmtId="245"/>
    <numFmt formatCode="0.00000&quot;  &quot;" numFmtId="246"/>
    <numFmt formatCode="0.00&quot;  &quot;" numFmtId="247"/>
    <numFmt formatCode="#,##0\ ;[Red]\(#,##0\)" numFmtId="248"/>
    <numFmt formatCode="_ * #,##0.00_)&quot;L&quot;_ ;_ * \(#,##0.00\)&quot;L&quot;_ ;_ * &quot;-&quot;??_)&quot;L&quot;_ ;_ @_ " numFmtId="249"/>
    <numFmt formatCode="#,##0.00\ &quot;F&quot;;[Red]\-#,##0.00\ &quot;F&quot;" numFmtId="250"/>
    <numFmt formatCode="_-* #,##0.0\ _F_-;\-* #,##0.0\ _F_-;_-* &quot;-&quot;?\ _F_-;_-@_-" numFmtId="251"/>
    <numFmt formatCode="&quot;$&quot;#,##0\ ;\(&quot;$&quot;#,##0\)" numFmtId="252"/>
    <numFmt formatCode="_(* #,##0_);_(* \(#,##0\);_(* &quot;0&quot;??_);_(@_)" numFmtId="253"/>
    <numFmt formatCode="#,##0;\(#,##0\)" numFmtId="254"/>
    <numFmt formatCode="#,##0.00000" numFmtId="255"/>
    <numFmt formatCode="#,##0.0;\(#,##0.0\)" numFmtId="256"/>
    <numFmt formatCode="mmm\-d\-yyyy" numFmtId="257"/>
    <numFmt formatCode="_(* #,###.00_);_(* \(#,###.00\);_(* &quot;-&quot;??_);_(@_)" numFmtId="258"/>
    <numFmt formatCode="_-* #,##0\ _z_l_-;\-* #,##0\ _z_l_-;_-* &quot;-&quot;\ _z_l_-;_-@_-" numFmtId="259"/>
    <numFmt formatCode="_-* #,##0.00\ _z_l_-;\-* #,##0.00\ _z_l_-;_-* &quot;-&quot;??\ _z_l_-;_-@_-" numFmtId="260"/>
    <numFmt formatCode="_-* #,##0.00\ [$€-1]_-;\-* #,##0.00\ [$€-1]_-;_-* &quot;-&quot;??\ [$€-1]_-" numFmtId="261"/>
    <numFmt formatCode="_-[$€]* #,##0.00_-;\-[$€]* #,##0.00_-;_-[$€]* &quot;-&quot;??_-;_-@_-" numFmtId="262"/>
    <numFmt formatCode="_-* #,##0.00\ [$€]_-;\-* #,##0.00\ [$€]_-;_-* &quot;-&quot;??\ [$€]_-;_-@_-" numFmtId="263"/>
    <numFmt formatCode="#,##0,,,\ ;;;&quot;Gb/s&quot;" numFmtId="264"/>
    <numFmt formatCode="\+#,##0.0%_);\(#,##0.0%\);&quot;-&quot;_);@_)" numFmtId="265"/>
    <numFmt formatCode="0;;" numFmtId="266"/>
    <numFmt formatCode="#,##0.0\x_);\(#,##0.0\x\);&quot;-&quot;_);@_)" numFmtId="267"/>
    <numFmt formatCode="#,##0.0_);\(#,##0.0\);&quot;-&quot;_);@_)" numFmtId="268"/>
    <numFmt formatCode="yyyy_)" numFmtId="269"/>
    <numFmt formatCode="#,##0.0_);[Red]\(#,##0.0\)" numFmtId="270"/>
    <numFmt formatCode="#,##0.000%_);[Red]\(#,##0.000%\)" numFmtId="271"/>
    <numFmt formatCode="mm/dd/yy;;;" numFmtId="272"/>
    <numFmt formatCode="#,##0,;;;&quot;Kb/s&quot;" numFmtId="273"/>
    <numFmt formatCode="#,##0,,;;;&quot;Mb/s&quot;" numFmtId="274"/>
    <numFmt formatCode="_-* #,##0.00\ _D_H_-;\-* #,##0.00\ _D_H_-;_-* &quot;-&quot;??\ _D_H_-;_-@_-" numFmtId="275"/>
    <numFmt formatCode="#,##0\ [$$-C0C]" numFmtId="276"/>
    <numFmt formatCode="_-&quot;£ &quot;* #,##0_-;\-&quot;£ &quot;* #,##0_-;_-&quot;£ &quot;* &quot;-&quot;_-;_-@_-" numFmtId="277"/>
    <numFmt formatCode="_-&quot;£ &quot;* #,##0.00_-;\-&quot;£ &quot;* #,##0.00_-;_-&quot;£ &quot;* &quot;-&quot;??_-;_-@_-" numFmtId="278"/>
    <numFmt formatCode="#,##0.0\x_);\(#,##0.0\x\);#,##0.0\x_);@_)" numFmtId="279"/>
    <numFmt formatCode="#,##0.0_);[Red]\(#,##0.0\);&quot;N/A &quot;" numFmtId="280"/>
    <numFmt formatCode="###0.0_x;\(###0.0\)_x" numFmtId="281"/>
    <numFmt formatCode="_ * #,##0_)_L_ ;_ * \(#,##0\)_L_ ;_ * &quot;-&quot;_)_L_ ;_ @_ " numFmtId="282"/>
    <numFmt formatCode="\(&quot;$&quot;\ 000\)" numFmtId="283"/>
    <numFmt formatCode="#,##0.0%_);\(#,##0.0%\)" numFmtId="284"/>
    <numFmt formatCode="_-* #,##0.000000_-;\-* #,##0.000000_-;_-* &quot;-&quot;??_-;_-@_-" numFmtId="285"/>
    <numFmt formatCode="0.0%&quot;NetPPE/sales&quot;" numFmtId="286"/>
    <numFmt formatCode="0.0%&quot;NWI/Sls&quot;" numFmtId="287"/>
    <numFmt formatCode="0.000000000" numFmtId="288"/>
    <numFmt formatCode="0.000000" numFmtId="289"/>
    <numFmt formatCode="#,##0.0\%_);\(#,##0.0\%\);#,##0.0\%_);@_)" numFmtId="290"/>
    <numFmt formatCode="0.0%&quot;Sales&quot;" numFmtId="291"/>
    <numFmt formatCode="&quot;$&quot;#,##0;\-&quot;$&quot;#,##0" numFmtId="292"/>
    <numFmt formatCode="mm/dd/yy" numFmtId="293"/>
    <numFmt formatCode="\_);&quot;&quot;;\_);&quot;&quot;_)" numFmtId="294"/>
    <numFmt formatCode="0.0000000000000" numFmtId="295"/>
    <numFmt formatCode="_-* #,##0.000_-;\-* #,##0.000_-;_-* &quot;-&quot;??_-;_-@_-" numFmtId="296"/>
    <numFmt formatCode="&quot;TFCF: &quot;#,##0_);[Red]&quot;No! &quot;\(#,##0\)" numFmtId="297"/>
    <numFmt formatCode="_(* #,##0,_);[Red]_(* \(#,##0,\);_(* 0_);_(@_)" numFmtId="298"/>
    <numFmt formatCode="_(* #,##0_);[Red]_(* \(#,##0\);_(* 0_);_(@_)" numFmtId="299"/>
    <numFmt formatCode="_-* #,##0.00\ &quot;€&quot;_-;\-* #,##0.00\ &quot;€&quot;_-;_-* &quot;-&quot;??\ &quot;€&quot;_-;_-@_-" numFmtId="300"/>
    <numFmt formatCode="0000" numFmtId="301"/>
    <numFmt formatCode="000000" numFmtId="302"/>
    <numFmt formatCode="#,##0_)&quot;days&quot;;\(#,##0\)&quot;days&quot;" numFmtId="303"/>
    <numFmt formatCode="0.00_);\(0.00\);0.00" numFmtId="304"/>
    <numFmt formatCode="&quot;$&quot;#,##0" numFmtId="305"/>
    <numFmt formatCode="&quot;$&quot;#,##0.;;\(&quot;$&quot;#,##0.\)" numFmtId="306"/>
    <numFmt formatCode="0.00_);\(0.00\);0.00_)" numFmtId="307"/>
    <numFmt formatCode="&quot;$&quot;#,##0_);&quot;$&quot;\(#,##0.\)" numFmtId="308"/>
    <numFmt formatCode="&quot;$&quot;#,##0_);&quot;$&quot;\(#,##0\)" numFmtId="309"/>
    <numFmt formatCode="[$-409]mmm/yy;@" numFmtId="310"/>
    <numFmt formatCode="&quot;$&quot;#,##0.0000_);\(&quot;$&quot;#,##0.0000\)" numFmtId="311"/>
    <numFmt formatCode="0.00\%;\-0.00\%;0.00\%" numFmtId="312"/>
    <numFmt formatCode="0.00\x;\-0.00\x;0.00\x" numFmtId="313"/>
    <numFmt formatCode="##0.00000" numFmtId="314"/>
    <numFmt formatCode="#,##0,;\-#,##0," numFmtId="315"/>
    <numFmt formatCode="_(&quot;$&quot;* #,##0.0_);_(&quot;$&quot;* \(#,##0.0\);_(&quot;$&quot;* &quot;-&quot;??_);_(@_)" numFmtId="316"/>
    <numFmt formatCode="#0.0\ &quot;%&quot;" numFmtId="317"/>
    <numFmt formatCode="&quot;$&quot;#,##0.00;[Red]\-&quot;$&quot;#,##0.00" numFmtId="318"/>
    <numFmt formatCode="_-* #,##0\ _C_F_A_-;\-* #,##0\ _C_F_A_-;_-* &quot;-&quot;\ _C_F_A_-;_-@_-" numFmtId="319"/>
  </numFmts>
  <fonts count="363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indexed="17"/>
      <sz val="10"/>
    </font>
    <font>
      <name val="Arial"/>
      <family val="2"/>
      <b val="1"/>
      <color indexed="56"/>
      <sz val="18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i val="1"/>
      <sz val="10"/>
    </font>
    <font>
      <name val="Arial"/>
      <family val="2"/>
      <b val="1"/>
      <color indexed="56"/>
      <sz val="10"/>
    </font>
    <font>
      <name val="Arial"/>
      <family val="2"/>
      <b val="1"/>
      <color indexed="10"/>
      <sz val="20"/>
    </font>
    <font>
      <name val="Arial"/>
      <family val="2"/>
      <color indexed="12"/>
      <sz val="10"/>
    </font>
    <font>
      <name val="Arial"/>
      <family val="2"/>
      <sz val="9"/>
    </font>
    <font>
      <name val="Arial"/>
      <family val="2"/>
      <b val="1"/>
      <color indexed="10"/>
      <sz val="10"/>
    </font>
    <font>
      <name val="Arial"/>
      <family val="2"/>
      <color indexed="10"/>
      <sz val="10"/>
    </font>
    <font>
      <name val="Arial"/>
      <family val="2"/>
      <sz val="11"/>
    </font>
    <font>
      <name val="Arial"/>
      <family val="2"/>
      <b val="1"/>
      <color indexed="12"/>
      <sz val="10"/>
    </font>
    <font>
      <name val="Arial"/>
      <family val="2"/>
      <b val="1"/>
      <sz val="11"/>
    </font>
    <font>
      <name val="Arial"/>
      <family val="2"/>
      <b val="1"/>
      <color indexed="61"/>
      <sz val="10"/>
    </font>
    <font>
      <name val="Arial"/>
      <family val="2"/>
      <b val="1"/>
      <sz val="9"/>
    </font>
    <font>
      <name val="Book Antiqua"/>
      <family val="1"/>
      <color indexed="8"/>
      <sz val="9"/>
    </font>
    <font>
      <name val="Arial"/>
      <family val="2"/>
      <b val="1"/>
      <color indexed="30"/>
      <sz val="10"/>
    </font>
    <font>
      <name val="Arial"/>
      <family val="2"/>
      <b val="1"/>
      <color indexed="8"/>
      <sz val="10"/>
    </font>
    <font>
      <name val="Times New Roman"/>
      <family val="1"/>
      <sz val="8"/>
    </font>
    <font>
      <name val="Helv"/>
      <family val="2"/>
      <sz val="12"/>
    </font>
    <font>
      <name val="????"/>
      <charset val="136"/>
      <sz val="12"/>
    </font>
    <font>
      <name val="Times New Roman"/>
      <family val="1"/>
      <sz val="12"/>
    </font>
    <font>
      <name val="Arial"/>
      <family val="2"/>
      <sz val="8"/>
    </font>
    <font>
      <name val="Helvetica-Narrow"/>
      <family val="2"/>
      <sz val="10"/>
    </font>
    <font>
      <name val="Helv"/>
      <sz val="10"/>
    </font>
    <font>
      <name val="Helv"/>
      <family val="2"/>
      <sz val="10"/>
    </font>
    <font>
      <name val="Arial"/>
      <family val="2"/>
      <b val="1"/>
      <color indexed="18"/>
      <sz val="22"/>
    </font>
    <font>
      <name val="Courier"/>
      <family val="3"/>
      <sz val="10"/>
    </font>
    <font>
      <name val="DTMLetterRegular"/>
      <sz val="1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"/>
      <family val="3"/>
      <sz val="11"/>
    </font>
    <font>
      <name val="Tahoma"/>
      <family val="2"/>
      <sz val="8"/>
    </font>
    <font>
      <name val="Calibri"/>
      <family val="2"/>
      <color indexed="10"/>
      <sz val="11"/>
    </font>
    <font>
      <name val="TimesNewRomanPS"/>
      <sz val="10"/>
    </font>
    <font>
      <name val="Tms Rmn"/>
      <family val="1"/>
      <sz val="12"/>
    </font>
    <font>
      <name val="Verdana"/>
      <family val="2"/>
      <sz val="8"/>
    </font>
    <font>
      <name val="¹ÙÅÁÃ¼"/>
      <family val="1"/>
      <sz val="12"/>
    </font>
    <font>
      <name val="Arial"/>
      <family val="2"/>
      <color indexed="8"/>
      <sz val="10"/>
    </font>
    <font>
      <name val="Arial"/>
      <family val="2"/>
      <sz val="12"/>
    </font>
    <font>
      <name val="Calibri"/>
      <family val="2"/>
      <b val="1"/>
      <color indexed="10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宋体"/>
      <charset val="134"/>
      <sz val="12"/>
    </font>
    <font>
      <name val="Helv"/>
      <color indexed="12"/>
      <sz val="8"/>
    </font>
    <font>
      <name val="MS Serif"/>
      <family val="1"/>
      <sz val="10"/>
    </font>
    <font>
      <name val="Helv"/>
      <sz val="9"/>
    </font>
    <font>
      <name val="Helv"/>
      <sz val="8"/>
    </font>
    <font>
      <name val="Arial"/>
      <family val="2"/>
      <b val="1"/>
      <sz val="8"/>
    </font>
    <font>
      <name val="Arial"/>
      <family val="2"/>
      <color indexed="8"/>
      <sz val="8"/>
    </font>
    <font>
      <name val="Geneva"/>
      <family val="2"/>
      <sz val="10"/>
    </font>
    <font>
      <name val="Geneva"/>
      <family val="2"/>
      <sz val="10"/>
    </font>
    <font>
      <name val="Arial"/>
      <family val="2"/>
      <b val="1"/>
      <sz val="8"/>
      <u val="single"/>
    </font>
    <font>
      <name val="MS Sans Serif"/>
      <family val="2"/>
      <color indexed="8"/>
      <sz val="10"/>
    </font>
    <font>
      <name val="Arial PL"/>
      <sz val="10"/>
    </font>
    <font>
      <name val="Univers"/>
      <family val="2"/>
      <sz val="10"/>
    </font>
    <font>
      <name val="Calibri"/>
      <family val="2"/>
      <b val="1"/>
      <color indexed="8"/>
      <sz val="11"/>
    </font>
    <font>
      <name val="MS Serif"/>
      <family val="1"/>
      <color indexed="16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Calibri"/>
      <family val="2"/>
      <color indexed="62"/>
      <sz val="11"/>
    </font>
    <font>
      <name val="Times New Roman"/>
      <family val="1"/>
      <sz val="18"/>
    </font>
    <font>
      <name val="Times New Roman"/>
      <family val="1"/>
      <i val="1"/>
      <sz val="12"/>
    </font>
    <font>
      <name val="Arial"/>
      <family val="2"/>
      <i val="1"/>
      <sz val="12"/>
    </font>
    <font>
      <name val="Arial"/>
      <family val="2"/>
      <color indexed="24"/>
      <sz val="10"/>
    </font>
    <font>
      <name val="Arial"/>
      <family val="2"/>
      <color indexed="36"/>
      <sz val="8"/>
      <u val="single"/>
    </font>
    <font>
      <name val="Helv"/>
      <b val="1"/>
      <sz val="8"/>
    </font>
    <font>
      <name val="Albertus"/>
      <family val="2"/>
      <b val="1"/>
      <sz val="14"/>
    </font>
    <font>
      <name val="Arial"/>
      <family val="2"/>
      <b val="1"/>
      <i val="1"/>
      <sz val="10"/>
      <u val="single"/>
    </font>
    <font>
      <name val="Tahoma"/>
      <family val="2"/>
      <b val="1"/>
      <color indexed="8"/>
      <sz val="8"/>
    </font>
    <font>
      <name val="Arial"/>
      <family val="2"/>
      <b val="1"/>
      <sz val="12"/>
    </font>
    <font>
      <name val="Tahoma"/>
      <family val="2"/>
      <b val="1"/>
      <color indexed="8"/>
      <sz val="8"/>
      <u val="single"/>
    </font>
    <font>
      <name val="Geneva"/>
      <family val="2"/>
      <b val="1"/>
      <sz val="18"/>
      <u val="single"/>
    </font>
    <font>
      <name val="Univers"/>
      <family val="2"/>
      <b val="1"/>
      <sz val="10"/>
    </font>
    <font>
      <name val="Geneva"/>
      <family val="2"/>
      <b val="1"/>
      <sz val="10"/>
    </font>
    <font>
      <name val="Geneva"/>
      <family val="2"/>
      <b val="1"/>
      <sz val="10"/>
    </font>
    <font>
      <name val="Geneva"/>
      <family val="2"/>
      <b val="1"/>
      <sz val="18"/>
      <u val="single"/>
    </font>
    <font>
      <name val="Praxis Com"/>
      <family val="2"/>
      <b val="1"/>
      <color indexed="9"/>
      <sz val="12"/>
    </font>
    <font>
      <name val="Praxis Com"/>
      <family val="2"/>
      <b val="1"/>
      <i val="1"/>
      <color indexed="8"/>
      <sz val="20"/>
    </font>
    <font>
      <name val="MS Sans Serif"/>
      <family val="2"/>
      <b val="1"/>
      <sz val="8"/>
    </font>
    <font>
      <name val="Helv"/>
      <b val="1"/>
      <sz val="9"/>
    </font>
    <font>
      <name val="Arial"/>
      <family val="2"/>
      <color indexed="9"/>
      <sz val="10"/>
    </font>
    <font>
      <name val="Arial"/>
      <family val="2"/>
      <color indexed="12"/>
      <sz val="8"/>
    </font>
    <font>
      <name val="Arial"/>
      <family val="2"/>
      <color indexed="23"/>
      <sz val="8"/>
    </font>
    <font>
      <name val="Praxis Com"/>
      <family val="2"/>
      <color indexed="12"/>
      <sz val="8"/>
    </font>
    <font>
      <name val="Helv"/>
      <color indexed="17"/>
      <sz val="9"/>
    </font>
    <font>
      <name val="N Helvetica Narrow"/>
      <sz val="10"/>
    </font>
    <font>
      <name val="Arial"/>
      <family val="2"/>
      <color indexed="39"/>
      <sz val="8"/>
    </font>
    <font>
      <name val="Tahoma"/>
      <family val="2"/>
      <color indexed="12"/>
      <sz val="8"/>
    </font>
    <font>
      <name val="Calibri"/>
      <family val="2"/>
      <color indexed="20"/>
      <sz val="11"/>
    </font>
    <font>
      <name val="Times New Roman"/>
      <family val="1"/>
      <b val="1"/>
      <i val="1"/>
      <color indexed="8"/>
      <sz val="12"/>
    </font>
    <font>
      <name val="Times New Roman"/>
      <family val="1"/>
      <i val="1"/>
      <color indexed="8"/>
      <sz val="9.85"/>
    </font>
    <font>
      <name val="Times New Roman"/>
      <family val="1"/>
      <sz val="10"/>
    </font>
    <font>
      <name val="Book Antiqua"/>
      <family val="1"/>
      <color indexed="12"/>
      <sz val="14"/>
    </font>
    <font>
      <name val="MS Sans Serif"/>
      <family val="2"/>
      <sz val="10"/>
    </font>
    <font>
      <name val="Palatino"/>
      <family val="1"/>
      <sz val="8"/>
    </font>
    <font>
      <name val="Arial"/>
      <family val="2"/>
      <i val="1"/>
      <color indexed="54"/>
      <sz val="7"/>
    </font>
    <font>
      <name val="Calibri"/>
      <family val="2"/>
      <color indexed="19"/>
      <sz val="11"/>
    </font>
    <font>
      <name val="Calibri"/>
      <family val="2"/>
      <color indexed="60"/>
      <sz val="11"/>
    </font>
    <font>
      <name val="Small Fonts"/>
      <family val="2"/>
      <sz val="7"/>
    </font>
    <font>
      <name val="Verdana"/>
      <family val="2"/>
      <b val="1"/>
      <color indexed="23"/>
      <sz val="8"/>
    </font>
    <font>
      <name val="Arial CE"/>
      <sz val="10"/>
    </font>
    <font>
      <name val="Arial"/>
      <family val="2"/>
      <color indexed="54"/>
      <sz val="8"/>
    </font>
    <font>
      <name val="MS Sans Serif"/>
      <family val="2"/>
      <sz val="24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Arial"/>
      <family val="2"/>
      <b val="1"/>
      <sz val="10"/>
      <u val="single"/>
    </font>
    <font>
      <name val="Tms Rmn"/>
      <sz val="10"/>
    </font>
    <font>
      <name val="Tahoma"/>
      <family val="2"/>
      <color indexed="9"/>
      <sz val="16"/>
    </font>
    <font>
      <name val="Helv"/>
      <color indexed="8"/>
      <sz val="9"/>
    </font>
    <font>
      <name val="MS Sans Serif"/>
      <family val="2"/>
      <b val="1"/>
      <sz val="10"/>
    </font>
    <font>
      <name val="Futura Bk BT"/>
      <family val="2"/>
      <i val="1"/>
      <color indexed="10"/>
      <sz val="10"/>
    </font>
    <font>
      <name val="Futura Bk BT"/>
      <sz val="10"/>
    </font>
    <font>
      <name val="Arial"/>
      <family val="2"/>
      <color indexed="10"/>
      <sz val="8"/>
    </font>
    <font>
      <name val="Times New Roman"/>
      <family val="1"/>
      <b val="1"/>
      <sz val="10"/>
    </font>
    <font>
      <name val="Helv"/>
      <color indexed="20"/>
      <sz val="9"/>
    </font>
    <font>
      <name val="Wingdings"/>
      <charset val="2"/>
      <sz val="8"/>
    </font>
    <font>
      <name val="Arial"/>
      <family val="2"/>
      <color indexed="39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Calibri"/>
      <family val="2"/>
      <color indexed="17"/>
      <sz val="11"/>
    </font>
    <font>
      <name val="Helv"/>
      <charset val="177"/>
      <sz val="8"/>
    </font>
    <font>
      <name val="Calibri"/>
      <family val="2"/>
      <b val="1"/>
      <color indexed="63"/>
      <sz val="11"/>
    </font>
    <font>
      <name val="MS Sans Serif"/>
      <family val="2"/>
      <sz val="8"/>
    </font>
    <font>
      <name val="ACaslon Regular"/>
      <sz val="10"/>
    </font>
    <font>
      <name val="Times New Roman"/>
      <family val="1"/>
      <sz val="11"/>
    </font>
    <font>
      <name val="Wingdings"/>
      <charset val="2"/>
      <b val="1"/>
      <color indexed="12"/>
      <sz val="8"/>
    </font>
    <font>
      <name val="Times New Roman"/>
      <family val="1"/>
      <sz val="7"/>
    </font>
    <font>
      <name val="Verdana"/>
      <family val="2"/>
      <b val="1"/>
      <color indexed="63"/>
      <sz val="8"/>
    </font>
    <font>
      <name val="Calibri"/>
      <family val="2"/>
      <i val="1"/>
      <color indexed="23"/>
      <sz val="11"/>
    </font>
    <font>
      <name val="Arial"/>
      <family val="2"/>
      <sz val="7"/>
    </font>
    <font>
      <name val="Bookman Old Style"/>
      <family val="1"/>
      <b val="1"/>
      <sz val="10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56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56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56"/>
      <sz val="11"/>
    </font>
    <font>
      <name val="Calibri"/>
      <family val="2"/>
      <b val="1"/>
      <color indexed="9"/>
      <sz val="11"/>
    </font>
    <font>
      <name val="Tahoma"/>
      <family val="2"/>
      <color indexed="9"/>
      <sz val="8"/>
    </font>
    <font>
      <name val="Arial"/>
      <family val="2"/>
      <b val="1"/>
      <color indexed="22"/>
      <sz val="8"/>
    </font>
    <font>
      <name val="宋体"/>
      <charset val="134"/>
      <sz val="10"/>
    </font>
    <font>
      <name val="新細明體"/>
      <charset val="136"/>
      <family val="1"/>
      <sz val="12"/>
    </font>
    <font>
      <name val="Arial"/>
      <family val="2"/>
      <b val="1"/>
      <color indexed="10"/>
      <sz val="24"/>
    </font>
    <font>
      <name val="Calibri"/>
      <family val="2"/>
      <color theme="1"/>
      <sz val="11"/>
      <scheme val="minor"/>
    </font>
    <font>
      <name val="Arial"/>
      <family val="2"/>
      <b val="1"/>
      <color rgb="FFFF0000"/>
      <sz val="24"/>
    </font>
    <font>
      <name val="Arial"/>
      <family val="2"/>
      <color rgb="FF0000FF"/>
      <sz val="10"/>
    </font>
    <font>
      <name val="Arial"/>
      <family val="2"/>
      <b val="1"/>
      <color rgb="FFFF0000"/>
      <sz val="20"/>
    </font>
    <font>
      <name val="Arial"/>
      <family val="2"/>
      <b val="1"/>
      <color rgb="FFFF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Helv"/>
      <family val="2"/>
      <sz val="9"/>
    </font>
    <font>
      <name val="Calibri"/>
      <family val="2"/>
      <sz val="12"/>
      <scheme val="minor"/>
    </font>
    <font>
      <name val="Arial"/>
      <family val="2"/>
      <sz val="16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indexed="52"/>
      <sz val="10"/>
    </font>
    <font>
      <name val="Arial"/>
      <family val="2"/>
      <color indexed="52"/>
      <sz val="10"/>
    </font>
    <font>
      <name val="Arial"/>
      <family val="2"/>
      <color indexed="62"/>
      <sz val="10"/>
    </font>
    <font>
      <name val="Arial"/>
      <family val="2"/>
      <color indexed="20"/>
      <sz val="10"/>
    </font>
    <font>
      <name val="Arial"/>
      <family val="2"/>
      <color indexed="60"/>
      <sz val="10"/>
    </font>
    <font>
      <name val="Arial"/>
      <family val="2"/>
      <b val="1"/>
      <color indexed="63"/>
      <sz val="10"/>
    </font>
    <font>
      <name val="Arial"/>
      <family val="2"/>
      <i val="1"/>
      <color indexed="23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Helv"/>
      <sz val="12"/>
    </font>
    <font>
      <name val="Times New Roman"/>
      <family val="1"/>
      <color indexed="8"/>
      <sz val="9.85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b val="1"/>
      <i val="1"/>
      <sz val="10"/>
    </font>
    <font>
      <name val="Arial"/>
      <family val="2"/>
      <color rgb="FF0000FF"/>
      <sz val="9"/>
    </font>
    <font>
      <name val="Calibri"/>
      <family val="2"/>
      <b val="1"/>
      <sz val="12"/>
      <scheme val="minor"/>
    </font>
    <font>
      <name val="Calibri"/>
      <family val="2"/>
      <color rgb="FFFF0000"/>
      <sz val="12"/>
      <scheme val="minor"/>
    </font>
    <font>
      <name val="Arial"/>
      <family val="2"/>
      <color rgb="FFFF0000"/>
      <sz val="12"/>
    </font>
    <font>
      <name val="Arial"/>
      <family val="2"/>
      <color rgb="FFFF0000"/>
      <sz val="9"/>
    </font>
    <font>
      <name val="Arial"/>
      <family val="2"/>
      <sz val="14"/>
    </font>
    <font>
      <name val="Arial MT"/>
      <sz val="12"/>
    </font>
    <font>
      <name val="Arial"/>
      <family val="2"/>
      <color theme="1"/>
      <sz val="11"/>
    </font>
    <font>
      <name val="Calibri"/>
      <family val="2"/>
      <b val="1"/>
      <sz val="16"/>
      <u val="double"/>
      <scheme val="minor"/>
    </font>
    <font>
      <name val="Arial"/>
      <family val="2"/>
      <b val="1"/>
      <color indexed="62"/>
      <sz val="11"/>
    </font>
    <font>
      <name val="Arial"/>
      <family val="2"/>
      <b val="1"/>
      <color theme="1"/>
      <sz val="12"/>
    </font>
    <font>
      <name val="Arial"/>
      <family val="2"/>
      <color indexed="8"/>
      <sz val="11"/>
    </font>
    <font>
      <name val="Arial"/>
      <family val="2"/>
      <color indexed="62"/>
      <sz val="11"/>
    </font>
    <font>
      <name val="Arial"/>
      <family val="2"/>
      <b val="1"/>
      <color indexed="8"/>
      <sz val="11"/>
    </font>
    <font>
      <name val="Arial"/>
      <family val="2"/>
      <color indexed="62"/>
      <sz val="12"/>
    </font>
    <font>
      <name val="Arial"/>
      <family val="2"/>
      <b val="1"/>
      <color indexed="62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0"/>
      <sz val="10"/>
    </font>
    <font>
      <name val="Calibri"/>
      <family val="2"/>
      <sz val="11"/>
      <scheme val="minor"/>
    </font>
    <font>
      <name val="Arial"/>
      <family val="2"/>
      <b val="1"/>
      <color indexed="17"/>
      <sz val="36"/>
    </font>
    <font>
      <name val="Arial"/>
      <family val="2"/>
      <b val="1"/>
      <color rgb="FFFF0000"/>
      <sz val="28"/>
    </font>
    <font>
      <name val="Calibri"/>
      <family val="2"/>
      <b val="1"/>
      <color rgb="FFFF0000"/>
      <sz val="12"/>
      <scheme val="minor"/>
    </font>
    <font>
      <name val="Arial"/>
      <family val="2"/>
      <b val="1"/>
      <color rgb="FF000099"/>
      <sz val="26"/>
    </font>
    <font>
      <name val="Arial"/>
      <family val="2"/>
      <b val="1"/>
      <color rgb="FFC00000"/>
      <sz val="14"/>
    </font>
    <font>
      <name val="Arial"/>
      <family val="2"/>
      <b val="1"/>
      <i val="1"/>
      <color theme="5" tint="-0.249977111117893"/>
      <sz val="16"/>
    </font>
    <font>
      <name val="Arial"/>
      <family val="2"/>
      <b val="1"/>
      <color indexed="17"/>
      <sz val="26"/>
    </font>
    <font>
      <name val="Arial"/>
      <family val="2"/>
      <color indexed="9"/>
      <sz val="24"/>
    </font>
    <font>
      <name val="Arial"/>
      <family val="2"/>
      <color indexed="57"/>
      <sz val="24"/>
    </font>
    <font>
      <name val="Arial"/>
      <family val="2"/>
      <color indexed="18"/>
      <sz val="10"/>
    </font>
    <font>
      <name val="Arial"/>
      <family val="2"/>
      <b val="1"/>
      <color rgb="FF002060"/>
      <sz val="8"/>
    </font>
    <font>
      <name val="Antique Olive"/>
      <family val="2"/>
      <sz val="8"/>
    </font>
    <font>
      <name val="Geneva"/>
      <family val="2"/>
      <sz val="8"/>
    </font>
    <font>
      <name val="Calibri"/>
      <family val="2"/>
      <color indexed="8"/>
      <sz val="10"/>
    </font>
    <font>
      <name val="Calibri"/>
      <family val="2"/>
      <color indexed="9"/>
      <sz val="10"/>
    </font>
    <font>
      <name val="Arial"/>
      <family val="2"/>
      <b val="1"/>
      <i val="1"/>
      <color indexed="8"/>
      <sz val="10"/>
      <u val="single"/>
    </font>
    <font>
      <name val="Calibri"/>
      <family val="2"/>
      <color indexed="10"/>
      <sz val="10"/>
    </font>
    <font>
      <name val="Tms Rmn"/>
      <sz val="12"/>
    </font>
    <font>
      <name val="Calibri"/>
      <family val="2"/>
      <b val="1"/>
      <color indexed="52"/>
      <sz val="10"/>
    </font>
    <font>
      <name val="Calibri"/>
      <family val="2"/>
      <color indexed="52"/>
      <sz val="10"/>
    </font>
    <font>
      <name val="Arial"/>
      <family val="2"/>
      <b val="1"/>
      <color indexed="50"/>
      <sz val="10"/>
    </font>
    <font>
      <name val="Calibri"/>
      <family val="2"/>
      <color indexed="62"/>
      <sz val="10"/>
    </font>
    <font>
      <name val="Helv"/>
      <b val="1"/>
      <sz val="12"/>
    </font>
    <font>
      <name val="Arial"/>
      <family val="2"/>
      <color indexed="12"/>
      <sz val="9"/>
      <u val="single"/>
    </font>
    <font>
      <name val="Calibri"/>
      <family val="2"/>
      <color indexed="20"/>
      <sz val="10"/>
    </font>
    <font>
      <name val="Calibri"/>
      <family val="2"/>
      <color indexed="60"/>
      <sz val="10"/>
    </font>
    <font>
      <name val="Helv"/>
      <i val="1"/>
      <color indexed="12"/>
      <sz val="9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Calibri"/>
      <family val="2"/>
      <color indexed="17"/>
      <sz val="10"/>
    </font>
    <font>
      <name val="MS Sans Serif"/>
      <family val="2"/>
      <color indexed="12"/>
      <sz val="10"/>
    </font>
    <font>
      <name val="Calibri"/>
      <family val="2"/>
      <b val="1"/>
      <color indexed="63"/>
      <sz val="10"/>
    </font>
    <font>
      <name val="Times New Roman"/>
      <family val="1"/>
      <b val="1"/>
      <sz val="8"/>
    </font>
    <font>
      <name val="Comic Sans MS"/>
      <family val="4"/>
      <sz val="10"/>
    </font>
    <font>
      <name val="Helvetica-Narrow"/>
      <family val="2"/>
      <b val="1"/>
      <sz val="10"/>
    </font>
    <font>
      <name val="Calibri"/>
      <family val="2"/>
      <i val="1"/>
      <color indexed="23"/>
      <sz val="10"/>
    </font>
    <font>
      <name val="Times New Roman"/>
      <family val="1"/>
      <b val="1"/>
      <sz val="12"/>
    </font>
    <font>
      <name val="Helvetica-Narrow"/>
      <family val="2"/>
      <b val="1"/>
      <sz val="12"/>
    </font>
    <font>
      <name val="Calibri"/>
      <family val="2"/>
      <b val="1"/>
      <color indexed="9"/>
      <sz val="10"/>
    </font>
    <font>
      <name val="Arial"/>
      <charset val="161"/>
      <family val="2"/>
      <b val="1"/>
      <color indexed="10"/>
      <sz val="10"/>
    </font>
    <font>
      <name val="Arial"/>
      <family val="2"/>
      <b val="1"/>
      <color rgb="FF0000FF"/>
      <sz val="8"/>
    </font>
    <font>
      <name val="Arial"/>
      <family val="2"/>
      <b val="1"/>
      <color rgb="FFFF0000"/>
      <sz val="9"/>
    </font>
    <font>
      <name val="Arial"/>
      <family val="2"/>
      <b val="1"/>
      <color rgb="FF0000FF"/>
      <sz val="9"/>
    </font>
    <font>
      <name val="Arial"/>
      <family val="2"/>
      <color theme="0"/>
      <sz val="10"/>
    </font>
    <font>
      <name val="Arial"/>
      <family val="2"/>
      <b val="1"/>
      <color theme="0"/>
      <sz val="9"/>
    </font>
    <font>
      <name val="Book Antiqua"/>
      <family val="1"/>
      <color theme="0"/>
      <sz val="9"/>
    </font>
    <font>
      <name val="Book Antiqua"/>
      <family val="1"/>
      <sz val="9"/>
    </font>
    <font>
      <name val="Times New Roman"/>
      <family val="1"/>
      <color theme="1"/>
      <sz val="10"/>
    </font>
    <font>
      <name val="Times New Roman"/>
      <family val="1"/>
      <b val="1"/>
      <color rgb="FFFFFFFF"/>
      <sz val="12"/>
    </font>
    <font>
      <name val="Times New Roman"/>
      <family val="1"/>
      <b val="1"/>
      <color rgb="FFE26B0A"/>
      <sz val="10"/>
    </font>
    <font>
      <name val="Times New Roman"/>
      <family val="1"/>
      <b val="1"/>
      <color rgb="FF0070C0"/>
      <sz val="10"/>
    </font>
    <font>
      <name val="Arial"/>
      <family val="2"/>
      <i val="1"/>
      <color rgb="FF1F497D"/>
      <sz val="11"/>
    </font>
    <font>
      <name val="Arial"/>
      <family val="2"/>
      <color rgb="FF1F497D"/>
      <sz val="10"/>
    </font>
    <font>
      <name val="Times New Roman"/>
      <family val="1"/>
      <color rgb="FF000000"/>
      <sz val="12"/>
    </font>
    <font>
      <name val="Times New Roman"/>
      <family val="1"/>
      <i val="1"/>
      <sz val="11"/>
    </font>
    <font>
      <name val="Arial"/>
      <family val="2"/>
      <i val="1"/>
      <color rgb="FF1F497D"/>
      <sz val="10"/>
    </font>
    <font>
      <name val="Times New Roman"/>
      <family val="1"/>
      <b val="1"/>
      <color theme="9" tint="-0.249977111117893"/>
      <sz val="11"/>
    </font>
    <font>
      <name val="Times New Roman"/>
      <family val="1"/>
      <color theme="1"/>
      <sz val="11"/>
    </font>
    <font>
      <name val="Arial"/>
      <family val="2"/>
      <color rgb="FF1F497D"/>
      <sz val="11"/>
    </font>
    <font>
      <name val="Arial"/>
      <family val="2"/>
      <color rgb="FF00B0F0"/>
      <sz val="10"/>
    </font>
    <font>
      <name val="Arial"/>
      <family val="2"/>
      <b val="1"/>
      <i val="1"/>
      <color rgb="FFFF0000"/>
      <sz val="10"/>
      <u val="singleAccounting"/>
    </font>
    <font>
      <name val="Arial"/>
      <family val="2"/>
      <color theme="1"/>
      <sz val="8"/>
    </font>
    <font>
      <name val="Arial"/>
      <family val="2"/>
      <color rgb="FFFFFF00"/>
      <sz val="10"/>
    </font>
    <font>
      <name val="Arial"/>
      <family val="2"/>
      <i val="1"/>
      <color rgb="FFFF0000"/>
      <sz val="10"/>
    </font>
    <font>
      <name val="Times New Roman"/>
      <family val="1"/>
      <color theme="1"/>
      <sz val="12"/>
    </font>
    <font>
      <name val="Arial"/>
      <family val="2"/>
      <b val="1"/>
      <color rgb="FFFF0000"/>
      <sz val="8"/>
    </font>
    <font>
      <name val="Arial"/>
      <family val="2"/>
      <b val="1"/>
      <color indexed="10"/>
      <sz val="8"/>
    </font>
    <font>
      <name val="Arial"/>
      <family val="2"/>
      <b val="1"/>
      <color indexed="56"/>
      <sz val="9"/>
    </font>
    <font>
      <name val="Calibri"/>
      <family val="2"/>
      <b val="1"/>
      <sz val="11"/>
      <scheme val="minor"/>
    </font>
    <font>
      <name val="Arial"/>
      <family val="2"/>
      <color theme="0" tint="-0.3499862666707358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0" tint="-0.249977111117893"/>
      <sz val="10"/>
    </font>
    <font>
      <name val="Arial"/>
      <family val="2"/>
      <color theme="0" tint="-0.1499984740745262"/>
      <sz val="10"/>
    </font>
    <font>
      <name val="Times New Roman"/>
      <family val="1"/>
      <b val="1"/>
      <color theme="0" tint="-0.1499984740745262"/>
      <sz val="10"/>
    </font>
    <font>
      <name val="Calibri"/>
      <charset val="1"/>
      <family val="2"/>
      <color indexed="8"/>
      <sz val="11"/>
    </font>
    <font>
      <name val="Arial"/>
      <family val="2"/>
      <color theme="0"/>
      <sz val="8"/>
    </font>
    <font>
      <name val="Arial"/>
      <family val="2"/>
      <color theme="0"/>
      <sz val="9"/>
    </font>
    <font>
      <name val="Arial"/>
      <family val="2"/>
      <color theme="0"/>
      <sz val="16"/>
    </font>
    <font>
      <name val="Arial"/>
      <family val="2"/>
      <color rgb="FFFF0000"/>
      <sz val="16"/>
    </font>
    <font>
      <name val="Arial"/>
      <family val="2"/>
      <color theme="5" tint="-0.499984740745262"/>
      <sz val="10"/>
    </font>
    <font>
      <name val="Times New Roman"/>
      <family val="1"/>
      <b val="1"/>
      <color theme="4"/>
      <sz val="10"/>
    </font>
    <font>
      <name val="Arial"/>
      <family val="2"/>
      <color theme="4"/>
      <sz val="8"/>
    </font>
    <font>
      <name val="Arial"/>
      <family val="2"/>
      <color theme="0" tint="-0.499984740745262"/>
      <sz val="10"/>
    </font>
    <font>
      <name val="Arial"/>
      <family val="2"/>
      <color theme="0" tint="-0.249977111117893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0070C0"/>
      <sz val="8"/>
    </font>
    <font>
      <name val="Arial"/>
      <family val="2"/>
      <b val="1"/>
      <color indexed="56"/>
      <sz val="7"/>
    </font>
    <font>
      <name val="Arial"/>
      <family val="2"/>
      <b val="1"/>
      <sz val="7"/>
    </font>
    <font>
      <name val="Arial"/>
      <family val="2"/>
      <b val="1"/>
      <color rgb="FF0070C0"/>
      <sz val="7"/>
    </font>
    <font>
      <name val="Calibri"/>
      <family val="2"/>
      <b val="1"/>
      <sz val="8"/>
      <scheme val="minor"/>
    </font>
    <font>
      <name val="Calibri"/>
      <family val="2"/>
      <b val="1"/>
      <sz val="7"/>
      <scheme val="minor"/>
    </font>
    <font>
      <name val="Arial"/>
      <family val="2"/>
      <b val="1"/>
      <color rgb="FFFF0000"/>
      <sz val="18"/>
    </font>
    <font>
      <name val="Arial"/>
      <family val="2"/>
      <b val="1"/>
      <sz val="14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Arial"/>
      <family val="2"/>
      <b val="1"/>
      <color theme="0" tint="-0.1499984740745262"/>
      <sz val="10"/>
    </font>
    <font>
      <name val="Calibri"/>
      <family val="2"/>
      <color rgb="FFFF0000"/>
      <sz val="8"/>
      <scheme val="minor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Arial"/>
      <family val="2"/>
      <b val="1"/>
      <color theme="9" tint="-0.499984740745262"/>
      <sz val="10"/>
    </font>
    <font>
      <name val="Calibri"/>
      <family val="2"/>
      <sz val="9"/>
      <scheme val="minor"/>
    </font>
    <font>
      <name val="Arial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b val="1"/>
      <sz val="18"/>
      <scheme val="minor"/>
    </font>
    <font>
      <name val="Arial"/>
      <family val="2"/>
      <color rgb="FF969696"/>
      <sz val="10"/>
    </font>
    <font>
      <name val="Arial"/>
      <family val="2"/>
      <b val="1"/>
      <color rgb="FF969696"/>
      <sz val="10"/>
    </font>
    <font>
      <name val="Times New Roman"/>
      <family val="1"/>
      <color theme="0"/>
      <sz val="10"/>
    </font>
    <font>
      <name val="Times New Roman"/>
      <family val="1"/>
      <color theme="0"/>
      <sz val="12"/>
    </font>
    <font>
      <name val="Arial"/>
      <family val="2"/>
      <color theme="0"/>
      <sz val="11"/>
    </font>
    <font>
      <name val="Times New Roman"/>
      <family val="1"/>
      <color rgb="FFFF0000"/>
      <sz val="10"/>
    </font>
    <font>
      <name val="Times New Roman"/>
      <family val="1"/>
      <color rgb="FFFF0000"/>
      <sz val="12"/>
    </font>
    <font>
      <name val="Dax-Light"/>
      <color rgb="FFFF0000"/>
      <sz val="9"/>
    </font>
    <font>
      <name val="Calibri"/>
      <family val="2"/>
      <b val="1"/>
      <sz val="14"/>
      <scheme val="minor"/>
    </font>
    <font>
      <b val="1"/>
    </font>
  </fonts>
  <fills count="146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1"/>
        <bgColor indexed="41"/>
      </patternFill>
    </fill>
    <fill>
      <patternFill patternType="solid">
        <fgColor indexed="22"/>
        <bgColor indexed="22"/>
      </patternFill>
    </fill>
    <fill>
      <patternFill patternType="solid">
        <fgColor indexed="44"/>
        <bgColor indexed="4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26"/>
      </patternFill>
    </fill>
    <fill>
      <patternFill patternType="solid">
        <fgColor indexed="38"/>
      </patternFill>
    </fill>
    <fill>
      <patternFill patternType="solid">
        <fgColor indexed="18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3"/>
      </patternFill>
    </fill>
    <fill>
      <patternFill patternType="lightUp">
        <fgColor indexed="9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6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14"/>
      </patternFill>
    </fill>
    <fill>
      <patternFill patternType="lightGray">
        <fgColor indexed="12"/>
      </patternFill>
    </fill>
    <fill>
      <patternFill patternType="darkGray">
        <fgColor indexed="9"/>
        <bgColor indexed="34"/>
      </patternFill>
    </fill>
    <fill>
      <patternFill patternType="gray125">
        <fgColor indexed="8"/>
      </patternFill>
    </fill>
    <fill>
      <patternFill patternType="darkGray">
        <fgColor indexed="9"/>
        <bgColor indexed="13"/>
      </patternFill>
    </fill>
    <fill>
      <patternFill patternType="solid">
        <fgColor indexed="13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69696"/>
        <bgColor indexed="64"/>
      </patternFill>
    </fill>
  </fills>
  <borders count="33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/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 style="thin">
        <color rgb="FF000099"/>
      </right>
      <top/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dotted">
        <color rgb="FFFF66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99"/>
      </right>
      <top style="thin">
        <color rgb="FF002060"/>
      </top>
      <bottom style="thin">
        <color indexed="64"/>
      </bottom>
      <diagonal/>
    </border>
    <border>
      <left/>
      <right/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/>
      <diagonal/>
    </border>
    <border>
      <left/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/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27"/>
      </left>
      <right style="hair">
        <color indexed="27"/>
      </right>
      <top style="hair">
        <color indexed="27"/>
      </top>
      <bottom style="hair">
        <color indexed="2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99"/>
      </top>
      <bottom style="thin">
        <color indexed="64"/>
      </bottom>
      <diagonal/>
    </border>
    <border>
      <left style="thin">
        <color rgb="FFFF6600"/>
      </left>
      <right/>
      <top style="thin">
        <color rgb="FFFF6600"/>
      </top>
      <bottom style="thin">
        <color rgb="FFFF6600"/>
      </bottom>
      <diagonal/>
    </border>
    <border>
      <left/>
      <right/>
      <top style="thin">
        <color rgb="FFFF6600"/>
      </top>
      <bottom style="thin">
        <color rgb="FFFF6600"/>
      </bottom>
      <diagonal/>
    </border>
    <border>
      <left/>
      <right style="thin">
        <color rgb="FFFF6600"/>
      </right>
      <top style="thin">
        <color rgb="FFFF6600"/>
      </top>
      <bottom style="thin">
        <color rgb="FFFF66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99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 style="medium">
        <color rgb="FF002060"/>
      </top>
      <bottom/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rgb="FF0000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99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 style="thin">
        <color auto="1"/>
      </left>
      <right/>
      <top style="medium">
        <color rgb="FF002060"/>
      </top>
      <bottom/>
      <diagonal/>
    </border>
    <border>
      <left style="medium">
        <color indexed="64"/>
      </left>
      <right/>
      <top style="medium">
        <color rgb="FF002060"/>
      </top>
      <bottom/>
      <diagonal/>
    </border>
    <border>
      <left style="medium">
        <color indexed="64"/>
      </left>
      <right/>
      <top/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/>
      <diagonal/>
    </border>
    <border>
      <left/>
      <right style="medium">
        <color indexed="64"/>
      </right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206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4"/>
      </bottom>
      <diagonal/>
    </border>
    <border>
      <left/>
      <right style="medium">
        <color rgb="FFFFFFFF"/>
      </right>
      <top/>
      <bottom style="medium">
        <color theme="4"/>
      </bottom>
      <diagonal/>
    </border>
    <border>
      <left/>
      <right/>
      <top/>
      <bottom style="medium">
        <color indexed="53"/>
      </bottom>
      <diagonal/>
    </border>
    <border>
      <left/>
      <right style="thin">
        <color indexed="64"/>
      </right>
      <top style="thin">
        <color rgb="FF000099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9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thin">
        <color rgb="FF000099"/>
      </bottom>
      <diagonal/>
    </border>
    <border>
      <left/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99"/>
      </bottom>
      <diagonal/>
    </border>
    <border>
      <left/>
      <right style="medium">
        <color indexed="64"/>
      </right>
      <top style="medium">
        <color indexed="64"/>
      </top>
      <bottom style="thin">
        <color rgb="FF000099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 style="thin">
        <color rgb="FFFF6600"/>
      </right>
      <top/>
      <bottom style="thin">
        <color rgb="FFFF66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99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99"/>
      </left>
      <right/>
      <top style="thin">
        <color indexed="64"/>
      </top>
      <bottom style="thin">
        <color rgb="FF000099"/>
      </bottom>
      <diagonal/>
    </border>
    <border>
      <left/>
      <right style="thin">
        <color rgb="FF000099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/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thin">
        <color rgb="FF000099"/>
      </bottom>
      <diagonal/>
    </border>
    <border>
      <left/>
      <right style="thin">
        <color indexed="64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99"/>
      </top>
      <bottom style="thin">
        <color rgb="FF000000"/>
      </bottom>
      <diagonal/>
    </border>
    <border>
      <left/>
      <right style="thin">
        <color rgb="FF000099"/>
      </right>
      <top style="thin">
        <color rgb="FF00009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thin">
        <color rgb="FF00009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6600"/>
      </top>
      <bottom/>
      <diagonal/>
    </border>
    <border>
      <left/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/>
      <top/>
      <bottom/>
      <diagonal/>
    </border>
    <border>
      <left style="thin">
        <color rgb="FFFF6600"/>
      </left>
      <right style="thin">
        <color rgb="FFFF6600"/>
      </right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17302">
    <xf borderId="0" fillId="0" fontId="217" numFmtId="0"/>
    <xf borderId="0" fillId="0" fontId="44" numFmtId="0"/>
    <xf applyAlignment="1" borderId="0" fillId="0" fontId="45" numFmtId="204">
      <alignment horizontal="right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46" numFmtId="0"/>
    <xf borderId="0" fillId="0" fontId="47" numFmtId="205"/>
    <xf borderId="0" fillId="0" fontId="47" numFmtId="184"/>
    <xf borderId="0" fillId="0" fontId="47" numFmtId="197"/>
    <xf borderId="0" fillId="0" fontId="46" numFmtId="205"/>
    <xf borderId="0" fillId="0" fontId="47" numFmtId="206"/>
    <xf borderId="0" fillId="0" fontId="48" numFmtId="207"/>
    <xf borderId="0" fillId="0" fontId="48" numFmtId="207"/>
    <xf borderId="0" fillId="0" fontId="48" numFmtId="207"/>
    <xf borderId="0" fillId="0" fontId="48" numFmtId="207"/>
    <xf borderId="0" fillId="0" fontId="217" numFmtId="208"/>
    <xf borderId="0" fillId="0" fontId="49" numFmtId="167"/>
    <xf borderId="0" fillId="0" fontId="217" numFmtId="209"/>
    <xf borderId="0" fillId="0" fontId="49" numFmtId="210"/>
    <xf borderId="0" fillId="0" fontId="47" numFmtId="0"/>
    <xf borderId="0" fillId="0" fontId="47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47" numFmtId="0"/>
    <xf borderId="0" fillId="0" fontId="51" numFmtId="0"/>
    <xf borderId="0" fillId="0" fontId="217" numFmtId="211"/>
    <xf borderId="0" fillId="0" fontId="49" numFmtId="212"/>
    <xf borderId="0" fillId="0" fontId="217" numFmtId="213"/>
    <xf borderId="0" fillId="0" fontId="217" numFmtId="213"/>
    <xf borderId="0" fillId="0" fontId="217" numFmtId="213"/>
    <xf borderId="0" fillId="0" fontId="217" numFmtId="211"/>
    <xf borderId="0" fillId="0" fontId="49" numFmtId="212"/>
    <xf borderId="0" fillId="0" fontId="217" numFmtId="211"/>
    <xf borderId="0" fillId="0" fontId="49" numFmtId="212"/>
    <xf borderId="0" fillId="0" fontId="217" numFmtId="213"/>
    <xf borderId="0" fillId="0" fontId="217" numFmtId="213"/>
    <xf borderId="0" fillId="0" fontId="217" numFmtId="213"/>
    <xf borderId="0" fillId="0" fontId="217" numFmtId="0"/>
    <xf borderId="0" fillId="0" fontId="217" numFmtId="214"/>
    <xf borderId="0" fillId="0" fontId="49" numFmtId="213"/>
    <xf borderId="0" fillId="0" fontId="217" numFmtId="215"/>
    <xf borderId="0" fillId="0" fontId="217" numFmtId="215"/>
    <xf borderId="0" fillId="0" fontId="49" numFmtId="216"/>
    <xf borderId="0" fillId="0" fontId="217" numFmtId="215"/>
    <xf borderId="0" fillId="0" fontId="217" numFmtId="214"/>
    <xf borderId="0" fillId="0" fontId="49" numFmtId="213"/>
    <xf borderId="0" fillId="0" fontId="217" numFmtId="214"/>
    <xf borderId="0" fillId="0" fontId="49" numFmtId="213"/>
    <xf borderId="0" fillId="0" fontId="217" numFmtId="215"/>
    <xf borderId="0" fillId="0" fontId="217" numFmtId="217"/>
    <xf borderId="0" fillId="0" fontId="217" numFmtId="217"/>
    <xf borderId="0" fillId="0" fontId="217" numFmtId="215"/>
    <xf borderId="0" fillId="0" fontId="49" numFmtId="216"/>
    <xf borderId="0" fillId="0" fontId="217" numFmtId="215"/>
    <xf borderId="0" fillId="0" fontId="49" numFmtId="216"/>
    <xf borderId="0" fillId="0" fontId="217" numFmtId="218"/>
    <xf borderId="0" fillId="0" fontId="217" numFmtId="219"/>
    <xf borderId="0" fillId="0" fontId="49" numFmtId="220"/>
    <xf borderId="0" fillId="0" fontId="217" numFmtId="213"/>
    <xf borderId="0" fillId="0" fontId="217" numFmtId="39"/>
    <xf borderId="0" fillId="0" fontId="217" numFmtId="39"/>
    <xf borderId="0" fillId="0" fontId="217" numFmtId="219"/>
    <xf borderId="0" fillId="0" fontId="49" numFmtId="220"/>
    <xf borderId="0" fillId="0" fontId="217" numFmtId="219"/>
    <xf borderId="0" fillId="0" fontId="49" numFmtId="220"/>
    <xf borderId="0" fillId="0" fontId="217" numFmtId="213"/>
    <xf borderId="0" fillId="0" fontId="217" numFmtId="39"/>
    <xf borderId="0" fillId="0" fontId="217" numFmtId="39"/>
    <xf borderId="0" fillId="0" fontId="50" numFmtId="0"/>
    <xf borderId="0" fillId="0" fontId="50" numFmtId="0"/>
    <xf borderId="0" fillId="0" fontId="217" numFmtId="0"/>
    <xf borderId="0" fillId="0" fontId="217" numFmtId="0"/>
    <xf borderId="0" fillId="0" fontId="217" numFmtId="0"/>
    <xf borderId="0" fillId="0" fontId="217" numFmtId="221"/>
    <xf borderId="0" fillId="0" fontId="49" numFmtId="222"/>
    <xf borderId="0" fillId="0" fontId="50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2" fontId="217" numFmtId="0"/>
    <xf borderId="0" fillId="0" fontId="51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47" numFmtId="0"/>
    <xf borderId="0" fillId="0" fontId="47" numFmtId="0"/>
    <xf borderId="0" fillId="0" fontId="50" numFmtId="0"/>
    <xf applyAlignment="1" borderId="0" fillId="0" fontId="53" numFmtId="0">
      <alignment vertical="center"/>
    </xf>
    <xf applyAlignment="1" borderId="0" fillId="0" fontId="53" numFmtId="0">
      <alignment vertical="center"/>
    </xf>
    <xf applyAlignment="1" borderId="0" fillId="0" fontId="53" numFmtId="0">
      <alignment vertical="center"/>
    </xf>
    <xf borderId="0" fillId="0" fontId="217" numFmtId="223"/>
    <xf borderId="0" fillId="0" fontId="217" numFmtId="224"/>
    <xf borderId="0" fillId="0" fontId="217" numFmtId="225"/>
    <xf borderId="0" fillId="0" fontId="217" numFmtId="225"/>
    <xf borderId="0" fillId="0" fontId="49" numFmtId="226"/>
    <xf borderId="0" fillId="0" fontId="217" numFmtId="225"/>
    <xf borderId="0" fillId="0" fontId="217" numFmtId="223"/>
    <xf borderId="0" fillId="0" fontId="217" numFmtId="223"/>
    <xf borderId="0" fillId="0" fontId="217" numFmtId="225"/>
    <xf borderId="0" fillId="0" fontId="217" numFmtId="225"/>
    <xf borderId="0" fillId="0" fontId="49" numFmtId="226"/>
    <xf borderId="0" fillId="0" fontId="217" numFmtId="225"/>
    <xf borderId="0" fillId="0" fontId="49" numFmtId="226"/>
    <xf borderId="0" fillId="0" fontId="217" numFmtId="224"/>
    <xf applyAlignment="1" borderId="0" fillId="0" fontId="217" numFmtId="227">
      <alignment horizontal="right"/>
    </xf>
    <xf borderId="0" fillId="0" fontId="217" numFmtId="228"/>
    <xf applyAlignment="1" borderId="0" fillId="0" fontId="49" numFmtId="229">
      <alignment horizontal="right"/>
    </xf>
    <xf borderId="0" fillId="0" fontId="217" numFmtId="230"/>
    <xf borderId="0" fillId="0" fontId="217" numFmtId="230"/>
    <xf borderId="0" fillId="0" fontId="49" numFmtId="231"/>
    <xf borderId="0" fillId="0" fontId="217" numFmtId="230"/>
    <xf applyAlignment="1" borderId="0" fillId="0" fontId="217" numFmtId="227">
      <alignment horizontal="right"/>
    </xf>
    <xf applyAlignment="1" borderId="0" fillId="0" fontId="217" numFmtId="227">
      <alignment horizontal="right"/>
    </xf>
    <xf applyAlignment="1" borderId="0" fillId="0" fontId="49" numFmtId="229">
      <alignment horizontal="right"/>
    </xf>
    <xf applyAlignment="1" borderId="0" fillId="0" fontId="217" numFmtId="227">
      <alignment horizontal="right"/>
    </xf>
    <xf applyAlignment="1" borderId="0" fillId="0" fontId="49" numFmtId="229">
      <alignment horizontal="right"/>
    </xf>
    <xf borderId="0" fillId="0" fontId="217" numFmtId="230"/>
    <xf borderId="0" fillId="0" fontId="217" numFmtId="230"/>
    <xf borderId="0" fillId="0" fontId="49" numFmtId="231"/>
    <xf borderId="0" fillId="0" fontId="217" numFmtId="230"/>
    <xf borderId="0" fillId="0" fontId="49" numFmtId="231"/>
    <xf borderId="0" fillId="0" fontId="217" numFmtId="228"/>
    <xf applyAlignment="1" borderId="0" fillId="0" fontId="217" numFmtId="224">
      <alignment horizontal="right"/>
    </xf>
    <xf borderId="0" fillId="0" fontId="50" numFmtId="0"/>
    <xf borderId="0" fillId="0" fontId="47" numFmtId="0"/>
    <xf borderId="0" fillId="0" fontId="217" numFmtId="232"/>
    <xf borderId="0" fillId="0" fontId="217" numFmtId="208"/>
    <xf borderId="0" fillId="0" fontId="49" numFmtId="233"/>
    <xf borderId="0" fillId="0" fontId="217" numFmtId="208"/>
    <xf borderId="0" fillId="0" fontId="217" numFmtId="234"/>
    <xf borderId="0" fillId="0" fontId="217" numFmtId="209"/>
    <xf borderId="0" fillId="0" fontId="49" numFmtId="235"/>
    <xf borderId="0" fillId="0" fontId="217" numFmtId="209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50" numFmtId="0"/>
    <xf borderId="0" fillId="0" fontId="50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borderId="0" fillId="0" fontId="55" numFmtId="0"/>
    <xf borderId="0" fillId="0" fontId="55" numFmtId="0"/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borderId="222" fillId="0" fontId="56" numFmtId="0"/>
    <xf borderId="0" fillId="0" fontId="47" numFmtId="0"/>
    <xf borderId="0" fillId="0" fontId="47" numFmtId="0"/>
    <xf borderId="22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0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0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50" numFmtId="0"/>
    <xf borderId="0" fillId="0" fontId="47" numFmtId="0"/>
    <xf borderId="0" fillId="0" fontId="47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borderId="0" fillId="0" fontId="56" numFmtId="0"/>
    <xf borderId="0" fillId="0" fontId="217" numFmtId="0"/>
    <xf borderId="0" fillId="0" fontId="47" numFmtId="0"/>
    <xf borderId="0" fillId="0" fontId="47" numFmtId="0"/>
    <xf borderId="0" fillId="0" fontId="59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4" numFmtId="0"/>
    <xf borderId="0" fillId="0" fontId="47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3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5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7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12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3" fontId="60" numFmtId="0"/>
    <xf borderId="0" fillId="11" fontId="61" numFmtId="0"/>
    <xf borderId="0" fillId="11" fontId="61" numFmtId="0"/>
    <xf borderId="0" fillId="11" fontId="61" numFmtId="0"/>
    <xf borderId="0" fillId="14" fontId="61" numFmtId="0"/>
    <xf borderId="0" fillId="15" fontId="61" numFmtId="0"/>
    <xf borderId="0" fillId="15" fontId="61" numFmtId="0"/>
    <xf borderId="0" fillId="15" fontId="61" numFmtId="0"/>
    <xf borderId="0" fillId="6" fontId="61" numFmtId="0"/>
    <xf borderId="0" fillId="13" fontId="61" numFmtId="0"/>
    <xf borderId="0" fillId="13" fontId="61" numFmtId="0"/>
    <xf borderId="0" fillId="13" fontId="61" numFmtId="0"/>
    <xf borderId="0" fillId="12" fontId="61" numFmtId="0"/>
    <xf borderId="0" fillId="5" fontId="61" numFmtId="0"/>
    <xf borderId="0" fillId="5" fontId="61" numFmtId="0"/>
    <xf borderId="0" fillId="5" fontId="61" numFmtId="0"/>
    <xf borderId="0" fillId="16" fontId="61" numFmtId="0"/>
    <xf borderId="0" fillId="11" fontId="61" numFmtId="0"/>
    <xf borderId="0" fillId="11" fontId="61" numFmtId="0"/>
    <xf borderId="0" fillId="11" fontId="61" numFmtId="0"/>
    <xf borderId="0" fillId="17" fontId="61" numFmtId="0"/>
    <xf borderId="0" fillId="6" fontId="61" numFmtId="0"/>
    <xf borderId="0" fillId="6" fontId="61" numFmtId="0"/>
    <xf borderId="0" fillId="6" fontId="61" numFmtId="0"/>
    <xf borderId="0" fillId="18" fontId="61" numFmtId="0"/>
    <xf borderId="0" fillId="20" fontId="60" numFmtId="0"/>
    <xf borderId="0" fillId="21" fontId="60" numFmtId="0"/>
    <xf borderId="0" fillId="22" fontId="61" numFmtId="0"/>
    <xf borderId="0" fillId="23" fontId="61" numFmtId="0"/>
    <xf borderId="0" fillId="23" fontId="61" numFmtId="0"/>
    <xf borderId="0" fillId="23" fontId="61" numFmtId="0"/>
    <xf borderId="0" fillId="19" fontId="61" numFmtId="0"/>
    <xf borderId="0" fillId="25" fontId="60" numFmtId="0"/>
    <xf borderId="0" fillId="25" fontId="60" numFmtId="0"/>
    <xf borderId="0" fillId="26" fontId="61" numFmtId="0"/>
    <xf borderId="0" fillId="15" fontId="61" numFmtId="0"/>
    <xf borderId="0" fillId="15" fontId="61" numFmtId="0"/>
    <xf borderId="0" fillId="15" fontId="61" numFmtId="0"/>
    <xf borderId="0" fillId="24" fontId="61" numFmtId="0"/>
    <xf borderId="0" fillId="25" fontId="60" numFmtId="0"/>
    <xf borderId="0" fillId="25" fontId="60" numFmtId="0"/>
    <xf borderId="0" fillId="21" fontId="61" numFmtId="0"/>
    <xf borderId="0" fillId="13" fontId="61" numFmtId="0"/>
    <xf borderId="0" fillId="13" fontId="61" numFmtId="0"/>
    <xf borderId="0" fillId="13" fontId="61" numFmtId="0"/>
    <xf borderId="0" fillId="27" fontId="61" numFmtId="0"/>
    <xf borderId="0" fillId="25" fontId="60" numFmtId="0"/>
    <xf borderId="0" fillId="21" fontId="60" numFmtId="0"/>
    <xf borderId="0" fillId="21" fontId="61" numFmtId="0"/>
    <xf borderId="0" fillId="28" fontId="61" numFmtId="0"/>
    <xf borderId="0" fillId="28" fontId="61" numFmtId="0"/>
    <xf borderId="0" fillId="28" fontId="61" numFmtId="0"/>
    <xf borderId="0" fillId="16" fontId="61" numFmtId="0"/>
    <xf borderId="0" fillId="20" fontId="60" numFmtId="0"/>
    <xf borderId="0" fillId="22" fontId="60" numFmtId="0"/>
    <xf borderId="0" fillId="22" fontId="61" numFmtId="0"/>
    <xf borderId="0" fillId="17" fontId="61" numFmtId="0"/>
    <xf borderId="0" fillId="17" fontId="61" numFmtId="0"/>
    <xf borderId="0" fillId="17" fontId="61" numFmtId="0"/>
    <xf borderId="0" fillId="29" fontId="60" numFmtId="0"/>
    <xf borderId="0" fillId="29" fontId="60" numFmtId="0"/>
    <xf borderId="0" fillId="30" fontId="61" numFmtId="0"/>
    <xf borderId="0" fillId="24" fontId="61" numFmtId="0"/>
    <xf borderId="0" fillId="24" fontId="61" numFmtId="0"/>
    <xf borderId="0" fillId="24" fontId="61" numFmtId="0"/>
    <xf borderId="0" fillId="15" fontId="61" numFmtId="0"/>
    <xf borderId="0" fillId="0" fontId="217" numFmtId="41"/>
    <xf borderId="0" fillId="0" fontId="62" numFmtId="236"/>
    <xf borderId="0" fillId="0" fontId="62" numFmtId="237"/>
    <xf applyAlignment="1" borderId="224" fillId="31" fontId="63" numFmtId="238">
      <alignment vertical="center"/>
    </xf>
    <xf applyAlignment="1" applyProtection="1" borderId="0" fillId="0" fontId="44" numFmtId="0">
      <alignment horizontal="center" wrapText="1"/>
      <protection hidden="0" locked="0"/>
    </xf>
    <xf borderId="0" fillId="0" fontId="62" numFmtId="239"/>
    <xf borderId="0" fillId="0" fontId="62" numFmtId="240"/>
    <xf borderId="0" fillId="0" fontId="64" numFmtId="0"/>
    <xf borderId="0" fillId="0" fontId="64" numFmtId="0"/>
    <xf borderId="0" fillId="0" fontId="64" numFmtId="0"/>
    <xf borderId="0" fillId="32" fontId="36" numFmtId="0"/>
    <xf borderId="246" fillId="0" fontId="65" numFmtId="0"/>
    <xf applyAlignment="1" borderId="226" fillId="33" fontId="28" numFmtId="0">
      <alignment horizontal="center" vertical="center"/>
    </xf>
    <xf applyAlignment="1" borderId="8" fillId="33" fontId="28" numFmtId="0">
      <alignment horizontal="center"/>
    </xf>
    <xf applyAlignment="1" borderId="8" fillId="33" fontId="28" numFmtId="0">
      <alignment horizontal="center"/>
    </xf>
    <xf borderId="0" fillId="0" fontId="66" numFmtId="0"/>
    <xf applyAlignment="1" borderId="0" fillId="34" fontId="67" numFmtId="0">
      <alignment horizontal="left" indent="1" vertical="center"/>
    </xf>
    <xf borderId="227" fillId="0" fontId="44" numFmtId="0"/>
    <xf borderId="227" fillId="0" fontId="44" numFmtId="0"/>
    <xf borderId="10" fillId="0" fontId="217" numFmtId="241"/>
    <xf borderId="10" fillId="0" fontId="217" numFmtId="241"/>
    <xf borderId="0" fillId="0" fontId="68" numFmtId="0"/>
    <xf borderId="0" fillId="0" fontId="69" numFmtId="242"/>
    <xf borderId="0" fillId="0" fontId="70" numFmtId="243"/>
    <xf borderId="0" fillId="0" fontId="70" numFmtId="244"/>
    <xf borderId="0" fillId="0" fontId="70" numFmtId="245"/>
    <xf borderId="0" fillId="0" fontId="70" numFmtId="246"/>
    <xf borderId="0" fillId="0" fontId="70" numFmtId="247"/>
    <xf borderId="0" fillId="0" fontId="70" numFmtId="248"/>
    <xf borderId="0" fillId="0" fontId="70" numFmtId="243"/>
    <xf borderId="242" fillId="36" fontId="71" numFmtId="0"/>
    <xf borderId="242" fillId="36" fontId="71" numFmtId="0"/>
    <xf borderId="242" fillId="36" fontId="71" numFmtId="0"/>
    <xf borderId="242" fillId="35" fontId="72" numFmtId="0"/>
    <xf borderId="13" fillId="0" fontId="64" numFmtId="0"/>
    <xf borderId="13" fillId="0" fontId="64" numFmtId="0"/>
    <xf borderId="13" fillId="0" fontId="64" numFmtId="0"/>
    <xf borderId="12" fillId="0" fontId="73" numFmtId="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4" numFmtId="249"/>
    <xf borderId="0" fillId="0" fontId="70" numFmtId="250"/>
    <xf borderId="0" fillId="0" fontId="70" numFmtId="247"/>
    <xf applyAlignment="1" applyProtection="1" borderId="0" fillId="0" fontId="75" numFmtId="38">
      <alignment horizontal="center"/>
      <protection hidden="0" locked="0"/>
    </xf>
    <xf borderId="0" fillId="0" fontId="70" numFmtId="3"/>
    <xf borderId="244" fillId="8" fontId="217" numFmtId="0"/>
    <xf borderId="244" fillId="8" fontId="217" numFmtId="0"/>
    <xf borderId="244" fillId="8" fontId="217" numFmtId="0"/>
    <xf applyAlignment="1" borderId="0" fillId="0" fontId="76" numFmtId="0">
      <alignment horizontal="left"/>
    </xf>
    <xf applyProtection="1" borderId="0" fillId="37" fontId="217" numFmtId="3">
      <protection hidden="1" locked="1"/>
    </xf>
    <xf applyProtection="1" borderId="0" fillId="37" fontId="217" numFmtId="0">
      <protection hidden="1" locked="1"/>
    </xf>
    <xf applyProtection="1" borderId="0" fillId="37" fontId="217" numFmtId="0">
      <protection hidden="1" locked="1"/>
    </xf>
    <xf applyProtection="1" borderId="0" fillId="37" fontId="77" numFmtId="0">
      <protection hidden="1" locked="1"/>
    </xf>
    <xf applyProtection="1" borderId="0" fillId="37" fontId="47" numFmtId="251">
      <protection hidden="1" locked="1"/>
    </xf>
    <xf applyProtection="1" borderId="0" fillId="37" fontId="47" numFmtId="251">
      <protection hidden="1" locked="1"/>
    </xf>
    <xf borderId="0" fillId="0" fontId="217" numFmtId="42"/>
    <xf borderId="0" fillId="0" fontId="70" numFmtId="243"/>
    <xf borderId="0" fillId="0" fontId="48" numFmtId="231"/>
    <xf borderId="0" fillId="0" fontId="48" numFmtId="8"/>
    <xf borderId="0" fillId="0" fontId="70" numFmtId="252"/>
    <xf applyAlignment="1" borderId="0" fillId="0" fontId="217" numFmtId="253">
      <alignment horizontal="centerContinuous"/>
    </xf>
    <xf borderId="0" fillId="0" fontId="27" numFmtId="0"/>
    <xf borderId="0" fillId="0" fontId="78" numFmtId="1"/>
    <xf applyAlignment="1" borderId="283" fillId="38" fontId="79" numFmtId="14">
      <alignment horizontal="right"/>
    </xf>
    <xf borderId="16" fillId="39" fontId="217" numFmtId="254"/>
    <xf borderId="0" fillId="39" fontId="217" numFmtId="255"/>
    <xf borderId="17" fillId="0" fontId="217" numFmtId="256"/>
    <xf borderId="0" fillId="0" fontId="69" numFmtId="14"/>
    <xf applyAlignment="1" borderId="283" fillId="38" fontId="79" numFmtId="14">
      <alignment horizontal="right"/>
    </xf>
    <xf applyAlignment="1" borderId="0" fillId="0" fontId="79" numFmtId="257">
      <alignment horizontal="right"/>
    </xf>
    <xf applyAlignment="1" borderId="0" fillId="0" fontId="80" numFmtId="212">
      <alignment horizontal="right" vertical="center"/>
    </xf>
    <xf applyProtection="1" borderId="0" fillId="0" fontId="77" numFmtId="0">
      <protection hidden="1" locked="1"/>
    </xf>
    <xf applyProtection="1" borderId="0" fillId="0" fontId="217" numFmtId="0">
      <protection hidden="1" locked="1"/>
    </xf>
    <xf applyProtection="1" borderId="0" fillId="0" fontId="82" numFmtId="0">
      <protection hidden="1" locked="1"/>
    </xf>
    <xf applyProtection="1" borderId="0" fillId="0" fontId="82" numFmtId="0">
      <protection hidden="1" locked="1"/>
    </xf>
    <xf borderId="0" fillId="0" fontId="33" numFmtId="0"/>
    <xf borderId="18" fillId="0" fontId="77" numFmtId="3"/>
    <xf borderId="0" fillId="0" fontId="82" numFmtId="38"/>
    <xf borderId="0" fillId="0" fontId="82" numFmtId="40"/>
    <xf borderId="0" fillId="40" fontId="48" numFmtId="191"/>
    <xf borderId="0" fillId="40" fontId="79" numFmtId="191"/>
    <xf borderId="0" fillId="0" fontId="83" numFmtId="0"/>
    <xf borderId="0" fillId="0" fontId="217" numFmtId="258"/>
    <xf borderId="19" fillId="0" fontId="217" numFmtId="0"/>
    <xf applyAlignment="1" borderId="20" fillId="41" fontId="217" numFmtId="0">
      <alignment horizontal="center"/>
    </xf>
    <xf borderId="0" fillId="0" fontId="84" numFmtId="259"/>
    <xf borderId="0" fillId="0" fontId="85" numFmtId="41"/>
    <xf borderId="0" fillId="0" fontId="84" numFmtId="260"/>
    <xf borderId="0" fillId="0" fontId="85" numFmtId="43"/>
    <xf applyProtection="1" borderId="0" fillId="38" fontId="86" numFmtId="3">
      <protection hidden="0" locked="0"/>
    </xf>
    <xf borderId="0" fillId="42" fontId="87" numFmtId="0"/>
    <xf borderId="0" fillId="43" fontId="87" numFmtId="0"/>
    <xf borderId="0" fillId="44" fontId="87" numFmtId="0"/>
    <xf borderId="0" fillId="0" fontId="70" numFmtId="247"/>
    <xf borderId="0" fillId="0" fontId="70" numFmtId="243"/>
    <xf borderId="0" fillId="0" fontId="70" numFmtId="247"/>
    <xf borderId="0" fillId="0" fontId="70" numFmtId="248"/>
    <xf borderId="0" fillId="0" fontId="70" numFmtId="243"/>
    <xf applyAlignment="1" borderId="0" fillId="0" fontId="88" numFmtId="0">
      <alignment horizontal="left"/>
    </xf>
    <xf borderId="0" fillId="0" fontId="89" numFmtId="0"/>
    <xf borderId="0" fillId="0" fontId="90" numFmtId="0"/>
    <xf borderId="242" fillId="2" fontId="91" numFmtId="0"/>
    <xf borderId="242" fillId="2" fontId="91" numFmtId="0"/>
    <xf borderId="242" fillId="2" fontId="91" numFmtId="0"/>
    <xf borderId="242" fillId="10" fontId="91" numFmtId="0"/>
    <xf borderId="20" fillId="45" fontId="48" numFmtId="0"/>
    <xf borderId="0" fillId="0" fontId="217" numFmtId="261"/>
    <xf borderId="0" fillId="0" fontId="217" numFmtId="262"/>
    <xf borderId="0" fillId="0" fontId="217" numFmtId="263"/>
    <xf borderId="0" fillId="0" fontId="217" numFmtId="0"/>
    <xf borderId="0" fillId="0" fontId="217" numFmtId="0"/>
    <xf borderId="0" fillId="0" fontId="92" numFmtId="0"/>
    <xf borderId="0" fillId="0" fontId="44" numFmtId="0"/>
    <xf borderId="0" fillId="0" fontId="93" numFmtId="0"/>
    <xf borderId="0" fillId="0" fontId="70" numFmtId="0"/>
    <xf borderId="0" fillId="0" fontId="47" numFmtId="0"/>
    <xf borderId="0" fillId="0" fontId="48" numFmtId="0"/>
    <xf borderId="0" fillId="0" fontId="94" numFmtId="0"/>
    <xf borderId="0" fillId="0" fontId="95" numFmtId="3"/>
    <xf borderId="20" fillId="0" fontId="48" numFmtId="0"/>
    <xf borderId="0" fillId="39" fontId="217" numFmtId="6"/>
    <xf applyAlignment="1" applyProtection="1" borderId="0" fillId="0" fontId="96" numFmtId="0">
      <alignment vertical="top"/>
      <protection hidden="0" locked="0"/>
    </xf>
    <xf borderId="0" fillId="0" fontId="97" numFmtId="0"/>
    <xf applyProtection="1" borderId="0" fillId="0" fontId="48" numFmtId="0">
      <protection hidden="1" locked="1"/>
    </xf>
    <xf applyAlignment="1" borderId="0" fillId="0" fontId="217" numFmtId="264">
      <alignment horizontal="right"/>
    </xf>
    <xf applyAlignment="1" borderId="0" fillId="0" fontId="217" numFmtId="264">
      <alignment horizontal="right"/>
    </xf>
    <xf applyAlignment="1" borderId="0" fillId="0" fontId="98" numFmtId="0">
      <alignment horizontal="center"/>
    </xf>
    <xf borderId="0" fillId="0" fontId="99" numFmtId="0"/>
    <xf borderId="0" fillId="37" fontId="48" numFmtId="38"/>
    <xf applyAlignment="1" borderId="0" fillId="0" fontId="80" numFmtId="265">
      <alignment horizontal="right" vertical="center"/>
    </xf>
    <xf borderId="0" fillId="0" fontId="79" numFmtId="0"/>
    <xf applyAlignment="1" borderId="230" fillId="0" fontId="100" numFmtId="238">
      <alignment vertical="center"/>
    </xf>
    <xf applyAlignment="1" borderId="22" fillId="0" fontId="101" numFmtId="0">
      <alignment horizontal="left" vertical="center"/>
    </xf>
    <xf applyAlignment="1" borderId="282" fillId="0" fontId="101" numFmtId="0">
      <alignment horizontal="left" vertical="center"/>
    </xf>
    <xf applyAlignment="1" borderId="231" fillId="0" fontId="100" numFmtId="0">
      <alignment horizontal="center" vertical="top"/>
    </xf>
    <xf applyAlignment="1" borderId="174" fillId="31" fontId="102" numFmtId="0">
      <alignment horizontal="left" indent="1" vertical="center"/>
    </xf>
    <xf borderId="0" fillId="38" fontId="107" numFmtId="0"/>
    <xf borderId="0" fillId="0" fontId="106" numFmtId="3"/>
    <xf borderId="0" fillId="38" fontId="107" numFmtId="0"/>
    <xf applyAlignment="1" borderId="0" fillId="46" fontId="108" numFmtId="0">
      <alignment horizontal="left" vertical="center"/>
    </xf>
    <xf applyProtection="1" borderId="0" fillId="0" fontId="104" numFmtId="9">
      <protection hidden="0" locked="0"/>
    </xf>
    <xf applyAlignment="1" borderId="0" fillId="0" fontId="109" numFmtId="0">
      <alignment horizontal="left" vertical="center"/>
    </xf>
    <xf borderId="0" fillId="38" fontId="107" numFmtId="0"/>
    <xf borderId="0" fillId="0" fontId="101" numFmtId="266"/>
    <xf borderId="0" fillId="0" fontId="27" numFmtId="0"/>
    <xf applyAlignment="1" borderId="227" fillId="0" fontId="110" numFmtId="0">
      <alignment horizontal="center"/>
    </xf>
    <xf applyAlignment="1" borderId="0" fillId="0" fontId="110" numFmtId="0">
      <alignment horizontal="center"/>
    </xf>
    <xf applyAlignment="1" borderId="0" fillId="0" fontId="111" numFmtId="0">
      <alignment vertical="center"/>
    </xf>
    <xf borderId="0" fillId="0" fontId="111" numFmtId="0"/>
    <xf borderId="0" fillId="0" fontId="77" numFmtId="0"/>
    <xf applyProtection="1" borderId="0" fillId="0" fontId="112" numFmtId="3">
      <protection hidden="1" locked="1"/>
    </xf>
    <xf applyAlignment="1" applyProtection="1" borderId="0" fillId="38" fontId="113" numFmtId="212">
      <alignment horizontal="right" vertical="center"/>
      <protection hidden="0" locked="0"/>
    </xf>
    <xf applyAlignment="1" applyProtection="1" borderId="232" fillId="38" fontId="113" numFmtId="265">
      <alignment horizontal="right" vertical="center"/>
      <protection hidden="0" locked="0"/>
    </xf>
    <xf applyAlignment="1" applyProtection="1" borderId="232" fillId="38" fontId="114" numFmtId="0">
      <alignment horizontal="right" vertical="center"/>
      <protection hidden="0" locked="0"/>
    </xf>
    <xf applyAlignment="1" applyProtection="1" borderId="0" fillId="38" fontId="113" numFmtId="267">
      <alignment horizontal="right" vertical="center"/>
      <protection hidden="0" locked="0"/>
    </xf>
    <xf applyAlignment="1" applyProtection="1" borderId="0" fillId="38" fontId="113" numFmtId="268">
      <alignment horizontal="right" vertical="center"/>
      <protection hidden="0" locked="0"/>
    </xf>
    <xf applyAlignment="1" applyProtection="1" borderId="0" fillId="38" fontId="113" numFmtId="203">
      <alignment horizontal="right" vertical="center"/>
      <protection hidden="0" locked="0"/>
    </xf>
    <xf applyAlignment="1" applyProtection="1" borderId="232" fillId="38" fontId="115" numFmtId="269">
      <alignment horizontal="right" vertical="center"/>
      <protection hidden="0" locked="0"/>
    </xf>
    <xf borderId="27" fillId="0" fontId="32" numFmtId="0"/>
    <xf borderId="20" fillId="0" fontId="116" numFmtId="3"/>
    <xf borderId="20" fillId="0" fontId="116" numFmtId="9"/>
    <xf borderId="20" fillId="0" fontId="116" numFmtId="0"/>
    <xf borderId="20" fillId="0" fontId="116" numFmtId="10"/>
    <xf borderId="20" fillId="0" fontId="116" numFmtId="0"/>
    <xf borderId="20" fillId="0" fontId="116" numFmtId="4"/>
    <xf borderId="20" fillId="39" fontId="48" numFmtId="10"/>
    <xf applyAlignment="1" borderId="28" fillId="0" fontId="117" numFmtId="0">
      <alignment horizontal="center"/>
    </xf>
    <xf borderId="0" fillId="0" fontId="48" numFmtId="8"/>
    <xf applyProtection="1" borderId="0" fillId="38" fontId="217" numFmtId="3">
      <protection hidden="0" locked="0"/>
    </xf>
    <xf borderId="0" fillId="38" fontId="77" numFmtId="3"/>
    <xf borderId="0" fillId="0" fontId="48" numFmtId="270"/>
    <xf borderId="0" fillId="0" fontId="48" numFmtId="271"/>
    <xf borderId="0" fillId="38" fontId="77" numFmtId="3"/>
    <xf applyProtection="1" borderId="0" fillId="38" fontId="77" numFmtId="3">
      <protection hidden="0" locked="0"/>
    </xf>
    <xf borderId="0" fillId="0" fontId="48" numFmtId="271"/>
    <xf applyProtection="1" borderId="0" fillId="39" fontId="118" numFmtId="270">
      <protection hidden="0" locked="0"/>
    </xf>
    <xf applyAlignment="1" applyProtection="1" borderId="233" fillId="39" fontId="113" numFmtId="272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9" fontId="120" numFmtId="0"/>
    <xf borderId="0" fillId="9" fontId="120" numFmtId="0"/>
    <xf borderId="0" fillId="9" fontId="120" numFmtId="0"/>
    <xf borderId="0" fillId="5" fontId="120" numFmtId="0"/>
    <xf applyAlignment="1" borderId="0" fillId="0" fontId="217" numFmtId="273">
      <alignment horizontal="right"/>
    </xf>
    <xf applyAlignment="1" borderId="0" fillId="0" fontId="217" numFmtId="273">
      <alignment horizontal="right"/>
    </xf>
    <xf borderId="0" fillId="0" fontId="50" numFmtId="0"/>
    <xf borderId="0" fillId="0" fontId="70" numFmtId="247"/>
    <xf borderId="0" fillId="0" fontId="70" numFmtId="243"/>
    <xf borderId="0" fillId="0" fontId="70" numFmtId="247"/>
    <xf borderId="0" fillId="0" fontId="70" numFmtId="248"/>
    <xf borderId="0" fillId="0" fontId="70" numFmtId="243"/>
    <xf applyAlignment="1" borderId="0" fillId="0" fontId="217" numFmtId="274">
      <alignment horizontal="right"/>
    </xf>
    <xf applyAlignment="1" borderId="0" fillId="0" fontId="217" numFmtId="274">
      <alignment horizontal="right"/>
    </xf>
    <xf borderId="0" fillId="0" fontId="82" numFmtId="184"/>
    <xf borderId="0" fillId="0" fontId="82" numFmtId="197"/>
    <xf borderId="0" fillId="0" fontId="217" numFmtId="168"/>
    <xf borderId="0" fillId="0" fontId="217" numFmtId="182"/>
    <xf borderId="0" fillId="0" fontId="121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60" numFmtId="182"/>
    <xf borderId="0" fillId="0" fontId="217" numFmtId="275"/>
    <xf borderId="0" fillId="0" fontId="60" numFmtId="182"/>
    <xf borderId="0" fillId="0" fontId="217" numFmtId="182"/>
    <xf borderId="0" fillId="0" fontId="122" numFmtId="182"/>
    <xf borderId="0" fillId="0" fontId="60" numFmtId="182"/>
    <xf borderId="0" fillId="0" fontId="60" numFmtId="182"/>
    <xf borderId="0" fillId="0" fontId="60" numFmtId="182"/>
    <xf borderId="0" fillId="0" fontId="217" numFmtId="168"/>
    <xf borderId="0" fillId="0" fontId="60" numFmtId="182"/>
    <xf borderId="0" fillId="36" fontId="123" numFmtId="0"/>
    <xf borderId="0" fillId="0" fontId="124" numFmtId="276"/>
    <xf borderId="0" fillId="0" fontId="217" numFmtId="17"/>
    <xf borderId="0" fillId="0" fontId="82" numFmtId="277"/>
    <xf borderId="0" fillId="0" fontId="82" numFmtId="278"/>
    <xf borderId="0" fillId="0" fontId="95" numFmtId="0"/>
    <xf applyAlignment="1" borderId="272" fillId="0" fontId="125" numFmtId="3">
      <alignment horizontal="left"/>
    </xf>
    <xf applyAlignment="1" borderId="0" fillId="0" fontId="126" numFmtId="279">
      <alignment horizontal="right"/>
    </xf>
    <xf applyAlignment="1" applyProtection="1" borderId="0" fillId="37" fontId="48" numFmtId="280">
      <alignment horizontal="right"/>
      <protection hidden="1" locked="1"/>
    </xf>
    <xf applyAlignment="1" borderId="0" fillId="0" fontId="127" numFmtId="0">
      <alignment horizontal="left" vertical="center"/>
    </xf>
    <xf borderId="0" fillId="2" fontId="128" numFmtId="0"/>
    <xf borderId="0" fillId="2" fontId="128" numFmtId="0"/>
    <xf borderId="0" fillId="2" fontId="128" numFmtId="0"/>
    <xf borderId="0" fillId="2" fontId="129" numFmtId="0"/>
    <xf applyAlignment="1" borderId="226" fillId="33" fontId="28" numFmtId="0">
      <alignment horizontal="center" wrapText="1"/>
    </xf>
    <xf borderId="0" fillId="0" fontId="130" numFmtId="37"/>
    <xf borderId="0" fillId="0" fontId="217" numFmtId="281"/>
    <xf applyAlignment="1" borderId="0" fillId="47" fontId="131" numFmtId="0">
      <alignment horizontal="left" indent="1"/>
    </xf>
    <xf borderId="0" fillId="0" fontId="74" numFmtId="282"/>
    <xf borderId="0" fillId="0" fontId="217" numFmtId="283"/>
    <xf borderId="20" fillId="0" fontId="48" numFmtId="38"/>
    <xf borderId="0" fillId="0" fontId="217" numFmtId="5"/>
    <xf borderId="0" fillId="0" fontId="48" numFmtId="40"/>
    <xf borderId="0" fillId="0" fontId="217" numFmtId="284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84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177" numFmtId="0"/>
    <xf borderId="0" fillId="0" fontId="84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5"/>
    <xf borderId="0" fillId="0" fontId="217" numFmtId="285"/>
    <xf applyAlignment="1" borderId="0" fillId="0" fontId="80" numFmtId="0">
      <alignment horizontal="left" vertical="center"/>
    </xf>
    <xf borderId="0" fillId="0" fontId="132" numFmtId="0"/>
    <xf borderId="0" fillId="0" fontId="217" numFmtId="0"/>
    <xf borderId="0" fillId="0" fontId="217" numFmtId="0"/>
    <xf borderId="0" fillId="0" fontId="84" numFmtId="0"/>
    <xf applyAlignment="1" borderId="0" fillId="0" fontId="133" numFmtId="0">
      <alignment horizontal="left" vertical="center"/>
    </xf>
    <xf borderId="0" fillId="0" fontId="48" numFmtId="286"/>
    <xf borderId="0" fillId="0" fontId="217" numFmtId="0"/>
    <xf borderId="0" fillId="0" fontId="134" numFmtId="0"/>
    <xf borderId="0" fillId="0" fontId="48" numFmtId="287"/>
    <xf applyAlignment="1" applyProtection="1" borderId="20" fillId="48" fontId="27" numFmtId="3">
      <alignment horizontal="center"/>
      <protection hidden="0" locked="0"/>
    </xf>
    <xf applyAlignment="1" applyProtection="1" borderId="20" fillId="48" fontId="27" numFmtId="3">
      <alignment horizontal="center"/>
      <protection hidden="0" locked="0"/>
    </xf>
    <xf applyAlignment="1" borderId="0" fillId="0" fontId="135" numFmtId="0">
      <alignment horizontal="left"/>
    </xf>
    <xf applyAlignment="1" borderId="0" fillId="0" fontId="136" numFmtId="0">
      <alignment horizontal="left"/>
    </xf>
    <xf borderId="0" fillId="0" fontId="217" numFmtId="0"/>
    <xf borderId="0" fillId="0" fontId="217" numFmtId="0"/>
    <xf applyAlignment="1" applyProtection="1" borderId="0" fillId="0" fontId="44" numFmtId="14">
      <alignment horizontal="center" wrapText="1"/>
      <protection hidden="0" locked="0"/>
    </xf>
    <xf applyAlignment="1" borderId="0" fillId="0" fontId="80" numFmtId="203">
      <alignment horizontal="right" vertical="center"/>
    </xf>
    <xf borderId="0" fillId="0" fontId="217" numFmtId="44"/>
    <xf borderId="0" fillId="0" fontId="70" numFmtId="288"/>
    <xf borderId="0" fillId="0" fontId="217" numFmtId="41"/>
    <xf borderId="0" fillId="0" fontId="217" numFmtId="43"/>
    <xf borderId="0" fillId="0" fontId="77" numFmtId="3"/>
    <xf applyProtection="1" borderId="0" fillId="0" fontId="47" numFmtId="289">
      <protection hidden="1" locked="1"/>
    </xf>
    <xf applyProtection="1" borderId="0" fillId="0" fontId="47" numFmtId="289">
      <protection hidden="1" locked="1"/>
    </xf>
    <xf applyAlignment="1" borderId="0" fillId="0" fontId="44" numFmtId="290">
      <alignment horizontal="right"/>
    </xf>
    <xf borderId="0" fillId="0" fontId="48" numFmtId="291"/>
    <xf applyProtection="1" borderId="0" fillId="0" fontId="217" numFmtId="0">
      <protection hidden="0" locked="0"/>
    </xf>
    <xf applyProtection="1" borderId="0" fillId="0" fontId="217" numFmtId="0">
      <protection hidden="0" locked="0"/>
    </xf>
    <xf applyProtection="1" borderId="0" fillId="0" fontId="137" numFmtId="0">
      <protection hidden="0" locked="0"/>
    </xf>
    <xf applyProtection="1" borderId="0" fillId="0" fontId="217" numFmtId="0">
      <protection hidden="0" locked="0"/>
    </xf>
    <xf applyProtection="1" borderId="0" fillId="0" fontId="217" numFmtId="0">
      <protection hidden="0" locked="0"/>
    </xf>
    <xf applyProtection="1" borderId="0" fillId="0" fontId="27" numFmtId="0">
      <protection hidden="0" locked="0"/>
    </xf>
    <xf applyProtection="1" borderId="0" fillId="0" fontId="27" numFmtId="0">
      <protection hidden="0" locked="0"/>
    </xf>
    <xf borderId="0" fillId="0" fontId="217" numFmtId="9"/>
    <xf borderId="0" fillId="0" fontId="60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60" numFmtId="9"/>
    <xf borderId="0" fillId="0" fontId="60" numFmtId="9"/>
    <xf borderId="0" fillId="0" fontId="217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20" fillId="37" fontId="48" numFmtId="0"/>
    <xf borderId="0" fillId="0" fontId="70" numFmtId="247"/>
    <xf borderId="0" fillId="0" fontId="70" numFmtId="243"/>
    <xf borderId="0" fillId="0" fontId="70" numFmtId="247"/>
    <xf borderId="0" fillId="0" fontId="70" numFmtId="248"/>
    <xf borderId="0" fillId="0" fontId="70" numFmtId="243"/>
    <xf borderId="0" fillId="0" fontId="138" numFmtId="292"/>
    <xf applyAlignment="1" borderId="0" fillId="34" fontId="139" numFmtId="0">
      <alignment horizontal="left" indent="1"/>
    </xf>
    <xf borderId="18" fillId="0" fontId="140" numFmtId="9"/>
    <xf borderId="18" fillId="0" fontId="140" numFmtId="9"/>
    <xf applyProtection="1" borderId="0" fillId="0" fontId="86" numFmtId="3">
      <protection hidden="0" locked="0"/>
    </xf>
    <xf applyAlignment="1" borderId="0" fillId="0" fontId="125" numFmtId="0">
      <alignment horizontal="left"/>
    </xf>
    <xf borderId="0" fillId="0" fontId="125" numFmtId="15"/>
    <xf borderId="0" fillId="0" fontId="125" numFmtId="4"/>
    <xf applyAlignment="1" borderId="227" fillId="0" fontId="141" numFmtId="0">
      <alignment horizontal="center"/>
    </xf>
    <xf borderId="0" fillId="0" fontId="125" numFmtId="3"/>
    <xf borderId="0" fillId="49" fontId="125" numFmtId="0"/>
    <xf applyAlignment="1" borderId="20" fillId="0" fontId="142" numFmtId="0">
      <alignment horizontal="center" vertical="center"/>
    </xf>
    <xf applyAlignment="1" applyProtection="1" borderId="31" fillId="0" fontId="143" numFmtId="0">
      <alignment vertical="top"/>
      <protection hidden="0" locked="0"/>
    </xf>
    <xf applyAlignment="1" borderId="0" fillId="0" fontId="144" numFmtId="270">
      <alignment horizontal="left"/>
    </xf>
    <xf applyAlignment="1" borderId="32" fillId="0" fontId="145" numFmtId="0">
      <alignment horizontal="center"/>
    </xf>
    <xf borderId="0" fillId="37" fontId="146" numFmtId="3"/>
    <xf borderId="0" fillId="37" fontId="140" numFmtId="0"/>
    <xf borderId="0" fillId="37" fontId="146" numFmtId="4"/>
    <xf borderId="0" fillId="37" fontId="146" numFmtId="3"/>
    <xf applyAlignment="1" borderId="0" fillId="50" fontId="147" numFmtId="0">
      <alignment horizontal="center"/>
    </xf>
    <xf applyAlignment="1" borderId="0" fillId="0" fontId="78" numFmtId="293">
      <alignment horizontal="left"/>
    </xf>
    <xf borderId="0" fillId="0" fontId="217" numFmtId="292"/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0" fillId="62" fontId="14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borderId="0" fillId="0" fontId="150" numFmtId="0"/>
    <xf applyAlignment="1" borderId="247" fillId="61" fontId="35" numFmtId="4">
      <alignment horizontal="right" vertical="center"/>
    </xf>
    <xf borderId="0" fillId="11" fontId="151" numFmtId="0"/>
    <xf borderId="0" fillId="11" fontId="151" numFmtId="0"/>
    <xf borderId="0" fillId="11" fontId="151" numFmtId="0"/>
    <xf borderId="0" fillId="7" fontId="151" numFmtId="0"/>
    <xf borderId="0" fillId="65" fontId="123" numFmtId="0"/>
    <xf applyAlignment="1" borderId="282" fillId="1" fontId="147" numFmtId="0">
      <alignment horizontal="center"/>
    </xf>
    <xf borderId="0" fillId="0" fontId="217" numFmtId="1"/>
    <xf borderId="2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0" fillId="0" fontId="154" numFmtId="0">
      <alignment horizontal="center"/>
    </xf>
    <xf borderId="0" fillId="0" fontId="155" numFmtId="0"/>
    <xf borderId="0" fillId="0" fontId="156" numFmtId="178"/>
    <xf borderId="0" fillId="0" fontId="47" numFmtId="0"/>
    <xf applyAlignment="1" borderId="0" fillId="0" fontId="217" numFmtId="0">
      <alignment vertical="top"/>
    </xf>
    <xf applyAlignment="1" borderId="0" fillId="0" fontId="217" numFmtId="0">
      <alignment vertical="top"/>
    </xf>
    <xf borderId="0" fillId="0" fontId="27" numFmtId="0"/>
    <xf borderId="0" fillId="0" fontId="77" numFmtId="0"/>
    <xf borderId="0" fillId="0" fontId="111" numFmtId="0"/>
    <xf applyAlignment="1" applyProtection="1" borderId="0" fillId="38" fontId="157" numFmtId="294">
      <alignment vertical="center"/>
      <protection hidden="0" locked="0"/>
    </xf>
    <xf applyAlignment="1" borderId="0" fillId="0" fontId="40" numFmtId="0">
      <alignment horizontal="center" vertical="center"/>
    </xf>
    <xf borderId="0" fillId="0" fontId="40" numFmtId="0"/>
    <xf applyAlignment="1" borderId="0" fillId="0" fontId="27" numFmtId="0">
      <alignment horizontal="left"/>
    </xf>
    <xf applyAlignment="1" borderId="0" fillId="0" fontId="27" numFmtId="0">
      <alignment horizontal="left"/>
    </xf>
    <xf applyAlignment="1" borderId="0" fillId="0" fontId="158" numFmtId="0">
      <alignment horizontal="left" vertical="top"/>
    </xf>
    <xf borderId="0" fillId="0" fontId="77" numFmtId="2"/>
    <xf applyAlignment="1" borderId="0" fillId="0" fontId="82" numFmtId="0">
      <alignment wrapText="1"/>
    </xf>
    <xf applyAlignment="1" borderId="0" fillId="0" fontId="82" numFmtId="0">
      <alignment wrapText="1"/>
    </xf>
    <xf applyAlignment="1" borderId="20" fillId="0" fontId="33" numFmtId="0">
      <alignment vertical="center" wrapText="1"/>
    </xf>
    <xf borderId="0" fillId="0" fontId="69" numFmtId="49"/>
    <xf borderId="0" fillId="0" fontId="70" numFmtId="295"/>
    <xf borderId="0" fillId="0" fontId="70" numFmtId="296"/>
    <xf applyAlignment="1" borderId="0" fillId="34" fontId="159" numFmtId="0">
      <alignment horizontal="left" indent="1" vertical="center"/>
    </xf>
    <xf borderId="0" fillId="0" fontId="160" numFmtId="0"/>
    <xf borderId="0" fillId="0" fontId="160" numFmtId="0"/>
    <xf borderId="0" fillId="0" fontId="160" numFmtId="0"/>
    <xf applyAlignment="1" borderId="0" fillId="0" fontId="161" numFmtId="297">
      <alignment horizontal="right"/>
    </xf>
    <xf borderId="0" fillId="0" fontId="217" numFmtId="298"/>
    <xf borderId="0" fillId="0" fontId="217" numFmtId="0"/>
    <xf borderId="0" fillId="0" fontId="162" numFmtId="0"/>
    <xf borderId="0" fillId="0" fontId="163" numFmtId="0"/>
    <xf borderId="0" fillId="0" fontId="163" numFmtId="0"/>
    <xf borderId="0" fillId="0" fontId="164" numFmtId="0"/>
    <xf borderId="0" fillId="0" fontId="163" numFmtId="0"/>
    <xf borderId="36" fillId="0" fontId="165" numFmtId="0"/>
    <xf borderId="36" fillId="0" fontId="165" numFmtId="0"/>
    <xf borderId="36" fillId="0" fontId="165" numFmtId="0"/>
    <xf borderId="35" fillId="0" fontId="166" numFmtId="0"/>
    <xf borderId="38" fillId="0" fontId="167" numFmtId="0"/>
    <xf borderId="38" fillId="0" fontId="167" numFmtId="0"/>
    <xf borderId="38" fillId="0" fontId="167" numFmtId="0"/>
    <xf borderId="37" fillId="0" fontId="168" numFmtId="0"/>
    <xf borderId="237" fillId="0" fontId="169" numFmtId="0"/>
    <xf borderId="237" fillId="0" fontId="169" numFmtId="0"/>
    <xf borderId="237" fillId="0" fontId="169" numFmtId="0"/>
    <xf borderId="236" fillId="0" fontId="170" numFmtId="0"/>
    <xf borderId="0" fillId="0" fontId="169" numFmtId="0"/>
    <xf borderId="0" fillId="0" fontId="169" numFmtId="0"/>
    <xf borderId="0" fillId="0" fontId="169" numFmtId="0"/>
    <xf borderId="0" fillId="0" fontId="170" numFmtId="0"/>
    <xf borderId="272" fillId="0" fontId="217" numFmtId="299"/>
    <xf borderId="251" fillId="0" fontId="87" numFmtId="0"/>
    <xf borderId="251" fillId="0" fontId="87" numFmtId="0"/>
    <xf borderId="251" fillId="0" fontId="87" numFmtId="0"/>
    <xf borderId="250" fillId="0" fontId="87" numFmtId="0"/>
    <xf borderId="17" fillId="0" fontId="217" numFmtId="0"/>
    <xf borderId="43" fillId="66" fontId="171" numFmtId="0"/>
    <xf borderId="43" fillId="66" fontId="171" numFmtId="0"/>
    <xf borderId="43" fillId="66" fontId="171" numFmtId="0"/>
    <xf applyAlignment="1" borderId="0" fillId="0" fontId="48" numFmtId="293">
      <alignment horizontal="center"/>
    </xf>
    <xf applyAlignment="1" borderId="233" fillId="0" fontId="48" numFmtId="272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41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0" fillId="0" fontId="95" numFmtId="2"/>
    <xf borderId="0" fillId="0" fontId="77" numFmtId="0"/>
    <xf borderId="0" fillId="0" fontId="77" numFmtId="0"/>
    <xf borderId="0" fillId="0" fontId="84" numFmtId="42"/>
    <xf borderId="0" fillId="0" fontId="84" numFmtId="44"/>
    <xf applyProtection="1" borderId="0" fillId="0" fontId="34" numFmtId="0">
      <protection hidden="1" locked="1"/>
    </xf>
    <xf applyAlignment="1" borderId="0" fillId="0" fontId="44" numFmtId="241">
      <alignment horizontal="right"/>
    </xf>
    <xf applyAlignment="1" borderId="0" fillId="0" fontId="44" numFmtId="241">
      <alignment horizontal="right"/>
    </xf>
    <xf applyAlignment="1" borderId="0" fillId="0" fontId="80" numFmtId="269">
      <alignment horizontal="right" vertical="center"/>
    </xf>
    <xf borderId="0" fillId="38" fontId="48" numFmtId="0"/>
    <xf borderId="0" fillId="0" fontId="217" numFmtId="0"/>
    <xf borderId="0" fillId="0" fontId="47" numFmtId="184"/>
    <xf borderId="0" fillId="0" fontId="47" numFmtId="197"/>
    <xf borderId="0" fillId="0" fontId="174" numFmtId="240"/>
    <xf borderId="0" fillId="0" fontId="47" numFmtId="0"/>
    <xf borderId="0" fillId="0" fontId="47" numFmtId="0"/>
    <xf borderId="0" fillId="0" fontId="74" numFmtId="0"/>
    <xf borderId="0" fillId="0" fontId="74" numFmtId="0"/>
    <xf borderId="0" fillId="0" fontId="175" numFmtId="205"/>
    <xf borderId="0" fillId="0" fontId="175" numFmtId="206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0" fillId="4" fontId="60" numFmtId="0"/>
    <xf borderId="0" fillId="4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0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11" fontId="60" numFmtId="0"/>
    <xf borderId="0" fillId="11" fontId="60" numFmtId="0"/>
    <xf borderId="0" fillId="11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5" fontId="60" numFmtId="0"/>
    <xf borderId="0" fillId="5" fontId="60" numFmtId="0"/>
    <xf borderId="0" fillId="5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applyAlignment="1" borderId="8" fillId="33" fontId="28" numFmtId="0">
      <alignment horizontal="center"/>
    </xf>
    <xf borderId="227" fillId="0" fontId="44" numFmtId="0"/>
    <xf borderId="10" fillId="0" fontId="217" numFmtId="241"/>
    <xf borderId="0" fillId="0" fontId="217" numFmtId="261"/>
    <xf borderId="0" fillId="0" fontId="217" numFmtId="168"/>
    <xf borderId="0" fillId="0" fontId="60" numFmtId="182"/>
    <xf borderId="0" fillId="0" fontId="60" numFmtId="182"/>
    <xf borderId="0" fillId="0" fontId="217" numFmtId="168"/>
    <xf borderId="0" fillId="0" fontId="217" numFmtId="168"/>
    <xf borderId="0" fillId="0" fontId="60" numFmtId="182"/>
    <xf borderId="0" fillId="0" fontId="60" numFmtId="182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applyAlignment="1" applyProtection="1" borderId="20" fillId="48" fontId="27" numFmtId="3">
      <alignment horizontal="center"/>
      <protection hidden="0" locked="0"/>
    </xf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177" numFmtId="0"/>
    <xf borderId="0" fillId="0" fontId="217" numFmtId="168"/>
    <xf borderId="0" fillId="0" fontId="177" numFmtId="9"/>
    <xf borderId="0" fillId="0" fontId="177" numFmtId="0"/>
    <xf borderId="0" fillId="0" fontId="177" numFmtId="9"/>
    <xf borderId="0" fillId="0" fontId="182" numFmtId="182"/>
    <xf borderId="0" fillId="0" fontId="182" numFmtId="0"/>
    <xf borderId="0" fillId="0" fontId="47" numFmtId="0"/>
    <xf borderId="0" fillId="0" fontId="185" numFmtId="0"/>
    <xf borderId="0" fillId="0" fontId="70" numFmtId="243"/>
    <xf borderId="0" fillId="0" fontId="70" numFmtId="244"/>
    <xf borderId="0" fillId="0" fontId="70" numFmtId="245"/>
    <xf borderId="0" fillId="0" fontId="70" numFmtId="246"/>
    <xf borderId="0" fillId="0" fontId="70" numFmtId="247"/>
    <xf borderId="0" fillId="0" fontId="70" numFmtId="248"/>
    <xf borderId="0" fillId="0" fontId="70" numFmtId="243"/>
    <xf borderId="0" fillId="0" fontId="70" numFmtId="247"/>
    <xf borderId="0" fillId="0" fontId="70" numFmtId="243"/>
    <xf applyProtection="1" borderId="0" fillId="0" fontId="82" numFmtId="0">
      <protection hidden="1" locked="1"/>
    </xf>
    <xf borderId="0" fillId="0" fontId="70" numFmtId="247"/>
    <xf borderId="0" fillId="0" fontId="70" numFmtId="243"/>
    <xf borderId="0" fillId="0" fontId="70" numFmtId="247"/>
    <xf borderId="0" fillId="0" fontId="70" numFmtId="248"/>
    <xf borderId="0" fillId="0" fontId="70" numFmtId="243"/>
    <xf borderId="0" fillId="0" fontId="106" numFmtId="3"/>
    <xf borderId="0" fillId="38" fontId="107" numFmtId="0"/>
    <xf borderId="0" fillId="0" fontId="70" numFmtId="247"/>
    <xf borderId="0" fillId="0" fontId="70" numFmtId="243"/>
    <xf borderId="0" fillId="0" fontId="70" numFmtId="247"/>
    <xf borderId="0" fillId="0" fontId="70" numFmtId="248"/>
    <xf borderId="0" fillId="0" fontId="70" numFmtId="243"/>
    <xf borderId="0" fillId="0" fontId="217" numFmtId="182"/>
    <xf borderId="0" fillId="0" fontId="84" numFmtId="0"/>
    <xf borderId="0" fillId="0" fontId="70" numFmtId="288"/>
    <xf borderId="0" fillId="0" fontId="70" numFmtId="247"/>
    <xf borderId="0" fillId="0" fontId="70" numFmtId="243"/>
    <xf borderId="0" fillId="0" fontId="70" numFmtId="247"/>
    <xf borderId="0" fillId="0" fontId="70" numFmtId="248"/>
    <xf borderId="0" fillId="0" fontId="70" numFmtId="243"/>
    <xf applyAlignment="1" borderId="0" fillId="0" fontId="82" numFmtId="0">
      <alignment wrapText="1"/>
    </xf>
    <xf borderId="0" fillId="0" fontId="70" numFmtId="295"/>
    <xf borderId="0" fillId="0" fontId="70" numFmtId="296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3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5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7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12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3" fontId="60" numFmtId="0"/>
    <xf borderId="0" fillId="20" fontId="60" numFmtId="0"/>
    <xf borderId="0" fillId="21" fontId="60" numFmtId="0"/>
    <xf borderId="0" fillId="25" fontId="60" numFmtId="0"/>
    <xf borderId="0" fillId="25" fontId="60" numFmtId="0"/>
    <xf borderId="0" fillId="25" fontId="60" numFmtId="0"/>
    <xf borderId="0" fillId="25" fontId="60" numFmtId="0"/>
    <xf borderId="0" fillId="25" fontId="60" numFmtId="0"/>
    <xf borderId="0" fillId="21" fontId="60" numFmtId="0"/>
    <xf borderId="0" fillId="20" fontId="60" numFmtId="0"/>
    <xf borderId="0" fillId="22" fontId="60" numFmtId="0"/>
    <xf borderId="0" fillId="29" fontId="60" numFmtId="0"/>
    <xf borderId="0" fillId="29" fontId="60" numFmtId="0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88" numFmtId="0"/>
    <xf borderId="44" fillId="0" fontId="189" numFmtId="0"/>
    <xf borderId="45" fillId="0" fontId="190" numFmtId="0"/>
    <xf borderId="46" fillId="0" fontId="191" numFmtId="0"/>
    <xf borderId="0" fillId="0" fontId="191" numFmtId="0"/>
    <xf borderId="0" fillId="72" fontId="192" numFmtId="0"/>
    <xf borderId="0" fillId="73" fontId="193" numFmtId="0"/>
    <xf borderId="0" fillId="74" fontId="194" numFmtId="0"/>
    <xf borderId="48" fillId="76" fontId="196" numFmtId="0"/>
    <xf borderId="47" fillId="76" fontId="197" numFmtId="0"/>
    <xf borderId="49" fillId="0" fontId="198" numFmtId="0"/>
    <xf borderId="50" fillId="77" fontId="199" numFmtId="0"/>
    <xf borderId="0" fillId="0" fontId="200" numFmtId="0"/>
    <xf borderId="0" fillId="0" fontId="201" numFmtId="0"/>
    <xf borderId="52" fillId="0" fontId="184" numFmtId="0"/>
    <xf borderId="0" fillId="79" fontId="202" numFmtId="0"/>
    <xf borderId="0" fillId="80" fontId="177" numFmtId="0"/>
    <xf borderId="0" fillId="81" fontId="177" numFmtId="0"/>
    <xf borderId="0" fillId="82" fontId="202" numFmtId="0"/>
    <xf borderId="0" fillId="83" fontId="202" numFmtId="0"/>
    <xf borderId="0" fillId="84" fontId="177" numFmtId="0"/>
    <xf borderId="0" fillId="85" fontId="177" numFmtId="0"/>
    <xf borderId="0" fillId="86" fontId="202" numFmtId="0"/>
    <xf borderId="0" fillId="87" fontId="202" numFmtId="0"/>
    <xf borderId="0" fillId="88" fontId="177" numFmtId="0"/>
    <xf borderId="0" fillId="89" fontId="177" numFmtId="0"/>
    <xf borderId="0" fillId="90" fontId="202" numFmtId="0"/>
    <xf borderId="0" fillId="91" fontId="202" numFmtId="0"/>
    <xf borderId="0" fillId="92" fontId="177" numFmtId="0"/>
    <xf borderId="0" fillId="93" fontId="177" numFmtId="0"/>
    <xf borderId="0" fillId="94" fontId="202" numFmtId="0"/>
    <xf borderId="0" fillId="95" fontId="202" numFmtId="0"/>
    <xf borderId="0" fillId="96" fontId="177" numFmtId="0"/>
    <xf borderId="0" fillId="97" fontId="177" numFmtId="0"/>
    <xf borderId="0" fillId="98" fontId="202" numFmtId="0"/>
    <xf borderId="0" fillId="99" fontId="202" numFmtId="0"/>
    <xf borderId="0" fillId="100" fontId="177" numFmtId="0"/>
    <xf borderId="0" fillId="101" fontId="177" numFmtId="0"/>
    <xf borderId="0" fillId="102" fontId="202" numFmtId="0"/>
    <xf borderId="0" fillId="0" fontId="177" numFmtId="0"/>
    <xf borderId="0" fillId="0" fontId="60" numFmtId="182"/>
    <xf borderId="0" fillId="0" fontId="60" numFmtId="182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44" numFmtId="0"/>
    <xf borderId="0" fillId="0" fontId="44" numFmtId="0"/>
    <xf borderId="0" fillId="0" fontId="44" numFmtId="0"/>
    <xf borderId="0" fillId="3" fontId="69" numFmtId="0"/>
    <xf borderId="0" fillId="3" fontId="69" numFmtId="0"/>
    <xf borderId="0" fillId="3" fontId="60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3" fontId="60" numFmtId="0"/>
    <xf borderId="0" fillId="5" fontId="69" numFmtId="0"/>
    <xf borderId="0" fillId="5" fontId="69" numFmtId="0"/>
    <xf borderId="0" fillId="5" fontId="60" numFmtId="0"/>
    <xf borderId="0" fillId="5" fontId="60" numFmtId="0"/>
    <xf borderId="0" fillId="7" fontId="69" numFmtId="0"/>
    <xf borderId="0" fillId="7" fontId="69" numFmtId="0"/>
    <xf borderId="0" fillId="7" fontId="60" numFmtId="0"/>
    <xf borderId="0" fillId="7" fontId="60" numFmtId="0"/>
    <xf borderId="0" fillId="9" fontId="69" numFmtId="0"/>
    <xf borderId="0" fillId="9" fontId="69" numFmtId="0"/>
    <xf borderId="0" fillId="9" fontId="60" numFmtId="0"/>
    <xf borderId="0" fillId="9" fontId="60" numFmtId="0"/>
    <xf borderId="0" fillId="11" fontId="69" numFmtId="0"/>
    <xf borderId="0" fillId="11" fontId="69" numFmtId="0"/>
    <xf borderId="0" fillId="11" fontId="60" numFmtId="0"/>
    <xf borderId="0" fillId="11" fontId="60" numFmtId="0"/>
    <xf borderId="0" fillId="10" fontId="69" numFmtId="0"/>
    <xf borderId="0" fillId="10" fontId="69" numFmtId="0"/>
    <xf borderId="0" fillId="10" fontId="60" numFmtId="0"/>
    <xf borderId="0" fillId="10" fontId="60" numFmtId="0"/>
    <xf borderId="0" fillId="4" fontId="69" numFmtId="0"/>
    <xf borderId="0" fillId="4" fontId="69" numFmtId="0"/>
    <xf borderId="0" fillId="4" fontId="60" numFmtId="0"/>
    <xf borderId="0" fillId="4" fontId="60" numFmtId="0"/>
    <xf borderId="0" fillId="6" fontId="69" numFmtId="0"/>
    <xf borderId="0" fillId="6" fontId="69" numFmtId="0"/>
    <xf borderId="0" fillId="6" fontId="60" numFmtId="0"/>
    <xf borderId="0" fillId="6" fontId="60" numFmtId="0"/>
    <xf borderId="0" fillId="12" fontId="69" numFmtId="0"/>
    <xf borderId="0" fillId="12" fontId="69" numFmtId="0"/>
    <xf borderId="0" fillId="12" fontId="60" numFmtId="0"/>
    <xf borderId="0" fillId="12" fontId="60" numFmtId="0"/>
    <xf borderId="0" fillId="9" fontId="69" numFmtId="0"/>
    <xf borderId="0" fillId="9" fontId="69" numFmtId="0"/>
    <xf borderId="0" fillId="9" fontId="60" numFmtId="0"/>
    <xf borderId="0" fillId="9" fontId="60" numFmtId="0"/>
    <xf borderId="0" fillId="4" fontId="69" numFmtId="0"/>
    <xf borderId="0" fillId="4" fontId="69" numFmtId="0"/>
    <xf borderId="0" fillId="4" fontId="60" numFmtId="0"/>
    <xf borderId="0" fillId="4" fontId="60" numFmtId="0"/>
    <xf borderId="0" fillId="13" fontId="69" numFmtId="0"/>
    <xf borderId="0" fillId="13" fontId="69" numFmtId="0"/>
    <xf borderId="0" fillId="13" fontId="60" numFmtId="0"/>
    <xf borderId="0" fillId="13" fontId="60" numFmtId="0"/>
    <xf borderId="0" fillId="14" fontId="112" numFmtId="0"/>
    <xf borderId="0" fillId="14" fontId="112" numFmtId="0"/>
    <xf borderId="0" fillId="14" fontId="61" numFmtId="0"/>
    <xf borderId="0" fillId="14" fontId="61" numFmtId="0"/>
    <xf borderId="0" fillId="6" fontId="112" numFmtId="0"/>
    <xf borderId="0" fillId="6" fontId="112" numFmtId="0"/>
    <xf borderId="0" fillId="6" fontId="61" numFmtId="0"/>
    <xf borderId="0" fillId="6" fontId="61" numFmtId="0"/>
    <xf borderId="0" fillId="12" fontId="112" numFmtId="0"/>
    <xf borderId="0" fillId="12" fontId="112" numFmtId="0"/>
    <xf borderId="0" fillId="12" fontId="61" numFmtId="0"/>
    <xf borderId="0" fillId="12" fontId="61" numFmtId="0"/>
    <xf borderId="0" fillId="16" fontId="112" numFmtId="0"/>
    <xf borderId="0" fillId="16" fontId="112" numFmtId="0"/>
    <xf borderId="0" fillId="16" fontId="61" numFmtId="0"/>
    <xf borderId="0" fillId="16" fontId="61" numFmtId="0"/>
    <xf borderId="0" fillId="17" fontId="112" numFmtId="0"/>
    <xf borderId="0" fillId="17" fontId="112" numFmtId="0"/>
    <xf borderId="0" fillId="17" fontId="61" numFmtId="0"/>
    <xf borderId="0" fillId="17" fontId="61" numFmtId="0"/>
    <xf borderId="0" fillId="18" fontId="112" numFmtId="0"/>
    <xf borderId="0" fillId="18" fontId="112" numFmtId="0"/>
    <xf borderId="0" fillId="18" fontId="61" numFmtId="0"/>
    <xf borderId="0" fillId="18" fontId="61" numFmtId="0"/>
    <xf borderId="0" fillId="19" fontId="112" numFmtId="0"/>
    <xf borderId="0" fillId="19" fontId="112" numFmtId="0"/>
    <xf borderId="0" fillId="19" fontId="61" numFmtId="0"/>
    <xf borderId="0" fillId="19" fontId="61" numFmtId="0"/>
    <xf borderId="0" fillId="24" fontId="112" numFmtId="0"/>
    <xf borderId="0" fillId="24" fontId="112" numFmtId="0"/>
    <xf borderId="0" fillId="24" fontId="61" numFmtId="0"/>
    <xf borderId="0" fillId="24" fontId="61" numFmtId="0"/>
    <xf borderId="0" fillId="27" fontId="112" numFmtId="0"/>
    <xf borderId="0" fillId="27" fontId="112" numFmtId="0"/>
    <xf borderId="0" fillId="27" fontId="61" numFmtId="0"/>
    <xf borderId="0" fillId="27" fontId="61" numFmtId="0"/>
    <xf borderId="0" fillId="16" fontId="112" numFmtId="0"/>
    <xf borderId="0" fillId="16" fontId="112" numFmtId="0"/>
    <xf borderId="0" fillId="16" fontId="61" numFmtId="0"/>
    <xf borderId="0" fillId="16" fontId="61" numFmtId="0"/>
    <xf borderId="0" fillId="17" fontId="112" numFmtId="0"/>
    <xf borderId="0" fillId="17" fontId="112" numFmtId="0"/>
    <xf borderId="0" fillId="17" fontId="61" numFmtId="0"/>
    <xf borderId="0" fillId="17" fontId="61" numFmtId="0"/>
    <xf borderId="0" fillId="15" fontId="112" numFmtId="0"/>
    <xf borderId="0" fillId="15" fontId="112" numFmtId="0"/>
    <xf borderId="0" fillId="15" fontId="61" numFmtId="0"/>
    <xf borderId="0" fillId="15" fontId="61" numFmtId="0"/>
    <xf borderId="0" fillId="0" fontId="35" numFmtId="0"/>
    <xf borderId="0" fillId="0" fontId="35" numFmtId="0"/>
    <xf borderId="0" fillId="0" fontId="64" numFmtId="0"/>
    <xf borderId="0" fillId="0" fontId="64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12" fillId="0" fontId="204" numFmtId="0"/>
    <xf borderId="12" fillId="0" fontId="204" numFmtId="0"/>
    <xf borderId="12" fillId="0" fontId="73" numFmtId="0"/>
    <xf borderId="12" fillId="0" fontId="73" numFmtId="0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244" fillId="8" fontId="217" numFmtId="0"/>
    <xf borderId="244" fillId="8" fontId="217" numFmtId="0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231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242" fillId="10" fontId="205" numFmtId="0"/>
    <xf borderId="242" fillId="10" fontId="205" numFmtId="0"/>
    <xf borderId="242" fillId="10" fontId="91" numFmtId="0"/>
    <xf borderId="242" fillId="10" fontId="91" numFmtId="0"/>
    <xf borderId="0" fillId="0" fontId="217" numFmtId="300"/>
    <xf borderId="0" fillId="0" fontId="217" numFmtId="263"/>
    <xf borderId="0" fillId="0" fontId="217" numFmtId="263"/>
    <xf borderId="0" fillId="0" fontId="217" numFmtId="300"/>
    <xf borderId="0" fillId="0" fontId="217" numFmtId="300"/>
    <xf borderId="0" fillId="0" fontId="217" numFmtId="263"/>
    <xf borderId="0" fillId="0" fontId="217" numFmtId="300"/>
    <xf borderId="0" fillId="0" fontId="217" numFmtId="300"/>
    <xf borderId="0" fillId="0" fontId="217" numFmtId="300"/>
    <xf borderId="0" fillId="0" fontId="217" numFmtId="263"/>
    <xf borderId="0" fillId="0" fontId="217" numFmtId="263"/>
    <xf borderId="0" fillId="0" fontId="217" numFmtId="300"/>
    <xf borderId="0" fillId="0" fontId="217" numFmtId="300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0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5" fontId="206" numFmtId="0"/>
    <xf borderId="0" fillId="5" fontId="206" numFmtId="0"/>
    <xf borderId="0" fillId="5" fontId="120" numFmtId="0"/>
    <xf borderId="0" fillId="5" fontId="120" numFmtId="0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applyAlignment="1" applyProtection="1" borderId="0" fillId="37" fontId="48" numFmtId="280">
      <alignment horizontal="right"/>
      <protection hidden="1" locked="1"/>
    </xf>
    <xf borderId="0" fillId="2" fontId="207" numFmtId="0"/>
    <xf borderId="0" fillId="2" fontId="207" numFmtId="0"/>
    <xf borderId="0" fillId="2" fontId="129" numFmtId="0"/>
    <xf borderId="0" fillId="2" fontId="129" numFmtId="0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0" fillId="0" fontId="217" numFmtId="0"/>
    <xf borderId="0" fillId="0" fontId="6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217" numFmtId="0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6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48" numFmtId="291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applyAlignment="1" borderId="32" fillId="0" fontId="145" numFmtId="0">
      <alignment horizontal="center"/>
    </xf>
    <xf applyAlignment="1" borderId="32" fillId="0" fontId="145" numFmtId="0">
      <alignment horizontal="center"/>
    </xf>
    <xf applyAlignment="1" borderId="32" fillId="0" fontId="145" numFmtId="0">
      <alignment horizontal="center"/>
    </xf>
    <xf borderId="0" fillId="7" fontId="25" numFmtId="0"/>
    <xf borderId="0" fillId="7" fontId="25" numFmtId="0"/>
    <xf borderId="0" fillId="7" fontId="151" numFmtId="0"/>
    <xf borderId="0" fillId="7" fontId="151" numFmtId="0"/>
    <xf borderId="247" fillId="35" fontId="208" numFmtId="0"/>
    <xf borderId="247" fillId="35" fontId="208" numFmtId="0"/>
    <xf borderId="247" fillId="35" fontId="153" numFmtId="0"/>
    <xf borderId="247" fillId="35" fontId="153" numFmtId="0"/>
    <xf borderId="0" fillId="0" fontId="209" numFmtId="0"/>
    <xf borderId="0" fillId="0" fontId="209" numFmtId="0"/>
    <xf borderId="0" fillId="0" fontId="160" numFmtId="0"/>
    <xf borderId="0" fillId="0" fontId="160" numFmtId="0"/>
    <xf borderId="0" fillId="0" fontId="164" numFmtId="0"/>
    <xf borderId="35" fillId="0" fontId="210" numFmtId="0"/>
    <xf borderId="35" fillId="0" fontId="210" numFmtId="0"/>
    <xf borderId="35" fillId="0" fontId="166" numFmtId="0"/>
    <xf borderId="35" fillId="0" fontId="166" numFmtId="0"/>
    <xf borderId="37" fillId="0" fontId="211" numFmtId="0"/>
    <xf borderId="37" fillId="0" fontId="211" numFmtId="0"/>
    <xf borderId="37" fillId="0" fontId="168" numFmtId="0"/>
    <xf borderId="37" fillId="0" fontId="168" numFmtId="0"/>
    <xf borderId="236" fillId="0" fontId="212" numFmtId="0"/>
    <xf borderId="236" fillId="0" fontId="212" numFmtId="0"/>
    <xf borderId="236" fillId="0" fontId="170" numFmtId="0"/>
    <xf borderId="236" fillId="0" fontId="170" numFmtId="0"/>
    <xf borderId="0" fillId="0" fontId="212" numFmtId="0"/>
    <xf borderId="0" fillId="0" fontId="212" numFmtId="0"/>
    <xf borderId="0" fillId="0" fontId="170" numFmtId="0"/>
    <xf borderId="0" fillId="0" fontId="170" numFmtId="0"/>
    <xf borderId="250" fillId="0" fontId="43" numFmtId="0"/>
    <xf borderId="250" fillId="0" fontId="43" numFmtId="0"/>
    <xf borderId="250" fillId="0" fontId="87" numFmtId="0"/>
    <xf borderId="250" fillId="0" fontId="87" numFmtId="0"/>
    <xf borderId="43" fillId="66" fontId="28" numFmtId="0"/>
    <xf borderId="43" fillId="66" fontId="28" numFmtId="0"/>
    <xf borderId="43" fillId="66" fontId="171" numFmtId="0"/>
    <xf borderId="43" fillId="66" fontId="171" numFmtId="0"/>
    <xf borderId="0" fillId="0" fontId="44" numFmtId="0"/>
    <xf borderId="0" fillId="0" fontId="44" numFmtId="0"/>
    <xf borderId="0" fillId="0" fontId="44" numFmtId="0"/>
    <xf borderId="0" fillId="0" fontId="217" numFmtId="0"/>
    <xf borderId="0" fillId="0" fontId="217" numFmtId="41"/>
    <xf borderId="0" fillId="0" fontId="217" numFmtId="42"/>
    <xf borderId="0" fillId="0" fontId="217" numFmtId="263"/>
    <xf borderId="0" fillId="0" fontId="217" numFmtId="182"/>
    <xf borderId="0" fillId="0" fontId="217" numFmtId="182"/>
    <xf applyAlignment="1" borderId="32" fillId="0" fontId="145" numFmtId="0">
      <alignment horizontal="center"/>
    </xf>
    <xf applyAlignment="1" borderId="32" fillId="0" fontId="145" numFmtId="0">
      <alignment horizontal="center"/>
    </xf>
    <xf applyAlignment="1" borderId="32" fillId="0" fontId="145" numFmtId="0">
      <alignment horizont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182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25" numFmtId="0"/>
    <xf borderId="0" fillId="0" fontId="125" numFmtId="9"/>
    <xf borderId="0" fillId="0" fontId="124" numFmtId="276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213" numFmtId="263"/>
    <xf borderId="0" fillId="0" fontId="177" numFmtId="0"/>
    <xf borderId="0" fillId="0" fontId="177" numFmtId="182"/>
    <xf borderId="0" fillId="0" fontId="214" numFmtId="182"/>
    <xf borderId="0" fillId="0" fontId="177" numFmtId="0"/>
    <xf borderId="0" fillId="0" fontId="84" numFmtId="0"/>
    <xf borderId="0" fillId="0" fontId="217" numFmtId="0"/>
    <xf borderId="0" fillId="0" fontId="217" numFmtId="0"/>
    <xf borderId="0" fillId="0" fontId="50" numFmtId="0"/>
    <xf borderId="0" fillId="36" fontId="123" numFmtId="0"/>
    <xf borderId="0" fillId="0" fontId="217" numFmtId="0"/>
    <xf borderId="0" fillId="0" fontId="217" numFmtId="0"/>
    <xf borderId="0" fillId="0" fontId="4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36" fontId="123" numFmtId="0"/>
    <xf borderId="0" fillId="0" fontId="217" numFmtId="0"/>
    <xf borderId="0" fillId="0" fontId="217" numFmtId="0"/>
    <xf borderId="0" fillId="36" fontId="123" numFmtId="0"/>
    <xf borderId="0" fillId="93" fontId="177" numFmtId="0"/>
    <xf borderId="0" fillId="0" fontId="217" numFmtId="0"/>
    <xf borderId="0" fillId="4" fontId="60" numFmtId="0"/>
    <xf borderId="0" fillId="4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0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11" fontId="60" numFmtId="0"/>
    <xf borderId="0" fillId="11" fontId="60" numFmtId="0"/>
    <xf borderId="0" fillId="11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5" fontId="60" numFmtId="0"/>
    <xf borderId="0" fillId="5" fontId="60" numFmtId="0"/>
    <xf borderId="0" fillId="5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0" fontId="74" numFmtId="249"/>
    <xf borderId="0" fillId="0" fontId="74" numFmtId="249"/>
    <xf borderId="0" fillId="0" fontId="74" numFmtId="249"/>
    <xf borderId="0" fillId="0" fontId="74" numFmtId="249"/>
    <xf borderId="0" fillId="0" fontId="74" numFmtId="249"/>
    <xf borderId="0" fillId="0" fontId="74" numFmtId="249"/>
    <xf borderId="0" fillId="0" fontId="74" numFmtId="249"/>
    <xf borderId="0" fillId="0" fontId="74" numFmtId="249"/>
    <xf applyProtection="1" borderId="0" fillId="0" fontId="82" numFmtId="0">
      <protection hidden="1" locked="1"/>
    </xf>
    <xf borderId="0" fillId="0" fontId="217" numFmtId="261"/>
    <xf borderId="0" fillId="38" fontId="107" numFmtId="0"/>
    <xf borderId="0" fillId="0" fontId="106" numFmtId="3"/>
    <xf borderId="0" fillId="0" fontId="217" numFmtId="0"/>
    <xf borderId="0" fillId="0" fontId="217" numFmtId="168"/>
    <xf borderId="0" fillId="0" fontId="60" numFmtId="182"/>
    <xf borderId="0" fillId="36" fontId="123" numFmtId="0"/>
    <xf borderId="0" fillId="0" fontId="74" numFmtId="282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60" numFmtId="9"/>
    <xf borderId="0" fillId="0" fontId="60" numFmtId="9"/>
    <xf applyAlignment="1" borderId="0" fillId="0" fontId="82" numFmtId="0">
      <alignment wrapText="1"/>
    </xf>
    <xf borderId="0" fillId="0" fontId="21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0" fontId="217" numFmtId="0"/>
    <xf borderId="0" fillId="0" fontId="21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21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9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217" numFmtId="0"/>
    <xf borderId="0" fillId="36" fontId="123" numFmtId="0"/>
    <xf borderId="0" fillId="36" fontId="123" numFmtId="0"/>
    <xf borderId="0" fillId="0" fontId="217" numFmtId="0"/>
    <xf borderId="0" fillId="0" fontId="217" numFmtId="0"/>
    <xf borderId="0" fillId="0" fontId="217" numFmtId="0"/>
    <xf borderId="0" fillId="36" fontId="123" numFmtId="0"/>
    <xf borderId="0" fillId="0" fontId="217" numFmtId="0"/>
    <xf borderId="0" fillId="36" fontId="123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77" numFmtId="182"/>
    <xf borderId="0" fillId="0" fontId="125" numFmtId="9"/>
    <xf borderId="0" fillId="0" fontId="125" numFmtId="182"/>
    <xf borderId="0" fillId="0" fontId="125" numFmtId="0"/>
    <xf borderId="0" fillId="0" fontId="125" numFmtId="182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24" numFmtId="276"/>
    <xf borderId="0" fillId="0" fontId="177" numFmtId="0"/>
    <xf borderId="0" fillId="0" fontId="177" numFmtId="9"/>
    <xf borderId="0" fillId="0" fontId="177" numFmtId="0"/>
    <xf borderId="0" fillId="0" fontId="177" numFmtId="0"/>
    <xf borderId="0" fillId="3" fontId="60" numFmtId="0"/>
    <xf borderId="0" fillId="5" fontId="60" numFmtId="0"/>
    <xf borderId="0" fillId="7" fontId="60" numFmtId="0"/>
    <xf borderId="0" fillId="9" fontId="60" numFmtId="0"/>
    <xf borderId="0" fillId="10" fontId="60" numFmtId="0"/>
    <xf borderId="0" fillId="4" fontId="60" numFmtId="0"/>
    <xf borderId="0" fillId="12" fontId="60" numFmtId="0"/>
    <xf borderId="0" fillId="9" fontId="60" numFmtId="0"/>
    <xf borderId="0" fillId="4" fontId="60" numFmtId="0"/>
    <xf borderId="0" fillId="13" fontId="60" numFmtId="0"/>
    <xf borderId="0" fillId="14" fontId="61" numFmtId="0"/>
    <xf borderId="0" fillId="6" fontId="61" numFmtId="0"/>
    <xf borderId="0" fillId="12" fontId="61" numFmtId="0"/>
    <xf borderId="0" fillId="16" fontId="61" numFmtId="0"/>
    <xf borderId="0" fillId="17" fontId="61" numFmtId="0"/>
    <xf borderId="0" fillId="18" fontId="61" numFmtId="0"/>
    <xf borderId="0" fillId="19" fontId="61" numFmtId="0"/>
    <xf borderId="0" fillId="24" fontId="61" numFmtId="0"/>
    <xf borderId="0" fillId="27" fontId="61" numFmtId="0"/>
    <xf borderId="0" fillId="16" fontId="61" numFmtId="0"/>
    <xf borderId="0" fillId="15" fontId="61" numFmtId="0"/>
    <xf borderId="242" fillId="35" fontId="72" numFmtId="0"/>
    <xf borderId="12" fillId="0" fontId="73" numFmtId="0"/>
    <xf borderId="242" fillId="10" fontId="91" numFmtId="0"/>
    <xf borderId="0" fillId="0" fontId="217" numFmtId="300"/>
    <xf borderId="0" fillId="0" fontId="217" numFmtId="300"/>
    <xf borderId="0" fillId="0" fontId="217" numFmtId="300"/>
    <xf borderId="0" fillId="0" fontId="217" numFmtId="263"/>
    <xf borderId="0" fillId="5" fontId="120" numFmtId="0"/>
    <xf applyAlignment="1" applyProtection="1" borderId="0" fillId="0" fontId="216" numFmtId="0">
      <alignment vertical="top"/>
      <protection hidden="0" locked="0"/>
    </xf>
    <xf borderId="0" fillId="0" fontId="217" numFmtId="182"/>
    <xf borderId="0" fillId="0" fontId="217" numFmtId="182"/>
    <xf borderId="0" fillId="2" fontId="129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60" numFmtId="0"/>
    <xf borderId="0" fillId="0" fontId="217" numFmtId="0"/>
    <xf borderId="0" fillId="0" fontId="177" numFmtId="0"/>
    <xf borderId="0" fillId="0" fontId="177" numFmtId="0"/>
    <xf borderId="0" fillId="0" fontId="217" numFmtId="9"/>
    <xf borderId="0" fillId="0" fontId="60" numFmtId="9"/>
    <xf borderId="0" fillId="7" fontId="151" numFmtId="0"/>
    <xf borderId="247" fillId="35" fontId="153" numFmtId="0"/>
    <xf borderId="35" fillId="0" fontId="166" numFmtId="0"/>
    <xf borderId="37" fillId="0" fontId="168" numFmtId="0"/>
    <xf borderId="236" fillId="0" fontId="170" numFmtId="0"/>
    <xf borderId="0" fillId="0" fontId="170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applyAlignment="1" borderId="0" fillId="0" fontId="217" numFmtId="4">
      <alignment horizontal="center" vertical="center"/>
    </xf>
    <xf borderId="0" fillId="0" fontId="217" numFmtId="0"/>
    <xf borderId="0" fillId="0" fontId="52" numFmtId="0"/>
    <xf borderId="0" fillId="0" fontId="52" numFmtId="0"/>
    <xf applyAlignment="1" borderId="0" fillId="0" fontId="53" numFmtId="0">
      <alignment vertical="center"/>
    </xf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applyAlignment="1" borderId="0" fillId="0" fontId="55" numFmtId="0">
      <alignment vertical="top"/>
    </xf>
    <xf applyAlignment="1" borderId="0" fillId="0" fontId="55" numFmtId="0">
      <alignment vertical="top"/>
    </xf>
    <xf borderId="0" fillId="0" fontId="177" numFmtId="0"/>
    <xf applyAlignment="1" borderId="0" fillId="0" fontId="217" numFmtId="4">
      <alignment horizontal="center" vertical="center"/>
    </xf>
    <xf borderId="0" fillId="0" fontId="47" numFmtId="0"/>
    <xf borderId="0" fillId="0" fontId="47" numFmtId="0"/>
    <xf borderId="0" fillId="0" fontId="47" numFmtId="0"/>
    <xf borderId="0" fillId="0" fontId="50" numFmtId="0"/>
    <xf borderId="0" fillId="0" fontId="50" numFmtId="0"/>
    <xf applyAlignment="1" borderId="0" fillId="0" fontId="53" numFmtId="0">
      <alignment vertical="center"/>
    </xf>
    <xf applyAlignment="1" borderId="0" fillId="0" fontId="53" numFmtId="0">
      <alignment vertical="center"/>
    </xf>
    <xf applyAlignment="1" borderId="0" fillId="0" fontId="53" numFmtId="0">
      <alignment vertical="center"/>
    </xf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177" numFmtId="9"/>
    <xf borderId="0" fillId="0" fontId="231" numFmtId="2"/>
    <xf borderId="0" fillId="0" fontId="177" numFmtId="182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9" numFmtId="0"/>
    <xf borderId="0" fillId="0" fontId="217" numFmtId="0"/>
    <xf borderId="0" fillId="0" fontId="59" numFmtId="0"/>
    <xf borderId="0" fillId="0" fontId="59" numFmtId="0"/>
    <xf borderId="0" fillId="0" fontId="217" numFmtId="0"/>
    <xf borderId="0" fillId="0" fontId="59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84" numFmtId="0"/>
    <xf borderId="0" fillId="0" fontId="84" numFmtId="0"/>
    <xf borderId="0" fillId="0" fontId="84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111" fontId="217" numFmtId="9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58" numFmtId="301">
      <alignment horizontal="left"/>
    </xf>
    <xf applyAlignment="1" borderId="0" fillId="0" fontId="259" numFmtId="302">
      <alignment horizontal="left"/>
    </xf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3" fontId="260" numFmtId="0"/>
    <xf borderId="0" fillId="3" fontId="260" numFmtId="0"/>
    <xf borderId="0" fillId="3" fontId="260" numFmtId="0"/>
    <xf borderId="0" fillId="3" fontId="2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5" fontId="260" numFmtId="0"/>
    <xf borderId="0" fillId="5" fontId="260" numFmtId="0"/>
    <xf borderId="0" fillId="5" fontId="260" numFmtId="0"/>
    <xf borderId="0" fillId="5" fontId="2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7" fontId="260" numFmtId="0"/>
    <xf borderId="0" fillId="7" fontId="260" numFmtId="0"/>
    <xf borderId="0" fillId="7" fontId="260" numFmtId="0"/>
    <xf borderId="0" fillId="7" fontId="2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" fontId="260" numFmtId="0"/>
    <xf borderId="0" fillId="9" fontId="260" numFmtId="0"/>
    <xf borderId="0" fillId="9" fontId="260" numFmtId="0"/>
    <xf borderId="0" fillId="9" fontId="2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11" fontId="260" numFmtId="0"/>
    <xf borderId="0" fillId="11" fontId="260" numFmtId="0"/>
    <xf borderId="0" fillId="11" fontId="260" numFmtId="0"/>
    <xf borderId="0" fillId="11" fontId="260" numFmtId="0"/>
    <xf borderId="0" fillId="11" fontId="2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" fontId="260" numFmtId="0"/>
    <xf borderId="0" fillId="10" fontId="260" numFmtId="0"/>
    <xf borderId="0" fillId="10" fontId="260" numFmtId="0"/>
    <xf borderId="0" fillId="10" fontId="2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4" fontId="260" numFmtId="0"/>
    <xf borderId="0" fillId="4" fontId="260" numFmtId="0"/>
    <xf borderId="0" fillId="4" fontId="260" numFmtId="0"/>
    <xf borderId="0" fillId="4" fontId="2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6" fontId="260" numFmtId="0"/>
    <xf borderId="0" fillId="6" fontId="260" numFmtId="0"/>
    <xf borderId="0" fillId="6" fontId="260" numFmtId="0"/>
    <xf borderId="0" fillId="6" fontId="260" numFmtId="0"/>
    <xf borderId="0" fillId="6" fontId="2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12" fontId="260" numFmtId="0"/>
    <xf borderId="0" fillId="12" fontId="260" numFmtId="0"/>
    <xf borderId="0" fillId="12" fontId="260" numFmtId="0"/>
    <xf borderId="0" fillId="12" fontId="2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" fontId="260" numFmtId="0"/>
    <xf borderId="0" fillId="9" fontId="260" numFmtId="0"/>
    <xf borderId="0" fillId="9" fontId="260" numFmtId="0"/>
    <xf borderId="0" fillId="9" fontId="2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4" fontId="260" numFmtId="0"/>
    <xf borderId="0" fillId="4" fontId="260" numFmtId="0"/>
    <xf borderId="0" fillId="4" fontId="260" numFmtId="0"/>
    <xf borderId="0" fillId="4" fontId="2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3" fontId="260" numFmtId="0"/>
    <xf borderId="0" fillId="13" fontId="260" numFmtId="0"/>
    <xf borderId="0" fillId="13" fontId="260" numFmtId="0"/>
    <xf borderId="0" fillId="13" fontId="2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4" fontId="261" numFmtId="0"/>
    <xf borderId="0" fillId="14" fontId="261" numFmtId="0"/>
    <xf borderId="0" fillId="14" fontId="261" numFmtId="0"/>
    <xf borderId="0" fillId="14" fontId="261" numFmtId="0"/>
    <xf borderId="0" fillId="14" fontId="261" numFmtId="0"/>
    <xf borderId="0" fillId="6" fontId="261" numFmtId="0"/>
    <xf borderId="0" fillId="6" fontId="261" numFmtId="0"/>
    <xf borderId="0" fillId="6" fontId="261" numFmtId="0"/>
    <xf borderId="0" fillId="6" fontId="261" numFmtId="0"/>
    <xf borderId="0" fillId="6" fontId="261" numFmtId="0"/>
    <xf borderId="0" fillId="12" fontId="261" numFmtId="0"/>
    <xf borderId="0" fillId="12" fontId="261" numFmtId="0"/>
    <xf borderId="0" fillId="12" fontId="261" numFmtId="0"/>
    <xf borderId="0" fillId="12" fontId="261" numFmtId="0"/>
    <xf borderId="0" fillId="12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8" fontId="261" numFmtId="0"/>
    <xf borderId="0" fillId="18" fontId="261" numFmtId="0"/>
    <xf borderId="0" fillId="18" fontId="261" numFmtId="0"/>
    <xf borderId="0" fillId="18" fontId="261" numFmtId="0"/>
    <xf borderId="0" fillId="18" fontId="261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19" fontId="261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19" fontId="261" numFmtId="0"/>
    <xf borderId="0" fillId="79" fontId="202" numFmtId="0"/>
    <xf borderId="0" fillId="19" fontId="261" numFmtId="0"/>
    <xf borderId="0" fillId="19" fontId="261" numFmtId="0"/>
    <xf borderId="0" fillId="19" fontId="261" numFmtId="0"/>
    <xf borderId="0" fillId="19" fontId="261" numFmtId="0"/>
    <xf borderId="0" fillId="19" fontId="261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0" fontId="217" numFmtId="0"/>
    <xf borderId="0" fillId="0" fontId="217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24" fontId="261" numFmtId="0"/>
    <xf borderId="0" fillId="0" fontId="217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24" fontId="261" numFmtId="0"/>
    <xf borderId="0" fillId="83" fontId="202" numFmtId="0"/>
    <xf borderId="0" fillId="24" fontId="261" numFmtId="0"/>
    <xf borderId="0" fillId="24" fontId="261" numFmtId="0"/>
    <xf borderId="0" fillId="24" fontId="261" numFmtId="0"/>
    <xf borderId="0" fillId="24" fontId="261" numFmtId="0"/>
    <xf borderId="0" fillId="24" fontId="261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0" fontId="217" numFmtId="0"/>
    <xf borderId="0" fillId="0" fontId="217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27" fontId="261" numFmtId="0"/>
    <xf borderId="0" fillId="0" fontId="217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27" fontId="261" numFmtId="0"/>
    <xf borderId="0" fillId="87" fontId="202" numFmtId="0"/>
    <xf borderId="0" fillId="27" fontId="261" numFmtId="0"/>
    <xf borderId="0" fillId="27" fontId="261" numFmtId="0"/>
    <xf borderId="0" fillId="27" fontId="261" numFmtId="0"/>
    <xf borderId="0" fillId="27" fontId="261" numFmtId="0"/>
    <xf borderId="0" fillId="27" fontId="261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0" fontId="217" numFmtId="0"/>
    <xf borderId="0" fillId="0" fontId="217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16" fontId="261" numFmtId="0"/>
    <xf borderId="0" fillId="0" fontId="217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16" fontId="261" numFmtId="0"/>
    <xf borderId="0" fillId="91" fontId="202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0" fontId="217" numFmtId="0"/>
    <xf borderId="0" fillId="0" fontId="217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17" fontId="261" numFmtId="0"/>
    <xf borderId="0" fillId="0" fontId="217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17" fontId="261" numFmtId="0"/>
    <xf borderId="0" fillId="95" fontId="202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95" fontId="202" numFmtId="0"/>
    <xf borderId="0" fillId="95" fontId="202" numFmtId="0"/>
    <xf borderId="0" fillId="95" fontId="202" numFmtId="0"/>
    <xf borderId="0" fillId="0" fontId="217" numFmtId="0"/>
    <xf borderId="0" fillId="0" fontId="217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5" fontId="261" numFmtId="0"/>
    <xf borderId="0" fillId="0" fontId="217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5" fontId="261" numFmtId="0"/>
    <xf borderId="0" fillId="99" fontId="202" numFmtId="0"/>
    <xf borderId="0" fillId="15" fontId="261" numFmtId="0"/>
    <xf borderId="0" fillId="15" fontId="261" numFmtId="0"/>
    <xf borderId="0" fillId="15" fontId="261" numFmtId="0"/>
    <xf borderId="0" fillId="15" fontId="261" numFmtId="0"/>
    <xf borderId="0" fillId="15" fontId="261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12" fontId="262" numFmtId="0"/>
    <xf borderId="0" fillId="0" fontId="217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6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applyAlignment="1" borderId="0" fillId="0" fontId="259" numFmtId="0">
      <alignment horizontal="right"/>
    </xf>
    <xf borderId="0" fillId="0" fontId="264" numFmtId="0"/>
    <xf borderId="102" fillId="0" fontId="125" numFmtId="0"/>
    <xf borderId="0" fillId="0" fontId="50" numFmtId="213"/>
    <xf borderId="0" fillId="0" fontId="123" numFmtId="220"/>
    <xf borderId="0" fillId="0" fontId="217" numFmtId="0"/>
    <xf borderId="0" fillId="0" fontId="217" numFmtId="0"/>
    <xf borderId="0" fillId="0" fontId="50" numFmtId="44"/>
    <xf borderId="0" fillId="0" fontId="82" numFmtId="303"/>
    <xf borderId="0" fillId="0" fontId="50" numFmtId="213"/>
    <xf borderId="242" fillId="35" fontId="265" numFmtId="0"/>
    <xf borderId="0" fillId="0" fontId="217" numFmtId="0"/>
    <xf borderId="0" fillId="0" fontId="217" numFmtId="0"/>
    <xf borderId="0" fillId="0" fontId="217" numFmtId="0"/>
    <xf borderId="242" fillId="35" fontId="265" numFmtId="0"/>
    <xf borderId="0" fillId="0" fontId="217" numFmtId="0"/>
    <xf borderId="242" fillId="35" fontId="265" numFmtId="0"/>
    <xf borderId="0" fillId="0" fontId="217" numFmtId="0"/>
    <xf borderId="242" fillId="35" fontId="265" numFmtId="0"/>
    <xf borderId="242" fillId="35" fontId="265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12" fillId="0" fontId="266" numFmtId="0"/>
    <xf borderId="0" fillId="0" fontId="217" numFmtId="0"/>
    <xf borderId="0" fillId="0" fontId="217" numFmtId="0"/>
    <xf borderId="0" fillId="0" fontId="217" numFmtId="0"/>
    <xf borderId="12" fillId="0" fontId="266" numFmtId="0"/>
    <xf borderId="0" fillId="0" fontId="217" numFmtId="0"/>
    <xf borderId="12" fillId="0" fontId="266" numFmtId="0"/>
    <xf borderId="0" fillId="0" fontId="217" numFmtId="0"/>
    <xf borderId="12" fillId="0" fontId="266" numFmtId="0"/>
    <xf borderId="12" fillId="0" fontId="266" numFmtId="0"/>
    <xf applyProtection="1" borderId="253" fillId="113" fontId="32" numFmtId="3">
      <protection hidden="0" locked="0"/>
    </xf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applyAlignment="1" applyProtection="1" borderId="0" fillId="0" fontId="125" numFmtId="0">
      <alignment horizontal="center" wrapText="1"/>
      <protection hidden="1" locked="1"/>
    </xf>
    <xf borderId="0" fillId="114" fontId="5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0" numFmtId="44"/>
    <xf borderId="0" fillId="0" fontId="217" numFmtId="43"/>
    <xf borderId="244" fillId="8" fontId="217" numFmtId="0"/>
    <xf borderId="0" fillId="0" fontId="217" numFmtId="0"/>
    <xf borderId="244" fillId="8" fontId="217" numFmtId="0"/>
    <xf borderId="0" fillId="0" fontId="217" numFmtId="0"/>
    <xf borderId="244" fillId="8" fontId="21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51" fillId="78" fontId="177" numFmtId="0"/>
    <xf borderId="0" fillId="0" fontId="217" numFmtId="0"/>
    <xf borderId="244" fillId="8" fontId="217" numFmtId="0"/>
    <xf borderId="0" fillId="0" fontId="217" numFmtId="0"/>
    <xf borderId="244" fillId="8" fontId="217" numFmtId="0"/>
    <xf borderId="51" fillId="78" fontId="177" numFmtId="0"/>
    <xf borderId="51" fillId="78" fontId="177" numFmtId="0"/>
    <xf borderId="0" fillId="0" fontId="217" numFmtId="0"/>
    <xf borderId="244" fillId="8" fontId="217" numFmtId="0"/>
    <xf applyAlignment="1" borderId="0" fillId="115" fontId="134" numFmtId="0">
      <alignment horizontal="center" vertical="center" wrapText="1"/>
    </xf>
    <xf borderId="20" fillId="0" fontId="267" numFmtId="254"/>
    <xf borderId="0" fillId="0" fontId="217" numFmtId="0"/>
    <xf borderId="0" fillId="0" fontId="217" numFmtId="0"/>
    <xf applyAlignment="1" applyProtection="1" borderId="0" fillId="0" fontId="125" numFmtId="304">
      <alignment horizontal="right"/>
      <protection hidden="0" locked="0"/>
    </xf>
    <xf borderId="0" fillId="0" fontId="217" numFmtId="0"/>
    <xf borderId="0" fillId="0" fontId="50" numFmtId="213"/>
    <xf borderId="0" fillId="0" fontId="217" numFmtId="0"/>
    <xf borderId="0" fillId="0" fontId="217" numFmtId="0"/>
    <xf borderId="0" fillId="116" fontId="69" numFmtId="3"/>
    <xf borderId="0" fillId="0" fontId="217" numFmtId="0"/>
    <xf borderId="77" fillId="0" fontId="82" numFmtId="191"/>
    <xf borderId="272" fillId="0" fontId="34" numFmtId="254"/>
    <xf borderId="0" fillId="0" fontId="156" numFmtId="0"/>
    <xf borderId="0" fillId="0" fontId="50" numFmtId="44"/>
    <xf borderId="0" fillId="0" fontId="50" numFmtId="213"/>
    <xf borderId="0" fillId="0" fontId="50" numFmtId="44"/>
    <xf borderId="0" fillId="0" fontId="82" numFmtId="303"/>
    <xf borderId="0" fillId="0" fontId="50" numFmtId="213"/>
    <xf borderId="242" fillId="10" fontId="268" numFmtId="0"/>
    <xf borderId="0" fillId="0" fontId="217" numFmtId="0"/>
    <xf borderId="0" fillId="0" fontId="217" numFmtId="0"/>
    <xf borderId="0" fillId="0" fontId="217" numFmtId="0"/>
    <xf borderId="242" fillId="10" fontId="268" numFmtId="0"/>
    <xf borderId="0" fillId="0" fontId="217" numFmtId="0"/>
    <xf borderId="242" fillId="10" fontId="268" numFmtId="0"/>
    <xf borderId="0" fillId="0" fontId="217" numFmtId="0"/>
    <xf borderId="242" fillId="10" fontId="268" numFmtId="0"/>
    <xf borderId="242" fillId="10" fontId="26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applyProtection="1" borderId="0" fillId="0" fontId="82" numFmtId="305">
      <protection hidden="0" locked="0"/>
    </xf>
    <xf borderId="0" fillId="0" fontId="217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0" fontId="217" numFmtId="0"/>
    <xf borderId="245" fillId="117" fontId="269" numFmtId="0"/>
    <xf applyAlignment="1" borderId="0" fillId="0" fontId="84" numFmtId="0">
      <alignment horizontal="left"/>
    </xf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0" fillId="0" fontId="217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0" fillId="0" fontId="217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0" fillId="0" fontId="217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217" numFmtId="0"/>
    <xf applyProtection="1" borderId="113" fillId="0" fontId="50" numFmtId="306">
      <protection hidden="0" locked="0"/>
    </xf>
    <xf applyAlignment="1" applyProtection="1" borderId="0" fillId="118" fontId="69" numFmtId="0">
      <alignment horizontal="left"/>
      <protection hidden="1" locked="1"/>
    </xf>
    <xf borderId="0" fillId="0" fontId="217" numFmtId="0"/>
    <xf applyAlignment="1" applyProtection="1" borderId="0" fillId="0" fontId="270" numFmtId="0">
      <alignment vertical="top"/>
      <protection hidden="0" locked="0"/>
    </xf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0" fillId="0" fontId="217" numFmtId="0"/>
    <xf borderId="0" fillId="0" fontId="217" numFmtId="0"/>
    <xf borderId="0" fillId="5" fontId="271" numFmtId="0"/>
    <xf borderId="0" fillId="0" fontId="217" numFmtId="0"/>
    <xf borderId="0" fillId="0" fontId="217" numFmtId="0"/>
    <xf borderId="0" fillId="0" fontId="217" numFmtId="0"/>
    <xf borderId="0" fillId="5" fontId="271" numFmtId="0"/>
    <xf borderId="0" fillId="0" fontId="217" numFmtId="0"/>
    <xf borderId="0" fillId="5" fontId="271" numFmtId="0"/>
    <xf borderId="0" fillId="0" fontId="217" numFmtId="0"/>
    <xf borderId="0" fillId="5" fontId="271" numFmtId="0"/>
    <xf borderId="0" fillId="5" fontId="271" numFmtId="0"/>
    <xf applyAlignment="1" applyProtection="1" borderId="0" fillId="0" fontId="125" numFmtId="0">
      <alignment horizontal="right"/>
      <protection hidden="0" locked="0"/>
    </xf>
    <xf applyAlignment="1" applyProtection="1" borderId="0" fillId="0" fontId="125" numFmtId="307">
      <alignment horizontal="right"/>
      <protection hidden="0" locked="0"/>
    </xf>
    <xf applyAlignment="1" borderId="246" fillId="119" fontId="141" numFmtId="0">
      <alignment horizontal="left" vertical="center" wrapText="1"/>
    </xf>
    <xf borderId="0" fillId="0" fontId="217" numFmtId="0"/>
    <xf borderId="0" fillId="0" fontId="82" numFmtId="308"/>
    <xf borderId="0" fillId="0" fontId="82" numFmtId="309"/>
    <xf borderId="0" fillId="0" fontId="217" numFmtId="310"/>
    <xf borderId="0" fillId="0" fontId="217" numFmtId="310"/>
    <xf borderId="0" fillId="0" fontId="217" numFmtId="310"/>
    <xf borderId="0" fillId="0" fontId="217" numFmtId="310"/>
    <xf borderId="0" fillId="0" fontId="217" numFmtId="310"/>
    <xf borderId="0" fillId="0" fontId="217" numFmtId="310"/>
    <xf borderId="0" fillId="0" fontId="217" numFmtId="310"/>
    <xf borderId="0" fillId="0" fontId="217" numFmtId="0"/>
    <xf applyAlignment="1" borderId="0" fillId="36" fontId="43" numFmtId="0">
      <alignment horizontal="left"/>
    </xf>
    <xf borderId="0" fillId="0" fontId="50" numFmtId="44"/>
    <xf borderId="0" fillId="0" fontId="50" numFmtId="213"/>
    <xf borderId="0" fillId="0" fontId="50" numFmtId="44"/>
    <xf borderId="0" fillId="0" fontId="82" numFmtId="303"/>
    <xf borderId="0" fillId="0" fontId="50" numFmtId="213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217" numFmtId="0"/>
    <xf borderId="0" fillId="0" fontId="217" numFmtId="43"/>
    <xf borderId="0" fillId="0" fontId="217" numFmtId="43"/>
    <xf borderId="0" fillId="0" fontId="217" numFmtId="43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2" fontId="272" numFmtId="0"/>
    <xf borderId="0" fillId="0" fontId="217" numFmtId="0"/>
    <xf borderId="0" fillId="0" fontId="217" numFmtId="0"/>
    <xf borderId="0" fillId="0" fontId="217" numFmtId="0"/>
    <xf borderId="0" fillId="2" fontId="272" numFmtId="0"/>
    <xf borderId="0" fillId="0" fontId="217" numFmtId="0"/>
    <xf borderId="0" fillId="2" fontId="272" numFmtId="0"/>
    <xf borderId="0" fillId="0" fontId="217" numFmtId="0"/>
    <xf borderId="0" fillId="2" fontId="272" numFmtId="0"/>
    <xf borderId="0" fillId="2" fontId="272" numFmtId="0"/>
    <xf borderId="0" fillId="0" fontId="217" numFmtId="311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0" fillId="0" fontId="217" numFmtId="0"/>
    <xf borderId="0" fillId="0" fontId="217" numFmtId="0"/>
    <xf borderId="0" fillId="0" fontId="217" numFmtId="0"/>
    <xf applyAlignment="1" borderId="0" fillId="0" fontId="273" numFmtId="0">
      <alignment vertical="top"/>
    </xf>
    <xf borderId="0" fillId="0" fontId="217" numFmtId="0"/>
    <xf borderId="0" fillId="0" fontId="217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applyAlignment="1" borderId="0" fillId="40" fontId="274" numFmtId="40">
      <alignment horizontal="right"/>
    </xf>
    <xf applyAlignment="1" borderId="0" fillId="40" fontId="275" numFmtId="0">
      <alignment horizontal="right"/>
    </xf>
    <xf borderId="77" fillId="40" fontId="276" numFmtId="0"/>
    <xf applyAlignment="1" borderId="0" fillId="0" fontId="276" numFmtId="0">
      <alignment horizontal="centerContinuous"/>
    </xf>
    <xf applyAlignment="1" borderId="0" fillId="0" fontId="277" numFmtId="0">
      <alignment horizontal="centerContinuous"/>
    </xf>
    <xf borderId="0" fillId="0" fontId="217" numFmtId="167"/>
    <xf borderId="0" fillId="0" fontId="82" numFmtId="0"/>
    <xf borderId="0" fillId="0" fontId="217" numFmtId="0"/>
    <xf borderId="0" fillId="0" fontId="217" numFmtId="9"/>
    <xf applyAlignment="1" applyProtection="1" borderId="0" fillId="0" fontId="125" numFmtId="312">
      <alignment horizontal="right"/>
      <protection hidden="0" locked="0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0" numFmtId="44"/>
    <xf borderId="0" fillId="0" fontId="50" numFmtId="213"/>
    <xf borderId="0" fillId="0" fontId="50" numFmtId="44"/>
    <xf borderId="0" fillId="0" fontId="82" numFmtId="303"/>
    <xf borderId="0" fillId="0" fontId="50" numFmtId="213"/>
    <xf applyAlignment="1" applyProtection="1" borderId="0" fillId="40" fontId="238" numFmtId="0">
      <alignment horizontal="left"/>
      <protection hidden="0" locked="0"/>
    </xf>
    <xf borderId="0" fillId="0" fontId="217" numFmtId="37"/>
    <xf borderId="0" fillId="118" fontId="69" numFmtId="0"/>
    <xf applyAlignment="1" applyProtection="1" borderId="0" fillId="0" fontId="125" numFmtId="313">
      <alignment horizontal="right"/>
      <protection hidden="0" locked="0"/>
    </xf>
    <xf borderId="0" fillId="0" fontId="217" numFmtId="0"/>
    <xf borderId="0" fillId="0" fontId="217" numFmtId="0"/>
    <xf borderId="0" fillId="7" fontId="278" numFmtId="0"/>
    <xf borderId="0" fillId="0" fontId="217" numFmtId="0"/>
    <xf borderId="0" fillId="0" fontId="217" numFmtId="0"/>
    <xf borderId="0" fillId="0" fontId="217" numFmtId="0"/>
    <xf borderId="0" fillId="7" fontId="278" numFmtId="0"/>
    <xf borderId="0" fillId="0" fontId="217" numFmtId="0"/>
    <xf borderId="0" fillId="7" fontId="278" numFmtId="0"/>
    <xf borderId="0" fillId="0" fontId="217" numFmtId="0"/>
    <xf borderId="0" fillId="7" fontId="278" numFmtId="0"/>
    <xf borderId="0" fillId="7" fontId="278" numFmtId="0"/>
    <xf applyAlignment="1" applyProtection="1" borderId="0" fillId="0" fontId="279" numFmtId="314">
      <alignment horizontal="right"/>
      <protection hidden="1" locked="1"/>
    </xf>
    <xf borderId="247" fillId="35" fontId="280" numFmtId="0"/>
    <xf borderId="0" fillId="0" fontId="217" numFmtId="0"/>
    <xf borderId="0" fillId="0" fontId="217" numFmtId="0"/>
    <xf borderId="0" fillId="0" fontId="217" numFmtId="0"/>
    <xf borderId="247" fillId="35" fontId="280" numFmtId="0"/>
    <xf borderId="0" fillId="0" fontId="217" numFmtId="0"/>
    <xf borderId="247" fillId="35" fontId="280" numFmtId="0"/>
    <xf borderId="0" fillId="0" fontId="217" numFmtId="0"/>
    <xf borderId="247" fillId="35" fontId="280" numFmtId="0"/>
    <xf borderId="247" fillId="35" fontId="280" numFmtId="0"/>
    <xf borderId="0" fillId="0" fontId="59" numFmtId="0"/>
    <xf borderId="0" fillId="0" fontId="59" numFmtId="0"/>
    <xf borderId="0" fillId="0" fontId="59" numFmtId="0"/>
    <xf borderId="0" fillId="0" fontId="59" numFmtId="0"/>
    <xf borderId="0" fillId="0" fontId="59" numFmtId="0"/>
    <xf borderId="0" fillId="0" fontId="50" numFmtId="0"/>
    <xf borderId="0" fillId="0" fontId="217" numFmtId="0"/>
    <xf borderId="0" fillId="0" fontId="281" numFmtId="0"/>
    <xf borderId="0" fillId="0" fontId="217" numFmtId="0"/>
    <xf borderId="0" fillId="0" fontId="282" numFmtId="0"/>
    <xf applyAlignment="1" borderId="0" fillId="0" fontId="49" numFmtId="0">
      <alignment vertical="top"/>
    </xf>
    <xf applyAlignment="1" borderId="109" fillId="0" fontId="283" numFmtId="0">
      <alignment horizontal="center" vertical="top"/>
    </xf>
    <xf applyAlignment="1" borderId="0" fillId="0" fontId="49" numFmtId="0">
      <alignment vertical="top" wrapText="1"/>
    </xf>
    <xf borderId="0" fillId="0" fontId="217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84" numFmtId="0"/>
    <xf borderId="0" fillId="0" fontId="44" numFmtId="315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217" numFmtId="0"/>
    <xf borderId="0" fillId="0" fontId="285" numFmtId="0"/>
    <xf borderId="0" fillId="0" fontId="125" numFmtId="0"/>
    <xf applyAlignment="1" borderId="0" fillId="0" fontId="286" numFmtId="0">
      <alignment horizontal="center" textRotation="90"/>
    </xf>
    <xf borderId="0" fillId="0" fontId="217" numFmtId="0"/>
    <xf borderId="0" fillId="0" fontId="217" numFmtId="0"/>
    <xf borderId="0" fillId="0" fontId="217" numFmtId="0"/>
    <xf borderId="0" fillId="0" fontId="164" numFmtId="0"/>
    <xf borderId="0" fillId="0" fontId="217" numFmtId="0"/>
    <xf borderId="0" fillId="0" fontId="164" numFmtId="0"/>
    <xf borderId="0" fillId="0" fontId="217" numFmtId="0"/>
    <xf borderId="0" fillId="0" fontId="164" numFmtId="0"/>
    <xf borderId="0" fillId="0" fontId="164" numFmtId="0"/>
    <xf borderId="35" fillId="0" fontId="166" numFmtId="0"/>
    <xf borderId="0" fillId="0" fontId="217" numFmtId="0"/>
    <xf borderId="0" fillId="0" fontId="217" numFmtId="0"/>
    <xf borderId="0" fillId="0" fontId="217" numFmtId="0"/>
    <xf borderId="35" fillId="0" fontId="166" numFmtId="0"/>
    <xf borderId="0" fillId="0" fontId="217" numFmtId="0"/>
    <xf borderId="35" fillId="0" fontId="166" numFmtId="0"/>
    <xf borderId="0" fillId="0" fontId="217" numFmtId="0"/>
    <xf borderId="35" fillId="0" fontId="166" numFmtId="0"/>
    <xf borderId="35" fillId="0" fontId="166" numFmtId="0"/>
    <xf borderId="37" fillId="0" fontId="168" numFmtId="0"/>
    <xf borderId="0" fillId="0" fontId="217" numFmtId="0"/>
    <xf borderId="0" fillId="0" fontId="217" numFmtId="0"/>
    <xf borderId="0" fillId="0" fontId="217" numFmtId="0"/>
    <xf borderId="37" fillId="0" fontId="168" numFmtId="0"/>
    <xf borderId="0" fillId="0" fontId="217" numFmtId="0"/>
    <xf borderId="37" fillId="0" fontId="168" numFmtId="0"/>
    <xf borderId="0" fillId="0" fontId="217" numFmtId="0"/>
    <xf borderId="37" fillId="0" fontId="168" numFmtId="0"/>
    <xf borderId="37" fillId="0" fontId="168" numFmtId="0"/>
    <xf borderId="236" fillId="0" fontId="170" numFmtId="0"/>
    <xf borderId="0" fillId="0" fontId="217" numFmtId="0"/>
    <xf borderId="0" fillId="0" fontId="217" numFmtId="0"/>
    <xf borderId="0" fillId="0" fontId="217" numFmtId="0"/>
    <xf borderId="236" fillId="0" fontId="170" numFmtId="0"/>
    <xf borderId="0" fillId="0" fontId="217" numFmtId="0"/>
    <xf borderId="236" fillId="0" fontId="170" numFmtId="0"/>
    <xf borderId="0" fillId="0" fontId="217" numFmtId="0"/>
    <xf borderId="236" fillId="0" fontId="170" numFmtId="0"/>
    <xf borderId="236" fillId="0" fontId="170" numFmtId="0"/>
    <xf borderId="0" fillId="0" fontId="170" numFmtId="0"/>
    <xf borderId="0" fillId="0" fontId="217" numFmtId="0"/>
    <xf borderId="0" fillId="0" fontId="217" numFmtId="0"/>
    <xf borderId="0" fillId="0" fontId="217" numFmtId="0"/>
    <xf borderId="0" fillId="0" fontId="170" numFmtId="0"/>
    <xf borderId="0" fillId="0" fontId="217" numFmtId="0"/>
    <xf borderId="0" fillId="0" fontId="170" numFmtId="0"/>
    <xf borderId="0" fillId="0" fontId="217" numFmtId="0"/>
    <xf borderId="0" fillId="0" fontId="170" numFmtId="0"/>
    <xf borderId="0" fillId="0" fontId="170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applyProtection="1" borderId="110" fillId="0" fontId="82" numFmtId="316">
      <protection hidden="0" locked="0"/>
    </xf>
    <xf borderId="0" fillId="0" fontId="217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applyProtection="1" borderId="110" fillId="0" fontId="82" numFmtId="316">
      <protection hidden="0" locked="0"/>
    </xf>
    <xf borderId="52" fillId="0" fontId="184" numFmtId="0"/>
    <xf applyProtection="1" borderId="110" fillId="0" fontId="82" numFmtId="316">
      <protection hidden="0" locked="0"/>
    </xf>
    <xf applyProtection="1" borderId="110" fillId="0" fontId="82" numFmtId="316">
      <protection hidden="0" locked="0"/>
    </xf>
    <xf applyProtection="1" borderId="110" fillId="0" fontId="82" numFmtId="316">
      <protection hidden="0" locked="0"/>
    </xf>
    <xf applyProtection="1" borderId="110" fillId="0" fontId="82" numFmtId="316">
      <protection hidden="0" locked="0"/>
    </xf>
    <xf applyProtection="1" borderId="110" fillId="0" fontId="82" numFmtId="316">
      <protection hidden="0" locked="0"/>
    </xf>
    <xf borderId="52" fillId="0" fontId="184" numFmtId="0"/>
    <xf borderId="52" fillId="0" fontId="184" numFmtId="0"/>
    <xf borderId="52" fillId="0" fontId="184" numFmtId="0"/>
    <xf borderId="52" fillId="0" fontId="184" numFmtId="0"/>
    <xf borderId="0" fillId="0" fontId="217" numFmtId="184"/>
    <xf borderId="0" fillId="0" fontId="50" numFmtId="4"/>
    <xf applyAlignment="1" applyProtection="1" borderId="272" fillId="40" fontId="69" numFmtId="0">
      <alignment horizontal="left"/>
      <protection hidden="0" locked="0"/>
    </xf>
    <xf borderId="0" fillId="0" fontId="217" numFmtId="289"/>
    <xf borderId="0" fillId="0" fontId="82" numFmtId="317"/>
    <xf borderId="0" fillId="0" fontId="50" numFmtId="318"/>
    <xf borderId="0" fillId="0" fontId="21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43" fillId="66" fontId="287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111" fillId="0" fontId="213" numFmtId="0"/>
    <xf applyAlignment="1" borderId="20" fillId="38" fontId="288" numFmtId="1">
      <alignment horizontal="center" vertical="center" wrapText="1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44"/>
    <xf borderId="0" fillId="0" fontId="177" numFmtId="182"/>
    <xf borderId="0" fillId="0" fontId="177" numFmtId="182"/>
    <xf borderId="0" fillId="0" fontId="217" numFmtId="0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217" numFmtId="198"/>
    <xf applyAlignment="1" borderId="224" fillId="31" fontId="63" numFmtId="238">
      <alignment vertical="center"/>
    </xf>
    <xf borderId="246" fillId="0" fontId="65" numFmtId="0"/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borderId="0" fillId="0" fontId="217" numFmtId="198"/>
    <xf applyAlignment="1" borderId="283" fillId="38" fontId="79" numFmtId="14">
      <alignment horizontal="right"/>
    </xf>
    <xf applyAlignment="1" borderId="240" fillId="41" fontId="217" numFmtId="0">
      <alignment horizontal="center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45" fontId="48" numFmtId="0"/>
    <xf borderId="240" fillId="0" fontId="48" numFmtId="0"/>
    <xf applyAlignment="1" borderId="282" fillId="0" fontId="101" numFmtId="0">
      <alignment horizontal="left" vertical="center"/>
    </xf>
    <xf applyAlignment="1" borderId="174" fillId="31" fontId="102" numFmtId="0">
      <alignment horizontal="left" indent="1" vertical="center"/>
    </xf>
    <xf applyAlignment="1" borderId="227" fillId="0" fontId="110" numFmtId="0">
      <alignment horizontal="center"/>
    </xf>
    <xf borderId="240" fillId="0" fontId="116" numFmtId="3"/>
    <xf borderId="240" fillId="0" fontId="116" numFmtId="9"/>
    <xf borderId="240" fillId="0" fontId="116" numFmtId="0"/>
    <xf borderId="240" fillId="0" fontId="116" numFmtId="10"/>
    <xf borderId="240" fillId="0" fontId="116" numFmtId="0"/>
    <xf borderId="240" fillId="0" fontId="116" numFmtId="4"/>
    <xf borderId="240" fillId="39" fontId="48" numFmtId="10"/>
    <xf applyAlignment="1" applyProtection="1" borderId="233" fillId="39" fontId="113" numFmtId="272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0" fontId="217" numFmtId="182"/>
    <xf borderId="0" fillId="0" fontId="121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60" numFmtId="182"/>
    <xf borderId="0" fillId="0" fontId="60" numFmtId="182"/>
    <xf borderId="0" fillId="0" fontId="217" numFmtId="182"/>
    <xf borderId="0" fillId="0" fontId="122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240" fillId="0" fontId="48" numFmtId="38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applyAlignment="1" applyProtection="1" borderId="240" fillId="48" fontId="27" numFmtId="3">
      <alignment horizontal="center"/>
      <protection hidden="0" locked="0"/>
    </xf>
    <xf applyAlignment="1" applyProtection="1" borderId="240" fillId="48" fontId="27" numFmtId="3">
      <alignment horizontal="center"/>
      <protection hidden="0" locked="0"/>
    </xf>
    <xf borderId="0" fillId="0" fontId="217" numFmtId="198"/>
    <xf borderId="0" fillId="0" fontId="217" numFmtId="182"/>
    <xf borderId="240" fillId="37" fontId="48" numFmtId="0"/>
    <xf applyAlignment="1" borderId="227" fillId="0" fontId="141" numFmtId="0">
      <alignment horizontal="center"/>
    </xf>
    <xf applyAlignment="1" borderId="240" fillId="0" fontId="142" numFmtId="0">
      <alignment horizontal="center" vertic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240" fillId="0" fontId="33" numFmtId="0">
      <alignment vertical="center" wrapText="1"/>
    </xf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2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198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82" numFmtId="182"/>
    <xf borderId="0" fillId="0" fontId="217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60" numFmtId="182"/>
    <xf borderId="0" fillId="0" fontId="60" numFmtId="182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0" fillId="0" fontId="217" numFmtId="198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0" fillId="0" fontId="217" numFmtId="300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7" fillId="35" fontId="208" numFmtId="0"/>
    <xf borderId="247" fillId="35" fontId="208" numFmtId="0"/>
    <xf borderId="247" fillId="35" fontId="153" numFmtId="0"/>
    <xf borderId="247" fillId="35" fontId="153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217" numFmtId="198"/>
    <xf borderId="0" fillId="0" fontId="217" numFmtId="182"/>
    <xf borderId="0" fillId="0" fontId="217" numFmtId="182"/>
    <xf borderId="0" fillId="0" fontId="177" numFmtId="0"/>
    <xf borderId="0" fillId="0" fontId="217" numFmtId="182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214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25" numFmtId="182"/>
    <xf borderId="0" fillId="0" fontId="125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217" numFmtId="300"/>
    <xf borderId="0" fillId="0" fontId="217" numFmtId="300"/>
    <xf borderId="0" fillId="0" fontId="217" numFmtId="300"/>
    <xf borderId="0" fillId="0" fontId="217" numFmtId="182"/>
    <xf borderId="0" fillId="0" fontId="21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0" fillId="0" fontId="217" numFmtId="182"/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40" fillId="0" fontId="267" numFmtId="254"/>
    <xf borderId="272" fillId="0" fontId="34" numFmtId="254"/>
    <xf borderId="242" fillId="10" fontId="268" numFmtId="0"/>
    <xf borderId="242" fillId="10" fontId="268" numFmtId="0"/>
    <xf borderId="242" fillId="10" fontId="268" numFmtId="0"/>
    <xf borderId="242" fillId="10" fontId="268" numFmtId="0"/>
    <xf applyProtection="1" borderId="113" fillId="0" fontId="50" numFmtId="306">
      <protection hidden="0" locked="0"/>
    </xf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applyAlignment="1" applyProtection="1" borderId="272" fillId="40" fontId="69" numFmtId="0">
      <alignment horizontal="left"/>
      <protection hidden="0" locked="0"/>
    </xf>
    <xf applyAlignment="1" borderId="240" fillId="38" fontId="288" numFmtId="1">
      <alignment horizontal="center" vertical="center" wrapText="1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0" fillId="0" fontId="217" numFmtId="184"/>
    <xf applyAlignment="1" borderId="0" fillId="0" fontId="69" numFmtId="0">
      <alignment vertical="top"/>
    </xf>
    <xf borderId="0" fillId="0" fontId="323" numFmtId="0"/>
    <xf borderId="0" fillId="0" fontId="323" numFmtId="0"/>
    <xf borderId="0" fillId="0" fontId="323" numFmtId="0"/>
    <xf applyAlignment="1" borderId="0" fillId="0" fontId="69" numFmtId="182">
      <alignment vertical="top"/>
    </xf>
    <xf applyAlignment="1" borderId="0" fillId="0" fontId="69" numFmtId="198">
      <alignment vertical="top"/>
    </xf>
    <xf borderId="0" fillId="0" fontId="177" numFmtId="197"/>
    <xf applyAlignment="1" borderId="0" fillId="0" fontId="69" numFmtId="0">
      <alignment vertical="top"/>
    </xf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0" fillId="0" fontId="217" numFmtId="184"/>
    <xf applyAlignment="1" borderId="224" fillId="31" fontId="63" numFmtId="238">
      <alignment vertical="center"/>
    </xf>
    <xf borderId="246" fillId="0" fontId="65" numFmtId="0"/>
    <xf applyAlignment="1" borderId="226" fillId="33" fontId="28" numFmtId="0">
      <alignment horizontal="center" vertical="center"/>
    </xf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borderId="0" fillId="0" fontId="217" numFmtId="184"/>
    <xf borderId="244" fillId="8" fontId="217" numFmtId="0"/>
    <xf borderId="244" fillId="8" fontId="217" numFmtId="0"/>
    <xf borderId="244" fillId="8" fontId="217" numFmtId="0"/>
    <xf applyAlignment="1" borderId="283" fillId="38" fontId="79" numFmtId="14">
      <alignment horizontal="right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0" fontId="48" numFmtId="0"/>
    <xf applyAlignment="1" borderId="230" fillId="0" fontId="100" numFmtId="238">
      <alignment vertical="center"/>
    </xf>
    <xf applyAlignment="1" borderId="282" fillId="0" fontId="101" numFmtId="0">
      <alignment horizontal="left" vertical="center"/>
    </xf>
    <xf applyAlignment="1" borderId="231" fillId="0" fontId="100" numFmtId="0">
      <alignment horizontal="center" vertical="top"/>
    </xf>
    <xf applyAlignment="1" borderId="227" fillId="0" fontId="110" numFmtId="0">
      <alignment horizontal="center"/>
    </xf>
    <xf applyAlignment="1" applyProtection="1" borderId="232" fillId="38" fontId="113" numFmtId="265">
      <alignment horizontal="right" vertical="center"/>
      <protection hidden="0" locked="0"/>
    </xf>
    <xf applyAlignment="1" applyProtection="1" borderId="232" fillId="38" fontId="114" numFmtId="0">
      <alignment horizontal="right" vertical="center"/>
      <protection hidden="0" locked="0"/>
    </xf>
    <xf applyAlignment="1" applyProtection="1" borderId="232" fillId="38" fontId="115" numFmtId="269">
      <alignment horizontal="right" vertical="center"/>
      <protection hidden="0" locked="0"/>
    </xf>
    <xf borderId="240" fillId="0" fontId="116" numFmtId="3"/>
    <xf applyAlignment="1" applyProtection="1" borderId="233" fillId="39" fontId="113" numFmtId="272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0" fontId="60" numFmtId="182"/>
    <xf applyAlignment="1" borderId="226" fillId="33" fontId="28" numFmtId="0">
      <alignment horizontal="center" wrapText="1"/>
    </xf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184"/>
    <xf borderId="0" fillId="0" fontId="217" numFmtId="197"/>
    <xf applyAlignment="1" borderId="227" fillId="0" fontId="141" numFmtId="0">
      <alignment horizont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7" fillId="36" fontId="153" numFmtId="0"/>
    <xf borderId="247" fillId="36" fontId="153" numFmtId="0"/>
    <xf borderId="247" fillId="36" fontId="153" numFmtId="0"/>
    <xf borderId="247" fillId="35" fontId="153" numFmtId="0"/>
    <xf borderId="237" fillId="0" fontId="169" numFmtId="0"/>
    <xf borderId="237" fillId="0" fontId="169" numFmtId="0"/>
    <xf borderId="237" fillId="0" fontId="169" numFmtId="0"/>
    <xf borderId="236" fillId="0" fontId="170" numFmtId="0"/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2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184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244" fillId="8" fontId="217" numFmtId="0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247" fillId="35" fontId="208" numFmtId="0"/>
    <xf borderId="247" fillId="35" fontId="208" numFmtId="0"/>
    <xf borderId="247" fillId="35" fontId="153" numFmtId="0"/>
    <xf borderId="247" fillId="35" fontId="153" numFmtId="0"/>
    <xf borderId="236" fillId="0" fontId="212" numFmtId="0"/>
    <xf borderId="236" fillId="0" fontId="212" numFmtId="0"/>
    <xf borderId="236" fillId="0" fontId="170" numFmtId="0"/>
    <xf borderId="236" fillId="0" fontId="170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217" numFmtId="184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36" fillId="0" fontId="170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0" fillId="0" fontId="217" numFmtId="197"/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72" fillId="0" fontId="34" numFmtId="254"/>
    <xf borderId="242" fillId="10" fontId="268" numFmtId="0"/>
    <xf borderId="242" fillId="10" fontId="268" numFmtId="0"/>
    <xf borderId="242" fillId="10" fontId="268" numFmtId="0"/>
    <xf borderId="242" fillId="10" fontId="268" numFmtId="0"/>
    <xf borderId="245" fillId="117" fontId="269" numFmtId="0"/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borderId="236" fillId="0" fontId="170" numFmtId="0"/>
    <xf borderId="236" fillId="0" fontId="170" numFmtId="0"/>
    <xf borderId="236" fillId="0" fontId="170" numFmtId="0"/>
    <xf borderId="236" fillId="0" fontId="170" numFmtId="0"/>
    <xf applyAlignment="1" applyProtection="1" borderId="272" fillId="40" fontId="69" numFmtId="0">
      <alignment horizontal="left"/>
      <protection hidden="0" locked="0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4" fillId="31" fontId="63" numFmtId="238">
      <alignment vertical="center"/>
    </xf>
    <xf borderId="246" fillId="0" fontId="65" numFmtId="0"/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applyAlignment="1" borderId="283" fillId="38" fontId="79" numFmtId="14">
      <alignment horizontal="right"/>
    </xf>
    <xf applyAlignment="1" borderId="240" fillId="41" fontId="217" numFmtId="0">
      <alignment horizontal="center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45" fontId="48" numFmtId="0"/>
    <xf borderId="240" fillId="0" fontId="48" numFmtId="0"/>
    <xf applyAlignment="1" borderId="282" fillId="0" fontId="101" numFmtId="0">
      <alignment horizontal="left" vertical="center"/>
    </xf>
    <xf applyAlignment="1" borderId="174" fillId="31" fontId="102" numFmtId="0">
      <alignment horizontal="left" indent="1" vertical="center"/>
    </xf>
    <xf applyAlignment="1" borderId="227" fillId="0" fontId="110" numFmtId="0">
      <alignment horizontal="center"/>
    </xf>
    <xf borderId="240" fillId="0" fontId="116" numFmtId="3"/>
    <xf borderId="240" fillId="0" fontId="116" numFmtId="9"/>
    <xf borderId="240" fillId="0" fontId="116" numFmtId="0"/>
    <xf borderId="240" fillId="0" fontId="116" numFmtId="10"/>
    <xf borderId="240" fillId="0" fontId="116" numFmtId="0"/>
    <xf borderId="240" fillId="0" fontId="116" numFmtId="4"/>
    <xf borderId="240" fillId="39" fontId="48" numFmtId="10"/>
    <xf applyAlignment="1" applyProtection="1" borderId="233" fillId="39" fontId="113" numFmtId="272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240" fillId="0" fontId="48" numFmtId="38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applyAlignment="1" applyProtection="1" borderId="240" fillId="48" fontId="27" numFmtId="3">
      <alignment horizontal="center"/>
      <protection hidden="0" locked="0"/>
    </xf>
    <xf applyAlignment="1" applyProtection="1" borderId="240" fillId="48" fontId="27" numFmtId="3">
      <alignment horizontal="center"/>
      <protection hidden="0" locked="0"/>
    </xf>
    <xf borderId="240" fillId="37" fontId="48" numFmtId="0"/>
    <xf applyAlignment="1" borderId="227" fillId="0" fontId="141" numFmtId="0">
      <alignment horizontal="center"/>
    </xf>
    <xf applyAlignment="1" borderId="240" fillId="0" fontId="142" numFmtId="0">
      <alignment horizontal="center" vertic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240" fillId="0" fontId="33" numFmtId="0">
      <alignment vertical="center" wrapText="1"/>
    </xf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2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7" fillId="35" fontId="208" numFmtId="0"/>
    <xf borderId="247" fillId="35" fontId="208" numFmtId="0"/>
    <xf borderId="247" fillId="35" fontId="153" numFmtId="0"/>
    <xf borderId="247" fillId="35" fontId="153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40" fillId="0" fontId="267" numFmtId="254"/>
    <xf borderId="272" fillId="0" fontId="34" numFmtId="254"/>
    <xf borderId="242" fillId="10" fontId="268" numFmtId="0"/>
    <xf borderId="242" fillId="10" fontId="268" numFmtId="0"/>
    <xf borderId="242" fillId="10" fontId="268" numFmtId="0"/>
    <xf borderId="242" fillId="10" fontId="268" numFmtId="0"/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applyAlignment="1" applyProtection="1" borderId="272" fillId="40" fontId="69" numFmtId="0">
      <alignment horizontal="left"/>
      <protection hidden="0" locked="0"/>
    </xf>
    <xf applyAlignment="1" borderId="240" fillId="38" fontId="288" numFmtId="1">
      <alignment horizontal="center" vertical="center" wrapText="1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0" fillId="0" fontId="217" numFmtId="184"/>
    <xf borderId="0" fillId="0" fontId="177" numFmtId="197"/>
    <xf borderId="0" fillId="0" fontId="177" numFmtId="0"/>
    <xf borderId="0" fillId="0" fontId="177" numFmtId="9"/>
    <xf borderId="0" fillId="0" fontId="177" numFmtId="184"/>
    <xf borderId="0" fillId="0" fontId="177" numFmtId="0"/>
    <xf borderId="0" fillId="0" fontId="177" numFmtId="184"/>
    <xf borderId="0" fillId="0" fontId="177" numFmtId="197"/>
    <xf borderId="0" fillId="0" fontId="177" numFmtId="0"/>
    <xf borderId="0" fillId="0" fontId="177" numFmtId="9"/>
    <xf borderId="0" fillId="0" fontId="177" numFmtId="182"/>
    <xf borderId="0" fillId="0" fontId="177" numFmtId="319"/>
    <xf borderId="0" fillId="0" fontId="177" numFmtId="0"/>
    <xf borderId="0" fillId="0" fontId="60" numFmtId="0"/>
    <xf borderId="0" fillId="0" fontId="177" numFmtId="0"/>
    <xf borderId="0" fillId="0" fontId="217" numFmtId="184"/>
    <xf borderId="0" fillId="0" fontId="217" numFmtId="168"/>
    <xf borderId="0" fillId="0" fontId="177" numFmtId="9"/>
  </cellStyleXfs>
  <cellXfs count="4213">
    <xf borderId="0" fillId="0" fontId="0" numFmtId="0" pivotButton="0" quotePrefix="0" xfId="0"/>
    <xf applyAlignment="1" borderId="0" fillId="0" fontId="252" numFmtId="164" pivotButton="0" quotePrefix="0" xfId="0">
      <alignment horizontal="center" vertical="center"/>
    </xf>
    <xf applyAlignment="1" borderId="0" fillId="0" fontId="248" numFmtId="0" pivotButton="0" quotePrefix="0" xfId="0">
      <alignment horizontal="center"/>
    </xf>
    <xf borderId="0" fillId="0" fontId="0" numFmtId="0" pivotButton="0" quotePrefix="0" xfId="0"/>
    <xf applyAlignment="1" borderId="0" fillId="0" fontId="249" numFmtId="0" pivotButton="0" quotePrefix="0" xfId="0">
      <alignment horizontal="center"/>
    </xf>
    <xf applyAlignment="1" borderId="0" fillId="0" fontId="250" numFmtId="164" pivotButton="0" quotePrefix="1" xfId="0">
      <alignment horizontal="center" vertical="center"/>
    </xf>
    <xf applyAlignment="1" borderId="89" fillId="0" fontId="221" numFmtId="0" pivotButton="0" quotePrefix="0" xfId="0">
      <alignment horizontal="center" vertical="center"/>
    </xf>
    <xf borderId="0" fillId="40" fontId="0" numFmtId="0" pivotButton="0" quotePrefix="0" xfId="0"/>
    <xf borderId="0" fillId="0" fontId="24" numFmtId="0" pivotButton="0" quotePrefix="0" xfId="0"/>
    <xf applyAlignment="1" borderId="0" fillId="0" fontId="24" numFmtId="0" pivotButton="0" quotePrefix="0" xfId="0">
      <alignment horizontal="center"/>
    </xf>
    <xf applyAlignment="1" borderId="0" fillId="0" fontId="24" numFmtId="0" pivotButton="0" quotePrefix="0" xfId="0">
      <alignment horizontal="left" indent="3"/>
    </xf>
    <xf applyAlignment="1" borderId="0" fillId="0" fontId="24" numFmtId="0" pivotButton="0" quotePrefix="0" xfId="0">
      <alignment horizontal="center" vertical="center"/>
    </xf>
    <xf applyAlignment="1" borderId="0" fillId="0" fontId="24" numFmtId="3" pivotButton="0" quotePrefix="0" xfId="0">
      <alignment horizontal="center" vertical="center"/>
    </xf>
    <xf applyAlignment="1" borderId="0" fillId="0" fontId="24" numFmtId="9" pivotButton="0" quotePrefix="0" xfId="2604">
      <alignment horizontal="center" vertical="center"/>
    </xf>
    <xf borderId="0" fillId="40" fontId="24" numFmtId="0" pivotButton="0" quotePrefix="0" xfId="2589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9" pivotButton="0" quotePrefix="0" xfId="2604"/>
    <xf applyAlignment="1" borderId="0" fillId="0" fontId="30" numFmtId="0" pivotButton="0" quotePrefix="0" xfId="0">
      <alignment horizontal="center"/>
    </xf>
    <xf applyAlignment="1" borderId="0" fillId="0" fontId="27" numFmtId="0" pivotButton="0" quotePrefix="0" xfId="0">
      <alignment horizontal="center" vertical="center"/>
    </xf>
    <xf applyAlignment="1" borderId="0" fillId="0" fontId="27" numFmtId="3" pivotButton="0" quotePrefix="0" xfId="0">
      <alignment horizontal="center" vertical="center"/>
    </xf>
    <xf borderId="0" fillId="0" fontId="27" numFmtId="0" pivotButton="0" quotePrefix="0" xfId="0"/>
    <xf applyAlignment="1" borderId="0" fillId="0" fontId="0" numFmtId="3" pivotButton="0" quotePrefix="0" xfId="0">
      <alignment horizontal="center" vertical="center"/>
    </xf>
    <xf applyAlignment="1" borderId="0" fillId="0" fontId="0" numFmtId="9" pivotButton="0" quotePrefix="0" xfId="2604">
      <alignment horizontal="center" vertical="center"/>
    </xf>
    <xf applyAlignment="1" borderId="0" fillId="0" fontId="0" numFmtId="165" pivotButton="0" quotePrefix="0" xfId="0">
      <alignment horizontal="center"/>
    </xf>
    <xf applyAlignment="1" borderId="0" fillId="0" fontId="0" numFmtId="0" pivotButton="0" quotePrefix="0" xfId="0">
      <alignment vertical="center"/>
    </xf>
    <xf applyAlignment="1" borderId="0" fillId="0" fontId="0" numFmtId="165" pivotButton="0" quotePrefix="0" xfId="0">
      <alignment horizontal="center" vertical="center"/>
    </xf>
    <xf applyAlignment="1" borderId="0" fillId="0" fontId="24" numFmtId="9" pivotButton="0" quotePrefix="0" xfId="2604">
      <alignment horizontal="center" vertical="center"/>
    </xf>
    <xf applyAlignment="1" borderId="0" fillId="0" fontId="27" numFmtId="0" pivotButton="0" quotePrefix="0" xfId="0">
      <alignment vertical="center"/>
    </xf>
    <xf applyAlignment="1" borderId="0" fillId="0" fontId="27" numFmtId="165" pivotButton="0" quotePrefix="0" xfId="0">
      <alignment horizontal="center" vertical="center"/>
    </xf>
    <xf borderId="0" fillId="0" fontId="0" numFmtId="165" pivotButton="0" quotePrefix="0" xfId="0"/>
    <xf applyAlignment="1" borderId="0" fillId="0" fontId="24" numFmtId="165" pivotButton="0" quotePrefix="0" xfId="0">
      <alignment horizontal="center"/>
    </xf>
    <xf applyAlignment="1" borderId="0" fillId="0" fontId="24" numFmtId="9" pivotButton="0" quotePrefix="0" xfId="2604">
      <alignment horizontal="center"/>
    </xf>
    <xf applyAlignment="1" borderId="0" fillId="0" fontId="0" numFmtId="9" pivotButton="0" quotePrefix="0" xfId="2604">
      <alignment horizontal="center"/>
    </xf>
    <xf applyAlignment="1" borderId="0" fillId="0" fontId="0" numFmtId="165" pivotButton="0" quotePrefix="0" xfId="2523">
      <alignment horizontal="center" vertical="center"/>
    </xf>
    <xf applyAlignment="1" borderId="0" fillId="0" fontId="0" numFmtId="1" pivotButton="0" quotePrefix="0" xfId="0">
      <alignment horizontal="center" vertical="center"/>
    </xf>
    <xf applyAlignment="1" borderId="0" fillId="0" fontId="24" numFmtId="165" pivotButton="0" quotePrefix="0" xfId="2523">
      <alignment horizontal="center" vertical="center"/>
    </xf>
    <xf applyAlignment="1" borderId="0" fillId="0" fontId="0" numFmtId="9" pivotButton="0" quotePrefix="0" xfId="2604">
      <alignment horizontal="center" vertical="center"/>
    </xf>
    <xf applyAlignment="1" borderId="0" fillId="0" fontId="0" numFmtId="165" pivotButton="0" quotePrefix="0" xfId="2523">
      <alignment horizontal="center" vertical="center"/>
    </xf>
    <xf applyAlignment="1" borderId="0" fillId="0" fontId="24" numFmtId="165" pivotButton="0" quotePrefix="0" xfId="0">
      <alignment horizontal="center" vertical="center"/>
    </xf>
    <xf borderId="0" fillId="0" fontId="24" numFmtId="165" pivotButton="0" quotePrefix="0" xfId="0"/>
    <xf applyAlignment="1" borderId="0" fillId="40" fontId="24" numFmtId="165" pivotButton="0" quotePrefix="0" xfId="2590">
      <alignment horizontal="center" vertical="center"/>
    </xf>
    <xf applyAlignment="1" borderId="0" fillId="0" fontId="24" numFmtId="0" pivotButton="0" quotePrefix="0" xfId="0">
      <alignment horizontal="center" wrapText="1"/>
    </xf>
    <xf applyAlignment="1" borderId="0" fillId="0" fontId="24" numFmtId="166" pivotButton="0" quotePrefix="0" xfId="2523">
      <alignment horizontal="center" vertical="center"/>
    </xf>
    <xf borderId="0" fillId="40" fontId="0" numFmtId="9" pivotButton="0" quotePrefix="0" xfId="2604"/>
    <xf borderId="0" fillId="0" fontId="24" numFmtId="9" pivotButton="0" quotePrefix="0" xfId="2604"/>
    <xf borderId="0" fillId="0" fontId="24" numFmtId="3" pivotButton="0" quotePrefix="0" xfId="0"/>
    <xf applyAlignment="1" borderId="0" fillId="0" fontId="42" numFmtId="3" pivotButton="0" quotePrefix="0" xfId="0">
      <alignment horizontal="center" vertical="center"/>
    </xf>
    <xf applyAlignment="1" borderId="0" fillId="0" fontId="43" numFmtId="0" pivotButton="0" quotePrefix="0" xfId="0">
      <alignment horizontal="left"/>
    </xf>
    <xf borderId="0" fillId="40" fontId="24" numFmtId="0" pivotButton="0" quotePrefix="0" xfId="0"/>
    <xf applyAlignment="1" borderId="0" fillId="0" fontId="24" numFmtId="9" pivotButton="0" quotePrefix="0" xfId="2604">
      <alignment horizontal="center" wrapText="1"/>
    </xf>
    <xf applyAlignment="1" borderId="0" fillId="0" fontId="176" numFmtId="0" pivotButton="0" quotePrefix="0" xfId="0">
      <alignment horizontal="center"/>
    </xf>
    <xf applyAlignment="1" borderId="0" fillId="0" fontId="39" numFmtId="0" pivotButton="0" quotePrefix="0" xfId="0">
      <alignment horizontal="center" vertical="center"/>
    </xf>
    <xf applyAlignment="1" borderId="0" fillId="0" fontId="179" numFmtId="0" pivotButton="0" quotePrefix="0" xfId="0">
      <alignment horizontal="center" vertical="center"/>
    </xf>
    <xf applyAlignment="1" borderId="0" fillId="0" fontId="178" numFmtId="165" pivotButton="0" quotePrefix="0" xfId="0">
      <alignment horizontal="center"/>
    </xf>
    <xf borderId="0" fillId="68" fontId="0" numFmtId="0" pivotButton="0" quotePrefix="0" xfId="0"/>
    <xf applyAlignment="1" borderId="0" fillId="68" fontId="0" numFmtId="0" pivotButton="0" quotePrefix="0" xfId="0">
      <alignment horizontal="center"/>
    </xf>
    <xf applyAlignment="1" borderId="0" fillId="68" fontId="0" numFmtId="3" pivotButton="0" quotePrefix="0" xfId="0">
      <alignment horizontal="center" vertical="center"/>
    </xf>
    <xf applyAlignment="1" borderId="0" fillId="68" fontId="27" numFmtId="3" pivotButton="0" quotePrefix="0" xfId="0">
      <alignment horizontal="center" vertical="center"/>
    </xf>
    <xf borderId="0" fillId="0" fontId="180" numFmtId="0" pivotButton="0" quotePrefix="0" xfId="0"/>
    <xf borderId="0" fillId="0" fontId="180" numFmtId="165" pivotButton="0" quotePrefix="0" xfId="0"/>
    <xf applyAlignment="1" borderId="0" fillId="0" fontId="0" numFmtId="0" pivotButton="0" quotePrefix="0" xfId="0">
      <alignment horizontal="right"/>
    </xf>
    <xf borderId="0" fillId="0" fontId="0" numFmtId="9" pivotButton="0" quotePrefix="0" xfId="2604"/>
    <xf applyAlignment="1" borderId="0" fillId="0" fontId="0" numFmtId="9" pivotButton="0" quotePrefix="0" xfId="2604">
      <alignment horizontal="center"/>
    </xf>
    <xf applyAlignment="1" borderId="0" fillId="0" fontId="179" numFmtId="0" pivotButton="0" quotePrefix="0" xfId="0">
      <alignment vertical="center"/>
    </xf>
    <xf applyAlignment="1" borderId="0" fillId="0" fontId="24" numFmtId="0" pivotButton="0" quotePrefix="0" xfId="0">
      <alignment vertical="center"/>
    </xf>
    <xf borderId="0" fillId="0" fontId="0" numFmtId="166" pivotButton="0" quotePrefix="0" xfId="2523"/>
    <xf applyAlignment="1" borderId="0" fillId="0" fontId="24" numFmtId="3" pivotButton="0" quotePrefix="0" xfId="0">
      <alignment vertical="center"/>
    </xf>
    <xf applyAlignment="1" borderId="0" fillId="0" fontId="0" numFmtId="0" pivotButton="0" quotePrefix="0" xfId="0">
      <alignment horizontal="left"/>
    </xf>
    <xf applyAlignment="1" borderId="0" fillId="0" fontId="0" numFmtId="165" pivotButton="0" quotePrefix="0" xfId="0">
      <alignment horizontal="right" vertical="center"/>
    </xf>
    <xf borderId="0" fillId="0" fontId="218" numFmtId="0" pivotButton="0" quotePrefix="0" xfId="0"/>
    <xf borderId="55" fillId="0" fontId="24" numFmtId="0" pivotButton="0" quotePrefix="0" xfId="0"/>
    <xf borderId="55" fillId="0" fontId="0" numFmtId="0" pivotButton="0" quotePrefix="0" xfId="0"/>
    <xf borderId="55" fillId="0" fontId="0" numFmtId="9" pivotButton="0" quotePrefix="0" xfId="2604"/>
    <xf borderId="59" fillId="0" fontId="0" numFmtId="0" pivotButton="0" quotePrefix="0" xfId="0"/>
    <xf borderId="55" fillId="0" fontId="220" numFmtId="0" pivotButton="0" quotePrefix="0" xfId="0"/>
    <xf applyAlignment="1" borderId="53" fillId="37" fontId="27" numFmtId="165" pivotButton="0" quotePrefix="0" xfId="0">
      <alignment horizontal="left" vertical="center"/>
    </xf>
    <xf applyAlignment="1" borderId="59" fillId="0" fontId="0" numFmtId="0" pivotButton="0" quotePrefix="0" xfId="0">
      <alignment horizontal="left" vertical="center"/>
    </xf>
    <xf borderId="59" fillId="0" fontId="27" numFmtId="0" pivotButton="0" quotePrefix="0" xfId="0"/>
    <xf applyAlignment="1" borderId="59" fillId="0" fontId="0" numFmtId="0" pivotButton="0" quotePrefix="0" xfId="0">
      <alignment horizontal="left" indent="1"/>
    </xf>
    <xf applyAlignment="1" borderId="59" fillId="0" fontId="0" numFmtId="9" pivotButton="0" quotePrefix="0" xfId="2604">
      <alignment horizontal="left" indent="1"/>
    </xf>
    <xf applyAlignment="1" borderId="59" fillId="0" fontId="0" numFmtId="9" pivotButton="0" quotePrefix="0" xfId="2604">
      <alignment horizontal="left"/>
    </xf>
    <xf borderId="60" fillId="0" fontId="0" numFmtId="0" pivotButton="0" quotePrefix="0" xfId="0"/>
    <xf borderId="60" fillId="0" fontId="24" numFmtId="165" pivotButton="0" quotePrefix="0" xfId="0"/>
    <xf borderId="56" fillId="0" fontId="24" numFmtId="165" pivotButton="0" quotePrefix="0" xfId="0"/>
    <xf borderId="58" fillId="0" fontId="24" numFmtId="165" pivotButton="0" quotePrefix="0" xfId="0"/>
    <xf borderId="57" fillId="0" fontId="24" numFmtId="165" pivotButton="0" quotePrefix="0" xfId="0"/>
    <xf applyAlignment="1" borderId="62" fillId="37" fontId="27" numFmtId="0" pivotButton="0" quotePrefix="0" xfId="0">
      <alignment vertical="center"/>
    </xf>
    <xf applyAlignment="1" borderId="64" fillId="37" fontId="219" numFmtId="0" pivotButton="0" quotePrefix="0" xfId="0">
      <alignment vertical="center"/>
    </xf>
    <xf applyAlignment="1" borderId="62" fillId="37" fontId="27" numFmtId="3" pivotButton="0" quotePrefix="0" xfId="0">
      <alignment horizontal="center" vertical="center"/>
    </xf>
    <xf applyAlignment="1" borderId="63" fillId="37" fontId="27" numFmtId="3" pivotButton="0" quotePrefix="0" xfId="0">
      <alignment horizontal="center" vertical="center"/>
    </xf>
    <xf borderId="70" fillId="0" fontId="24" numFmtId="0" pivotButton="0" quotePrefix="0" xfId="0"/>
    <xf borderId="67" fillId="0" fontId="24" numFmtId="0" pivotButton="0" quotePrefix="0" xfId="0"/>
    <xf borderId="68" fillId="0" fontId="24" numFmtId="0" pivotButton="0" quotePrefix="0" xfId="0"/>
    <xf applyAlignment="1" borderId="62" fillId="0" fontId="221" numFmtId="17" pivotButton="0" quotePrefix="0" xfId="0">
      <alignment horizontal="center" vertical="center" wrapText="1"/>
    </xf>
    <xf applyAlignment="1" borderId="63" fillId="0" fontId="221" numFmtId="17" pivotButton="0" quotePrefix="0" xfId="0">
      <alignment horizontal="center" vertical="center" wrapText="1"/>
    </xf>
    <xf applyAlignment="1" borderId="0" fillId="0" fontId="221" numFmtId="0" pivotButton="0" quotePrefix="0" xfId="0">
      <alignment horizontal="center" vertical="center"/>
    </xf>
    <xf applyAlignment="1" borderId="0" fillId="0" fontId="221" numFmtId="0" pivotButton="0" quotePrefix="0" xfId="0">
      <alignment horizontal="center"/>
    </xf>
    <xf applyAlignment="1" borderId="0" fillId="0" fontId="221" numFmtId="0" pivotButton="0" quotePrefix="0" xfId="0">
      <alignment vertical="center"/>
    </xf>
    <xf applyAlignment="1" borderId="0" fillId="0" fontId="221" numFmtId="0" pivotButton="0" quotePrefix="0" xfId="0">
      <alignment horizontal="center" vertical="center" wrapText="1"/>
    </xf>
    <xf applyAlignment="1" borderId="62" fillId="37" fontId="27" numFmtId="165" pivotButton="0" quotePrefix="0" xfId="0">
      <alignment horizontal="center" vertical="center"/>
    </xf>
    <xf applyAlignment="1" borderId="63" fillId="37" fontId="27" numFmtId="165" pivotButton="0" quotePrefix="0" xfId="0">
      <alignment horizontal="center" vertical="center"/>
    </xf>
    <xf applyAlignment="1" borderId="64" fillId="37" fontId="27" numFmtId="9" pivotButton="0" quotePrefix="0" xfId="2604">
      <alignment horizontal="center" vertical="center"/>
    </xf>
    <xf applyAlignment="1" borderId="68" fillId="0" fontId="27" numFmtId="9" pivotButton="0" quotePrefix="0" xfId="2604">
      <alignment horizontal="center" vertical="center"/>
    </xf>
    <xf applyAlignment="1" borderId="61" fillId="37" fontId="27" numFmtId="165" pivotButton="0" quotePrefix="0" xfId="0">
      <alignment horizontal="left" vertical="center"/>
    </xf>
    <xf applyAlignment="1" borderId="73" fillId="0" fontId="27" numFmtId="0" pivotButton="0" quotePrefix="0" xfId="0">
      <alignment vertical="center"/>
    </xf>
    <xf applyAlignment="1" borderId="74" fillId="0" fontId="179" numFmtId="0" pivotButton="0" quotePrefix="0" xfId="0">
      <alignment horizontal="left" indent="1" vertical="center"/>
    </xf>
    <xf applyAlignment="1" borderId="74" fillId="0" fontId="27" numFmtId="0" pivotButton="0" quotePrefix="0" xfId="0">
      <alignment vertical="center"/>
    </xf>
    <xf borderId="62" fillId="37" fontId="27" numFmtId="0" pivotButton="0" quotePrefix="0" xfId="0"/>
    <xf borderId="64" fillId="37" fontId="27" numFmtId="0" pivotButton="0" quotePrefix="0" xfId="0"/>
    <xf borderId="65" fillId="0" fontId="24" numFmtId="0" pivotButton="0" quotePrefix="0" xfId="0"/>
    <xf borderId="66" fillId="0" fontId="24" numFmtId="0" pivotButton="0" quotePrefix="0" xfId="0"/>
    <xf borderId="69" fillId="0" fontId="0" numFmtId="0" pivotButton="0" quotePrefix="0" xfId="0"/>
    <xf borderId="70" fillId="0" fontId="0" numFmtId="0" pivotButton="0" quotePrefix="0" xfId="0"/>
    <xf applyAlignment="1" borderId="65" fillId="0" fontId="24" numFmtId="3" pivotButton="0" quotePrefix="0" xfId="0">
      <alignment horizontal="center" vertical="center"/>
    </xf>
    <xf applyAlignment="1" borderId="71" fillId="0" fontId="24" numFmtId="3" pivotButton="0" quotePrefix="0" xfId="0">
      <alignment horizontal="center" vertical="center"/>
    </xf>
    <xf applyAlignment="1" borderId="67" fillId="0" fontId="24" numFmtId="3" pivotButton="0" quotePrefix="0" xfId="0">
      <alignment horizontal="center" vertical="center"/>
    </xf>
    <xf applyAlignment="1" borderId="69" fillId="0" fontId="27" numFmtId="3" pivotButton="0" quotePrefix="0" xfId="0">
      <alignment horizontal="center" vertical="center"/>
    </xf>
    <xf applyAlignment="1" borderId="72" fillId="0" fontId="27" numFmtId="3" pivotButton="0" quotePrefix="0" xfId="0">
      <alignment horizontal="center" vertical="center"/>
    </xf>
    <xf applyAlignment="1" borderId="65" fillId="0" fontId="42" numFmtId="3" pivotButton="0" quotePrefix="0" xfId="0">
      <alignment horizontal="center" vertical="center"/>
    </xf>
    <xf applyAlignment="1" borderId="71" fillId="0" fontId="42" numFmtId="3" pivotButton="0" quotePrefix="0" xfId="0">
      <alignment horizontal="center" vertical="center"/>
    </xf>
    <xf applyAlignment="1" borderId="66" fillId="0" fontId="42" numFmtId="9" pivotButton="0" quotePrefix="0" xfId="2604">
      <alignment horizontal="center" vertical="center"/>
    </xf>
    <xf applyAlignment="1" borderId="67" fillId="0" fontId="42" numFmtId="3" pivotButton="0" quotePrefix="0" xfId="0">
      <alignment horizontal="center" vertical="center"/>
    </xf>
    <xf applyAlignment="1" borderId="68" fillId="0" fontId="42" numFmtId="9" pivotButton="0" quotePrefix="0" xfId="2604">
      <alignment horizontal="center" vertical="center"/>
    </xf>
    <xf applyAlignment="1" borderId="69" fillId="0" fontId="0" numFmtId="3" pivotButton="0" quotePrefix="0" xfId="0">
      <alignment horizontal="center" vertical="center"/>
    </xf>
    <xf applyAlignment="1" borderId="72" fillId="0" fontId="0" numFmtId="3" pivotButton="0" quotePrefix="0" xfId="0">
      <alignment horizontal="center" vertical="center"/>
    </xf>
    <xf applyAlignment="1" borderId="72" fillId="0" fontId="0" numFmtId="0" pivotButton="0" quotePrefix="0" xfId="0">
      <alignment horizontal="center" vertical="center"/>
    </xf>
    <xf applyAlignment="1" borderId="68" fillId="0" fontId="24" numFmtId="0" pivotButton="0" quotePrefix="0" xfId="0">
      <alignment horizontal="left" indent="1"/>
    </xf>
    <xf applyAlignment="1" borderId="61" fillId="37" fontId="43" numFmtId="0" pivotButton="0" quotePrefix="0" xfId="0">
      <alignment horizontal="left"/>
    </xf>
    <xf borderId="73" fillId="0" fontId="0" numFmtId="0" pivotButton="0" quotePrefix="0" xfId="0"/>
    <xf borderId="74" fillId="0" fontId="0" numFmtId="0" pivotButton="0" quotePrefix="0" xfId="0"/>
    <xf borderId="75" fillId="0" fontId="0" numFmtId="0" pivotButton="0" quotePrefix="0" xfId="0"/>
    <xf applyAlignment="1" borderId="64" fillId="37" fontId="43" numFmtId="9" pivotButton="0" quotePrefix="0" xfId="2604">
      <alignment horizontal="center" vertical="center"/>
    </xf>
    <xf applyAlignment="1" borderId="64" fillId="0" fontId="27" numFmtId="9" pivotButton="0" quotePrefix="0" xfId="2604">
      <alignment horizontal="center" vertical="center"/>
    </xf>
    <xf applyAlignment="1" borderId="66" fillId="0" fontId="24" numFmtId="9" pivotButton="0" quotePrefix="0" xfId="2604">
      <alignment horizontal="center" vertical="center"/>
    </xf>
    <xf applyAlignment="1" borderId="70" fillId="0" fontId="24" numFmtId="9" pivotButton="0" quotePrefix="1" xfId="2604">
      <alignment horizontal="center" vertical="center"/>
    </xf>
    <xf applyAlignment="1" borderId="66" fillId="0" fontId="0" numFmtId="9" pivotButton="0" quotePrefix="0" xfId="2604">
      <alignment horizontal="center" vertical="center"/>
    </xf>
    <xf applyAlignment="1" borderId="68" fillId="0" fontId="0" numFmtId="9" pivotButton="0" quotePrefix="0" xfId="2604">
      <alignment horizontal="center" vertical="center"/>
    </xf>
    <xf borderId="65" fillId="0" fontId="0" numFmtId="0" pivotButton="0" quotePrefix="0" xfId="0"/>
    <xf borderId="66" fillId="0" fontId="0" numFmtId="0" pivotButton="0" quotePrefix="0" xfId="0"/>
    <xf borderId="67" fillId="0" fontId="0" numFmtId="0" pivotButton="0" quotePrefix="0" xfId="0"/>
    <xf borderId="68" fillId="0" fontId="0" numFmtId="0" pivotButton="0" quotePrefix="0" xfId="0"/>
    <xf borderId="68" fillId="37" fontId="39" numFmtId="0" pivotButton="0" quotePrefix="0" xfId="0"/>
    <xf borderId="67" fillId="0" fontId="27" numFmtId="0" pivotButton="0" quotePrefix="0" xfId="0"/>
    <xf applyAlignment="1" borderId="68" fillId="0" fontId="27" numFmtId="0" pivotButton="0" quotePrefix="0" xfId="0">
      <alignment horizontal="left"/>
    </xf>
    <xf applyAlignment="1" borderId="68" fillId="40" fontId="41" numFmtId="165" pivotButton="0" quotePrefix="0" xfId="2589">
      <alignment horizontal="left" indent="1"/>
    </xf>
    <xf borderId="68" fillId="0" fontId="27" numFmtId="0" pivotButton="0" quotePrefix="0" xfId="0"/>
    <xf applyAlignment="1" borderId="67" fillId="0" fontId="0" numFmtId="0" pivotButton="0" quotePrefix="0" xfId="0">
      <alignment horizontal="center" vertical="center"/>
    </xf>
    <xf applyAlignment="1" borderId="67" fillId="0" fontId="24" numFmtId="0" pivotButton="0" quotePrefix="0" xfId="0">
      <alignment horizontal="center" vertical="center"/>
    </xf>
    <xf applyAlignment="1" borderId="62" fillId="37" fontId="27" numFmtId="0" pivotButton="0" quotePrefix="0" xfId="0">
      <alignment horizontal="center" vertical="center"/>
    </xf>
    <xf applyAlignment="1" borderId="64" fillId="37" fontId="27" numFmtId="0" pivotButton="0" quotePrefix="0" xfId="0">
      <alignment horizontal="left" vertical="center"/>
    </xf>
    <xf applyAlignment="1" borderId="70" fillId="0" fontId="24" numFmtId="9" pivotButton="0" quotePrefix="0" xfId="2604">
      <alignment horizontal="center" vertical="center"/>
    </xf>
    <xf applyAlignment="1" borderId="74" fillId="0" fontId="0" numFmtId="0" pivotButton="0" quotePrefix="0" xfId="0">
      <alignment vertical="center"/>
    </xf>
    <xf applyAlignment="1" borderId="66" fillId="37" fontId="27" numFmtId="9" pivotButton="0" quotePrefix="0" xfId="2604">
      <alignment horizontal="center" vertical="center"/>
    </xf>
    <xf applyAlignment="1" borderId="71" fillId="37" fontId="27" numFmtId="3" pivotButton="0" quotePrefix="0" xfId="0">
      <alignment horizontal="center" vertical="center"/>
    </xf>
    <xf borderId="69" fillId="0" fontId="27" numFmtId="0" pivotButton="0" quotePrefix="0" xfId="0"/>
    <xf borderId="70" fillId="0" fontId="27" numFmtId="0" pivotButton="0" quotePrefix="0" xfId="0"/>
    <xf applyAlignment="1" borderId="68" fillId="0" fontId="24" numFmtId="9" pivotButton="0" quotePrefix="0" xfId="2604">
      <alignment horizontal="center" vertical="center"/>
    </xf>
    <xf applyAlignment="1" borderId="70" fillId="37" fontId="27" numFmtId="9" pivotButton="0" quotePrefix="0" xfId="2604">
      <alignment horizontal="center" vertical="center"/>
    </xf>
    <xf applyAlignment="1" borderId="72" fillId="0" fontId="27" numFmtId="0" pivotButton="0" quotePrefix="0" xfId="0">
      <alignment horizontal="center" vertical="center"/>
    </xf>
    <xf borderId="65" fillId="0" fontId="27" numFmtId="0" pivotButton="0" quotePrefix="0" xfId="0"/>
    <xf applyAlignment="1" borderId="70" fillId="0" fontId="27" numFmtId="9" pivotButton="0" quotePrefix="0" xfId="2604">
      <alignment horizontal="center" vertical="center"/>
    </xf>
    <xf borderId="70" fillId="0" fontId="37" numFmtId="0" pivotButton="0" quotePrefix="0" xfId="0"/>
    <xf applyAlignment="1" borderId="72" fillId="0" fontId="27" numFmtId="165" pivotButton="0" quotePrefix="0" xfId="0">
      <alignment horizontal="center" vertical="center"/>
    </xf>
    <xf applyAlignment="1" borderId="72" fillId="0" fontId="24" numFmtId="165" pivotButton="0" quotePrefix="0" xfId="0">
      <alignment horizontal="center" vertical="center"/>
    </xf>
    <xf applyAlignment="1" borderId="62" fillId="0" fontId="0" numFmtId="9" pivotButton="0" quotePrefix="0" xfId="2604">
      <alignment horizontal="center" vertical="center"/>
    </xf>
    <xf applyAlignment="1" borderId="63" fillId="0" fontId="0" numFmtId="9" pivotButton="0" quotePrefix="0" xfId="2604">
      <alignment horizontal="center" vertical="center"/>
    </xf>
    <xf borderId="69" fillId="0" fontId="37" numFmtId="0" pivotButton="0" quotePrefix="0" xfId="0"/>
    <xf borderId="62" fillId="0" fontId="27" numFmtId="0" pivotButton="0" quotePrefix="0" xfId="0"/>
    <xf borderId="64" fillId="0" fontId="27" numFmtId="0" pivotButton="0" quotePrefix="0" xfId="0"/>
    <xf borderId="66" fillId="0" fontId="37" numFmtId="0" pivotButton="0" quotePrefix="0" xfId="0"/>
    <xf applyAlignment="1" borderId="71" fillId="0" fontId="24" numFmtId="165" pivotButton="0" quotePrefix="0" xfId="0">
      <alignment horizontal="center" vertical="center"/>
    </xf>
    <xf applyAlignment="1" borderId="62" fillId="37" fontId="27" numFmtId="165" pivotButton="0" quotePrefix="0" xfId="0">
      <alignment horizontal="left" vertical="center"/>
    </xf>
    <xf applyAlignment="1" borderId="64" fillId="37" fontId="27" numFmtId="165" pivotButton="0" quotePrefix="0" xfId="0">
      <alignment horizontal="left" vertical="center"/>
    </xf>
    <xf applyAlignment="1" borderId="65" fillId="40" fontId="27" numFmtId="0" pivotButton="0" quotePrefix="0" xfId="0">
      <alignment horizontal="center" vertical="center"/>
    </xf>
    <xf applyAlignment="1" borderId="66" fillId="40" fontId="24" numFmtId="0" pivotButton="0" quotePrefix="0" xfId="2590">
      <alignment horizontal="left" vertical="center"/>
    </xf>
    <xf applyAlignment="1" borderId="68" fillId="40" fontId="24" numFmtId="0" pivotButton="0" quotePrefix="0" xfId="2590">
      <alignment horizontal="left" vertical="center"/>
    </xf>
    <xf applyAlignment="1" borderId="70" fillId="0" fontId="0" numFmtId="0" pivotButton="0" quotePrefix="0" xfId="0">
      <alignment horizontal="left"/>
    </xf>
    <xf applyAlignment="1" borderId="67" fillId="40" fontId="27" numFmtId="0" pivotButton="0" quotePrefix="0" xfId="0">
      <alignment horizontal="center" vertical="center"/>
    </xf>
    <xf borderId="61" fillId="47" fontId="27" numFmtId="0" pivotButton="0" quotePrefix="0" xfId="0"/>
    <xf applyAlignment="1" borderId="63" fillId="47" fontId="27" numFmtId="165" pivotButton="0" quotePrefix="0" xfId="2523">
      <alignment horizontal="center" vertical="center"/>
    </xf>
    <xf applyAlignment="1" borderId="63" fillId="47" fontId="27" numFmtId="165" pivotButton="0" quotePrefix="0" xfId="0">
      <alignment horizontal="center" vertical="center"/>
    </xf>
    <xf borderId="73" fillId="0" fontId="24" numFmtId="0" pivotButton="0" quotePrefix="0" xfId="0"/>
    <xf borderId="74" fillId="0" fontId="24" numFmtId="0" pivotButton="0" quotePrefix="0" xfId="0"/>
    <xf borderId="74" fillId="0" fontId="27" numFmtId="0" pivotButton="0" quotePrefix="0" xfId="0"/>
    <xf borderId="75" fillId="0" fontId="24" numFmtId="0" pivotButton="0" quotePrefix="0" xfId="0"/>
    <xf applyAlignment="1" borderId="61" fillId="47" fontId="27" numFmtId="0" pivotButton="0" quotePrefix="0" xfId="0">
      <alignment vertical="center"/>
    </xf>
    <xf applyAlignment="1" borderId="68" fillId="0" fontId="0" numFmtId="0" pivotButton="0" quotePrefix="0" xfId="0">
      <alignment horizontal="left" indent="1" vertical="center"/>
    </xf>
    <xf applyAlignment="1" borderId="77" fillId="0" fontId="24" numFmtId="9" pivotButton="0" quotePrefix="0" xfId="2604">
      <alignment horizontal="center" vertical="center"/>
    </xf>
    <xf borderId="55" fillId="0" fontId="24" numFmtId="9" pivotButton="0" quotePrefix="0" xfId="2604"/>
    <xf applyAlignment="1" borderId="0" fillId="0" fontId="223" numFmtId="0" pivotButton="0" quotePrefix="0" xfId="0">
      <alignment horizontal="center" vertical="center"/>
    </xf>
    <xf borderId="0" fillId="0" fontId="179" numFmtId="0" pivotButton="0" quotePrefix="0" xfId="0"/>
    <xf applyAlignment="1" borderId="0" fillId="0" fontId="179" numFmtId="9" pivotButton="0" quotePrefix="0" xfId="2604">
      <alignment horizontal="center" vertical="center"/>
    </xf>
    <xf applyAlignment="1" borderId="71" fillId="37" fontId="27" numFmtId="9" pivotButton="0" quotePrefix="0" xfId="2604">
      <alignment horizontal="center" vertical="center"/>
    </xf>
    <xf applyAlignment="1" borderId="72" fillId="0" fontId="24" numFmtId="9" pivotButton="0" quotePrefix="0" xfId="2604">
      <alignment horizontal="center" vertical="center"/>
    </xf>
    <xf applyAlignment="1" borderId="0" fillId="0" fontId="27" numFmtId="9" pivotButton="0" quotePrefix="0" xfId="2604">
      <alignment horizontal="center" vertical="center"/>
    </xf>
    <xf applyAlignment="1" borderId="0" fillId="0" fontId="24" numFmtId="9" pivotButton="0" quotePrefix="1" xfId="2604">
      <alignment horizontal="center" vertical="center"/>
    </xf>
    <xf applyAlignment="1" borderId="72" fillId="0" fontId="0" numFmtId="9" pivotButton="0" quotePrefix="0" xfId="2604">
      <alignment horizontal="center" vertical="center"/>
    </xf>
    <xf applyAlignment="1" borderId="72" fillId="0" fontId="27" numFmtId="9" pivotButton="0" quotePrefix="0" xfId="2604">
      <alignment horizontal="center" vertical="center"/>
    </xf>
    <xf applyAlignment="1" borderId="63" fillId="37" fontId="27" numFmtId="9" pivotButton="0" quotePrefix="0" xfId="2604">
      <alignment horizontal="center" vertical="center"/>
    </xf>
    <xf applyAlignment="1" borderId="71" fillId="0" fontId="24" numFmtId="9" pivotButton="0" quotePrefix="0" xfId="2604">
      <alignment horizontal="center" vertical="center"/>
    </xf>
    <xf applyAlignment="1" borderId="63" fillId="0" fontId="27" numFmtId="9" pivotButton="0" quotePrefix="0" xfId="2604">
      <alignment horizontal="center" vertical="center"/>
    </xf>
    <xf applyAlignment="1" borderId="72" fillId="0" fontId="37" numFmtId="9" pivotButton="0" quotePrefix="0" xfId="2604">
      <alignment horizontal="center" vertical="center"/>
    </xf>
    <xf applyAlignment="1" borderId="71" fillId="0" fontId="27" numFmtId="9" pivotButton="0" quotePrefix="0" xfId="2604">
      <alignment horizontal="center" vertical="center"/>
    </xf>
    <xf applyAlignment="1" borderId="0" fillId="0" fontId="27" numFmtId="9" pivotButton="0" quotePrefix="1" xfId="2604">
      <alignment horizontal="center" vertical="center"/>
    </xf>
    <xf applyAlignment="1" borderId="63" fillId="37" fontId="43" numFmtId="9" pivotButton="0" quotePrefix="0" xfId="2604">
      <alignment horizontal="center" vertical="center"/>
    </xf>
    <xf applyAlignment="1" borderId="0" fillId="37" fontId="39" numFmtId="9" pivotButton="0" quotePrefix="0" xfId="2604">
      <alignment horizontal="center" vertical="center"/>
    </xf>
    <xf applyAlignment="1" borderId="0" fillId="0" fontId="27" numFmtId="167" pivotButton="0" quotePrefix="0" xfId="2604">
      <alignment horizontal="center" vertical="center"/>
    </xf>
    <xf applyAlignment="1" borderId="71" fillId="0" fontId="42" numFmtId="9" pivotButton="0" quotePrefix="0" xfId="2604">
      <alignment horizontal="center" vertical="center"/>
    </xf>
    <xf applyAlignment="1" borderId="0" fillId="0" fontId="42" numFmtId="9" pivotButton="0" quotePrefix="0" xfId="2604">
      <alignment horizontal="center" vertical="center"/>
    </xf>
    <xf applyAlignment="1" borderId="58" fillId="0" fontId="24" numFmtId="9" pivotButton="0" quotePrefix="0" xfId="2604">
      <alignment horizontal="center" vertical="center"/>
    </xf>
    <xf applyAlignment="1" borderId="63" fillId="47" fontId="27" numFmtId="9" pivotButton="0" quotePrefix="0" xfId="2604">
      <alignment horizontal="center" vertical="center"/>
    </xf>
    <xf borderId="0" fillId="0" fontId="29" numFmtId="0" pivotButton="0" quotePrefix="0" xfId="0"/>
    <xf applyAlignment="1" borderId="67" fillId="40" fontId="225" numFmtId="0" pivotButton="0" quotePrefix="0" xfId="2589">
      <alignment vertical="center"/>
    </xf>
    <xf applyAlignment="1" borderId="0" fillId="0" fontId="225" numFmtId="0" pivotButton="0" quotePrefix="0" xfId="0">
      <alignment vertical="center"/>
    </xf>
    <xf applyAlignment="1" borderId="0" fillId="0" fontId="225" numFmtId="3" pivotButton="0" quotePrefix="0" xfId="0">
      <alignment vertical="center"/>
    </xf>
    <xf applyAlignment="1" borderId="0" fillId="0" fontId="24" numFmtId="166" pivotButton="0" quotePrefix="0" xfId="2523">
      <alignment horizontal="center"/>
    </xf>
    <xf applyAlignment="1" borderId="63" fillId="47" fontId="183" numFmtId="165" pivotButton="0" quotePrefix="0" xfId="2523">
      <alignment horizontal="center" vertical="center"/>
    </xf>
    <xf borderId="67" fillId="0" fontId="29" numFmtId="0" pivotButton="0" quotePrefix="0" xfId="0"/>
    <xf applyAlignment="1" borderId="68" fillId="0" fontId="29" numFmtId="0" pivotButton="0" quotePrefix="0" xfId="0">
      <alignment horizontal="left" indent="1"/>
    </xf>
    <xf applyAlignment="1" borderId="0" fillId="0" fontId="29" numFmtId="165" pivotButton="0" quotePrefix="0" xfId="0">
      <alignment horizontal="center" vertical="center"/>
    </xf>
    <xf applyAlignment="1" borderId="0" fillId="0" fontId="29" numFmtId="167" pivotButton="0" quotePrefix="0" xfId="2604">
      <alignment horizontal="center" vertical="center"/>
    </xf>
    <xf applyAlignment="1" borderId="55" fillId="0" fontId="0" numFmtId="9" pivotButton="0" quotePrefix="0" xfId="2604">
      <alignment horizontal="center"/>
    </xf>
    <xf applyAlignment="1" borderId="0" fillId="0" fontId="0" numFmtId="10" pivotButton="0" quotePrefix="0" xfId="2604">
      <alignment horizontal="center" vertical="center"/>
    </xf>
    <xf borderId="74" fillId="68" fontId="24" numFmtId="0" pivotButton="0" quotePrefix="0" xfId="0"/>
    <xf applyAlignment="1" borderId="69" fillId="40" fontId="225" numFmtId="0" pivotButton="0" quotePrefix="0" xfId="2589">
      <alignment vertical="center"/>
    </xf>
    <xf applyAlignment="1" borderId="67" fillId="0" fontId="221" numFmtId="0" pivotButton="0" quotePrefix="0" xfId="0">
      <alignment vertical="center"/>
    </xf>
    <xf borderId="67" fillId="0" fontId="179" numFmtId="0" pivotButton="0" quotePrefix="0" xfId="0"/>
    <xf borderId="0" fillId="0" fontId="232" numFmtId="0" pivotButton="0" quotePrefix="0" xfId="4892"/>
    <xf borderId="0" fillId="68" fontId="232" numFmtId="0" pivotButton="0" quotePrefix="0" xfId="4892"/>
    <xf applyAlignment="1" borderId="0" fillId="0" fontId="36" numFmtId="2" pivotButton="0" quotePrefix="0" xfId="4915">
      <alignment vertical="center"/>
    </xf>
    <xf applyAlignment="1" borderId="0" fillId="68" fontId="36" numFmtId="2" pivotButton="0" quotePrefix="0" xfId="4915">
      <alignment vertical="center"/>
    </xf>
    <xf applyAlignment="1" borderId="0" fillId="40" fontId="24" numFmtId="166" pivotButton="0" quotePrefix="0" xfId="2523">
      <alignment horizontal="center" vertical="center"/>
    </xf>
    <xf applyAlignment="1" borderId="0" fillId="0" fontId="0" numFmtId="166" pivotButton="0" quotePrefix="0" xfId="2523">
      <alignment horizontal="center" vertical="center"/>
    </xf>
    <xf applyAlignment="1" borderId="0" fillId="37" fontId="39" numFmtId="166" pivotButton="0" quotePrefix="0" xfId="2523">
      <alignment horizontal="center" vertical="center"/>
    </xf>
    <xf applyAlignment="1" borderId="63" fillId="37" fontId="27" numFmtId="166" pivotButton="0" quotePrefix="0" xfId="2523">
      <alignment horizontal="center" vertical="center"/>
    </xf>
    <xf applyAlignment="1" borderId="0" fillId="0" fontId="0" numFmtId="166" pivotButton="0" quotePrefix="0" xfId="2523">
      <alignment horizontal="center" vertical="center"/>
    </xf>
    <xf applyAlignment="1" borderId="71" fillId="0" fontId="0" numFmtId="166" pivotButton="0" quotePrefix="0" xfId="2523">
      <alignment horizontal="center" vertical="center"/>
    </xf>
    <xf applyAlignment="1" borderId="0" fillId="0" fontId="27" numFmtId="166" pivotButton="0" quotePrefix="0" xfId="2523">
      <alignment horizontal="center" vertical="center"/>
    </xf>
    <xf applyAlignment="1" borderId="72" fillId="0" fontId="0" numFmtId="166" pivotButton="0" quotePrefix="0" xfId="2523">
      <alignment horizontal="center" vertical="center"/>
    </xf>
    <xf applyAlignment="1" borderId="63" fillId="0" fontId="221" numFmtId="166" pivotButton="0" quotePrefix="0" xfId="2523">
      <alignment horizontal="center" vertical="center" wrapText="1"/>
    </xf>
    <xf applyAlignment="1" borderId="0" fillId="0" fontId="0" numFmtId="166" pivotButton="0" quotePrefix="0" xfId="2523">
      <alignment horizontal="center"/>
    </xf>
    <xf applyAlignment="1" borderId="0" fillId="0" fontId="180" numFmtId="166" pivotButton="0" quotePrefix="0" xfId="2523">
      <alignment horizontal="center" vertical="center"/>
    </xf>
    <xf applyAlignment="1" borderId="0" fillId="40" fontId="27" numFmtId="166" pivotButton="0" quotePrefix="0" xfId="2523">
      <alignment horizontal="center" vertical="center"/>
    </xf>
    <xf applyAlignment="1" borderId="71" fillId="0" fontId="27" numFmtId="166" pivotButton="0" quotePrefix="0" xfId="2523">
      <alignment horizontal="center" vertical="center"/>
    </xf>
    <xf applyAlignment="1" borderId="0" fillId="0" fontId="24" numFmtId="166" pivotButton="0" quotePrefix="0" xfId="2523">
      <alignment horizontal="center" vertical="center"/>
    </xf>
    <xf applyAlignment="1" borderId="72" fillId="0" fontId="24" numFmtId="166" pivotButton="0" quotePrefix="0" xfId="2523">
      <alignment horizontal="center" vertical="center"/>
    </xf>
    <xf applyAlignment="1" borderId="0" fillId="0" fontId="24" numFmtId="166" pivotButton="0" quotePrefix="0" xfId="2523">
      <alignment horizontal="center" wrapText="1"/>
    </xf>
    <xf applyAlignment="1" borderId="72" fillId="0" fontId="24" numFmtId="166" pivotButton="0" quotePrefix="0" xfId="2523">
      <alignment horizontal="center" vertical="center"/>
    </xf>
    <xf applyAlignment="1" borderId="63" fillId="0" fontId="221" numFmtId="9" pivotButton="0" quotePrefix="0" xfId="2604">
      <alignment horizontal="center" vertical="center" wrapText="1"/>
    </xf>
    <xf applyAlignment="1" borderId="0" fillId="0" fontId="179" numFmtId="166" pivotButton="0" quotePrefix="0" xfId="2523">
      <alignment horizontal="center" vertical="center"/>
    </xf>
    <xf applyAlignment="1" borderId="0" fillId="0" fontId="27" numFmtId="166" pivotButton="0" quotePrefix="0" xfId="2523">
      <alignment horizontal="center" vertical="center"/>
    </xf>
    <xf applyAlignment="1" borderId="58" fillId="0" fontId="24" numFmtId="166" pivotButton="0" quotePrefix="0" xfId="2523">
      <alignment horizontal="center" vertical="center"/>
    </xf>
    <xf applyAlignment="1" borderId="54" fillId="37" fontId="27" numFmtId="166" pivotButton="0" quotePrefix="0" xfId="2523">
      <alignment horizontal="center" vertical="center"/>
    </xf>
    <xf borderId="58" fillId="0" fontId="24" numFmtId="166" pivotButton="0" quotePrefix="0" xfId="2523"/>
    <xf borderId="0" fillId="0" fontId="24" numFmtId="166" pivotButton="0" quotePrefix="0" xfId="2523"/>
    <xf borderId="0" fillId="0" fontId="24" numFmtId="166" pivotButton="0" quotePrefix="0" xfId="2523"/>
    <xf applyAlignment="1" borderId="59" fillId="0" fontId="27" numFmtId="9" pivotButton="0" quotePrefix="0" xfId="2604">
      <alignment horizontal="left" indent="1"/>
    </xf>
    <xf applyAlignment="1" borderId="0" fillId="0" fontId="27" numFmtId="9" pivotButton="0" quotePrefix="0" xfId="2604">
      <alignment horizontal="center" vertical="center"/>
    </xf>
    <xf borderId="0" fillId="0" fontId="27" numFmtId="9" pivotButton="0" quotePrefix="0" xfId="2604"/>
    <xf applyAlignment="1" borderId="59" fillId="0" fontId="224" numFmtId="9" pivotButton="0" quotePrefix="0" xfId="2604">
      <alignment horizontal="left" indent="1"/>
    </xf>
    <xf applyAlignment="1" borderId="77" fillId="0" fontId="27" numFmtId="9" pivotButton="0" quotePrefix="0" xfId="2604">
      <alignment horizontal="center" vertical="center"/>
    </xf>
    <xf applyAlignment="1" borderId="0" fillId="0" fontId="27" numFmtId="9" pivotButton="0" quotePrefix="0" xfId="2604">
      <alignment horizontal="center"/>
    </xf>
    <xf applyAlignment="1" borderId="0" fillId="0" fontId="24" numFmtId="166" pivotButton="0" quotePrefix="0" xfId="2523">
      <alignment horizontal="center" vertical="center"/>
    </xf>
    <xf applyAlignment="1" borderId="58" fillId="0" fontId="0" numFmtId="166" pivotButton="0" quotePrefix="0" xfId="2523">
      <alignment horizontal="center" vertical="center"/>
    </xf>
    <xf applyAlignment="1" borderId="58" fillId="0" fontId="24" numFmtId="166" pivotButton="0" quotePrefix="0" xfId="2523">
      <alignment horizontal="center"/>
    </xf>
    <xf applyAlignment="1" borderId="0" fillId="0" fontId="180" numFmtId="166" pivotButton="0" quotePrefix="0" xfId="2523">
      <alignment horizontal="center"/>
    </xf>
    <xf applyAlignment="1" borderId="83" fillId="37" fontId="27" numFmtId="9" pivotButton="0" quotePrefix="0" xfId="2604">
      <alignment horizontal="center" vertical="center"/>
    </xf>
    <xf applyAlignment="1" borderId="82" fillId="37" fontId="27" numFmtId="9" pivotButton="0" quotePrefix="0" xfId="2604">
      <alignment horizontal="center" vertical="center"/>
    </xf>
    <xf applyAlignment="1" borderId="63" fillId="37" fontId="43" numFmtId="166" pivotButton="0" quotePrefix="0" xfId="2523">
      <alignment horizontal="center" vertical="center"/>
    </xf>
    <xf applyAlignment="1" borderId="0" fillId="0" fontId="43" numFmtId="166" pivotButton="0" quotePrefix="0" xfId="2523">
      <alignment horizontal="center" vertical="center"/>
    </xf>
    <xf applyAlignment="1" borderId="63" fillId="0" fontId="38" numFmtId="166" pivotButton="0" quotePrefix="0" xfId="2523">
      <alignment horizontal="center" vertical="center"/>
    </xf>
    <xf applyAlignment="1" borderId="71" fillId="0" fontId="24" numFmtId="166" pivotButton="0" quotePrefix="0" xfId="2523">
      <alignment horizontal="center" vertical="center"/>
    </xf>
    <xf applyAlignment="1" borderId="0" fillId="0" fontId="36" numFmtId="166" pivotButton="0" quotePrefix="0" xfId="2523">
      <alignment horizontal="center" vertical="center"/>
    </xf>
    <xf applyAlignment="1" borderId="72" fillId="0" fontId="36" numFmtId="166" pivotButton="0" quotePrefix="0" xfId="2523">
      <alignment horizontal="center" vertical="center"/>
    </xf>
    <xf applyAlignment="1" borderId="71" fillId="0" fontId="24" numFmtId="166" pivotButton="0" quotePrefix="0" xfId="2523">
      <alignment horizontal="center" vertical="center"/>
    </xf>
    <xf applyAlignment="1" borderId="71" fillId="0" fontId="0" numFmtId="166" pivotButton="0" quotePrefix="0" xfId="2523">
      <alignment horizontal="center" vertical="center"/>
    </xf>
    <xf borderId="0" fillId="0" fontId="36" numFmtId="0" pivotButton="0" quotePrefix="0" xfId="0"/>
    <xf applyAlignment="1" borderId="72" fillId="0" fontId="27" numFmtId="166" pivotButton="0" quotePrefix="0" xfId="2523">
      <alignment horizontal="center" vertical="center"/>
    </xf>
    <xf applyAlignment="1" borderId="63" fillId="0" fontId="27" numFmtId="166" pivotButton="0" quotePrefix="0" xfId="2523">
      <alignment horizontal="center" vertical="center"/>
    </xf>
    <xf applyAlignment="1" borderId="71" fillId="0" fontId="37" numFmtId="166" pivotButton="0" quotePrefix="0" xfId="2523">
      <alignment horizontal="center" vertical="center"/>
    </xf>
    <xf applyAlignment="1" borderId="0" fillId="0" fontId="29" numFmtId="166" pivotButton="0" quotePrefix="0" xfId="2523">
      <alignment horizontal="center" vertical="center"/>
    </xf>
    <xf borderId="0" fillId="0" fontId="0" numFmtId="166" pivotButton="0" quotePrefix="0" xfId="2523"/>
    <xf applyAlignment="1" borderId="0" fillId="0" fontId="0" numFmtId="166" pivotButton="0" quotePrefix="0" xfId="2523">
      <alignment horizontal="center" vertical="center"/>
    </xf>
    <xf applyAlignment="1" borderId="72" fillId="0" fontId="27" numFmtId="166" pivotButton="0" quotePrefix="0" xfId="2523">
      <alignment horizontal="center" vertical="center"/>
    </xf>
    <xf applyAlignment="1" borderId="63" fillId="0" fontId="27" numFmtId="166" pivotButton="0" quotePrefix="0" xfId="2523">
      <alignment horizontal="center" vertical="center"/>
    </xf>
    <xf applyAlignment="1" borderId="0" fillId="0" fontId="29" numFmtId="166" pivotButton="0" quotePrefix="0" xfId="2523">
      <alignment horizontal="center" vertical="center"/>
    </xf>
    <xf applyAlignment="1" borderId="0" fillId="0" fontId="179" numFmtId="166" pivotButton="0" quotePrefix="0" xfId="2523">
      <alignment horizontal="center" vertical="center"/>
    </xf>
    <xf borderId="0" fillId="0" fontId="24" numFmtId="9" pivotButton="0" quotePrefix="0" xfId="2604"/>
    <xf borderId="0" fillId="0" fontId="24" numFmtId="166" pivotButton="0" quotePrefix="0" xfId="2523"/>
    <xf applyAlignment="1" borderId="0" fillId="0" fontId="0" numFmtId="166" pivotButton="0" quotePrefix="0" xfId="2523">
      <alignment vertical="center"/>
    </xf>
    <xf applyAlignment="1" borderId="72" fillId="40" fontId="0" numFmtId="166" pivotButton="0" quotePrefix="0" xfId="2523">
      <alignment horizontal="center" vertical="center"/>
    </xf>
    <xf applyAlignment="1" borderId="71" fillId="40" fontId="24" numFmtId="166" pivotButton="0" quotePrefix="0" xfId="2523">
      <alignment horizontal="center" vertical="center"/>
    </xf>
    <xf applyAlignment="1" borderId="72" fillId="40" fontId="24" numFmtId="166" pivotButton="0" quotePrefix="0" xfId="2523">
      <alignment horizontal="center" vertical="center"/>
    </xf>
    <xf applyAlignment="1" borderId="0" fillId="0" fontId="31" numFmtId="166" pivotButton="0" quotePrefix="0" xfId="2523">
      <alignment horizontal="center"/>
    </xf>
    <xf applyAlignment="1" borderId="0" fillId="0" fontId="24" numFmtId="166" pivotButton="0" quotePrefix="0" xfId="2523">
      <alignment horizontal="center"/>
    </xf>
    <xf applyAlignment="1" borderId="77" fillId="0" fontId="236" numFmtId="166" pivotButton="0" quotePrefix="0" xfId="2523">
      <alignment vertical="center"/>
    </xf>
    <xf applyAlignment="1" borderId="0" fillId="68" fontId="36" numFmtId="166" pivotButton="0" quotePrefix="0" xfId="2523">
      <alignment vertical="center"/>
    </xf>
    <xf applyAlignment="1" borderId="0" fillId="0" fontId="36" numFmtId="166" pivotButton="0" quotePrefix="0" xfId="2523">
      <alignment vertical="center"/>
    </xf>
    <xf borderId="77" fillId="0" fontId="232" numFmtId="166" pivotButton="0" quotePrefix="0" xfId="2523"/>
    <xf borderId="0" fillId="68" fontId="232" numFmtId="166" pivotButton="0" quotePrefix="0" xfId="2523"/>
    <xf borderId="0" fillId="0" fontId="232" numFmtId="166" pivotButton="0" quotePrefix="0" xfId="2523"/>
    <xf applyAlignment="1" borderId="77" fillId="0" fontId="238" numFmtId="166" pivotButton="0" quotePrefix="0" xfId="2523">
      <alignment vertical="center"/>
    </xf>
    <xf applyAlignment="1" borderId="77" fillId="0" fontId="236" numFmtId="166" pivotButton="0" quotePrefix="0" xfId="2523">
      <alignment vertical="center" wrapText="1"/>
    </xf>
    <xf applyAlignment="1" borderId="81" fillId="0" fontId="238" numFmtId="166" pivotButton="0" quotePrefix="0" xfId="2523">
      <alignment vertical="center"/>
    </xf>
    <xf applyAlignment="1" borderId="81" fillId="0" fontId="236" numFmtId="166" pivotButton="0" quotePrefix="0" xfId="2523">
      <alignment horizontal="right" vertical="center"/>
    </xf>
    <xf applyAlignment="1" borderId="0" fillId="0" fontId="38" numFmtId="166" pivotButton="0" quotePrefix="0" xfId="2523">
      <alignment vertical="center"/>
    </xf>
    <xf applyAlignment="1" borderId="81" fillId="0" fontId="236" numFmtId="166" pivotButton="0" quotePrefix="0" xfId="2523">
      <alignment horizontal="center" vertical="center"/>
    </xf>
    <xf applyAlignment="1" borderId="77" fillId="0" fontId="241" numFmtId="166" pivotButton="0" quotePrefix="0" xfId="2523">
      <alignment vertical="center"/>
    </xf>
    <xf applyAlignment="1" borderId="77" fillId="0" fontId="242" numFmtId="166" pivotButton="0" quotePrefix="0" xfId="2523">
      <alignment vertical="center"/>
    </xf>
    <xf borderId="0" fillId="0" fontId="232" numFmtId="166" pivotButton="0" quotePrefix="0" xfId="2523"/>
    <xf applyAlignment="1" borderId="0" fillId="0" fontId="236" numFmtId="166" pivotButton="0" quotePrefix="0" xfId="2523">
      <alignment horizontal="center" vertical="center"/>
    </xf>
    <xf applyAlignment="1" borderId="0" fillId="0" fontId="240" numFmtId="166" pivotButton="0" quotePrefix="0" xfId="2523">
      <alignment vertical="center"/>
    </xf>
    <xf applyAlignment="1" borderId="77" fillId="0" fontId="239" numFmtId="166" pivotButton="0" quotePrefix="0" xfId="2523">
      <alignment vertical="center"/>
    </xf>
    <xf applyAlignment="1" borderId="70" fillId="0" fontId="0" numFmtId="9" pivotButton="0" quotePrefix="1" xfId="2604">
      <alignment horizontal="center" vertical="center"/>
    </xf>
    <xf borderId="0" fillId="110" fontId="0" numFmtId="0" pivotButton="0" quotePrefix="0" xfId="0"/>
    <xf borderId="94" fillId="40" fontId="0" numFmtId="0" pivotButton="0" quotePrefix="0" xfId="0"/>
    <xf borderId="95" fillId="40" fontId="0" numFmtId="0" pivotButton="0" quotePrefix="0" xfId="0"/>
    <xf borderId="96" fillId="40" fontId="0" numFmtId="0" pivotButton="0" quotePrefix="0" xfId="0"/>
    <xf applyAlignment="1" borderId="97" fillId="0" fontId="247" numFmtId="0" pivotButton="0" quotePrefix="0" xfId="0">
      <alignment horizontal="center"/>
    </xf>
    <xf applyAlignment="1" borderId="98" fillId="0" fontId="247" numFmtId="0" pivotButton="0" quotePrefix="0" xfId="0">
      <alignment horizontal="center"/>
    </xf>
    <xf applyAlignment="1" borderId="0" fillId="0" fontId="247" numFmtId="0" pivotButton="0" quotePrefix="0" xfId="0">
      <alignment horizontal="center"/>
    </xf>
    <xf borderId="97" fillId="0" fontId="25" numFmtId="0" pivotButton="0" quotePrefix="0" xfId="0"/>
    <xf borderId="0" fillId="0" fontId="222" numFmtId="0" pivotButton="0" quotePrefix="0" xfId="0"/>
    <xf borderId="98" fillId="0" fontId="25" numFmtId="0" pivotButton="0" quotePrefix="0" xfId="0"/>
    <xf borderId="0" fillId="0" fontId="25" numFmtId="0" pivotButton="0" quotePrefix="0" xfId="0"/>
    <xf applyAlignment="1" borderId="0" fillId="0" fontId="251" numFmtId="164" pivotButton="0" quotePrefix="0" xfId="0">
      <alignment vertical="center"/>
    </xf>
    <xf applyAlignment="1" borderId="0" fillId="0" fontId="251" numFmtId="164" pivotButton="0" quotePrefix="1" xfId="0">
      <alignment vertical="center"/>
    </xf>
    <xf borderId="99" fillId="40" fontId="0" numFmtId="0" pivotButton="0" quotePrefix="0" xfId="0"/>
    <xf applyAlignment="1" borderId="100" fillId="0" fontId="253" numFmtId="164" pivotButton="0" quotePrefix="1" xfId="0">
      <alignment horizontal="center"/>
    </xf>
    <xf applyAlignment="1" borderId="101" fillId="0" fontId="253" numFmtId="164" pivotButton="0" quotePrefix="1" xfId="0">
      <alignment horizontal="center"/>
    </xf>
    <xf applyAlignment="1" borderId="0" fillId="0" fontId="253" numFmtId="164" pivotButton="0" quotePrefix="1" xfId="0">
      <alignment horizontal="center"/>
    </xf>
    <xf borderId="0" fillId="0" fontId="249" numFmtId="0" pivotButton="0" quotePrefix="0" xfId="0"/>
    <xf applyAlignment="1" borderId="0" fillId="0" fontId="254" numFmtId="164" pivotButton="0" quotePrefix="0" xfId="0">
      <alignment horizontal="center"/>
    </xf>
    <xf applyAlignment="1" borderId="0" fillId="40" fontId="255" numFmtId="164" pivotButton="0" quotePrefix="0" xfId="0">
      <alignment horizontal="center"/>
    </xf>
    <xf borderId="0" fillId="40" fontId="256" numFmtId="0" pivotButton="0" quotePrefix="0" xfId="0"/>
    <xf borderId="0" fillId="0" fontId="257" numFmtId="0" pivotButton="0" quotePrefix="0" xfId="0"/>
    <xf borderId="0" fillId="40" fontId="0" numFmtId="3" pivotButton="0" quotePrefix="0" xfId="0"/>
    <xf borderId="0" fillId="40" fontId="69" numFmtId="49" pivotButton="0" quotePrefix="0" xfId="0"/>
    <xf borderId="0" fillId="40" fontId="69" numFmtId="4" pivotButton="0" quotePrefix="0" xfId="0"/>
    <xf borderId="0" fillId="40" fontId="69" numFmtId="14" pivotButton="0" quotePrefix="0" xfId="0"/>
    <xf applyAlignment="1" borderId="59" fillId="0" fontId="29" numFmtId="0" pivotButton="0" quotePrefix="0" xfId="0">
      <alignment horizontal="right"/>
    </xf>
    <xf applyAlignment="1" borderId="74" fillId="0" fontId="24" numFmtId="0" pivotButton="0" quotePrefix="0" xfId="0">
      <alignment wrapText="1"/>
    </xf>
    <xf applyAlignment="1" borderId="74" fillId="0" fontId="24" numFmtId="0" pivotButton="0" quotePrefix="0" xfId="0">
      <alignment horizontal="left" wrapText="1"/>
    </xf>
    <xf applyAlignment="1" borderId="0" fillId="0" fontId="24" numFmtId="165" pivotButton="0" quotePrefix="0" xfId="0">
      <alignment horizontal="right"/>
    </xf>
    <xf applyAlignment="1" borderId="0" fillId="0" fontId="24" numFmtId="166" pivotButton="0" quotePrefix="0" xfId="2523">
      <alignment horizontal="right"/>
    </xf>
    <xf applyAlignment="1" borderId="0" fillId="0" fontId="0" numFmtId="166" pivotButton="0" quotePrefix="0" xfId="2523">
      <alignment horizontal="left"/>
    </xf>
    <xf applyAlignment="1" borderId="113" fillId="0" fontId="24" numFmtId="166" pivotButton="0" quotePrefix="0" xfId="2523">
      <alignment horizontal="center" vertical="center"/>
    </xf>
    <xf borderId="0" fillId="0" fontId="232" numFmtId="168" pivotButton="0" quotePrefix="0" xfId="2523"/>
    <xf borderId="0" fillId="0" fontId="233" numFmtId="0" pivotButton="0" quotePrefix="0" xfId="4892"/>
    <xf applyAlignment="1" borderId="0" fillId="0" fontId="178" numFmtId="0" pivotButton="0" quotePrefix="0" xfId="0">
      <alignment horizontal="center"/>
    </xf>
    <xf borderId="0" fillId="0" fontId="24" numFmtId="0" pivotButton="0" quotePrefix="0" xfId="2567"/>
    <xf borderId="0" fillId="0" fontId="0" numFmtId="0" pivotButton="0" quotePrefix="0" xfId="2567"/>
    <xf borderId="0" fillId="0" fontId="24" numFmtId="166" pivotButton="0" quotePrefix="0" xfId="2523"/>
    <xf borderId="0" fillId="120" fontId="24" numFmtId="166" pivotButton="0" quotePrefix="0" xfId="2567"/>
    <xf borderId="0" fillId="71" fontId="24" numFmtId="166" pivotButton="0" quotePrefix="0" xfId="2523"/>
    <xf borderId="0" fillId="120" fontId="24" numFmtId="0" pivotButton="0" quotePrefix="0" xfId="2567"/>
    <xf borderId="0" fillId="0" fontId="24" numFmtId="166" pivotButton="0" quotePrefix="0" xfId="2567"/>
    <xf borderId="0" fillId="0" fontId="24" numFmtId="168" pivotButton="0" quotePrefix="0" xfId="2523"/>
    <xf borderId="0" fillId="0" fontId="180" numFmtId="166" pivotButton="0" quotePrefix="0" xfId="2523"/>
    <xf applyAlignment="1" borderId="62" fillId="37" fontId="27" numFmtId="0" pivotButton="0" quotePrefix="0" xfId="0">
      <alignment horizontal="left" indent="1"/>
    </xf>
    <xf applyAlignment="1" borderId="65" fillId="0" fontId="0" numFmtId="0" pivotButton="0" quotePrefix="0" xfId="0">
      <alignment horizontal="left" indent="1"/>
    </xf>
    <xf applyAlignment="1" borderId="67" fillId="37" fontId="39" numFmtId="0" pivotButton="0" quotePrefix="0" xfId="0">
      <alignment horizontal="left" indent="1"/>
    </xf>
    <xf applyAlignment="1" borderId="0" fillId="121" fontId="291" numFmtId="166" pivotButton="0" quotePrefix="0" xfId="2523">
      <alignment horizontal="center" vertical="center"/>
    </xf>
    <xf borderId="67" fillId="121" fontId="40" numFmtId="0" pivotButton="0" quotePrefix="0" xfId="0"/>
    <xf applyAlignment="1" borderId="68" fillId="121" fontId="33" numFmtId="0" pivotButton="0" quotePrefix="0" xfId="0">
      <alignment horizontal="left"/>
    </xf>
    <xf applyAlignment="1" borderId="0" fillId="121" fontId="40" numFmtId="166" pivotButton="0" quotePrefix="0" xfId="2523">
      <alignment horizontal="center" vertical="center"/>
    </xf>
    <xf applyAlignment="1" borderId="0" fillId="121" fontId="33" numFmtId="166" pivotButton="0" quotePrefix="0" xfId="2523">
      <alignment horizontal="center" vertical="center"/>
    </xf>
    <xf applyAlignment="1" borderId="0" fillId="121" fontId="40" numFmtId="9" pivotButton="0" quotePrefix="0" xfId="2604">
      <alignment horizontal="center" vertical="center"/>
    </xf>
    <xf borderId="0" fillId="121" fontId="40" numFmtId="0" pivotButton="0" quotePrefix="0" xfId="0"/>
    <xf borderId="67" fillId="121" fontId="27" numFmtId="0" pivotButton="0" quotePrefix="0" xfId="0"/>
    <xf applyAlignment="1" borderId="68" fillId="121" fontId="0" numFmtId="0" pivotButton="0" quotePrefix="0" xfId="0">
      <alignment horizontal="left"/>
    </xf>
    <xf applyAlignment="1" borderId="0" fillId="121" fontId="27" numFmtId="0" pivotButton="0" quotePrefix="0" xfId="0">
      <alignment horizontal="center" vertical="center"/>
    </xf>
    <xf applyAlignment="1" borderId="0" fillId="121" fontId="27" numFmtId="166" pivotButton="0" quotePrefix="0" xfId="2523">
      <alignment horizontal="center" vertical="center"/>
    </xf>
    <xf applyAlignment="1" borderId="68" fillId="121" fontId="27" numFmtId="9" pivotButton="0" quotePrefix="0" xfId="2604">
      <alignment horizontal="center" vertical="center"/>
    </xf>
    <xf applyAlignment="1" borderId="0" fillId="121" fontId="27" numFmtId="9" pivotButton="0" quotePrefix="0" xfId="2604">
      <alignment horizontal="center" vertical="center"/>
    </xf>
    <xf borderId="0" fillId="121" fontId="27" numFmtId="0" pivotButton="0" quotePrefix="0" xfId="0"/>
    <xf applyAlignment="1" borderId="0" fillId="121" fontId="0" numFmtId="166" pivotButton="0" quotePrefix="0" xfId="2523">
      <alignment horizontal="center" vertical="center"/>
    </xf>
    <xf applyAlignment="1" borderId="0" fillId="121" fontId="223" numFmtId="166" pivotButton="0" quotePrefix="0" xfId="2523">
      <alignment horizontal="center" vertical="center"/>
    </xf>
    <xf applyAlignment="1" borderId="0" fillId="121" fontId="24" numFmtId="166" pivotButton="0" quotePrefix="0" xfId="2523">
      <alignment horizontal="center" vertical="center"/>
    </xf>
    <xf applyAlignment="1" borderId="0" fillId="121" fontId="0" numFmtId="9" pivotButton="0" quotePrefix="0" xfId="2604">
      <alignment horizontal="center" vertical="center"/>
    </xf>
    <xf applyAlignment="1" borderId="68" fillId="0" fontId="290" numFmtId="0" pivotButton="0" quotePrefix="0" xfId="0">
      <alignment horizontal="left"/>
    </xf>
    <xf borderId="69" fillId="0" fontId="229" numFmtId="0" pivotButton="0" quotePrefix="0" xfId="0"/>
    <xf applyAlignment="1" borderId="0" fillId="0" fontId="229" numFmtId="0" pivotButton="0" quotePrefix="0" xfId="0">
      <alignment horizontal="center" vertical="center"/>
    </xf>
    <xf applyAlignment="1" borderId="69" fillId="0" fontId="229" numFmtId="166" pivotButton="0" quotePrefix="0" xfId="2523">
      <alignment horizontal="center" vertical="center"/>
    </xf>
    <xf applyAlignment="1" borderId="72" fillId="0" fontId="229" numFmtId="166" pivotButton="0" quotePrefix="0" xfId="2523">
      <alignment horizontal="center" vertical="center"/>
    </xf>
    <xf applyAlignment="1" borderId="70" fillId="0" fontId="229" numFmtId="9" pivotButton="0" quotePrefix="0" xfId="2604">
      <alignment horizontal="center" vertical="center"/>
    </xf>
    <xf applyAlignment="1" borderId="72" fillId="0" fontId="229" numFmtId="165" pivotButton="0" quotePrefix="0" xfId="2523">
      <alignment horizontal="center" vertical="center"/>
    </xf>
    <xf applyAlignment="1" borderId="72" fillId="0" fontId="229" numFmtId="9" pivotButton="0" quotePrefix="0" xfId="2604">
      <alignment horizontal="center" vertical="center"/>
    </xf>
    <xf borderId="0" fillId="0" fontId="229" numFmtId="0" pivotButton="0" quotePrefix="0" xfId="0"/>
    <xf borderId="61" fillId="0" fontId="27" numFmtId="0" pivotButton="0" quotePrefix="0" xfId="0"/>
    <xf applyAlignment="1" borderId="71" fillId="121" fontId="38" numFmtId="166" pivotButton="0" quotePrefix="0" xfId="2523">
      <alignment horizontal="center" vertical="center"/>
    </xf>
    <xf applyAlignment="1" borderId="66" fillId="121" fontId="27" numFmtId="9" pivotButton="0" quotePrefix="0" xfId="2604">
      <alignment horizontal="center" vertical="center"/>
    </xf>
    <xf applyAlignment="1" borderId="71" fillId="121" fontId="27" numFmtId="9" pivotButton="0" quotePrefix="0" xfId="2604">
      <alignment horizontal="center" vertical="center"/>
    </xf>
    <xf borderId="0" fillId="121" fontId="24" numFmtId="0" pivotButton="0" quotePrefix="0" xfId="0"/>
    <xf borderId="73" fillId="121" fontId="27" numFmtId="0" pivotButton="0" quotePrefix="0" xfId="0"/>
    <xf borderId="74" fillId="121" fontId="0" numFmtId="0" pivotButton="0" quotePrefix="0" xfId="0"/>
    <xf applyAlignment="1" borderId="0" fillId="121" fontId="24" numFmtId="0" pivotButton="0" quotePrefix="0" xfId="0">
      <alignment horizontal="center" vertical="center"/>
    </xf>
    <xf applyAlignment="1" borderId="0" fillId="121" fontId="36" numFmtId="166" pivotButton="0" quotePrefix="0" xfId="2523">
      <alignment horizontal="center" vertical="center"/>
    </xf>
    <xf applyAlignment="1" borderId="68" fillId="121" fontId="24" numFmtId="9" pivotButton="0" quotePrefix="0" xfId="2604">
      <alignment horizontal="center" vertical="center"/>
    </xf>
    <xf applyAlignment="1" borderId="0" fillId="121" fontId="24" numFmtId="9" pivotButton="0" quotePrefix="0" xfId="2604">
      <alignment horizontal="center" vertical="center"/>
    </xf>
    <xf borderId="74" fillId="121" fontId="27" numFmtId="0" pivotButton="0" quotePrefix="0" xfId="0"/>
    <xf applyAlignment="1" borderId="0" fillId="121" fontId="292" numFmtId="166" pivotButton="0" quotePrefix="0" xfId="2523">
      <alignment horizontal="center" vertical="center"/>
    </xf>
    <xf applyAlignment="1" borderId="0" fillId="121" fontId="292" numFmtId="9" pivotButton="0" quotePrefix="0" xfId="2604">
      <alignment horizontal="center" vertical="center"/>
    </xf>
    <xf borderId="67" fillId="121" fontId="292" numFmtId="0" pivotButton="0" quotePrefix="0" xfId="0"/>
    <xf borderId="0" fillId="121" fontId="292" numFmtId="0" pivotButton="0" quotePrefix="0" xfId="0"/>
    <xf borderId="0" fillId="0" fontId="33" numFmtId="0" pivotButton="0" quotePrefix="0" xfId="0"/>
    <xf applyAlignment="1" borderId="72" fillId="0" fontId="33" numFmtId="9" pivotButton="0" quotePrefix="0" xfId="2604">
      <alignment horizontal="center" vertical="center"/>
    </xf>
    <xf applyAlignment="1" borderId="70" fillId="0" fontId="0" numFmtId="9" pivotButton="0" quotePrefix="0" xfId="2604">
      <alignment horizontal="center" vertical="center"/>
    </xf>
    <xf applyAlignment="1" borderId="0" fillId="121" fontId="33" numFmtId="9" pivotButton="0" quotePrefix="0" xfId="2604">
      <alignment horizontal="center" vertical="center"/>
    </xf>
    <xf borderId="0" fillId="121" fontId="0" numFmtId="0" pivotButton="0" quotePrefix="0" xfId="0"/>
    <xf applyAlignment="1" borderId="0" fillId="121" fontId="0" numFmtId="0" pivotButton="0" quotePrefix="0" xfId="0">
      <alignment horizontal="center" vertical="center"/>
    </xf>
    <xf applyAlignment="1" borderId="113" fillId="121" fontId="0" numFmtId="166" pivotButton="0" quotePrefix="0" xfId="2523">
      <alignment horizontal="center" vertical="center"/>
    </xf>
    <xf applyAlignment="1" borderId="68" fillId="121" fontId="40" numFmtId="0" pivotButton="0" quotePrefix="0" xfId="0">
      <alignment horizontal="left"/>
    </xf>
    <xf borderId="67" fillId="121" fontId="0" numFmtId="0" pivotButton="0" quotePrefix="0" xfId="0"/>
    <xf applyAlignment="1" borderId="68" fillId="121" fontId="295" numFmtId="165" pivotButton="0" quotePrefix="0" xfId="2589">
      <alignment horizontal="left" indent="1"/>
    </xf>
    <xf applyAlignment="1" borderId="68" fillId="121" fontId="294" numFmtId="165" pivotButton="0" quotePrefix="0" xfId="2589">
      <alignment horizontal="left" indent="1"/>
    </xf>
    <xf applyAlignment="1" borderId="68" fillId="121" fontId="293" numFmtId="0" pivotButton="0" quotePrefix="0" xfId="0">
      <alignment horizontal="left"/>
    </xf>
    <xf applyAlignment="1" borderId="0" fillId="0" fontId="178" numFmtId="9" pivotButton="0" quotePrefix="0" xfId="2604">
      <alignment horizontal="center"/>
    </xf>
    <xf applyAlignment="1" borderId="0" fillId="0" fontId="178" numFmtId="166" pivotButton="0" quotePrefix="0" xfId="2523">
      <alignment horizontal="center"/>
    </xf>
    <xf applyAlignment="1" borderId="0" fillId="68" fontId="27" numFmtId="9" pivotButton="0" quotePrefix="0" xfId="2604">
      <alignment horizontal="center" vertical="center"/>
    </xf>
    <xf borderId="62" fillId="0" fontId="27" numFmtId="9" pivotButton="0" quotePrefix="0" xfId="2604"/>
    <xf borderId="64" fillId="0" fontId="27" numFmtId="9" pivotButton="0" quotePrefix="0" xfId="2604"/>
    <xf borderId="67" fillId="121" fontId="33" numFmtId="0" pivotButton="0" quotePrefix="0" xfId="0"/>
    <xf borderId="0" fillId="121" fontId="33" numFmtId="0" pivotButton="0" quotePrefix="0" xfId="0"/>
    <xf applyAlignment="1" borderId="0" fillId="0" fontId="27" numFmtId="169" pivotButton="0" quotePrefix="0" xfId="2604">
      <alignment horizontal="center"/>
    </xf>
    <xf applyAlignment="1" borderId="113" fillId="0" fontId="0" numFmtId="166" pivotButton="0" quotePrefix="0" xfId="2523">
      <alignment horizontal="center" vertical="center"/>
    </xf>
    <xf applyAlignment="1" borderId="0" fillId="121" fontId="291" numFmtId="9" pivotButton="0" quotePrefix="0" xfId="2604">
      <alignment horizontal="center" vertical="center"/>
    </xf>
    <xf borderId="0" fillId="121" fontId="291" numFmtId="0" pivotButton="0" quotePrefix="0" xfId="0"/>
    <xf applyAlignment="1" borderId="0" fillId="121" fontId="223" numFmtId="9" pivotButton="0" quotePrefix="0" xfId="2604">
      <alignment horizontal="center" vertical="center"/>
    </xf>
    <xf borderId="0" fillId="121" fontId="223" numFmtId="0" pivotButton="0" quotePrefix="0" xfId="0"/>
    <xf applyAlignment="1" borderId="77" fillId="0" fontId="27" numFmtId="169" pivotButton="0" quotePrefix="0" xfId="2604">
      <alignment horizontal="center"/>
    </xf>
    <xf applyAlignment="1" borderId="113" fillId="0" fontId="27" numFmtId="166" pivotButton="0" quotePrefix="0" xfId="2523">
      <alignment horizontal="center" vertical="center"/>
    </xf>
    <xf applyAlignment="1" borderId="68" fillId="0" fontId="179" numFmtId="9" pivotButton="0" quotePrefix="0" xfId="2604">
      <alignment horizontal="center" vertical="center"/>
    </xf>
    <xf applyAlignment="1" borderId="0" fillId="0" fontId="179" numFmtId="3" pivotButton="0" quotePrefix="0" xfId="0">
      <alignment horizontal="center" vertical="center"/>
    </xf>
    <xf applyAlignment="1" borderId="67" fillId="0" fontId="179" numFmtId="3" pivotButton="0" quotePrefix="0" xfId="0">
      <alignment horizontal="center" vertical="center"/>
    </xf>
    <xf applyAlignment="1" borderId="0" fillId="0" fontId="179" numFmtId="9" pivotButton="0" quotePrefix="0" xfId="2604">
      <alignment horizontal="center" vertical="center"/>
    </xf>
    <xf applyAlignment="1" borderId="68" fillId="0" fontId="0" numFmtId="0" pivotButton="0" quotePrefix="0" xfId="0">
      <alignment horizontal="left"/>
    </xf>
    <xf applyAlignment="1" borderId="70" fillId="0" fontId="0" numFmtId="0" pivotButton="0" quotePrefix="0" xfId="0">
      <alignment horizontal="left" indent="1"/>
    </xf>
    <xf applyAlignment="1" borderId="69" fillId="0" fontId="24" numFmtId="166" pivotButton="0" quotePrefix="0" xfId="2523">
      <alignment horizontal="center" vertical="center"/>
    </xf>
    <xf borderId="0" fillId="40" fontId="0" numFmtId="166" pivotButton="0" quotePrefix="0" xfId="2523"/>
    <xf applyAlignment="1" borderId="77" fillId="0" fontId="0" numFmtId="9" pivotButton="0" quotePrefix="0" xfId="2604">
      <alignment horizontal="center" vertical="center"/>
    </xf>
    <xf applyAlignment="1" borderId="77" fillId="121" fontId="0" numFmtId="9" pivotButton="0" quotePrefix="0" xfId="2604">
      <alignment horizontal="center" vertical="center"/>
    </xf>
    <xf applyAlignment="1" borderId="0" fillId="0" fontId="24" numFmtId="165" pivotButton="0" quotePrefix="0" xfId="0">
      <alignment horizontal="left"/>
    </xf>
    <xf applyAlignment="1" borderId="0" fillId="0" fontId="0" numFmtId="165" pivotButton="0" quotePrefix="0" xfId="0">
      <alignment horizontal="left"/>
    </xf>
    <xf applyAlignment="1" borderId="0" fillId="0" fontId="24" numFmtId="168" pivotButton="0" quotePrefix="0" xfId="2523">
      <alignment horizontal="center" vertical="center"/>
    </xf>
    <xf applyAlignment="1" borderId="85" fillId="0" fontId="221" numFmtId="17" pivotButton="0" quotePrefix="0" xfId="0">
      <alignment horizontal="center" vertical="center" wrapText="1"/>
    </xf>
    <xf applyAlignment="1" borderId="113" fillId="121" fontId="33" numFmtId="166" pivotButton="0" quotePrefix="0" xfId="2523">
      <alignment horizontal="center" vertical="center"/>
    </xf>
    <xf applyAlignment="1" borderId="77" fillId="121" fontId="33" numFmtId="9" pivotButton="0" quotePrefix="0" xfId="2604">
      <alignment horizontal="center" vertical="center"/>
    </xf>
    <xf applyAlignment="1" borderId="0" fillId="0" fontId="0" numFmtId="165" pivotButton="0" quotePrefix="0" xfId="0">
      <alignment horizontal="right"/>
    </xf>
    <xf applyAlignment="1" borderId="0" fillId="37" fontId="27" numFmtId="9" pivotButton="0" quotePrefix="0" xfId="2604">
      <alignment horizontal="center" vertical="center"/>
    </xf>
    <xf borderId="0" fillId="0" fontId="24" numFmtId="170" pivotButton="0" quotePrefix="0" xfId="2523"/>
    <xf borderId="0" fillId="0" fontId="246" numFmtId="166" pivotButton="0" quotePrefix="0" xfId="2523"/>
    <xf applyAlignment="1" borderId="113" fillId="0" fontId="0" numFmtId="166" pivotButton="0" quotePrefix="0" xfId="2523">
      <alignment horizontal="center" vertical="center"/>
    </xf>
    <xf applyAlignment="1" borderId="0" fillId="0" fontId="0" numFmtId="171" pivotButton="0" quotePrefix="0" xfId="2523">
      <alignment horizontal="center" vertical="center"/>
    </xf>
    <xf borderId="0" fillId="0" fontId="180" numFmtId="168" pivotButton="0" quotePrefix="0" xfId="2523"/>
    <xf borderId="0" fillId="0" fontId="24" numFmtId="168" pivotButton="0" quotePrefix="0" xfId="2523"/>
    <xf applyAlignment="1" borderId="71" fillId="0" fontId="0" numFmtId="172" pivotButton="0" quotePrefix="0" xfId="0">
      <alignment horizontal="center" vertical="center"/>
    </xf>
    <xf applyAlignment="1" borderId="0" fillId="0" fontId="0" numFmtId="166" pivotButton="0" quotePrefix="0" xfId="2523">
      <alignment horizontal="center" vertical="center"/>
    </xf>
    <xf applyAlignment="1" borderId="68" fillId="121" fontId="33" numFmtId="0" pivotButton="0" quotePrefix="0" xfId="0">
      <alignment horizontal="left" wrapText="1"/>
    </xf>
    <xf applyAlignment="1" borderId="121" fillId="123" fontId="298" numFmtId="167" pivotButton="0" quotePrefix="0" xfId="8347">
      <alignment horizontal="center" vertical="center" wrapText="1"/>
    </xf>
    <xf applyAlignment="1" borderId="121" fillId="123" fontId="299" numFmtId="167" pivotButton="0" quotePrefix="0" xfId="8347">
      <alignment horizontal="center" vertical="center" wrapText="1"/>
    </xf>
    <xf applyAlignment="1" borderId="122" fillId="123" fontId="298" numFmtId="0" pivotButton="0" quotePrefix="0" xfId="8347">
      <alignment horizontal="center" vertical="center" wrapText="1"/>
    </xf>
    <xf applyAlignment="1" borderId="123" fillId="123" fontId="299" numFmtId="0" pivotButton="0" quotePrefix="0" xfId="8347">
      <alignment horizontal="center" vertical="center" wrapText="1"/>
    </xf>
    <xf applyAlignment="1" borderId="0" fillId="68" fontId="296" numFmtId="167" pivotButton="0" quotePrefix="0" xfId="8347">
      <alignment vertical="center" wrapText="1"/>
    </xf>
    <xf applyAlignment="1" borderId="128" fillId="124" fontId="246" numFmtId="167" pivotButton="0" quotePrefix="0" xfId="8347">
      <alignment horizontal="center" vertical="center"/>
    </xf>
    <xf applyAlignment="1" borderId="131" fillId="125" fontId="246" numFmtId="167" pivotButton="0" quotePrefix="0" xfId="8347">
      <alignment horizontal="center" vertical="center"/>
    </xf>
    <xf applyAlignment="1" borderId="0" fillId="126" fontId="246" numFmtId="167" pivotButton="0" quotePrefix="0" xfId="8347">
      <alignment horizontal="center" vertical="center"/>
    </xf>
    <xf applyAlignment="1" borderId="0" fillId="68" fontId="246" numFmtId="167" pivotButton="0" quotePrefix="0" xfId="8347">
      <alignment horizontal="center"/>
    </xf>
    <xf applyAlignment="1" borderId="128" fillId="68" fontId="246" numFmtId="167" pivotButton="0" quotePrefix="0" xfId="8347">
      <alignment horizontal="center" vertical="center"/>
    </xf>
    <xf applyAlignment="1" borderId="131" fillId="68" fontId="246" numFmtId="167" pivotButton="0" quotePrefix="0" xfId="8347">
      <alignment horizontal="center" vertical="center"/>
    </xf>
    <xf applyAlignment="1" borderId="134" fillId="124" fontId="246" numFmtId="167" pivotButton="0" quotePrefix="0" xfId="8347">
      <alignment horizontal="center" vertical="center"/>
    </xf>
    <xf applyAlignment="1" borderId="136" fillId="125" fontId="246" numFmtId="167" pivotButton="0" quotePrefix="0" xfId="8347">
      <alignment horizontal="center" vertical="center"/>
    </xf>
    <xf applyAlignment="1" borderId="139" fillId="124" fontId="246" numFmtId="167" pivotButton="0" quotePrefix="0" xfId="8347">
      <alignment horizontal="center" vertical="center"/>
    </xf>
    <xf applyAlignment="1" borderId="142" fillId="125" fontId="246" numFmtId="167" pivotButton="0" quotePrefix="0" xfId="8347">
      <alignment horizontal="center" vertical="center"/>
    </xf>
    <xf applyAlignment="1" borderId="147" fillId="124" fontId="246" numFmtId="167" pivotButton="0" quotePrefix="0" xfId="8347">
      <alignment horizontal="center" vertical="center"/>
    </xf>
    <xf applyAlignment="1" borderId="150" fillId="125" fontId="246" numFmtId="167" pivotButton="0" quotePrefix="0" xfId="8347">
      <alignment horizontal="center" vertical="center"/>
    </xf>
    <xf applyAlignment="1" borderId="0" fillId="0" fontId="246" numFmtId="167" pivotButton="0" quotePrefix="0" xfId="8347">
      <alignment horizontal="center"/>
    </xf>
    <xf applyAlignment="1" borderId="139" fillId="124" fontId="156" numFmtId="173" pivotButton="0" quotePrefix="0" xfId="8347">
      <alignment horizontal="center" vertical="center"/>
    </xf>
    <xf borderId="0" fillId="0" fontId="0" numFmtId="167" pivotButton="0" quotePrefix="0" xfId="8347"/>
    <xf borderId="0" fillId="68" fontId="296" numFmtId="0" pivotButton="0" quotePrefix="0" xfId="0"/>
    <xf applyAlignment="1" borderId="120" fillId="123" fontId="298" numFmtId="0" pivotButton="0" quotePrefix="0" xfId="0">
      <alignment horizontal="center" vertical="center" wrapText="1"/>
    </xf>
    <xf applyAlignment="1" borderId="121" fillId="123" fontId="298" numFmtId="0" pivotButton="0" quotePrefix="0" xfId="0">
      <alignment horizontal="center" vertical="center" wrapText="1"/>
    </xf>
    <xf applyAlignment="1" borderId="121" fillId="68" fontId="299" numFmtId="0" pivotButton="0" quotePrefix="0" xfId="0">
      <alignment horizontal="center" vertical="center" wrapText="1"/>
    </xf>
    <xf applyAlignment="1" borderId="121" fillId="123" fontId="299" numFmtId="0" pivotButton="0" quotePrefix="0" xfId="0">
      <alignment horizontal="center" vertical="center" wrapText="1"/>
    </xf>
    <xf applyAlignment="1" borderId="0" fillId="123" fontId="300" numFmtId="0" pivotButton="0" quotePrefix="0" xfId="0">
      <alignment horizontal="right" vertical="center"/>
    </xf>
    <xf applyAlignment="1" borderId="0" fillId="123" fontId="301" numFmtId="0" pivotButton="0" quotePrefix="0" xfId="0">
      <alignment vertical="center"/>
    </xf>
    <xf applyAlignment="1" borderId="122" fillId="123" fontId="298" numFmtId="0" pivotButton="0" quotePrefix="0" xfId="0">
      <alignment horizontal="center" vertical="center" wrapText="1"/>
    </xf>
    <xf applyAlignment="1" borderId="123" fillId="68" fontId="299" numFmtId="0" pivotButton="0" quotePrefix="0" xfId="0">
      <alignment horizontal="center" vertical="center" wrapText="1"/>
    </xf>
    <xf applyAlignment="1" borderId="123" fillId="123" fontId="299" numFmtId="0" pivotButton="0" quotePrefix="0" xfId="0">
      <alignment horizontal="center" vertical="center" wrapText="1"/>
    </xf>
    <xf applyAlignment="1" borderId="0" fillId="68" fontId="296" numFmtId="0" pivotButton="0" quotePrefix="0" xfId="0">
      <alignment vertical="center" wrapText="1"/>
    </xf>
    <xf applyAlignment="1" borderId="126" fillId="68" fontId="246" numFmtId="3" pivotButton="0" quotePrefix="0" xfId="0">
      <alignment horizontal="center" vertical="center"/>
    </xf>
    <xf applyAlignment="1" borderId="127" fillId="68" fontId="246" numFmtId="3" pivotButton="0" quotePrefix="0" xfId="0">
      <alignment horizontal="center" vertical="center"/>
    </xf>
    <xf applyAlignment="1" borderId="127" fillId="124" fontId="246" numFmtId="3" pivotButton="0" quotePrefix="0" xfId="0">
      <alignment horizontal="center" vertical="center"/>
    </xf>
    <xf applyAlignment="1" borderId="0" fillId="68" fontId="246" numFmtId="3" pivotButton="0" quotePrefix="0" xfId="0">
      <alignment horizontal="center"/>
    </xf>
    <xf applyAlignment="1" borderId="129" fillId="68" fontId="246" numFmtId="3" pivotButton="0" quotePrefix="0" xfId="0">
      <alignment horizontal="center" vertical="center"/>
    </xf>
    <xf applyAlignment="1" borderId="130" fillId="68" fontId="246" numFmtId="3" pivotButton="0" quotePrefix="0" xfId="0">
      <alignment horizontal="center" vertical="center"/>
    </xf>
    <xf applyAlignment="1" borderId="130" fillId="125" fontId="246" numFmtId="3" pivotButton="0" quotePrefix="0" xfId="0">
      <alignment horizontal="center" vertical="center"/>
    </xf>
    <xf applyAlignment="1" borderId="0" fillId="126" fontId="301" numFmtId="0" pivotButton="0" quotePrefix="0" xfId="0">
      <alignment vertical="center"/>
    </xf>
    <xf applyAlignment="1" borderId="0" fillId="68" fontId="302" numFmtId="0" pivotButton="0" quotePrefix="0" xfId="0">
      <alignment vertical="center"/>
    </xf>
    <xf applyAlignment="1" borderId="0" fillId="68" fontId="246" numFmtId="3" pivotButton="0" quotePrefix="0" xfId="0">
      <alignment horizontal="center" vertical="center"/>
    </xf>
    <xf applyAlignment="1" borderId="0" fillId="126" fontId="246" numFmtId="3" pivotButton="0" quotePrefix="0" xfId="0">
      <alignment horizontal="center" vertical="center"/>
    </xf>
    <xf borderId="0" fillId="0" fontId="296" numFmtId="0" pivotButton="0" quotePrefix="0" xfId="0"/>
    <xf applyAlignment="1" borderId="81" fillId="68" fontId="301" numFmtId="0" pivotButton="0" quotePrefix="0" xfId="0">
      <alignment vertical="center"/>
    </xf>
    <xf applyAlignment="1" borderId="32" fillId="68" fontId="301" numFmtId="0" pivotButton="0" quotePrefix="0" xfId="0">
      <alignment vertical="center"/>
    </xf>
    <xf applyAlignment="1" borderId="133" fillId="68" fontId="246" numFmtId="3" pivotButton="0" quotePrefix="0" xfId="0">
      <alignment horizontal="center" vertical="center"/>
    </xf>
    <xf applyAlignment="1" borderId="0" fillId="124" fontId="246" numFmtId="3" pivotButton="0" quotePrefix="0" xfId="0">
      <alignment horizontal="center" vertical="center"/>
    </xf>
    <xf applyAlignment="1" borderId="135" fillId="68" fontId="246" numFmtId="3" pivotButton="0" quotePrefix="0" xfId="0">
      <alignment horizontal="center" vertical="center"/>
    </xf>
    <xf applyAlignment="1" borderId="0" fillId="125" fontId="246" numFmtId="3" pivotButton="0" quotePrefix="0" xfId="0">
      <alignment horizontal="center" vertical="center"/>
    </xf>
    <xf applyAlignment="1" borderId="137" fillId="68" fontId="246" numFmtId="3" pivotButton="0" quotePrefix="0" xfId="0">
      <alignment horizontal="center" vertical="center"/>
    </xf>
    <xf applyAlignment="1" borderId="138" fillId="68" fontId="246" numFmtId="3" pivotButton="0" quotePrefix="0" xfId="0">
      <alignment horizontal="center" vertical="center"/>
    </xf>
    <xf applyAlignment="1" borderId="138" fillId="124" fontId="246" numFmtId="3" pivotButton="0" quotePrefix="0" xfId="0">
      <alignment horizontal="center" vertical="center"/>
    </xf>
    <xf applyAlignment="1" borderId="140" fillId="68" fontId="246" numFmtId="3" pivotButton="0" quotePrefix="0" xfId="0">
      <alignment horizontal="center" vertical="center"/>
    </xf>
    <xf applyAlignment="1" borderId="141" fillId="125" fontId="246" numFmtId="3" pivotButton="0" quotePrefix="0" xfId="0">
      <alignment horizontal="center" vertical="center"/>
    </xf>
    <xf applyAlignment="1" borderId="143" fillId="68" fontId="301" numFmtId="0" pivotButton="0" quotePrefix="0" xfId="0">
      <alignment vertical="center"/>
    </xf>
    <xf applyAlignment="1" borderId="144" fillId="68" fontId="301" numFmtId="0" pivotButton="0" quotePrefix="0" xfId="0">
      <alignment vertical="center"/>
    </xf>
    <xf applyAlignment="1" borderId="145" fillId="68" fontId="246" numFmtId="3" pivotButton="0" quotePrefix="0" xfId="0">
      <alignment horizontal="center" vertical="center"/>
    </xf>
    <xf applyAlignment="1" borderId="146" fillId="68" fontId="246" numFmtId="3" pivotButton="0" quotePrefix="0" xfId="0">
      <alignment horizontal="center" vertical="center"/>
    </xf>
    <xf applyAlignment="1" borderId="146" fillId="124" fontId="246" numFmtId="3" pivotButton="0" quotePrefix="0" xfId="0">
      <alignment horizontal="center" vertical="center"/>
    </xf>
    <xf applyAlignment="1" borderId="149" fillId="125" fontId="246" numFmtId="3" pivotButton="0" quotePrefix="0" xfId="0">
      <alignment horizontal="center" vertical="center"/>
    </xf>
    <xf applyAlignment="1" borderId="151" fillId="68" fontId="301" numFmtId="0" pivotButton="0" quotePrefix="0" xfId="0">
      <alignment vertical="center"/>
    </xf>
    <xf applyAlignment="1" borderId="152" fillId="68" fontId="301" numFmtId="0" pivotButton="0" quotePrefix="0" xfId="0">
      <alignment vertical="center"/>
    </xf>
    <xf applyAlignment="1" borderId="153" fillId="68" fontId="301" numFmtId="0" pivotButton="0" quotePrefix="0" xfId="0">
      <alignment vertical="center"/>
    </xf>
    <xf applyAlignment="1" borderId="127" fillId="68" fontId="246" numFmtId="3" pivotButton="0" quotePrefix="0" xfId="0">
      <alignment horizontal="center"/>
    </xf>
    <xf applyAlignment="1" borderId="154" fillId="68" fontId="301" numFmtId="0" pivotButton="0" quotePrefix="0" xfId="0">
      <alignment horizontal="left" indent="3" vertical="center"/>
    </xf>
    <xf applyAlignment="1" borderId="155" fillId="68" fontId="301" numFmtId="0" pivotButton="0" quotePrefix="0" xfId="0">
      <alignment vertical="center"/>
    </xf>
    <xf applyAlignment="1" borderId="156" fillId="68" fontId="301" numFmtId="0" pivotButton="0" quotePrefix="0" xfId="0">
      <alignment vertical="center"/>
    </xf>
    <xf applyAlignment="1" borderId="0" fillId="68" fontId="301" numFmtId="0" pivotButton="0" quotePrefix="0" xfId="0">
      <alignment vertical="center"/>
    </xf>
    <xf applyAlignment="1" borderId="157" fillId="68" fontId="301" numFmtId="0" pivotButton="0" quotePrefix="0" xfId="0">
      <alignment vertical="center"/>
    </xf>
    <xf applyAlignment="1" borderId="158" fillId="68" fontId="301" numFmtId="0" pivotButton="0" quotePrefix="0" xfId="0">
      <alignment horizontal="left" indent="3" vertical="center"/>
    </xf>
    <xf applyAlignment="1" borderId="138" fillId="68" fontId="246" numFmtId="3" pivotButton="0" quotePrefix="0" xfId="0">
      <alignment horizontal="center"/>
    </xf>
    <xf applyAlignment="1" borderId="0" fillId="0" fontId="246" numFmtId="3" pivotButton="0" quotePrefix="0" xfId="0">
      <alignment horizontal="center"/>
    </xf>
    <xf applyAlignment="1" borderId="158" fillId="68" fontId="301" numFmtId="0" pivotButton="0" quotePrefix="0" xfId="0">
      <alignment vertical="center"/>
    </xf>
    <xf applyAlignment="1" borderId="137" fillId="68" fontId="303" numFmtId="167" pivotButton="0" quotePrefix="0" xfId="0">
      <alignment horizontal="center" vertical="center"/>
    </xf>
    <xf applyAlignment="1" borderId="138" fillId="68" fontId="303" numFmtId="167" pivotButton="0" quotePrefix="0" xfId="0">
      <alignment horizontal="center"/>
    </xf>
    <xf applyAlignment="1" borderId="138" fillId="124" fontId="156" numFmtId="173" pivotButton="0" quotePrefix="0" xfId="0">
      <alignment horizontal="center" vertical="center"/>
    </xf>
    <xf borderId="68" fillId="71" fontId="0" numFmtId="0" pivotButton="0" quotePrefix="0" xfId="0"/>
    <xf borderId="64" fillId="37" fontId="224" numFmtId="15" pivotButton="0" quotePrefix="0" xfId="0"/>
    <xf applyAlignment="1" borderId="71" fillId="37" fontId="27" numFmtId="166" pivotButton="0" quotePrefix="0" xfId="2523">
      <alignment horizontal="center" vertical="center"/>
    </xf>
    <xf applyAlignment="1" borderId="71" fillId="0" fontId="0" numFmtId="174" pivotButton="0" quotePrefix="0" xfId="0">
      <alignment horizontal="center" vertical="center"/>
    </xf>
    <xf applyAlignment="1" borderId="71" fillId="0" fontId="0" numFmtId="174" pivotButton="0" quotePrefix="0" xfId="2523">
      <alignment horizontal="center" vertical="center"/>
    </xf>
    <xf applyAlignment="1" borderId="0" fillId="0" fontId="0" numFmtId="3" pivotButton="0" quotePrefix="0" xfId="2523">
      <alignment horizontal="center" vertical="center"/>
    </xf>
    <xf applyAlignment="1" borderId="72" fillId="0" fontId="27" numFmtId="165" pivotButton="0" quotePrefix="0" xfId="2523">
      <alignment horizontal="center" vertical="center"/>
    </xf>
    <xf borderId="70" fillId="71" fontId="27" numFmtId="0" pivotButton="0" quotePrefix="0" xfId="0"/>
    <xf borderId="66" fillId="71" fontId="0" numFmtId="0" pivotButton="0" quotePrefix="0" xfId="0"/>
    <xf applyAlignment="1" borderId="0" fillId="0" fontId="0" numFmtId="174" pivotButton="0" quotePrefix="0" xfId="2523">
      <alignment horizontal="center" vertical="center"/>
    </xf>
    <xf applyAlignment="1" borderId="0" fillId="0" fontId="0" numFmtId="174" pivotButton="0" quotePrefix="0" xfId="0">
      <alignment horizontal="center" vertical="center"/>
    </xf>
    <xf borderId="62" fillId="0" fontId="0" numFmtId="0" pivotButton="0" quotePrefix="0" xfId="0"/>
    <xf borderId="64" fillId="0" fontId="0" numFmtId="0" pivotButton="0" quotePrefix="0" xfId="0"/>
    <xf applyAlignment="1" borderId="63" fillId="0" fontId="0" numFmtId="175" pivotButton="0" quotePrefix="0" xfId="0">
      <alignment horizontal="center" vertical="center"/>
    </xf>
    <xf applyAlignment="1" borderId="64" fillId="0" fontId="0" numFmtId="175" pivotButton="0" quotePrefix="0" xfId="0">
      <alignment horizontal="center" vertical="center"/>
    </xf>
    <xf applyAlignment="1" borderId="63" fillId="0" fontId="0" numFmtId="0" pivotButton="0" quotePrefix="0" xfId="0">
      <alignment horizontal="center" vertical="center"/>
    </xf>
    <xf applyAlignment="1" borderId="63" fillId="0" fontId="0" numFmtId="1" pivotButton="0" quotePrefix="0" xfId="0">
      <alignment horizontal="center" vertical="center"/>
    </xf>
    <xf applyAlignment="1" borderId="113" fillId="0" fontId="27" numFmtId="166" pivotButton="0" quotePrefix="0" xfId="2523">
      <alignment horizontal="center" vertical="center"/>
    </xf>
    <xf applyAlignment="1" borderId="90" fillId="0" fontId="27" numFmtId="9" pivotButton="0" quotePrefix="0" xfId="2604">
      <alignment horizontal="center" vertical="center"/>
    </xf>
    <xf applyAlignment="1" borderId="88" fillId="0" fontId="0" numFmtId="9" pivotButton="0" quotePrefix="0" xfId="2604">
      <alignment horizontal="center" vertical="center"/>
    </xf>
    <xf applyAlignment="1" borderId="85" fillId="37" fontId="27" numFmtId="165" pivotButton="0" quotePrefix="0" xfId="0">
      <alignment horizontal="center" vertical="center"/>
    </xf>
    <xf applyAlignment="1" borderId="85" fillId="0" fontId="0" numFmtId="9" pivotButton="0" quotePrefix="0" xfId="2604">
      <alignment horizontal="center" vertical="center"/>
    </xf>
    <xf applyAlignment="1" borderId="86" fillId="0" fontId="221" numFmtId="166" pivotButton="0" quotePrefix="0" xfId="2523">
      <alignment horizontal="center" vertical="center" wrapText="1"/>
    </xf>
    <xf applyAlignment="1" borderId="77" fillId="121" fontId="40" numFmtId="9" pivotButton="0" quotePrefix="0" xfId="2604">
      <alignment horizontal="center" vertical="center"/>
    </xf>
    <xf applyAlignment="1" borderId="77" fillId="121" fontId="27" numFmtId="9" pivotButton="0" quotePrefix="0" xfId="2604">
      <alignment horizontal="center" vertical="center"/>
    </xf>
    <xf applyAlignment="1" borderId="77" fillId="121" fontId="291" numFmtId="9" pivotButton="0" quotePrefix="0" xfId="2604">
      <alignment horizontal="center" vertical="center"/>
    </xf>
    <xf applyAlignment="1" borderId="77" fillId="121" fontId="223" numFmtId="9" pivotButton="0" quotePrefix="0" xfId="2604">
      <alignment horizontal="center" vertical="center"/>
    </xf>
    <xf applyAlignment="1" borderId="77" fillId="121" fontId="24" numFmtId="9" pivotButton="0" quotePrefix="0" xfId="2604">
      <alignment horizontal="center" vertical="center"/>
    </xf>
    <xf applyAlignment="1" borderId="77" fillId="37" fontId="39" numFmtId="9" pivotButton="0" quotePrefix="0" xfId="2604">
      <alignment horizontal="center" vertical="center"/>
    </xf>
    <xf applyAlignment="1" borderId="113" fillId="121" fontId="291" numFmtId="166" pivotButton="0" quotePrefix="0" xfId="2523">
      <alignment horizontal="center" vertical="center"/>
    </xf>
    <xf applyAlignment="1" borderId="113" fillId="121" fontId="40" numFmtId="166" pivotButton="0" quotePrefix="0" xfId="2523">
      <alignment horizontal="center" vertical="center"/>
    </xf>
    <xf applyAlignment="1" borderId="113" fillId="121" fontId="27" numFmtId="166" pivotButton="0" quotePrefix="0" xfId="2523">
      <alignment horizontal="center" vertical="center"/>
    </xf>
    <xf applyAlignment="1" borderId="113" fillId="121" fontId="223" numFmtId="166" pivotButton="0" quotePrefix="0" xfId="2523">
      <alignment horizontal="center" vertical="center"/>
    </xf>
    <xf applyAlignment="1" borderId="113" fillId="121" fontId="24" numFmtId="166" pivotButton="0" quotePrefix="0" xfId="2523">
      <alignment horizontal="center" vertical="center"/>
    </xf>
    <xf applyAlignment="1" borderId="113" fillId="121" fontId="292" numFmtId="166" pivotButton="0" quotePrefix="0" xfId="2523">
      <alignment horizontal="center" vertical="center"/>
    </xf>
    <xf applyAlignment="1" borderId="113" fillId="37" fontId="39" numFmtId="166" pivotButton="0" quotePrefix="0" xfId="2523">
      <alignment horizontal="center" vertical="center"/>
    </xf>
    <xf applyAlignment="1" borderId="77" fillId="121" fontId="292" numFmtId="9" pivotButton="0" quotePrefix="0" xfId="2604">
      <alignment horizontal="center" vertical="center"/>
    </xf>
    <xf borderId="65" fillId="68" fontId="0" numFmtId="0" pivotButton="0" quotePrefix="0" xfId="0"/>
    <xf borderId="66" fillId="68" fontId="0" numFmtId="0" pivotButton="0" quotePrefix="0" xfId="0"/>
    <xf applyAlignment="1" borderId="71" fillId="68" fontId="0" numFmtId="166" pivotButton="0" quotePrefix="0" xfId="2523">
      <alignment horizontal="center" vertical="center"/>
    </xf>
    <xf applyAlignment="1" borderId="0" fillId="68" fontId="0" numFmtId="9" pivotButton="0" quotePrefix="0" xfId="2604">
      <alignment horizontal="center" vertical="center"/>
    </xf>
    <xf applyAlignment="1" borderId="88" fillId="68" fontId="0" numFmtId="9" pivotButton="0" quotePrefix="0" xfId="2604">
      <alignment horizontal="center" vertical="center"/>
    </xf>
    <xf borderId="0" fillId="68" fontId="24" numFmtId="0" pivotButton="0" quotePrefix="0" xfId="0"/>
    <xf borderId="67" fillId="68" fontId="0" numFmtId="0" pivotButton="0" quotePrefix="0" xfId="0"/>
    <xf borderId="68" fillId="68" fontId="0" numFmtId="0" pivotButton="0" quotePrefix="0" xfId="0"/>
    <xf applyAlignment="1" borderId="0" fillId="68" fontId="0" numFmtId="166" pivotButton="0" quotePrefix="0" xfId="2523">
      <alignment horizontal="center" vertical="center"/>
    </xf>
    <xf applyAlignment="1" borderId="77" fillId="68" fontId="0" numFmtId="9" pivotButton="0" quotePrefix="0" xfId="2604">
      <alignment horizontal="center" vertical="center"/>
    </xf>
    <xf borderId="69" fillId="68" fontId="27" numFmtId="0" pivotButton="0" quotePrefix="0" xfId="0"/>
    <xf borderId="70" fillId="68" fontId="27" numFmtId="0" pivotButton="0" quotePrefix="0" xfId="0"/>
    <xf applyAlignment="1" borderId="72" fillId="68" fontId="27" numFmtId="166" pivotButton="0" quotePrefix="0" xfId="2523">
      <alignment horizontal="center" vertical="center"/>
    </xf>
    <xf applyAlignment="1" borderId="90" fillId="68" fontId="27" numFmtId="9" pivotButton="0" quotePrefix="0" xfId="2604">
      <alignment horizontal="center" vertical="center"/>
    </xf>
    <xf applyAlignment="1" borderId="72" fillId="68" fontId="27" numFmtId="9" pivotButton="0" quotePrefix="0" xfId="2604">
      <alignment horizontal="center" vertical="center"/>
    </xf>
    <xf applyAlignment="1" borderId="71" fillId="68" fontId="0" numFmtId="174" pivotButton="0" quotePrefix="0" xfId="0">
      <alignment horizontal="center" vertical="center"/>
    </xf>
    <xf applyAlignment="1" borderId="71" fillId="68" fontId="0" numFmtId="174" pivotButton="0" quotePrefix="0" xfId="2523">
      <alignment horizontal="center" vertical="center"/>
    </xf>
    <xf applyAlignment="1" borderId="0" fillId="68" fontId="0" numFmtId="3" pivotButton="0" quotePrefix="0" xfId="2523">
      <alignment horizontal="center" vertical="center"/>
    </xf>
    <xf applyAlignment="1" borderId="72" fillId="68" fontId="27" numFmtId="165" pivotButton="0" quotePrefix="0" xfId="2523">
      <alignment horizontal="center" vertical="center"/>
    </xf>
    <xf borderId="67" fillId="68" fontId="29" numFmtId="0" pivotButton="0" quotePrefix="0" xfId="0"/>
    <xf applyAlignment="1" borderId="68" fillId="68" fontId="29" numFmtId="0" pivotButton="0" quotePrefix="0" xfId="0">
      <alignment horizontal="left" indent="1" vertical="center" wrapText="1"/>
    </xf>
    <xf applyAlignment="1" borderId="0" fillId="68" fontId="29" numFmtId="166" pivotButton="0" quotePrefix="0" xfId="2523">
      <alignment horizontal="center" vertical="center"/>
    </xf>
    <xf applyAlignment="1" borderId="77" fillId="68" fontId="29" numFmtId="9" pivotButton="0" quotePrefix="0" xfId="2604">
      <alignment horizontal="center" vertical="center"/>
    </xf>
    <xf applyAlignment="1" borderId="0" fillId="68" fontId="29" numFmtId="167" pivotButton="0" quotePrefix="0" xfId="2604">
      <alignment horizontal="center" vertical="center"/>
    </xf>
    <xf borderId="0" fillId="68" fontId="29" numFmtId="0" pivotButton="0" quotePrefix="0" xfId="0"/>
    <xf borderId="67" fillId="68" fontId="27" numFmtId="0" pivotButton="0" quotePrefix="0" xfId="0"/>
    <xf applyAlignment="1" borderId="68" fillId="68" fontId="29" numFmtId="0" pivotButton="0" quotePrefix="0" xfId="0">
      <alignment horizontal="left" indent="1"/>
    </xf>
    <xf applyAlignment="1" borderId="0" fillId="68" fontId="0" numFmtId="165" pivotButton="0" quotePrefix="0" xfId="0">
      <alignment horizontal="center" vertical="center"/>
    </xf>
    <xf applyAlignment="1" borderId="0" fillId="68" fontId="29" numFmtId="165" pivotButton="0" quotePrefix="0" xfId="0">
      <alignment horizontal="center" vertical="center"/>
    </xf>
    <xf applyAlignment="1" borderId="68" fillId="68" fontId="0" numFmtId="0" pivotButton="0" quotePrefix="0" xfId="0">
      <alignment horizontal="left" indent="1"/>
    </xf>
    <xf applyAlignment="1" borderId="0" fillId="40" fontId="225" numFmtId="0" pivotButton="0" quotePrefix="0" xfId="2589">
      <alignment vertical="center"/>
    </xf>
    <xf applyAlignment="1" borderId="88" fillId="40" fontId="225" numFmtId="0" pivotButton="0" quotePrefix="0" xfId="2589">
      <alignment vertical="center"/>
    </xf>
    <xf applyAlignment="1" borderId="77" fillId="40" fontId="225" numFmtId="0" pivotButton="0" quotePrefix="0" xfId="2589">
      <alignment vertical="center"/>
    </xf>
    <xf borderId="0" fillId="68" fontId="24" numFmtId="166" pivotButton="0" quotePrefix="0" xfId="2523"/>
    <xf applyAlignment="1" borderId="0" fillId="0" fontId="24" numFmtId="167" pivotButton="0" quotePrefix="0" xfId="2604">
      <alignment horizontal="center" vertical="center"/>
    </xf>
    <xf borderId="69" fillId="68" fontId="24" numFmtId="166" pivotButton="0" quotePrefix="0" xfId="2523"/>
    <xf applyAlignment="1" borderId="0" fillId="68" fontId="24" numFmtId="166" pivotButton="0" quotePrefix="0" xfId="2523">
      <alignment horizontal="center" vertical="center"/>
    </xf>
    <xf applyAlignment="1" borderId="115" fillId="37" fontId="27" numFmtId="9" pivotButton="0" quotePrefix="0" xfId="2604">
      <alignment horizontal="center" vertical="center"/>
    </xf>
    <xf applyAlignment="1" borderId="0" fillId="121" fontId="33" numFmtId="171" pivotButton="0" quotePrefix="0" xfId="2523">
      <alignment horizontal="center" vertical="center"/>
    </xf>
    <xf applyAlignment="1" borderId="0" fillId="127" fontId="33" numFmtId="166" pivotButton="0" quotePrefix="0" xfId="2523">
      <alignment horizontal="center" vertical="center"/>
    </xf>
    <xf applyAlignment="1" borderId="113" fillId="127" fontId="33" numFmtId="166" pivotButton="0" quotePrefix="0" xfId="2523">
      <alignment horizontal="center" vertical="center"/>
    </xf>
    <xf applyAlignment="1" borderId="113" fillId="127" fontId="24" numFmtId="166" pivotButton="0" quotePrefix="0" xfId="2523">
      <alignment horizontal="center" vertical="center"/>
    </xf>
    <xf applyAlignment="1" borderId="121" fillId="123" fontId="298" numFmtId="167" pivotButton="0" quotePrefix="0" xfId="2604">
      <alignment horizontal="center" vertical="center" wrapText="1"/>
    </xf>
    <xf applyAlignment="1" borderId="121" fillId="123" fontId="299" numFmtId="167" pivotButton="0" quotePrefix="0" xfId="2604">
      <alignment horizontal="center" vertical="center" wrapText="1"/>
    </xf>
    <xf applyAlignment="1" borderId="123" fillId="123" fontId="299" numFmtId="0" pivotButton="0" quotePrefix="0" xfId="2604">
      <alignment horizontal="center" vertical="center" wrapText="1"/>
    </xf>
    <xf applyAlignment="1" borderId="0" fillId="68" fontId="296" numFmtId="167" pivotButton="0" quotePrefix="0" xfId="2604">
      <alignment vertical="center" wrapText="1"/>
    </xf>
    <xf applyAlignment="1" borderId="128" fillId="124" fontId="246" numFmtId="167" pivotButton="0" quotePrefix="0" xfId="2604">
      <alignment horizontal="center" vertical="center"/>
    </xf>
    <xf applyAlignment="1" borderId="131" fillId="125" fontId="246" numFmtId="167" pivotButton="0" quotePrefix="0" xfId="2604">
      <alignment horizontal="center" vertical="center"/>
    </xf>
    <xf applyAlignment="1" borderId="161" fillId="68" fontId="246" numFmtId="9" pivotButton="0" quotePrefix="0" xfId="2604">
      <alignment horizontal="center" vertical="center"/>
    </xf>
    <xf applyAlignment="1" borderId="150" fillId="125" fontId="246" numFmtId="167" pivotButton="0" quotePrefix="0" xfId="2604">
      <alignment horizontal="center" vertical="center"/>
    </xf>
    <xf applyAlignment="1" borderId="163" fillId="68" fontId="246" numFmtId="9" pivotButton="0" quotePrefix="0" xfId="2604">
      <alignment horizontal="center" vertical="center"/>
    </xf>
    <xf applyAlignment="1" borderId="139" fillId="124" fontId="246" numFmtId="167" pivotButton="0" quotePrefix="0" xfId="2604">
      <alignment horizontal="center" vertical="center"/>
    </xf>
    <xf applyAlignment="1" borderId="142" fillId="125" fontId="246" numFmtId="167" pivotButton="0" quotePrefix="0" xfId="2604">
      <alignment horizontal="center" vertical="center"/>
    </xf>
    <xf applyAlignment="1" borderId="164" fillId="68" fontId="246" numFmtId="9" pivotButton="0" quotePrefix="0" xfId="2604">
      <alignment horizontal="center" vertical="center"/>
    </xf>
    <xf applyAlignment="1" borderId="0" fillId="126" fontId="246" numFmtId="167" pivotButton="0" quotePrefix="0" xfId="2604">
      <alignment horizontal="center" vertical="center"/>
    </xf>
    <xf applyAlignment="1" borderId="0" fillId="68" fontId="246" numFmtId="9" pivotButton="0" quotePrefix="0" xfId="2604">
      <alignment horizontal="center" vertical="center"/>
    </xf>
    <xf borderId="0" fillId="0" fontId="0" numFmtId="167" pivotButton="0" quotePrefix="0" xfId="2604"/>
    <xf borderId="67" fillId="127" fontId="33" numFmtId="0" pivotButton="0" quotePrefix="0" xfId="0"/>
    <xf applyAlignment="1" borderId="68" fillId="127" fontId="33" numFmtId="0" pivotButton="0" quotePrefix="0" xfId="0">
      <alignment horizontal="left"/>
    </xf>
    <xf applyAlignment="1" borderId="0" fillId="127" fontId="33" numFmtId="9" pivotButton="0" quotePrefix="0" xfId="2604">
      <alignment horizontal="center" vertical="center"/>
    </xf>
    <xf applyAlignment="1" borderId="77" fillId="127" fontId="33" numFmtId="9" pivotButton="0" quotePrefix="0" xfId="2604">
      <alignment horizontal="center" vertical="center"/>
    </xf>
    <xf borderId="0" fillId="127" fontId="0" numFmtId="0" pivotButton="0" quotePrefix="0" xfId="0"/>
    <xf borderId="0" fillId="127" fontId="33" numFmtId="0" pivotButton="0" quotePrefix="0" xfId="0"/>
    <xf borderId="67" fillId="121" fontId="222" numFmtId="0" pivotButton="0" quotePrefix="0" xfId="0"/>
    <xf applyAlignment="1" borderId="68" fillId="121" fontId="229" numFmtId="0" pivotButton="0" quotePrefix="0" xfId="0">
      <alignment horizontal="left"/>
    </xf>
    <xf applyAlignment="1" borderId="0" fillId="121" fontId="222" numFmtId="166" pivotButton="0" quotePrefix="0" xfId="2523">
      <alignment horizontal="center" vertical="center"/>
    </xf>
    <xf applyAlignment="1" borderId="0" fillId="121" fontId="222" numFmtId="9" pivotButton="0" quotePrefix="0" xfId="2604">
      <alignment horizontal="center" vertical="center"/>
    </xf>
    <xf applyAlignment="1" borderId="113" fillId="121" fontId="222" numFmtId="166" pivotButton="0" quotePrefix="0" xfId="2523">
      <alignment horizontal="center" vertical="center"/>
    </xf>
    <xf applyAlignment="1" borderId="77" fillId="121" fontId="222" numFmtId="9" pivotButton="0" quotePrefix="0" xfId="2604">
      <alignment horizontal="center" vertical="center"/>
    </xf>
    <xf borderId="0" fillId="121" fontId="222" numFmtId="0" pivotButton="0" quotePrefix="0" xfId="0"/>
    <xf borderId="67" fillId="127" fontId="0" numFmtId="0" pivotButton="0" quotePrefix="0" xfId="0"/>
    <xf applyAlignment="1" borderId="0" fillId="127" fontId="24" numFmtId="166" pivotButton="0" quotePrefix="0" xfId="2523">
      <alignment horizontal="center" vertical="center"/>
    </xf>
    <xf applyAlignment="1" borderId="0" fillId="127" fontId="0" numFmtId="9" pivotButton="0" quotePrefix="0" xfId="2604">
      <alignment horizontal="center" vertical="center"/>
    </xf>
    <xf applyAlignment="1" borderId="77" fillId="127" fontId="0" numFmtId="9" pivotButton="0" quotePrefix="0" xfId="2604">
      <alignment horizontal="center" vertical="center"/>
    </xf>
    <xf applyAlignment="1" borderId="77" fillId="127" fontId="24" numFmtId="9" pivotButton="0" quotePrefix="0" xfId="2604">
      <alignment horizontal="center" vertical="center"/>
    </xf>
    <xf applyAlignment="1" borderId="0" fillId="127" fontId="24" numFmtId="9" pivotButton="0" quotePrefix="0" xfId="2604">
      <alignment horizontal="center" vertical="center"/>
    </xf>
    <xf applyAlignment="1" borderId="0" fillId="127" fontId="0" numFmtId="166" pivotButton="0" quotePrefix="0" xfId="2523">
      <alignment horizontal="center" vertical="center"/>
    </xf>
    <xf applyAlignment="1" borderId="113" fillId="127" fontId="0" numFmtId="166" pivotButton="0" quotePrefix="0" xfId="2523">
      <alignment horizontal="center" vertical="center"/>
    </xf>
    <xf applyAlignment="1" borderId="154" fillId="123" fontId="304" numFmtId="0" pivotButton="0" quotePrefix="0" xfId="0">
      <alignment horizontal="left" indent="1" vertical="center"/>
    </xf>
    <xf applyAlignment="1" borderId="136" fillId="125" fontId="246" numFmtId="167" pivotButton="0" quotePrefix="0" xfId="2604">
      <alignment horizontal="center" vertical="center"/>
    </xf>
    <xf applyAlignment="1" borderId="165" fillId="68" fontId="246" numFmtId="9" pivotButton="0" quotePrefix="0" xfId="2604">
      <alignment horizontal="center" vertical="center"/>
    </xf>
    <xf applyAlignment="1" borderId="115" fillId="37" fontId="27" numFmtId="3" pivotButton="0" quotePrefix="0" xfId="2589">
      <alignment horizontal="center" vertical="center"/>
    </xf>
    <xf applyAlignment="1" borderId="0" fillId="0" fontId="222" numFmtId="0" pivotButton="0" quotePrefix="0" xfId="2567">
      <alignment horizontal="right"/>
    </xf>
    <xf applyAlignment="1" borderId="126" fillId="0" fontId="246" numFmtId="3" pivotButton="0" quotePrefix="0" xfId="0">
      <alignment horizontal="center" vertical="center"/>
    </xf>
    <xf borderId="0" fillId="0" fontId="0" numFmtId="176" pivotButton="0" quotePrefix="0" xfId="3961"/>
    <xf applyAlignment="1" borderId="0" fillId="121" fontId="229" numFmtId="9" pivotButton="0" quotePrefix="0" xfId="2604">
      <alignment horizontal="center" vertical="center"/>
    </xf>
    <xf borderId="0" fillId="121" fontId="229" numFmtId="0" pivotButton="0" quotePrefix="0" xfId="0"/>
    <xf applyAlignment="1" borderId="120" fillId="123" fontId="298" numFmtId="0" pivotButton="0" quotePrefix="0" xfId="2567">
      <alignment horizontal="center" vertical="center" wrapText="1"/>
    </xf>
    <xf applyAlignment="1" borderId="121" fillId="123" fontId="298" numFmtId="0" pivotButton="0" quotePrefix="0" xfId="2567">
      <alignment horizontal="center" vertical="center" wrapText="1"/>
    </xf>
    <xf applyAlignment="1" borderId="122" fillId="123" fontId="298" numFmtId="0" pivotButton="0" quotePrefix="0" xfId="2567">
      <alignment horizontal="center" vertical="center" wrapText="1"/>
    </xf>
    <xf applyAlignment="1" borderId="0" fillId="68" fontId="296" numFmtId="0" pivotButton="0" quotePrefix="0" xfId="2567">
      <alignment vertical="center" wrapText="1"/>
    </xf>
    <xf applyAlignment="1" borderId="127" fillId="68" fontId="246" numFmtId="3" pivotButton="0" quotePrefix="0" xfId="2567">
      <alignment horizontal="center" vertical="center"/>
    </xf>
    <xf applyAlignment="1" borderId="0" fillId="68" fontId="246" numFmtId="3" pivotButton="0" quotePrefix="0" xfId="2567">
      <alignment horizontal="center"/>
    </xf>
    <xf applyAlignment="1" borderId="138" fillId="68" fontId="246" numFmtId="3" pivotButton="0" quotePrefix="0" xfId="2567">
      <alignment horizontal="center" vertical="center"/>
    </xf>
    <xf applyAlignment="1" borderId="146" fillId="68" fontId="246" numFmtId="3" pivotButton="0" quotePrefix="0" xfId="2567">
      <alignment horizontal="center" vertical="center"/>
    </xf>
    <xf applyAlignment="1" borderId="0" fillId="68" fontId="246" numFmtId="3" pivotButton="0" quotePrefix="0" xfId="2567">
      <alignment horizontal="center" vertical="center"/>
    </xf>
    <xf applyAlignment="1" borderId="127" fillId="68" fontId="246" numFmtId="3" pivotButton="0" quotePrefix="0" xfId="2567">
      <alignment horizontal="center"/>
    </xf>
    <xf applyAlignment="1" borderId="138" fillId="68" fontId="246" numFmtId="3" pivotButton="0" quotePrefix="0" xfId="2567">
      <alignment horizontal="center"/>
    </xf>
    <xf applyAlignment="1" borderId="130" fillId="0" fontId="246" numFmtId="3" pivotButton="0" quotePrefix="0" xfId="0">
      <alignment horizontal="center" vertical="center"/>
    </xf>
    <xf applyAlignment="1" borderId="131" fillId="0" fontId="246" numFmtId="167" pivotButton="0" quotePrefix="0" xfId="8347">
      <alignment horizontal="center" vertical="center"/>
    </xf>
    <xf applyAlignment="1" borderId="138" fillId="68" fontId="303" numFmtId="167" pivotButton="0" quotePrefix="0" xfId="2567">
      <alignment horizontal="center"/>
    </xf>
    <xf applyAlignment="1" borderId="130" fillId="125" fontId="246" numFmtId="173" pivotButton="0" quotePrefix="0" xfId="0">
      <alignment horizontal="center" vertical="center"/>
    </xf>
    <xf applyAlignment="1" borderId="131" fillId="125" fontId="246" numFmtId="173" pivotButton="0" quotePrefix="0" xfId="8347">
      <alignment horizontal="center" vertical="center"/>
    </xf>
    <xf applyAlignment="1" borderId="0" fillId="0" fontId="0" numFmtId="166" pivotButton="0" quotePrefix="0" xfId="0">
      <alignment horizontal="center" vertical="center"/>
    </xf>
    <xf applyAlignment="1" borderId="138" fillId="68" fontId="303" numFmtId="167" pivotButton="0" quotePrefix="0" xfId="0">
      <alignment horizontal="center" vertical="center"/>
    </xf>
    <xf borderId="0" fillId="68" fontId="305" numFmtId="177" pivotButton="0" quotePrefix="0" xfId="0"/>
    <xf borderId="0" fillId="68" fontId="306" numFmtId="0" pivotButton="0" quotePrefix="0" xfId="0"/>
    <xf applyAlignment="1" borderId="151" fillId="123" fontId="300" numFmtId="0" pivotButton="0" quotePrefix="0" xfId="0">
      <alignment horizontal="left" indent="1" vertical="center"/>
    </xf>
    <xf applyAlignment="1" borderId="0" fillId="126" fontId="307" numFmtId="0" pivotButton="0" quotePrefix="0" xfId="0">
      <alignment vertical="center"/>
    </xf>
    <xf applyAlignment="1" borderId="140" fillId="68" fontId="246" numFmtId="4" pivotButton="0" quotePrefix="0" xfId="0">
      <alignment horizontal="center" vertical="center"/>
    </xf>
    <xf applyAlignment="1" borderId="138" fillId="68" fontId="93" numFmtId="167" pivotButton="0" quotePrefix="0" xfId="0">
      <alignment horizontal="center" vertical="center"/>
    </xf>
    <xf applyAlignment="1" borderId="62" fillId="37" fontId="27" numFmtId="178" pivotButton="0" quotePrefix="0" xfId="0">
      <alignment horizontal="center" vertical="center"/>
    </xf>
    <xf applyAlignment="1" borderId="65" fillId="0" fontId="42" numFmtId="178" pivotButton="0" quotePrefix="0" xfId="0">
      <alignment horizontal="center" vertical="center"/>
    </xf>
    <xf applyAlignment="1" borderId="67" fillId="0" fontId="24" numFmtId="178" pivotButton="0" quotePrefix="0" xfId="0">
      <alignment horizontal="center" vertical="center"/>
    </xf>
    <xf applyAlignment="1" borderId="121" fillId="0" fontId="298" numFmtId="167" pivotButton="0" quotePrefix="0" xfId="2604">
      <alignment horizontal="center" vertical="center" wrapText="1"/>
    </xf>
    <xf applyAlignment="1" borderId="120" fillId="123" fontId="298" numFmtId="0" pivotButton="0" quotePrefix="0" xfId="2604">
      <alignment horizontal="center" vertical="center" wrapText="1"/>
    </xf>
    <xf applyAlignment="1" borderId="166" fillId="68" fontId="296" numFmtId="3" pivotButton="0" quotePrefix="0" xfId="0">
      <alignment vertical="center" wrapText="1"/>
    </xf>
    <xf applyAlignment="1" borderId="167" fillId="68" fontId="296" numFmtId="0" pivotButton="0" quotePrefix="0" xfId="0">
      <alignment vertical="center" wrapText="1"/>
    </xf>
    <xf applyAlignment="1" borderId="168" fillId="68" fontId="296" numFmtId="167" pivotButton="0" quotePrefix="0" xfId="2604">
      <alignment vertical="center" wrapText="1"/>
    </xf>
    <xf applyAlignment="1" borderId="167" fillId="68" fontId="296" numFmtId="0" pivotButton="0" quotePrefix="0" xfId="0">
      <alignment horizontal="center" vertical="center" wrapText="1"/>
    </xf>
    <xf applyAlignment="1" borderId="137" fillId="68" fontId="246" numFmtId="176" pivotButton="0" quotePrefix="0" xfId="3961">
      <alignment horizontal="center" vertical="center"/>
    </xf>
    <xf applyAlignment="1" borderId="147" fillId="124" fontId="246" numFmtId="9" pivotButton="0" quotePrefix="0" xfId="2604">
      <alignment horizontal="center" vertical="center"/>
    </xf>
    <xf applyAlignment="1" borderId="134" fillId="124" fontId="246" numFmtId="9" pivotButton="0" quotePrefix="0" xfId="2604">
      <alignment horizontal="center" vertical="center"/>
    </xf>
    <xf applyAlignment="1" borderId="137" fillId="68" fontId="246" numFmtId="179" pivotButton="0" quotePrefix="0" xfId="0">
      <alignment horizontal="center" vertical="center"/>
    </xf>
    <xf applyAlignment="1" borderId="139" fillId="124" fontId="246" numFmtId="9" pivotButton="0" quotePrefix="0" xfId="2604">
      <alignment horizontal="center" vertical="center"/>
    </xf>
    <xf applyAlignment="1" borderId="126" fillId="68" fontId="246" numFmtId="179" pivotButton="0" quotePrefix="0" xfId="0">
      <alignment horizontal="center" vertical="center"/>
    </xf>
    <xf applyAlignment="1" borderId="145" fillId="68" fontId="246" numFmtId="179" pivotButton="0" quotePrefix="0" xfId="0">
      <alignment horizontal="center" vertical="center"/>
    </xf>
    <xf applyAlignment="1" borderId="133" fillId="68" fontId="246" numFmtId="179" pivotButton="0" quotePrefix="0" xfId="0">
      <alignment horizontal="center" vertical="center"/>
    </xf>
    <xf applyAlignment="1" borderId="145" fillId="68" fontId="246" numFmtId="180" pivotButton="0" quotePrefix="0" xfId="0">
      <alignment horizontal="center" vertical="center"/>
    </xf>
    <xf applyAlignment="1" borderId="127" fillId="68" fontId="246" numFmtId="180" pivotButton="0" quotePrefix="0" xfId="0">
      <alignment horizontal="center" vertical="center"/>
    </xf>
    <xf applyAlignment="1" borderId="133" fillId="68" fontId="246" numFmtId="180" pivotButton="0" quotePrefix="0" xfId="0">
      <alignment horizontal="center" vertical="center"/>
    </xf>
    <xf applyAlignment="1" borderId="137" fillId="68" fontId="246" numFmtId="180" pivotButton="0" quotePrefix="0" xfId="0">
      <alignment horizontal="center" vertical="center"/>
    </xf>
    <xf borderId="0" fillId="0" fontId="292" numFmtId="0" pivotButton="0" quotePrefix="0" xfId="0"/>
    <xf borderId="0" fillId="0" fontId="292" numFmtId="181" pivotButton="0" quotePrefix="0" xfId="0"/>
    <xf applyAlignment="1" borderId="0" fillId="122" fontId="297" numFmtId="0" pivotButton="0" quotePrefix="0" xfId="0">
      <alignment horizontal="center" vertical="center"/>
    </xf>
    <xf applyAlignment="1" borderId="121" fillId="123" fontId="298" numFmtId="0" pivotButton="0" quotePrefix="0" xfId="2604">
      <alignment horizontal="center" vertical="center" wrapText="1"/>
    </xf>
    <xf applyAlignment="1" borderId="0" fillId="68" fontId="296" numFmtId="167" pivotButton="0" quotePrefix="0" xfId="2604">
      <alignment vertical="center" wrapText="1"/>
    </xf>
    <xf applyAlignment="1" borderId="138" fillId="124" fontId="246" numFmtId="167" pivotButton="0" quotePrefix="0" xfId="2604">
      <alignment horizontal="center" vertical="center"/>
    </xf>
    <xf applyAlignment="1" borderId="146" fillId="124" fontId="246" numFmtId="9" pivotButton="0" quotePrefix="0" xfId="2604">
      <alignment horizontal="center" vertical="center"/>
    </xf>
    <xf applyAlignment="1" borderId="0" fillId="124" fontId="246" numFmtId="9" pivotButton="0" quotePrefix="0" xfId="2604">
      <alignment horizontal="center" vertical="center"/>
    </xf>
    <xf applyAlignment="1" borderId="138" fillId="124" fontId="246" numFmtId="9" pivotButton="0" quotePrefix="0" xfId="2604">
      <alignment horizontal="center" vertical="center"/>
    </xf>
    <xf applyAlignment="1" borderId="127" fillId="124" fontId="246" numFmtId="167" pivotButton="0" quotePrefix="0" xfId="2604">
      <alignment horizontal="center" vertical="center"/>
    </xf>
    <xf applyAlignment="1" borderId="146" fillId="124" fontId="246" numFmtId="167" pivotButton="0" quotePrefix="0" xfId="2604">
      <alignment horizontal="center" vertical="center"/>
    </xf>
    <xf borderId="0" fillId="0" fontId="0" numFmtId="182" pivotButton="0" quotePrefix="0" xfId="0"/>
    <xf applyAlignment="1" borderId="0" fillId="0" fontId="27" numFmtId="183" pivotButton="0" quotePrefix="0" xfId="2604">
      <alignment horizontal="center"/>
    </xf>
    <xf applyAlignment="1" borderId="77" fillId="0" fontId="27" numFmtId="183" pivotButton="0" quotePrefix="0" xfId="2604">
      <alignment horizontal="center"/>
    </xf>
    <xf borderId="0" fillId="128" fontId="33" numFmtId="0" pivotButton="0" quotePrefix="0" xfId="0"/>
    <xf applyAlignment="1" borderId="0" fillId="0" fontId="0" numFmtId="166" pivotButton="0" quotePrefix="0" xfId="2523">
      <alignment horizontal="center"/>
    </xf>
    <xf applyAlignment="1" borderId="113" fillId="121" fontId="27" numFmtId="171" pivotButton="0" quotePrefix="0" xfId="2523">
      <alignment horizontal="center" vertical="center"/>
    </xf>
    <xf applyAlignment="1" borderId="0" fillId="0" fontId="33" numFmtId="9" pivotButton="0" quotePrefix="0" xfId="2604">
      <alignment horizontal="center" vertical="center"/>
    </xf>
    <xf borderId="181" fillId="0" fontId="0" numFmtId="166" pivotButton="0" quotePrefix="0" xfId="2523"/>
    <xf borderId="181" fillId="0" fontId="0" numFmtId="0" pivotButton="0" quotePrefix="0" xfId="0"/>
    <xf applyAlignment="1" borderId="0" fillId="0" fontId="24" numFmtId="171" pivotButton="0" quotePrefix="0" xfId="2523">
      <alignment horizontal="center" vertical="center"/>
    </xf>
    <xf applyAlignment="1" borderId="0" fillId="0" fontId="0" numFmtId="176" pivotButton="0" quotePrefix="0" xfId="0">
      <alignment horizontal="center" vertical="center"/>
    </xf>
    <xf applyAlignment="1" borderId="0" fillId="129" fontId="33" numFmtId="9" pivotButton="0" quotePrefix="0" xfId="2604">
      <alignment horizontal="center" vertical="center"/>
    </xf>
    <xf applyAlignment="1" borderId="0" fillId="0" fontId="0" numFmtId="4" pivotButton="0" quotePrefix="0" xfId="0">
      <alignment horizontal="center"/>
    </xf>
    <xf applyAlignment="1" borderId="62" fillId="37" fontId="27" numFmtId="4" pivotButton="0" quotePrefix="0" xfId="0">
      <alignment horizontal="center" vertical="center"/>
    </xf>
    <xf applyAlignment="1" borderId="0" fillId="121" fontId="36" numFmtId="168" pivotButton="0" quotePrefix="0" xfId="2523">
      <alignment horizontal="center" vertical="center"/>
    </xf>
    <xf applyAlignment="1" borderId="0" fillId="121" fontId="38" numFmtId="168" pivotButton="0" quotePrefix="0" xfId="2523">
      <alignment horizontal="center" vertical="center"/>
    </xf>
    <xf borderId="0" fillId="68" fontId="0" numFmtId="3" pivotButton="0" quotePrefix="0" xfId="0"/>
    <xf borderId="0" fillId="68" fontId="296" numFmtId="3" pivotButton="0" quotePrefix="0" xfId="0"/>
    <xf borderId="0" fillId="68" fontId="296" numFmtId="1" pivotButton="0" quotePrefix="0" xfId="0"/>
    <xf borderId="0" fillId="0" fontId="0" numFmtId="3" pivotButton="0" quotePrefix="0" xfId="0"/>
    <xf applyAlignment="1" borderId="0" fillId="68" fontId="302" numFmtId="3" pivotButton="0" quotePrefix="0" xfId="0">
      <alignment vertical="center"/>
    </xf>
    <xf borderId="0" fillId="68" fontId="296" numFmtId="3" pivotButton="0" quotePrefix="0" xfId="2604"/>
    <xf borderId="0" fillId="0" fontId="0" numFmtId="182" pivotButton="0" quotePrefix="0" xfId="3961"/>
    <xf borderId="0" fillId="68" fontId="296" numFmtId="167" pivotButton="0" quotePrefix="0" xfId="2604"/>
    <xf borderId="0" fillId="68" fontId="296" numFmtId="10" pivotButton="0" quotePrefix="0" xfId="2604"/>
    <xf borderId="0" fillId="68" fontId="296" numFmtId="3" pivotButton="0" quotePrefix="0" xfId="11162"/>
    <xf borderId="0" fillId="68" fontId="296" numFmtId="184" pivotButton="0" quotePrefix="0" xfId="11162"/>
    <xf borderId="0" fillId="0" fontId="0" numFmtId="10" pivotButton="0" quotePrefix="0" xfId="2604"/>
    <xf applyAlignment="1" borderId="0" fillId="0" fontId="0" numFmtId="176" pivotButton="0" quotePrefix="0" xfId="3961">
      <alignment horizontal="center"/>
    </xf>
    <xf borderId="0" fillId="127" fontId="0" numFmtId="167" pivotButton="0" quotePrefix="0" xfId="2604"/>
    <xf borderId="0" fillId="127" fontId="0" numFmtId="9" pivotButton="0" quotePrefix="0" xfId="2604"/>
    <xf applyAlignment="1" borderId="167" fillId="68" fontId="296" numFmtId="176" pivotButton="0" quotePrefix="0" xfId="0">
      <alignment vertical="center" wrapText="1"/>
    </xf>
    <xf applyAlignment="1" borderId="0" fillId="0" fontId="0" numFmtId="171" pivotButton="0" quotePrefix="0" xfId="2523">
      <alignment horizontal="center" vertical="center"/>
    </xf>
    <xf applyAlignment="1" borderId="71" fillId="121" fontId="38" numFmtId="171" pivotButton="0" quotePrefix="0" xfId="2523">
      <alignment horizontal="center" vertical="center"/>
    </xf>
    <xf applyAlignment="1" borderId="0" fillId="121" fontId="27" numFmtId="171" pivotButton="0" quotePrefix="0" xfId="2523">
      <alignment horizontal="center" vertical="center"/>
    </xf>
    <xf applyAlignment="1" borderId="0" fillId="0" fontId="308" numFmtId="1" pivotButton="0" quotePrefix="0" xfId="0">
      <alignment horizontal="center" vertical="center"/>
    </xf>
    <xf applyAlignment="1" borderId="0" fillId="0" fontId="225" numFmtId="3" pivotButton="0" quotePrefix="0" xfId="0">
      <alignment horizontal="center" vertical="center"/>
    </xf>
    <xf applyAlignment="1" borderId="71" fillId="68" fontId="0" numFmtId="9" pivotButton="0" quotePrefix="0" xfId="2604">
      <alignment horizontal="center" vertical="center"/>
    </xf>
    <xf applyAlignment="1" borderId="71" fillId="0" fontId="0" numFmtId="9" pivotButton="0" quotePrefix="0" xfId="2604">
      <alignment horizontal="center" vertical="center"/>
    </xf>
    <xf applyAlignment="1" borderId="0" fillId="68" fontId="29" numFmtId="9" pivotButton="0" quotePrefix="0" xfId="2604">
      <alignment horizontal="center" vertical="center"/>
    </xf>
    <xf applyAlignment="1" borderId="0" fillId="0" fontId="0" numFmtId="167" pivotButton="0" quotePrefix="0" xfId="2604">
      <alignment horizontal="center" vertical="center"/>
    </xf>
    <xf applyAlignment="1" borderId="54" fillId="37" fontId="27" numFmtId="171" pivotButton="0" quotePrefix="0" xfId="2523">
      <alignment horizontal="center" vertical="center"/>
    </xf>
    <xf borderId="0" fillId="68" fontId="232" numFmtId="166" pivotButton="0" quotePrefix="0" xfId="4892"/>
    <xf applyAlignment="1" borderId="0" fillId="68" fontId="310" numFmtId="0" pivotButton="0" quotePrefix="0" xfId="4892">
      <alignment horizontal="center" vertical="center"/>
    </xf>
    <xf applyAlignment="1" borderId="146" fillId="68" fontId="246" numFmtId="179" pivotButton="0" quotePrefix="0" xfId="0">
      <alignment horizontal="center" vertical="center"/>
    </xf>
    <xf applyAlignment="1" borderId="149" fillId="125" fontId="246" numFmtId="178" pivotButton="0" quotePrefix="0" xfId="0">
      <alignment horizontal="center" vertical="center"/>
    </xf>
    <xf applyAlignment="1" borderId="0" fillId="68" fontId="246" numFmtId="179" pivotButton="0" quotePrefix="0" xfId="0">
      <alignment horizontal="center" vertical="center"/>
    </xf>
    <xf applyAlignment="1" borderId="0" fillId="125" fontId="246" numFmtId="178" pivotButton="0" quotePrefix="0" xfId="0">
      <alignment horizontal="center" vertical="center"/>
    </xf>
    <xf applyAlignment="1" borderId="138" fillId="68" fontId="246" numFmtId="179" pivotButton="0" quotePrefix="0" xfId="0">
      <alignment horizontal="center" vertical="center"/>
    </xf>
    <xf applyAlignment="1" borderId="141" fillId="125" fontId="246" numFmtId="178" pivotButton="0" quotePrefix="0" xfId="0">
      <alignment horizontal="center" vertical="center"/>
    </xf>
    <xf applyAlignment="1" borderId="130" fillId="125" fontId="246" numFmtId="4" pivotButton="0" quotePrefix="0" xfId="0">
      <alignment horizontal="center" vertical="center"/>
    </xf>
    <xf applyAlignment="1" borderId="149" fillId="125" fontId="246" numFmtId="4" pivotButton="0" quotePrefix="0" xfId="0">
      <alignment horizontal="center" vertical="center"/>
    </xf>
    <xf applyAlignment="1" borderId="0" fillId="125" fontId="246" numFmtId="4" pivotButton="0" quotePrefix="0" xfId="0">
      <alignment horizontal="center" vertical="center"/>
    </xf>
    <xf applyAlignment="1" borderId="141" fillId="125" fontId="246" numFmtId="4" pivotButton="0" quotePrefix="0" xfId="0">
      <alignment horizontal="center" vertical="center"/>
    </xf>
    <xf applyAlignment="1" borderId="184" fillId="68" fontId="301" numFmtId="0" pivotButton="0" quotePrefix="0" xfId="0">
      <alignment vertical="center"/>
    </xf>
    <xf applyAlignment="1" borderId="185" fillId="68" fontId="301" numFmtId="0" pivotButton="0" quotePrefix="0" xfId="0">
      <alignment vertical="center"/>
    </xf>
    <xf applyAlignment="1" borderId="0" fillId="0" fontId="0" numFmtId="185" pivotButton="0" quotePrefix="0" xfId="0">
      <alignment horizontal="center" vertical="center"/>
    </xf>
    <xf applyAlignment="1" borderId="120" fillId="0" fontId="298" numFmtId="0" pivotButton="0" quotePrefix="0" xfId="2604">
      <alignment horizontal="center" vertical="center" wrapText="1"/>
    </xf>
    <xf applyAlignment="1" borderId="0" fillId="0" fontId="296" numFmtId="167" pivotButton="0" quotePrefix="0" xfId="2604">
      <alignment vertical="center" wrapText="1"/>
    </xf>
    <xf applyAlignment="1" borderId="119" fillId="0" fontId="297" numFmtId="17" pivotButton="0" quotePrefix="0" xfId="0">
      <alignment vertical="center"/>
    </xf>
    <xf borderId="0" fillId="0" fontId="311" numFmtId="0" pivotButton="0" quotePrefix="0" xfId="0"/>
    <xf applyAlignment="1" borderId="0" fillId="0" fontId="311" numFmtId="0" pivotButton="0" quotePrefix="0" xfId="0">
      <alignment horizontal="right"/>
    </xf>
    <xf applyAlignment="1" borderId="0" fillId="0" fontId="311" numFmtId="0" pivotButton="0" quotePrefix="0" xfId="0">
      <alignment horizontal="center" vertical="center"/>
    </xf>
    <xf applyAlignment="1" borderId="0" fillId="0" fontId="311" numFmtId="167" pivotButton="0" quotePrefix="0" xfId="2604">
      <alignment horizontal="center" vertical="center"/>
    </xf>
    <xf applyAlignment="1" borderId="0" fillId="0" fontId="311" numFmtId="165" pivotButton="0" quotePrefix="0" xfId="2523">
      <alignment horizontal="center" vertical="center"/>
    </xf>
    <xf applyAlignment="1" borderId="0" fillId="0" fontId="311" numFmtId="166" pivotButton="0" quotePrefix="0" xfId="2523">
      <alignment horizontal="center" vertical="center"/>
    </xf>
    <xf applyAlignment="1" borderId="0" fillId="0" fontId="311" numFmtId="9" pivotButton="0" quotePrefix="0" xfId="2604">
      <alignment horizontal="center" vertical="center"/>
    </xf>
    <xf applyAlignment="1" borderId="0" fillId="0" fontId="311" numFmtId="165" pivotButton="0" quotePrefix="0" xfId="2523">
      <alignment horizontal="center" vertical="center"/>
    </xf>
    <xf applyAlignment="1" borderId="0" fillId="0" fontId="311" numFmtId="9" pivotButton="0" quotePrefix="0" xfId="2604">
      <alignment horizontal="center" vertical="center"/>
    </xf>
    <xf applyAlignment="1" borderId="0" fillId="71" fontId="33" numFmtId="166" pivotButton="0" quotePrefix="0" xfId="2523">
      <alignment horizontal="center" vertical="center"/>
    </xf>
    <xf applyAlignment="1" borderId="0" fillId="0" fontId="179" numFmtId="0" pivotButton="0" quotePrefix="0" xfId="0">
      <alignment horizontal="right"/>
    </xf>
    <xf applyAlignment="1" borderId="0" fillId="0" fontId="179" numFmtId="1" pivotButton="0" quotePrefix="0" xfId="0">
      <alignment horizontal="center" vertical="center"/>
    </xf>
    <xf applyAlignment="1" borderId="0" fillId="0" fontId="179" numFmtId="166" pivotButton="0" quotePrefix="0" xfId="2523">
      <alignment horizontal="center" vertical="center"/>
    </xf>
    <xf applyAlignment="1" borderId="63" fillId="37" fontId="27" numFmtId="167" pivotButton="0" quotePrefix="0" xfId="2604">
      <alignment horizontal="center" vertical="center"/>
    </xf>
    <xf applyAlignment="1" borderId="63" fillId="0" fontId="38" numFmtId="171" pivotButton="0" quotePrefix="0" xfId="2523">
      <alignment horizontal="center" vertical="center"/>
    </xf>
    <xf applyAlignment="1" borderId="0" fillId="121" fontId="38" numFmtId="171" pivotButton="0" quotePrefix="0" xfId="2523">
      <alignment horizontal="center" vertical="center"/>
    </xf>
    <xf applyAlignment="1" borderId="167" fillId="68" fontId="296" numFmtId="3" pivotButton="0" quotePrefix="0" xfId="0">
      <alignment vertical="center" wrapText="1"/>
    </xf>
    <xf applyAlignment="1" borderId="77" fillId="0" fontId="24" numFmtId="0" pivotButton="0" quotePrefix="0" xfId="0">
      <alignment horizontal="center" vertical="center"/>
    </xf>
    <xf applyAlignment="1" borderId="77" fillId="0" fontId="225" numFmtId="3" pivotButton="0" quotePrefix="0" xfId="0">
      <alignment horizontal="center" vertical="center"/>
    </xf>
    <xf borderId="0" fillId="68" fontId="313" numFmtId="0" pivotButton="0" quotePrefix="0" xfId="0"/>
    <xf borderId="0" fillId="68" fontId="313" numFmtId="3" pivotButton="0" quotePrefix="0" xfId="0"/>
    <xf borderId="0" fillId="0" fontId="36" numFmtId="184" pivotButton="0" quotePrefix="0" xfId="11162"/>
    <xf borderId="0" fillId="68" fontId="306" numFmtId="3" pivotButton="0" quotePrefix="0" xfId="0"/>
    <xf borderId="0" fillId="68" fontId="0" numFmtId="167" pivotButton="0" quotePrefix="0" xfId="0"/>
    <xf borderId="0" fillId="68" fontId="313" numFmtId="10" pivotButton="0" quotePrefix="0" xfId="2604"/>
    <xf borderId="0" fillId="68" fontId="70" numFmtId="0" pivotButton="0" quotePrefix="0" xfId="0"/>
    <xf borderId="0" fillId="0" fontId="70" numFmtId="179" pivotButton="0" quotePrefix="0" xfId="0"/>
    <xf applyAlignment="1" borderId="72" fillId="0" fontId="37" numFmtId="166" pivotButton="0" quotePrefix="0" xfId="2523">
      <alignment horizontal="center" vertical="center"/>
    </xf>
    <xf borderId="0" fillId="68" fontId="0" numFmtId="168" pivotButton="0" quotePrefix="0" xfId="2523"/>
    <xf borderId="0" fillId="0" fontId="312" numFmtId="171" pivotButton="0" quotePrefix="0" xfId="2523"/>
    <xf applyAlignment="1" borderId="0" fillId="0" fontId="0" numFmtId="171" pivotButton="0" quotePrefix="0" xfId="2523">
      <alignment horizontal="center" vertical="center"/>
    </xf>
    <xf borderId="0" fillId="0" fontId="225" numFmtId="0" pivotButton="0" quotePrefix="0" xfId="0"/>
    <xf borderId="0" fillId="121" fontId="225" numFmtId="0" pivotButton="0" quotePrefix="0" xfId="0"/>
    <xf applyAlignment="1" borderId="168" fillId="68" fontId="296" numFmtId="167" pivotButton="0" quotePrefix="0" xfId="2604">
      <alignment horizontal="center" vertical="center" wrapText="1"/>
    </xf>
    <xf applyAlignment="1" borderId="0" fillId="0" fontId="0" numFmtId="167" pivotButton="0" quotePrefix="0" xfId="2604">
      <alignment horizontal="center"/>
    </xf>
    <xf applyAlignment="1" borderId="0" fillId="0" fontId="24" numFmtId="174" pivotButton="0" quotePrefix="0" xfId="0">
      <alignment horizontal="center" vertical="center"/>
    </xf>
    <xf applyAlignment="1" borderId="187" fillId="104" fontId="234" numFmtId="166" pivotButton="0" quotePrefix="0" xfId="2523">
      <alignment vertical="center"/>
    </xf>
    <xf applyAlignment="1" borderId="187" fillId="105" fontId="234" numFmtId="166" pivotButton="0" quotePrefix="0" xfId="2523">
      <alignment vertical="center"/>
    </xf>
    <xf applyAlignment="1" borderId="187" fillId="106" fontId="234" numFmtId="166" pivotButton="0" quotePrefix="0" xfId="2523">
      <alignment vertical="center"/>
    </xf>
    <xf applyAlignment="1" borderId="187" fillId="0" fontId="239" numFmtId="166" pivotButton="0" quotePrefix="0" xfId="2523">
      <alignment vertical="center"/>
    </xf>
    <xf applyAlignment="1" borderId="187" fillId="0" fontId="237" numFmtId="166" pivotButton="0" quotePrefix="0" xfId="2523">
      <alignment vertical="center"/>
    </xf>
    <xf applyAlignment="1" borderId="187" fillId="107" fontId="240" numFmtId="166" pivotButton="0" quotePrefix="0" xfId="2523">
      <alignment vertical="center"/>
    </xf>
    <xf applyAlignment="1" borderId="0" fillId="0" fontId="27" numFmtId="184" pivotButton="0" quotePrefix="0" xfId="11162">
      <alignment horizontal="center" vertical="center"/>
    </xf>
    <xf applyAlignment="1" borderId="67" fillId="0" fontId="24" numFmtId="171" pivotButton="0" quotePrefix="0" xfId="0">
      <alignment horizontal="center" vertical="center"/>
    </xf>
    <xf applyAlignment="1" borderId="63" fillId="37" fontId="43" numFmtId="171" pivotButton="0" quotePrefix="0" xfId="2523">
      <alignment horizontal="center" vertical="center"/>
    </xf>
    <xf applyAlignment="1" borderId="64" fillId="37" fontId="43" numFmtId="167" pivotButton="0" quotePrefix="0" xfId="2604">
      <alignment horizontal="center" vertical="center"/>
    </xf>
    <xf applyAlignment="1" borderId="187" fillId="106" fontId="234" numFmtId="171" pivotButton="0" quotePrefix="0" xfId="2523">
      <alignment vertical="center"/>
    </xf>
    <xf applyAlignment="1" borderId="189" fillId="37" fontId="27" numFmtId="9" pivotButton="0" quotePrefix="0" xfId="2604">
      <alignment horizontal="center" vertical="center"/>
    </xf>
    <xf applyAlignment="1" borderId="0" fillId="129" fontId="33" numFmtId="184" pivotButton="0" quotePrefix="0" xfId="11162">
      <alignment horizontal="center" vertical="center"/>
    </xf>
    <xf applyAlignment="1" borderId="0" fillId="121" fontId="33" numFmtId="184" pivotButton="0" quotePrefix="0" xfId="11162">
      <alignment horizontal="center" vertical="center"/>
    </xf>
    <xf applyAlignment="1" borderId="0" fillId="128" fontId="33" numFmtId="184" pivotButton="0" quotePrefix="0" xfId="11162">
      <alignment horizontal="center" vertical="center"/>
    </xf>
    <xf applyAlignment="1" borderId="0" fillId="121" fontId="225" numFmtId="184" pivotButton="0" quotePrefix="0" xfId="11162">
      <alignment horizontal="center" vertical="center"/>
    </xf>
    <xf applyAlignment="1" borderId="0" fillId="0" fontId="33" numFmtId="184" pivotButton="0" quotePrefix="0" xfId="11162">
      <alignment horizontal="center" vertical="center"/>
    </xf>
    <xf applyAlignment="1" borderId="0" fillId="131" fontId="33" numFmtId="184" pivotButton="0" quotePrefix="0" xfId="11162">
      <alignment horizontal="center" vertical="center"/>
    </xf>
    <xf borderId="0" fillId="0" fontId="48" numFmtId="0" pivotButton="0" quotePrefix="0" xfId="0"/>
    <xf applyAlignment="1" borderId="0" fillId="0" fontId="48" numFmtId="0" pivotButton="0" quotePrefix="0" xfId="0">
      <alignment horizontal="center"/>
    </xf>
    <xf applyAlignment="1" borderId="0" fillId="0" fontId="48" numFmtId="9" pivotButton="0" quotePrefix="0" xfId="2604">
      <alignment horizontal="center"/>
    </xf>
    <xf applyAlignment="1" borderId="0" fillId="0" fontId="48" numFmtId="166" pivotButton="0" quotePrefix="0" xfId="2523">
      <alignment horizontal="center"/>
    </xf>
    <xf applyAlignment="1" borderId="0" fillId="0" fontId="48" numFmtId="9" pivotButton="0" quotePrefix="0" xfId="2604">
      <alignment horizontal="center"/>
    </xf>
    <xf applyAlignment="1" borderId="0" fillId="0" fontId="314" numFmtId="0" pivotButton="0" quotePrefix="0" xfId="0">
      <alignment horizontal="center" vertical="center"/>
    </xf>
    <xf applyAlignment="1" borderId="0" fillId="0" fontId="314" numFmtId="0" pivotButton="0" quotePrefix="0" xfId="0">
      <alignment vertical="center"/>
    </xf>
    <xf applyAlignment="1" borderId="0" fillId="0" fontId="48" numFmtId="0" pivotButton="0" quotePrefix="0" xfId="0">
      <alignment horizontal="center" vertical="center"/>
    </xf>
    <xf applyAlignment="1" borderId="0" fillId="0" fontId="79" numFmtId="9" pivotButton="0" quotePrefix="0" xfId="2604">
      <alignment horizontal="center" vertical="center"/>
    </xf>
    <xf applyAlignment="1" borderId="0" fillId="0" fontId="48" numFmtId="9" pivotButton="0" quotePrefix="0" xfId="2604">
      <alignment horizontal="center" vertical="center"/>
    </xf>
    <xf applyAlignment="1" borderId="0" fillId="0" fontId="79" numFmtId="0" pivotButton="0" quotePrefix="0" xfId="0">
      <alignment horizontal="center" vertical="center"/>
    </xf>
    <xf applyAlignment="1" borderId="0" fillId="0" fontId="48" numFmtId="166" pivotButton="0" quotePrefix="0" xfId="2523">
      <alignment horizontal="center" vertical="center"/>
    </xf>
    <xf applyAlignment="1" borderId="0" fillId="0" fontId="48" numFmtId="3" pivotButton="0" quotePrefix="0" xfId="2604">
      <alignment horizontal="center" vertical="center"/>
    </xf>
    <xf applyAlignment="1" borderId="0" fillId="0" fontId="48" numFmtId="9" pivotButton="0" quotePrefix="0" xfId="2604">
      <alignment horizontal="center" vertical="center"/>
    </xf>
    <xf applyAlignment="1" borderId="0" fillId="0" fontId="144" numFmtId="9" pivotButton="0" quotePrefix="0" xfId="2604">
      <alignment horizontal="center" vertical="center"/>
    </xf>
    <xf applyAlignment="1" borderId="0" fillId="0" fontId="144" numFmtId="0" pivotButton="0" quotePrefix="0" xfId="0">
      <alignment horizontal="center" vertical="center"/>
    </xf>
    <xf applyAlignment="1" borderId="0" fillId="0" fontId="315" numFmtId="186" pivotButton="0" quotePrefix="0" xfId="0">
      <alignment horizontal="center" vertical="center"/>
    </xf>
    <xf applyAlignment="1" borderId="0" fillId="0" fontId="48" numFmtId="186" pivotButton="0" quotePrefix="0" xfId="0">
      <alignment horizontal="center" vertical="center"/>
    </xf>
    <xf applyAlignment="1" borderId="0" fillId="0" fontId="314" numFmtId="3" pivotButton="0" quotePrefix="0" xfId="0">
      <alignment horizontal="center"/>
    </xf>
    <xf applyAlignment="1" borderId="0" fillId="0" fontId="314" numFmtId="0" pivotButton="0" quotePrefix="0" xfId="0">
      <alignment horizontal="center"/>
    </xf>
    <xf borderId="0" fillId="0" fontId="48" numFmtId="9" pivotButton="0" quotePrefix="0" xfId="2604"/>
    <xf borderId="0" fillId="0" fontId="33" numFmtId="165" pivotButton="0" quotePrefix="0" xfId="0"/>
    <xf borderId="0" fillId="0" fontId="33" numFmtId="168" pivotButton="0" quotePrefix="0" xfId="2523"/>
    <xf applyAlignment="1" borderId="0" fillId="0" fontId="33" numFmtId="9" pivotButton="0" quotePrefix="0" xfId="2604">
      <alignment horizontal="center"/>
    </xf>
    <xf applyAlignment="1" borderId="0" fillId="0" fontId="33" numFmtId="165" pivotButton="0" quotePrefix="0" xfId="0">
      <alignment horizontal="center"/>
    </xf>
    <xf applyAlignment="1" borderId="0" fillId="0" fontId="33" numFmtId="9" pivotButton="0" quotePrefix="0" xfId="2604">
      <alignment horizontal="center"/>
    </xf>
    <xf borderId="55" fillId="0" fontId="290" numFmtId="0" pivotButton="0" quotePrefix="0" xfId="0"/>
    <xf applyAlignment="1" borderId="0" fillId="0" fontId="33" numFmtId="0" pivotButton="0" quotePrefix="0" xfId="0">
      <alignment horizontal="center"/>
    </xf>
    <xf applyAlignment="1" borderId="0" fillId="0" fontId="316" numFmtId="0" pivotButton="0" quotePrefix="0" xfId="0">
      <alignment horizontal="center"/>
    </xf>
    <xf applyAlignment="1" borderId="0" fillId="0" fontId="33" numFmtId="0" pivotButton="0" quotePrefix="0" xfId="0">
      <alignment vertical="center"/>
    </xf>
    <xf applyAlignment="1" borderId="63" fillId="37" fontId="40" numFmtId="9" pivotButton="0" quotePrefix="0" xfId="2604">
      <alignment horizontal="center" vertical="center"/>
    </xf>
    <xf applyAlignment="1" borderId="0" fillId="0" fontId="33" numFmtId="166" pivotButton="0" quotePrefix="0" xfId="2523">
      <alignment horizontal="center" vertical="center"/>
    </xf>
    <xf applyAlignment="1" borderId="0" fillId="0" fontId="33" numFmtId="184" pivotButton="0" quotePrefix="0" xfId="11162">
      <alignment horizontal="center" vertical="center"/>
    </xf>
    <xf borderId="0" fillId="0" fontId="290" numFmtId="0" pivotButton="0" quotePrefix="0" xfId="0"/>
    <xf applyAlignment="1" borderId="0" fillId="121" fontId="290" numFmtId="184" pivotButton="0" quotePrefix="0" xfId="11162">
      <alignment horizontal="center" vertical="center"/>
    </xf>
    <xf borderId="0" fillId="121" fontId="290" numFmtId="0" pivotButton="0" quotePrefix="0" xfId="0"/>
    <xf applyAlignment="1" borderId="71" fillId="0" fontId="33" numFmtId="9" pivotButton="0" quotePrefix="0" xfId="2604">
      <alignment horizontal="center" vertical="center"/>
    </xf>
    <xf borderId="0" fillId="0" fontId="33" numFmtId="168" pivotButton="0" quotePrefix="0" xfId="2523"/>
    <xf applyAlignment="1" borderId="0" fillId="0" fontId="33" numFmtId="168" pivotButton="0" quotePrefix="0" xfId="2523">
      <alignment horizontal="center"/>
    </xf>
    <xf applyAlignment="1" borderId="0" fillId="126" fontId="246" numFmtId="9" pivotButton="0" quotePrefix="0" xfId="2604">
      <alignment horizontal="center" vertical="center"/>
    </xf>
    <xf applyAlignment="1" borderId="127" fillId="124" fontId="246" numFmtId="9" pivotButton="0" quotePrefix="0" xfId="2604">
      <alignment horizontal="center" vertical="center"/>
    </xf>
    <xf applyAlignment="1" borderId="138" fillId="124" fontId="246" numFmtId="184" pivotButton="0" quotePrefix="0" xfId="11162">
      <alignment horizontal="center" vertical="center"/>
    </xf>
    <xf applyAlignment="1" borderId="147" fillId="124" fontId="246" numFmtId="184" pivotButton="0" quotePrefix="0" xfId="11162">
      <alignment horizontal="center" vertical="center"/>
    </xf>
    <xf applyAlignment="1" borderId="134" fillId="124" fontId="246" numFmtId="184" pivotButton="0" quotePrefix="0" xfId="11162">
      <alignment horizontal="center" vertical="center"/>
    </xf>
    <xf applyAlignment="1" borderId="139" fillId="124" fontId="246" numFmtId="184" pivotButton="0" quotePrefix="0" xfId="11162">
      <alignment horizontal="center" vertical="center"/>
    </xf>
    <xf applyAlignment="1" borderId="0" fillId="126" fontId="246" numFmtId="184" pivotButton="0" quotePrefix="0" xfId="11162">
      <alignment horizontal="center" vertical="center"/>
    </xf>
    <xf applyAlignment="1" borderId="127" fillId="124" fontId="246" numFmtId="184" pivotButton="0" quotePrefix="0" xfId="11162">
      <alignment horizontal="center" vertical="center"/>
    </xf>
    <xf applyAlignment="1" borderId="0" fillId="0" fontId="0" numFmtId="184" pivotButton="0" quotePrefix="0" xfId="11162">
      <alignment horizontal="center" vertical="center"/>
    </xf>
    <xf borderId="0" fillId="40" fontId="230" numFmtId="184" pivotButton="0" quotePrefix="0" xfId="11162"/>
    <xf applyAlignment="1" borderId="72" fillId="0" fontId="221" numFmtId="0" pivotButton="0" quotePrefix="0" xfId="0">
      <alignment horizontal="center"/>
    </xf>
    <xf applyAlignment="1" borderId="71" fillId="0" fontId="37" numFmtId="167" pivotButton="0" quotePrefix="0" xfId="2604">
      <alignment horizontal="center" vertical="center"/>
    </xf>
    <xf applyAlignment="1" borderId="63" fillId="37" fontId="43" numFmtId="167" pivotButton="0" quotePrefix="0" xfId="2604">
      <alignment horizontal="center" vertical="center"/>
    </xf>
    <xf applyAlignment="1" borderId="72" fillId="0" fontId="0" numFmtId="9" pivotButton="0" quotePrefix="1" xfId="2604">
      <alignment horizontal="center" vertical="center"/>
    </xf>
    <xf applyAlignment="1" borderId="72" fillId="0" fontId="24" numFmtId="9" pivotButton="0" quotePrefix="1" xfId="2604">
      <alignment horizontal="center" vertical="center"/>
    </xf>
    <xf applyAlignment="1" borderId="0" fillId="0" fontId="226" numFmtId="0" pivotButton="0" quotePrefix="0" xfId="4892">
      <alignment vertical="center"/>
    </xf>
    <xf applyAlignment="1" borderId="149" fillId="125" fontId="246" numFmtId="184" pivotButton="0" quotePrefix="0" xfId="11162">
      <alignment horizontal="center" vertical="center"/>
    </xf>
    <xf applyAlignment="1" borderId="0" fillId="125" fontId="246" numFmtId="184" pivotButton="0" quotePrefix="0" xfId="11162">
      <alignment horizontal="center" vertical="center"/>
    </xf>
    <xf applyAlignment="1" borderId="141" fillId="125" fontId="246" numFmtId="184" pivotButton="0" quotePrefix="0" xfId="11162">
      <alignment horizontal="center" vertical="center"/>
    </xf>
    <xf applyAlignment="1" borderId="0" fillId="71" fontId="222" numFmtId="166" pivotButton="0" quotePrefix="0" xfId="2523">
      <alignment horizontal="right"/>
    </xf>
    <xf applyAlignment="1" borderId="68" fillId="0" fontId="24" numFmtId="0" pivotButton="0" quotePrefix="0" xfId="2590">
      <alignment horizontal="left" vertical="center"/>
    </xf>
    <xf borderId="0" fillId="0" fontId="0" numFmtId="184" pivotButton="0" quotePrefix="0" xfId="11162"/>
    <xf borderId="0" fillId="0" fontId="0" numFmtId="184" pivotButton="0" quotePrefix="0" xfId="0"/>
    <xf applyAlignment="1" borderId="72" fillId="0" fontId="0" numFmtId="167" pivotButton="0" quotePrefix="0" xfId="2604">
      <alignment horizontal="center" vertical="center"/>
    </xf>
    <xf applyAlignment="1" borderId="86" fillId="37" fontId="43" numFmtId="166" pivotButton="0" quotePrefix="0" xfId="2523">
      <alignment horizontal="center" vertical="center"/>
    </xf>
    <xf applyAlignment="1" borderId="86" fillId="0" fontId="38" numFmtId="166" pivotButton="0" quotePrefix="0" xfId="2523">
      <alignment horizontal="center" vertical="center"/>
    </xf>
    <xf applyAlignment="1" borderId="87" fillId="0" fontId="0" numFmtId="166" pivotButton="0" quotePrefix="0" xfId="2523">
      <alignment horizontal="center" vertical="center"/>
    </xf>
    <xf applyAlignment="1" borderId="89" fillId="0" fontId="0" numFmtId="166" pivotButton="0" quotePrefix="0" xfId="2523">
      <alignment horizontal="center" vertical="center"/>
    </xf>
    <xf applyAlignment="1" borderId="87" fillId="121" fontId="38" numFmtId="166" pivotButton="0" quotePrefix="0" xfId="2523">
      <alignment horizontal="center" vertical="center"/>
    </xf>
    <xf applyAlignment="1" borderId="87" fillId="0" fontId="24" numFmtId="166" pivotButton="0" quotePrefix="0" xfId="2523">
      <alignment horizontal="center" vertical="center"/>
    </xf>
    <xf applyAlignment="1" borderId="89" fillId="0" fontId="24" numFmtId="166" pivotButton="0" quotePrefix="0" xfId="2523">
      <alignment horizontal="center" vertical="center"/>
    </xf>
    <xf applyAlignment="1" borderId="89" fillId="0" fontId="36" numFmtId="166" pivotButton="0" quotePrefix="0" xfId="2523">
      <alignment horizontal="center" vertical="center"/>
    </xf>
    <xf applyAlignment="1" borderId="112" fillId="121" fontId="33" numFmtId="9" pivotButton="0" quotePrefix="0" xfId="2604">
      <alignment horizontal="center" vertical="center"/>
    </xf>
    <xf applyAlignment="1" borderId="112" fillId="0" fontId="33" numFmtId="9" pivotButton="0" quotePrefix="0" xfId="2604">
      <alignment horizontal="center" vertical="center"/>
    </xf>
    <xf applyAlignment="1" borderId="123" fillId="0" fontId="299" numFmtId="0" pivotButton="0" quotePrefix="0" xfId="0">
      <alignment horizontal="center" vertical="center" wrapText="1"/>
    </xf>
    <xf borderId="0" fillId="0" fontId="318" numFmtId="0" pivotButton="0" quotePrefix="0" xfId="0"/>
    <xf applyAlignment="1" borderId="0" fillId="0" fontId="318" numFmtId="0" pivotButton="0" quotePrefix="0" xfId="0">
      <alignment horizontal="center" vertical="center"/>
    </xf>
    <xf applyAlignment="1" borderId="0" fillId="0" fontId="318" numFmtId="9" pivotButton="0" quotePrefix="0" xfId="2604">
      <alignment horizontal="center" vertical="center"/>
    </xf>
    <xf applyAlignment="1" borderId="0" fillId="0" fontId="318" numFmtId="166" pivotButton="0" quotePrefix="0" xfId="2523">
      <alignment horizontal="center" vertical="center"/>
    </xf>
    <xf applyAlignment="1" borderId="0" fillId="0" fontId="318" numFmtId="9" pivotButton="0" quotePrefix="0" xfId="2604">
      <alignment horizontal="center" vertical="center"/>
    </xf>
    <xf applyAlignment="1" borderId="187" fillId="0" fontId="234" numFmtId="166" pivotButton="0" quotePrefix="0" xfId="2523">
      <alignment vertical="center"/>
    </xf>
    <xf applyAlignment="1" borderId="81" fillId="0" fontId="236" numFmtId="166" pivotButton="0" quotePrefix="0" xfId="2523">
      <alignment vertical="center"/>
    </xf>
    <xf applyAlignment="1" borderId="184" fillId="104" fontId="236" numFmtId="166" pivotButton="0" quotePrefix="0" xfId="2523">
      <alignment vertical="center"/>
    </xf>
    <xf applyAlignment="1" borderId="187" fillId="104" fontId="236" numFmtId="166" pivotButton="0" quotePrefix="0" xfId="2523">
      <alignment vertical="center"/>
    </xf>
    <xf borderId="81" fillId="0" fontId="232" numFmtId="166" pivotButton="0" quotePrefix="0" xfId="2523"/>
    <xf applyAlignment="1" borderId="81" fillId="0" fontId="236" numFmtId="166" pivotButton="0" quotePrefix="0" xfId="2523">
      <alignment horizontal="right" vertical="top"/>
    </xf>
    <xf applyAlignment="1" borderId="184" fillId="105" fontId="236" numFmtId="166" pivotButton="0" quotePrefix="0" xfId="2523">
      <alignment vertical="center"/>
    </xf>
    <xf applyAlignment="1" borderId="187" fillId="105" fontId="236" numFmtId="166" pivotButton="0" quotePrefix="0" xfId="2523">
      <alignment vertical="center"/>
    </xf>
    <xf applyAlignment="1" borderId="187" fillId="106" fontId="236" numFmtId="166" pivotButton="0" quotePrefix="0" xfId="2523">
      <alignment vertical="center"/>
    </xf>
    <xf borderId="0" fillId="0" fontId="0" numFmtId="184" pivotButton="0" quotePrefix="0" xfId="11162"/>
    <xf applyAlignment="1" borderId="0" fillId="0" fontId="0" numFmtId="166" pivotButton="0" quotePrefix="0" xfId="0">
      <alignment horizontal="center"/>
    </xf>
    <xf applyAlignment="1" borderId="72" fillId="0" fontId="221" numFmtId="0" pivotButton="0" quotePrefix="0" xfId="0">
      <alignment horizontal="center" vertical="center"/>
    </xf>
    <xf borderId="0" fillId="0" fontId="24" numFmtId="184" pivotButton="0" quotePrefix="0" xfId="11162"/>
    <xf applyAlignment="1" borderId="0" fillId="71" fontId="33" numFmtId="171" pivotButton="0" quotePrefix="0" xfId="2523">
      <alignment horizontal="center" vertical="center"/>
    </xf>
    <xf applyAlignment="1" borderId="0" fillId="0" fontId="27" numFmtId="184" pivotButton="0" quotePrefix="0" xfId="11162">
      <alignment horizontal="center" vertical="center"/>
    </xf>
    <xf borderId="0" fillId="0" fontId="24" numFmtId="184" pivotButton="0" quotePrefix="0" xfId="11162"/>
    <xf applyAlignment="1" borderId="0" fillId="0" fontId="221" numFmtId="184" pivotButton="0" quotePrefix="0" xfId="11162">
      <alignment horizontal="center" vertical="center"/>
    </xf>
    <xf applyAlignment="1" borderId="0" fillId="37" fontId="43" numFmtId="184" pivotButton="0" quotePrefix="0" xfId="11162">
      <alignment horizontal="center" vertical="center"/>
    </xf>
    <xf applyAlignment="1" borderId="0" fillId="0" fontId="24" numFmtId="184" pivotButton="0" quotePrefix="0" xfId="11162">
      <alignment horizontal="center" vertical="center"/>
    </xf>
    <xf applyAlignment="1" borderId="0" fillId="37" fontId="27" numFmtId="184" pivotButton="0" quotePrefix="0" xfId="11162">
      <alignment horizontal="center" vertical="center"/>
    </xf>
    <xf applyAlignment="1" borderId="0" fillId="0" fontId="42" numFmtId="184" pivotButton="0" quotePrefix="0" xfId="11162">
      <alignment horizontal="center" vertical="center"/>
    </xf>
    <xf applyAlignment="1" borderId="0" fillId="0" fontId="0" numFmtId="184" pivotButton="0" quotePrefix="0" xfId="11162">
      <alignment horizontal="center" vertical="center"/>
    </xf>
    <xf applyAlignment="1" borderId="0" fillId="0" fontId="179" numFmtId="184" pivotButton="0" quotePrefix="0" xfId="11162">
      <alignment horizontal="center" vertical="center"/>
    </xf>
    <xf borderId="67" fillId="0" fontId="222" numFmtId="0" pivotButton="0" quotePrefix="0" xfId="0"/>
    <xf borderId="0" fillId="0" fontId="222" numFmtId="184" pivotButton="0" quotePrefix="0" xfId="11162"/>
    <xf borderId="67" fillId="0" fontId="221" numFmtId="0" pivotButton="0" quotePrefix="0" xfId="0"/>
    <xf borderId="0" fillId="0" fontId="221" numFmtId="0" pivotButton="0" quotePrefix="0" xfId="0"/>
    <xf borderId="67" fillId="121" fontId="221" numFmtId="0" pivotButton="0" quotePrefix="0" xfId="0"/>
    <xf borderId="0" fillId="0" fontId="222" numFmtId="168" pivotButton="0" quotePrefix="0" xfId="2523"/>
    <xf applyAlignment="1" borderId="112" fillId="121" fontId="0" numFmtId="9" pivotButton="0" quotePrefix="0" xfId="2604">
      <alignment horizontal="center" vertical="center"/>
    </xf>
    <xf applyAlignment="1" borderId="72" fillId="0" fontId="0" numFmtId="178" pivotButton="0" quotePrefix="0" xfId="0">
      <alignment horizontal="center" vertical="center"/>
    </xf>
    <xf applyAlignment="1" borderId="62" fillId="37" fontId="27" numFmtId="0" pivotButton="0" quotePrefix="0" xfId="0">
      <alignment horizontal="left"/>
    </xf>
    <xf applyAlignment="1" borderId="64" fillId="37" fontId="27" numFmtId="0" pivotButton="0" quotePrefix="0" xfId="0">
      <alignment horizontal="left"/>
    </xf>
    <xf applyAlignment="1" borderId="0" fillId="0" fontId="27" numFmtId="0" pivotButton="0" quotePrefix="0" xfId="0">
      <alignment horizontal="left" vertical="center"/>
    </xf>
    <xf applyAlignment="1" borderId="63" fillId="37" fontId="27" numFmtId="166" pivotButton="0" quotePrefix="0" xfId="2523">
      <alignment horizontal="left" vertical="center"/>
    </xf>
    <xf applyAlignment="1" borderId="85" fillId="37" fontId="27" numFmtId="9" pivotButton="0" quotePrefix="0" xfId="2604">
      <alignment horizontal="left" vertical="center"/>
    </xf>
    <xf applyAlignment="1" borderId="63" fillId="37" fontId="27" numFmtId="9" pivotButton="0" quotePrefix="0" xfId="2604">
      <alignment horizontal="left" vertical="center"/>
    </xf>
    <xf applyAlignment="1" borderId="0" fillId="37" fontId="27" numFmtId="9" pivotButton="0" quotePrefix="0" xfId="2604">
      <alignment horizontal="left" vertical="center"/>
    </xf>
    <xf applyAlignment="1" borderId="0" fillId="0" fontId="24" numFmtId="0" pivotButton="0" quotePrefix="0" xfId="0">
      <alignment horizontal="left"/>
    </xf>
    <xf applyAlignment="1" borderId="59" fillId="0" fontId="179" numFmtId="0" pivotButton="0" quotePrefix="0" xfId="0">
      <alignment horizontal="left" indent="1"/>
    </xf>
    <xf applyAlignment="1" borderId="0" fillId="0" fontId="223" numFmtId="9" pivotButton="0" quotePrefix="0" xfId="2604">
      <alignment horizontal="center" vertical="center"/>
    </xf>
    <xf applyAlignment="1" borderId="72" fillId="0" fontId="0" numFmtId="166" pivotButton="0" quotePrefix="0" xfId="2523">
      <alignment horizontal="center" vertical="center"/>
    </xf>
    <xf applyAlignment="1" borderId="0" fillId="0" fontId="33" numFmtId="184" pivotButton="0" quotePrefix="0" xfId="11162">
      <alignment horizontal="center"/>
    </xf>
    <xf applyAlignment="1" borderId="63" fillId="37" fontId="40" numFmtId="184" pivotButton="0" quotePrefix="0" xfId="11162">
      <alignment horizontal="center" vertical="center"/>
    </xf>
    <xf applyAlignment="1" borderId="72" fillId="0" fontId="33" numFmtId="184" pivotButton="0" quotePrefix="0" xfId="11162">
      <alignment horizontal="center" vertical="center"/>
    </xf>
    <xf applyAlignment="1" borderId="71" fillId="0" fontId="33" numFmtId="184" pivotButton="0" quotePrefix="0" xfId="11162">
      <alignment horizontal="center" vertical="center"/>
    </xf>
    <xf applyAlignment="1" borderId="63" fillId="37" fontId="27" numFmtId="184" pivotButton="0" quotePrefix="0" xfId="11162">
      <alignment horizontal="center" vertical="center"/>
    </xf>
    <xf applyAlignment="1" borderId="0" fillId="0" fontId="0" numFmtId="184" pivotButton="0" quotePrefix="0" xfId="11162">
      <alignment horizontal="center" vertical="center"/>
    </xf>
    <xf applyAlignment="1" borderId="71" fillId="0" fontId="0" numFmtId="184" pivotButton="0" quotePrefix="0" xfId="11162">
      <alignment horizontal="center" vertical="center"/>
    </xf>
    <xf applyAlignment="1" borderId="0" fillId="37" fontId="39" numFmtId="184" pivotButton="0" quotePrefix="0" xfId="11162">
      <alignment horizontal="center" vertical="center"/>
    </xf>
    <xf applyAlignment="1" borderId="0" fillId="121" fontId="291" numFmtId="184" pivotButton="0" quotePrefix="0" xfId="11162">
      <alignment horizontal="center" vertical="center"/>
    </xf>
    <xf applyAlignment="1" borderId="0" fillId="121" fontId="40" numFmtId="184" pivotButton="0" quotePrefix="0" xfId="11162">
      <alignment horizontal="center" vertical="center"/>
    </xf>
    <xf applyAlignment="1" borderId="0" fillId="127" fontId="33" numFmtId="184" pivotButton="0" quotePrefix="0" xfId="11162">
      <alignment horizontal="center" vertical="center"/>
    </xf>
    <xf applyAlignment="1" borderId="0" fillId="121" fontId="27" numFmtId="184" pivotButton="0" quotePrefix="0" xfId="11162">
      <alignment horizontal="center" vertical="center"/>
    </xf>
    <xf applyAlignment="1" borderId="0" fillId="121" fontId="222" numFmtId="184" pivotButton="0" quotePrefix="0" xfId="11162">
      <alignment horizontal="center" vertical="center"/>
    </xf>
    <xf applyAlignment="1" borderId="0" fillId="0" fontId="24" numFmtId="184" pivotButton="0" quotePrefix="0" xfId="11162">
      <alignment horizontal="center" vertical="center"/>
    </xf>
    <xf applyAlignment="1" borderId="0" fillId="121" fontId="223" numFmtId="184" pivotButton="0" quotePrefix="0" xfId="11162">
      <alignment horizontal="center" vertical="center"/>
    </xf>
    <xf applyAlignment="1" borderId="0" fillId="121" fontId="0" numFmtId="184" pivotButton="0" quotePrefix="0" xfId="11162">
      <alignment horizontal="center" vertical="center"/>
    </xf>
    <xf applyAlignment="1" borderId="0" fillId="121" fontId="24" numFmtId="184" pivotButton="0" quotePrefix="0" xfId="11162">
      <alignment horizontal="center" vertical="center"/>
    </xf>
    <xf applyAlignment="1" borderId="0" fillId="127" fontId="0" numFmtId="184" pivotButton="0" quotePrefix="0" xfId="11162">
      <alignment horizontal="center" vertical="center"/>
    </xf>
    <xf applyAlignment="1" borderId="0" fillId="0" fontId="0" numFmtId="184" pivotButton="0" quotePrefix="0" xfId="11162">
      <alignment horizontal="center" vertical="center"/>
    </xf>
    <xf applyAlignment="1" borderId="63" fillId="37" fontId="27" numFmtId="184" pivotButton="0" quotePrefix="0" xfId="11162">
      <alignment horizontal="left" vertical="center"/>
    </xf>
    <xf applyAlignment="1" borderId="72" fillId="0" fontId="229" numFmtId="184" pivotButton="0" quotePrefix="0" xfId="11162">
      <alignment horizontal="center" vertical="center"/>
    </xf>
    <xf applyAlignment="1" borderId="0" fillId="121" fontId="33" numFmtId="170" pivotButton="0" quotePrefix="0" xfId="2523">
      <alignment horizontal="center" vertical="center"/>
    </xf>
    <xf applyAlignment="1" borderId="0" fillId="121" fontId="0" numFmtId="171" pivotButton="0" quotePrefix="0" xfId="2523">
      <alignment horizontal="center" vertical="center"/>
    </xf>
    <xf applyAlignment="1" borderId="112" fillId="0" fontId="0" numFmtId="184" pivotButton="0" quotePrefix="0" xfId="11162">
      <alignment horizontal="center" vertical="center"/>
    </xf>
    <xf applyAlignment="1" borderId="190" fillId="0" fontId="229" numFmtId="184" pivotButton="0" quotePrefix="0" xfId="11162">
      <alignment horizontal="center" vertical="center"/>
    </xf>
    <xf applyAlignment="1" borderId="190" fillId="0" fontId="221" numFmtId="0" pivotButton="0" quotePrefix="0" xfId="0">
      <alignment horizontal="center" vertical="center"/>
    </xf>
    <xf applyAlignment="1" borderId="191" fillId="0" fontId="221" numFmtId="184" pivotButton="0" quotePrefix="0" xfId="11162">
      <alignment horizontal="center" vertical="center" wrapText="1"/>
    </xf>
    <xf borderId="112" fillId="0" fontId="0" numFmtId="184" pivotButton="0" quotePrefix="0" xfId="11162"/>
    <xf applyAlignment="1" borderId="191" fillId="0" fontId="27" numFmtId="184" pivotButton="0" quotePrefix="0" xfId="11162">
      <alignment horizontal="center" vertical="center"/>
    </xf>
    <xf applyAlignment="1" borderId="192" fillId="0" fontId="0" numFmtId="184" pivotButton="0" quotePrefix="0" xfId="11162">
      <alignment horizontal="center" vertical="center"/>
    </xf>
    <xf applyAlignment="1" borderId="112" fillId="0" fontId="39" numFmtId="184" pivotButton="0" quotePrefix="0" xfId="11162">
      <alignment horizontal="center" vertical="center"/>
    </xf>
    <xf applyAlignment="1" borderId="112" fillId="0" fontId="27" numFmtId="184" pivotButton="0" quotePrefix="0" xfId="11162">
      <alignment horizontal="center" vertical="center"/>
    </xf>
    <xf applyAlignment="1" borderId="112" fillId="0" fontId="291" numFmtId="184" pivotButton="0" quotePrefix="0" xfId="11162">
      <alignment horizontal="center" vertical="center"/>
    </xf>
    <xf applyAlignment="1" borderId="112" fillId="0" fontId="40" numFmtId="184" pivotButton="0" quotePrefix="0" xfId="11162">
      <alignment horizontal="center" vertical="center"/>
    </xf>
    <xf applyAlignment="1" borderId="112" fillId="0" fontId="33" numFmtId="184" pivotButton="0" quotePrefix="0" xfId="11162">
      <alignment horizontal="center" vertical="center"/>
    </xf>
    <xf applyAlignment="1" borderId="112" fillId="0" fontId="222" numFmtId="184" pivotButton="0" quotePrefix="0" xfId="11162">
      <alignment horizontal="center" vertical="center"/>
    </xf>
    <xf applyAlignment="1" borderId="112" fillId="0" fontId="24" numFmtId="184" pivotButton="0" quotePrefix="0" xfId="11162">
      <alignment horizontal="center" vertical="center"/>
    </xf>
    <xf applyAlignment="1" borderId="112" fillId="0" fontId="223" numFmtId="184" pivotButton="0" quotePrefix="0" xfId="11162">
      <alignment horizontal="center" vertical="center"/>
    </xf>
    <xf applyAlignment="1" borderId="191" fillId="0" fontId="27" numFmtId="184" pivotButton="0" quotePrefix="0" xfId="11162">
      <alignment horizontal="left" vertical="center"/>
    </xf>
    <xf applyAlignment="1" borderId="190" fillId="0" fontId="27" numFmtId="184" pivotButton="0" quotePrefix="0" xfId="11162">
      <alignment horizontal="center" vertical="center"/>
    </xf>
    <xf applyAlignment="1" borderId="72" fillId="0" fontId="27" numFmtId="184" pivotButton="0" quotePrefix="0" xfId="11162">
      <alignment horizontal="center" vertical="center"/>
    </xf>
    <xf applyAlignment="1" borderId="71" fillId="68" fontId="0" numFmtId="184" pivotButton="0" quotePrefix="0" xfId="11162">
      <alignment horizontal="center" vertical="center"/>
    </xf>
    <xf applyAlignment="1" borderId="0" fillId="68" fontId="0" numFmtId="184" pivotButton="0" quotePrefix="0" xfId="11162">
      <alignment horizontal="center" vertical="center"/>
    </xf>
    <xf applyAlignment="1" borderId="72" fillId="68" fontId="27" numFmtId="184" pivotButton="0" quotePrefix="0" xfId="11162">
      <alignment horizontal="center" vertical="center"/>
    </xf>
    <xf applyAlignment="1" borderId="71" fillId="0" fontId="0" numFmtId="184" pivotButton="0" quotePrefix="0" xfId="11162">
      <alignment horizontal="center" vertical="center"/>
    </xf>
    <xf applyAlignment="1" borderId="72" fillId="0" fontId="27" numFmtId="184" pivotButton="0" quotePrefix="0" xfId="11162">
      <alignment horizontal="center" vertical="center"/>
    </xf>
    <xf applyAlignment="1" borderId="72" fillId="0" fontId="37" numFmtId="184" pivotButton="0" quotePrefix="0" xfId="11162">
      <alignment horizontal="center" vertical="center"/>
    </xf>
    <xf applyAlignment="1" borderId="63" fillId="0" fontId="27" numFmtId="184" pivotButton="0" quotePrefix="0" xfId="11162">
      <alignment horizontal="center" vertical="center"/>
    </xf>
    <xf applyAlignment="1" borderId="71" fillId="0" fontId="37" numFmtId="184" pivotButton="0" quotePrefix="0" xfId="11162">
      <alignment horizontal="center" vertical="center"/>
    </xf>
    <xf applyAlignment="1" borderId="0" fillId="68" fontId="29" numFmtId="184" pivotButton="0" quotePrefix="0" xfId="11162">
      <alignment horizontal="center" vertical="center"/>
    </xf>
    <xf borderId="0" fillId="0" fontId="0" numFmtId="184" pivotButton="0" quotePrefix="0" xfId="11162"/>
    <xf applyAlignment="1" borderId="77" fillId="0" fontId="0" numFmtId="9" pivotButton="0" quotePrefix="0" xfId="2604">
      <alignment horizontal="center"/>
    </xf>
    <xf borderId="181" fillId="0" fontId="0" numFmtId="9" pivotButton="0" quotePrefix="0" xfId="2604"/>
    <xf borderId="113" fillId="0" fontId="0" numFmtId="166" pivotButton="0" quotePrefix="0" xfId="2523"/>
    <xf applyAlignment="1" borderId="113" fillId="0" fontId="0" numFmtId="166" pivotButton="0" quotePrefix="0" xfId="2523">
      <alignment horizontal="center"/>
    </xf>
    <xf applyAlignment="1" borderId="72" fillId="0" fontId="0" numFmtId="184" pivotButton="0" quotePrefix="0" xfId="11162">
      <alignment horizontal="center" vertical="center"/>
    </xf>
    <xf applyAlignment="1" borderId="71" fillId="121" fontId="38" numFmtId="184" pivotButton="0" quotePrefix="0" xfId="11162">
      <alignment horizontal="center" vertical="center"/>
    </xf>
    <xf applyAlignment="1" borderId="72" fillId="0" fontId="0" numFmtId="184" pivotButton="0" quotePrefix="0" xfId="11162">
      <alignment horizontal="center" vertical="center"/>
    </xf>
    <xf borderId="0" fillId="0" fontId="24" numFmtId="184" pivotButton="0" quotePrefix="0" xfId="11162"/>
    <xf applyAlignment="1" borderId="127" fillId="0" fontId="246" numFmtId="3" pivotButton="0" quotePrefix="0" xfId="2567">
      <alignment horizontal="center" vertical="center"/>
    </xf>
    <xf applyAlignment="1" borderId="0" fillId="0" fontId="246" numFmtId="3" pivotButton="0" quotePrefix="0" xfId="2567">
      <alignment horizontal="center" vertical="center"/>
    </xf>
    <xf applyAlignment="1" borderId="0" fillId="0" fontId="246" numFmtId="3" pivotButton="0" quotePrefix="0" xfId="2567">
      <alignment horizontal="center"/>
    </xf>
    <xf applyAlignment="1" borderId="127" fillId="0" fontId="246" numFmtId="3" pivotButton="0" quotePrefix="0" xfId="0">
      <alignment horizontal="center" vertical="center"/>
    </xf>
    <xf applyAlignment="1" borderId="138" fillId="0" fontId="246" numFmtId="3" pivotButton="0" quotePrefix="0" xfId="2567">
      <alignment horizontal="center" vertical="center"/>
    </xf>
    <xf applyAlignment="1" borderId="0" fillId="0" fontId="246" numFmtId="3" pivotButton="0" quotePrefix="0" xfId="0">
      <alignment horizontal="center" vertical="center"/>
    </xf>
    <xf applyAlignment="1" borderId="127" fillId="0" fontId="246" numFmtId="3" pivotButton="0" quotePrefix="0" xfId="2567">
      <alignment horizontal="center"/>
    </xf>
    <xf applyAlignment="1" borderId="138" fillId="0" fontId="246" numFmtId="3" pivotButton="0" quotePrefix="0" xfId="2567">
      <alignment horizontal="center"/>
    </xf>
    <xf applyAlignment="1" borderId="127" fillId="0" fontId="246" numFmtId="3" pivotButton="0" quotePrefix="0" xfId="0">
      <alignment horizontal="center"/>
    </xf>
    <xf applyAlignment="1" borderId="138" fillId="0" fontId="303" numFmtId="167" pivotButton="0" quotePrefix="0" xfId="0">
      <alignment horizontal="center"/>
    </xf>
    <xf applyAlignment="1" borderId="85" fillId="37" fontId="27" numFmtId="9" pivotButton="0" quotePrefix="0" xfId="2604">
      <alignment horizontal="center" vertical="center"/>
    </xf>
    <xf applyAlignment="1" borderId="0" fillId="0" fontId="27" numFmtId="166" pivotButton="0" quotePrefix="1" xfId="2523">
      <alignment horizontal="center" vertical="center"/>
    </xf>
    <xf applyAlignment="1" borderId="89" fillId="0" fontId="0" numFmtId="171" pivotButton="0" quotePrefix="0" xfId="2523">
      <alignment horizontal="center" vertical="center"/>
    </xf>
    <xf applyAlignment="1" borderId="0" fillId="0" fontId="48" numFmtId="184" pivotButton="0" quotePrefix="0" xfId="11162">
      <alignment horizontal="center" vertical="center"/>
    </xf>
    <xf applyAlignment="1" borderId="0" fillId="0" fontId="79" numFmtId="184" pivotButton="0" quotePrefix="0" xfId="11162">
      <alignment horizontal="center" vertical="center"/>
    </xf>
    <xf applyAlignment="1" borderId="0" fillId="0" fontId="48" numFmtId="184" pivotButton="0" quotePrefix="0" xfId="11162">
      <alignment horizontal="center" vertical="center"/>
    </xf>
    <xf applyAlignment="1" borderId="0" fillId="0" fontId="48" numFmtId="184" pivotButton="0" quotePrefix="0" xfId="0">
      <alignment horizontal="center" vertical="center"/>
    </xf>
    <xf borderId="0" fillId="0" fontId="187" numFmtId="0" pivotButton="0" quotePrefix="0" xfId="0"/>
    <xf applyAlignment="1" borderId="191" fillId="0" fontId="221" numFmtId="9" pivotButton="0" quotePrefix="0" xfId="2604">
      <alignment horizontal="center" vertical="center" wrapText="1"/>
    </xf>
    <xf applyAlignment="1" borderId="191" fillId="37" fontId="27" numFmtId="167" pivotButton="0" quotePrefix="0" xfId="2604">
      <alignment horizontal="center" vertical="center"/>
    </xf>
    <xf applyAlignment="1" borderId="191" fillId="37" fontId="27" numFmtId="9" pivotButton="0" quotePrefix="0" xfId="2604">
      <alignment horizontal="center" vertical="center"/>
    </xf>
    <xf applyAlignment="1" borderId="112" fillId="0" fontId="0" numFmtId="9" pivotButton="0" quotePrefix="0" xfId="2604">
      <alignment horizontal="center" vertical="center"/>
    </xf>
    <xf applyAlignment="1" borderId="192" fillId="0" fontId="0" numFmtId="9" pivotButton="0" quotePrefix="0" xfId="2604">
      <alignment horizontal="center" vertical="center"/>
    </xf>
    <xf applyAlignment="1" borderId="112" fillId="37" fontId="39" numFmtId="9" pivotButton="0" quotePrefix="0" xfId="2604">
      <alignment horizontal="center" vertical="center"/>
    </xf>
    <xf applyAlignment="1" borderId="112" fillId="0" fontId="27" numFmtId="9" pivotButton="0" quotePrefix="0" xfId="2604">
      <alignment horizontal="center" vertical="center"/>
    </xf>
    <xf applyAlignment="1" borderId="112" fillId="121" fontId="291" numFmtId="9" pivotButton="0" quotePrefix="0" xfId="2604">
      <alignment horizontal="center" vertical="center"/>
    </xf>
    <xf applyAlignment="1" borderId="112" fillId="121" fontId="40" numFmtId="9" pivotButton="0" quotePrefix="0" xfId="2604">
      <alignment horizontal="center" vertical="center"/>
    </xf>
    <xf applyAlignment="1" borderId="112" fillId="127" fontId="33" numFmtId="9" pivotButton="0" quotePrefix="0" xfId="2604">
      <alignment horizontal="center" vertical="center"/>
    </xf>
    <xf applyAlignment="1" borderId="112" fillId="121" fontId="27" numFmtId="9" pivotButton="0" quotePrefix="0" xfId="2604">
      <alignment horizontal="center" vertical="center"/>
    </xf>
    <xf applyAlignment="1" borderId="112" fillId="121" fontId="222" numFmtId="9" pivotButton="0" quotePrefix="0" xfId="2604">
      <alignment horizontal="center" vertical="center"/>
    </xf>
    <xf applyAlignment="1" borderId="112" fillId="0" fontId="24" numFmtId="9" pivotButton="0" quotePrefix="0" xfId="2604">
      <alignment horizontal="center" vertical="center"/>
    </xf>
    <xf applyAlignment="1" borderId="112" fillId="121" fontId="223" numFmtId="9" pivotButton="0" quotePrefix="0" xfId="2604">
      <alignment horizontal="center" vertical="center"/>
    </xf>
    <xf applyAlignment="1" borderId="112" fillId="121" fontId="24" numFmtId="9" pivotButton="0" quotePrefix="0" xfId="2604">
      <alignment horizontal="center" vertical="center"/>
    </xf>
    <xf applyAlignment="1" borderId="112" fillId="127" fontId="0" numFmtId="9" pivotButton="0" quotePrefix="0" xfId="2604">
      <alignment horizontal="center" vertical="center"/>
    </xf>
    <xf applyAlignment="1" borderId="191" fillId="37" fontId="27" numFmtId="9" pivotButton="0" quotePrefix="0" xfId="2604">
      <alignment horizontal="left" vertical="center"/>
    </xf>
    <xf applyAlignment="1" borderId="190" fillId="37" fontId="27" numFmtId="9" pivotButton="0" quotePrefix="0" xfId="2604">
      <alignment horizontal="center" vertical="center"/>
    </xf>
    <xf applyAlignment="1" borderId="0" fillId="0" fontId="27" numFmtId="171" pivotButton="0" quotePrefix="0" xfId="2523">
      <alignment horizontal="center" vertical="center"/>
    </xf>
    <xf applyAlignment="1" borderId="0" fillId="129" fontId="0" numFmtId="166" pivotButton="0" quotePrefix="0" xfId="2523">
      <alignment horizontal="center" vertical="center"/>
    </xf>
    <xf applyAlignment="1" borderId="0" fillId="0" fontId="27" numFmtId="9" pivotButton="0" quotePrefix="0" xfId="2604">
      <alignment horizontal="center"/>
    </xf>
    <xf applyAlignment="1" borderId="0" fillId="0" fontId="24" numFmtId="184" pivotButton="0" quotePrefix="0" xfId="11162">
      <alignment horizontal="center" wrapText="1"/>
    </xf>
    <xf borderId="58" fillId="0" fontId="24" numFmtId="184" pivotButton="0" quotePrefix="0" xfId="11162"/>
    <xf applyAlignment="1" borderId="0" fillId="0" fontId="24" numFmtId="10" pivotButton="0" quotePrefix="0" xfId="2604">
      <alignment horizontal="center" vertical="center"/>
    </xf>
    <xf borderId="169" fillId="0" fontId="24" numFmtId="165" pivotButton="0" quotePrefix="0" xfId="0"/>
    <xf applyAlignment="1" borderId="112" fillId="0" fontId="24" numFmtId="0" pivotButton="0" quotePrefix="0" xfId="0">
      <alignment horizontal="center" wrapText="1"/>
    </xf>
    <xf applyAlignment="1" borderId="191" fillId="37" fontId="27" numFmtId="9" pivotButton="0" quotePrefix="0" xfId="2604">
      <alignment vertical="center"/>
    </xf>
    <xf applyAlignment="1" borderId="192" fillId="0" fontId="27" numFmtId="9" pivotButton="0" quotePrefix="0" xfId="2604">
      <alignment vertical="center"/>
    </xf>
    <xf applyAlignment="1" borderId="112" fillId="0" fontId="27" numFmtId="9" pivotButton="0" quotePrefix="0" xfId="2604">
      <alignment vertical="center"/>
    </xf>
    <xf applyAlignment="1" borderId="112" fillId="0" fontId="179" numFmtId="9" pivotButton="0" quotePrefix="0" xfId="2604">
      <alignment vertical="center"/>
    </xf>
    <xf applyAlignment="1" borderId="112" fillId="0" fontId="0" numFmtId="9" pivotButton="0" quotePrefix="0" xfId="2604">
      <alignment vertical="center"/>
    </xf>
    <xf applyAlignment="1" borderId="112" fillId="0" fontId="24" numFmtId="9" pivotButton="0" quotePrefix="0" xfId="2604">
      <alignment vertical="center"/>
    </xf>
    <xf borderId="112" fillId="0" fontId="27" numFmtId="183" pivotButton="0" quotePrefix="0" xfId="2604"/>
    <xf applyAlignment="1" borderId="196" fillId="0" fontId="24" numFmtId="9" pivotButton="0" quotePrefix="0" xfId="2604">
      <alignment vertical="center"/>
    </xf>
    <xf applyAlignment="1" borderId="197" fillId="37" fontId="27" numFmtId="9" pivotButton="0" quotePrefix="0" xfId="2604">
      <alignment vertical="center"/>
    </xf>
    <xf applyAlignment="1" borderId="63" fillId="0" fontId="290" numFmtId="184" pivotButton="0" quotePrefix="0" xfId="11162">
      <alignment horizontal="center" vertical="center" wrapText="1"/>
    </xf>
    <xf applyAlignment="1" borderId="63" fillId="0" fontId="27" numFmtId="171" pivotButton="0" quotePrefix="0" xfId="2523">
      <alignment horizontal="center" vertical="center"/>
    </xf>
    <xf applyAlignment="1" borderId="192" fillId="68" fontId="0" numFmtId="9" pivotButton="0" quotePrefix="0" xfId="2604">
      <alignment horizontal="center" vertical="center"/>
    </xf>
    <xf applyAlignment="1" borderId="112" fillId="68" fontId="0" numFmtId="9" pivotButton="0" quotePrefix="0" xfId="2604">
      <alignment horizontal="center" vertical="center"/>
    </xf>
    <xf applyAlignment="1" borderId="190" fillId="68" fontId="27" numFmtId="9" pivotButton="0" quotePrefix="0" xfId="2604">
      <alignment horizontal="center" vertical="center"/>
    </xf>
    <xf applyAlignment="1" borderId="190" fillId="0" fontId="27" numFmtId="9" pivotButton="0" quotePrefix="0" xfId="2604">
      <alignment horizontal="center" vertical="center"/>
    </xf>
    <xf applyAlignment="1" borderId="190" fillId="0" fontId="37" numFmtId="9" pivotButton="0" quotePrefix="0" xfId="2604">
      <alignment horizontal="center" vertical="center"/>
    </xf>
    <xf applyAlignment="1" borderId="191" fillId="0" fontId="27" numFmtId="9" pivotButton="0" quotePrefix="0" xfId="2604">
      <alignment horizontal="center" vertical="center"/>
    </xf>
    <xf applyAlignment="1" borderId="192" fillId="0" fontId="37" numFmtId="9" pivotButton="0" quotePrefix="0" xfId="2604">
      <alignment horizontal="center" vertical="center"/>
    </xf>
    <xf applyAlignment="1" borderId="112" fillId="68" fontId="29" numFmtId="9" pivotButton="0" quotePrefix="0" xfId="2604">
      <alignment horizontal="center" vertical="center"/>
    </xf>
    <xf applyAlignment="1" borderId="192" fillId="37" fontId="27" numFmtId="9" pivotButton="0" quotePrefix="0" xfId="2604">
      <alignment horizontal="center" vertical="center"/>
    </xf>
    <xf borderId="112" fillId="0" fontId="24" numFmtId="9" pivotButton="0" quotePrefix="0" xfId="2604"/>
    <xf applyAlignment="1" borderId="191" fillId="37" fontId="43" numFmtId="9" pivotButton="0" quotePrefix="0" xfId="2604">
      <alignment horizontal="center" vertical="center"/>
    </xf>
    <xf applyAlignment="1" borderId="192" fillId="121" fontId="27" numFmtId="9" pivotButton="0" quotePrefix="0" xfId="2604">
      <alignment horizontal="center" vertical="center"/>
    </xf>
    <xf applyAlignment="1" borderId="190" fillId="0" fontId="0" numFmtId="9" pivotButton="0" quotePrefix="1" xfId="2604">
      <alignment horizontal="center" vertical="center"/>
    </xf>
    <xf applyAlignment="1" borderId="192" fillId="0" fontId="24" numFmtId="9" pivotButton="0" quotePrefix="0" xfId="2604">
      <alignment horizontal="center" vertical="center"/>
    </xf>
    <xf applyAlignment="1" borderId="190" fillId="0" fontId="24" numFmtId="9" pivotButton="0" quotePrefix="1" xfId="2604">
      <alignment horizontal="center" vertical="center"/>
    </xf>
    <xf applyAlignment="1" borderId="0" fillId="0" fontId="0" numFmtId="168" pivotButton="0" quotePrefix="0" xfId="2523">
      <alignment horizontal="center" vertical="center"/>
    </xf>
    <xf applyAlignment="1" borderId="72" fillId="0" fontId="0" numFmtId="187" pivotButton="0" quotePrefix="0" xfId="11162">
      <alignment horizontal="center" vertical="center"/>
    </xf>
    <xf applyAlignment="1" borderId="71" fillId="121" fontId="38" numFmtId="170" pivotButton="0" quotePrefix="0" xfId="2523">
      <alignment horizontal="center" vertical="center"/>
    </xf>
    <xf applyAlignment="1" borderId="0" fillId="121" fontId="24" numFmtId="170" pivotButton="0" quotePrefix="0" xfId="2523">
      <alignment horizontal="center" vertical="center"/>
    </xf>
    <xf applyAlignment="1" borderId="71" fillId="0" fontId="24" numFmtId="168" pivotButton="0" quotePrefix="0" xfId="2523">
      <alignment horizontal="center" vertical="center"/>
    </xf>
    <xf applyAlignment="1" borderId="63" fillId="0" fontId="38" numFmtId="168" pivotButton="0" quotePrefix="0" xfId="2523">
      <alignment horizontal="center" vertical="center"/>
    </xf>
    <xf applyAlignment="1" borderId="72" fillId="0" fontId="24" numFmtId="184" pivotButton="0" quotePrefix="0" xfId="11162">
      <alignment horizontal="center" vertical="center"/>
    </xf>
    <xf applyAlignment="1" borderId="191" fillId="37" fontId="43" numFmtId="167" pivotButton="0" quotePrefix="0" xfId="2604">
      <alignment horizontal="center" vertical="center"/>
    </xf>
    <xf applyAlignment="1" borderId="192" fillId="0" fontId="24" numFmtId="167" pivotButton="0" quotePrefix="0" xfId="2604">
      <alignment horizontal="center" vertical="center"/>
    </xf>
    <xf applyAlignment="1" borderId="112" fillId="0" fontId="24" numFmtId="167" pivotButton="0" quotePrefix="0" xfId="2604">
      <alignment horizontal="center" vertical="center"/>
    </xf>
    <xf applyAlignment="1" borderId="190" fillId="0" fontId="27" numFmtId="167" pivotButton="0" quotePrefix="0" xfId="2604">
      <alignment horizontal="center" vertical="center"/>
    </xf>
    <xf applyAlignment="1" borderId="192" fillId="0" fontId="42" numFmtId="167" pivotButton="0" quotePrefix="0" xfId="2604">
      <alignment horizontal="center" vertical="center"/>
    </xf>
    <xf applyAlignment="1" borderId="112" fillId="0" fontId="42" numFmtId="167" pivotButton="0" quotePrefix="0" xfId="2604">
      <alignment horizontal="center" vertical="center"/>
    </xf>
    <xf applyAlignment="1" borderId="190" fillId="0" fontId="0" numFmtId="167" pivotButton="0" quotePrefix="0" xfId="2604">
      <alignment horizontal="center" vertical="center"/>
    </xf>
    <xf applyAlignment="1" borderId="112" fillId="0" fontId="179" numFmtId="167" pivotButton="0" quotePrefix="0" xfId="2604">
      <alignment horizontal="center" vertical="center"/>
    </xf>
    <xf applyAlignment="1" borderId="63" fillId="37" fontId="27" numFmtId="178" pivotButton="0" quotePrefix="0" xfId="0">
      <alignment horizontal="center" vertical="center"/>
    </xf>
    <xf applyAlignment="1" borderId="0" fillId="0" fontId="24" numFmtId="178" pivotButton="0" quotePrefix="0" xfId="0">
      <alignment horizontal="center" vertical="center"/>
    </xf>
    <xf applyAlignment="1" borderId="71" fillId="0" fontId="42" numFmtId="178" pivotButton="0" quotePrefix="0" xfId="0">
      <alignment horizontal="center" vertical="center"/>
    </xf>
    <xf applyAlignment="1" borderId="192" fillId="0" fontId="42" numFmtId="9" pivotButton="0" quotePrefix="0" xfId="2604">
      <alignment horizontal="center" vertical="center"/>
    </xf>
    <xf applyAlignment="1" borderId="112" fillId="0" fontId="42" numFmtId="9" pivotButton="0" quotePrefix="0" xfId="2604">
      <alignment horizontal="center" vertical="center"/>
    </xf>
    <xf applyAlignment="1" borderId="190" fillId="0" fontId="0" numFmtId="9" pivotButton="0" quotePrefix="0" xfId="2604">
      <alignment horizontal="center" vertical="center"/>
    </xf>
    <xf borderId="112" fillId="0" fontId="24" numFmtId="184" pivotButton="0" quotePrefix="0" xfId="11162"/>
    <xf applyAlignment="1" borderId="191" fillId="37" fontId="27" numFmtId="184" pivotButton="0" quotePrefix="0" xfId="11162">
      <alignment horizontal="center" vertical="center"/>
    </xf>
    <xf applyAlignment="1" borderId="112" fillId="0" fontId="24" numFmtId="184" pivotButton="0" quotePrefix="0" xfId="11162">
      <alignment horizontal="center" vertical="center"/>
    </xf>
    <xf applyAlignment="1" borderId="192" fillId="0" fontId="0" numFmtId="184" pivotButton="0" quotePrefix="0" xfId="11162">
      <alignment horizontal="center" vertical="center"/>
    </xf>
    <xf applyAlignment="1" borderId="112" fillId="0" fontId="0" numFmtId="184" pivotButton="0" quotePrefix="0" xfId="11162">
      <alignment horizontal="center" vertical="center"/>
    </xf>
    <xf applyAlignment="1" borderId="190" fillId="0" fontId="0" numFmtId="184" pivotButton="0" quotePrefix="0" xfId="11162">
      <alignment horizontal="center" vertical="center"/>
    </xf>
    <xf applyAlignment="1" borderId="85" fillId="0" fontId="221" numFmtId="9" pivotButton="0" quotePrefix="0" xfId="2604">
      <alignment horizontal="center" vertical="center" wrapText="1"/>
    </xf>
    <xf borderId="77" fillId="0" fontId="0" numFmtId="9" pivotButton="0" quotePrefix="0" xfId="2604"/>
    <xf applyAlignment="1" borderId="85" fillId="0" fontId="27" numFmtId="9" pivotButton="0" quotePrefix="0" xfId="2604">
      <alignment horizontal="center" vertical="center"/>
    </xf>
    <xf applyAlignment="1" borderId="88" fillId="0" fontId="37" numFmtId="9" pivotButton="0" quotePrefix="0" xfId="2604">
      <alignment horizontal="center" vertical="center"/>
    </xf>
    <xf applyAlignment="1" borderId="0" fillId="0" fontId="48" numFmtId="184" pivotButton="0" quotePrefix="0" xfId="11162">
      <alignment horizontal="center"/>
    </xf>
    <xf borderId="0" fillId="0" fontId="48" numFmtId="184" pivotButton="0" quotePrefix="0" xfId="11162"/>
    <xf borderId="0" fillId="0" fontId="24" numFmtId="171" pivotButton="0" quotePrefix="0" xfId="2523"/>
    <xf applyAlignment="1" borderId="71" fillId="0" fontId="0" numFmtId="171" pivotButton="0" quotePrefix="0" xfId="2523">
      <alignment horizontal="center" vertical="center"/>
    </xf>
    <xf applyAlignment="1" borderId="0" fillId="121" fontId="24" numFmtId="171" pivotButton="0" quotePrefix="0" xfId="2523">
      <alignment horizontal="center" vertical="center"/>
    </xf>
    <xf applyAlignment="1" borderId="72" fillId="0" fontId="0" numFmtId="171" pivotButton="0" quotePrefix="0" xfId="2523">
      <alignment horizontal="center" vertical="center"/>
    </xf>
    <xf applyAlignment="1" borderId="71" fillId="0" fontId="24" numFmtId="171" pivotButton="0" quotePrefix="0" xfId="2523">
      <alignment horizontal="center" vertical="center"/>
    </xf>
    <xf applyAlignment="1" borderId="72" fillId="0" fontId="24" numFmtId="171" pivotButton="0" quotePrefix="0" xfId="2523">
      <alignment horizontal="center" vertical="center"/>
    </xf>
    <xf applyAlignment="1" borderId="0" fillId="0" fontId="24" numFmtId="168" pivotButton="0" quotePrefix="0" xfId="2523">
      <alignment horizontal="center" vertical="center"/>
    </xf>
    <xf applyAlignment="1" borderId="112" fillId="0" fontId="221" numFmtId="0" pivotButton="0" quotePrefix="0" xfId="0">
      <alignment horizontal="center" vertical="center"/>
    </xf>
    <xf applyAlignment="1" borderId="112" fillId="0" fontId="0" numFmtId="167" pivotButton="0" quotePrefix="0" xfId="2604">
      <alignment horizontal="center" vertical="center"/>
    </xf>
    <xf applyAlignment="1" borderId="112" fillId="0" fontId="221" numFmtId="9" pivotButton="0" quotePrefix="0" xfId="2604">
      <alignment horizontal="center" vertical="center" wrapText="1"/>
    </xf>
    <xf applyAlignment="1" borderId="112" fillId="37" fontId="27" numFmtId="9" pivotButton="0" quotePrefix="0" xfId="2604">
      <alignment horizontal="center" vertical="center"/>
    </xf>
    <xf borderId="0" fillId="68" fontId="0" numFmtId="184" pivotButton="0" quotePrefix="0" xfId="11162"/>
    <xf applyAlignment="1" borderId="55" fillId="0" fontId="0" numFmtId="168" pivotButton="0" quotePrefix="0" xfId="0">
      <alignment horizontal="center"/>
    </xf>
    <xf applyAlignment="1" borderId="114" fillId="0" fontId="0" numFmtId="9" pivotButton="0" quotePrefix="0" xfId="2604">
      <alignment horizontal="center"/>
    </xf>
    <xf applyAlignment="1" borderId="0" fillId="0" fontId="0" numFmtId="184" pivotButton="0" quotePrefix="0" xfId="11162">
      <alignment horizontal="center"/>
    </xf>
    <xf borderId="113" fillId="0" fontId="0" numFmtId="0" pivotButton="0" quotePrefix="0" xfId="0"/>
    <xf applyAlignment="1" borderId="0" fillId="0" fontId="0" numFmtId="9" pivotButton="0" quotePrefix="0" xfId="2604">
      <alignment horizontal="center" wrapText="1"/>
    </xf>
    <xf applyAlignment="1" borderId="0" fillId="0" fontId="0" numFmtId="184" pivotButton="0" quotePrefix="0" xfId="11162">
      <alignment horizontal="center" wrapText="1"/>
    </xf>
    <xf applyAlignment="1" borderId="113" fillId="0" fontId="0" numFmtId="9" pivotButton="0" quotePrefix="0" xfId="2604">
      <alignment horizontal="center" wrapText="1"/>
    </xf>
    <xf applyAlignment="1" borderId="77" fillId="0" fontId="0" numFmtId="9" pivotButton="0" quotePrefix="0" xfId="2604">
      <alignment horizontal="center" wrapText="1"/>
    </xf>
    <xf applyAlignment="1" borderId="112" fillId="0" fontId="0" numFmtId="9" pivotButton="0" quotePrefix="0" xfId="2604">
      <alignment horizontal="center" wrapText="1"/>
    </xf>
    <xf applyAlignment="1" borderId="0" fillId="0" fontId="0" numFmtId="166" pivotButton="0" quotePrefix="0" xfId="2523">
      <alignment horizontal="center" wrapText="1"/>
    </xf>
    <xf applyAlignment="1" borderId="0" fillId="0" fontId="0" numFmtId="0" pivotButton="0" quotePrefix="0" xfId="0">
      <alignment horizontal="center" wrapText="1"/>
    </xf>
    <xf applyAlignment="1" borderId="77" fillId="0" fontId="0" numFmtId="0" pivotButton="0" quotePrefix="0" xfId="0">
      <alignment horizontal="center" wrapText="1"/>
    </xf>
    <xf applyAlignment="1" borderId="113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  <xf applyAlignment="1" borderId="65" fillId="0" fontId="34" numFmtId="0" pivotButton="0" quotePrefix="0" xfId="0">
      <alignment horizontal="center" vertical="center"/>
    </xf>
    <xf applyAlignment="1" borderId="66" fillId="0" fontId="27" numFmtId="0" pivotButton="0" quotePrefix="0" xfId="0">
      <alignment horizontal="left" vertical="center"/>
    </xf>
    <xf applyAlignment="1" borderId="0" fillId="68" fontId="0" numFmtId="166" pivotButton="0" quotePrefix="0" xfId="0">
      <alignment horizontal="center" vertical="center"/>
    </xf>
    <xf applyAlignment="1" borderId="67" fillId="0" fontId="0" numFmtId="9" pivotButton="0" quotePrefix="0" xfId="2604">
      <alignment horizontal="center" vertical="center"/>
    </xf>
    <xf applyAlignment="1" borderId="68" fillId="0" fontId="0" numFmtId="9" pivotButton="0" quotePrefix="0" xfId="2604">
      <alignment horizontal="left" indent="1" vertical="center"/>
    </xf>
    <xf applyAlignment="1" borderId="113" fillId="0" fontId="0" numFmtId="9" pivotButton="0" quotePrefix="0" xfId="2604">
      <alignment horizontal="center" vertical="center"/>
    </xf>
    <xf applyAlignment="1" borderId="67" fillId="0" fontId="27" numFmtId="0" pivotButton="0" quotePrefix="0" xfId="0">
      <alignment horizontal="center" vertical="center"/>
    </xf>
    <xf applyAlignment="1" borderId="68" fillId="0" fontId="27" numFmtId="0" pivotButton="0" quotePrefix="0" xfId="0">
      <alignment horizontal="left" vertical="center"/>
    </xf>
    <xf applyAlignment="1" borderId="0" fillId="68" fontId="27" numFmtId="166" pivotButton="0" quotePrefix="0" xfId="0">
      <alignment horizontal="center" vertical="center"/>
    </xf>
    <xf applyAlignment="1" borderId="0" fillId="68" fontId="27" numFmtId="184" pivotButton="0" quotePrefix="0" xfId="11162">
      <alignment horizontal="center" vertical="center"/>
    </xf>
    <xf applyAlignment="1" borderId="86" fillId="37" fontId="27" numFmtId="0" pivotButton="0" quotePrefix="0" xfId="0">
      <alignment horizontal="center" vertical="center"/>
    </xf>
    <xf applyAlignment="1" borderId="87" fillId="0" fontId="34" numFmtId="0" pivotButton="0" quotePrefix="0" xfId="0">
      <alignment horizontal="center" vertical="center"/>
    </xf>
    <xf applyAlignment="1" borderId="113" fillId="0" fontId="35" numFmtId="0" pivotButton="0" quotePrefix="0" xfId="0">
      <alignment horizontal="center" vertical="center"/>
    </xf>
    <xf applyAlignment="1" borderId="67" fillId="0" fontId="35" numFmtId="3" pivotButton="0" quotePrefix="0" xfId="2604">
      <alignment horizontal="center" vertical="center"/>
    </xf>
    <xf applyAlignment="1" borderId="68" fillId="71" fontId="0" numFmtId="3" pivotButton="0" quotePrefix="0" xfId="2604">
      <alignment horizontal="left" indent="1" vertical="center"/>
    </xf>
    <xf applyAlignment="1" borderId="0" fillId="0" fontId="0" numFmtId="3" pivotButton="0" quotePrefix="0" xfId="2604">
      <alignment horizontal="center" vertical="center"/>
    </xf>
    <xf applyAlignment="1" borderId="77" fillId="0" fontId="0" numFmtId="3" pivotButton="0" quotePrefix="0" xfId="2604">
      <alignment horizontal="center" vertical="center"/>
    </xf>
    <xf applyAlignment="1" borderId="113" fillId="0" fontId="35" numFmtId="9" pivotButton="0" quotePrefix="0" xfId="2604">
      <alignment horizontal="center" vertical="center"/>
    </xf>
    <xf applyAlignment="1" borderId="113" fillId="0" fontId="34" numFmtId="0" pivotButton="0" quotePrefix="0" xfId="0">
      <alignment horizontal="center" vertical="center"/>
    </xf>
    <xf applyAlignment="1" borderId="89" fillId="0" fontId="35" numFmtId="0" pivotButton="0" quotePrefix="0" xfId="0">
      <alignment horizontal="center" vertical="center"/>
    </xf>
    <xf applyAlignment="1" borderId="70" fillId="0" fontId="0" numFmtId="0" pivotButton="0" quotePrefix="0" xfId="0">
      <alignment horizontal="left" indent="1" vertical="center"/>
    </xf>
    <xf applyAlignment="1" borderId="0" fillId="0" fontId="35" numFmtId="0" pivotButton="0" quotePrefix="0" xfId="0">
      <alignment horizontal="left" vertical="center"/>
    </xf>
    <xf applyAlignment="1" borderId="0" fillId="0" fontId="35" numFmtId="9" pivotButton="0" quotePrefix="0" xfId="2604">
      <alignment horizontal="center" vertical="center"/>
    </xf>
    <xf applyAlignment="1" borderId="113" fillId="0" fontId="35" numFmtId="3" pivotButton="0" quotePrefix="0" xfId="2604">
      <alignment horizontal="center" vertical="center"/>
    </xf>
    <xf applyAlignment="1" borderId="68" fillId="0" fontId="0" numFmtId="3" pivotButton="0" quotePrefix="0" xfId="2604">
      <alignment horizontal="left" indent="1" vertical="center"/>
    </xf>
    <xf applyAlignment="1" borderId="0" fillId="0" fontId="35" numFmtId="3" pivotButton="0" quotePrefix="0" xfId="2604">
      <alignment horizontal="center" vertical="center"/>
    </xf>
    <xf applyAlignment="1" borderId="58" fillId="0" fontId="24" numFmtId="165" pivotButton="0" quotePrefix="0" xfId="0">
      <alignment horizontal="center"/>
    </xf>
    <xf applyAlignment="1" borderId="0" fillId="0" fontId="180" numFmtId="165" pivotButton="0" quotePrefix="0" xfId="0">
      <alignment horizontal="center"/>
    </xf>
    <xf applyAlignment="1" borderId="0" fillId="0" fontId="0" numFmtId="168" pivotButton="0" quotePrefix="0" xfId="0">
      <alignment horizontal="center"/>
    </xf>
    <xf borderId="0" fillId="0" fontId="0" numFmtId="166" pivotButton="0" quotePrefix="0" xfId="0"/>
    <xf borderId="113" fillId="0" fontId="0" numFmtId="184" pivotButton="0" quotePrefix="0" xfId="11162"/>
    <xf applyAlignment="1" borderId="113" fillId="0" fontId="27" numFmtId="184" pivotButton="0" quotePrefix="0" xfId="11162">
      <alignment horizontal="center" vertical="center"/>
    </xf>
    <xf applyAlignment="1" borderId="86" fillId="37" fontId="27" numFmtId="166" pivotButton="0" quotePrefix="0" xfId="2523">
      <alignment horizontal="center" vertical="center"/>
    </xf>
    <xf applyAlignment="1" borderId="113" fillId="0" fontId="0" numFmtId="165" pivotButton="0" quotePrefix="0" xfId="2523">
      <alignment horizontal="center" vertical="center"/>
    </xf>
    <xf applyAlignment="1" borderId="89" fillId="0" fontId="229" numFmtId="165" pivotButton="0" quotePrefix="0" xfId="0">
      <alignment horizontal="center" vertical="center"/>
    </xf>
    <xf applyAlignment="1" borderId="126" fillId="68" fontId="246" numFmtId="184" pivotButton="0" quotePrefix="0" xfId="11162">
      <alignment horizontal="center" vertical="center"/>
    </xf>
    <xf applyAlignment="1" borderId="72" fillId="0" fontId="221" numFmtId="9" pivotButton="0" quotePrefix="0" xfId="2604">
      <alignment horizontal="center" vertical="center" wrapText="1"/>
    </xf>
    <xf applyAlignment="1" borderId="81" fillId="0" fontId="0" numFmtId="184" pivotButton="0" quotePrefix="0" xfId="11162">
      <alignment horizontal="center" vertical="center"/>
    </xf>
    <xf applyAlignment="1" borderId="199" fillId="0" fontId="24" numFmtId="0" pivotButton="0" quotePrefix="0" xfId="0">
      <alignment horizontal="center"/>
    </xf>
    <xf applyAlignment="1" borderId="200" fillId="0" fontId="221" numFmtId="17" pivotButton="0" quotePrefix="0" xfId="0">
      <alignment horizontal="center" vertical="center"/>
    </xf>
    <xf applyAlignment="1" borderId="81" fillId="0" fontId="24" numFmtId="0" pivotButton="0" quotePrefix="0" xfId="0">
      <alignment horizontal="center"/>
    </xf>
    <xf applyAlignment="1" borderId="201" fillId="47" fontId="27" numFmtId="9" pivotButton="0" quotePrefix="0" xfId="2604">
      <alignment horizontal="center" vertical="center"/>
    </xf>
    <xf applyAlignment="1" borderId="202" fillId="0" fontId="24" numFmtId="9" pivotButton="0" quotePrefix="0" xfId="2604">
      <alignment horizontal="center" vertical="center"/>
    </xf>
    <xf applyAlignment="1" borderId="81" fillId="0" fontId="24" numFmtId="9" pivotButton="0" quotePrefix="0" xfId="2604">
      <alignment horizontal="center" vertical="center"/>
    </xf>
    <xf applyAlignment="1" borderId="200" fillId="0" fontId="24" numFmtId="9" pivotButton="0" quotePrefix="0" xfId="2604">
      <alignment horizontal="center" vertical="center"/>
    </xf>
    <xf applyAlignment="1" borderId="81" fillId="0" fontId="27" numFmtId="9" pivotButton="0" quotePrefix="0" xfId="2604">
      <alignment horizontal="center" vertical="center"/>
    </xf>
    <xf applyAlignment="1" borderId="77" fillId="0" fontId="27" numFmtId="9" pivotButton="0" quotePrefix="0" xfId="2604">
      <alignment horizontal="center"/>
    </xf>
    <xf applyAlignment="1" borderId="54" fillId="37" fontId="27" numFmtId="184" pivotButton="0" quotePrefix="0" xfId="11162">
      <alignment horizontal="center" vertical="center"/>
    </xf>
    <xf applyAlignment="1" borderId="0" fillId="0" fontId="24" numFmtId="0" pivotButton="0" quotePrefix="0" xfId="0">
      <alignment horizontal="center" vertical="center" wrapText="1"/>
    </xf>
    <xf applyAlignment="1" borderId="58" fillId="0" fontId="24" numFmtId="165" pivotButton="0" quotePrefix="0" xfId="0">
      <alignment horizontal="center" vertical="center"/>
    </xf>
    <xf applyAlignment="1" borderId="198" fillId="0" fontId="0" numFmtId="9" pivotButton="0" quotePrefix="0" xfId="2604">
      <alignment horizontal="center" vertical="center"/>
    </xf>
    <xf borderId="0" fillId="0" fontId="0" numFmtId="166" pivotButton="0" quotePrefix="0" xfId="2604"/>
    <xf borderId="0" fillId="68" fontId="0" numFmtId="184" pivotButton="0" quotePrefix="0" xfId="0"/>
    <xf applyAlignment="1" borderId="0" fillId="0" fontId="36" numFmtId="171" pivotButton="0" quotePrefix="0" xfId="2523">
      <alignment horizontal="center" vertical="center"/>
    </xf>
    <xf applyAlignment="1" borderId="0" fillId="0" fontId="24" numFmtId="171" pivotButton="0" quotePrefix="0" xfId="2523">
      <alignment horizontal="center" vertical="center"/>
    </xf>
    <xf applyAlignment="1" borderId="71" fillId="0" fontId="0" numFmtId="171" pivotButton="0" quotePrefix="0" xfId="2523">
      <alignment horizontal="center" vertical="center"/>
    </xf>
    <xf applyAlignment="1" borderId="72" fillId="0" fontId="0" numFmtId="171" pivotButton="0" quotePrefix="0" xfId="2523">
      <alignment horizontal="center" vertical="center"/>
    </xf>
    <xf applyAlignment="1" borderId="0" fillId="121" fontId="36" numFmtId="171" pivotButton="0" quotePrefix="0" xfId="2523">
      <alignment horizontal="center" vertical="center"/>
    </xf>
    <xf applyAlignment="1" borderId="71" fillId="0" fontId="36" numFmtId="171" pivotButton="0" quotePrefix="0" xfId="2523">
      <alignment horizontal="center" vertical="center"/>
    </xf>
    <xf applyAlignment="1" borderId="72" fillId="0" fontId="36" numFmtId="171" pivotButton="0" quotePrefix="0" xfId="2523">
      <alignment horizontal="center" vertical="center"/>
    </xf>
    <xf borderId="0" fillId="0" fontId="292" numFmtId="166" pivotButton="0" quotePrefix="0" xfId="0"/>
    <xf borderId="112" fillId="0" fontId="27" numFmtId="9" pivotButton="0" quotePrefix="0" xfId="2604"/>
    <xf applyAlignment="1" borderId="88" fillId="0" fontId="27" numFmtId="9" pivotButton="0" quotePrefix="0" xfId="2604">
      <alignment horizontal="center" vertical="center"/>
    </xf>
    <xf applyAlignment="1" borderId="77" fillId="0" fontId="179" numFmtId="9" pivotButton="0" quotePrefix="0" xfId="2604">
      <alignment horizontal="center" vertical="center"/>
    </xf>
    <xf applyAlignment="1" borderId="204" fillId="0" fontId="24" numFmtId="9" pivotButton="0" quotePrefix="0" xfId="2604">
      <alignment horizontal="center" vertical="center"/>
    </xf>
    <xf borderId="204" fillId="0" fontId="24" numFmtId="165" pivotButton="0" quotePrefix="0" xfId="0"/>
    <xf applyAlignment="1" borderId="77" fillId="0" fontId="24" numFmtId="0" pivotButton="0" quotePrefix="0" xfId="0">
      <alignment horizontal="center" wrapText="1"/>
    </xf>
    <xf applyAlignment="1" borderId="205" fillId="37" fontId="27" numFmtId="9" pivotButton="0" quotePrefix="0" xfId="2604">
      <alignment horizontal="center" vertical="center"/>
    </xf>
    <xf borderId="0" fillId="68" fontId="290" numFmtId="171" pivotButton="0" quotePrefix="0" xfId="2523"/>
    <xf borderId="0" fillId="0" fontId="0" numFmtId="184" pivotButton="0" quotePrefix="0" xfId="11162"/>
    <xf borderId="0" fillId="0" fontId="292" numFmtId="184" pivotButton="0" quotePrefix="0" xfId="0"/>
    <xf applyAlignment="1" borderId="138" fillId="0" fontId="246" numFmtId="3" pivotButton="0" quotePrefix="0" xfId="0">
      <alignment horizontal="center" vertical="center"/>
    </xf>
    <xf applyAlignment="1" borderId="138" fillId="0" fontId="246" numFmtId="3" pivotButton="0" quotePrefix="0" xfId="0">
      <alignment horizontal="center"/>
    </xf>
    <xf borderId="112" fillId="0" fontId="24" numFmtId="0" pivotButton="0" quotePrefix="0" xfId="0"/>
    <xf applyAlignment="1" borderId="112" fillId="0" fontId="27" numFmtId="165" pivotButton="0" quotePrefix="0" xfId="0">
      <alignment horizontal="center" vertical="center"/>
    </xf>
    <xf applyAlignment="1" borderId="112" fillId="0" fontId="0" numFmtId="0" pivotButton="0" quotePrefix="0" xfId="0">
      <alignment horizontal="center" vertical="center"/>
    </xf>
    <xf applyAlignment="1" borderId="112" fillId="40" fontId="27" numFmtId="165" pivotButton="0" quotePrefix="0" xfId="0">
      <alignment horizontal="center" vertical="center"/>
    </xf>
    <xf applyAlignment="1" borderId="112" fillId="0" fontId="0" numFmtId="165" pivotButton="0" quotePrefix="0" xfId="0">
      <alignment horizontal="center" vertical="center"/>
    </xf>
    <xf applyAlignment="1" borderId="112" fillId="0" fontId="0" numFmtId="9" pivotButton="0" quotePrefix="0" xfId="2604">
      <alignment horizontal="center"/>
    </xf>
    <xf applyAlignment="1" borderId="71" fillId="68" fontId="0" numFmtId="172" pivotButton="0" quotePrefix="0" xfId="0">
      <alignment horizontal="center" vertical="center"/>
    </xf>
    <xf applyAlignment="1" borderId="72" fillId="68" fontId="27" numFmtId="165" pivotButton="0" quotePrefix="0" xfId="0">
      <alignment horizontal="center" vertical="center"/>
    </xf>
    <xf applyAlignment="1" borderId="72" fillId="110" fontId="27" numFmtId="166" pivotButton="0" quotePrefix="0" xfId="2523">
      <alignment horizontal="center" vertical="center"/>
    </xf>
    <xf applyAlignment="1" borderId="72" fillId="0" fontId="37" numFmtId="171" pivotButton="0" quotePrefix="0" xfId="2523">
      <alignment horizontal="center" vertical="center"/>
    </xf>
    <xf applyAlignment="1" borderId="71" fillId="0" fontId="37" numFmtId="166" pivotButton="0" quotePrefix="0" xfId="2523">
      <alignment horizontal="center" vertical="center"/>
    </xf>
    <xf applyAlignment="1" borderId="0" fillId="0" fontId="29" numFmtId="171" pivotButton="0" quotePrefix="0" xfId="2523">
      <alignment horizontal="center" vertical="center"/>
    </xf>
    <xf applyAlignment="1" borderId="112" fillId="68" fontId="27" numFmtId="9" pivotButton="0" quotePrefix="0" xfId="2604">
      <alignment horizontal="center" vertical="center"/>
    </xf>
    <xf applyAlignment="1" borderId="112" fillId="68" fontId="0" numFmtId="165" pivotButton="0" quotePrefix="0" xfId="0">
      <alignment horizontal="center" vertical="center"/>
    </xf>
    <xf applyAlignment="1" borderId="112" fillId="68" fontId="29" numFmtId="165" pivotButton="0" quotePrefix="0" xfId="0">
      <alignment horizontal="center" vertical="center"/>
    </xf>
    <xf applyAlignment="1" borderId="112" fillId="0" fontId="27" numFmtId="9" pivotButton="0" quotePrefix="0" xfId="2604">
      <alignment horizontal="center"/>
    </xf>
    <xf applyAlignment="1" borderId="0" fillId="0" fontId="29" numFmtId="9" pivotButton="0" quotePrefix="0" xfId="2604">
      <alignment horizontal="center" vertical="center"/>
    </xf>
    <xf applyAlignment="1" borderId="115" fillId="0" fontId="0" numFmtId="175" pivotButton="0" quotePrefix="0" xfId="0">
      <alignment horizontal="center" vertical="center"/>
    </xf>
    <xf applyAlignment="1" borderId="190" fillId="0" fontId="221" numFmtId="17" pivotButton="0" quotePrefix="0" xfId="0">
      <alignment horizontal="center"/>
    </xf>
    <xf applyAlignment="1" borderId="112" fillId="37" fontId="43" numFmtId="9" pivotButton="0" quotePrefix="0" xfId="2604">
      <alignment horizontal="center" vertical="center"/>
    </xf>
    <xf applyAlignment="1" borderId="190" fillId="0" fontId="221" numFmtId="17" pivotButton="0" quotePrefix="0" xfId="0">
      <alignment horizontal="center" vertical="center"/>
    </xf>
    <xf applyAlignment="1" borderId="112" fillId="0" fontId="24" numFmtId="0" pivotButton="0" quotePrefix="0" xfId="0">
      <alignment horizontal="center"/>
    </xf>
    <xf applyAlignment="1" borderId="191" fillId="47" fontId="27" numFmtId="9" pivotButton="0" quotePrefix="0" xfId="2604">
      <alignment horizontal="center" vertical="center"/>
    </xf>
    <xf applyAlignment="1" borderId="190" fillId="0" fontId="24" numFmtId="9" pivotButton="0" quotePrefix="0" xfId="2604">
      <alignment horizontal="center" vertical="center"/>
    </xf>
    <xf applyAlignment="1" borderId="193" fillId="47" fontId="27" numFmtId="9" pivotButton="0" quotePrefix="0" xfId="2604">
      <alignment horizontal="center" vertical="center"/>
    </xf>
    <xf applyAlignment="1" borderId="190" fillId="0" fontId="0" numFmtId="184" pivotButton="0" quotePrefix="0" xfId="11162">
      <alignment horizontal="center" vertical="center"/>
    </xf>
    <xf applyAlignment="1" borderId="121" fillId="123" fontId="298" numFmtId="0" pivotButton="0" quotePrefix="0" xfId="0">
      <alignment horizontal="center" wrapText="1"/>
    </xf>
    <xf applyAlignment="1" borderId="120" fillId="123" fontId="298" numFmtId="0" pivotButton="0" quotePrefix="0" xfId="0">
      <alignment horizontal="center" wrapText="1"/>
    </xf>
    <xf applyAlignment="1" borderId="167" fillId="68" fontId="296" numFmtId="0" pivotButton="0" quotePrefix="0" xfId="0">
      <alignment horizontal="center" wrapText="1"/>
    </xf>
    <xf borderId="0" fillId="0" fontId="0" numFmtId="1" pivotButton="0" quotePrefix="0" xfId="0"/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1162">
      <alignment horizontal="center" vertical="center"/>
    </xf>
    <xf applyAlignment="1" borderId="72" fillId="0" fontId="27" numFmtId="171" pivotButton="0" quotePrefix="0" xfId="2523">
      <alignment horizontal="center" vertical="center"/>
    </xf>
    <xf applyAlignment="1" borderId="166" fillId="68" fontId="296" numFmtId="184" pivotButton="0" quotePrefix="0" xfId="11162">
      <alignment horizontal="center" vertical="center" wrapText="1"/>
    </xf>
    <xf applyAlignment="1" borderId="167" fillId="68" fontId="296" numFmtId="184" pivotButton="0" quotePrefix="0" xfId="11162">
      <alignment horizontal="center" vertical="center" wrapText="1"/>
    </xf>
    <xf applyAlignment="1" borderId="0" fillId="0" fontId="292" numFmtId="184" pivotButton="0" quotePrefix="0" xfId="11162">
      <alignment horizontal="center" vertical="center"/>
    </xf>
    <xf applyAlignment="1" borderId="0" fillId="0" fontId="0" numFmtId="188" pivotButton="0" quotePrefix="0" xfId="11162">
      <alignment horizontal="center" vertical="center"/>
    </xf>
    <xf borderId="0" fillId="0" fontId="33" numFmtId="9" pivotButton="0" quotePrefix="0" xfId="2604"/>
    <xf applyAlignment="1" borderId="0" fillId="0" fontId="0" numFmtId="184" pivotButton="0" quotePrefix="0" xfId="11162">
      <alignment horizontal="center"/>
    </xf>
    <xf applyAlignment="1" borderId="190" fillId="0" fontId="221" numFmtId="184" pivotButton="0" quotePrefix="0" xfId="11162">
      <alignment horizontal="center" vertical="center"/>
    </xf>
    <xf applyAlignment="1" borderId="112" fillId="0" fontId="0" numFmtId="184" pivotButton="0" quotePrefix="0" xfId="11162">
      <alignment horizontal="center"/>
    </xf>
    <xf applyAlignment="1" borderId="190" fillId="0" fontId="27" numFmtId="0" pivotButton="0" quotePrefix="0" xfId="0">
      <alignment horizontal="center" vertical="center"/>
    </xf>
    <xf applyAlignment="1" borderId="112" fillId="0" fontId="221" numFmtId="17" pivotButton="0" quotePrefix="0" xfId="0">
      <alignment horizontal="center"/>
    </xf>
    <xf applyAlignment="1" borderId="112" fillId="37" fontId="43" numFmtId="184" pivotButton="0" quotePrefix="0" xfId="11162">
      <alignment horizontal="center" vertical="center"/>
    </xf>
    <xf applyAlignment="1" borderId="112" fillId="0" fontId="27" numFmtId="184" pivotButton="0" quotePrefix="0" xfId="11162">
      <alignment horizontal="center" vertical="center"/>
    </xf>
    <xf applyAlignment="1" borderId="112" fillId="0" fontId="0" numFmtId="184" pivotButton="0" quotePrefix="1" xfId="11162">
      <alignment horizontal="center" vertical="center"/>
    </xf>
    <xf applyAlignment="1" borderId="112" fillId="121" fontId="24" numFmtId="184" pivotButton="0" quotePrefix="0" xfId="11162">
      <alignment horizontal="center" vertical="center"/>
    </xf>
    <xf applyAlignment="1" borderId="112" fillId="121" fontId="27" numFmtId="184" pivotButton="0" quotePrefix="0" xfId="11162">
      <alignment horizontal="center" vertical="center"/>
    </xf>
    <xf applyAlignment="1" borderId="112" fillId="0" fontId="0" numFmtId="184" pivotButton="0" quotePrefix="1" xfId="11162">
      <alignment horizontal="center" vertical="center"/>
    </xf>
    <xf applyAlignment="1" borderId="112" fillId="37" fontId="27" numFmtId="184" pivotButton="0" quotePrefix="0" xfId="11162">
      <alignment horizontal="center" vertical="center"/>
    </xf>
    <xf applyAlignment="1" borderId="112" fillId="0" fontId="24" numFmtId="184" pivotButton="0" quotePrefix="1" xfId="11162">
      <alignment horizontal="center" vertical="center"/>
    </xf>
    <xf borderId="77" fillId="0" fontId="24" numFmtId="9" pivotButton="0" quotePrefix="0" xfId="2604"/>
    <xf borderId="112" fillId="0" fontId="0" numFmtId="184" pivotButton="0" quotePrefix="0" xfId="11162"/>
    <xf applyAlignment="1" borderId="191" fillId="37" fontId="43" numFmtId="184" pivotButton="0" quotePrefix="0" xfId="11162">
      <alignment horizontal="center" vertical="center"/>
    </xf>
    <xf applyAlignment="1" borderId="192" fillId="0" fontId="24" numFmtId="184" pivotButton="0" quotePrefix="0" xfId="11162">
      <alignment horizontal="center" vertical="center"/>
    </xf>
    <xf applyAlignment="1" borderId="192" fillId="0" fontId="42" numFmtId="184" pivotButton="0" quotePrefix="0" xfId="11162">
      <alignment horizontal="center" vertical="center"/>
    </xf>
    <xf applyAlignment="1" borderId="112" fillId="0" fontId="42" numFmtId="184" pivotButton="0" quotePrefix="0" xfId="11162">
      <alignment horizontal="center" vertical="center"/>
    </xf>
    <xf applyAlignment="1" borderId="112" fillId="0" fontId="179" numFmtId="184" pivotButton="0" quotePrefix="0" xfId="11162">
      <alignment horizontal="center" vertical="center"/>
    </xf>
    <xf borderId="0" fillId="0" fontId="24" numFmtId="184" pivotButton="0" quotePrefix="0" xfId="0"/>
    <xf applyAlignment="1" borderId="0" fillId="121" fontId="24" numFmtId="187" pivotButton="0" quotePrefix="0" xfId="11162">
      <alignment horizontal="center" vertical="center"/>
    </xf>
    <xf borderId="0" fillId="0" fontId="0" numFmtId="189" pivotButton="0" quotePrefix="0" xfId="11162"/>
    <xf applyAlignment="1" borderId="0" fillId="0" fontId="0" numFmtId="189" pivotButton="0" quotePrefix="0" xfId="11162">
      <alignment horizontal="center"/>
    </xf>
    <xf applyAlignment="1" borderId="63" fillId="37" fontId="27" numFmtId="189" pivotButton="0" quotePrefix="0" xfId="11162">
      <alignment horizontal="center" vertical="center"/>
    </xf>
    <xf applyAlignment="1" borderId="0" fillId="0" fontId="0" numFmtId="189" pivotButton="0" quotePrefix="0" xfId="11162">
      <alignment horizontal="center" vertical="center"/>
    </xf>
    <xf applyAlignment="1" borderId="63" fillId="0" fontId="0" numFmtId="189" pivotButton="0" quotePrefix="0" xfId="11162">
      <alignment horizontal="center" vertical="center"/>
    </xf>
    <xf applyAlignment="1" borderId="0" fillId="0" fontId="180" numFmtId="189" pivotButton="0" quotePrefix="0" xfId="11162">
      <alignment horizontal="center" vertical="center"/>
    </xf>
    <xf applyAlignment="1" borderId="0" fillId="0" fontId="179" numFmtId="189" pivotButton="0" quotePrefix="0" xfId="11162">
      <alignment horizontal="center" vertical="center"/>
    </xf>
    <xf applyAlignment="1" borderId="0" fillId="0" fontId="311" numFmtId="189" pivotButton="0" quotePrefix="0" xfId="11162">
      <alignment horizontal="center" vertical="center"/>
    </xf>
    <xf applyAlignment="1" borderId="0" fillId="0" fontId="318" numFmtId="189" pivotButton="0" quotePrefix="0" xfId="11162">
      <alignment horizontal="center" vertical="center"/>
    </xf>
    <xf borderId="0" fillId="0" fontId="0" numFmtId="189" pivotButton="0" quotePrefix="0" xfId="11162"/>
    <xf applyAlignment="1" borderId="0" fillId="0" fontId="0" numFmtId="170" pivotButton="0" quotePrefix="0" xfId="2523">
      <alignment horizontal="center" vertical="center"/>
    </xf>
    <xf applyAlignment="1" borderId="113" fillId="0" fontId="27" numFmtId="0" pivotButton="0" quotePrefix="0" xfId="0">
      <alignment vertical="center"/>
    </xf>
    <xf applyAlignment="1" borderId="68" fillId="0" fontId="27" numFmtId="0" pivotButton="0" quotePrefix="0" xfId="0">
      <alignment vertical="center"/>
    </xf>
    <xf applyAlignment="1" borderId="113" fillId="0" fontId="0" numFmtId="0" pivotButton="0" quotePrefix="0" xfId="0">
      <alignment vertical="center"/>
    </xf>
    <xf applyAlignment="1" borderId="68" fillId="0" fontId="0" numFmtId="0" pivotButton="0" quotePrefix="0" xfId="0">
      <alignment horizontal="left" indent="3" vertical="center"/>
    </xf>
    <xf applyAlignment="1" borderId="121" fillId="123" fontId="298" numFmtId="184" pivotButton="0" quotePrefix="0" xfId="11162">
      <alignment horizontal="center" vertical="center" wrapText="1"/>
    </xf>
    <xf applyAlignment="1" borderId="122" fillId="123" fontId="298" numFmtId="184" pivotButton="0" quotePrefix="0" xfId="11162">
      <alignment horizontal="center" vertical="center" wrapText="1"/>
    </xf>
    <xf applyAlignment="1" borderId="0" fillId="68" fontId="296" numFmtId="184" pivotButton="0" quotePrefix="0" xfId="11162">
      <alignment vertical="center" wrapText="1"/>
    </xf>
    <xf applyAlignment="1" borderId="0" fillId="68" fontId="296" numFmtId="0" pivotButton="0" quotePrefix="0" xfId="2567">
      <alignment horizontal="center" vertical="center" wrapText="1"/>
    </xf>
    <xf applyAlignment="1" borderId="0" fillId="68" fontId="0" numFmtId="184" pivotButton="0" quotePrefix="0" xfId="11162">
      <alignment horizontal="center"/>
    </xf>
    <xf applyAlignment="1" borderId="0" fillId="68" fontId="296" numFmtId="184" pivotButton="0" quotePrefix="0" xfId="11162">
      <alignment horizontal="center" vertical="center" wrapText="1"/>
    </xf>
    <xf applyAlignment="1" borderId="121" fillId="123" fontId="298" numFmtId="184" pivotButton="0" quotePrefix="0" xfId="11162">
      <alignment vertical="center" wrapText="1"/>
    </xf>
    <xf applyAlignment="1" borderId="0" fillId="0" fontId="24" numFmtId="184" pivotButton="0" quotePrefix="0" xfId="11162">
      <alignment horizontal="center"/>
    </xf>
    <xf applyAlignment="1" borderId="0" fillId="0" fontId="48" numFmtId="166" pivotButton="0" quotePrefix="0" xfId="2604">
      <alignment horizontal="center"/>
    </xf>
    <xf applyAlignment="1" borderId="0" fillId="0" fontId="0" numFmtId="190" pivotButton="0" quotePrefix="0" xfId="2604">
      <alignment horizontal="center"/>
    </xf>
    <xf borderId="0" fillId="0" fontId="0" numFmtId="190" pivotButton="0" quotePrefix="0" xfId="2604"/>
    <xf applyAlignment="1" borderId="0" fillId="0" fontId="0" numFmtId="184" pivotButton="0" quotePrefix="0" xfId="11162">
      <alignment horizontal="center"/>
    </xf>
    <xf borderId="0" fillId="132" fontId="0" numFmtId="0" pivotButton="0" quotePrefix="0" xfId="0"/>
    <xf borderId="0" fillId="132" fontId="27" numFmtId="0" pivotButton="0" quotePrefix="0" xfId="0"/>
    <xf applyAlignment="1" borderId="192" fillId="0" fontId="27" numFmtId="9" pivotButton="0" quotePrefix="0" xfId="2604">
      <alignment horizontal="center" vertical="center"/>
    </xf>
    <xf applyAlignment="1" borderId="112" fillId="0" fontId="179" numFmtId="9" pivotButton="0" quotePrefix="0" xfId="2604">
      <alignment horizontal="center" vertical="center"/>
    </xf>
    <xf applyAlignment="1" borderId="112" fillId="0" fontId="27" numFmtId="183" pivotButton="0" quotePrefix="0" xfId="2604">
      <alignment horizontal="center"/>
    </xf>
    <xf applyAlignment="1" borderId="196" fillId="0" fontId="24" numFmtId="9" pivotButton="0" quotePrefix="0" xfId="2604">
      <alignment horizontal="center" vertical="center"/>
    </xf>
    <xf applyAlignment="1" borderId="197" fillId="37" fontId="27" numFmtId="9" pivotButton="0" quotePrefix="0" xfId="2604">
      <alignment horizontal="center" vertical="center"/>
    </xf>
    <xf applyAlignment="1" borderId="190" fillId="0" fontId="221" numFmtId="0" pivotButton="0" quotePrefix="0" xfId="0">
      <alignment horizontal="center"/>
    </xf>
    <xf applyAlignment="1" borderId="192" fillId="47" fontId="27" numFmtId="9" pivotButton="0" quotePrefix="0" xfId="2604">
      <alignment horizontal="center" vertical="center"/>
    </xf>
    <xf applyAlignment="1" borderId="112" fillId="0" fontId="24" numFmtId="9" pivotButton="0" quotePrefix="0" xfId="2604">
      <alignment horizontal="center"/>
    </xf>
    <xf borderId="0" fillId="0" fontId="0" numFmtId="189" pivotButton="0" quotePrefix="0" xfId="11162"/>
    <xf borderId="55" fillId="0" fontId="24" numFmtId="166" pivotButton="0" quotePrefix="0" xfId="2523"/>
    <xf applyAlignment="1" borderId="192" fillId="68" fontId="0" numFmtId="184" pivotButton="0" quotePrefix="0" xfId="11162">
      <alignment horizontal="center" vertical="center"/>
    </xf>
    <xf applyAlignment="1" borderId="112" fillId="68" fontId="0" numFmtId="184" pivotButton="0" quotePrefix="0" xfId="11162">
      <alignment horizontal="center" vertical="center"/>
    </xf>
    <xf applyAlignment="1" borderId="190" fillId="68" fontId="27" numFmtId="184" pivotButton="0" quotePrefix="0" xfId="11162">
      <alignment horizontal="center" vertical="center"/>
    </xf>
    <xf applyAlignment="1" borderId="190" fillId="0" fontId="27" numFmtId="184" pivotButton="0" quotePrefix="0" xfId="11162">
      <alignment horizontal="center" vertical="center"/>
    </xf>
    <xf applyAlignment="1" borderId="190" fillId="0" fontId="37" numFmtId="184" pivotButton="0" quotePrefix="0" xfId="11162">
      <alignment horizontal="center" vertical="center"/>
    </xf>
    <xf applyAlignment="1" borderId="191" fillId="0" fontId="27" numFmtId="184" pivotButton="0" quotePrefix="0" xfId="11162">
      <alignment horizontal="center" vertical="center"/>
    </xf>
    <xf applyAlignment="1" borderId="192" fillId="0" fontId="37" numFmtId="184" pivotButton="0" quotePrefix="0" xfId="11162">
      <alignment horizontal="center" vertical="center"/>
    </xf>
    <xf applyAlignment="1" borderId="112" fillId="68" fontId="29" numFmtId="184" pivotButton="0" quotePrefix="0" xfId="11162">
      <alignment horizontal="center" vertical="center"/>
    </xf>
    <xf applyAlignment="1" borderId="112" fillId="0" fontId="0" numFmtId="184" pivotButton="0" quotePrefix="0" xfId="11162">
      <alignment horizontal="center" wrapText="1"/>
    </xf>
    <xf applyAlignment="1" borderId="212" fillId="0" fontId="0" numFmtId="9" pivotButton="0" quotePrefix="0" xfId="2604">
      <alignment horizontal="center"/>
    </xf>
    <xf applyAlignment="1" borderId="213" fillId="0" fontId="0" numFmtId="9" pivotButton="0" quotePrefix="0" xfId="2604">
      <alignment horizontal="center"/>
    </xf>
    <xf applyAlignment="1" borderId="190" fillId="0" fontId="221" numFmtId="9" pivotButton="0" quotePrefix="0" xfId="2604">
      <alignment horizontal="center"/>
    </xf>
    <xf applyAlignment="1" borderId="112" fillId="0" fontId="221" numFmtId="184" pivotButton="0" quotePrefix="0" xfId="11162">
      <alignment horizontal="center" vertical="center"/>
    </xf>
    <xf applyAlignment="1" borderId="0" fillId="0" fontId="24" numFmtId="9" pivotButton="0" quotePrefix="0" xfId="2604">
      <alignment horizontal="right"/>
    </xf>
    <xf applyAlignment="1" borderId="0" fillId="0" fontId="0" numFmtId="9" pivotButton="0" quotePrefix="0" xfId="2604">
      <alignment horizontal="right"/>
    </xf>
    <xf applyAlignment="1" borderId="72" fillId="37" fontId="27" numFmtId="166" pivotButton="0" quotePrefix="0" xfId="2523">
      <alignment horizontal="center" vertical="center"/>
    </xf>
    <xf applyAlignment="1" borderId="112" fillId="47" fontId="27" numFmtId="9" pivotButton="0" quotePrefix="0" xfId="2604">
      <alignment horizontal="center" vertical="center"/>
    </xf>
    <xf applyAlignment="1" borderId="129" fillId="0" fontId="246" numFmtId="3" pivotButton="0" quotePrefix="0" xfId="0">
      <alignment horizontal="center" vertical="center"/>
    </xf>
    <xf applyAlignment="1" borderId="135" fillId="0" fontId="246" numFmtId="3" pivotButton="0" quotePrefix="0" xfId="0">
      <alignment horizontal="center" vertical="center"/>
    </xf>
    <xf applyAlignment="1" borderId="140" fillId="0" fontId="246" numFmtId="3" pivotButton="0" quotePrefix="0" xfId="0">
      <alignment horizontal="center" vertical="center"/>
    </xf>
    <xf applyAlignment="1" borderId="0" fillId="71" fontId="0" numFmtId="166" pivotButton="0" quotePrefix="0" xfId="2523">
      <alignment horizontal="center" vertical="center"/>
    </xf>
    <xf applyAlignment="1" borderId="0" fillId="127" fontId="0" numFmtId="171" pivotButton="0" quotePrefix="0" xfId="2523">
      <alignment horizontal="center" vertical="center"/>
    </xf>
    <xf applyAlignment="1" borderId="0" fillId="127" fontId="0" numFmtId="189" pivotButton="0" quotePrefix="0" xfId="11162">
      <alignment horizontal="center" vertical="center"/>
    </xf>
    <xf borderId="55" fillId="0" fontId="221" numFmtId="0" pivotButton="0" quotePrefix="0" xfId="0"/>
    <xf borderId="0" fillId="0" fontId="24" numFmtId="166" pivotButton="0" quotePrefix="0" xfId="2604"/>
    <xf borderId="55" fillId="0" fontId="26" numFmtId="0" pivotButton="0" quotePrefix="0" xfId="0"/>
    <xf borderId="0" fillId="0" fontId="24" numFmtId="184" pivotButton="0" quotePrefix="0" xfId="2604"/>
    <xf borderId="55" fillId="0" fontId="24" numFmtId="191" pivotButton="0" quotePrefix="0" xfId="2523"/>
    <xf applyAlignment="1" borderId="55" fillId="0" fontId="24" numFmtId="165" pivotButton="0" quotePrefix="0" xfId="0">
      <alignment horizontal="center"/>
    </xf>
    <xf applyAlignment="1" borderId="0" fillId="0" fontId="24" numFmtId="9" pivotButton="0" quotePrefix="0" xfId="2604">
      <alignment horizontal="center"/>
    </xf>
    <xf borderId="0" fillId="0" fontId="187" numFmtId="184" pivotButton="0" quotePrefix="0" xfId="11162"/>
    <xf applyAlignment="1" borderId="0" fillId="0" fontId="187" numFmtId="0" pivotButton="0" quotePrefix="0" xfId="0">
      <alignment horizontal="center" vertical="center"/>
    </xf>
    <xf borderId="0" fillId="0" fontId="187" numFmtId="184" pivotButton="0" quotePrefix="0" xfId="0"/>
    <xf applyAlignment="1" borderId="0" fillId="0" fontId="187" numFmtId="9" pivotButton="0" quotePrefix="0" xfId="2604">
      <alignment horizontal="center"/>
    </xf>
    <xf borderId="0" fillId="0" fontId="187" numFmtId="166" pivotButton="0" quotePrefix="0" xfId="0"/>
    <xf borderId="0" fillId="0" fontId="187" numFmtId="9" pivotButton="0" quotePrefix="0" xfId="2604"/>
    <xf borderId="0" fillId="0" fontId="321" numFmtId="3" pivotButton="0" quotePrefix="0" xfId="0"/>
    <xf borderId="0" fillId="0" fontId="321" numFmtId="184" pivotButton="0" quotePrefix="0" xfId="11162"/>
    <xf borderId="0" fillId="68" fontId="321" numFmtId="184" pivotButton="0" quotePrefix="0" xfId="0"/>
    <xf borderId="0" fillId="0" fontId="321" numFmtId="0" pivotButton="0" quotePrefix="0" xfId="0"/>
    <xf borderId="0" fillId="0" fontId="321" numFmtId="167" pivotButton="0" quotePrefix="0" xfId="8347"/>
    <xf borderId="0" fillId="68" fontId="322" numFmtId="0" pivotButton="0" quotePrefix="0" xfId="0"/>
    <xf borderId="0" fillId="68" fontId="321" numFmtId="0" pivotButton="0" quotePrefix="0" xfId="0"/>
    <xf borderId="0" fillId="0" fontId="0" numFmtId="168" pivotButton="0" quotePrefix="0" xfId="2523"/>
    <xf borderId="0" fillId="0" fontId="222" numFmtId="171" pivotButton="0" quotePrefix="0" xfId="2523"/>
    <xf applyAlignment="1" borderId="0" fillId="71" fontId="33" numFmtId="184" pivotButton="0" quotePrefix="0" xfId="11162">
      <alignment horizontal="center" vertical="center"/>
    </xf>
    <xf borderId="112" fillId="0" fontId="0" numFmtId="9" pivotButton="0" quotePrefix="0" xfId="2604"/>
    <xf applyAlignment="1" borderId="112" fillId="0" fontId="229" numFmtId="9" pivotButton="0" quotePrefix="0" xfId="2604">
      <alignment horizontal="center" vertical="center"/>
    </xf>
    <xf applyAlignment="1" borderId="112" fillId="0" fontId="24" numFmtId="9" pivotButton="0" quotePrefix="1" xfId="2604">
      <alignment horizontal="center" vertical="center"/>
    </xf>
    <xf borderId="55" fillId="0" fontId="222" numFmtId="166" pivotButton="0" quotePrefix="0" xfId="2523"/>
    <xf borderId="55" fillId="0" fontId="222" numFmtId="166" pivotButton="0" quotePrefix="0" xfId="2523"/>
    <xf borderId="55" fillId="0" fontId="222" numFmtId="0" pivotButton="0" quotePrefix="0" xfId="0"/>
    <xf borderId="55" fillId="0" fontId="222" numFmtId="9" pivotButton="0" quotePrefix="0" xfId="2604"/>
    <xf borderId="0" fillId="0" fontId="48" numFmtId="3" pivotButton="0" quotePrefix="0" xfId="0"/>
    <xf applyAlignment="1" borderId="55" fillId="0" fontId="222" numFmtId="165" pivotButton="0" quotePrefix="0" xfId="0">
      <alignment horizontal="center"/>
    </xf>
    <xf applyAlignment="1" borderId="0" fillId="121" fontId="27" numFmtId="170" pivotButton="0" quotePrefix="0" xfId="2523">
      <alignment horizontal="center" vertical="center"/>
    </xf>
    <xf applyAlignment="1" borderId="0" fillId="0" fontId="324" numFmtId="184" pivotButton="0" quotePrefix="0" xfId="2604">
      <alignment horizontal="center"/>
    </xf>
    <xf applyAlignment="1" borderId="0" fillId="0" fontId="324" numFmtId="9" pivotButton="0" quotePrefix="0" xfId="2604">
      <alignment horizontal="center"/>
    </xf>
    <xf applyAlignment="1" borderId="0" fillId="0" fontId="324" numFmtId="184" pivotButton="0" quotePrefix="0" xfId="11162">
      <alignment horizontal="center"/>
    </xf>
    <xf applyAlignment="1" borderId="0" fillId="0" fontId="324" numFmtId="0" pivotButton="0" quotePrefix="0" xfId="0">
      <alignment horizontal="center"/>
    </xf>
    <xf applyAlignment="1" borderId="0" fillId="0" fontId="324" numFmtId="166" pivotButton="0" quotePrefix="0" xfId="2523">
      <alignment horizontal="center"/>
    </xf>
    <xf applyAlignment="1" borderId="0" fillId="0" fontId="324" numFmtId="9" pivotButton="0" quotePrefix="0" xfId="2604">
      <alignment horizontal="center"/>
    </xf>
    <xf applyAlignment="1" borderId="0" fillId="0" fontId="292" numFmtId="184" pivotButton="0" quotePrefix="0" xfId="2604">
      <alignment horizontal="center"/>
    </xf>
    <xf applyAlignment="1" borderId="0" fillId="0" fontId="292" numFmtId="9" pivotButton="0" quotePrefix="0" xfId="2604">
      <alignment horizontal="center"/>
    </xf>
    <xf applyAlignment="1" borderId="55" fillId="0" fontId="292" numFmtId="184" pivotButton="0" quotePrefix="0" xfId="11162">
      <alignment horizontal="center"/>
    </xf>
    <xf applyAlignment="1" borderId="55" fillId="0" fontId="292" numFmtId="9" pivotButton="0" quotePrefix="0" xfId="2604">
      <alignment horizontal="center"/>
    </xf>
    <xf borderId="55" fillId="0" fontId="292" numFmtId="166" pivotButton="0" quotePrefix="0" xfId="2523"/>
    <xf borderId="55" fillId="0" fontId="292" numFmtId="0" pivotButton="0" quotePrefix="0" xfId="0"/>
    <xf borderId="55" fillId="0" fontId="292" numFmtId="9" pivotButton="0" quotePrefix="0" xfId="2604"/>
    <xf borderId="0" fillId="0" fontId="292" numFmtId="166" pivotButton="0" quotePrefix="0" xfId="2523"/>
    <xf applyAlignment="1" borderId="0" fillId="0" fontId="325" numFmtId="9" pivotButton="0" quotePrefix="0" xfId="2604">
      <alignment horizontal="center"/>
    </xf>
    <xf applyAlignment="1" borderId="0" fillId="0" fontId="293" numFmtId="9" pivotButton="0" quotePrefix="0" xfId="2604">
      <alignment horizontal="center"/>
    </xf>
    <xf borderId="55" fillId="0" fontId="292" numFmtId="171" pivotButton="0" quotePrefix="0" xfId="2523"/>
    <xf borderId="55" fillId="0" fontId="292" numFmtId="168" pivotButton="0" quotePrefix="0" xfId="2523"/>
    <xf borderId="55" fillId="0" fontId="292" numFmtId="184" pivotButton="0" quotePrefix="0" xfId="11162"/>
    <xf borderId="55" fillId="0" fontId="292" numFmtId="189" pivotButton="0" quotePrefix="0" xfId="11162"/>
    <xf borderId="55" fillId="0" fontId="292" numFmtId="166" pivotButton="0" quotePrefix="0" xfId="2523"/>
    <xf applyAlignment="1" borderId="0" fillId="121" fontId="33" numFmtId="184" pivotButton="0" quotePrefix="0" xfId="11162">
      <alignment vertical="center"/>
    </xf>
    <xf applyAlignment="1" borderId="0" fillId="0" fontId="292" numFmtId="9" pivotButton="0" quotePrefix="0" xfId="2604">
      <alignment horizontal="center"/>
    </xf>
    <xf borderId="0" fillId="0" fontId="292" numFmtId="9" pivotButton="0" quotePrefix="0" xfId="2604"/>
    <xf borderId="0" fillId="0" fontId="292" numFmtId="168" pivotButton="0" quotePrefix="0" xfId="2523"/>
    <xf applyAlignment="1" borderId="112" fillId="0" fontId="39" numFmtId="9" pivotButton="0" quotePrefix="0" xfId="2604">
      <alignment horizontal="center" vertical="center"/>
    </xf>
    <xf applyAlignment="1" borderId="112" fillId="0" fontId="291" numFmtId="9" pivotButton="0" quotePrefix="0" xfId="2604">
      <alignment horizontal="center" vertical="center"/>
    </xf>
    <xf applyAlignment="1" borderId="112" fillId="0" fontId="40" numFmtId="9" pivotButton="0" quotePrefix="0" xfId="2604">
      <alignment horizontal="center" vertical="center"/>
    </xf>
    <xf applyAlignment="1" borderId="112" fillId="0" fontId="222" numFmtId="9" pivotButton="0" quotePrefix="0" xfId="2604">
      <alignment horizontal="center" vertical="center"/>
    </xf>
    <xf applyAlignment="1" borderId="112" fillId="0" fontId="223" numFmtId="9" pivotButton="0" quotePrefix="0" xfId="2604">
      <alignment horizontal="center" vertical="center"/>
    </xf>
    <xf applyAlignment="1" borderId="90" fillId="0" fontId="221" numFmtId="0" pivotButton="0" quotePrefix="0" xfId="0">
      <alignment horizontal="center" vertical="center"/>
    </xf>
    <xf applyAlignment="1" borderId="72" fillId="0" fontId="221" numFmtId="166" pivotButton="0" quotePrefix="0" xfId="2523">
      <alignment horizontal="center" vertical="center" wrapText="1"/>
    </xf>
    <xf applyAlignment="1" borderId="207" fillId="0" fontId="24" numFmtId="9" pivotButton="0" quotePrefix="1" xfId="2604">
      <alignment horizontal="center" vertical="center"/>
    </xf>
    <xf applyAlignment="1" borderId="0" fillId="0" fontId="24" numFmtId="166" pivotButton="0" quotePrefix="0" xfId="0">
      <alignment horizontal="center" vertical="center"/>
    </xf>
    <xf applyAlignment="1" borderId="214" fillId="37" fontId="27" numFmtId="9" pivotButton="0" quotePrefix="0" xfId="2604">
      <alignment horizontal="center" vertical="center"/>
    </xf>
    <xf borderId="0" fillId="0" fontId="222" numFmtId="184" pivotButton="0" quotePrefix="0" xfId="11162"/>
    <xf borderId="0" fillId="0" fontId="222" numFmtId="9" pivotButton="0" quotePrefix="0" xfId="2604"/>
    <xf applyAlignment="1" borderId="0" fillId="0" fontId="222" numFmtId="9" pivotButton="0" quotePrefix="0" xfId="2604">
      <alignment horizontal="center"/>
    </xf>
    <xf applyAlignment="1" borderId="0" fillId="0" fontId="222" numFmtId="184" pivotButton="0" quotePrefix="0" xfId="11162">
      <alignment horizontal="center"/>
    </xf>
    <xf applyAlignment="1" borderId="0" fillId="121" fontId="24" numFmtId="168" pivotButton="0" quotePrefix="0" xfId="2523">
      <alignment horizontal="center" vertical="center"/>
    </xf>
    <xf applyAlignment="1" borderId="0" fillId="0" fontId="222" numFmtId="189" pivotButton="0" quotePrefix="0" xfId="2604">
      <alignment horizontal="center"/>
    </xf>
    <xf borderId="0" fillId="0" fontId="326" numFmtId="166" pivotButton="0" quotePrefix="0" xfId="0"/>
    <xf borderId="0" fillId="0" fontId="326" numFmtId="0" pivotButton="0" quotePrefix="0" xfId="0"/>
    <xf borderId="0" fillId="0" fontId="326" numFmtId="166" pivotButton="0" quotePrefix="0" xfId="2523"/>
    <xf borderId="55" fillId="0" fontId="326" numFmtId="184" pivotButton="0" quotePrefix="0" xfId="11162"/>
    <xf borderId="55" fillId="0" fontId="326" numFmtId="166" pivotButton="0" quotePrefix="0" xfId="2523"/>
    <xf applyAlignment="1" borderId="55" fillId="0" fontId="292" numFmtId="166" pivotButton="0" quotePrefix="0" xfId="2523">
      <alignment horizontal="center"/>
    </xf>
    <xf applyAlignment="1" borderId="55" fillId="0" fontId="326" numFmtId="0" pivotButton="0" quotePrefix="0" xfId="0">
      <alignment horizontal="center"/>
    </xf>
    <xf applyAlignment="1" borderId="0" fillId="0" fontId="318" numFmtId="184" pivotButton="0" quotePrefix="0" xfId="2604">
      <alignment horizontal="center" vertical="center"/>
    </xf>
    <xf applyAlignment="1" borderId="68" fillId="68" fontId="27" numFmtId="0" pivotButton="0" quotePrefix="0" xfId="0">
      <alignment horizontal="left"/>
    </xf>
    <xf applyAlignment="1" borderId="0" fillId="68" fontId="27" numFmtId="166" pivotButton="0" quotePrefix="0" xfId="2523">
      <alignment horizontal="center" vertical="center"/>
    </xf>
    <xf applyAlignment="1" borderId="112" fillId="68" fontId="27" numFmtId="184" pivotButton="0" quotePrefix="0" xfId="11162">
      <alignment horizontal="center" vertical="center"/>
    </xf>
    <xf applyAlignment="1" borderId="77" fillId="68" fontId="27" numFmtId="167" pivotButton="0" quotePrefix="0" xfId="2604">
      <alignment horizontal="center" vertical="center"/>
    </xf>
    <xf applyAlignment="1" borderId="0" fillId="121" fontId="24" numFmtId="192" pivotButton="0" quotePrefix="0" xfId="11162">
      <alignment horizontal="center" vertical="center"/>
    </xf>
    <xf applyAlignment="1" borderId="0" fillId="121" fontId="36" numFmtId="192" pivotButton="0" quotePrefix="0" xfId="11162">
      <alignment horizontal="center" vertical="center"/>
    </xf>
    <xf borderId="74" fillId="132" fontId="0" numFmtId="0" pivotButton="0" quotePrefix="0" xfId="0"/>
    <xf borderId="0" fillId="0" fontId="0" numFmtId="190" pivotButton="0" quotePrefix="0" xfId="0"/>
    <xf applyAlignment="1" borderId="119" fillId="122" fontId="297" numFmtId="17" pivotButton="0" quotePrefix="0" xfId="0">
      <alignment horizontal="center" vertical="center"/>
    </xf>
    <xf applyAlignment="1" borderId="0" fillId="0" fontId="33" numFmtId="184" pivotButton="0" quotePrefix="0" xfId="11162">
      <alignment horizontal="center"/>
    </xf>
    <xf applyAlignment="1" borderId="0" fillId="0" fontId="222" numFmtId="189" pivotButton="0" quotePrefix="0" xfId="11162">
      <alignment horizontal="center"/>
    </xf>
    <xf borderId="0" fillId="0" fontId="222" numFmtId="166" pivotButton="0" quotePrefix="0" xfId="0"/>
    <xf applyAlignment="1" borderId="71" fillId="0" fontId="24" numFmtId="168" pivotButton="0" quotePrefix="0" xfId="2523">
      <alignment horizontal="center" vertical="center"/>
    </xf>
    <xf applyAlignment="1" borderId="0" fillId="0" fontId="24" numFmtId="184" pivotButton="0" quotePrefix="0" xfId="11162">
      <alignment horizontal="center"/>
    </xf>
    <xf applyAlignment="1" borderId="0" fillId="0" fontId="222" numFmtId="166" pivotButton="0" quotePrefix="0" xfId="2523">
      <alignment horizontal="center"/>
    </xf>
    <xf borderId="55" fillId="0" fontId="328" numFmtId="166" pivotButton="0" quotePrefix="0" xfId="2523"/>
    <xf borderId="0" fillId="68" fontId="0" numFmtId="192" pivotButton="0" quotePrefix="0" xfId="11162"/>
    <xf applyAlignment="1" borderId="216" fillId="123" fontId="329" numFmtId="0" pivotButton="0" quotePrefix="0" xfId="0">
      <alignment horizontal="center" vertical="center" wrapText="1"/>
    </xf>
    <xf applyAlignment="1" borderId="217" fillId="123" fontId="329" numFmtId="0" pivotButton="0" quotePrefix="0" xfId="0">
      <alignment horizontal="center" vertical="center" wrapText="1"/>
    </xf>
    <xf applyAlignment="1" borderId="218" fillId="123" fontId="329" numFmtId="0" pivotButton="0" quotePrefix="0" xfId="0">
      <alignment horizontal="center" vertical="center" wrapText="1"/>
    </xf>
    <xf applyAlignment="1" borderId="219" fillId="123" fontId="329" numFmtId="0" pivotButton="0" quotePrefix="0" xfId="0">
      <alignment horizontal="center" vertical="center" wrapText="1"/>
    </xf>
    <xf applyAlignment="1" borderId="0" fillId="0" fontId="330" numFmtId="9" pivotButton="0" quotePrefix="0" xfId="2604">
      <alignment horizontal="center"/>
    </xf>
    <xf applyAlignment="1" borderId="86" fillId="0" fontId="27" numFmtId="9" pivotButton="0" quotePrefix="0" xfId="2604">
      <alignment horizontal="center" vertical="center"/>
    </xf>
    <xf applyAlignment="1" borderId="77" fillId="37" fontId="27" numFmtId="9" pivotButton="0" quotePrefix="0" xfId="2604">
      <alignment horizontal="left" vertical="center"/>
    </xf>
    <xf borderId="0" fillId="0" fontId="327" numFmtId="17" pivotButton="0" quotePrefix="0" xfId="0"/>
    <xf borderId="0" fillId="127" fontId="0" numFmtId="184" pivotButton="0" quotePrefix="0" xfId="11162"/>
    <xf applyAlignment="1" borderId="0" fillId="127" fontId="0" numFmtId="168" pivotButton="0" quotePrefix="0" xfId="2523">
      <alignment horizontal="center" vertical="center"/>
    </xf>
    <xf borderId="0" fillId="0" fontId="27" numFmtId="166" pivotButton="0" quotePrefix="0" xfId="2523"/>
    <xf borderId="0" fillId="0" fontId="27" numFmtId="166" pivotButton="0" quotePrefix="0" xfId="2523"/>
    <xf applyAlignment="1" borderId="0" fillId="0" fontId="222" numFmtId="165" pivotButton="0" quotePrefix="0" xfId="0">
      <alignment horizontal="center"/>
    </xf>
    <xf borderId="0" fillId="0" fontId="222" numFmtId="168" pivotButton="0" quotePrefix="0" xfId="2523"/>
    <xf borderId="0" fillId="0" fontId="222" numFmtId="170" pivotButton="0" quotePrefix="0" xfId="0"/>
    <xf borderId="0" fillId="0" fontId="222" numFmtId="166" pivotButton="0" quotePrefix="0" xfId="2523"/>
    <xf borderId="0" fillId="0" fontId="222" numFmtId="166" pivotButton="0" quotePrefix="0" xfId="2523"/>
    <xf borderId="0" fillId="0" fontId="222" numFmtId="166" pivotButton="0" quotePrefix="0" xfId="2604"/>
    <xf applyAlignment="1" borderId="58" fillId="0" fontId="24" numFmtId="9" pivotButton="0" quotePrefix="0" xfId="2604">
      <alignment horizontal="center"/>
    </xf>
    <xf borderId="0" fillId="0" fontId="33" numFmtId="184" pivotButton="0" quotePrefix="0" xfId="11162"/>
    <xf applyAlignment="1" borderId="87" fillId="121" fontId="38" numFmtId="171" pivotButton="0" quotePrefix="0" xfId="2523">
      <alignment horizontal="center" vertical="center"/>
    </xf>
    <xf applyAlignment="1" borderId="113" fillId="121" fontId="24" numFmtId="171" pivotButton="0" quotePrefix="0" xfId="2523">
      <alignment horizontal="center" vertical="center"/>
    </xf>
    <xf borderId="0" fillId="0" fontId="27" numFmtId="184" pivotButton="0" quotePrefix="0" xfId="11162"/>
    <xf borderId="0" fillId="37" fontId="27" numFmtId="0" pivotButton="0" quotePrefix="0" xfId="0"/>
    <xf borderId="0" fillId="0" fontId="0" numFmtId="188" pivotButton="0" quotePrefix="0" xfId="0"/>
    <xf applyAlignment="1" borderId="0" fillId="0" fontId="222" numFmtId="184" pivotButton="0" quotePrefix="0" xfId="11162">
      <alignment horizontal="center"/>
    </xf>
    <xf borderId="0" fillId="0" fontId="222" numFmtId="168" pivotButton="0" quotePrefix="0" xfId="2604"/>
    <xf applyAlignment="1" borderId="0" fillId="0" fontId="24" numFmtId="184" pivotButton="0" quotePrefix="0" xfId="11162">
      <alignment horizontal="center"/>
    </xf>
    <xf applyAlignment="1" borderId="0" fillId="121" fontId="229" numFmtId="184" pivotButton="0" quotePrefix="0" xfId="11162">
      <alignment horizontal="center" vertical="center"/>
    </xf>
    <xf applyAlignment="1" borderId="0" fillId="0" fontId="222" numFmtId="184" pivotButton="0" quotePrefix="0" xfId="2604">
      <alignment horizontal="center"/>
    </xf>
    <xf applyAlignment="1" borderId="0" fillId="135" fontId="33" numFmtId="184" pivotButton="0" quotePrefix="0" xfId="11162">
      <alignment horizontal="center" vertical="center"/>
    </xf>
    <xf applyAlignment="1" borderId="0" fillId="134" fontId="229" numFmtId="184" pivotButton="0" quotePrefix="0" xfId="11162">
      <alignment horizontal="center" vertical="center"/>
    </xf>
    <xf applyAlignment="1" borderId="0" fillId="134" fontId="33" numFmtId="184" pivotButton="0" quotePrefix="0" xfId="11162">
      <alignment horizontal="center" vertical="center"/>
    </xf>
    <xf applyAlignment="1" borderId="221" fillId="37" fontId="27" numFmtId="3" pivotButton="0" quotePrefix="0" xfId="2589">
      <alignment horizontal="center" vertical="center"/>
    </xf>
    <xf applyAlignment="1" borderId="0" fillId="0" fontId="27" numFmtId="171" pivotButton="0" quotePrefix="0" xfId="2523">
      <alignment horizontal="center" vertical="center"/>
    </xf>
    <xf applyAlignment="1" borderId="0" fillId="0" fontId="221" numFmtId="184" pivotButton="0" quotePrefix="0" xfId="11162">
      <alignment horizontal="center" vertical="center"/>
    </xf>
    <xf borderId="0" fillId="0" fontId="33" numFmtId="192" pivotButton="0" quotePrefix="0" xfId="11162"/>
    <xf applyAlignment="1" borderId="0" fillId="0" fontId="321" numFmtId="0" pivotButton="0" quotePrefix="0" xfId="0">
      <alignment horizontal="center" vertical="center"/>
    </xf>
    <xf applyAlignment="1" borderId="0" fillId="0" fontId="321" numFmtId="9" pivotButton="0" quotePrefix="0" xfId="2604">
      <alignment horizontal="center"/>
    </xf>
    <xf borderId="0" fillId="0" fontId="321" numFmtId="9" pivotButton="0" quotePrefix="0" xfId="2604"/>
    <xf applyAlignment="1" borderId="0" fillId="0" fontId="321" numFmtId="184" pivotButton="0" quotePrefix="0" xfId="11162">
      <alignment horizontal="center"/>
    </xf>
    <xf applyAlignment="1" borderId="0" fillId="0" fontId="321" numFmtId="166" pivotButton="0" quotePrefix="0" xfId="0">
      <alignment horizontal="center"/>
    </xf>
    <xf borderId="0" fillId="0" fontId="321" numFmtId="184" pivotButton="0" quotePrefix="0" xfId="0"/>
    <xf applyAlignment="1" borderId="0" fillId="0" fontId="321" numFmtId="184" pivotButton="0" quotePrefix="0" xfId="0">
      <alignment horizontal="center"/>
    </xf>
    <xf borderId="0" fillId="0" fontId="321" numFmtId="166" pivotButton="0" quotePrefix="0" xfId="0"/>
    <xf borderId="0" fillId="0" fontId="312" numFmtId="0" pivotButton="0" quotePrefix="0" xfId="0"/>
    <xf applyAlignment="1" borderId="0" fillId="0" fontId="222" numFmtId="0" pivotButton="0" quotePrefix="0" xfId="0">
      <alignment horizontal="center" vertical="center"/>
    </xf>
    <xf applyAlignment="1" borderId="0" fillId="0" fontId="222" numFmtId="9" pivotButton="0" quotePrefix="0" xfId="2604">
      <alignment horizontal="center"/>
    </xf>
    <xf borderId="0" fillId="0" fontId="222" numFmtId="9" pivotButton="0" quotePrefix="0" xfId="2604"/>
    <xf borderId="0" fillId="0" fontId="222" numFmtId="192" pivotButton="0" quotePrefix="0" xfId="11162"/>
    <xf applyAlignment="1" borderId="0" fillId="0" fontId="222" numFmtId="192" pivotButton="0" quotePrefix="0" xfId="11162">
      <alignment horizontal="center"/>
    </xf>
    <xf applyAlignment="1" borderId="0" fillId="0" fontId="222" numFmtId="166" pivotButton="0" quotePrefix="0" xfId="0">
      <alignment horizontal="center"/>
    </xf>
    <xf applyAlignment="1" borderId="0" fillId="0" fontId="222" numFmtId="170" pivotButton="0" quotePrefix="0" xfId="0">
      <alignment horizontal="center"/>
    </xf>
    <xf applyAlignment="1" borderId="0" fillId="0" fontId="318" numFmtId="184" pivotButton="0" quotePrefix="0" xfId="0">
      <alignment horizontal="center" vertical="center"/>
    </xf>
    <xf applyAlignment="1" borderId="0" fillId="0" fontId="0" numFmtId="184" pivotButton="0" quotePrefix="0" xfId="0">
      <alignment horizontal="center" vertical="center"/>
    </xf>
    <xf applyAlignment="1" borderId="0" fillId="0" fontId="0" numFmtId="193" pivotButton="0" quotePrefix="0" xfId="0">
      <alignment horizontal="center" vertical="center"/>
    </xf>
    <xf applyAlignment="1" borderId="0" fillId="0" fontId="331" numFmtId="166" pivotButton="0" quotePrefix="0" xfId="2523">
      <alignment horizontal="center"/>
    </xf>
    <xf applyAlignment="1" borderId="55" fillId="0" fontId="292" numFmtId="165" pivotButton="0" quotePrefix="0" xfId="0">
      <alignment horizontal="center"/>
    </xf>
    <xf applyAlignment="1" borderId="0" fillId="0" fontId="292" numFmtId="165" pivotButton="0" quotePrefix="0" xfId="0">
      <alignment horizontal="center"/>
    </xf>
    <xf applyAlignment="1" borderId="55" fillId="0" fontId="292" numFmtId="0" pivotButton="0" quotePrefix="0" xfId="0">
      <alignment horizontal="center"/>
    </xf>
    <xf applyAlignment="1" borderId="0" fillId="0" fontId="324" numFmtId="166" pivotButton="0" quotePrefix="0" xfId="2604">
      <alignment horizontal="center"/>
    </xf>
    <xf borderId="55" fillId="0" fontId="292" numFmtId="184" pivotButton="0" quotePrefix="0" xfId="11162"/>
    <xf applyAlignment="1" borderId="55" fillId="0" fontId="292" numFmtId="168" pivotButton="0" quotePrefix="0" xfId="0">
      <alignment horizontal="center"/>
    </xf>
    <xf applyAlignment="1" borderId="0" fillId="0" fontId="292" numFmtId="0" pivotButton="0" quotePrefix="0" xfId="0">
      <alignment horizontal="center"/>
    </xf>
    <xf applyAlignment="1" borderId="0" fillId="0" fontId="292" numFmtId="166" pivotButton="0" quotePrefix="0" xfId="2523">
      <alignment horizontal="center"/>
    </xf>
    <xf borderId="0" fillId="0" fontId="326" numFmtId="184" pivotButton="0" quotePrefix="0" xfId="11162"/>
    <xf borderId="0" fillId="0" fontId="326" numFmtId="184" pivotButton="0" quotePrefix="0" xfId="0"/>
    <xf borderId="55" fillId="0" fontId="326" numFmtId="192" pivotButton="0" quotePrefix="0" xfId="11162"/>
    <xf applyAlignment="1" borderId="77" fillId="0" fontId="0" numFmtId="0" pivotButton="0" quotePrefix="0" xfId="0">
      <alignment horizontal="center"/>
    </xf>
    <xf applyAlignment="1" borderId="0" fillId="0" fontId="332" numFmtId="166" pivotButton="0" quotePrefix="0" xfId="2523">
      <alignment horizontal="center"/>
    </xf>
    <xf borderId="0" fillId="0" fontId="320" numFmtId="194" pivotButton="0" quotePrefix="0" xfId="11162"/>
    <xf borderId="206" fillId="0" fontId="24" numFmtId="165" pivotButton="0" quotePrefix="0" xfId="0"/>
    <xf borderId="0" fillId="0" fontId="222" numFmtId="9" pivotButton="0" quotePrefix="0" xfId="11162"/>
    <xf applyAlignment="1" borderId="77" fillId="0" fontId="27" numFmtId="166" pivotButton="0" quotePrefix="0" xfId="2604">
      <alignment horizontal="center" vertical="center"/>
    </xf>
    <xf applyAlignment="1" borderId="0" fillId="0" fontId="27" numFmtId="166" pivotButton="0" quotePrefix="0" xfId="2604">
      <alignment horizontal="center" vertical="center"/>
    </xf>
    <xf applyAlignment="1" borderId="112" fillId="0" fontId="27" numFmtId="166" pivotButton="0" quotePrefix="0" xfId="2604">
      <alignment horizontal="center" vertical="center"/>
    </xf>
    <xf applyAlignment="1" borderId="112" fillId="0" fontId="27" numFmtId="169" pivotButton="0" quotePrefix="0" xfId="2604">
      <alignment horizontal="center"/>
    </xf>
    <xf applyAlignment="1" borderId="113" fillId="0" fontId="0" numFmtId="184" pivotButton="0" quotePrefix="0" xfId="11162">
      <alignment horizontal="center"/>
    </xf>
    <xf applyAlignment="1" borderId="0" fillId="121" fontId="40" numFmtId="166" pivotButton="0" quotePrefix="0" xfId="2604">
      <alignment horizontal="center" vertical="center"/>
    </xf>
    <xf borderId="113" fillId="0" fontId="24" numFmtId="184" pivotButton="0" quotePrefix="0" xfId="11162"/>
    <xf applyAlignment="1" borderId="113" fillId="121" fontId="24" numFmtId="187" pivotButton="0" quotePrefix="0" xfId="11162">
      <alignment horizontal="center" vertical="center"/>
    </xf>
    <xf applyAlignment="1" borderId="89" fillId="0" fontId="24" numFmtId="9" pivotButton="0" quotePrefix="1" xfId="2604">
      <alignment horizontal="center" vertical="center"/>
    </xf>
    <xf borderId="182" fillId="0" fontId="0" numFmtId="0" pivotButton="0" quotePrefix="0" xfId="0"/>
    <xf applyAlignment="1" borderId="115" fillId="37" fontId="27" numFmtId="166" pivotButton="0" quotePrefix="0" xfId="2523">
      <alignment horizontal="center" vertical="center"/>
    </xf>
    <xf applyAlignment="1" borderId="221" fillId="37" fontId="27" numFmtId="9" pivotButton="0" quotePrefix="0" xfId="2604">
      <alignment horizontal="center" vertical="center"/>
    </xf>
    <xf applyAlignment="1" borderId="115" fillId="37" fontId="27" numFmtId="184" pivotButton="0" quotePrefix="0" xfId="11162">
      <alignment horizontal="center" vertical="center"/>
    </xf>
    <xf applyAlignment="1" borderId="193" fillId="37" fontId="27" numFmtId="9" pivotButton="0" quotePrefix="0" xfId="2604">
      <alignment horizontal="center" vertical="center"/>
    </xf>
    <xf applyAlignment="1" borderId="193" fillId="37" fontId="27" numFmtId="184" pivotButton="0" quotePrefix="0" xfId="11162">
      <alignment horizontal="center" vertical="center"/>
    </xf>
    <xf applyAlignment="1" borderId="112" fillId="0" fontId="0" numFmtId="0" pivotButton="0" quotePrefix="0" xfId="0">
      <alignment horizontal="center"/>
    </xf>
    <xf applyAlignment="1" borderId="112" fillId="0" fontId="27" numFmtId="0" pivotButton="0" quotePrefix="0" xfId="0">
      <alignment horizontal="center" vertical="center"/>
    </xf>
    <xf applyAlignment="1" borderId="186" fillId="37" fontId="40" numFmtId="184" pivotButton="0" quotePrefix="0" xfId="11162">
      <alignment horizontal="center" vertical="center"/>
    </xf>
    <xf applyAlignment="1" borderId="221" fillId="0" fontId="27" numFmtId="183" pivotButton="0" quotePrefix="0" xfId="2604">
      <alignment horizontal="center"/>
    </xf>
    <xf applyAlignment="1" borderId="137" fillId="0" fontId="246" numFmtId="176" pivotButton="0" quotePrefix="0" xfId="3961">
      <alignment horizontal="center" vertical="center"/>
    </xf>
    <xf applyAlignment="1" borderId="145" fillId="0" fontId="246" numFmtId="3" pivotButton="0" quotePrefix="0" xfId="0">
      <alignment horizontal="center" vertical="center"/>
    </xf>
    <xf applyAlignment="1" borderId="133" fillId="0" fontId="246" numFmtId="3" pivotButton="0" quotePrefix="0" xfId="0">
      <alignment horizontal="center" vertical="center"/>
    </xf>
    <xf applyAlignment="1" borderId="137" fillId="0" fontId="246" numFmtId="3" pivotButton="0" quotePrefix="0" xfId="0">
      <alignment horizontal="center" vertical="center"/>
    </xf>
    <xf applyAlignment="1" borderId="127" fillId="0" fontId="246" numFmtId="180" pivotButton="0" quotePrefix="0" xfId="0">
      <alignment horizontal="center" vertical="center"/>
    </xf>
    <xf applyAlignment="1" borderId="145" fillId="0" fontId="246" numFmtId="180" pivotButton="0" quotePrefix="0" xfId="0">
      <alignment horizontal="center" vertical="center"/>
    </xf>
    <xf applyAlignment="1" borderId="133" fillId="0" fontId="246" numFmtId="180" pivotButton="0" quotePrefix="0" xfId="0">
      <alignment horizontal="center" vertical="center"/>
    </xf>
    <xf applyAlignment="1" borderId="113" fillId="0" fontId="27" numFmtId="0" pivotButton="0" quotePrefix="0" xfId="0">
      <alignment horizontal="center" vertical="center"/>
    </xf>
    <xf applyAlignment="1" borderId="0" fillId="0" fontId="27" numFmtId="166" pivotButton="0" quotePrefix="0" xfId="0">
      <alignment horizontal="center" vertical="center"/>
    </xf>
    <xf applyAlignment="1" borderId="112" fillId="0" fontId="35" numFmtId="9" pivotButton="0" quotePrefix="0" xfId="2604">
      <alignment horizontal="center" vertical="center"/>
    </xf>
    <xf applyAlignment="1" borderId="113" fillId="0" fontId="0" numFmtId="3" pivotButton="0" quotePrefix="0" xfId="0">
      <alignment horizontal="center" vertical="center"/>
    </xf>
    <xf applyAlignment="1" borderId="71" fillId="70" fontId="27" numFmtId="9" pivotButton="0" quotePrefix="0" xfId="2604">
      <alignment horizontal="center" vertical="center"/>
    </xf>
    <xf applyAlignment="1" borderId="192" fillId="70" fontId="27" numFmtId="9" pivotButton="0" quotePrefix="0" xfId="2604">
      <alignment horizontal="center" vertical="center"/>
    </xf>
    <xf applyAlignment="1" borderId="192" fillId="70" fontId="27" numFmtId="184" pivotButton="0" quotePrefix="0" xfId="11162">
      <alignment horizontal="center" vertical="center"/>
    </xf>
    <xf applyAlignment="1" borderId="0" fillId="70" fontId="27" numFmtId="10" pivotButton="0" quotePrefix="0" xfId="2604">
      <alignment horizontal="center" vertical="center"/>
    </xf>
    <xf applyAlignment="1" borderId="171" fillId="0" fontId="24" numFmtId="178" pivotButton="0" quotePrefix="0" xfId="0">
      <alignment horizontal="center" vertical="center"/>
    </xf>
    <xf applyAlignment="1" borderId="112" fillId="0" fontId="30" numFmtId="0" pivotButton="0" quotePrefix="0" xfId="0">
      <alignment horizontal="center"/>
    </xf>
    <xf applyAlignment="1" borderId="0" fillId="69" fontId="33" numFmtId="184" pivotButton="0" quotePrefix="0" xfId="11162">
      <alignment horizontal="center" vertical="center"/>
    </xf>
    <xf applyAlignment="1" borderId="0" fillId="69" fontId="229" numFmtId="184" pivotButton="0" quotePrefix="0" xfId="11162">
      <alignment horizontal="center" vertical="center"/>
    </xf>
    <xf applyAlignment="1" borderId="0" fillId="0" fontId="318" numFmtId="184" pivotButton="0" quotePrefix="0" xfId="11162">
      <alignment horizontal="center" vertical="center"/>
    </xf>
    <xf applyAlignment="1" borderId="0" fillId="71" fontId="229" numFmtId="184" pivotButton="0" quotePrefix="0" xfId="11162">
      <alignment horizontal="center" vertical="center"/>
    </xf>
    <xf applyAlignment="1" borderId="137" fillId="0" fontId="246" numFmtId="180" pivotButton="0" quotePrefix="0" xfId="0">
      <alignment horizontal="center" vertical="center"/>
    </xf>
    <xf applyAlignment="1" borderId="0" fillId="127" fontId="229" numFmtId="184" pivotButton="0" quotePrefix="0" xfId="11162">
      <alignment horizontal="center" vertical="center"/>
    </xf>
    <xf applyAlignment="1" borderId="0" fillId="69" fontId="222" numFmtId="0" pivotButton="0" quotePrefix="0" xfId="2567">
      <alignment horizontal="right"/>
    </xf>
    <xf borderId="0" fillId="69" fontId="24" numFmtId="184" pivotButton="0" quotePrefix="0" xfId="11162"/>
    <xf applyAlignment="1" borderId="0" fillId="132" fontId="33" numFmtId="184" pivotButton="0" quotePrefix="0" xfId="11162">
      <alignment horizontal="center" vertical="center"/>
    </xf>
    <xf borderId="0" fillId="0" fontId="332" numFmtId="166" pivotButton="0" quotePrefix="0" xfId="2523"/>
    <xf borderId="0" fillId="0" fontId="332" numFmtId="165" pivotButton="0" quotePrefix="0" xfId="0"/>
    <xf applyAlignment="1" borderId="0" fillId="0" fontId="27" numFmtId="167" pivotButton="0" quotePrefix="0" xfId="2604">
      <alignment horizontal="center"/>
    </xf>
    <xf applyAlignment="1" borderId="77" fillId="0" fontId="237" numFmtId="166" pivotButton="0" quotePrefix="0" xfId="2523">
      <alignment vertical="center"/>
    </xf>
    <xf applyAlignment="1" borderId="81" fillId="0" fontId="236" numFmtId="166" pivotButton="0" quotePrefix="1" xfId="2523">
      <alignment horizontal="right" vertical="center"/>
    </xf>
    <xf applyAlignment="1" borderId="72" fillId="0" fontId="221" numFmtId="17" pivotButton="0" quotePrefix="0" xfId="0">
      <alignment horizontal="center" vertical="center"/>
    </xf>
    <xf applyAlignment="1" borderId="0" fillId="121" fontId="221" numFmtId="184" pivotButton="0" quotePrefix="0" xfId="11162">
      <alignment horizontal="center" vertical="center"/>
    </xf>
    <xf applyAlignment="1" borderId="0" fillId="127" fontId="24" numFmtId="184" pivotButton="0" quotePrefix="0" xfId="11162">
      <alignment horizontal="center" vertical="center"/>
    </xf>
    <xf applyAlignment="1" borderId="0" fillId="121" fontId="292" numFmtId="184" pivotButton="0" quotePrefix="0" xfId="11162">
      <alignment horizontal="center" vertical="center"/>
    </xf>
    <xf applyAlignment="1" borderId="254" fillId="0" fontId="0" numFmtId="166" pivotButton="0" quotePrefix="0" xfId="2523">
      <alignment horizontal="center" vertical="center"/>
    </xf>
    <xf applyAlignment="1" borderId="72" fillId="0" fontId="222" numFmtId="166" pivotButton="0" quotePrefix="0" xfId="2523">
      <alignment horizontal="center" vertical="center"/>
    </xf>
    <xf applyAlignment="1" borderId="255" fillId="0" fontId="27" numFmtId="9" pivotButton="0" quotePrefix="0" xfId="2604">
      <alignment horizontal="center" vertical="center"/>
    </xf>
    <xf applyAlignment="1" borderId="0" fillId="131" fontId="0" numFmtId="166" pivotButton="0" quotePrefix="0" xfId="2523">
      <alignment horizontal="center" vertical="center"/>
    </xf>
    <xf applyAlignment="1" borderId="255" fillId="0" fontId="0" numFmtId="165" pivotButton="0" quotePrefix="0" xfId="0">
      <alignment horizontal="center" vertical="center"/>
    </xf>
    <xf applyAlignment="1" borderId="256" fillId="0" fontId="0" numFmtId="165" pivotButton="0" quotePrefix="0" xfId="0">
      <alignment horizontal="center" vertical="center"/>
    </xf>
    <xf applyAlignment="1" borderId="113" fillId="0" fontId="0" numFmtId="165" pivotButton="0" quotePrefix="0" xfId="0">
      <alignment horizontal="center" vertical="center"/>
    </xf>
    <xf applyAlignment="1" borderId="0" fillId="0" fontId="179" numFmtId="166" pivotButton="0" quotePrefix="1" xfId="2523">
      <alignment horizontal="center" vertical="center"/>
    </xf>
    <xf applyAlignment="1" borderId="0" fillId="0" fontId="333" numFmtId="0" pivotButton="0" quotePrefix="0" xfId="0">
      <alignment horizontal="center" vertical="center"/>
    </xf>
    <xf applyAlignment="1" borderId="0" fillId="0" fontId="333" numFmtId="0" pivotButton="0" quotePrefix="1" xfId="0">
      <alignment horizontal="center" vertical="center"/>
    </xf>
    <xf borderId="0" fillId="0" fontId="220" numFmtId="0" pivotButton="0" quotePrefix="0" xfId="0"/>
    <xf borderId="0" fillId="0" fontId="326" numFmtId="192" pivotButton="0" quotePrefix="0" xfId="11162"/>
    <xf applyAlignment="1" borderId="0" fillId="0" fontId="326" numFmtId="0" pivotButton="0" quotePrefix="0" xfId="0">
      <alignment horizontal="center"/>
    </xf>
    <xf borderId="0" fillId="0" fontId="24" numFmtId="171" pivotButton="0" quotePrefix="0" xfId="0"/>
    <xf borderId="113" fillId="0" fontId="24" numFmtId="9" pivotButton="0" quotePrefix="0" xfId="2604"/>
    <xf borderId="113" fillId="0" fontId="24" numFmtId="166" pivotButton="0" quotePrefix="0" xfId="2523"/>
    <xf borderId="77" fillId="0" fontId="24" numFmtId="0" pivotButton="0" quotePrefix="0" xfId="0"/>
    <xf borderId="113" fillId="0" fontId="24" numFmtId="0" pivotButton="0" quotePrefix="0" xfId="0"/>
    <xf borderId="0" fillId="0" fontId="48" numFmtId="166" pivotButton="0" quotePrefix="0" xfId="2523"/>
    <xf borderId="0" fillId="0" fontId="161" numFmtId="0" pivotButton="0" quotePrefix="0" xfId="0"/>
    <xf applyAlignment="1" borderId="0" fillId="0" fontId="335" numFmtId="0" pivotButton="0" quotePrefix="0" xfId="0">
      <alignment horizontal="center"/>
    </xf>
    <xf applyAlignment="1" borderId="0" fillId="0" fontId="336" numFmtId="0" pivotButton="0" quotePrefix="0" xfId="0">
      <alignment vertical="center"/>
    </xf>
    <xf borderId="0" fillId="0" fontId="161" numFmtId="166" pivotButton="0" quotePrefix="0" xfId="2523"/>
    <xf borderId="0" fillId="0" fontId="161" numFmtId="3" pivotButton="0" quotePrefix="0" xfId="0"/>
    <xf borderId="112" fillId="0" fontId="48" numFmtId="0" pivotButton="0" quotePrefix="0" xfId="0"/>
    <xf applyAlignment="1" borderId="113" fillId="0" fontId="24" numFmtId="166" pivotButton="0" quotePrefix="0" xfId="2523">
      <alignment horizontal="center" wrapText="1"/>
    </xf>
    <xf applyAlignment="1" borderId="112" fillId="0" fontId="179" numFmtId="165" pivotButton="0" quotePrefix="0" xfId="0">
      <alignment horizontal="center" vertical="center"/>
    </xf>
    <xf applyAlignment="1" borderId="112" fillId="0" fontId="24" numFmtId="165" pivotButton="0" quotePrefix="0" xfId="0">
      <alignment horizontal="center" vertical="center"/>
    </xf>
    <xf applyAlignment="1" borderId="113" fillId="0" fontId="27" numFmtId="9" pivotButton="0" quotePrefix="0" xfId="2604">
      <alignment horizontal="center" vertical="center"/>
    </xf>
    <xf borderId="255" fillId="0" fontId="27" numFmtId="183" pivotButton="0" quotePrefix="0" xfId="2604"/>
    <xf borderId="255" fillId="0" fontId="24" numFmtId="165" pivotButton="0" quotePrefix="0" xfId="0"/>
    <xf borderId="254" fillId="0" fontId="24" numFmtId="165" pivotButton="0" quotePrefix="0" xfId="0"/>
    <xf applyAlignment="1" borderId="258" fillId="0" fontId="24" numFmtId="9" pivotButton="0" quotePrefix="0" xfId="2604">
      <alignment horizontal="center"/>
    </xf>
    <xf borderId="254" fillId="0" fontId="24" numFmtId="166" pivotButton="0" quotePrefix="0" xfId="2523"/>
    <xf borderId="254" fillId="0" fontId="24" numFmtId="184" pivotButton="0" quotePrefix="0" xfId="11162"/>
    <xf borderId="254" fillId="0" fontId="24" numFmtId="9" pivotButton="0" quotePrefix="0" xfId="2604"/>
    <xf borderId="258" fillId="0" fontId="24" numFmtId="165" pivotButton="0" quotePrefix="0" xfId="0"/>
    <xf applyAlignment="1" borderId="255" fillId="0" fontId="24" numFmtId="165" pivotButton="0" quotePrefix="0" xfId="0">
      <alignment horizontal="center"/>
    </xf>
    <xf applyAlignment="1" borderId="254" fillId="0" fontId="24" numFmtId="9" pivotButton="0" quotePrefix="0" xfId="2604">
      <alignment horizontal="center" vertical="center"/>
    </xf>
    <xf applyAlignment="1" borderId="254" fillId="0" fontId="0" numFmtId="166" pivotButton="0" quotePrefix="0" xfId="2523">
      <alignment horizontal="center"/>
    </xf>
    <xf applyAlignment="1" borderId="0" fillId="71" fontId="24" numFmtId="166" pivotButton="0" quotePrefix="0" xfId="2523">
      <alignment horizontal="center" vertical="center"/>
    </xf>
    <xf applyAlignment="1" borderId="112" fillId="121" fontId="0" numFmtId="184" pivotButton="0" quotePrefix="0" xfId="11162">
      <alignment horizontal="center" vertical="center"/>
    </xf>
    <xf applyAlignment="1" borderId="0" fillId="0" fontId="0" numFmtId="165" pivotButton="0" quotePrefix="0" xfId="2523">
      <alignment horizontal="center" vertical="center"/>
    </xf>
    <xf applyAlignment="1" borderId="255" fillId="0" fontId="229" numFmtId="9" pivotButton="0" quotePrefix="0" xfId="2604">
      <alignment horizontal="center" vertical="center"/>
    </xf>
    <xf applyAlignment="1" borderId="254" fillId="0" fontId="229" numFmtId="184" pivotButton="0" quotePrefix="0" xfId="11162">
      <alignment horizontal="center" vertical="center"/>
    </xf>
    <xf applyAlignment="1" borderId="258" fillId="0" fontId="229" numFmtId="184" pivotButton="0" quotePrefix="0" xfId="11162">
      <alignment horizontal="center" vertical="center"/>
    </xf>
    <xf applyAlignment="1" borderId="255" fillId="0" fontId="229" numFmtId="184" pivotButton="0" quotePrefix="0" xfId="11162">
      <alignment horizontal="center" vertical="center"/>
    </xf>
    <xf applyAlignment="1" borderId="258" fillId="0" fontId="229" numFmtId="9" pivotButton="0" quotePrefix="0" xfId="2604">
      <alignment horizontal="center" vertical="center"/>
    </xf>
    <xf applyAlignment="1" borderId="254" fillId="0" fontId="229" numFmtId="9" pivotButton="0" quotePrefix="0" xfId="2604">
      <alignment horizontal="center" vertical="center"/>
    </xf>
    <xf applyAlignment="1" borderId="254" fillId="0" fontId="229" numFmtId="166" pivotButton="0" quotePrefix="0" xfId="2523">
      <alignment horizontal="center" vertical="center"/>
    </xf>
    <xf applyAlignment="1" borderId="0" fillId="0" fontId="0" numFmtId="189" pivotButton="0" quotePrefix="0" xfId="11162">
      <alignment horizontal="center" vertical="center"/>
    </xf>
    <xf applyAlignment="1" borderId="254" fillId="68" fontId="27" numFmtId="165" pivotButton="0" quotePrefix="0" xfId="2523">
      <alignment horizontal="center" vertical="center"/>
    </xf>
    <xf applyAlignment="1" borderId="254" fillId="0" fontId="27" numFmtId="165" pivotButton="0" quotePrefix="0" xfId="2523">
      <alignment horizontal="center" vertical="center"/>
    </xf>
    <xf applyAlignment="1" borderId="254" fillId="68" fontId="27" numFmtId="9" pivotButton="0" quotePrefix="0" xfId="2604">
      <alignment horizontal="center" vertical="center"/>
    </xf>
    <xf applyAlignment="1" borderId="72" fillId="0" fontId="37" numFmtId="166" pivotButton="0" quotePrefix="0" xfId="2523">
      <alignment horizontal="center" vertical="center"/>
    </xf>
    <xf applyAlignment="1" borderId="112" fillId="0" fontId="37" numFmtId="9" pivotButton="0" quotePrefix="0" xfId="2604">
      <alignment horizontal="center" vertical="center"/>
    </xf>
    <xf applyAlignment="1" borderId="0" fillId="0" fontId="0" numFmtId="189" pivotButton="0" quotePrefix="0" xfId="11162">
      <alignment horizontal="center" vertical="center"/>
    </xf>
    <xf applyAlignment="1" borderId="112" fillId="0" fontId="37" numFmtId="167" pivotButton="0" quotePrefix="0" xfId="2604">
      <alignment horizontal="center" vertical="center"/>
    </xf>
    <xf applyAlignment="1" borderId="257" fillId="0" fontId="29" numFmtId="0" pivotButton="0" quotePrefix="0" xfId="0">
      <alignment horizontal="left" indent="1"/>
    </xf>
    <xf applyAlignment="1" borderId="254" fillId="68" fontId="24" numFmtId="166" pivotButton="0" quotePrefix="0" xfId="2523">
      <alignment horizontal="center" vertical="center"/>
    </xf>
    <xf applyAlignment="1" borderId="258" fillId="68" fontId="24" numFmtId="9" pivotButton="0" quotePrefix="0" xfId="2604">
      <alignment horizontal="center" vertical="center"/>
    </xf>
    <xf applyAlignment="1" borderId="254" fillId="68" fontId="24" numFmtId="9" pivotButton="0" quotePrefix="0" xfId="2604">
      <alignment horizontal="center" vertical="center"/>
    </xf>
    <xf applyAlignment="1" borderId="254" fillId="68" fontId="24" numFmtId="184" pivotButton="0" quotePrefix="0" xfId="11162">
      <alignment horizontal="center" vertical="center"/>
    </xf>
    <xf applyAlignment="1" borderId="255" fillId="68" fontId="24" numFmtId="9" pivotButton="0" quotePrefix="0" xfId="2604">
      <alignment horizontal="center" vertical="center"/>
    </xf>
    <xf applyAlignment="1" borderId="254" fillId="0" fontId="24" numFmtId="166" pivotButton="0" quotePrefix="0" xfId="2523">
      <alignment horizontal="center" vertical="center"/>
    </xf>
    <xf applyAlignment="1" borderId="255" fillId="68" fontId="24" numFmtId="184" pivotButton="0" quotePrefix="0" xfId="11162">
      <alignment horizontal="center" vertical="center"/>
    </xf>
    <xf applyAlignment="1" borderId="112" fillId="68" fontId="24" numFmtId="9" pivotButton="0" quotePrefix="0" xfId="2604">
      <alignment horizontal="center" vertical="center"/>
    </xf>
    <xf applyAlignment="1" borderId="255" fillId="37" fontId="27" numFmtId="9" pivotButton="0" quotePrefix="0" xfId="2604">
      <alignment horizontal="center" vertical="center"/>
    </xf>
    <xf applyAlignment="1" borderId="254" fillId="0" fontId="27" numFmtId="167" pivotButton="0" quotePrefix="0" xfId="2604">
      <alignment horizontal="center" vertical="center"/>
    </xf>
    <xf applyAlignment="1" borderId="254" fillId="0" fontId="27" numFmtId="9" pivotButton="0" quotePrefix="0" xfId="11162">
      <alignment horizontal="center" vertical="center"/>
    </xf>
    <xf applyAlignment="1" borderId="254" fillId="0" fontId="27" numFmtId="195" pivotButton="0" quotePrefix="0" xfId="2604">
      <alignment horizontal="center"/>
    </xf>
    <xf applyAlignment="1" borderId="254" fillId="0" fontId="27" numFmtId="9" pivotButton="0" quotePrefix="0" xfId="2604">
      <alignment horizontal="center" vertical="center"/>
    </xf>
    <xf applyAlignment="1" borderId="258" fillId="0" fontId="27" numFmtId="9" pivotButton="0" quotePrefix="0" xfId="2604">
      <alignment horizontal="center"/>
    </xf>
    <xf applyAlignment="1" borderId="255" fillId="0" fontId="27" numFmtId="9" pivotButton="0" quotePrefix="0" xfId="2604">
      <alignment horizontal="center"/>
    </xf>
    <xf applyAlignment="1" borderId="255" fillId="0" fontId="27" numFmtId="183" pivotButton="0" quotePrefix="0" xfId="2604">
      <alignment horizontal="center"/>
    </xf>
    <xf applyAlignment="1" borderId="255" fillId="0" fontId="27" numFmtId="195" pivotButton="0" quotePrefix="0" xfId="2604">
      <alignment horizontal="center"/>
    </xf>
    <xf applyAlignment="1" borderId="254" fillId="0" fontId="27" numFmtId="169" pivotButton="0" quotePrefix="0" xfId="2604">
      <alignment horizontal="center"/>
    </xf>
    <xf applyAlignment="1" borderId="68" fillId="0" fontId="0" numFmtId="184" pivotButton="0" quotePrefix="0" xfId="2604">
      <alignment horizontal="center" vertical="center"/>
    </xf>
    <xf applyAlignment="1" borderId="112" fillId="70" fontId="27" numFmtId="9" pivotButton="0" quotePrefix="0" xfId="2604">
      <alignment horizontal="center" vertical="center"/>
    </xf>
    <xf applyAlignment="1" borderId="112" fillId="37" fontId="27" numFmtId="10" pivotButton="0" quotePrefix="0" xfId="2604">
      <alignment horizontal="center" vertical="center"/>
    </xf>
    <xf applyAlignment="1" borderId="254" fillId="0" fontId="27" numFmtId="3" pivotButton="0" quotePrefix="0" xfId="0">
      <alignment horizontal="center" vertical="center"/>
    </xf>
    <xf applyAlignment="1" borderId="258" fillId="0" fontId="27" numFmtId="9" pivotButton="0" quotePrefix="0" xfId="2604">
      <alignment horizontal="center" vertical="center"/>
    </xf>
    <xf applyAlignment="1" borderId="254" fillId="0" fontId="27" numFmtId="166" pivotButton="0" quotePrefix="0" xfId="2523">
      <alignment horizontal="center" vertical="center"/>
    </xf>
    <xf applyAlignment="1" borderId="254" fillId="37" fontId="27" numFmtId="166" pivotButton="0" quotePrefix="0" xfId="2523">
      <alignment horizontal="center" vertical="center"/>
    </xf>
    <xf applyAlignment="1" borderId="254" fillId="37" fontId="27" numFmtId="3" pivotButton="0" quotePrefix="0" xfId="0">
      <alignment horizontal="center" vertical="center"/>
    </xf>
    <xf applyAlignment="1" borderId="258" fillId="37" fontId="27" numFmtId="9" pivotButton="0" quotePrefix="0" xfId="2604">
      <alignment horizontal="center" vertical="center"/>
    </xf>
    <xf applyAlignment="1" borderId="77" fillId="37" fontId="27" numFmtId="9" pivotButton="0" quotePrefix="0" xfId="2604">
      <alignment horizontal="center" vertical="center"/>
    </xf>
    <xf applyAlignment="1" borderId="254" fillId="37" fontId="27" numFmtId="9" pivotButton="0" quotePrefix="0" xfId="2604">
      <alignment horizontal="center" vertical="center"/>
    </xf>
    <xf applyAlignment="1" borderId="256" fillId="37" fontId="27" numFmtId="166" pivotButton="0" quotePrefix="0" xfId="2523">
      <alignment horizontal="center" vertical="center"/>
    </xf>
    <xf applyAlignment="1" borderId="255" fillId="0" fontId="27" numFmtId="184" pivotButton="0" quotePrefix="0" xfId="11162">
      <alignment horizontal="center" vertical="center"/>
    </xf>
    <xf applyAlignment="1" borderId="113" fillId="68" fontId="0" numFmtId="166" pivotButton="0" quotePrefix="0" xfId="0">
      <alignment horizontal="center" vertical="center"/>
    </xf>
    <xf applyAlignment="1" borderId="113" fillId="68" fontId="0" numFmtId="9" pivotButton="0" quotePrefix="0" xfId="2604">
      <alignment horizontal="center" vertical="center"/>
    </xf>
    <xf applyAlignment="1" borderId="113" fillId="68" fontId="27" numFmtId="166" pivotButton="0" quotePrefix="0" xfId="0">
      <alignment horizontal="center" vertical="center"/>
    </xf>
    <xf applyAlignment="1" borderId="255" fillId="0" fontId="0" numFmtId="184" pivotButton="0" quotePrefix="0" xfId="11162">
      <alignment horizontal="center" vertical="center"/>
    </xf>
    <xf applyAlignment="1" borderId="254" fillId="0" fontId="0" numFmtId="9" pivotButton="0" quotePrefix="0" xfId="2604">
      <alignment horizontal="center" vertical="center"/>
    </xf>
    <xf applyAlignment="1" borderId="254" fillId="0" fontId="0" numFmtId="3" pivotButton="0" quotePrefix="0" xfId="0">
      <alignment horizontal="center" vertical="center"/>
    </xf>
    <xf applyAlignment="1" borderId="254" fillId="0" fontId="0" numFmtId="166" pivotButton="0" quotePrefix="0" xfId="2523">
      <alignment horizontal="center" vertical="center"/>
    </xf>
    <xf applyAlignment="1" borderId="254" fillId="0" fontId="0" numFmtId="184" pivotButton="0" quotePrefix="0" xfId="11162">
      <alignment horizontal="center" vertical="center"/>
    </xf>
    <xf applyAlignment="1" borderId="258" fillId="0" fontId="0" numFmtId="9" pivotButton="0" quotePrefix="0" xfId="2604">
      <alignment horizontal="center" vertical="center"/>
    </xf>
    <xf applyAlignment="1" borderId="255" fillId="0" fontId="0" numFmtId="184" pivotButton="0" quotePrefix="0" xfId="11162">
      <alignment horizontal="center" vertical="center"/>
    </xf>
    <xf applyAlignment="1" borderId="256" fillId="0" fontId="0" numFmtId="166" pivotButton="0" quotePrefix="0" xfId="2523">
      <alignment horizontal="center" vertical="center"/>
    </xf>
    <xf applyAlignment="1" borderId="257" fillId="0" fontId="0" numFmtId="0" pivotButton="0" quotePrefix="0" xfId="0">
      <alignment horizontal="left" indent="1" vertical="center"/>
    </xf>
    <xf applyAlignment="1" borderId="255" fillId="0" fontId="0" numFmtId="9" pivotButton="0" quotePrefix="0" xfId="2604">
      <alignment horizontal="center" vertical="center"/>
    </xf>
    <xf applyAlignment="1" borderId="255" fillId="0" fontId="24" numFmtId="167" pivotButton="0" quotePrefix="0" xfId="2604">
      <alignment horizontal="center" vertical="center"/>
    </xf>
    <xf applyAlignment="1" borderId="255" fillId="0" fontId="24" numFmtId="9" pivotButton="0" quotePrefix="0" xfId="2604">
      <alignment horizontal="center" vertical="center"/>
    </xf>
    <xf applyAlignment="1" borderId="255" fillId="0" fontId="24" numFmtId="184" pivotButton="0" quotePrefix="0" xfId="11162">
      <alignment horizontal="center" vertical="center"/>
    </xf>
    <xf borderId="0" fillId="0" fontId="187" numFmtId="17" pivotButton="0" quotePrefix="0" xfId="0"/>
    <xf applyAlignment="1" borderId="0" fillId="0" fontId="314" numFmtId="9" pivotButton="0" quotePrefix="0" xfId="2604">
      <alignment horizontal="center" vertical="center" wrapText="1"/>
    </xf>
    <xf borderId="0" fillId="0" fontId="246" numFmtId="0" pivotButton="0" quotePrefix="0" xfId="17289"/>
    <xf applyAlignment="1" borderId="0" fillId="0" fontId="246" numFmtId="184" pivotButton="0" quotePrefix="0" xfId="17290">
      <alignment horizontal="center"/>
    </xf>
    <xf applyAlignment="1" borderId="28" fillId="0" fontId="338" numFmtId="0" pivotButton="0" quotePrefix="0" xfId="17289">
      <alignment horizontal="center" vertical="center"/>
    </xf>
    <xf applyAlignment="1" borderId="22" fillId="0" fontId="338" numFmtId="0" pivotButton="0" quotePrefix="0" xfId="17289">
      <alignment vertical="center"/>
    </xf>
    <xf borderId="0" fillId="0" fontId="246" numFmtId="184" pivotButton="0" quotePrefix="0" xfId="17290"/>
    <xf borderId="0" fillId="0" fontId="246" numFmtId="196" pivotButton="0" quotePrefix="0" xfId="17289"/>
    <xf applyAlignment="1" borderId="169" fillId="0" fontId="338" numFmtId="0" pivotButton="0" quotePrefix="0" xfId="17289">
      <alignment horizontal="center" vertical="center"/>
    </xf>
    <xf applyAlignment="1" borderId="227" fillId="0" fontId="338" numFmtId="0" pivotButton="0" quotePrefix="0" xfId="17289">
      <alignment vertical="center"/>
    </xf>
    <xf borderId="169" fillId="0" fontId="317" numFmtId="0" pivotButton="0" quotePrefix="0" xfId="17289"/>
    <xf borderId="0" fillId="0" fontId="317" numFmtId="0" pivotButton="0" quotePrefix="0" xfId="17289"/>
    <xf borderId="0" fillId="0" fontId="184" numFmtId="0" pivotButton="0" quotePrefix="0" xfId="17289"/>
    <xf borderId="0" fillId="0" fontId="4" numFmtId="0" pivotButton="0" quotePrefix="0" xfId="17289"/>
    <xf applyAlignment="1" borderId="28" fillId="138" fontId="339" numFmtId="0" pivotButton="0" quotePrefix="0" xfId="17289">
      <alignment horizontal="center" vertical="center" wrapText="1"/>
    </xf>
    <xf applyAlignment="1" borderId="93" fillId="138" fontId="339" numFmtId="196" pivotButton="0" quotePrefix="0" xfId="17291">
      <alignment horizontal="center" vertical="center"/>
    </xf>
    <xf applyAlignment="1" borderId="92" fillId="138" fontId="339" numFmtId="184" pivotButton="0" quotePrefix="0" xfId="11162">
      <alignment horizontal="center" vertical="center"/>
    </xf>
    <xf applyAlignment="1" borderId="0" fillId="68" fontId="27" numFmtId="166" pivotButton="0" quotePrefix="1" xfId="2523">
      <alignment horizontal="center" vertical="center"/>
    </xf>
    <xf applyAlignment="1" borderId="0" fillId="0" fontId="0" numFmtId="193" pivotButton="0" quotePrefix="0" xfId="2523">
      <alignment horizontal="center" vertical="center"/>
    </xf>
    <xf applyAlignment="1" borderId="81" fillId="0" fontId="27" numFmtId="166" pivotButton="0" quotePrefix="0" xfId="2523">
      <alignment horizontal="center" vertical="center"/>
    </xf>
    <xf applyAlignment="1" borderId="32" fillId="0" fontId="27" numFmtId="9" pivotButton="0" quotePrefix="0" xfId="2604">
      <alignment horizontal="center" vertical="center"/>
    </xf>
    <xf applyAlignment="1" borderId="81" fillId="0" fontId="0" numFmtId="166" pivotButton="0" quotePrefix="0" xfId="2523">
      <alignment horizontal="center" vertical="center"/>
    </xf>
    <xf applyAlignment="1" borderId="32" fillId="0" fontId="0" numFmtId="9" pivotButton="0" quotePrefix="0" xfId="2604">
      <alignment horizontal="center" vertical="center"/>
    </xf>
    <xf applyAlignment="1" borderId="81" fillId="0" fontId="0" numFmtId="166" pivotButton="0" quotePrefix="0" xfId="0">
      <alignment horizontal="center" vertical="center"/>
    </xf>
    <xf applyAlignment="1" borderId="81" fillId="0" fontId="0" numFmtId="9" pivotButton="0" quotePrefix="0" xfId="2604">
      <alignment horizontal="center" vertical="center"/>
    </xf>
    <xf applyAlignment="1" borderId="81" fillId="0" fontId="27" numFmtId="166" pivotButton="0" quotePrefix="0" xfId="0">
      <alignment horizontal="center" vertical="center"/>
    </xf>
    <xf applyAlignment="1" borderId="32" fillId="0" fontId="0" numFmtId="166" pivotButton="0" quotePrefix="0" xfId="2604">
      <alignment horizontal="center" vertical="center"/>
    </xf>
    <xf applyAlignment="1" borderId="81" fillId="0" fontId="0" numFmtId="3" pivotButton="0" quotePrefix="0" xfId="0">
      <alignment horizontal="center" vertical="center"/>
    </xf>
    <xf applyAlignment="1" borderId="184" fillId="0" fontId="0" numFmtId="166" pivotButton="0" quotePrefix="0" xfId="2523">
      <alignment horizontal="center" vertical="center"/>
    </xf>
    <xf applyAlignment="1" borderId="227" fillId="0" fontId="0" numFmtId="166" pivotButton="0" quotePrefix="0" xfId="2523">
      <alignment horizontal="center" vertical="center"/>
    </xf>
    <xf applyAlignment="1" borderId="81" fillId="70" fontId="27" numFmtId="166" pivotButton="0" quotePrefix="0" xfId="2523">
      <alignment horizontal="center" vertical="center"/>
    </xf>
    <xf applyAlignment="1" borderId="91" fillId="0" fontId="27" numFmtId="0" pivotButton="0" quotePrefix="0" xfId="0">
      <alignment horizontal="center" vertical="center"/>
    </xf>
    <xf applyAlignment="1" borderId="22" fillId="0" fontId="27" numFmtId="0" pivotButton="0" quotePrefix="0" xfId="0">
      <alignment horizontal="center" vertical="center"/>
    </xf>
    <xf applyAlignment="1" borderId="92" fillId="0" fontId="27" numFmtId="9" pivotButton="0" quotePrefix="0" xfId="2604">
      <alignment horizontal="center" vertical="center"/>
    </xf>
    <xf applyAlignment="1" borderId="91" fillId="0" fontId="35" numFmtId="166" pivotButton="0" quotePrefix="0" xfId="2523">
      <alignment horizontal="center" vertical="center"/>
    </xf>
    <xf applyAlignment="1" borderId="22" fillId="0" fontId="35" numFmtId="166" pivotButton="0" quotePrefix="0" xfId="2523">
      <alignment horizontal="center" vertical="center"/>
    </xf>
    <xf applyAlignment="1" borderId="22" fillId="0" fontId="35" numFmtId="3" pivotButton="0" quotePrefix="0" xfId="0">
      <alignment horizontal="center" vertical="center"/>
    </xf>
    <xf applyAlignment="1" borderId="92" fillId="0" fontId="35" numFmtId="9" pivotButton="0" quotePrefix="0" xfId="2604">
      <alignment horizontal="center" vertical="center"/>
    </xf>
    <xf applyAlignment="1" borderId="91" fillId="70" fontId="27" numFmtId="166" pivotButton="0" quotePrefix="0" xfId="2523">
      <alignment horizontal="center" vertical="center"/>
    </xf>
    <xf applyAlignment="1" borderId="22" fillId="70" fontId="27" numFmtId="166" pivotButton="0" quotePrefix="0" xfId="2523">
      <alignment horizontal="center" vertical="center"/>
    </xf>
    <xf applyAlignment="1" borderId="22" fillId="70" fontId="27" numFmtId="3" pivotButton="0" quotePrefix="0" xfId="0">
      <alignment horizontal="center" vertical="center"/>
    </xf>
    <xf applyAlignment="1" borderId="92" fillId="70" fontId="27" numFmtId="9" pivotButton="0" quotePrefix="0" xfId="2604">
      <alignment horizontal="center" vertical="center"/>
    </xf>
    <xf applyAlignment="1" borderId="91" fillId="0" fontId="221" numFmtId="0" pivotButton="0" quotePrefix="0" xfId="0">
      <alignment vertical="center"/>
    </xf>
    <xf applyAlignment="1" borderId="92" fillId="0" fontId="221" numFmtId="0" pivotButton="0" quotePrefix="0" xfId="0">
      <alignment vertical="center"/>
    </xf>
    <xf borderId="112" fillId="0" fontId="0" numFmtId="0" pivotButton="0" quotePrefix="0" xfId="0"/>
    <xf borderId="93" fillId="0" fontId="0" numFmtId="0" pivotButton="0" quotePrefix="0" xfId="0"/>
    <xf borderId="169" fillId="0" fontId="0" numFmtId="0" pivotButton="0" quotePrefix="0" xfId="0"/>
    <xf applyAlignment="1" borderId="113" fillId="0" fontId="24" numFmtId="184" pivotButton="0" quotePrefix="0" xfId="11162">
      <alignment horizontal="center"/>
    </xf>
    <xf applyAlignment="1" borderId="0" fillId="0" fontId="178" numFmtId="184" pivotButton="0" quotePrefix="0" xfId="11162">
      <alignment horizontal="center"/>
    </xf>
    <xf borderId="0" fillId="0" fontId="222" numFmtId="189" pivotButton="0" quotePrefix="0" xfId="11162"/>
    <xf borderId="0" fillId="0" fontId="0" numFmtId="193" pivotButton="0" quotePrefix="0" xfId="0"/>
    <xf applyAlignment="1" borderId="126" fillId="0" fontId="246" numFmtId="187" pivotButton="0" quotePrefix="0" xfId="11162">
      <alignment horizontal="center" vertical="center"/>
    </xf>
    <xf applyAlignment="1" borderId="145" fillId="0" fontId="246" numFmtId="187" pivotButton="0" quotePrefix="0" xfId="11162">
      <alignment horizontal="center" vertical="center"/>
    </xf>
    <xf applyAlignment="1" borderId="133" fillId="0" fontId="246" numFmtId="187" pivotButton="0" quotePrefix="0" xfId="11162">
      <alignment horizontal="center" vertical="center"/>
    </xf>
    <xf applyAlignment="1" borderId="137" fillId="0" fontId="246" numFmtId="187" pivotButton="0" quotePrefix="0" xfId="11162">
      <alignment horizontal="center" vertical="center"/>
    </xf>
    <xf applyAlignment="1" borderId="92" fillId="138" fontId="339" numFmtId="184" pivotButton="0" quotePrefix="0" xfId="11162">
      <alignment horizontal="center" vertical="center" wrapText="1"/>
    </xf>
    <xf applyAlignment="1" borderId="93" fillId="138" fontId="339" numFmtId="184" pivotButton="0" quotePrefix="0" xfId="11162">
      <alignment horizontal="center" vertical="center"/>
    </xf>
    <xf applyAlignment="1" borderId="169" fillId="138" fontId="339" numFmtId="184" pivotButton="0" quotePrefix="0" xfId="11162">
      <alignment horizontal="center" vertical="center"/>
    </xf>
    <xf borderId="0" fillId="0" fontId="161" numFmtId="184" pivotButton="0" quotePrefix="0" xfId="11162"/>
    <xf borderId="0" fillId="137" fontId="246" numFmtId="184" pivotButton="0" quotePrefix="0" xfId="11162"/>
    <xf applyAlignment="1" borderId="81" fillId="0" fontId="27" numFmtId="3" pivotButton="0" quotePrefix="0" xfId="0">
      <alignment horizontal="center" vertical="center"/>
    </xf>
    <xf applyAlignment="1" borderId="259" fillId="0" fontId="27" numFmtId="0" pivotButton="0" quotePrefix="0" xfId="0">
      <alignment horizontal="center" vertical="center"/>
    </xf>
    <xf applyAlignment="1" borderId="112" fillId="0" fontId="314" numFmtId="0" pivotButton="0" quotePrefix="0" xfId="0">
      <alignment horizontal="center" vertical="center"/>
    </xf>
    <xf applyAlignment="1" borderId="112" fillId="0" fontId="314" numFmtId="0" pivotButton="0" quotePrefix="0" xfId="0">
      <alignment vertical="center"/>
    </xf>
    <xf applyAlignment="1" borderId="112" fillId="0" fontId="48" numFmtId="0" pivotButton="0" quotePrefix="0" xfId="0">
      <alignment horizontal="center" vertical="center"/>
    </xf>
    <xf applyAlignment="1" borderId="112" fillId="0" fontId="79" numFmtId="0" pivotButton="0" quotePrefix="0" xfId="0">
      <alignment horizontal="center" vertical="center"/>
    </xf>
    <xf applyAlignment="1" borderId="112" fillId="0" fontId="144" numFmtId="3" pivotButton="0" quotePrefix="0" xfId="2604">
      <alignment horizontal="center" vertical="center"/>
    </xf>
    <xf applyAlignment="1" borderId="112" fillId="0" fontId="48" numFmtId="9" pivotButton="0" quotePrefix="0" xfId="2604">
      <alignment horizontal="center" vertical="center"/>
    </xf>
    <xf applyAlignment="1" borderId="112" fillId="0" fontId="48" numFmtId="3" pivotButton="0" quotePrefix="0" xfId="2604">
      <alignment horizontal="center" vertical="center"/>
    </xf>
    <xf borderId="0" fillId="0" fontId="24" numFmtId="166" pivotButton="0" quotePrefix="0" xfId="0"/>
    <xf borderId="0" fillId="0" fontId="245" numFmtId="166" pivotButton="0" quotePrefix="0" xfId="2523"/>
    <xf borderId="81" fillId="0" fontId="24" numFmtId="0" pivotButton="0" quotePrefix="0" xfId="0"/>
    <xf borderId="32" fillId="0" fontId="24" numFmtId="0" pivotButton="0" quotePrefix="0" xfId="0"/>
    <xf applyAlignment="1" borderId="201" fillId="37" fontId="27" numFmtId="166" pivotButton="0" quotePrefix="0" xfId="2523">
      <alignment horizontal="center" vertical="center"/>
    </xf>
    <xf applyAlignment="1" borderId="81" fillId="0" fontId="24" numFmtId="166" pivotButton="0" quotePrefix="0" xfId="2523">
      <alignment horizontal="center" vertical="center"/>
    </xf>
    <xf applyAlignment="1" borderId="32" fillId="0" fontId="24" numFmtId="9" pivotButton="0" quotePrefix="0" xfId="2604">
      <alignment horizontal="center" vertical="center"/>
    </xf>
    <xf applyAlignment="1" borderId="202" fillId="0" fontId="0" numFmtId="166" pivotButton="0" quotePrefix="0" xfId="2523">
      <alignment horizontal="center" vertical="center"/>
    </xf>
    <xf applyAlignment="1" borderId="261" fillId="0" fontId="24" numFmtId="9" pivotButton="0" quotePrefix="0" xfId="2604">
      <alignment horizontal="center" vertical="center"/>
    </xf>
    <xf applyAlignment="1" borderId="81" fillId="0" fontId="0" numFmtId="166" pivotButton="0" quotePrefix="0" xfId="2523">
      <alignment horizontal="center" vertical="center"/>
    </xf>
    <xf applyAlignment="1" borderId="200" fillId="40" fontId="0" numFmtId="166" pivotButton="0" quotePrefix="0" xfId="2523">
      <alignment horizontal="center" vertical="center"/>
    </xf>
    <xf applyAlignment="1" borderId="200" fillId="0" fontId="0" numFmtId="166" pivotButton="0" quotePrefix="0" xfId="2523">
      <alignment horizontal="center" vertical="center"/>
    </xf>
    <xf applyAlignment="1" borderId="81" fillId="40" fontId="24" numFmtId="166" pivotButton="0" quotePrefix="0" xfId="2523">
      <alignment horizontal="center" vertical="center"/>
    </xf>
    <xf applyAlignment="1" borderId="184" fillId="40" fontId="24" numFmtId="166" pivotButton="0" quotePrefix="0" xfId="2523">
      <alignment horizontal="center" vertical="center"/>
    </xf>
    <xf applyAlignment="1" borderId="227" fillId="40" fontId="24" numFmtId="166" pivotButton="0" quotePrefix="0" xfId="2523">
      <alignment horizontal="center" vertical="center"/>
    </xf>
    <xf applyAlignment="1" borderId="227" fillId="0" fontId="0" numFmtId="9" pivotButton="0" quotePrefix="0" xfId="2604">
      <alignment horizontal="center" vertical="center"/>
    </xf>
    <xf borderId="0" fillId="69" fontId="318" numFmtId="184" pivotButton="0" quotePrefix="0" xfId="11162"/>
    <xf applyAlignment="1" borderId="0" fillId="0" fontId="186" numFmtId="0" pivotButton="0" quotePrefix="0" xfId="4892">
      <alignment vertical="center"/>
    </xf>
    <xf applyAlignment="1" borderId="0" fillId="0" fontId="249" numFmtId="0" pivotButton="0" quotePrefix="0" xfId="4892">
      <alignment vertical="center"/>
    </xf>
    <xf applyAlignment="1" borderId="0" fillId="133" fontId="186" numFmtId="0" pivotButton="0" quotePrefix="0" xfId="4892">
      <alignment vertical="center"/>
    </xf>
    <xf borderId="0" fillId="0" fontId="33" numFmtId="184" pivotButton="0" quotePrefix="0" xfId="11162"/>
    <xf borderId="0" fillId="0" fontId="292" numFmtId="184" pivotButton="0" quotePrefix="0" xfId="11162"/>
    <xf applyAlignment="1" borderId="81" fillId="0" fontId="24" numFmtId="184" pivotButton="0" quotePrefix="0" xfId="11162">
      <alignment horizontal="center"/>
    </xf>
    <xf applyAlignment="1" borderId="201" fillId="47" fontId="27" numFmtId="165" pivotButton="0" quotePrefix="0" xfId="0">
      <alignment horizontal="center" vertical="center"/>
    </xf>
    <xf applyAlignment="1" borderId="260" fillId="47" fontId="27" numFmtId="9" pivotButton="0" quotePrefix="0" xfId="2604">
      <alignment horizontal="center" vertical="center"/>
    </xf>
    <xf applyAlignment="1" borderId="202" fillId="0" fontId="24" numFmtId="165" pivotButton="0" quotePrefix="0" xfId="0">
      <alignment horizontal="center" vertical="center"/>
    </xf>
    <xf applyAlignment="1" borderId="81" fillId="0" fontId="24" numFmtId="165" pivotButton="0" quotePrefix="0" xfId="0">
      <alignment horizontal="center" vertical="center"/>
    </xf>
    <xf applyAlignment="1" borderId="81" fillId="0" fontId="27" numFmtId="165" pivotButton="0" quotePrefix="0" xfId="0">
      <alignment horizontal="center" vertical="center"/>
    </xf>
    <xf applyAlignment="1" borderId="81" fillId="0" fontId="24" numFmtId="165" pivotButton="0" quotePrefix="0" xfId="2523">
      <alignment horizontal="center" vertical="center"/>
    </xf>
    <xf applyAlignment="1" borderId="200" fillId="0" fontId="24" numFmtId="165" pivotButton="0" quotePrefix="0" xfId="0">
      <alignment horizontal="center" vertical="center"/>
    </xf>
    <xf applyAlignment="1" borderId="203" fillId="0" fontId="24" numFmtId="9" pivotButton="0" quotePrefix="0" xfId="2604">
      <alignment horizontal="center" vertical="center"/>
    </xf>
    <xf applyAlignment="1" borderId="262" fillId="47" fontId="27" numFmtId="165" pivotButton="0" quotePrefix="0" xfId="0">
      <alignment horizontal="center" vertical="center"/>
    </xf>
    <xf applyAlignment="1" borderId="263" fillId="47" fontId="27" numFmtId="165" pivotButton="0" quotePrefix="0" xfId="0">
      <alignment horizontal="center" vertical="center"/>
    </xf>
    <xf applyAlignment="1" borderId="198" fillId="0" fontId="24" numFmtId="0" pivotButton="0" quotePrefix="0" xfId="0">
      <alignment horizontal="center"/>
    </xf>
    <xf applyAlignment="1" borderId="181" fillId="0" fontId="24" numFmtId="0" pivotButton="0" quotePrefix="0" xfId="0">
      <alignment horizontal="center"/>
    </xf>
    <xf applyAlignment="1" borderId="182" fillId="0" fontId="24" numFmtId="9" pivotButton="0" quotePrefix="0" xfId="2604">
      <alignment horizontal="center"/>
    </xf>
    <xf borderId="255" fillId="0" fontId="0" numFmtId="0" pivotButton="0" quotePrefix="0" xfId="0"/>
    <xf applyAlignment="1" borderId="0" fillId="0" fontId="325" numFmtId="0" pivotButton="0" quotePrefix="0" xfId="0">
      <alignment horizontal="center"/>
    </xf>
    <xf applyAlignment="1" borderId="0" fillId="0" fontId="221" numFmtId="166" pivotButton="0" quotePrefix="0" xfId="2523">
      <alignment horizontal="center"/>
    </xf>
    <xf borderId="0" fillId="0" fontId="220" numFmtId="166" pivotButton="0" quotePrefix="0" xfId="0"/>
    <xf applyAlignment="1" borderId="0" fillId="0" fontId="327" numFmtId="166" pivotButton="0" quotePrefix="0" xfId="2523">
      <alignment horizontal="center"/>
    </xf>
    <xf applyAlignment="1" borderId="0" fillId="0" fontId="220" numFmtId="166" pivotButton="0" quotePrefix="0" xfId="2523">
      <alignment horizontal="center"/>
    </xf>
    <xf borderId="0" fillId="0" fontId="187" numFmtId="192" pivotButton="0" quotePrefix="0" xfId="11162"/>
    <xf applyAlignment="1" borderId="0" fillId="0" fontId="326" numFmtId="166" pivotButton="0" quotePrefix="0" xfId="2523">
      <alignment horizontal="center"/>
    </xf>
    <xf applyAlignment="1" borderId="0" fillId="0" fontId="220" numFmtId="184" pivotButton="0" quotePrefix="0" xfId="11162">
      <alignment horizontal="center"/>
    </xf>
    <xf applyAlignment="1" borderId="0" fillId="0" fontId="181" numFmtId="166" pivotButton="0" quotePrefix="0" xfId="2523">
      <alignment horizontal="center" vertical="center"/>
    </xf>
    <xf applyAlignment="1" borderId="0" fillId="0" fontId="220" numFmtId="166" pivotButton="0" quotePrefix="0" xfId="2523">
      <alignment horizontal="center" vertical="center"/>
    </xf>
    <xf borderId="55" fillId="0" fontId="220" numFmtId="166" pivotButton="0" quotePrefix="0" xfId="2523"/>
    <xf borderId="181" fillId="0" fontId="181" numFmtId="166" pivotButton="0" quotePrefix="0" xfId="2523"/>
    <xf borderId="181" fillId="0" fontId="220" numFmtId="166" pivotButton="0" quotePrefix="0" xfId="2523"/>
    <xf applyAlignment="1" borderId="0" fillId="0" fontId="221" numFmtId="184" pivotButton="0" quotePrefix="0" xfId="11162">
      <alignment horizontal="center"/>
    </xf>
    <xf borderId="0" fillId="0" fontId="319" numFmtId="166" pivotButton="0" quotePrefix="0" xfId="2523"/>
    <xf applyAlignment="1" borderId="0" fillId="0" fontId="181" numFmtId="166" pivotButton="0" quotePrefix="0" xfId="2523">
      <alignment horizontal="center"/>
    </xf>
    <xf applyAlignment="1" borderId="0" fillId="0" fontId="221" numFmtId="166" pivotButton="0" quotePrefix="0" xfId="2523">
      <alignment horizontal="right"/>
    </xf>
    <xf applyAlignment="1" borderId="0" fillId="0" fontId="221" numFmtId="166" pivotButton="0" quotePrefix="0" xfId="2523">
      <alignment horizontal="center" vertical="center"/>
    </xf>
    <xf applyAlignment="1" borderId="0" fillId="140" fontId="229" numFmtId="184" pivotButton="0" quotePrefix="0" xfId="11162">
      <alignment horizontal="center" vertical="center"/>
    </xf>
    <xf applyAlignment="1" borderId="0" fillId="140" fontId="33" numFmtId="184" pivotButton="0" quotePrefix="0" xfId="11162">
      <alignment horizontal="center" vertical="center"/>
    </xf>
    <xf applyAlignment="1" borderId="0" fillId="141" fontId="229" numFmtId="184" pivotButton="0" quotePrefix="0" xfId="11162">
      <alignment horizontal="center" vertical="center"/>
    </xf>
    <xf applyAlignment="1" borderId="0" fillId="71" fontId="229" numFmtId="189" pivotButton="0" quotePrefix="0" xfId="11162">
      <alignment horizontal="center" vertical="center"/>
    </xf>
    <xf applyAlignment="1" borderId="0" fillId="139" fontId="221" numFmtId="166" pivotButton="0" quotePrefix="0" xfId="2523">
      <alignment horizontal="center" vertical="center"/>
    </xf>
    <xf applyAlignment="1" borderId="121" fillId="123" fontId="298" numFmtId="189" pivotButton="0" quotePrefix="0" xfId="11162">
      <alignment horizontal="center" vertical="center" wrapText="1"/>
    </xf>
    <xf applyAlignment="1" borderId="120" fillId="123" fontId="298" numFmtId="189" pivotButton="0" quotePrefix="0" xfId="11162">
      <alignment horizontal="center" vertical="center" wrapText="1"/>
    </xf>
    <xf applyAlignment="1" borderId="167" fillId="68" fontId="296" numFmtId="189" pivotButton="0" quotePrefix="0" xfId="11162">
      <alignment horizontal="center" vertical="center" wrapText="1"/>
    </xf>
    <xf applyAlignment="1" borderId="138" fillId="124" fontId="246" numFmtId="189" pivotButton="0" quotePrefix="0" xfId="11162">
      <alignment horizontal="center" vertical="center"/>
    </xf>
    <xf applyAlignment="1" borderId="147" fillId="124" fontId="246" numFmtId="189" pivotButton="0" quotePrefix="0" xfId="11162">
      <alignment horizontal="center" vertical="center"/>
    </xf>
    <xf applyAlignment="1" borderId="134" fillId="124" fontId="246" numFmtId="189" pivotButton="0" quotePrefix="0" xfId="11162">
      <alignment horizontal="center" vertical="center"/>
    </xf>
    <xf applyAlignment="1" borderId="139" fillId="124" fontId="246" numFmtId="189" pivotButton="0" quotePrefix="0" xfId="11162">
      <alignment horizontal="center" vertical="center"/>
    </xf>
    <xf applyAlignment="1" borderId="0" fillId="126" fontId="246" numFmtId="189" pivotButton="0" quotePrefix="0" xfId="11162">
      <alignment horizontal="center" vertical="center"/>
    </xf>
    <xf applyAlignment="1" borderId="127" fillId="124" fontId="246" numFmtId="189" pivotButton="0" quotePrefix="0" xfId="11162">
      <alignment horizontal="center" vertical="center"/>
    </xf>
    <xf applyAlignment="1" borderId="220" fillId="0" fontId="230" numFmtId="0" pivotButton="0" quotePrefix="0" xfId="4892">
      <alignment vertical="center"/>
    </xf>
    <xf applyAlignment="1" borderId="220" fillId="0" fontId="341" numFmtId="0" pivotButton="0" quotePrefix="0" xfId="4892">
      <alignment vertical="center" wrapText="1"/>
    </xf>
    <xf applyAlignment="1" borderId="220" fillId="0" fontId="230" numFmtId="166" pivotButton="0" quotePrefix="0" xfId="2523">
      <alignment vertical="center"/>
    </xf>
    <xf applyAlignment="1" borderId="0" fillId="0" fontId="246" numFmtId="0" pivotButton="0" quotePrefix="0" xfId="4892">
      <alignment vertical="center"/>
    </xf>
    <xf applyAlignment="1" borderId="0" fillId="0" fontId="317" numFmtId="0" pivotButton="0" quotePrefix="0" xfId="4892">
      <alignment vertical="center" wrapText="1"/>
    </xf>
    <xf applyAlignment="1" borderId="0" fillId="0" fontId="246" numFmtId="166" pivotButton="0" quotePrefix="0" xfId="2523">
      <alignment vertical="center"/>
    </xf>
    <xf applyAlignment="1" borderId="256" fillId="0" fontId="0" numFmtId="166" pivotButton="0" quotePrefix="0" xfId="2523">
      <alignment horizontal="center" vertical="center"/>
    </xf>
    <xf applyAlignment="1" borderId="63" fillId="37" fontId="27" numFmtId="0" pivotButton="0" quotePrefix="0" xfId="2604">
      <alignment horizontal="center" vertical="center"/>
    </xf>
    <xf applyAlignment="1" borderId="0" fillId="0" fontId="342" numFmtId="0" pivotButton="0" quotePrefix="0" xfId="4892">
      <alignment vertical="center"/>
    </xf>
    <xf applyAlignment="1" borderId="0" fillId="0" fontId="343" numFmtId="0" pivotButton="0" quotePrefix="0" xfId="4892">
      <alignment vertical="center" wrapText="1"/>
    </xf>
    <xf applyAlignment="1" borderId="0" fillId="0" fontId="342" numFmtId="166" pivotButton="0" quotePrefix="0" xfId="2523">
      <alignment vertical="center"/>
    </xf>
    <xf borderId="0" fillId="0" fontId="232" numFmtId="197" pivotButton="0" quotePrefix="0" xfId="4892"/>
    <xf applyAlignment="1" borderId="256" fillId="0" fontId="0" numFmtId="9" pivotButton="0" quotePrefix="0" xfId="2604">
      <alignment horizontal="center" vertical="center"/>
    </xf>
    <xf applyAlignment="1" borderId="113" fillId="0" fontId="27" numFmtId="0" pivotButton="0" quotePrefix="0" xfId="0">
      <alignment horizontal="center"/>
    </xf>
    <xf borderId="113" fillId="0" fontId="27" numFmtId="0" pivotButton="0" quotePrefix="0" xfId="0"/>
    <xf applyAlignment="1" borderId="256" fillId="0" fontId="27" numFmtId="0" pivotButton="0" quotePrefix="0" xfId="0">
      <alignment horizontal="center"/>
    </xf>
    <xf applyAlignment="1" borderId="188" fillId="47" fontId="27" numFmtId="165" pivotButton="0" quotePrefix="0" xfId="0">
      <alignment horizontal="center" vertical="center"/>
    </xf>
    <xf applyAlignment="1" borderId="188" fillId="47" fontId="183" numFmtId="165" pivotButton="0" quotePrefix="0" xfId="2523">
      <alignment horizontal="center" vertical="center"/>
    </xf>
    <xf applyAlignment="1" borderId="266" fillId="47" fontId="27" numFmtId="9" pivotButton="0" quotePrefix="0" xfId="2604">
      <alignment horizontal="center" vertical="center"/>
    </xf>
    <xf applyAlignment="1" borderId="81" fillId="0" fontId="24" numFmtId="166" pivotButton="0" quotePrefix="0" xfId="2523">
      <alignment horizontal="center" vertical="center"/>
    </xf>
    <xf applyAlignment="1" borderId="264" fillId="47" fontId="27" numFmtId="9" pivotButton="0" quotePrefix="0" xfId="2604">
      <alignment horizontal="center" vertical="center"/>
    </xf>
    <xf applyAlignment="1" borderId="0" fillId="71" fontId="229" numFmtId="166" pivotButton="0" quotePrefix="0" xfId="2523">
      <alignment horizontal="center" vertical="center"/>
    </xf>
    <xf applyAlignment="1" borderId="0" fillId="68" fontId="200" numFmtId="176" pivotButton="0" quotePrefix="0" xfId="3961">
      <alignment horizontal="center"/>
    </xf>
    <xf applyAlignment="1" borderId="130" fillId="68" fontId="246" numFmtId="3" pivotButton="0" quotePrefix="0" xfId="0">
      <alignment horizontal="center"/>
    </xf>
    <xf applyAlignment="1" borderId="112" fillId="0" fontId="24" numFmtId="0" pivotButton="0" quotePrefix="0" xfId="0">
      <alignment horizontal="center" vertical="center"/>
    </xf>
    <xf applyAlignment="1" borderId="193" fillId="37" fontId="27" numFmtId="3" pivotButton="0" quotePrefix="0" xfId="2589">
      <alignment horizontal="center" vertical="center"/>
    </xf>
    <xf applyAlignment="1" borderId="112" fillId="0" fontId="225" numFmtId="3" pivotButton="0" quotePrefix="0" xfId="0">
      <alignment horizontal="center" vertical="center"/>
    </xf>
    <xf applyAlignment="1" borderId="255" fillId="0" fontId="225" numFmtId="3" pivotButton="0" quotePrefix="0" xfId="0">
      <alignment horizontal="center" vertical="center"/>
    </xf>
    <xf applyAlignment="1" borderId="0" fillId="0" fontId="342" numFmtId="0" pivotButton="0" quotePrefix="0" xfId="4892">
      <alignment horizontal="center" vertical="center"/>
    </xf>
    <xf applyAlignment="1" borderId="0" fillId="0" fontId="343" numFmtId="166" pivotButton="0" quotePrefix="0" xfId="2523">
      <alignment vertical="center"/>
    </xf>
    <xf applyAlignment="1" borderId="0" fillId="0" fontId="222" numFmtId="166" pivotButton="0" quotePrefix="0" xfId="0">
      <alignment horizontal="center" vertical="center"/>
    </xf>
    <xf applyAlignment="1" borderId="55" fillId="0" fontId="326" numFmtId="166" pivotButton="0" quotePrefix="0" xfId="2523">
      <alignment horizontal="center"/>
    </xf>
    <xf applyAlignment="1" borderId="0" fillId="69" fontId="318" numFmtId="184" pivotButton="0" quotePrefix="0" xfId="11162">
      <alignment horizontal="center"/>
    </xf>
    <xf applyAlignment="1" borderId="115" fillId="37" fontId="27" numFmtId="189" pivotButton="0" quotePrefix="0" xfId="11162">
      <alignment horizontal="center" vertical="center"/>
    </xf>
    <xf applyAlignment="1" borderId="72" fillId="0" fontId="37" numFmtId="189" pivotButton="0" quotePrefix="0" xfId="11162">
      <alignment horizontal="center" vertical="center"/>
    </xf>
    <xf applyAlignment="1" borderId="72" fillId="0" fontId="27" numFmtId="189" pivotButton="0" quotePrefix="0" xfId="11162">
      <alignment horizontal="center" vertical="center"/>
    </xf>
    <xf applyAlignment="1" borderId="71" fillId="0" fontId="0" numFmtId="189" pivotButton="0" quotePrefix="0" xfId="11162">
      <alignment horizontal="center" vertical="center"/>
    </xf>
    <xf applyAlignment="1" borderId="63" fillId="0" fontId="27" numFmtId="189" pivotButton="0" quotePrefix="0" xfId="11162">
      <alignment horizontal="center" vertical="center"/>
    </xf>
    <xf applyAlignment="1" borderId="0" fillId="0" fontId="29" numFmtId="189" pivotButton="0" quotePrefix="0" xfId="11162">
      <alignment horizontal="center" vertical="center"/>
    </xf>
    <xf applyAlignment="1" borderId="0" fillId="0" fontId="27" numFmtId="189" pivotButton="0" quotePrefix="0" xfId="11162">
      <alignment horizontal="center" vertical="center"/>
    </xf>
    <xf applyAlignment="1" borderId="71" fillId="0" fontId="37" numFmtId="189" pivotButton="0" quotePrefix="0" xfId="11162">
      <alignment horizontal="center" vertical="center"/>
    </xf>
    <xf applyAlignment="1" borderId="72" fillId="0" fontId="0" numFmtId="189" pivotButton="0" quotePrefix="0" xfId="11162">
      <alignment horizontal="center" vertical="center"/>
    </xf>
    <xf applyAlignment="1" borderId="0" fillId="0" fontId="220" numFmtId="189" pivotButton="0" quotePrefix="0" xfId="11162">
      <alignment horizontal="center" vertical="center"/>
    </xf>
    <xf applyAlignment="1" borderId="63" fillId="0" fontId="0" numFmtId="189" pivotButton="0" quotePrefix="0" xfId="11162">
      <alignment horizontal="center" vertical="center"/>
    </xf>
    <xf applyAlignment="1" borderId="0" fillId="0" fontId="309" numFmtId="189" pivotButton="0" quotePrefix="0" xfId="11162">
      <alignment horizontal="center" vertical="center"/>
    </xf>
    <xf applyAlignment="1" borderId="0" fillId="71" fontId="0" numFmtId="189" pivotButton="0" quotePrefix="0" xfId="11162">
      <alignment horizontal="center" vertical="center"/>
    </xf>
    <xf applyAlignment="1" borderId="0" fillId="0" fontId="222" numFmtId="189" pivotButton="0" quotePrefix="0" xfId="11162">
      <alignment horizontal="center" vertical="center"/>
    </xf>
    <xf applyAlignment="1" borderId="0" fillId="68" fontId="27" numFmtId="171" pivotButton="0" quotePrefix="0" xfId="2523">
      <alignment horizontal="center" vertical="center"/>
    </xf>
    <xf borderId="0" fillId="69" fontId="318" numFmtId="9" pivotButton="0" quotePrefix="0" xfId="11162"/>
    <xf applyAlignment="1" borderId="22" fillId="70" fontId="27" numFmtId="9" pivotButton="0" quotePrefix="0" xfId="2604">
      <alignment horizontal="center" vertical="center"/>
    </xf>
    <xf applyAlignment="1" borderId="0" fillId="68" fontId="246" numFmtId="10" pivotButton="0" quotePrefix="0" xfId="2604">
      <alignment horizontal="center" vertical="center"/>
    </xf>
    <xf applyAlignment="1" borderId="128" fillId="124" fontId="246" numFmtId="184" pivotButton="0" quotePrefix="0" xfId="11162">
      <alignment horizontal="center" vertical="center"/>
    </xf>
    <xf applyAlignment="1" borderId="22" fillId="0" fontId="333" numFmtId="0" pivotButton="0" quotePrefix="0" xfId="0">
      <alignment horizontal="center" vertical="center"/>
    </xf>
    <xf applyAlignment="1" borderId="68" fillId="0" fontId="0" numFmtId="0" pivotButton="0" quotePrefix="0" xfId="0">
      <alignment horizontal="left" indent="2" vertical="center"/>
    </xf>
    <xf applyAlignment="1" borderId="184" fillId="37" fontId="27" numFmtId="0" pivotButton="0" quotePrefix="0" xfId="0">
      <alignment horizontal="center" vertical="center"/>
    </xf>
    <xf applyAlignment="1" borderId="227" fillId="0" fontId="333" numFmtId="0" pivotButton="0" quotePrefix="0" xfId="0">
      <alignment horizontal="center" vertical="center"/>
    </xf>
    <xf applyAlignment="1" borderId="184" fillId="70" fontId="27" numFmtId="166" pivotButton="0" quotePrefix="0" xfId="2523">
      <alignment horizontal="center" vertical="center"/>
    </xf>
    <xf applyAlignment="1" borderId="227" fillId="70" fontId="27" numFmtId="166" pivotButton="0" quotePrefix="0" xfId="2523">
      <alignment horizontal="center" vertical="center"/>
    </xf>
    <xf applyAlignment="1" borderId="227" fillId="70" fontId="27" numFmtId="3" pivotButton="0" quotePrefix="0" xfId="0">
      <alignment horizontal="center" vertical="center"/>
    </xf>
    <xf applyAlignment="1" borderId="227" fillId="70" fontId="27" numFmtId="9" pivotButton="0" quotePrefix="0" xfId="2604">
      <alignment horizontal="center" vertical="center"/>
    </xf>
    <xf applyAlignment="1" borderId="0" fillId="37" fontId="27" numFmtId="3" pivotButton="0" quotePrefix="0" xfId="0">
      <alignment horizontal="center" vertical="center"/>
    </xf>
    <xf applyAlignment="1" borderId="91" fillId="0" fontId="0" numFmtId="0" pivotButton="0" quotePrefix="0" xfId="0">
      <alignment horizontal="center" vertical="center"/>
    </xf>
    <xf applyAlignment="1" borderId="22" fillId="0" fontId="0" numFmtId="0" pivotButton="0" quotePrefix="0" xfId="0">
      <alignment horizontal="left" vertical="center"/>
    </xf>
    <xf applyAlignment="1" borderId="22" fillId="0" fontId="27" numFmtId="9" pivotButton="0" quotePrefix="0" xfId="2604">
      <alignment horizontal="center" vertical="center"/>
    </xf>
    <xf applyAlignment="1" borderId="269" fillId="0" fontId="27" numFmtId="9" pivotButton="0" quotePrefix="0" xfId="2604">
      <alignment horizontal="center" vertical="center"/>
    </xf>
    <xf applyAlignment="1" borderId="22" fillId="0" fontId="0" numFmtId="0" pivotButton="0" quotePrefix="0" xfId="0">
      <alignment horizontal="center" vertical="center"/>
    </xf>
    <xf applyAlignment="1" borderId="269" fillId="0" fontId="27" numFmtId="184" pivotButton="0" quotePrefix="0" xfId="11162">
      <alignment horizontal="center" vertical="center"/>
    </xf>
    <xf applyAlignment="1" borderId="270" fillId="0" fontId="27" numFmtId="0" pivotButton="0" quotePrefix="0" xfId="0">
      <alignment horizontal="center" vertical="center"/>
    </xf>
    <xf applyAlignment="1" borderId="269" fillId="0" fontId="79" numFmtId="0" pivotButton="0" quotePrefix="0" xfId="0">
      <alignment horizontal="center" vertical="center"/>
    </xf>
    <xf applyAlignment="1" borderId="22" fillId="0" fontId="79" numFmtId="184" pivotButton="0" quotePrefix="0" xfId="11162">
      <alignment horizontal="center" vertical="center"/>
    </xf>
    <xf applyAlignment="1" borderId="22" fillId="0" fontId="48" numFmtId="184" pivotButton="0" quotePrefix="0" xfId="0">
      <alignment horizontal="center" vertical="center"/>
    </xf>
    <xf applyAlignment="1" borderId="22" fillId="0" fontId="79" numFmtId="0" pivotButton="0" quotePrefix="0" xfId="0">
      <alignment horizontal="center" vertical="center"/>
    </xf>
    <xf applyAlignment="1" borderId="22" fillId="0" fontId="48" numFmtId="0" pivotButton="0" quotePrefix="0" xfId="0">
      <alignment horizontal="center" vertical="center"/>
    </xf>
    <xf borderId="0" fillId="0" fontId="4" numFmtId="184" pivotButton="0" quotePrefix="0" xfId="17289"/>
    <xf applyAlignment="1" borderId="0" fillId="121" fontId="342" numFmtId="0" pivotButton="0" quotePrefix="0" xfId="4892">
      <alignment vertical="center"/>
    </xf>
    <xf applyAlignment="1" borderId="0" fillId="121" fontId="342" numFmtId="0" pivotButton="0" quotePrefix="0" xfId="4892">
      <alignment horizontal="center" vertical="center"/>
    </xf>
    <xf applyAlignment="1" borderId="0" fillId="121" fontId="343" numFmtId="0" pivotButton="0" quotePrefix="0" xfId="4892">
      <alignment vertical="center" wrapText="1"/>
    </xf>
    <xf applyAlignment="1" borderId="0" fillId="121" fontId="343" numFmtId="166" pivotButton="0" quotePrefix="0" xfId="2523">
      <alignment vertical="center"/>
    </xf>
    <xf applyAlignment="1" borderId="63" fillId="68" fontId="27" numFmtId="166" pivotButton="0" quotePrefix="0" xfId="2523">
      <alignment horizontal="center" vertical="center"/>
    </xf>
    <xf applyAlignment="1" borderId="0" fillId="71" fontId="222" numFmtId="166" pivotButton="0" quotePrefix="0" xfId="2523">
      <alignment horizontal="center" vertical="center"/>
    </xf>
    <xf applyAlignment="1" borderId="0" fillId="0" fontId="226" numFmtId="184" pivotButton="0" quotePrefix="0" xfId="11162">
      <alignment vertical="center"/>
    </xf>
    <xf applyAlignment="1" borderId="0" fillId="0" fontId="226" numFmtId="198" pivotButton="0" quotePrefix="0" xfId="4892">
      <alignment vertical="center"/>
    </xf>
    <xf applyAlignment="1" borderId="91" fillId="68" fontId="0" numFmtId="166" pivotButton="0" quotePrefix="0" xfId="2523">
      <alignment horizontal="center" vertical="center"/>
    </xf>
    <xf applyAlignment="1" borderId="92" fillId="0" fontId="27" numFmtId="0" pivotButton="0" quotePrefix="0" xfId="0">
      <alignment horizontal="center" vertical="center"/>
    </xf>
    <xf applyAlignment="1" borderId="256" fillId="0" fontId="27" numFmtId="0" pivotButton="0" quotePrefix="0" xfId="0">
      <alignment horizontal="center" vertical="center"/>
    </xf>
    <xf applyAlignment="1" borderId="256" fillId="0" fontId="0" numFmtId="0" pivotButton="0" quotePrefix="0" xfId="0">
      <alignment horizontal="center" vertical="center"/>
    </xf>
    <xf applyAlignment="1" borderId="269" fillId="70" fontId="27" numFmtId="9" pivotButton="0" quotePrefix="0" xfId="2604">
      <alignment horizontal="center" vertical="center"/>
    </xf>
    <xf applyAlignment="1" borderId="269" fillId="70" fontId="27" numFmtId="184" pivotButton="0" quotePrefix="0" xfId="11162">
      <alignment horizontal="center" vertical="center"/>
    </xf>
    <xf applyAlignment="1" borderId="269" fillId="37" fontId="27" numFmtId="9" pivotButton="0" quotePrefix="0" xfId="2604">
      <alignment horizontal="center" vertical="center"/>
    </xf>
    <xf applyAlignment="1" borderId="22" fillId="37" fontId="27" numFmtId="166" pivotButton="0" quotePrefix="0" xfId="2523">
      <alignment horizontal="center" vertical="center"/>
    </xf>
    <xf applyAlignment="1" borderId="22" fillId="37" fontId="27" numFmtId="3" pivotButton="0" quotePrefix="0" xfId="0">
      <alignment horizontal="center" vertical="center"/>
    </xf>
    <xf borderId="55" fillId="0" fontId="344" numFmtId="189" pivotButton="0" quotePrefix="0" xfId="11162"/>
    <xf applyAlignment="1" borderId="127" fillId="124" fontId="246" numFmtId="187" pivotButton="0" quotePrefix="0" xfId="11162">
      <alignment horizontal="center" vertical="center"/>
    </xf>
    <xf applyAlignment="1" borderId="128" fillId="124" fontId="246" numFmtId="187" pivotButton="0" quotePrefix="0" xfId="11162">
      <alignment horizontal="center" vertical="center"/>
    </xf>
    <xf applyAlignment="1" borderId="147" fillId="124" fontId="246" numFmtId="187" pivotButton="0" quotePrefix="0" xfId="11162">
      <alignment horizontal="center" vertical="center"/>
    </xf>
    <xf applyAlignment="1" borderId="134" fillId="124" fontId="246" numFmtId="187" pivotButton="0" quotePrefix="0" xfId="11162">
      <alignment horizontal="center" vertical="center"/>
    </xf>
    <xf applyAlignment="1" borderId="139" fillId="124" fontId="246" numFmtId="187" pivotButton="0" quotePrefix="0" xfId="11162">
      <alignment horizontal="center" vertical="center"/>
    </xf>
    <xf applyAlignment="1" borderId="0" fillId="0" fontId="0" numFmtId="187" pivotButton="0" quotePrefix="0" xfId="11162">
      <alignment horizontal="center"/>
    </xf>
    <xf borderId="0" fillId="0" fontId="0" numFmtId="187" pivotButton="0" quotePrefix="0" xfId="11162"/>
    <xf applyAlignment="1" borderId="137" fillId="68" fontId="303" numFmtId="167" pivotButton="0" quotePrefix="0" xfId="2567">
      <alignment horizontal="center" vertical="center"/>
    </xf>
    <xf applyAlignment="1" borderId="138" fillId="68" fontId="303" numFmtId="167" pivotButton="0" quotePrefix="0" xfId="2567">
      <alignment horizontal="center" vertical="center"/>
    </xf>
    <xf applyAlignment="1" borderId="138" fillId="0" fontId="303" numFmtId="167" pivotButton="0" quotePrefix="0" xfId="2567">
      <alignment horizontal="center"/>
    </xf>
    <xf applyAlignment="1" borderId="0" fillId="0" fontId="221" numFmtId="184" pivotButton="0" quotePrefix="0" xfId="11162">
      <alignment horizontal="center"/>
    </xf>
    <xf applyAlignment="1" borderId="55" fillId="0" fontId="0" numFmtId="167" pivotButton="0" quotePrefix="0" xfId="2604">
      <alignment horizontal="center"/>
    </xf>
    <xf applyAlignment="1" borderId="0" fillId="0" fontId="33" numFmtId="167" pivotButton="0" quotePrefix="0" xfId="2604">
      <alignment horizontal="center"/>
    </xf>
    <xf applyAlignment="1" borderId="80" fillId="0" fontId="345" numFmtId="0" pivotButton="0" quotePrefix="0" xfId="4892">
      <alignment vertical="center"/>
    </xf>
    <xf applyAlignment="1" borderId="79" fillId="121" fontId="338" numFmtId="166" pivotButton="0" quotePrefix="0" xfId="2523">
      <alignment vertical="center"/>
    </xf>
    <xf applyAlignment="1" borderId="0" fillId="0" fontId="347" numFmtId="0" pivotButton="0" quotePrefix="0" xfId="4892">
      <alignment vertical="center"/>
    </xf>
    <xf applyAlignment="1" borderId="79" fillId="0" fontId="346" numFmtId="166" pivotButton="0" quotePrefix="0" xfId="2523">
      <alignment vertical="center"/>
    </xf>
    <xf applyAlignment="1" borderId="79" fillId="0" fontId="346" numFmtId="0" pivotButton="0" quotePrefix="0" xfId="4892">
      <alignment horizontal="center" vertical="center"/>
    </xf>
    <xf borderId="0" fillId="0" fontId="33" numFmtId="184" pivotButton="0" quotePrefix="0" xfId="0"/>
    <xf borderId="0" fillId="0" fontId="292" numFmtId="165" pivotButton="0" quotePrefix="0" xfId="0"/>
    <xf borderId="0" fillId="0" fontId="292" numFmtId="184" pivotButton="0" quotePrefix="0" xfId="11162"/>
    <xf borderId="0" fillId="0" fontId="292" numFmtId="9" pivotButton="0" quotePrefix="0" xfId="2604"/>
    <xf applyAlignment="1" borderId="194" fillId="0" fontId="0" numFmtId="165" pivotButton="0" quotePrefix="0" xfId="0">
      <alignment horizontal="center"/>
    </xf>
    <xf applyAlignment="1" borderId="0" fillId="0" fontId="0" numFmtId="171" pivotButton="0" quotePrefix="0" xfId="2523">
      <alignment horizontal="center"/>
    </xf>
    <xf borderId="0" fillId="0" fontId="0" numFmtId="168" pivotButton="0" quotePrefix="0" xfId="0"/>
    <xf borderId="0" fillId="0" fontId="245" numFmtId="168" pivotButton="0" quotePrefix="0" xfId="2523"/>
    <xf borderId="0" fillId="0" fontId="245" numFmtId="9" pivotButton="0" quotePrefix="0" xfId="2604"/>
    <xf applyAlignment="1" borderId="0" fillId="0" fontId="245" numFmtId="9" pivotButton="0" quotePrefix="0" xfId="2604">
      <alignment horizontal="center"/>
    </xf>
    <xf borderId="0" fillId="0" fontId="245" numFmtId="166" pivotButton="0" quotePrefix="0" xfId="2604"/>
    <xf borderId="0" fillId="0" fontId="221" numFmtId="9" pivotButton="0" quotePrefix="0" xfId="2604"/>
    <xf borderId="0" fillId="0" fontId="221" numFmtId="184" pivotButton="0" quotePrefix="0" xfId="2604"/>
    <xf borderId="0" fillId="0" fontId="221" numFmtId="187" pivotButton="0" quotePrefix="0" xfId="2604"/>
    <xf applyAlignment="1" borderId="195" fillId="0" fontId="245" numFmtId="168" pivotButton="0" quotePrefix="0" xfId="2523">
      <alignment horizontal="center"/>
    </xf>
    <xf applyAlignment="1" borderId="55" fillId="0" fontId="245" numFmtId="184" pivotButton="0" quotePrefix="0" xfId="11162">
      <alignment horizontal="center"/>
    </xf>
    <xf applyAlignment="1" borderId="55" fillId="0" fontId="245" numFmtId="168" pivotButton="0" quotePrefix="0" xfId="2523">
      <alignment horizontal="center"/>
    </xf>
    <xf applyAlignment="1" borderId="55" fillId="0" fontId="348" numFmtId="184" pivotButton="0" quotePrefix="0" xfId="11162">
      <alignment horizontal="center"/>
    </xf>
    <xf applyAlignment="1" borderId="55" fillId="0" fontId="348" numFmtId="166" pivotButton="0" quotePrefix="0" xfId="2523">
      <alignment horizontal="center"/>
    </xf>
    <xf applyAlignment="1" borderId="55" fillId="0" fontId="245" numFmtId="166" pivotButton="0" quotePrefix="0" xfId="2523">
      <alignment horizontal="center"/>
    </xf>
    <xf applyAlignment="1" borderId="55" fillId="0" fontId="245" numFmtId="9" pivotButton="0" quotePrefix="0" xfId="2604">
      <alignment horizontal="center"/>
    </xf>
    <xf applyAlignment="1" borderId="0" fillId="0" fontId="245" numFmtId="166" pivotButton="0" quotePrefix="0" xfId="2523">
      <alignment horizontal="center"/>
    </xf>
    <xf applyAlignment="1" borderId="0" fillId="0" fontId="27" numFmtId="166" pivotButton="0" quotePrefix="0" xfId="2523">
      <alignment horizontal="center"/>
    </xf>
    <xf applyAlignment="1" borderId="0" fillId="0" fontId="245" numFmtId="171" pivotButton="0" quotePrefix="0" xfId="2523">
      <alignment horizontal="center"/>
    </xf>
    <xf applyAlignment="1" borderId="181" fillId="0" fontId="0" numFmtId="0" pivotButton="0" quotePrefix="0" xfId="0">
      <alignment horizontal="center"/>
    </xf>
    <xf applyAlignment="1" borderId="181" fillId="0" fontId="0" numFmtId="171" pivotButton="0" quotePrefix="0" xfId="2523">
      <alignment horizontal="center"/>
    </xf>
    <xf applyAlignment="1" borderId="181" fillId="0" fontId="0" numFmtId="166" pivotButton="0" quotePrefix="0" xfId="2523">
      <alignment horizontal="center"/>
    </xf>
    <xf applyAlignment="1" borderId="181" fillId="0" fontId="0" numFmtId="9" pivotButton="0" quotePrefix="0" xfId="2604">
      <alignment horizontal="center"/>
    </xf>
    <xf applyAlignment="1" borderId="112" fillId="0" fontId="221" numFmtId="9" pivotButton="0" quotePrefix="0" xfId="2604">
      <alignment horizontal="center" vertical="center"/>
    </xf>
    <xf applyAlignment="1" borderId="208" fillId="0" fontId="221" numFmtId="184" pivotButton="0" quotePrefix="0" xfId="11162">
      <alignment horizontal="center" vertical="center"/>
    </xf>
    <xf applyAlignment="1" borderId="190" fillId="0" fontId="221" numFmtId="9" pivotButton="0" quotePrefix="0" xfId="2604">
      <alignment horizontal="center" vertical="center"/>
    </xf>
    <xf applyAlignment="1" borderId="113" fillId="0" fontId="221" numFmtId="0" pivotButton="0" quotePrefix="0" xfId="0">
      <alignment horizontal="center" vertical="center"/>
    </xf>
    <xf applyAlignment="1" borderId="112" fillId="0" fontId="0" numFmtId="0" pivotButton="0" quotePrefix="0" xfId="0">
      <alignment vertical="center"/>
    </xf>
    <xf applyAlignment="1" borderId="113" fillId="0" fontId="0" numFmtId="171" pivotButton="0" quotePrefix="0" xfId="2523">
      <alignment horizontal="center"/>
    </xf>
    <xf applyAlignment="1" borderId="0" fillId="0" fontId="222" numFmtId="190" pivotButton="0" quotePrefix="0" xfId="0">
      <alignment horizontal="center"/>
    </xf>
    <xf applyAlignment="1" borderId="93" fillId="0" fontId="0" numFmtId="184" pivotButton="0" quotePrefix="0" xfId="11162">
      <alignment horizontal="center"/>
    </xf>
    <xf applyAlignment="1" borderId="113" fillId="0" fontId="0" numFmtId="0" pivotButton="0" quotePrefix="0" xfId="0">
      <alignment horizontal="center"/>
    </xf>
    <xf applyAlignment="1" borderId="81" fillId="0" fontId="0" numFmtId="166" pivotButton="0" quotePrefix="0" xfId="2523">
      <alignment horizontal="center"/>
    </xf>
    <xf applyAlignment="1" borderId="112" fillId="0" fontId="333" numFmtId="0" pivotButton="0" quotePrefix="0" xfId="0">
      <alignment horizontal="center" vertical="center"/>
    </xf>
    <xf applyAlignment="1" borderId="209" fillId="0" fontId="27" numFmtId="184" pivotButton="0" quotePrefix="0" xfId="11162">
      <alignment horizontal="center" vertical="center"/>
    </xf>
    <xf applyAlignment="1" borderId="93" fillId="0" fontId="0" numFmtId="184" pivotButton="0" quotePrefix="0" xfId="11162">
      <alignment horizontal="center" vertical="center"/>
    </xf>
    <xf applyAlignment="1" borderId="62" fillId="37" fontId="27" numFmtId="165" pivotButton="0" quotePrefix="0" xfId="2523">
      <alignment horizontal="left" vertical="center"/>
    </xf>
    <xf applyAlignment="1" borderId="0" fillId="121" fontId="0" numFmtId="0" pivotButton="0" quotePrefix="0" xfId="0">
      <alignment horizontal="left" vertical="center"/>
    </xf>
    <xf applyAlignment="1" borderId="0" fillId="121" fontId="0" numFmtId="166" pivotButton="0" quotePrefix="0" xfId="2523">
      <alignment horizontal="center" vertical="center"/>
    </xf>
    <xf applyAlignment="1" borderId="0" fillId="121" fontId="0" numFmtId="9" pivotButton="0" quotePrefix="0" xfId="2604">
      <alignment horizontal="center" vertical="center"/>
    </xf>
    <xf applyAlignment="1" borderId="0" fillId="121" fontId="0" numFmtId="184" pivotButton="0" quotePrefix="0" xfId="11162">
      <alignment horizontal="center" vertical="center"/>
    </xf>
    <xf applyAlignment="1" borderId="81" fillId="121" fontId="0" numFmtId="166" pivotButton="0" quotePrefix="0" xfId="2523">
      <alignment horizontal="center" vertical="center"/>
    </xf>
    <xf applyAlignment="1" borderId="0" fillId="129" fontId="0" numFmtId="184" pivotButton="0" quotePrefix="0" xfId="11162">
      <alignment horizontal="center" vertical="center"/>
    </xf>
    <xf applyAlignment="1" borderId="0" fillId="129" fontId="0" numFmtId="9" pivotButton="0" quotePrefix="0" xfId="2604">
      <alignment horizontal="center" vertical="center"/>
    </xf>
    <xf applyAlignment="1" borderId="112" fillId="129" fontId="0" numFmtId="9" pivotButton="0" quotePrefix="0" xfId="2604">
      <alignment horizontal="center" vertical="center"/>
    </xf>
    <xf applyAlignment="1" borderId="112" fillId="129" fontId="0" numFmtId="184" pivotButton="0" quotePrefix="0" xfId="11162">
      <alignment horizontal="center" vertical="center"/>
    </xf>
    <xf applyAlignment="1" borderId="0" fillId="129" fontId="0" numFmtId="166" pivotButton="0" quotePrefix="0" xfId="2604">
      <alignment horizontal="center" vertical="center"/>
    </xf>
    <xf applyAlignment="1" borderId="113" fillId="129" fontId="0" numFmtId="9" pivotButton="0" quotePrefix="0" xfId="2604">
      <alignment horizontal="center" vertical="center"/>
    </xf>
    <xf applyAlignment="1" borderId="81" fillId="129" fontId="0" numFmtId="166" pivotButton="0" quotePrefix="0" xfId="2523">
      <alignment horizontal="center" vertical="center"/>
    </xf>
    <xf applyAlignment="1" borderId="0" fillId="71" fontId="0" numFmtId="184" pivotButton="0" quotePrefix="0" xfId="11162">
      <alignment horizontal="center" vertical="center"/>
    </xf>
    <xf applyAlignment="1" borderId="0" fillId="121" fontId="0" numFmtId="168" pivotButton="0" quotePrefix="0" xfId="2523">
      <alignment horizontal="center" vertical="center"/>
    </xf>
    <xf applyAlignment="1" borderId="112" fillId="0" fontId="0" numFmtId="168" pivotButton="0" quotePrefix="0" xfId="2523">
      <alignment horizontal="center" vertical="center"/>
    </xf>
    <xf applyAlignment="1" borderId="112" fillId="121" fontId="0" numFmtId="168" pivotButton="0" quotePrefix="0" xfId="2523">
      <alignment horizontal="center" vertical="center"/>
    </xf>
    <xf applyAlignment="1" borderId="0" fillId="121" fontId="222" numFmtId="0" pivotButton="0" quotePrefix="0" xfId="0">
      <alignment horizontal="left" vertical="center"/>
    </xf>
    <xf applyAlignment="1" borderId="0" fillId="121" fontId="222" numFmtId="166" pivotButton="0" quotePrefix="0" xfId="2523">
      <alignment horizontal="center" vertical="center"/>
    </xf>
    <xf applyAlignment="1" borderId="0" fillId="121" fontId="222" numFmtId="184" pivotButton="0" quotePrefix="0" xfId="11162">
      <alignment horizontal="center" vertical="center"/>
    </xf>
    <xf applyAlignment="1" borderId="0" fillId="121" fontId="222" numFmtId="9" pivotButton="0" quotePrefix="0" xfId="2604">
      <alignment horizontal="center" vertical="center"/>
    </xf>
    <xf applyAlignment="1" borderId="113" fillId="0" fontId="222" numFmtId="0" pivotButton="0" quotePrefix="0" xfId="0">
      <alignment horizontal="center" vertical="center"/>
    </xf>
    <xf applyAlignment="1" borderId="81" fillId="121" fontId="222" numFmtId="166" pivotButton="0" quotePrefix="0" xfId="2523">
      <alignment horizontal="center" vertical="center"/>
    </xf>
    <xf applyAlignment="1" borderId="0" fillId="71" fontId="222" numFmtId="184" pivotButton="0" quotePrefix="0" xfId="11162">
      <alignment horizontal="center" vertical="center"/>
    </xf>
    <xf applyAlignment="1" borderId="0" fillId="71" fontId="0" numFmtId="166" pivotButton="0" quotePrefix="0" xfId="2523">
      <alignment horizontal="center" vertical="center"/>
    </xf>
    <xf applyAlignment="1" borderId="0" fillId="142" fontId="222" numFmtId="184" pivotButton="0" quotePrefix="0" xfId="11162">
      <alignment horizontal="center" vertical="center"/>
    </xf>
    <xf applyAlignment="1" borderId="0" fillId="141" fontId="222" numFmtId="184" pivotButton="0" quotePrefix="0" xfId="11162">
      <alignment horizontal="center" vertical="center"/>
    </xf>
    <xf applyAlignment="1" borderId="0" fillId="127" fontId="222" numFmtId="184" pivotButton="0" quotePrefix="0" xfId="11162">
      <alignment horizontal="center" vertical="center"/>
    </xf>
    <xf applyAlignment="1" borderId="0" fillId="140" fontId="222" numFmtId="184" pivotButton="0" quotePrefix="0" xfId="11162">
      <alignment horizontal="center" vertical="center"/>
    </xf>
    <xf applyAlignment="1" borderId="0" fillId="135" fontId="0" numFmtId="184" pivotButton="0" quotePrefix="0" xfId="11162">
      <alignment horizontal="center" vertical="center"/>
    </xf>
    <xf applyAlignment="1" borderId="65" fillId="0" fontId="0" numFmtId="0" pivotButton="0" quotePrefix="0" xfId="0">
      <alignment horizontal="left" vertical="center"/>
    </xf>
    <xf applyAlignment="1" borderId="67" fillId="121" fontId="0" numFmtId="0" pivotButton="0" quotePrefix="0" xfId="0">
      <alignment horizontal="left" vertical="center"/>
    </xf>
    <xf applyAlignment="1" borderId="0" fillId="128" fontId="222" numFmtId="166" pivotButton="0" quotePrefix="0" xfId="2523">
      <alignment horizontal="center" vertical="center"/>
    </xf>
    <xf applyAlignment="1" borderId="0" fillId="128" fontId="0" numFmtId="166" pivotButton="0" quotePrefix="0" xfId="2523">
      <alignment horizontal="center" vertical="center"/>
    </xf>
    <xf applyAlignment="1" borderId="0" fillId="128" fontId="0" numFmtId="9" pivotButton="0" quotePrefix="0" xfId="2604">
      <alignment horizontal="center" vertical="center"/>
    </xf>
    <xf applyAlignment="1" borderId="112" fillId="128" fontId="0" numFmtId="9" pivotButton="0" quotePrefix="0" xfId="2604">
      <alignment horizontal="center" vertical="center"/>
    </xf>
    <xf applyAlignment="1" borderId="0" fillId="128" fontId="0" numFmtId="184" pivotButton="0" quotePrefix="0" xfId="11162">
      <alignment horizontal="center" vertical="center"/>
    </xf>
    <xf applyAlignment="1" borderId="112" fillId="128" fontId="0" numFmtId="184" pivotButton="0" quotePrefix="0" xfId="11162">
      <alignment horizontal="center" vertical="center"/>
    </xf>
    <xf applyAlignment="1" borderId="113" fillId="128" fontId="0" numFmtId="0" pivotButton="0" quotePrefix="0" xfId="0">
      <alignment horizontal="center" vertical="center"/>
    </xf>
    <xf applyAlignment="1" borderId="81" fillId="128" fontId="0" numFmtId="166" pivotButton="0" quotePrefix="0" xfId="2523">
      <alignment horizontal="center" vertical="center"/>
    </xf>
    <xf applyAlignment="1" borderId="0" fillId="142" fontId="0" numFmtId="184" pivotButton="0" quotePrefix="0" xfId="11162">
      <alignment horizontal="center" vertical="center"/>
    </xf>
    <xf applyAlignment="1" borderId="0" fillId="121" fontId="0" numFmtId="168" pivotButton="0" quotePrefix="0" xfId="2523">
      <alignment horizontal="center" vertical="center"/>
    </xf>
    <xf applyAlignment="1" borderId="0" fillId="136" fontId="0" numFmtId="184" pivotButton="0" quotePrefix="0" xfId="11162">
      <alignment horizontal="center" vertical="center"/>
    </xf>
    <xf applyAlignment="1" borderId="67" fillId="121" fontId="221" numFmtId="0" pivotButton="0" quotePrefix="0" xfId="0">
      <alignment horizontal="left" vertical="center"/>
    </xf>
    <xf applyAlignment="1" borderId="0" fillId="121" fontId="221" numFmtId="166" pivotButton="0" quotePrefix="0" xfId="2523">
      <alignment horizontal="center" vertical="center"/>
    </xf>
    <xf applyAlignment="1" borderId="0" fillId="121" fontId="221" numFmtId="9" pivotButton="0" quotePrefix="0" xfId="2604">
      <alignment horizontal="center" vertical="center"/>
    </xf>
    <xf applyAlignment="1" borderId="112" fillId="121" fontId="221" numFmtId="9" pivotButton="0" quotePrefix="0" xfId="2604">
      <alignment horizontal="center" vertical="center"/>
    </xf>
    <xf applyAlignment="1" borderId="112" fillId="0" fontId="221" numFmtId="184" pivotButton="0" quotePrefix="0" xfId="11162">
      <alignment horizontal="center" vertical="center"/>
    </xf>
    <xf applyAlignment="1" borderId="93" fillId="0" fontId="221" numFmtId="184" pivotButton="0" quotePrefix="0" xfId="11162">
      <alignment horizontal="center" vertical="center"/>
    </xf>
    <xf applyAlignment="1" borderId="112" fillId="121" fontId="221" numFmtId="184" pivotButton="0" quotePrefix="0" xfId="11162">
      <alignment horizontal="center" vertical="center"/>
    </xf>
    <xf applyAlignment="1" borderId="81" fillId="121" fontId="221" numFmtId="166" pivotButton="0" quotePrefix="0" xfId="2523">
      <alignment horizontal="center" vertical="center"/>
    </xf>
    <xf applyAlignment="1" borderId="67" fillId="0" fontId="0" numFmtId="0" pivotButton="0" quotePrefix="0" xfId="0">
      <alignment horizontal="left" vertical="center"/>
    </xf>
    <xf applyAlignment="1" borderId="0" fillId="140" fontId="0" numFmtId="166" pivotButton="0" quotePrefix="0" xfId="2523">
      <alignment horizontal="center" vertical="center"/>
    </xf>
    <xf applyAlignment="1" borderId="67" fillId="121" fontId="179" numFmtId="0" pivotButton="0" quotePrefix="0" xfId="0">
      <alignment horizontal="left" vertical="center"/>
    </xf>
    <xf applyAlignment="1" borderId="0" fillId="121" fontId="179" numFmtId="184" pivotButton="0" quotePrefix="0" xfId="11162">
      <alignment horizontal="center" vertical="center"/>
    </xf>
    <xf applyAlignment="1" borderId="0" fillId="121" fontId="179" numFmtId="166" pivotButton="0" quotePrefix="0" xfId="2523">
      <alignment horizontal="center" vertical="center"/>
    </xf>
    <xf applyAlignment="1" borderId="0" fillId="121" fontId="179" numFmtId="9" pivotButton="0" quotePrefix="0" xfId="2604">
      <alignment horizontal="center" vertical="center"/>
    </xf>
    <xf applyAlignment="1" borderId="112" fillId="121" fontId="179" numFmtId="9" pivotButton="0" quotePrefix="0" xfId="2604">
      <alignment horizontal="center" vertical="center"/>
    </xf>
    <xf applyAlignment="1" borderId="0" fillId="127" fontId="179" numFmtId="184" pivotButton="0" quotePrefix="0" xfId="11162">
      <alignment horizontal="center" vertical="center"/>
    </xf>
    <xf applyAlignment="1" borderId="93" fillId="0" fontId="179" numFmtId="184" pivotButton="0" quotePrefix="0" xfId="11162">
      <alignment horizontal="center" vertical="center"/>
    </xf>
    <xf applyAlignment="1" borderId="112" fillId="121" fontId="179" numFmtId="184" pivotButton="0" quotePrefix="0" xfId="11162">
      <alignment horizontal="center" vertical="center"/>
    </xf>
    <xf applyAlignment="1" borderId="0" fillId="71" fontId="179" numFmtId="166" pivotButton="0" quotePrefix="0" xfId="2523">
      <alignment horizontal="center" vertical="center"/>
    </xf>
    <xf applyAlignment="1" borderId="0" fillId="128" fontId="179" numFmtId="184" pivotButton="0" quotePrefix="0" xfId="11162">
      <alignment horizontal="center" vertical="center"/>
    </xf>
    <xf applyAlignment="1" borderId="113" fillId="0" fontId="179" numFmtId="0" pivotButton="0" quotePrefix="0" xfId="0">
      <alignment horizontal="center" vertical="center"/>
    </xf>
    <xf applyAlignment="1" borderId="81" fillId="121" fontId="179" numFmtId="166" pivotButton="0" quotePrefix="0" xfId="2523">
      <alignment horizontal="center" vertical="center"/>
    </xf>
    <xf applyAlignment="1" borderId="0" fillId="130" fontId="0" numFmtId="184" pivotButton="0" quotePrefix="0" xfId="11162">
      <alignment horizontal="center" vertical="center"/>
    </xf>
    <xf applyAlignment="1" borderId="0" fillId="132" fontId="0" numFmtId="184" pivotButton="0" quotePrefix="0" xfId="11162">
      <alignment horizontal="center" vertical="center"/>
    </xf>
    <xf applyAlignment="1" borderId="81" fillId="71" fontId="179" numFmtId="166" pivotButton="0" quotePrefix="0" xfId="2523">
      <alignment horizontal="center" vertical="center"/>
    </xf>
    <xf applyAlignment="1" borderId="69" fillId="0" fontId="0" numFmtId="0" pivotButton="0" quotePrefix="0" xfId="0">
      <alignment horizontal="left" vertical="center"/>
    </xf>
    <xf applyAlignment="1" borderId="208" fillId="0" fontId="0" numFmtId="184" pivotButton="0" quotePrefix="0" xfId="11162">
      <alignment horizontal="center" vertical="center"/>
    </xf>
    <xf applyAlignment="1" borderId="200" fillId="0" fontId="0" numFmtId="166" pivotButton="0" quotePrefix="0" xfId="2523">
      <alignment horizontal="center" vertical="center"/>
    </xf>
    <xf applyAlignment="1" borderId="87" fillId="0" fontId="0" numFmtId="0" pivotButton="0" quotePrefix="0" xfId="0">
      <alignment horizontal="left" vertical="center"/>
    </xf>
    <xf applyAlignment="1" borderId="210" fillId="0" fontId="0" numFmtId="184" pivotButton="0" quotePrefix="0" xfId="11162">
      <alignment horizontal="center" vertical="center"/>
    </xf>
    <xf applyAlignment="1" borderId="202" fillId="0" fontId="0" numFmtId="166" pivotButton="0" quotePrefix="0" xfId="2523">
      <alignment horizontal="center" vertical="center"/>
    </xf>
    <xf applyAlignment="1" borderId="0" fillId="69" fontId="0" numFmtId="184" pivotButton="0" quotePrefix="0" xfId="11162">
      <alignment horizontal="center" vertical="center"/>
    </xf>
    <xf applyAlignment="1" borderId="0" fillId="121" fontId="0" numFmtId="184" pivotButton="0" quotePrefix="0" xfId="11162">
      <alignment vertical="center"/>
    </xf>
    <xf applyAlignment="1" borderId="0" fillId="142" fontId="0" numFmtId="184" pivotButton="0" quotePrefix="0" xfId="11162">
      <alignment vertical="center"/>
    </xf>
    <xf applyAlignment="1" borderId="0" fillId="142" fontId="0" numFmtId="166" pivotButton="0" quotePrefix="0" xfId="2523">
      <alignment horizontal="center" vertical="center"/>
    </xf>
    <xf applyAlignment="1" borderId="0" fillId="134" fontId="222" numFmtId="184" pivotButton="0" quotePrefix="0" xfId="11162">
      <alignment horizontal="center" vertical="center"/>
    </xf>
    <xf applyAlignment="1" borderId="0" fillId="69" fontId="222" numFmtId="184" pivotButton="0" quotePrefix="0" xfId="11162">
      <alignment horizontal="center" vertical="center"/>
    </xf>
    <xf applyAlignment="1" borderId="0" fillId="134" fontId="0" numFmtId="184" pivotButton="0" quotePrefix="0" xfId="11162">
      <alignment horizontal="center" vertical="center"/>
    </xf>
    <xf applyAlignment="1" borderId="0" fillId="140" fontId="0" numFmtId="184" pivotButton="0" quotePrefix="0" xfId="11162">
      <alignment horizontal="center" vertical="center"/>
    </xf>
    <xf applyAlignment="1" borderId="113" fillId="0" fontId="0" numFmtId="0" pivotButton="0" quotePrefix="0" xfId="0">
      <alignment horizontal="left" vertical="center"/>
    </xf>
    <xf applyAlignment="1" borderId="81" fillId="121" fontId="0" numFmtId="171" pivotButton="0" quotePrefix="0" xfId="2523">
      <alignment horizontal="center" vertical="center"/>
    </xf>
    <xf applyAlignment="1" borderId="67" fillId="121" fontId="0" numFmtId="0" pivotButton="0" quotePrefix="0" xfId="0">
      <alignment horizontal="left" vertical="center" wrapText="1"/>
    </xf>
    <xf applyAlignment="1" borderId="0" fillId="71" fontId="222" numFmtId="189" pivotButton="0" quotePrefix="0" xfId="11162">
      <alignment horizontal="center" vertical="center"/>
    </xf>
    <xf applyAlignment="1" borderId="0" fillId="131" fontId="0" numFmtId="184" pivotButton="0" quotePrefix="0" xfId="11162">
      <alignment horizontal="center" vertical="center"/>
    </xf>
    <xf applyAlignment="1" borderId="0" fillId="131" fontId="0" numFmtId="9" pivotButton="0" quotePrefix="0" xfId="2604">
      <alignment horizontal="center" vertical="center"/>
    </xf>
    <xf applyAlignment="1" borderId="112" fillId="131" fontId="0" numFmtId="9" pivotButton="0" quotePrefix="0" xfId="2604">
      <alignment horizontal="center" vertical="center"/>
    </xf>
    <xf applyAlignment="1" borderId="112" fillId="131" fontId="0" numFmtId="184" pivotButton="0" quotePrefix="0" xfId="11162">
      <alignment horizontal="center" vertical="center"/>
    </xf>
    <xf applyAlignment="1" borderId="113" fillId="131" fontId="0" numFmtId="0" pivotButton="0" quotePrefix="0" xfId="0">
      <alignment horizontal="center" vertical="center"/>
    </xf>
    <xf applyAlignment="1" borderId="81" fillId="131" fontId="0" numFmtId="166" pivotButton="0" quotePrefix="0" xfId="2523">
      <alignment horizontal="center" vertical="center"/>
    </xf>
    <xf applyAlignment="1" borderId="0" fillId="109" fontId="0" numFmtId="184" pivotButton="0" quotePrefix="0" xfId="11162">
      <alignment horizontal="center" vertical="center"/>
    </xf>
    <xf applyAlignment="1" borderId="186" fillId="37" fontId="27" numFmtId="184" pivotButton="0" quotePrefix="0" xfId="11162">
      <alignment horizontal="center" vertical="center"/>
    </xf>
    <xf applyAlignment="1" borderId="115" fillId="37" fontId="27" numFmtId="184" pivotButton="0" quotePrefix="0" xfId="2604">
      <alignment horizontal="center" vertical="center"/>
    </xf>
    <xf applyAlignment="1" borderId="193" fillId="0" fontId="27" numFmtId="9" pivotButton="0" quotePrefix="0" xfId="2604">
      <alignment horizontal="center" vertical="center"/>
    </xf>
    <xf applyAlignment="1" borderId="193" fillId="0" fontId="27" numFmtId="184" pivotButton="0" quotePrefix="0" xfId="11162">
      <alignment horizontal="center" vertical="center"/>
    </xf>
    <xf applyAlignment="1" borderId="211" fillId="0" fontId="27" numFmtId="184" pivotButton="0" quotePrefix="0" xfId="11162">
      <alignment horizontal="center" vertical="center"/>
    </xf>
    <xf applyAlignment="1" borderId="263" fillId="37" fontId="27" numFmtId="184" pivotButton="0" quotePrefix="0" xfId="2604">
      <alignment horizontal="center" vertical="center"/>
    </xf>
    <xf applyAlignment="1" borderId="263" fillId="37" fontId="27" numFmtId="9" pivotButton="0" quotePrefix="0" xfId="2604">
      <alignment horizontal="center" vertical="center"/>
    </xf>
    <xf borderId="0" fillId="0" fontId="0" numFmtId="168" pivotButton="0" quotePrefix="0" xfId="2523"/>
    <xf applyAlignment="1" borderId="0" fillId="0" fontId="0" numFmtId="168" pivotButton="0" quotePrefix="0" xfId="2523">
      <alignment horizontal="center"/>
    </xf>
    <xf applyAlignment="1" borderId="0" fillId="0" fontId="0" numFmtId="168" pivotButton="0" quotePrefix="0" xfId="2523">
      <alignment horizontal="center"/>
    </xf>
    <xf applyAlignment="1" borderId="0" fillId="0" fontId="0" numFmtId="168" pivotButton="0" quotePrefix="0" xfId="2523">
      <alignment horizontal="center"/>
    </xf>
    <xf applyAlignment="1" borderId="133" fillId="68" fontId="349" numFmtId="3" pivotButton="0" quotePrefix="0" xfId="0">
      <alignment horizontal="center" vertical="center"/>
    </xf>
    <xf applyAlignment="1" borderId="126" fillId="68" fontId="349" numFmtId="3" pivotButton="0" quotePrefix="0" xfId="0">
      <alignment horizontal="center" vertical="center"/>
    </xf>
    <xf applyAlignment="1" borderId="138" fillId="68" fontId="349" numFmtId="3" pivotButton="0" quotePrefix="0" xfId="0">
      <alignment horizontal="center" vertical="center"/>
    </xf>
    <xf applyAlignment="1" borderId="138" fillId="124" fontId="349" numFmtId="184" pivotButton="0" quotePrefix="0" xfId="11162">
      <alignment horizontal="center" vertical="center"/>
    </xf>
    <xf applyAlignment="1" borderId="139" fillId="124" fontId="349" numFmtId="167" pivotButton="0" quotePrefix="0" xfId="2604">
      <alignment horizontal="center" vertical="center"/>
    </xf>
    <xf applyAlignment="1" borderId="138" fillId="0" fontId="349" numFmtId="167" pivotButton="0" quotePrefix="0" xfId="2604">
      <alignment horizontal="center" vertical="center"/>
    </xf>
    <xf applyAlignment="1" borderId="126" fillId="68" fontId="349" numFmtId="184" pivotButton="0" quotePrefix="0" xfId="11162">
      <alignment horizontal="center" vertical="center"/>
    </xf>
    <xf applyAlignment="1" borderId="138" fillId="124" fontId="349" numFmtId="167" pivotButton="0" quotePrefix="0" xfId="2604">
      <alignment horizontal="center" vertical="center"/>
    </xf>
    <xf applyAlignment="1" borderId="137" fillId="68" fontId="349" numFmtId="3" pivotButton="0" quotePrefix="0" xfId="0">
      <alignment horizontal="center" vertical="center"/>
    </xf>
    <xf applyAlignment="1" borderId="138" fillId="0" fontId="349" numFmtId="9" pivotButton="0" quotePrefix="0" xfId="2604">
      <alignment horizontal="center" vertical="center"/>
    </xf>
    <xf applyAlignment="1" borderId="129" fillId="0" fontId="349" numFmtId="3" pivotButton="0" quotePrefix="0" xfId="0">
      <alignment horizontal="center" vertical="center"/>
    </xf>
    <xf applyAlignment="1" borderId="130" fillId="125" fontId="349" numFmtId="3" pivotButton="0" quotePrefix="0" xfId="0">
      <alignment horizontal="center" vertical="center"/>
    </xf>
    <xf applyAlignment="1" borderId="131" fillId="125" fontId="349" numFmtId="167" pivotButton="0" quotePrefix="0" xfId="2604">
      <alignment horizontal="center" vertical="center"/>
    </xf>
    <xf applyAlignment="1" borderId="129" fillId="68" fontId="349" numFmtId="184" pivotButton="0" quotePrefix="0" xfId="11162">
      <alignment horizontal="center" vertical="center"/>
    </xf>
    <xf applyAlignment="1" borderId="161" fillId="68" fontId="349" numFmtId="184" pivotButton="0" quotePrefix="0" xfId="11162">
      <alignment horizontal="center" vertical="center"/>
    </xf>
    <xf applyAlignment="1" borderId="161" fillId="68" fontId="349" numFmtId="9" pivotButton="0" quotePrefix="0" xfId="2604">
      <alignment horizontal="center" vertical="center"/>
    </xf>
    <xf applyAlignment="1" borderId="145" fillId="68" fontId="349" numFmtId="3" pivotButton="0" quotePrefix="0" xfId="0">
      <alignment horizontal="center" vertical="center"/>
    </xf>
    <xf applyAlignment="1" borderId="146" fillId="68" fontId="349" numFmtId="3" pivotButton="0" quotePrefix="0" xfId="0">
      <alignment horizontal="center" vertical="center"/>
    </xf>
    <xf applyAlignment="1" borderId="147" fillId="124" fontId="349" numFmtId="184" pivotButton="0" quotePrefix="0" xfId="11162">
      <alignment horizontal="center" vertical="center"/>
    </xf>
    <xf applyAlignment="1" borderId="147" fillId="124" fontId="349" numFmtId="9" pivotButton="0" quotePrefix="0" xfId="2604">
      <alignment horizontal="center" vertical="center"/>
    </xf>
    <xf applyAlignment="1" borderId="146" fillId="0" fontId="349" numFmtId="9" pivotButton="0" quotePrefix="0" xfId="2604">
      <alignment horizontal="center" vertical="center"/>
    </xf>
    <xf applyAlignment="1" borderId="146" fillId="124" fontId="349" numFmtId="9" pivotButton="0" quotePrefix="0" xfId="2604">
      <alignment horizontal="center" vertical="center"/>
    </xf>
    <xf applyAlignment="1" borderId="148" fillId="0" fontId="349" numFmtId="3" pivotButton="0" quotePrefix="0" xfId="0">
      <alignment horizontal="center" vertical="center"/>
    </xf>
    <xf applyAlignment="1" borderId="149" fillId="125" fontId="349" numFmtId="3" pivotButton="0" quotePrefix="0" xfId="0">
      <alignment horizontal="center" vertical="center"/>
    </xf>
    <xf applyAlignment="1" borderId="150" fillId="125" fontId="349" numFmtId="167" pivotButton="0" quotePrefix="0" xfId="2604">
      <alignment horizontal="center" vertical="center"/>
    </xf>
    <xf applyAlignment="1" borderId="148" fillId="68" fontId="349" numFmtId="184" pivotButton="0" quotePrefix="0" xfId="11162">
      <alignment horizontal="center" vertical="center"/>
    </xf>
    <xf applyAlignment="1" borderId="163" fillId="68" fontId="349" numFmtId="184" pivotButton="0" quotePrefix="0" xfId="11162">
      <alignment horizontal="center" vertical="center"/>
    </xf>
    <xf applyAlignment="1" borderId="163" fillId="68" fontId="349" numFmtId="9" pivotButton="0" quotePrefix="0" xfId="2604">
      <alignment horizontal="center" vertical="center"/>
    </xf>
    <xf applyAlignment="1" borderId="0" fillId="68" fontId="349" numFmtId="3" pivotButton="0" quotePrefix="0" xfId="0">
      <alignment horizontal="center" vertical="center"/>
    </xf>
    <xf applyAlignment="1" borderId="134" fillId="124" fontId="349" numFmtId="184" pivotButton="0" quotePrefix="0" xfId="11162">
      <alignment horizontal="center" vertical="center"/>
    </xf>
    <xf applyAlignment="1" borderId="134" fillId="124" fontId="349" numFmtId="9" pivotButton="0" quotePrefix="0" xfId="2604">
      <alignment horizontal="center" vertical="center"/>
    </xf>
    <xf applyAlignment="1" borderId="0" fillId="0" fontId="349" numFmtId="9" pivotButton="0" quotePrefix="0" xfId="2604">
      <alignment horizontal="center" vertical="center"/>
    </xf>
    <xf applyAlignment="1" borderId="0" fillId="124" fontId="349" numFmtId="9" pivotButton="0" quotePrefix="0" xfId="2604">
      <alignment horizontal="center" vertical="center"/>
    </xf>
    <xf applyAlignment="1" borderId="135" fillId="0" fontId="349" numFmtId="3" pivotButton="0" quotePrefix="0" xfId="0">
      <alignment horizontal="center" vertical="center"/>
    </xf>
    <xf applyAlignment="1" borderId="0" fillId="125" fontId="349" numFmtId="3" pivotButton="0" quotePrefix="0" xfId="0">
      <alignment horizontal="center" vertical="center"/>
    </xf>
    <xf applyAlignment="1" borderId="136" fillId="125" fontId="349" numFmtId="167" pivotButton="0" quotePrefix="0" xfId="2604">
      <alignment horizontal="center" vertical="center"/>
    </xf>
    <xf applyAlignment="1" borderId="135" fillId="68" fontId="349" numFmtId="184" pivotButton="0" quotePrefix="0" xfId="11162">
      <alignment horizontal="center" vertical="center"/>
    </xf>
    <xf applyAlignment="1" borderId="165" fillId="68" fontId="349" numFmtId="184" pivotButton="0" quotePrefix="0" xfId="11162">
      <alignment horizontal="center" vertical="center"/>
    </xf>
    <xf applyAlignment="1" borderId="165" fillId="68" fontId="349" numFmtId="9" pivotButton="0" quotePrefix="0" xfId="2604">
      <alignment horizontal="center" vertical="center"/>
    </xf>
    <xf applyAlignment="1" borderId="139" fillId="124" fontId="349" numFmtId="184" pivotButton="0" quotePrefix="0" xfId="11162">
      <alignment horizontal="center" vertical="center"/>
    </xf>
    <xf applyAlignment="1" borderId="139" fillId="124" fontId="349" numFmtId="9" pivotButton="0" quotePrefix="0" xfId="2604">
      <alignment horizontal="center" vertical="center"/>
    </xf>
    <xf applyAlignment="1" borderId="138" fillId="124" fontId="349" numFmtId="9" pivotButton="0" quotePrefix="0" xfId="2604">
      <alignment horizontal="center" vertical="center"/>
    </xf>
    <xf applyAlignment="1" borderId="140" fillId="0" fontId="349" numFmtId="3" pivotButton="0" quotePrefix="0" xfId="0">
      <alignment horizontal="center" vertical="center"/>
    </xf>
    <xf applyAlignment="1" borderId="141" fillId="125" fontId="349" numFmtId="3" pivotButton="0" quotePrefix="0" xfId="0">
      <alignment horizontal="center" vertical="center"/>
    </xf>
    <xf applyAlignment="1" borderId="142" fillId="125" fontId="349" numFmtId="167" pivotButton="0" quotePrefix="0" xfId="2604">
      <alignment horizontal="center" vertical="center"/>
    </xf>
    <xf applyAlignment="1" borderId="140" fillId="68" fontId="349" numFmtId="184" pivotButton="0" quotePrefix="0" xfId="11162">
      <alignment horizontal="center" vertical="center"/>
    </xf>
    <xf applyAlignment="1" borderId="164" fillId="68" fontId="349" numFmtId="184" pivotButton="0" quotePrefix="0" xfId="11162">
      <alignment horizontal="center" vertical="center"/>
    </xf>
    <xf applyAlignment="1" borderId="164" fillId="68" fontId="349" numFmtId="9" pivotButton="0" quotePrefix="0" xfId="2604">
      <alignment horizontal="center" vertical="center"/>
    </xf>
    <xf applyAlignment="1" borderId="0" fillId="68" fontId="349" numFmtId="10" pivotButton="0" quotePrefix="0" xfId="2604">
      <alignment horizontal="center" vertical="center"/>
    </xf>
    <xf applyAlignment="1" borderId="0" fillId="126" fontId="349" numFmtId="184" pivotButton="0" quotePrefix="0" xfId="11162">
      <alignment horizontal="center" vertical="center"/>
    </xf>
    <xf applyAlignment="1" borderId="0" fillId="126" fontId="349" numFmtId="167" pivotButton="0" quotePrefix="0" xfId="2604">
      <alignment horizontal="center" vertical="center"/>
    </xf>
    <xf applyAlignment="1" borderId="0" fillId="0" fontId="349" numFmtId="167" pivotButton="0" quotePrefix="0" xfId="2604">
      <alignment horizontal="center" vertical="center"/>
    </xf>
    <xf applyAlignment="1" borderId="0" fillId="68" fontId="349" numFmtId="184" pivotButton="0" quotePrefix="0" xfId="11162">
      <alignment horizontal="center" vertical="center"/>
    </xf>
    <xf applyAlignment="1" borderId="0" fillId="126" fontId="349" numFmtId="3" pivotButton="0" quotePrefix="0" xfId="0">
      <alignment horizontal="center" vertical="center"/>
    </xf>
    <xf applyAlignment="1" borderId="0" fillId="0" fontId="349" numFmtId="9" pivotButton="0" quotePrefix="0" xfId="2604">
      <alignment horizontal="center" vertical="center"/>
    </xf>
    <xf applyAlignment="1" borderId="0" fillId="0" fontId="349" numFmtId="3" pivotButton="0" quotePrefix="0" xfId="0">
      <alignment horizontal="center" vertical="center"/>
    </xf>
    <xf applyAlignment="1" borderId="0" fillId="68" fontId="349" numFmtId="9" pivotButton="0" quotePrefix="0" xfId="2604">
      <alignment horizontal="center" vertical="center"/>
    </xf>
    <xf applyAlignment="1" borderId="126" fillId="68" fontId="349" numFmtId="179" pivotButton="0" quotePrefix="0" xfId="0">
      <alignment horizontal="center" vertical="center"/>
    </xf>
    <xf applyAlignment="1" borderId="127" fillId="124" fontId="349" numFmtId="187" pivotButton="0" quotePrefix="0" xfId="11162">
      <alignment horizontal="center" vertical="center"/>
    </xf>
    <xf applyAlignment="1" borderId="128" fillId="124" fontId="349" numFmtId="187" pivotButton="0" quotePrefix="0" xfId="11162">
      <alignment horizontal="center" vertical="center"/>
    </xf>
    <xf applyAlignment="1" borderId="128" fillId="124" fontId="349" numFmtId="167" pivotButton="0" quotePrefix="0" xfId="2604">
      <alignment horizontal="center" vertical="center"/>
    </xf>
    <xf applyAlignment="1" borderId="127" fillId="0" fontId="349" numFmtId="167" pivotButton="0" quotePrefix="0" xfId="2604">
      <alignment horizontal="center" vertical="center"/>
    </xf>
    <xf applyAlignment="1" borderId="127" fillId="124" fontId="349" numFmtId="167" pivotButton="0" quotePrefix="0" xfId="2604">
      <alignment horizontal="center" vertical="center"/>
    </xf>
    <xf applyAlignment="1" borderId="127" fillId="124" fontId="349" numFmtId="184" pivotButton="0" quotePrefix="0" xfId="11162">
      <alignment horizontal="center" vertical="center"/>
    </xf>
    <xf applyAlignment="1" borderId="127" fillId="0" fontId="349" numFmtId="9" pivotButton="0" quotePrefix="0" xfId="2604">
      <alignment horizontal="center" vertical="center"/>
    </xf>
    <xf applyAlignment="1" borderId="129" fillId="68" fontId="349" numFmtId="4" pivotButton="0" quotePrefix="0" xfId="0">
      <alignment horizontal="center" vertical="center"/>
    </xf>
    <xf applyAlignment="1" borderId="130" fillId="125" fontId="349" numFmtId="4" pivotButton="0" quotePrefix="0" xfId="0">
      <alignment horizontal="center" vertical="center"/>
    </xf>
    <xf applyAlignment="1" borderId="129" fillId="0" fontId="349" numFmtId="4" pivotButton="0" quotePrefix="0" xfId="0">
      <alignment horizontal="center" vertical="center"/>
    </xf>
    <xf applyAlignment="1" borderId="129" fillId="0" fontId="349" numFmtId="178" pivotButton="0" quotePrefix="0" xfId="0">
      <alignment horizontal="center" vertical="center"/>
    </xf>
    <xf applyAlignment="1" borderId="145" fillId="68" fontId="349" numFmtId="179" pivotButton="0" quotePrefix="0" xfId="0">
      <alignment horizontal="center" vertical="center"/>
    </xf>
    <xf applyAlignment="1" borderId="146" fillId="68" fontId="349" numFmtId="179" pivotButton="0" quotePrefix="0" xfId="0">
      <alignment horizontal="center" vertical="center"/>
    </xf>
    <xf applyAlignment="1" borderId="147" fillId="124" fontId="349" numFmtId="187" pivotButton="0" quotePrefix="0" xfId="11162">
      <alignment horizontal="center" vertical="center"/>
    </xf>
    <xf applyAlignment="1" borderId="135" fillId="68" fontId="349" numFmtId="4" pivotButton="0" quotePrefix="0" xfId="0">
      <alignment horizontal="center" vertical="center"/>
    </xf>
    <xf applyAlignment="1" borderId="149" fillId="125" fontId="349" numFmtId="178" pivotButton="0" quotePrefix="0" xfId="0">
      <alignment horizontal="center" vertical="center"/>
    </xf>
    <xf applyAlignment="1" borderId="135" fillId="0" fontId="349" numFmtId="4" pivotButton="0" quotePrefix="0" xfId="0">
      <alignment horizontal="center" vertical="center"/>
    </xf>
    <xf applyAlignment="1" borderId="148" fillId="0" fontId="349" numFmtId="178" pivotButton="0" quotePrefix="0" xfId="0">
      <alignment horizontal="center" vertical="center"/>
    </xf>
    <xf applyAlignment="1" borderId="133" fillId="68" fontId="349" numFmtId="179" pivotButton="0" quotePrefix="0" xfId="0">
      <alignment horizontal="center" vertical="center"/>
    </xf>
    <xf applyAlignment="1" borderId="0" fillId="68" fontId="349" numFmtId="179" pivotButton="0" quotePrefix="0" xfId="0">
      <alignment horizontal="center" vertical="center"/>
    </xf>
    <xf applyAlignment="1" borderId="134" fillId="124" fontId="349" numFmtId="187" pivotButton="0" quotePrefix="0" xfId="11162">
      <alignment horizontal="center" vertical="center"/>
    </xf>
    <xf applyAlignment="1" borderId="0" fillId="125" fontId="349" numFmtId="178" pivotButton="0" quotePrefix="0" xfId="0">
      <alignment horizontal="center" vertical="center"/>
    </xf>
    <xf applyAlignment="1" borderId="135" fillId="0" fontId="349" numFmtId="178" pivotButton="0" quotePrefix="0" xfId="0">
      <alignment horizontal="center" vertical="center"/>
    </xf>
    <xf applyAlignment="1" borderId="137" fillId="68" fontId="349" numFmtId="179" pivotButton="0" quotePrefix="0" xfId="0">
      <alignment horizontal="center" vertical="center"/>
    </xf>
    <xf applyAlignment="1" borderId="138" fillId="68" fontId="349" numFmtId="179" pivotButton="0" quotePrefix="0" xfId="0">
      <alignment horizontal="center" vertical="center"/>
    </xf>
    <xf applyAlignment="1" borderId="139" fillId="124" fontId="349" numFmtId="187" pivotButton="0" quotePrefix="0" xfId="11162">
      <alignment horizontal="center" vertical="center"/>
    </xf>
    <xf applyAlignment="1" borderId="140" fillId="68" fontId="349" numFmtId="4" pivotButton="0" quotePrefix="0" xfId="0">
      <alignment horizontal="center" vertical="center"/>
    </xf>
    <xf applyAlignment="1" borderId="141" fillId="125" fontId="349" numFmtId="178" pivotButton="0" quotePrefix="0" xfId="0">
      <alignment horizontal="center" vertical="center"/>
    </xf>
    <xf applyAlignment="1" borderId="140" fillId="0" fontId="349" numFmtId="180" pivotButton="0" quotePrefix="0" xfId="0">
      <alignment horizontal="center" vertical="center"/>
    </xf>
    <xf applyAlignment="1" borderId="140" fillId="0" fontId="349" numFmtId="178" pivotButton="0" quotePrefix="0" xfId="0">
      <alignment horizontal="center" vertical="center"/>
    </xf>
    <xf borderId="0" fillId="0" fontId="33" numFmtId="3" pivotButton="0" quotePrefix="0" xfId="0"/>
    <xf borderId="0" fillId="0" fontId="33" numFmtId="167" pivotButton="0" quotePrefix="0" xfId="2604"/>
    <xf borderId="0" fillId="0" fontId="33" numFmtId="190" pivotButton="0" quotePrefix="0" xfId="2604"/>
    <xf borderId="0" fillId="68" fontId="33" numFmtId="166" pivotButton="0" quotePrefix="0" xfId="0"/>
    <xf applyAlignment="1" borderId="0" fillId="0" fontId="349" numFmtId="178" pivotButton="0" quotePrefix="0" xfId="0">
      <alignment horizontal="center" vertical="center"/>
    </xf>
    <xf borderId="0" fillId="0" fontId="229" numFmtId="189" pivotButton="0" quotePrefix="0" xfId="11162"/>
    <xf borderId="0" fillId="68" fontId="33" numFmtId="184" pivotButton="0" quotePrefix="0" xfId="11162"/>
    <xf applyAlignment="1" borderId="0" fillId="68" fontId="33" numFmtId="184" pivotButton="0" quotePrefix="0" xfId="11162">
      <alignment horizontal="center"/>
    </xf>
    <xf borderId="0" fillId="68" fontId="33" numFmtId="0" pivotButton="0" quotePrefix="0" xfId="0"/>
    <xf applyAlignment="1" borderId="128" fillId="124" fontId="349" numFmtId="184" pivotButton="0" quotePrefix="0" xfId="11162">
      <alignment horizontal="center" vertical="center"/>
    </xf>
    <xf applyAlignment="1" borderId="146" fillId="0" fontId="349" numFmtId="167" pivotButton="0" quotePrefix="0" xfId="2604">
      <alignment horizontal="center" vertical="center"/>
    </xf>
    <xf applyAlignment="1" borderId="146" fillId="124" fontId="349" numFmtId="167" pivotButton="0" quotePrefix="0" xfId="2604">
      <alignment horizontal="center" vertical="center"/>
    </xf>
    <xf applyAlignment="1" borderId="130" fillId="125" fontId="349" numFmtId="184" pivotButton="0" quotePrefix="0" xfId="11162">
      <alignment horizontal="center" vertical="center"/>
    </xf>
    <xf applyAlignment="1" borderId="149" fillId="125" fontId="349" numFmtId="184" pivotButton="0" quotePrefix="0" xfId="11162">
      <alignment horizontal="center" vertical="center"/>
    </xf>
    <xf applyAlignment="1" borderId="135" fillId="0" fontId="349" numFmtId="184" pivotButton="0" quotePrefix="0" xfId="11162">
      <alignment horizontal="center" vertical="center"/>
    </xf>
    <xf applyAlignment="1" borderId="0" fillId="125" fontId="349" numFmtId="184" pivotButton="0" quotePrefix="0" xfId="11162">
      <alignment horizontal="center" vertical="center"/>
    </xf>
    <xf applyAlignment="1" borderId="141" fillId="125" fontId="349" numFmtId="184" pivotButton="0" quotePrefix="0" xfId="11162">
      <alignment horizontal="center" vertical="center"/>
    </xf>
    <xf applyAlignment="1" borderId="140" fillId="0" fontId="349" numFmtId="184" pivotButton="0" quotePrefix="0" xfId="11162">
      <alignment horizontal="center" vertical="center"/>
    </xf>
    <xf applyAlignment="1" borderId="127" fillId="68" fontId="349" numFmtId="3" pivotButton="0" quotePrefix="0" xfId="0">
      <alignment horizontal="center" vertical="center"/>
    </xf>
    <xf borderId="0" fillId="0" fontId="33" numFmtId="166" pivotButton="0" quotePrefix="0" xfId="0"/>
    <xf applyAlignment="1" borderId="129" fillId="68" fontId="349" numFmtId="3" pivotButton="0" quotePrefix="0" xfId="0">
      <alignment horizontal="center" vertical="center"/>
    </xf>
    <xf applyAlignment="1" borderId="148" fillId="68" fontId="349" numFmtId="3" pivotButton="0" quotePrefix="0" xfId="0">
      <alignment horizontal="center" vertical="center"/>
    </xf>
    <xf applyAlignment="1" borderId="135" fillId="68" fontId="349" numFmtId="3" pivotButton="0" quotePrefix="0" xfId="0">
      <alignment horizontal="center" vertical="center"/>
    </xf>
    <xf applyAlignment="1" borderId="140" fillId="68" fontId="349" numFmtId="3" pivotButton="0" quotePrefix="0" xfId="0">
      <alignment horizontal="center" vertical="center"/>
    </xf>
    <xf applyAlignment="1" borderId="0" fillId="0" fontId="33" numFmtId="187" pivotButton="0" quotePrefix="0" xfId="11162">
      <alignment horizontal="center"/>
    </xf>
    <xf borderId="0" fillId="0" fontId="33" numFmtId="187" pivotButton="0" quotePrefix="0" xfId="11162"/>
    <xf applyAlignment="1" borderId="145" fillId="68" fontId="349" numFmtId="180" pivotButton="0" quotePrefix="0" xfId="0">
      <alignment horizontal="center" vertical="center"/>
    </xf>
    <xf applyAlignment="1" borderId="127" fillId="68" fontId="349" numFmtId="180" pivotButton="0" quotePrefix="0" xfId="0">
      <alignment horizontal="center" vertical="center"/>
    </xf>
    <xf applyAlignment="1" borderId="129" fillId="68" fontId="349" numFmtId="180" pivotButton="0" quotePrefix="0" xfId="0">
      <alignment horizontal="center" vertical="center"/>
    </xf>
    <xf applyAlignment="1" borderId="129" fillId="0" fontId="349" numFmtId="180" pivotButton="0" quotePrefix="0" xfId="0">
      <alignment horizontal="center" vertical="center"/>
    </xf>
    <xf applyAlignment="1" borderId="161" fillId="68" fontId="349" numFmtId="187" pivotButton="0" quotePrefix="0" xfId="11162">
      <alignment horizontal="center" vertical="center"/>
    </xf>
    <xf applyAlignment="1" borderId="148" fillId="68" fontId="349" numFmtId="180" pivotButton="0" quotePrefix="0" xfId="0">
      <alignment horizontal="center" vertical="center"/>
    </xf>
    <xf applyAlignment="1" borderId="148" fillId="68" fontId="349" numFmtId="4" pivotButton="0" quotePrefix="0" xfId="0">
      <alignment horizontal="center" vertical="center"/>
    </xf>
    <xf applyAlignment="1" borderId="149" fillId="125" fontId="349" numFmtId="4" pivotButton="0" quotePrefix="0" xfId="0">
      <alignment horizontal="center" vertical="center"/>
    </xf>
    <xf applyAlignment="1" borderId="148" fillId="0" fontId="349" numFmtId="4" pivotButton="0" quotePrefix="0" xfId="0">
      <alignment horizontal="center" vertical="center"/>
    </xf>
    <xf applyAlignment="1" borderId="163" fillId="68" fontId="349" numFmtId="187" pivotButton="0" quotePrefix="0" xfId="11162">
      <alignment horizontal="center" vertical="center"/>
    </xf>
    <xf applyAlignment="1" borderId="133" fillId="68" fontId="349" numFmtId="180" pivotButton="0" quotePrefix="0" xfId="0">
      <alignment horizontal="center" vertical="center"/>
    </xf>
    <xf applyAlignment="1" borderId="135" fillId="68" fontId="349" numFmtId="180" pivotButton="0" quotePrefix="0" xfId="0">
      <alignment horizontal="center" vertical="center"/>
    </xf>
    <xf applyAlignment="1" borderId="0" fillId="125" fontId="349" numFmtId="4" pivotButton="0" quotePrefix="0" xfId="0">
      <alignment horizontal="center" vertical="center"/>
    </xf>
    <xf applyAlignment="1" borderId="165" fillId="68" fontId="349" numFmtId="187" pivotButton="0" quotePrefix="0" xfId="11162">
      <alignment horizontal="center" vertical="center"/>
    </xf>
    <xf applyAlignment="1" borderId="137" fillId="68" fontId="349" numFmtId="180" pivotButton="0" quotePrefix="0" xfId="0">
      <alignment horizontal="center" vertical="center"/>
    </xf>
    <xf applyAlignment="1" borderId="140" fillId="68" fontId="349" numFmtId="180" pivotButton="0" quotePrefix="0" xfId="0">
      <alignment horizontal="center" vertical="center"/>
    </xf>
    <xf applyAlignment="1" borderId="141" fillId="125" fontId="349" numFmtId="4" pivotButton="0" quotePrefix="0" xfId="0">
      <alignment horizontal="center" vertical="center"/>
    </xf>
    <xf applyAlignment="1" borderId="164" fillId="68" fontId="349" numFmtId="187" pivotButton="0" quotePrefix="0" xfId="11162">
      <alignment horizontal="center" vertical="center"/>
    </xf>
    <xf applyAlignment="1" borderId="0" fillId="0" fontId="346" numFmtId="0" pivotButton="0" quotePrefix="0" xfId="4892">
      <alignment vertical="center"/>
    </xf>
    <xf applyAlignment="1" borderId="80" fillId="0" fontId="347" numFmtId="166" pivotButton="0" quotePrefix="0" xfId="4892">
      <alignment vertical="center"/>
    </xf>
    <xf applyAlignment="1" borderId="79" fillId="121" fontId="346" numFmtId="166" pivotButton="0" quotePrefix="0" xfId="2523">
      <alignment vertical="center"/>
    </xf>
    <xf applyAlignment="1" borderId="0" fillId="121" fontId="346" numFmtId="166" pivotButton="0" quotePrefix="0" xfId="2523">
      <alignment vertical="center"/>
    </xf>
    <xf applyAlignment="1" borderId="0" fillId="0" fontId="347" numFmtId="166" pivotButton="0" quotePrefix="0" xfId="2523">
      <alignment vertical="center"/>
    </xf>
    <xf applyAlignment="1" borderId="0" fillId="0" fontId="347" numFmtId="166" pivotButton="0" quotePrefix="0" xfId="4892">
      <alignment vertical="center"/>
    </xf>
    <xf applyAlignment="1" borderId="0" fillId="0" fontId="347" numFmtId="184" pivotButton="0" quotePrefix="0" xfId="11162">
      <alignment vertical="center"/>
    </xf>
    <xf borderId="0" fillId="0" fontId="350" numFmtId="184" pivotButton="0" quotePrefix="0" xfId="11162"/>
    <xf applyAlignment="1" borderId="0" fillId="0" fontId="222" numFmtId="166" pivotButton="0" quotePrefix="0" xfId="2523">
      <alignment horizontal="center" vertical="center"/>
    </xf>
    <xf applyAlignment="1" borderId="0" fillId="0" fontId="222" numFmtId="166" pivotButton="0" quotePrefix="0" xfId="2523">
      <alignment horizontal="center" vertical="center"/>
    </xf>
    <xf borderId="0" fillId="0" fontId="222" numFmtId="165" pivotButton="0" quotePrefix="0" xfId="0"/>
    <xf applyAlignment="1" borderId="0" fillId="0" fontId="36" numFmtId="9" pivotButton="0" quotePrefix="0" xfId="2604">
      <alignment horizontal="center"/>
    </xf>
    <xf applyAlignment="1" borderId="22" fillId="0" fontId="27" numFmtId="166" pivotButton="0" quotePrefix="0" xfId="0">
      <alignment horizontal="center" vertical="center"/>
    </xf>
    <xf applyAlignment="1" borderId="68" fillId="0" fontId="24" numFmtId="193" pivotButton="0" quotePrefix="0" xfId="2604">
      <alignment horizontal="center" vertical="center"/>
    </xf>
    <xf borderId="0" fillId="0" fontId="351" numFmtId="184" pivotButton="0" quotePrefix="0" xfId="11162"/>
    <xf applyAlignment="1" borderId="79" fillId="0" fontId="346" numFmtId="166" pivotButton="0" quotePrefix="0" xfId="2523">
      <alignment horizontal="center" vertical="center"/>
    </xf>
    <xf applyAlignment="1" borderId="79" fillId="70" fontId="346" numFmtId="0" pivotButton="0" quotePrefix="0" xfId="4892">
      <alignment horizontal="center" vertical="center"/>
    </xf>
    <xf applyAlignment="1" borderId="0" fillId="0" fontId="221" numFmtId="184" pivotButton="0" quotePrefix="0" xfId="11162">
      <alignment horizontal="center" vertical="center"/>
    </xf>
    <xf applyAlignment="1" borderId="0" fillId="0" fontId="221" numFmtId="184" pivotButton="0" quotePrefix="0" xfId="11162">
      <alignment vertical="center"/>
    </xf>
    <xf borderId="0" fillId="132" fontId="0" numFmtId="184" pivotButton="0" quotePrefix="0" xfId="11162"/>
    <xf applyAlignment="1" borderId="0" fillId="0" fontId="0" numFmtId="184" pivotButton="0" quotePrefix="0" xfId="11162">
      <alignment horizontal="left"/>
    </xf>
    <xf applyAlignment="1" borderId="126" fillId="68" fontId="246" numFmtId="3" pivotButton="0" quotePrefix="0" xfId="2567">
      <alignment horizontal="center" vertical="center"/>
    </xf>
    <xf applyAlignment="1" borderId="133" fillId="68" fontId="246" numFmtId="3" pivotButton="0" quotePrefix="0" xfId="2567">
      <alignment horizontal="center" vertical="center"/>
    </xf>
    <xf applyAlignment="1" borderId="137" fillId="68" fontId="246" numFmtId="3" pivotButton="0" quotePrefix="0" xfId="2567">
      <alignment horizontal="center" vertical="center"/>
    </xf>
    <xf applyAlignment="1" borderId="145" fillId="68" fontId="246" numFmtId="3" pivotButton="0" quotePrefix="0" xfId="2567">
      <alignment horizontal="center" vertical="center"/>
    </xf>
    <xf applyAlignment="1" borderId="0" fillId="37" fontId="39" numFmtId="167" pivotButton="0" quotePrefix="0" xfId="2604">
      <alignment horizontal="center" vertical="center"/>
    </xf>
    <xf applyAlignment="1" borderId="0" fillId="0" fontId="347" numFmtId="0" pivotButton="0" quotePrefix="0" xfId="4892">
      <alignment horizontal="center" vertical="center"/>
    </xf>
    <xf applyAlignment="1" borderId="0" fillId="0" fontId="346" numFmtId="0" pivotButton="0" quotePrefix="0" xfId="4892">
      <alignment vertical="center" wrapText="1"/>
    </xf>
    <xf applyAlignment="1" borderId="0" fillId="0" fontId="347" numFmtId="166" pivotButton="0" quotePrefix="0" xfId="2523">
      <alignment vertical="center"/>
    </xf>
    <xf applyAlignment="1" borderId="0" fillId="71" fontId="347" numFmtId="166" pivotButton="0" quotePrefix="0" xfId="2523">
      <alignment vertical="center"/>
    </xf>
    <xf applyAlignment="1" borderId="79" fillId="121" fontId="347" numFmtId="0" pivotButton="0" quotePrefix="0" xfId="4892">
      <alignment vertical="center"/>
    </xf>
    <xf applyAlignment="1" borderId="79" fillId="121" fontId="347" numFmtId="0" pivotButton="0" quotePrefix="0" xfId="4892">
      <alignment horizontal="center" vertical="center"/>
    </xf>
    <xf applyAlignment="1" borderId="79" fillId="121" fontId="346" numFmtId="0" pivotButton="0" quotePrefix="0" xfId="4892">
      <alignment vertical="center" wrapText="1"/>
    </xf>
    <xf applyAlignment="1" borderId="254" fillId="0" fontId="24" numFmtId="165" pivotButton="0" quotePrefix="0" xfId="0">
      <alignment horizontal="center"/>
    </xf>
    <xf applyAlignment="1" borderId="0" fillId="143" fontId="0" numFmtId="166" pivotButton="0" quotePrefix="0" xfId="2523">
      <alignment horizontal="center" vertical="center"/>
    </xf>
    <xf applyAlignment="1" borderId="28" fillId="138" fontId="339" numFmtId="184" pivotButton="0" quotePrefix="0" xfId="11162">
      <alignment horizontal="center" vertical="center" wrapText="1"/>
    </xf>
    <xf applyAlignment="1" borderId="81" fillId="0" fontId="339" numFmtId="184" pivotButton="0" quotePrefix="0" xfId="11162">
      <alignment horizontal="center"/>
    </xf>
    <xf applyAlignment="1" borderId="0" fillId="0" fontId="339" numFmtId="184" pivotButton="0" quotePrefix="0" xfId="11162">
      <alignment horizontal="center"/>
    </xf>
    <xf applyAlignment="1" borderId="28" fillId="138" fontId="339" numFmtId="184" pivotButton="0" quotePrefix="0" xfId="11162">
      <alignment horizontal="center" vertical="center"/>
    </xf>
    <xf applyAlignment="1" borderId="93" fillId="0" fontId="339" numFmtId="196" pivotButton="0" quotePrefix="0" xfId="17291">
      <alignment horizontal="center"/>
    </xf>
    <xf applyAlignment="1" borderId="0" fillId="132" fontId="0" numFmtId="166" pivotButton="0" quotePrefix="0" xfId="2523">
      <alignment horizontal="center" vertical="center"/>
    </xf>
    <xf applyAlignment="1" borderId="0" fillId="0" fontId="24" numFmtId="189" pivotButton="0" quotePrefix="0" xfId="11162">
      <alignment horizontal="right"/>
    </xf>
    <xf applyAlignment="1" borderId="0" fillId="0" fontId="222" numFmtId="189" pivotButton="0" quotePrefix="0" xfId="11162">
      <alignment horizontal="right"/>
    </xf>
    <xf applyAlignment="1" borderId="0" fillId="0" fontId="221" numFmtId="189" pivotButton="0" quotePrefix="0" xfId="11162">
      <alignment horizontal="right"/>
    </xf>
    <xf applyAlignment="1" borderId="0" fillId="71" fontId="24" numFmtId="184" pivotButton="0" quotePrefix="0" xfId="11162">
      <alignment horizontal="center" vertical="center"/>
    </xf>
    <xf applyAlignment="1" borderId="0" fillId="0" fontId="27" numFmtId="184" pivotButton="0" quotePrefix="1" xfId="11162">
      <alignment horizontal="center" vertical="center"/>
    </xf>
    <xf applyAlignment="1" borderId="69" fillId="0" fontId="229" numFmtId="184" pivotButton="0" quotePrefix="0" xfId="11162">
      <alignment horizontal="center" vertical="center"/>
    </xf>
    <xf borderId="0" fillId="0" fontId="2" numFmtId="166" pivotButton="0" quotePrefix="0" xfId="2523"/>
    <xf applyAlignment="1" borderId="227" fillId="106" fontId="236" numFmtId="166" pivotButton="0" quotePrefix="0" xfId="2523">
      <alignment vertical="center"/>
    </xf>
    <xf applyAlignment="1" borderId="184" fillId="0" fontId="236" numFmtId="166" pivotButton="0" quotePrefix="0" xfId="2523">
      <alignment horizontal="right" vertical="center"/>
    </xf>
    <xf applyAlignment="1" borderId="184" fillId="106" fontId="236" numFmtId="166" pivotButton="0" quotePrefix="0" xfId="2523">
      <alignment vertical="center"/>
    </xf>
    <xf applyAlignment="1" borderId="184" fillId="0" fontId="236" numFmtId="166" pivotButton="0" quotePrefix="0" xfId="2523">
      <alignment vertical="center"/>
    </xf>
    <xf applyAlignment="1" borderId="227" fillId="107" fontId="236" numFmtId="166" pivotButton="0" quotePrefix="0" xfId="2523">
      <alignment horizontal="center" vertical="center"/>
    </xf>
    <xf applyAlignment="1" borderId="260" fillId="47" fontId="79" numFmtId="9" pivotButton="0" quotePrefix="0" xfId="2604">
      <alignment horizontal="center" vertical="center"/>
    </xf>
    <xf applyAlignment="1" borderId="0" fillId="121" fontId="40" numFmtId="187" pivotButton="0" quotePrefix="0" xfId="11162">
      <alignment horizontal="center" vertical="center"/>
    </xf>
    <xf borderId="0" fillId="0" fontId="222" numFmtId="184" pivotButton="0" quotePrefix="0" xfId="0"/>
    <xf applyAlignment="1" borderId="79" fillId="71" fontId="346" numFmtId="166" pivotButton="0" quotePrefix="0" xfId="2523">
      <alignment vertical="center"/>
    </xf>
    <xf applyAlignment="1" borderId="79" fillId="71" fontId="346" numFmtId="166" pivotButton="0" quotePrefix="0" xfId="2523">
      <alignment horizontal="center" vertical="center"/>
    </xf>
    <xf borderId="0" fillId="0" fontId="227" numFmtId="166" pivotButton="0" quotePrefix="0" xfId="2523"/>
    <xf borderId="0" fillId="0" fontId="227" numFmtId="166" pivotButton="0" quotePrefix="0" xfId="2523"/>
    <xf applyAlignment="1" borderId="87" fillId="37" fontId="27" numFmtId="166" pivotButton="0" quotePrefix="0" xfId="2523">
      <alignment horizontal="center" vertical="center"/>
    </xf>
    <xf applyAlignment="1" borderId="259" fillId="68" fontId="0" numFmtId="166" pivotButton="0" quotePrefix="0" xfId="2523">
      <alignment horizontal="center" vertical="center"/>
    </xf>
    <xf applyAlignment="1" borderId="207" fillId="70" fontId="27" numFmtId="166" pivotButton="0" quotePrefix="0" xfId="2523">
      <alignment horizontal="center" vertical="center"/>
    </xf>
    <xf applyAlignment="1" borderId="259" fillId="0" fontId="35" numFmtId="166" pivotButton="0" quotePrefix="0" xfId="2523">
      <alignment horizontal="center" vertical="center"/>
    </xf>
    <xf applyAlignment="1" borderId="259" fillId="37" fontId="27" numFmtId="166" pivotButton="0" quotePrefix="0" xfId="2523">
      <alignment horizontal="center" vertical="center"/>
    </xf>
    <xf applyAlignment="1" borderId="227" fillId="0" fontId="221" numFmtId="0" pivotButton="0" quotePrefix="0" xfId="0">
      <alignment horizontal="center" vertical="center"/>
    </xf>
    <xf borderId="0" fillId="38" fontId="0" numFmtId="184" pivotButton="0" quotePrefix="0" xfId="11162"/>
    <xf borderId="0" fillId="0" fontId="246" numFmtId="184" pivotButton="0" quotePrefix="0" xfId="11162"/>
    <xf borderId="0" fillId="0" fontId="0" numFmtId="184" pivotButton="0" quotePrefix="0" xfId="2604"/>
    <xf applyAlignment="1" borderId="0" fillId="144" fontId="24" numFmtId="166" pivotButton="0" quotePrefix="0" xfId="2523">
      <alignment horizontal="center" vertical="center"/>
    </xf>
    <xf borderId="0" fillId="0" fontId="33" numFmtId="187" pivotButton="0" quotePrefix="0" xfId="11162"/>
    <xf borderId="0" fillId="0" fontId="33" numFmtId="187" pivotButton="0" quotePrefix="0" xfId="11162"/>
    <xf applyAlignment="1" borderId="0" fillId="0" fontId="316" numFmtId="187" pivotButton="0" quotePrefix="0" xfId="11162">
      <alignment horizontal="center"/>
    </xf>
    <xf applyAlignment="1" borderId="0" fillId="0" fontId="33" numFmtId="187" pivotButton="0" quotePrefix="0" xfId="11162">
      <alignment vertical="center"/>
    </xf>
    <xf applyAlignment="1" borderId="0" fillId="139" fontId="221" numFmtId="187" pivotButton="0" quotePrefix="0" xfId="11162">
      <alignment horizontal="center" vertical="center"/>
    </xf>
    <xf borderId="0" fillId="68" fontId="0" numFmtId="166" pivotButton="0" quotePrefix="0" xfId="2523"/>
    <xf applyAlignment="1" borderId="0" fillId="0" fontId="222" numFmtId="184" pivotButton="0" quotePrefix="0" xfId="11162">
      <alignment horizontal="center" vertical="center"/>
    </xf>
    <xf borderId="55" fillId="0" fontId="70" numFmtId="0" pivotButton="0" quotePrefix="0" xfId="0"/>
    <xf borderId="0" fillId="0" fontId="0" numFmtId="196" pivotButton="0" quotePrefix="0" xfId="2523"/>
    <xf applyAlignment="1" borderId="85" fillId="37" fontId="27" numFmtId="167" pivotButton="0" quotePrefix="0" xfId="2604">
      <alignment horizontal="center" vertical="center"/>
    </xf>
    <xf applyAlignment="1" borderId="0" fillId="128" fontId="222" numFmtId="184" pivotButton="0" quotePrefix="0" xfId="11162">
      <alignment horizontal="center" vertical="center"/>
    </xf>
    <xf applyAlignment="1" borderId="112" fillId="103" fontId="333" numFmtId="0" pivotButton="0" quotePrefix="0" xfId="0">
      <alignment horizontal="center" vertical="center"/>
    </xf>
    <xf applyAlignment="1" borderId="0" fillId="128" fontId="33" numFmtId="9" pivotButton="0" quotePrefix="0" xfId="2604">
      <alignment horizontal="center" vertical="center"/>
    </xf>
    <xf applyAlignment="1" borderId="0" fillId="121" fontId="290" numFmtId="9" pivotButton="0" quotePrefix="0" xfId="2604">
      <alignment horizontal="center" vertical="center"/>
    </xf>
    <xf applyAlignment="1" borderId="0" fillId="121" fontId="225" numFmtId="9" pivotButton="0" quotePrefix="0" xfId="2604">
      <alignment horizontal="center" vertical="center"/>
    </xf>
    <xf applyAlignment="1" borderId="263" fillId="37" fontId="40" numFmtId="9" pivotButton="0" quotePrefix="0" xfId="2604">
      <alignment horizontal="center" vertical="center"/>
    </xf>
    <xf applyAlignment="1" borderId="0" fillId="0" fontId="221" numFmtId="166" pivotButton="0" quotePrefix="0" xfId="2523">
      <alignment horizontal="center"/>
    </xf>
    <xf applyAlignment="1" borderId="0" fillId="0" fontId="342" numFmtId="0" pivotButton="0" quotePrefix="0" xfId="4892">
      <alignment vertical="center" wrapText="1"/>
    </xf>
    <xf applyAlignment="1" borderId="0" fillId="0" fontId="347" numFmtId="0" pivotButton="0" quotePrefix="0" xfId="4892">
      <alignment vertical="center" wrapText="1"/>
    </xf>
    <xf applyAlignment="1" borderId="79" fillId="121" fontId="346" numFmtId="0" pivotButton="0" quotePrefix="0" xfId="4892">
      <alignment horizontal="center" vertical="center" wrapText="1"/>
    </xf>
    <xf applyAlignment="1" borderId="0" fillId="121" fontId="343" numFmtId="0" pivotButton="0" quotePrefix="0" xfId="4892">
      <alignment horizontal="center" vertical="center" wrapText="1"/>
    </xf>
    <xf applyAlignment="1" borderId="0" fillId="0" fontId="246" numFmtId="0" pivotButton="0" quotePrefix="0" xfId="4892">
      <alignment vertical="center" wrapText="1"/>
    </xf>
    <xf applyAlignment="1" borderId="0" fillId="0" fontId="222" numFmtId="166" pivotButton="0" quotePrefix="0" xfId="2523">
      <alignment horizontal="center"/>
    </xf>
    <xf applyAlignment="1" borderId="0" fillId="0" fontId="222" numFmtId="166" pivotButton="0" quotePrefix="0" xfId="2523">
      <alignment horizontal="center"/>
    </xf>
    <xf borderId="0" fillId="0" fontId="222" numFmtId="166" pivotButton="0" quotePrefix="0" xfId="2523"/>
    <xf borderId="0" fillId="0" fontId="221" numFmtId="166" pivotButton="0" quotePrefix="0" xfId="2523"/>
    <xf applyAlignment="1" borderId="113" fillId="0" fontId="24" numFmtId="0" pivotButton="0" quotePrefix="0" xfId="0">
      <alignment horizontal="center" vertical="center"/>
    </xf>
    <xf applyAlignment="1" borderId="186" fillId="37" fontId="27" numFmtId="3" pivotButton="0" quotePrefix="0" xfId="2589">
      <alignment horizontal="center" vertical="center"/>
    </xf>
    <xf applyAlignment="1" borderId="113" fillId="0" fontId="225" numFmtId="3" pivotButton="0" quotePrefix="0" xfId="0">
      <alignment horizontal="center" vertical="center"/>
    </xf>
    <xf applyAlignment="1" borderId="256" fillId="0" fontId="225" numFmtId="3" pivotButton="0" quotePrefix="0" xfId="0">
      <alignment horizontal="center" vertical="center"/>
    </xf>
    <xf applyAlignment="1" borderId="0" fillId="68" fontId="200" numFmtId="3" pivotButton="0" quotePrefix="0" xfId="2567">
      <alignment horizontal="center"/>
    </xf>
    <xf borderId="0" fillId="0" fontId="229" numFmtId="165" pivotButton="0" quotePrefix="0" xfId="0"/>
    <xf applyAlignment="1" borderId="0" fillId="0" fontId="290" numFmtId="0" pivotButton="0" quotePrefix="0" xfId="0">
      <alignment horizontal="center"/>
    </xf>
    <xf applyAlignment="1" borderId="0" fillId="0" fontId="229" numFmtId="0" pivotButton="0" quotePrefix="0" xfId="0">
      <alignment vertical="center"/>
    </xf>
    <xf borderId="0" fillId="0" fontId="229" numFmtId="184" pivotButton="0" quotePrefix="0" xfId="0"/>
    <xf applyAlignment="1" borderId="0" fillId="0" fontId="229" numFmtId="184" pivotButton="0" quotePrefix="0" xfId="11162">
      <alignment horizontal="center"/>
    </xf>
    <xf borderId="0" fillId="0" fontId="229" numFmtId="184" pivotButton="0" quotePrefix="0" xfId="11162"/>
    <xf applyAlignment="1" borderId="0" fillId="0" fontId="222" numFmtId="0" pivotButton="0" quotePrefix="0" xfId="0">
      <alignment vertical="center"/>
    </xf>
    <xf borderId="0" fillId="68" fontId="222" numFmtId="0" pivotButton="0" quotePrefix="0" xfId="0"/>
    <xf borderId="0" fillId="68" fontId="222" numFmtId="166" pivotButton="0" quotePrefix="0" xfId="2523"/>
    <xf applyAlignment="1" borderId="0" fillId="139" fontId="221" numFmtId="168" pivotButton="0" quotePrefix="0" xfId="2523">
      <alignment horizontal="center" vertical="center"/>
    </xf>
    <xf applyAlignment="1" borderId="0" fillId="0" fontId="291" numFmtId="0" pivotButton="0" quotePrefix="0" xfId="0">
      <alignment horizontal="center" vertical="center"/>
    </xf>
    <xf applyAlignment="1" borderId="0" fillId="0" fontId="40" numFmtId="0" pivotButton="0" quotePrefix="0" xfId="0">
      <alignment horizontal="center" vertical="center"/>
    </xf>
    <xf applyAlignment="1" borderId="0" fillId="0" fontId="33" numFmtId="0" pivotButton="0" quotePrefix="0" xfId="0">
      <alignment horizontal="center" vertical="center"/>
    </xf>
    <xf applyAlignment="1" borderId="0" fillId="0" fontId="292" numFmtId="0" pivotButton="0" quotePrefix="0" xfId="0">
      <alignment horizontal="center" vertical="center"/>
    </xf>
    <xf applyAlignment="1" borderId="0" fillId="0" fontId="221" numFmtId="184" pivotButton="0" quotePrefix="0" xfId="11162">
      <alignment horizontal="right" vertical="center"/>
    </xf>
    <xf applyAlignment="1" borderId="0" fillId="0" fontId="222" numFmtId="184" pivotButton="0" quotePrefix="0" xfId="11162">
      <alignment horizontal="center"/>
    </xf>
    <xf applyAlignment="1" borderId="0" fillId="0" fontId="222" numFmtId="0" pivotButton="0" quotePrefix="0" xfId="0">
      <alignment horizontal="center"/>
    </xf>
    <xf borderId="0" fillId="0" fontId="222" numFmtId="184" pivotButton="0" quotePrefix="0" xfId="11162"/>
    <xf borderId="0" fillId="0" fontId="222" numFmtId="188" pivotButton="0" quotePrefix="0" xfId="0"/>
    <xf borderId="0" fillId="0" fontId="222" numFmtId="199" pivotButton="0" quotePrefix="0" xfId="0"/>
    <xf applyAlignment="1" borderId="207" fillId="0" fontId="220" numFmtId="184" pivotButton="0" quotePrefix="0" xfId="0">
      <alignment horizontal="center" vertical="center"/>
    </xf>
    <xf applyAlignment="1" borderId="113" fillId="68" fontId="27" numFmtId="166" pivotButton="0" quotePrefix="0" xfId="2523">
      <alignment horizontal="center" vertical="center"/>
    </xf>
    <xf applyAlignment="1" borderId="89" fillId="0" fontId="229" numFmtId="166" pivotButton="0" quotePrefix="0" xfId="2523">
      <alignment horizontal="center" vertical="center"/>
    </xf>
    <xf applyAlignment="1" borderId="0" fillId="144" fontId="0" numFmtId="166" pivotButton="0" quotePrefix="0" xfId="2523">
      <alignment horizontal="center" vertical="center"/>
    </xf>
    <xf borderId="0" fillId="0" fontId="353" numFmtId="0" pivotButton="0" quotePrefix="0" xfId="0"/>
    <xf applyAlignment="1" borderId="0" fillId="0" fontId="354" numFmtId="0" pivotButton="0" quotePrefix="0" xfId="0">
      <alignment horizontal="center" vertical="center"/>
    </xf>
    <xf applyAlignment="1" borderId="0" fillId="139" fontId="354" numFmtId="166" pivotButton="0" quotePrefix="0" xfId="2523">
      <alignment horizontal="center" vertical="center"/>
    </xf>
    <xf borderId="0" fillId="0" fontId="353" numFmtId="200" pivotButton="0" quotePrefix="0" xfId="0"/>
    <xf borderId="0" fillId="0" fontId="353" numFmtId="201" pivotButton="0" quotePrefix="0" xfId="11162"/>
    <xf applyAlignment="1" borderId="0" fillId="0" fontId="354" numFmtId="184" pivotButton="0" quotePrefix="0" xfId="11162">
      <alignment horizontal="right" vertical="center"/>
    </xf>
    <xf borderId="0" fillId="0" fontId="353" numFmtId="168" pivotButton="0" quotePrefix="0" xfId="2523"/>
    <xf applyAlignment="1" borderId="0" fillId="0" fontId="354" numFmtId="0" pivotButton="0" quotePrefix="0" xfId="0">
      <alignment horizontal="center"/>
    </xf>
    <xf applyAlignment="1" borderId="133" fillId="0" fontId="246" numFmtId="3" pivotButton="0" quotePrefix="0" xfId="2567">
      <alignment horizontal="center" vertical="center"/>
    </xf>
    <xf applyAlignment="1" borderId="0" fillId="0" fontId="353" numFmtId="0" pivotButton="0" quotePrefix="0" xfId="0">
      <alignment vertical="center"/>
    </xf>
    <xf borderId="0" fillId="40" fontId="353" numFmtId="0" pivotButton="0" quotePrefix="0" xfId="0"/>
    <xf borderId="0" fillId="0" fontId="292" numFmtId="166" pivotButton="0" quotePrefix="0" xfId="2604"/>
    <xf borderId="0" fillId="0" fontId="222" numFmtId="187" pivotButton="0" quotePrefix="0" xfId="11162"/>
    <xf applyAlignment="1" borderId="63" fillId="37" fontId="221" numFmtId="166" pivotButton="0" quotePrefix="0" xfId="2523">
      <alignment horizontal="center" vertical="center"/>
    </xf>
    <xf applyAlignment="1" borderId="71" fillId="0" fontId="222" numFmtId="166" pivotButton="0" quotePrefix="0" xfId="2523">
      <alignment horizontal="center" vertical="center"/>
    </xf>
    <xf applyAlignment="1" borderId="0" fillId="0" fontId="222" numFmtId="166" pivotButton="0" quotePrefix="0" xfId="2523">
      <alignment horizontal="center" vertical="center"/>
    </xf>
    <xf applyAlignment="1" borderId="0" fillId="0" fontId="221" numFmtId="184" pivotButton="0" quotePrefix="0" xfId="11162">
      <alignment horizontal="center"/>
    </xf>
    <xf borderId="0" fillId="40" fontId="222" numFmtId="0" pivotButton="0" quotePrefix="0" xfId="0"/>
    <xf applyAlignment="1" borderId="72" fillId="0" fontId="222" numFmtId="166" pivotButton="0" quotePrefix="0" xfId="2523">
      <alignment horizontal="center" vertical="center"/>
    </xf>
    <xf applyAlignment="1" borderId="0" fillId="0" fontId="222" numFmtId="165" pivotButton="0" quotePrefix="0" xfId="0">
      <alignment horizontal="center" vertical="center"/>
    </xf>
    <xf applyAlignment="1" borderId="71" fillId="0" fontId="222" numFmtId="166" pivotButton="0" quotePrefix="0" xfId="2523">
      <alignment horizontal="center" vertical="center"/>
    </xf>
    <xf applyAlignment="1" borderId="0" fillId="40" fontId="222" numFmtId="165" pivotButton="0" quotePrefix="0" xfId="2590">
      <alignment horizontal="center" vertical="center"/>
    </xf>
    <xf applyAlignment="1" borderId="0" fillId="0" fontId="222" numFmtId="171" pivotButton="0" quotePrefix="0" xfId="2523">
      <alignment horizontal="center" vertical="center"/>
    </xf>
    <xf borderId="0" fillId="0" fontId="327" numFmtId="0" pivotButton="0" quotePrefix="0" xfId="0"/>
    <xf applyAlignment="1" borderId="67" fillId="0" fontId="221" numFmtId="0" pivotButton="0" quotePrefix="0" xfId="0">
      <alignment horizontal="center" vertical="center" wrapText="1"/>
    </xf>
    <xf borderId="67" fillId="0" fontId="222" numFmtId="3" pivotButton="0" quotePrefix="0" xfId="0"/>
    <xf borderId="0" fillId="0" fontId="221" numFmtId="9" pivotButton="0" quotePrefix="0" xfId="2604"/>
    <xf applyAlignment="1" borderId="0" fillId="0" fontId="221" numFmtId="9" pivotButton="0" quotePrefix="0" xfId="2604">
      <alignment horizontal="center"/>
    </xf>
    <xf applyAlignment="1" borderId="67" fillId="0" fontId="222" numFmtId="165" pivotButton="0" quotePrefix="0" xfId="0">
      <alignment horizontal="center"/>
    </xf>
    <xf applyAlignment="1" borderId="0" fillId="0" fontId="229" numFmtId="165" pivotButton="0" quotePrefix="0" xfId="0">
      <alignment horizontal="center"/>
    </xf>
    <xf applyAlignment="1" borderId="0" fillId="0" fontId="229" numFmtId="0" pivotButton="0" quotePrefix="0" xfId="0">
      <alignment horizontal="center"/>
    </xf>
    <xf applyAlignment="1" borderId="0" fillId="0" fontId="229" numFmtId="168" pivotButton="0" quotePrefix="0" xfId="2523">
      <alignment horizontal="center"/>
    </xf>
    <xf applyAlignment="1" borderId="0" fillId="0" fontId="24" numFmtId="194" pivotButton="0" quotePrefix="0" xfId="11162">
      <alignment horizontal="left" indent="1"/>
    </xf>
    <xf borderId="93" fillId="0" fontId="24" numFmtId="0" pivotButton="0" quotePrefix="0" xfId="0"/>
    <xf applyAlignment="1" borderId="93" fillId="0" fontId="221" numFmtId="0" pivotButton="0" quotePrefix="0" xfId="0">
      <alignment horizontal="center" vertical="center"/>
    </xf>
    <xf applyAlignment="1" borderId="93" fillId="0" fontId="221" numFmtId="0" pivotButton="0" quotePrefix="0" xfId="0">
      <alignment vertical="center"/>
    </xf>
    <xf applyAlignment="1" borderId="209" fillId="37" fontId="43" numFmtId="166" pivotButton="0" quotePrefix="0" xfId="2523">
      <alignment horizontal="center" vertical="center"/>
    </xf>
    <xf applyAlignment="1" borderId="93" fillId="0" fontId="24" numFmtId="166" pivotButton="0" quotePrefix="0" xfId="2523">
      <alignment horizontal="center" vertical="center"/>
    </xf>
    <xf applyAlignment="1" borderId="209" fillId="0" fontId="27" numFmtId="166" pivotButton="0" quotePrefix="0" xfId="2523">
      <alignment horizontal="center" vertical="center"/>
    </xf>
    <xf applyAlignment="1" borderId="210" fillId="0" fontId="0" numFmtId="166" pivotButton="0" quotePrefix="0" xfId="2523">
      <alignment horizontal="center" vertical="center"/>
    </xf>
    <xf applyAlignment="1" borderId="93" fillId="0" fontId="0" numFmtId="171" pivotButton="0" quotePrefix="0" xfId="2523">
      <alignment horizontal="center" vertical="center"/>
    </xf>
    <xf applyAlignment="1" borderId="93" fillId="0" fontId="0" numFmtId="166" pivotButton="0" quotePrefix="0" xfId="2523">
      <alignment horizontal="center" vertical="center"/>
    </xf>
    <xf applyAlignment="1" borderId="208" fillId="0" fontId="0" numFmtId="166" pivotButton="0" quotePrefix="0" xfId="2523">
      <alignment horizontal="center" vertical="center"/>
    </xf>
    <xf applyAlignment="1" borderId="209" fillId="0" fontId="27" numFmtId="171" pivotButton="0" quotePrefix="0" xfId="2523">
      <alignment horizontal="center" vertical="center"/>
    </xf>
    <xf applyAlignment="1" borderId="93" fillId="121" fontId="24" numFmtId="166" pivotButton="0" quotePrefix="0" xfId="2523">
      <alignment horizontal="center" vertical="center"/>
    </xf>
    <xf applyAlignment="1" borderId="210" fillId="121" fontId="38" numFmtId="170" pivotButton="0" quotePrefix="0" xfId="2523">
      <alignment horizontal="center" vertical="center"/>
    </xf>
    <xf applyAlignment="1" borderId="93" fillId="121" fontId="27" numFmtId="170" pivotButton="0" quotePrefix="0" xfId="2523">
      <alignment horizontal="center" vertical="center"/>
    </xf>
    <xf applyAlignment="1" borderId="209" fillId="37" fontId="43" numFmtId="171" pivotButton="0" quotePrefix="0" xfId="2523">
      <alignment horizontal="center" vertical="center"/>
    </xf>
    <xf applyAlignment="1" borderId="210" fillId="0" fontId="24" numFmtId="166" pivotButton="0" quotePrefix="0" xfId="2523">
      <alignment horizontal="center" vertical="center"/>
    </xf>
    <xf applyAlignment="1" borderId="208" fillId="0" fontId="24" numFmtId="166" pivotButton="0" quotePrefix="0" xfId="2523">
      <alignment horizontal="center" vertical="center"/>
    </xf>
    <xf applyAlignment="1" borderId="209" fillId="0" fontId="38" numFmtId="168" pivotButton="0" quotePrefix="0" xfId="2523">
      <alignment horizontal="center" vertical="center"/>
    </xf>
    <xf applyAlignment="1" borderId="93" fillId="0" fontId="24" numFmtId="171" pivotButton="0" quotePrefix="0" xfId="2523">
      <alignment horizontal="center" vertical="center"/>
    </xf>
    <xf applyAlignment="1" borderId="93" fillId="0" fontId="36" numFmtId="166" pivotButton="0" quotePrefix="0" xfId="2523">
      <alignment horizontal="center" vertical="center"/>
    </xf>
    <xf applyAlignment="1" borderId="0" fillId="121" fontId="38" numFmtId="170" pivotButton="0" quotePrefix="0" xfId="2523">
      <alignment horizontal="center" vertical="center"/>
    </xf>
    <xf applyAlignment="1" borderId="169" fillId="0" fontId="36" numFmtId="166" pivotButton="0" quotePrefix="0" xfId="2523">
      <alignment horizontal="center" vertical="center"/>
    </xf>
    <xf applyAlignment="1" borderId="0" fillId="145" fontId="0" numFmtId="184" pivotButton="0" quotePrefix="0" xfId="11162">
      <alignment horizontal="center" vertical="center"/>
    </xf>
    <xf applyAlignment="1" borderId="0" fillId="145" fontId="0" numFmtId="184" pivotButton="0" quotePrefix="0" xfId="11162">
      <alignment vertical="center"/>
    </xf>
    <xf applyAlignment="1" borderId="63" fillId="144" fontId="27" numFmtId="166" pivotButton="0" quotePrefix="0" xfId="2523">
      <alignment horizontal="center" vertical="center"/>
    </xf>
    <xf applyAlignment="1" borderId="0" fillId="70" fontId="0" numFmtId="184" pivotButton="0" quotePrefix="0" xfId="11162">
      <alignment horizontal="center" vertical="center"/>
    </xf>
    <xf borderId="0" fillId="68" fontId="355" numFmtId="184" pivotButton="0" quotePrefix="0" xfId="11162"/>
    <xf applyAlignment="1" borderId="0" fillId="68" fontId="202" numFmtId="184" pivotButton="0" quotePrefix="0" xfId="11162">
      <alignment horizontal="center"/>
    </xf>
    <xf borderId="0" fillId="68" fontId="356" numFmtId="184" pivotButton="0" quotePrefix="0" xfId="11162"/>
    <xf applyAlignment="1" borderId="0" fillId="68" fontId="202" numFmtId="184" pivotButton="0" quotePrefix="0" xfId="11162">
      <alignment horizontal="center"/>
    </xf>
    <xf applyAlignment="1" borderId="0" fillId="0" fontId="202" numFmtId="184" pivotButton="0" quotePrefix="0" xfId="11162">
      <alignment horizontal="center"/>
    </xf>
    <xf applyAlignment="1" borderId="32" fillId="0" fontId="292" numFmtId="184" pivotButton="0" quotePrefix="0" xfId="11162">
      <alignment vertical="center"/>
    </xf>
    <xf borderId="0" fillId="0" fontId="357" numFmtId="184" pivotButton="0" quotePrefix="0" xfId="11162"/>
    <xf borderId="0" fillId="68" fontId="292" numFmtId="184" pivotButton="0" quotePrefix="0" xfId="11162"/>
    <xf applyAlignment="1" borderId="90" fillId="0" fontId="37" numFmtId="9" pivotButton="0" quotePrefix="0" xfId="2604">
      <alignment horizontal="center" vertical="center"/>
    </xf>
    <xf applyAlignment="1" borderId="192" fillId="0" fontId="37" numFmtId="167" pivotButton="0" quotePrefix="0" xfId="2604">
      <alignment horizontal="center" vertical="center"/>
    </xf>
    <xf applyAlignment="1" borderId="77" fillId="0" fontId="29" numFmtId="9" pivotButton="0" quotePrefix="0" xfId="2604">
      <alignment horizontal="center" vertical="center"/>
    </xf>
    <xf applyAlignment="1" borderId="112" fillId="0" fontId="29" numFmtId="9" pivotButton="0" quotePrefix="0" xfId="2604">
      <alignment horizontal="center" vertical="center"/>
    </xf>
    <xf applyAlignment="1" borderId="112" fillId="0" fontId="29" numFmtId="165" pivotButton="0" quotePrefix="0" xfId="0">
      <alignment horizontal="center" vertical="center"/>
    </xf>
    <xf applyAlignment="1" borderId="258" fillId="0" fontId="24" numFmtId="9" pivotButton="0" quotePrefix="0" xfId="2604">
      <alignment horizontal="center" vertical="center"/>
    </xf>
    <xf borderId="0" fillId="0" fontId="318" numFmtId="184" pivotButton="0" quotePrefix="0" xfId="11162"/>
    <xf borderId="0" fillId="0" fontId="318" numFmtId="184" pivotButton="0" quotePrefix="0" xfId="11162"/>
    <xf borderId="0" fillId="0" fontId="318" numFmtId="194" pivotButton="0" quotePrefix="0" xfId="0"/>
    <xf applyAlignment="1" borderId="0" fillId="0" fontId="24" numFmtId="184" pivotButton="0" quotePrefix="0" xfId="11162">
      <alignment horizontal="right"/>
    </xf>
    <xf borderId="0" fillId="0" fontId="358" numFmtId="0" pivotButton="0" quotePrefix="0" xfId="0"/>
    <xf borderId="0" fillId="68" fontId="358" numFmtId="0" pivotButton="0" quotePrefix="0" xfId="0"/>
    <xf applyAlignment="1" borderId="0" fillId="68" fontId="200" numFmtId="3" pivotButton="0" quotePrefix="0" xfId="0">
      <alignment horizontal="center"/>
    </xf>
    <xf applyAlignment="1" borderId="0" fillId="68" fontId="200" numFmtId="167" pivotButton="0" quotePrefix="0" xfId="8347">
      <alignment horizontal="center"/>
    </xf>
    <xf borderId="0" fillId="68" fontId="358" numFmtId="184" pivotButton="0" quotePrefix="0" xfId="11162"/>
    <xf borderId="0" fillId="68" fontId="359" numFmtId="0" pivotButton="0" quotePrefix="0" xfId="0"/>
    <xf borderId="0" fillId="68" fontId="358" numFmtId="3" pivotButton="0" quotePrefix="0" xfId="0"/>
    <xf applyAlignment="1" borderId="0" fillId="0" fontId="200" numFmtId="176" pivotButton="0" quotePrefix="0" xfId="3961">
      <alignment horizontal="center"/>
    </xf>
    <xf applyAlignment="1" borderId="0" fillId="68" fontId="200" numFmtId="184" pivotButton="0" quotePrefix="0" xfId="0">
      <alignment horizontal="center"/>
    </xf>
    <xf borderId="0" fillId="0" fontId="24" numFmtId="202" pivotButton="0" quotePrefix="0" xfId="2523"/>
    <xf applyAlignment="1" borderId="80" fillId="0" fontId="360" numFmtId="0" pivotButton="0" quotePrefix="0" xfId="4892">
      <alignment vertical="center" wrapText="1"/>
    </xf>
    <xf applyAlignment="1" borderId="80" fillId="0" fontId="360" numFmtId="0" pivotButton="0" quotePrefix="1" xfId="4892">
      <alignment vertical="center"/>
    </xf>
    <xf applyAlignment="1" borderId="80" fillId="0" fontId="360" numFmtId="14" pivotButton="0" quotePrefix="0" xfId="4892">
      <alignment horizontal="center" vertical="center"/>
    </xf>
    <xf applyAlignment="1" borderId="80" fillId="0" fontId="360" numFmtId="166" pivotButton="0" quotePrefix="0" xfId="2523">
      <alignment vertical="center"/>
    </xf>
    <xf applyAlignment="1" borderId="80" fillId="71" fontId="360" numFmtId="166" pivotButton="0" quotePrefix="0" xfId="2523">
      <alignment vertical="center"/>
    </xf>
    <xf borderId="0" fillId="0" fontId="1" numFmtId="166" pivotButton="0" quotePrefix="0" xfId="2523"/>
    <xf borderId="0" fillId="0" fontId="290" numFmtId="184" pivotButton="0" quotePrefix="0" xfId="0"/>
    <xf borderId="0" fillId="128" fontId="290" numFmtId="0" pivotButton="0" quotePrefix="0" xfId="0"/>
    <xf applyAlignment="1" borderId="0" fillId="121" fontId="0" numFmtId="187" pivotButton="0" quotePrefix="0" xfId="11162">
      <alignment horizontal="center" vertical="center"/>
    </xf>
    <xf applyAlignment="1" borderId="55" fillId="0" fontId="222" numFmtId="184" pivotButton="0" quotePrefix="0" xfId="11162">
      <alignment horizontal="center"/>
    </xf>
    <xf applyAlignment="1" borderId="0" fillId="0" fontId="27" numFmtId="168" pivotButton="0" quotePrefix="0" xfId="2523">
      <alignment horizontal="center" vertical="center"/>
    </xf>
    <xf applyAlignment="1" borderId="0" fillId="68" fontId="24" numFmtId="171" pivotButton="0" quotePrefix="0" xfId="2523">
      <alignment horizontal="center" vertical="center"/>
    </xf>
    <xf applyAlignment="1" borderId="54" fillId="37" fontId="27" numFmtId="168" pivotButton="0" quotePrefix="0" xfId="2523">
      <alignment horizontal="center" vertical="center"/>
    </xf>
    <xf borderId="0" fillId="0" fontId="321" numFmtId="166" pivotButton="0" quotePrefix="0" xfId="2523"/>
    <xf borderId="0" fillId="0" fontId="221" numFmtId="184" pivotButton="0" quotePrefix="0" xfId="11162"/>
    <xf borderId="0" fillId="0" fontId="27" numFmtId="166" pivotButton="0" quotePrefix="0" xfId="0"/>
    <xf borderId="0" fillId="0" fontId="33" numFmtId="193" pivotButton="0" quotePrefix="0" xfId="0"/>
    <xf applyAlignment="1" borderId="254" fillId="0" fontId="27" numFmtId="0" pivotButton="0" quotePrefix="0" xfId="0">
      <alignment vertical="center"/>
    </xf>
    <xf applyAlignment="1" borderId="255" fillId="0" fontId="221" numFmtId="0" pivotButton="0" quotePrefix="0" xfId="0">
      <alignment horizontal="center" vertical="center"/>
    </xf>
    <xf borderId="112" fillId="0" fontId="0" numFmtId="184" pivotButton="0" quotePrefix="0" xfId="11162"/>
    <xf borderId="255" fillId="0" fontId="0" numFmtId="184" pivotButton="0" quotePrefix="0" xfId="11162"/>
    <xf applyAlignment="1" borderId="254" fillId="0" fontId="0" numFmtId="165" pivotButton="0" quotePrefix="0" xfId="2523">
      <alignment horizontal="center" vertical="center"/>
    </xf>
    <xf applyAlignment="1" borderId="227" fillId="0" fontId="229" numFmtId="184" pivotButton="0" quotePrefix="0" xfId="11162">
      <alignment horizontal="center" vertical="center"/>
    </xf>
    <xf applyAlignment="1" borderId="113" fillId="0" fontId="0" numFmtId="9" pivotButton="0" quotePrefix="0" xfId="2604">
      <alignment horizontal="center"/>
    </xf>
    <xf applyAlignment="1" borderId="254" fillId="0" fontId="221" numFmtId="9" pivotButton="0" quotePrefix="0" xfId="2604">
      <alignment horizontal="center" vertical="center"/>
    </xf>
    <xf applyAlignment="1" borderId="254" fillId="0" fontId="29" numFmtId="189" pivotButton="0" quotePrefix="0" xfId="11162">
      <alignment horizontal="center" vertical="center"/>
    </xf>
    <xf applyAlignment="1" borderId="254" fillId="0" fontId="27" numFmtId="167" pivotButton="0" quotePrefix="0" xfId="11162">
      <alignment horizontal="center" vertical="center"/>
    </xf>
    <xf applyAlignment="1" borderId="254" fillId="0" fontId="27" numFmtId="183" pivotButton="0" quotePrefix="0" xfId="2604">
      <alignment horizontal="center"/>
    </xf>
    <xf applyAlignment="1" borderId="255" fillId="121" fontId="24" numFmtId="9" pivotButton="0" quotePrefix="0" xfId="2604">
      <alignment horizontal="center" vertical="center"/>
    </xf>
    <xf applyAlignment="1" borderId="255" fillId="0" fontId="24" numFmtId="9" pivotButton="0" quotePrefix="1" xfId="2604">
      <alignment horizontal="center" vertical="center"/>
    </xf>
    <xf applyAlignment="1" borderId="256" fillId="0" fontId="24" numFmtId="184" pivotButton="0" quotePrefix="1" xfId="11162">
      <alignment horizontal="center" vertical="center"/>
    </xf>
    <xf applyAlignment="1" borderId="254" fillId="0" fontId="24" numFmtId="184" pivotButton="0" quotePrefix="1" xfId="11162">
      <alignment horizontal="center" vertical="center"/>
    </xf>
    <xf applyAlignment="1" borderId="258" fillId="0" fontId="24" numFmtId="9" pivotButton="0" quotePrefix="1" xfId="2604">
      <alignment horizontal="center" vertical="center"/>
    </xf>
    <xf applyAlignment="1" borderId="255" fillId="0" fontId="24" numFmtId="184" pivotButton="0" quotePrefix="1" xfId="11162">
      <alignment horizontal="center" vertical="center"/>
    </xf>
    <xf applyAlignment="1" borderId="227" fillId="0" fontId="24" numFmtId="9" pivotButton="0" quotePrefix="1" xfId="2604">
      <alignment horizontal="center" vertical="center"/>
    </xf>
    <xf applyAlignment="1" borderId="256" fillId="0" fontId="24" numFmtId="9" pivotButton="0" quotePrefix="1" xfId="2604">
      <alignment horizontal="center" vertical="center"/>
    </xf>
    <xf applyAlignment="1" borderId="254" fillId="0" fontId="24" numFmtId="9" pivotButton="0" quotePrefix="1" xfId="2604">
      <alignment horizontal="center" vertical="center"/>
    </xf>
    <xf borderId="255" fillId="0" fontId="24" numFmtId="9" pivotButton="0" quotePrefix="0" xfId="2604"/>
    <xf applyAlignment="1" borderId="112" fillId="0" fontId="221" numFmtId="9" pivotButton="0" quotePrefix="0" xfId="2604">
      <alignment horizontal="center"/>
    </xf>
    <xf applyAlignment="1" borderId="113" fillId="0" fontId="0" numFmtId="184" pivotButton="0" quotePrefix="0" xfId="11162">
      <alignment horizontal="center" wrapText="1"/>
    </xf>
    <xf applyAlignment="1" borderId="256" fillId="37" fontId="27" numFmtId="0" pivotButton="0" quotePrefix="0" xfId="0">
      <alignment vertical="center"/>
    </xf>
    <xf applyAlignment="1" borderId="258" fillId="37" fontId="27" numFmtId="0" pivotButton="0" quotePrefix="0" xfId="0">
      <alignment vertical="center"/>
    </xf>
    <xf applyAlignment="1" borderId="256" fillId="0" fontId="27" numFmtId="0" pivotButton="0" quotePrefix="0" xfId="0">
      <alignment vertical="center"/>
    </xf>
    <xf applyAlignment="1" borderId="113" fillId="0" fontId="0" numFmtId="186" pivotButton="0" quotePrefix="0" xfId="0">
      <alignment horizontal="center" vertical="center"/>
    </xf>
    <xf applyAlignment="1" borderId="113" fillId="0" fontId="27" numFmtId="186" pivotButton="0" quotePrefix="0" xfId="0">
      <alignment horizontal="center" vertical="center"/>
    </xf>
    <xf applyAlignment="1" borderId="113" fillId="0" fontId="0" numFmtId="3" pivotButton="0" quotePrefix="0" xfId="2604">
      <alignment horizontal="center" vertical="center"/>
    </xf>
    <xf applyAlignment="1" borderId="256" fillId="0" fontId="35" numFmtId="0" pivotButton="0" quotePrefix="0" xfId="0">
      <alignment horizontal="center" vertical="center"/>
    </xf>
    <xf applyAlignment="1" borderId="113" fillId="0" fontId="27" numFmtId="165" pivotButton="0" quotePrefix="0" xfId="0">
      <alignment horizontal="center" vertical="center"/>
    </xf>
    <xf applyAlignment="1" borderId="113" fillId="40" fontId="27" numFmtId="165" pivotButton="0" quotePrefix="0" xfId="0">
      <alignment horizontal="center" vertical="center"/>
    </xf>
    <xf applyAlignment="1" borderId="255" fillId="47" fontId="27" numFmtId="9" pivotButton="0" quotePrefix="0" xfId="2604">
      <alignment horizontal="center" vertical="center"/>
    </xf>
    <xf applyAlignment="1" borderId="255" fillId="0" fontId="24" numFmtId="166" pivotButton="0" quotePrefix="0" xfId="2523">
      <alignment horizontal="center"/>
    </xf>
    <xf borderId="112" fillId="0" fontId="1" numFmtId="166" pivotButton="0" quotePrefix="0" xfId="2523"/>
    <xf borderId="0" fillId="68" fontId="1" numFmtId="166" pivotButton="0" quotePrefix="0" xfId="2523"/>
    <xf borderId="0" fillId="0" fontId="1" numFmtId="166" pivotButton="0" quotePrefix="0" xfId="2523"/>
    <xf applyAlignment="1" borderId="112" fillId="0" fontId="237" numFmtId="166" pivotButton="0" quotePrefix="0" xfId="2523">
      <alignment vertical="center"/>
    </xf>
    <xf borderId="112" fillId="0" fontId="232" numFmtId="166" pivotButton="0" quotePrefix="0" xfId="2523"/>
    <xf applyAlignment="1" borderId="112" fillId="0" fontId="234" numFmtId="166" pivotButton="0" quotePrefix="0" xfId="2523">
      <alignment vertical="center"/>
    </xf>
    <xf applyAlignment="1" borderId="112" fillId="0" fontId="228" numFmtId="166" pivotButton="0" quotePrefix="0" xfId="2523">
      <alignment vertical="center"/>
    </xf>
    <xf applyAlignment="1" borderId="112" fillId="0" fontId="239" numFmtId="166" pivotButton="0" quotePrefix="0" xfId="2523">
      <alignment vertical="center"/>
    </xf>
    <xf applyAlignment="1" borderId="112" fillId="110" fontId="239" numFmtId="166" pivotButton="0" quotePrefix="0" xfId="2523">
      <alignment vertical="center"/>
    </xf>
    <xf applyAlignment="1" borderId="258" fillId="40" fontId="225" numFmtId="0" pivotButton="0" quotePrefix="0" xfId="2589">
      <alignment vertical="center"/>
    </xf>
    <xf applyAlignment="1" borderId="254" fillId="0" fontId="225" numFmtId="0" pivotButton="0" quotePrefix="0" xfId="0">
      <alignment vertical="center"/>
    </xf>
    <xf applyAlignment="1" borderId="258" fillId="0" fontId="225" numFmtId="3" pivotButton="0" quotePrefix="0" xfId="0">
      <alignment horizontal="center" vertical="center"/>
    </xf>
    <xf applyAlignment="1" borderId="254" fillId="0" fontId="225" numFmtId="3" pivotButton="0" quotePrefix="0" xfId="0">
      <alignment horizontal="center" vertical="center"/>
    </xf>
    <xf borderId="0" fillId="0" fontId="1" numFmtId="184" pivotButton="0" quotePrefix="0" xfId="11162"/>
    <xf applyAlignment="1" borderId="0" fillId="0" fontId="181" numFmtId="166" pivotButton="0" quotePrefix="0" xfId="2523">
      <alignment horizontal="center" vertical="center" wrapText="1"/>
    </xf>
    <xf applyAlignment="1" borderId="130" fillId="125" fontId="246" numFmtId="203" pivotButton="0" quotePrefix="0" xfId="2604">
      <alignment horizontal="center" vertical="center"/>
    </xf>
    <xf applyAlignment="1" borderId="0" fillId="126" fontId="246" numFmtId="203" pivotButton="0" quotePrefix="0" xfId="2604">
      <alignment horizontal="center" vertical="center"/>
    </xf>
    <xf applyAlignment="1" borderId="0" fillId="68" fontId="246" numFmtId="203" pivotButton="0" quotePrefix="0" xfId="2604">
      <alignment horizontal="center"/>
    </xf>
    <xf applyAlignment="1" borderId="130" fillId="68" fontId="246" numFmtId="203" pivotButton="0" quotePrefix="0" xfId="2604">
      <alignment horizontal="center" vertical="center"/>
    </xf>
    <xf borderId="0" fillId="0" fontId="0" numFmtId="203" pivotButton="0" quotePrefix="0" xfId="2604"/>
    <xf applyAlignment="1" borderId="0" fillId="125" fontId="246" numFmtId="203" pivotButton="0" quotePrefix="0" xfId="2604">
      <alignment horizontal="center" vertical="center"/>
    </xf>
    <xf borderId="0" fillId="68" fontId="296" numFmtId="203" pivotButton="0" quotePrefix="0" xfId="2604"/>
    <xf applyAlignment="1" borderId="141" fillId="125" fontId="246" numFmtId="203" pivotButton="0" quotePrefix="0" xfId="2604">
      <alignment horizontal="center" vertical="center"/>
    </xf>
    <xf applyAlignment="1" borderId="0" fillId="68" fontId="202" numFmtId="203" pivotButton="0" quotePrefix="0" xfId="2604">
      <alignment horizontal="center"/>
    </xf>
    <xf applyAlignment="1" borderId="0" fillId="68" fontId="306" numFmtId="203" pivotButton="0" quotePrefix="0" xfId="2604">
      <alignment horizontal="center"/>
    </xf>
    <xf borderId="0" fillId="68" fontId="313" numFmtId="203" pivotButton="0" quotePrefix="0" xfId="2604"/>
    <xf applyAlignment="1" borderId="149" fillId="125" fontId="246" numFmtId="203" pivotButton="0" quotePrefix="0" xfId="2604">
      <alignment horizontal="center" vertical="center"/>
    </xf>
    <xf applyAlignment="1" borderId="0" fillId="125" fontId="246" numFmtId="203" pivotButton="0" quotePrefix="0" xfId="2604">
      <alignment horizontal="center" vertical="center"/>
    </xf>
    <xf applyAlignment="1" borderId="0" fillId="68" fontId="200" numFmtId="203" pivotButton="0" quotePrefix="0" xfId="2604">
      <alignment horizontal="center"/>
    </xf>
    <xf applyAlignment="1" borderId="130" fillId="68" fontId="246" numFmtId="203" pivotButton="0" quotePrefix="0" xfId="2604">
      <alignment horizontal="center"/>
    </xf>
    <xf applyAlignment="1" borderId="130" fillId="0" fontId="246" numFmtId="203" pivotButton="0" quotePrefix="0" xfId="2604">
      <alignment horizontal="center" vertical="center"/>
    </xf>
    <xf applyAlignment="1" borderId="129" fillId="68" fontId="246" numFmtId="203" pivotButton="0" quotePrefix="0" xfId="2604">
      <alignment horizontal="center" vertical="center"/>
    </xf>
    <xf applyAlignment="1" borderId="272" fillId="0" fontId="333" numFmtId="0" pivotButton="0" quotePrefix="0" xfId="0">
      <alignment horizontal="center" vertical="center"/>
    </xf>
    <xf applyAlignment="1" borderId="272" fillId="37" fontId="27" numFmtId="166" pivotButton="0" quotePrefix="0" xfId="2523">
      <alignment horizontal="center" vertical="center"/>
    </xf>
    <xf applyAlignment="1" borderId="272" fillId="0" fontId="27" numFmtId="0" pivotButton="0" quotePrefix="0" xfId="0">
      <alignment horizontal="center" vertical="center"/>
    </xf>
    <xf applyAlignment="1" borderId="272" fillId="0" fontId="27" numFmtId="166" pivotButton="0" quotePrefix="0" xfId="2523">
      <alignment horizontal="center" vertical="center"/>
    </xf>
    <xf applyAlignment="1" borderId="272" fillId="0" fontId="0" numFmtId="166" pivotButton="0" quotePrefix="0" xfId="2523">
      <alignment horizontal="center" vertical="center"/>
    </xf>
    <xf applyAlignment="1" borderId="272" fillId="0" fontId="0" numFmtId="166" pivotButton="0" quotePrefix="0" xfId="2523">
      <alignment horizontal="center" vertical="center"/>
    </xf>
    <xf applyAlignment="1" borderId="273" fillId="0" fontId="0" numFmtId="9" pivotButton="0" quotePrefix="0" xfId="2604">
      <alignment horizontal="center" vertical="center"/>
    </xf>
    <xf applyAlignment="1" borderId="272" fillId="68" fontId="0" numFmtId="174" pivotButton="0" quotePrefix="0" xfId="0">
      <alignment horizontal="center" vertical="center"/>
    </xf>
    <xf applyAlignment="1" borderId="272" fillId="0" fontId="0" numFmtId="9" pivotButton="0" quotePrefix="0" xfId="2604">
      <alignment horizontal="center" vertical="center"/>
    </xf>
    <xf applyAlignment="1" borderId="272" fillId="0" fontId="0" numFmtId="174" pivotButton="0" quotePrefix="0" xfId="0">
      <alignment horizontal="center" vertical="center"/>
    </xf>
    <xf applyAlignment="1" borderId="272" fillId="68" fontId="0" numFmtId="9" pivotButton="0" quotePrefix="0" xfId="2604">
      <alignment horizontal="center" vertical="center"/>
    </xf>
    <xf applyAlignment="1" borderId="272" fillId="0" fontId="37" numFmtId="167" pivotButton="0" quotePrefix="0" xfId="2604">
      <alignment horizontal="center" vertical="center"/>
    </xf>
    <xf applyAlignment="1" borderId="272" fillId="37" fontId="27" numFmtId="9" pivotButton="0" quotePrefix="0" xfId="2604">
      <alignment horizontal="center" vertical="center"/>
    </xf>
    <xf applyAlignment="1" borderId="273" fillId="37" fontId="27" numFmtId="9" pivotButton="0" quotePrefix="0" xfId="2604">
      <alignment horizontal="center" vertical="center"/>
    </xf>
    <xf applyAlignment="1" borderId="273" fillId="0" fontId="27" numFmtId="9" pivotButton="0" quotePrefix="0" xfId="2604">
      <alignment horizontal="center" vertical="center"/>
    </xf>
    <xf applyAlignment="1" borderId="272" fillId="0" fontId="27" numFmtId="9" pivotButton="0" quotePrefix="0" xfId="2604">
      <alignment horizontal="center" vertical="center"/>
    </xf>
    <xf applyAlignment="1" borderId="272" fillId="0" fontId="27" numFmtId="3" pivotButton="0" quotePrefix="0" xfId="0">
      <alignment horizontal="center" vertical="center"/>
    </xf>
    <xf applyAlignment="1" borderId="272" fillId="0" fontId="27" numFmtId="166" pivotButton="0" quotePrefix="0" xfId="2523">
      <alignment horizontal="center" vertical="center"/>
    </xf>
    <xf applyAlignment="1" borderId="272" fillId="0" fontId="337" numFmtId="0" pivotButton="0" quotePrefix="0" xfId="0">
      <alignment horizontal="center" vertical="center"/>
    </xf>
    <xf applyAlignment="1" borderId="272" fillId="0" fontId="0" numFmtId="0" pivotButton="0" quotePrefix="0" xfId="0">
      <alignment horizontal="center" vertical="center"/>
    </xf>
    <xf applyAlignment="1" borderId="272" fillId="0" fontId="221" numFmtId="0" pivotButton="0" quotePrefix="0" xfId="0">
      <alignment horizontal="center" vertical="center"/>
    </xf>
    <xf applyAlignment="1" borderId="272" fillId="0" fontId="221" numFmtId="0" pivotButton="0" quotePrefix="0" xfId="0">
      <alignment horizontal="center"/>
    </xf>
    <xf applyAlignment="1" borderId="273" fillId="37" fontId="27" numFmtId="0" pivotButton="0" quotePrefix="0" xfId="0">
      <alignment vertical="center"/>
    </xf>
    <xf borderId="272" fillId="0" fontId="0" numFmtId="168" pivotButton="0" quotePrefix="0" xfId="2523"/>
    <xf borderId="272" fillId="0" fontId="0" numFmtId="9" pivotButton="0" quotePrefix="0" xfId="2604"/>
    <xf applyAlignment="1" borderId="272" fillId="0" fontId="0" numFmtId="9" pivotButton="0" quotePrefix="0" xfId="2604">
      <alignment horizontal="center"/>
    </xf>
    <xf applyAlignment="1" borderId="272" fillId="0" fontId="33" numFmtId="9" pivotButton="0" quotePrefix="0" xfId="2604">
      <alignment horizontal="center"/>
    </xf>
    <xf applyAlignment="1" borderId="273" fillId="0" fontId="0" numFmtId="9" pivotButton="0" quotePrefix="0" xfId="2604">
      <alignment horizontal="center"/>
    </xf>
    <xf applyAlignment="1" borderId="274" fillId="0" fontId="221" numFmtId="0" pivotButton="0" quotePrefix="0" xfId="0">
      <alignment horizontal="center" vertical="center"/>
    </xf>
    <xf applyAlignment="1" borderId="275" fillId="0" fontId="229" numFmtId="9" pivotButton="0" quotePrefix="0" xfId="2604">
      <alignment horizontal="center" vertical="center"/>
    </xf>
    <xf applyAlignment="1" borderId="275" fillId="0" fontId="24" numFmtId="9" pivotButton="0" quotePrefix="1" xfId="2604">
      <alignment horizontal="center" vertical="center"/>
    </xf>
    <xf applyAlignment="1" borderId="274" fillId="68" fontId="301" numFmtId="0" pivotButton="0" quotePrefix="0" xfId="0">
      <alignment vertical="center"/>
    </xf>
    <xf applyAlignment="1" borderId="276" fillId="68" fontId="301" numFmtId="0" pivotButton="0" quotePrefix="0" xfId="0">
      <alignment vertical="center"/>
    </xf>
    <xf applyAlignment="1" borderId="277" fillId="70" fontId="27" numFmtId="166" pivotButton="0" quotePrefix="0" xfId="2523">
      <alignment horizontal="center" vertical="center"/>
    </xf>
    <xf applyAlignment="1" borderId="272" fillId="70" fontId="27" numFmtId="166" pivotButton="0" quotePrefix="0" xfId="2523">
      <alignment horizontal="center" vertical="center"/>
    </xf>
    <xf applyAlignment="1" borderId="272" fillId="70" fontId="27" numFmtId="3" pivotButton="0" quotePrefix="0" xfId="0">
      <alignment horizontal="center" vertical="center"/>
    </xf>
    <xf applyAlignment="1" borderId="278" fillId="70" fontId="27" numFmtId="9" pivotButton="0" quotePrefix="0" xfId="2604">
      <alignment horizontal="center" vertical="center"/>
    </xf>
    <xf applyAlignment="1" borderId="272" fillId="70" fontId="27" numFmtId="10" pivotButton="0" quotePrefix="0" xfId="2604">
      <alignment horizontal="center" vertical="center"/>
    </xf>
    <xf applyAlignment="1" borderId="272" fillId="70" fontId="27" numFmtId="9" pivotButton="0" quotePrefix="0" xfId="2604">
      <alignment horizontal="center" vertical="center"/>
    </xf>
    <xf applyAlignment="1" borderId="273" fillId="70" fontId="27" numFmtId="10" pivotButton="0" quotePrefix="0" xfId="2604">
      <alignment horizontal="center" vertical="center"/>
    </xf>
    <xf applyAlignment="1" borderId="279" fillId="37" fontId="27" numFmtId="0" pivotButton="0" quotePrefix="0" xfId="0">
      <alignment horizontal="left" vertical="center"/>
    </xf>
    <xf applyAlignment="1" borderId="274" fillId="70" fontId="27" numFmtId="9" pivotButton="0" quotePrefix="0" xfId="2604">
      <alignment horizontal="center" vertical="center"/>
    </xf>
    <xf applyAlignment="1" borderId="274" fillId="70" fontId="27" numFmtId="166" pivotButton="0" quotePrefix="0" xfId="2523">
      <alignment horizontal="center" vertical="center"/>
    </xf>
    <xf applyAlignment="1" borderId="274" fillId="0" fontId="0" numFmtId="9" pivotButton="0" quotePrefix="0" xfId="2604">
      <alignment horizontal="center" vertical="center"/>
    </xf>
    <xf applyAlignment="1" borderId="272" fillId="0" fontId="334" numFmtId="0" pivotButton="0" quotePrefix="0" xfId="0">
      <alignment horizontal="center" vertical="center"/>
    </xf>
    <xf borderId="272" fillId="0" fontId="24" numFmtId="0" pivotButton="0" quotePrefix="0" xfId="0"/>
    <xf borderId="272" fillId="0" fontId="24" numFmtId="9" pivotButton="0" quotePrefix="0" xfId="2604"/>
    <xf borderId="273" fillId="0" fontId="24" numFmtId="0" pivotButton="0" quotePrefix="0" xfId="0"/>
    <xf applyAlignment="1" borderId="275" fillId="104" fontId="236" numFmtId="166" pivotButton="0" quotePrefix="0" xfId="2523">
      <alignment vertical="center"/>
    </xf>
    <xf applyAlignment="1" borderId="275" fillId="105" fontId="236" numFmtId="166" pivotButton="0" quotePrefix="0" xfId="2523">
      <alignment vertical="center"/>
    </xf>
    <xf applyAlignment="1" borderId="275" fillId="106" fontId="236" numFmtId="166" pivotButton="0" quotePrefix="0" xfId="2523">
      <alignment horizontal="left" indent="2" vertical="center"/>
    </xf>
    <xf applyAlignment="1" borderId="275" fillId="0" fontId="236" numFmtId="166" pivotButton="0" quotePrefix="0" xfId="2523">
      <alignment vertical="center"/>
    </xf>
    <xf applyAlignment="1" borderId="275" fillId="106" fontId="236" numFmtId="166" pivotButton="0" quotePrefix="0" xfId="2523">
      <alignment vertical="center"/>
    </xf>
    <xf applyAlignment="1" borderId="275" fillId="0" fontId="241" numFmtId="166" pivotButton="0" quotePrefix="0" xfId="2523">
      <alignment vertical="center"/>
    </xf>
    <xf applyAlignment="1" borderId="275" fillId="107" fontId="240" numFmtId="166" pivotButton="0" quotePrefix="0" xfId="2523">
      <alignment vertical="center"/>
    </xf>
    <xf applyAlignment="1" borderId="280" fillId="0" fontId="221" numFmtId="0" pivotButton="0" quotePrefix="0" xfId="0">
      <alignment horizontal="center" vertical="center"/>
    </xf>
    <xf applyAlignment="1" borderId="282" fillId="37" fontId="27" numFmtId="9" pivotButton="0" quotePrefix="0" xfId="2604">
      <alignment horizontal="center" vertical="center"/>
    </xf>
    <xf borderId="284" fillId="0" fontId="0" numFmtId="0" pivotButton="0" quotePrefix="0" xfId="0"/>
    <xf applyAlignment="1" borderId="280" fillId="0" fontId="0" numFmtId="0" pivotButton="0" quotePrefix="0" xfId="0">
      <alignment horizontal="center"/>
    </xf>
    <xf applyAlignment="1" borderId="280" fillId="0" fontId="0" numFmtId="9" pivotButton="0" quotePrefix="0" xfId="2604">
      <alignment horizontal="center"/>
    </xf>
    <xf applyAlignment="1" borderId="280" fillId="0" fontId="0" numFmtId="184" pivotButton="0" quotePrefix="0" xfId="11162">
      <alignment horizontal="center"/>
    </xf>
    <xf borderId="280" fillId="0" fontId="0" numFmtId="184" pivotButton="0" quotePrefix="0" xfId="11162"/>
    <xf applyAlignment="1" borderId="284" fillId="0" fontId="0" numFmtId="0" pivotButton="0" quotePrefix="0" xfId="0">
      <alignment horizontal="center"/>
    </xf>
    <xf applyAlignment="1" borderId="282" fillId="37" fontId="27" numFmtId="166" pivotButton="0" quotePrefix="0" xfId="2523">
      <alignment horizontal="center" vertical="center"/>
    </xf>
    <xf borderId="280" fillId="0" fontId="0" numFmtId="9" pivotButton="0" quotePrefix="0" xfId="2604"/>
    <xf borderId="285" fillId="37" fontId="27" numFmtId="0" pivotButton="0" quotePrefix="0" xfId="0"/>
    <xf borderId="286" fillId="37" fontId="27" numFmtId="0" pivotButton="0" quotePrefix="0" xfId="0"/>
    <xf applyAlignment="1" borderId="287" fillId="37" fontId="27" numFmtId="166" pivotButton="0" quotePrefix="0" xfId="2523">
      <alignment horizontal="center" vertical="center"/>
    </xf>
    <xf applyAlignment="1" borderId="288" fillId="37" fontId="27" numFmtId="166" pivotButton="0" quotePrefix="0" xfId="2523">
      <alignment horizontal="center" vertical="center"/>
    </xf>
    <xf applyAlignment="1" borderId="289" fillId="37" fontId="27" numFmtId="9" pivotButton="0" quotePrefix="0" xfId="2604">
      <alignment horizontal="center" vertical="center"/>
    </xf>
    <xf applyAlignment="1" borderId="290" fillId="37" fontId="27" numFmtId="167" pivotButton="0" quotePrefix="0" xfId="2604">
      <alignment horizontal="center" vertical="center"/>
    </xf>
    <xf applyAlignment="1" borderId="290" fillId="0" fontId="27" numFmtId="184" pivotButton="0" quotePrefix="0" xfId="11162">
      <alignment horizontal="center" vertical="center"/>
    </xf>
    <xf applyAlignment="1" borderId="288" fillId="37" fontId="27" numFmtId="184" pivotButton="0" quotePrefix="0" xfId="11162">
      <alignment horizontal="center" vertical="center"/>
    </xf>
    <xf applyAlignment="1" borderId="290" fillId="37" fontId="27" numFmtId="9" pivotButton="0" quotePrefix="0" xfId="2604">
      <alignment horizontal="center" vertical="center"/>
    </xf>
    <xf applyAlignment="1" borderId="289" fillId="37" fontId="27" numFmtId="167" pivotButton="0" quotePrefix="0" xfId="2604">
      <alignment horizontal="center" vertical="center"/>
    </xf>
    <xf applyAlignment="1" borderId="287" fillId="37" fontId="27" numFmtId="184" pivotButton="0" quotePrefix="0" xfId="11162">
      <alignment horizontal="center" vertical="center"/>
    </xf>
    <xf applyAlignment="1" borderId="290" fillId="0" fontId="27" numFmtId="9" pivotButton="0" quotePrefix="0" xfId="2604">
      <alignment horizontal="center" vertical="center"/>
    </xf>
    <xf applyAlignment="1" borderId="280" fillId="37" fontId="27" numFmtId="9" pivotButton="0" quotePrefix="0" xfId="2604">
      <alignment horizontal="center" vertical="center"/>
    </xf>
    <xf applyAlignment="1" borderId="284" fillId="37" fontId="27" numFmtId="166" pivotButton="0" quotePrefix="0" xfId="2523">
      <alignment horizontal="center" vertical="center"/>
    </xf>
    <xf applyAlignment="1" borderId="288" fillId="37" fontId="27" numFmtId="9" pivotButton="0" quotePrefix="0" xfId="2604">
      <alignment horizontal="center" vertical="center"/>
    </xf>
    <xf applyAlignment="1" borderId="282" fillId="0" fontId="0" numFmtId="166" pivotButton="0" quotePrefix="0" xfId="2523">
      <alignment horizontal="center" vertical="center"/>
    </xf>
    <xf applyAlignment="1" borderId="281" fillId="37" fontId="27" numFmtId="166" pivotButton="0" quotePrefix="0" xfId="2523">
      <alignment horizontal="center" vertical="center"/>
    </xf>
    <xf applyAlignment="1" borderId="282" fillId="37" fontId="27" numFmtId="166" pivotButton="0" quotePrefix="0" xfId="2523">
      <alignment horizontal="left" vertical="center"/>
    </xf>
    <xf applyAlignment="1" borderId="283" fillId="37" fontId="27" numFmtId="9" pivotButton="0" quotePrefix="0" xfId="2604">
      <alignment horizontal="center" vertical="center"/>
    </xf>
    <xf applyAlignment="1" borderId="281" fillId="37" fontId="27" numFmtId="184" pivotButton="0" quotePrefix="0" xfId="11162">
      <alignment horizontal="center" vertical="center"/>
    </xf>
    <xf applyAlignment="1" borderId="281" fillId="37" fontId="27" numFmtId="166" pivotButton="0" quotePrefix="0" xfId="2523">
      <alignment horizontal="left" vertical="center"/>
    </xf>
    <xf applyAlignment="1" borderId="280" fillId="0" fontId="0" numFmtId="9" pivotButton="0" quotePrefix="0" xfId="2604">
      <alignment horizontal="center" vertical="center"/>
    </xf>
    <xf applyAlignment="1" borderId="290" fillId="0" fontId="221" numFmtId="0" pivotButton="0" quotePrefix="0" xfId="0">
      <alignment horizontal="center" vertical="center"/>
    </xf>
    <xf applyAlignment="1" borderId="282" fillId="0" fontId="37" numFmtId="9" pivotButton="0" quotePrefix="0" xfId="2604">
      <alignment horizontal="center" vertical="center"/>
    </xf>
    <xf applyAlignment="1" borderId="282" fillId="0" fontId="27" numFmtId="9" pivotButton="0" quotePrefix="0" xfId="2604">
      <alignment horizontal="center" vertical="center"/>
    </xf>
    <xf borderId="280" fillId="0" fontId="24" numFmtId="0" pivotButton="0" quotePrefix="0" xfId="0"/>
    <xf borderId="280" fillId="0" fontId="24" numFmtId="9" pivotButton="0" quotePrefix="0" xfId="2604"/>
    <xf applyAlignment="1" borderId="284" fillId="0" fontId="221" numFmtId="0" pivotButton="0" quotePrefix="0" xfId="0">
      <alignment horizontal="center" vertical="center"/>
    </xf>
    <xf applyAlignment="1" borderId="288" fillId="0" fontId="221" numFmtId="17" pivotButton="0" quotePrefix="0" xfId="0">
      <alignment horizontal="center"/>
    </xf>
    <xf applyAlignment="1" borderId="290" fillId="0" fontId="221" numFmtId="17" pivotButton="0" quotePrefix="0" xfId="0">
      <alignment horizontal="center"/>
    </xf>
    <xf applyAlignment="1" borderId="280" fillId="0" fontId="221" numFmtId="17" pivotButton="0" quotePrefix="0" xfId="0">
      <alignment horizontal="center"/>
    </xf>
    <xf applyAlignment="1" borderId="284" fillId="37" fontId="27" numFmtId="0" pivotButton="0" quotePrefix="0" xfId="0">
      <alignment vertical="center"/>
    </xf>
    <xf applyAlignment="1" borderId="280" fillId="0" fontId="27" numFmtId="9" pivotButton="0" quotePrefix="0" xfId="2604">
      <alignment horizontal="center" vertical="center"/>
    </xf>
    <xf applyAlignment="1" borderId="280" fillId="0" fontId="27" numFmtId="184" pivotButton="0" quotePrefix="0" xfId="11162">
      <alignment horizontal="center" vertical="center"/>
    </xf>
    <xf applyAlignment="1" borderId="284" fillId="0" fontId="27" numFmtId="166" pivotButton="0" quotePrefix="0" xfId="2523">
      <alignment horizontal="center" vertical="center"/>
    </xf>
    <xf borderId="280" fillId="0" fontId="24" numFmtId="184" pivotButton="0" quotePrefix="0" xfId="11162"/>
    <xf borderId="284" fillId="0" fontId="24" numFmtId="0" pivotButton="0" quotePrefix="0" xfId="0"/>
    <xf applyAlignment="1" borderId="280" fillId="0" fontId="24" numFmtId="0" pivotButton="0" quotePrefix="0" xfId="0">
      <alignment horizontal="center"/>
    </xf>
    <xf applyAlignment="1" borderId="280" fillId="0" fontId="24" numFmtId="184" pivotButton="0" quotePrefix="0" xfId="11162">
      <alignment horizontal="center"/>
    </xf>
    <xf applyAlignment="1" borderId="282" fillId="47" fontId="27" numFmtId="165" pivotButton="0" quotePrefix="0" xfId="2523">
      <alignment horizontal="center" vertical="center"/>
    </xf>
    <xf applyAlignment="1" borderId="282" fillId="47" fontId="27" numFmtId="9" pivotButton="0" quotePrefix="0" xfId="2604">
      <alignment horizontal="center" vertical="center"/>
    </xf>
    <xf applyAlignment="1" borderId="291" fillId="47" fontId="27" numFmtId="9" pivotButton="0" quotePrefix="0" xfId="2604">
      <alignment horizontal="center" vertical="center"/>
    </xf>
    <xf applyAlignment="1" borderId="292" fillId="103" fontId="234" numFmtId="2" pivotButton="0" quotePrefix="0" xfId="4915">
      <alignment horizontal="center" vertical="center" wrapText="1"/>
    </xf>
    <xf applyAlignment="1" borderId="289" fillId="37" fontId="27" numFmtId="3" pivotButton="0" quotePrefix="0" xfId="0">
      <alignment horizontal="center" vertical="center"/>
    </xf>
    <xf applyAlignment="1" borderId="290" fillId="37" fontId="27" numFmtId="3" pivotButton="0" quotePrefix="0" xfId="0">
      <alignment horizontal="center" vertical="center"/>
    </xf>
    <xf applyAlignment="1" borderId="288" fillId="37" fontId="27" numFmtId="3" pivotButton="0" quotePrefix="0" xfId="0">
      <alignment horizontal="center" vertical="center"/>
    </xf>
    <xf applyAlignment="1" borderId="287" fillId="37" fontId="27" numFmtId="3" pivotButton="0" quotePrefix="0" xfId="0">
      <alignment horizontal="center" vertical="center"/>
    </xf>
    <xf applyAlignment="1" borderId="293" fillId="0" fontId="0" numFmtId="9" pivotButton="0" quotePrefix="0" xfId="2604">
      <alignment horizontal="center" vertical="center"/>
    </xf>
    <xf applyAlignment="1" borderId="0" fillId="40" fontId="0" numFmtId="166" pivotButton="0" quotePrefix="0" xfId="2523">
      <alignment horizontal="center" vertical="center"/>
    </xf>
    <xf applyAlignment="1" borderId="294" fillId="70" fontId="0" numFmtId="9" pivotButton="0" quotePrefix="0" xfId="2604">
      <alignment horizontal="center" vertical="center"/>
    </xf>
    <xf applyAlignment="1" borderId="295" fillId="0" fontId="0" numFmtId="9" pivotButton="0" quotePrefix="0" xfId="2604">
      <alignment horizontal="center" vertical="center"/>
    </xf>
    <xf applyAlignment="1" borderId="296" fillId="0" fontId="0" numFmtId="9" pivotButton="0" quotePrefix="0" xfId="2604">
      <alignment horizontal="center" vertical="center"/>
    </xf>
    <xf applyAlignment="1" borderId="293" fillId="0" fontId="27" numFmtId="9" pivotButton="0" quotePrefix="0" xfId="2604">
      <alignment horizontal="center" vertical="center"/>
    </xf>
    <xf applyAlignment="1" borderId="297" fillId="70" fontId="0" numFmtId="9" pivotButton="0" quotePrefix="0" xfId="2604">
      <alignment horizontal="center" vertical="center"/>
    </xf>
    <xf applyAlignment="1" borderId="296" fillId="0" fontId="24" numFmtId="9" pivotButton="0" quotePrefix="0" xfId="2604">
      <alignment horizontal="center" vertical="center"/>
    </xf>
    <xf applyAlignment="1" borderId="298" fillId="37" fontId="43" numFmtId="9" pivotButton="0" quotePrefix="0" xfId="2604">
      <alignment horizontal="center" vertical="center"/>
    </xf>
    <xf applyAlignment="1" borderId="298" fillId="70" fontId="0" numFmtId="9" pivotButton="0" quotePrefix="0" xfId="2604">
      <alignment horizontal="center" vertical="center"/>
    </xf>
    <xf applyAlignment="1" borderId="299" fillId="70" fontId="0" numFmtId="9" pivotButton="0" quotePrefix="0" xfId="2604">
      <alignment horizontal="center" vertical="center"/>
    </xf>
    <xf applyAlignment="1" borderId="300" fillId="0" fontId="221" numFmtId="184" pivotButton="0" quotePrefix="0" xfId="11162">
      <alignment horizontal="center"/>
    </xf>
    <xf applyAlignment="1" borderId="300" fillId="0" fontId="221" numFmtId="166" pivotButton="0" quotePrefix="0" xfId="2523">
      <alignment horizontal="center"/>
    </xf>
    <xf applyAlignment="1" borderId="301" fillId="0" fontId="0" numFmtId="0" pivotButton="0" quotePrefix="0" xfId="0">
      <alignment horizontal="center"/>
    </xf>
    <xf applyAlignment="1" borderId="301" fillId="0" fontId="0" numFmtId="9" pivotButton="0" quotePrefix="0" xfId="2604">
      <alignment horizontal="center"/>
    </xf>
    <xf applyAlignment="1" borderId="301" fillId="0" fontId="0" numFmtId="171" pivotButton="0" quotePrefix="0" xfId="2523">
      <alignment horizontal="center"/>
    </xf>
    <xf applyAlignment="1" borderId="301" fillId="0" fontId="0" numFmtId="184" pivotButton="0" quotePrefix="0" xfId="11162">
      <alignment horizontal="center"/>
    </xf>
    <xf applyAlignment="1" borderId="302" fillId="0" fontId="0" numFmtId="9" pivotButton="0" quotePrefix="0" xfId="2604">
      <alignment horizontal="center"/>
    </xf>
    <xf applyAlignment="1" borderId="301" fillId="0" fontId="0" numFmtId="184" pivotButton="0" quotePrefix="0" xfId="11162">
      <alignment horizontal="center"/>
    </xf>
    <xf applyAlignment="1" borderId="301" fillId="0" fontId="33" numFmtId="9" pivotButton="0" quotePrefix="0" xfId="2604">
      <alignment horizontal="center"/>
    </xf>
    <xf applyAlignment="1" borderId="301" fillId="0" fontId="220" numFmtId="166" pivotButton="0" quotePrefix="0" xfId="2523">
      <alignment vertical="center"/>
    </xf>
    <xf applyAlignment="1" borderId="301" fillId="0" fontId="0" numFmtId="166" pivotButton="0" quotePrefix="0" xfId="2523">
      <alignment horizontal="center"/>
    </xf>
    <xf applyAlignment="1" borderId="301" fillId="0" fontId="0" numFmtId="166" pivotButton="0" quotePrefix="0" xfId="2523">
      <alignment horizontal="center"/>
    </xf>
    <xf borderId="302" fillId="0" fontId="0" numFmtId="9" pivotButton="0" quotePrefix="0" xfId="2604"/>
    <xf borderId="301" fillId="0" fontId="0" numFmtId="9" pivotButton="0" quotePrefix="0" xfId="2604"/>
    <xf borderId="301" fillId="0" fontId="24" numFmtId="9" pivotButton="0" quotePrefix="0" xfId="2604"/>
    <xf borderId="301" fillId="0" fontId="24" numFmtId="0" pivotButton="0" quotePrefix="0" xfId="0"/>
    <xf borderId="301" fillId="0" fontId="24" numFmtId="166" pivotButton="0" quotePrefix="0" xfId="2523"/>
    <xf borderId="301" fillId="0" fontId="24" numFmtId="184" pivotButton="0" quotePrefix="0" xfId="11162"/>
    <xf borderId="301" fillId="0" fontId="24" numFmtId="166" pivotButton="0" quotePrefix="0" xfId="0"/>
    <xf borderId="302" fillId="0" fontId="24" numFmtId="0" pivotButton="0" quotePrefix="0" xfId="0"/>
    <xf applyAlignment="1" borderId="301" fillId="0" fontId="24" numFmtId="0" pivotButton="0" quotePrefix="0" xfId="0">
      <alignment horizontal="center"/>
    </xf>
    <xf applyAlignment="1" borderId="301" fillId="0" fontId="24" numFmtId="184" pivotButton="0" quotePrefix="0" xfId="11162">
      <alignment horizontal="center"/>
    </xf>
    <xf applyAlignment="1" borderId="301" fillId="103" fontId="234" numFmtId="2" pivotButton="0" quotePrefix="0" xfId="4915">
      <alignment horizontal="center" vertical="center" wrapText="1"/>
    </xf>
    <xf applyAlignment="1" borderId="303" fillId="106" fontId="234" numFmtId="166" pivotButton="0" quotePrefix="0" xfId="2523">
      <alignment vertical="center"/>
    </xf>
    <xf applyAlignment="1" borderId="303" fillId="106" fontId="234" numFmtId="171" pivotButton="0" quotePrefix="0" xfId="2523">
      <alignment vertical="center"/>
    </xf>
    <xf applyAlignment="1" borderId="305" fillId="0" fontId="236" numFmtId="166" pivotButton="0" quotePrefix="0" xfId="2523">
      <alignment vertical="center"/>
    </xf>
    <xf applyAlignment="1" borderId="303" fillId="0" fontId="237" numFmtId="166" pivotButton="0" quotePrefix="0" xfId="2523">
      <alignment vertical="center"/>
    </xf>
    <xf applyAlignment="1" borderId="303" fillId="110" fontId="239" numFmtId="166" pivotButton="0" quotePrefix="0" xfId="2523">
      <alignment vertical="center"/>
    </xf>
    <xf applyAlignment="1" borderId="303" fillId="0" fontId="239" numFmtId="166" pivotButton="0" quotePrefix="0" xfId="2523">
      <alignment vertical="center"/>
    </xf>
    <xf applyAlignment="1" borderId="306" fillId="0" fontId="221" numFmtId="0" pivotButton="0" quotePrefix="0" xfId="0">
      <alignment horizontal="center" vertical="center"/>
    </xf>
    <xf borderId="20" fillId="0" fontId="24" numFmtId="165" pivotButton="0" quotePrefix="0" xfId="0"/>
    <xf applyAlignment="1" borderId="306" fillId="0" fontId="0" numFmtId="0" pivotButton="0" quotePrefix="0" xfId="0">
      <alignment horizontal="center"/>
    </xf>
    <xf applyAlignment="1" borderId="307" fillId="0" fontId="0" numFmtId="9" pivotButton="0" quotePrefix="0" xfId="2604">
      <alignment horizontal="center"/>
    </xf>
    <xf applyAlignment="1" borderId="306" fillId="0" fontId="0" numFmtId="9" pivotButton="0" quotePrefix="0" xfId="2604">
      <alignment horizontal="center"/>
    </xf>
    <xf applyAlignment="1" borderId="306" fillId="0" fontId="0" numFmtId="166" pivotButton="0" quotePrefix="0" xfId="2523">
      <alignment horizontal="center"/>
    </xf>
    <xf applyAlignment="1" borderId="306" fillId="0" fontId="0" numFmtId="184" pivotButton="0" quotePrefix="0" xfId="11162">
      <alignment horizontal="center"/>
    </xf>
    <xf applyAlignment="1" borderId="304" fillId="0" fontId="0" numFmtId="184" pivotButton="0" quotePrefix="0" xfId="11162">
      <alignment horizontal="center"/>
    </xf>
    <xf applyAlignment="1" borderId="306" fillId="0" fontId="0" numFmtId="184" pivotButton="0" quotePrefix="0" xfId="11162">
      <alignment horizontal="center"/>
    </xf>
    <xf applyAlignment="1" borderId="303" fillId="0" fontId="0" numFmtId="9" pivotButton="0" quotePrefix="0" xfId="2604">
      <alignment horizontal="center"/>
    </xf>
    <xf applyAlignment="1" borderId="305" fillId="0" fontId="221" numFmtId="166" pivotButton="0" quotePrefix="0" xfId="2523">
      <alignment horizontal="center"/>
    </xf>
    <xf applyAlignment="1" borderId="306" fillId="0" fontId="33" numFmtId="184" pivotButton="0" quotePrefix="0" xfId="11162">
      <alignment horizontal="center"/>
    </xf>
    <xf applyAlignment="1" borderId="306" fillId="0" fontId="340" numFmtId="166" pivotButton="0" quotePrefix="0" xfId="2523">
      <alignment vertical="center"/>
    </xf>
    <xf borderId="306" fillId="0" fontId="0" numFmtId="166" pivotButton="0" quotePrefix="0" xfId="2523"/>
    <xf borderId="306" fillId="0" fontId="0" numFmtId="9" pivotButton="0" quotePrefix="0" xfId="2604"/>
    <xf borderId="303" fillId="0" fontId="0" numFmtId="9" pivotButton="0" quotePrefix="0" xfId="2604"/>
    <xf applyAlignment="1" borderId="306" fillId="0" fontId="0" numFmtId="166" pivotButton="0" quotePrefix="0" xfId="2523">
      <alignment horizontal="center"/>
    </xf>
    <xf applyAlignment="1" borderId="307" fillId="0" fontId="0" numFmtId="0" pivotButton="0" quotePrefix="0" xfId="0">
      <alignment horizontal="center"/>
    </xf>
    <xf applyAlignment="1" borderId="306" fillId="0" fontId="220" numFmtId="166" pivotButton="0" quotePrefix="0" xfId="2523">
      <alignment vertical="center"/>
    </xf>
    <xf applyAlignment="1" borderId="306" fillId="0" fontId="0" numFmtId="9" pivotButton="0" quotePrefix="0" xfId="2604">
      <alignment horizontal="center" vertical="center"/>
    </xf>
    <xf applyAlignment="1" borderId="305" fillId="0" fontId="0" numFmtId="9" pivotButton="0" quotePrefix="0" xfId="2604">
      <alignment horizontal="center" vertical="center"/>
    </xf>
    <xf applyAlignment="1" borderId="307" fillId="0" fontId="0" numFmtId="9" pivotButton="0" quotePrefix="0" xfId="2604">
      <alignment horizontal="center" vertical="center"/>
    </xf>
    <xf borderId="307" fillId="0" fontId="0" numFmtId="9" pivotButton="0" quotePrefix="0" xfId="2604"/>
    <xf borderId="304" fillId="0" fontId="0" numFmtId="0" pivotButton="0" quotePrefix="0" xfId="0"/>
    <xf borderId="306" fillId="0" fontId="24" numFmtId="166" pivotButton="0" quotePrefix="0" xfId="2523"/>
    <xf borderId="306" fillId="0" fontId="24" numFmtId="171" pivotButton="0" quotePrefix="0" xfId="0"/>
    <xf borderId="306" fillId="0" fontId="24" numFmtId="0" pivotButton="0" quotePrefix="0" xfId="0"/>
    <xf borderId="306" fillId="0" fontId="24" numFmtId="9" pivotButton="0" quotePrefix="0" xfId="2604"/>
    <xf borderId="307" fillId="0" fontId="24" numFmtId="9" pivotButton="0" quotePrefix="0" xfId="2604"/>
    <xf borderId="307" fillId="0" fontId="24" numFmtId="0" pivotButton="0" quotePrefix="0" xfId="0"/>
    <xf borderId="304" fillId="0" fontId="24" numFmtId="0" pivotButton="0" quotePrefix="0" xfId="0"/>
    <xf borderId="306" fillId="0" fontId="24" numFmtId="184" pivotButton="0" quotePrefix="0" xfId="11162"/>
    <xf borderId="306" fillId="0" fontId="24" numFmtId="166" pivotButton="0" quotePrefix="0" xfId="0"/>
    <xf borderId="306" fillId="0" fontId="319" numFmtId="166" pivotButton="0" quotePrefix="0" xfId="0"/>
    <xf borderId="306" fillId="0" fontId="319" numFmtId="0" pivotButton="0" quotePrefix="0" xfId="0"/>
    <xf borderId="307" fillId="0" fontId="24" numFmtId="184" pivotButton="0" quotePrefix="0" xfId="11162"/>
    <xf borderId="305" fillId="0" fontId="319" numFmtId="166" pivotButton="0" quotePrefix="0" xfId="2523"/>
    <xf borderId="306" fillId="0" fontId="319" numFmtId="166" pivotButton="0" quotePrefix="0" xfId="2523"/>
    <xf applyAlignment="1" borderId="306" fillId="0" fontId="24" numFmtId="0" pivotButton="0" quotePrefix="0" xfId="0">
      <alignment horizontal="center"/>
    </xf>
    <xf applyAlignment="1" borderId="306" fillId="0" fontId="221" numFmtId="184" pivotButton="0" quotePrefix="0" xfId="11162">
      <alignment horizontal="center"/>
    </xf>
    <xf applyAlignment="1" borderId="307" fillId="0" fontId="24" numFmtId="0" pivotButton="0" quotePrefix="0" xfId="0">
      <alignment horizontal="center"/>
    </xf>
    <xf applyAlignment="1" borderId="307" fillId="0" fontId="24" numFmtId="9" pivotButton="0" quotePrefix="0" xfId="2604">
      <alignment horizontal="center"/>
    </xf>
    <xf applyAlignment="1" borderId="306" fillId="0" fontId="24" numFmtId="184" pivotButton="0" quotePrefix="0" xfId="11162">
      <alignment horizontal="center"/>
    </xf>
    <xf applyAlignment="1" borderId="307" fillId="0" fontId="24" numFmtId="184" pivotButton="0" quotePrefix="0" xfId="11162">
      <alignment horizontal="center"/>
    </xf>
    <xf applyAlignment="1" borderId="20" fillId="103" fontId="234" numFmtId="2" pivotButton="0" quotePrefix="0" xfId="4915">
      <alignment horizontal="center" vertical="center" wrapText="1"/>
    </xf>
    <xf applyAlignment="1" borderId="20" fillId="103" fontId="234" numFmtId="2" pivotButton="0" quotePrefix="0" xfId="4915">
      <alignment horizontal="center" vertical="center"/>
    </xf>
    <xf borderId="305" fillId="0" fontId="1" numFmtId="166" pivotButton="0" quotePrefix="0" xfId="2523"/>
    <xf borderId="307" fillId="0" fontId="1" numFmtId="166" pivotButton="0" quotePrefix="0" xfId="2523"/>
    <xf borderId="303" fillId="0" fontId="1" numFmtId="166" pivotButton="0" quotePrefix="0" xfId="2523"/>
    <xf applyAlignment="1" borderId="308" fillId="104" fontId="238" numFmtId="166" pivotButton="0" quotePrefix="0" xfId="2523">
      <alignment horizontal="left" vertical="center"/>
    </xf>
    <xf applyAlignment="1" borderId="309" fillId="104" fontId="236" numFmtId="166" pivotButton="0" quotePrefix="0" xfId="2523">
      <alignment vertical="center"/>
    </xf>
    <xf applyAlignment="1" borderId="310" fillId="104" fontId="234" numFmtId="166" pivotButton="0" quotePrefix="0" xfId="2523">
      <alignment vertical="center"/>
    </xf>
    <xf applyAlignment="1" borderId="311" fillId="104" fontId="234" numFmtId="166" pivotButton="0" quotePrefix="0" xfId="2523">
      <alignment vertical="center"/>
    </xf>
    <xf applyAlignment="1" borderId="308" fillId="105" fontId="238" numFmtId="166" pivotButton="0" quotePrefix="0" xfId="2523">
      <alignment horizontal="left" vertical="center"/>
    </xf>
    <xf applyAlignment="1" borderId="309" fillId="105" fontId="236" numFmtId="166" pivotButton="0" quotePrefix="0" xfId="2523">
      <alignment vertical="center"/>
    </xf>
    <xf applyAlignment="1" borderId="310" fillId="105" fontId="234" numFmtId="166" pivotButton="0" quotePrefix="0" xfId="2523">
      <alignment vertical="center"/>
    </xf>
    <xf applyAlignment="1" borderId="311" fillId="105" fontId="234" numFmtId="166" pivotButton="0" quotePrefix="0" xfId="2523">
      <alignment vertical="center"/>
    </xf>
    <xf applyAlignment="1" borderId="312" fillId="106" fontId="238" numFmtId="166" pivotButton="0" quotePrefix="0" xfId="2523">
      <alignment horizontal="left" vertical="center"/>
    </xf>
    <xf applyAlignment="1" borderId="309" fillId="106" fontId="236" numFmtId="166" pivotButton="0" quotePrefix="0" xfId="2523">
      <alignment vertical="center"/>
    </xf>
    <xf applyAlignment="1" borderId="307" fillId="0" fontId="236" numFmtId="166" pivotButton="0" quotePrefix="0" xfId="2523">
      <alignment vertical="center"/>
    </xf>
    <xf applyAlignment="1" borderId="311" fillId="106" fontId="234" numFmtId="166" pivotButton="0" quotePrefix="0" xfId="2523">
      <alignment vertical="center"/>
    </xf>
    <xf applyAlignment="1" borderId="314" fillId="0" fontId="238" numFmtId="166" pivotButton="0" quotePrefix="0" xfId="2523">
      <alignment vertical="center"/>
    </xf>
    <xf applyAlignment="1" borderId="307" fillId="0" fontId="238" numFmtId="166" pivotButton="0" quotePrefix="0" xfId="2523">
      <alignment vertical="center"/>
    </xf>
    <xf applyAlignment="1" borderId="310" fillId="0" fontId="234" numFmtId="166" pivotButton="0" quotePrefix="0" xfId="2523">
      <alignment vertical="center"/>
    </xf>
    <xf applyAlignment="1" borderId="308" fillId="106" fontId="238" numFmtId="166" pivotButton="0" quotePrefix="0" xfId="2523">
      <alignment horizontal="left" vertical="center"/>
    </xf>
    <xf applyAlignment="1" borderId="308" fillId="0" fontId="236" numFmtId="166" pivotButton="0" quotePrefix="0" xfId="2523">
      <alignment vertical="center"/>
    </xf>
    <xf applyAlignment="1" borderId="309" fillId="0" fontId="241" numFmtId="166" pivotButton="0" quotePrefix="0" xfId="2523">
      <alignment vertical="center"/>
    </xf>
    <xf applyAlignment="1" borderId="310" fillId="0" fontId="241" numFmtId="166" pivotButton="0" quotePrefix="0" xfId="2523">
      <alignment vertical="center"/>
    </xf>
    <xf applyAlignment="1" borderId="311" fillId="0" fontId="239" numFmtId="166" pivotButton="0" quotePrefix="0" xfId="2523">
      <alignment vertical="center"/>
    </xf>
    <xf applyAlignment="1" borderId="315" fillId="0" fontId="236" numFmtId="166" pivotButton="0" quotePrefix="0" xfId="2523">
      <alignment horizontal="center" vertical="center"/>
    </xf>
    <xf applyAlignment="1" borderId="316" fillId="0" fontId="241" numFmtId="166" pivotButton="0" quotePrefix="0" xfId="2523">
      <alignment vertical="center"/>
    </xf>
    <xf applyAlignment="1" borderId="316" fillId="0" fontId="239" numFmtId="166" pivotButton="0" quotePrefix="0" xfId="2523">
      <alignment vertical="center"/>
    </xf>
    <xf borderId="314" fillId="0" fontId="317" numFmtId="0" pivotButton="0" quotePrefix="0" xfId="17289"/>
    <xf borderId="306" fillId="0" fontId="317" numFmtId="0" pivotButton="0" quotePrefix="0" xfId="17289"/>
    <xf applyAlignment="1" borderId="0" fillId="0" fontId="252" numFmtId="164" pivotButton="0" quotePrefix="1" xfId="0">
      <alignment horizontal="center" vertical="center"/>
    </xf>
    <xf applyAlignment="1" borderId="281" fillId="0" fontId="221" numFmtId="0" pivotButton="0" quotePrefix="0" xfId="0">
      <alignment horizontal="center"/>
    </xf>
    <xf applyAlignment="1" borderId="282" fillId="0" fontId="221" numFmtId="0" pivotButton="0" quotePrefix="0" xfId="0">
      <alignment horizontal="center"/>
    </xf>
    <xf applyAlignment="1" borderId="283" fillId="0" fontId="221" numFmtId="0" pivotButton="0" quotePrefix="0" xfId="0">
      <alignment horizontal="center"/>
    </xf>
    <xf applyAlignment="1" borderId="188" fillId="0" fontId="221" numFmtId="17" pivotButton="0" quotePrefix="0" xfId="0">
      <alignment horizontal="center" vertical="center"/>
    </xf>
    <xf applyAlignment="1" borderId="188" fillId="0" fontId="221" numFmtId="0" pivotButton="0" quotePrefix="0" xfId="0">
      <alignment horizontal="center" vertical="center"/>
    </xf>
    <xf applyAlignment="1" borderId="306" fillId="0" fontId="221" numFmtId="17" pivotButton="0" quotePrefix="0" xfId="0">
      <alignment horizontal="center" vertical="center"/>
    </xf>
    <xf applyAlignment="1" borderId="306" fillId="0" fontId="221" numFmtId="0" pivotButton="0" quotePrefix="0" xfId="0">
      <alignment horizontal="center" vertical="center"/>
    </xf>
    <xf applyAlignment="1" borderId="198" fillId="0" fontId="221" numFmtId="0" pivotButton="0" quotePrefix="0" xfId="0">
      <alignment horizontal="center"/>
    </xf>
    <xf applyAlignment="1" borderId="181" fillId="0" fontId="221" numFmtId="0" pivotButton="0" quotePrefix="0" xfId="0">
      <alignment horizontal="center"/>
    </xf>
    <xf applyAlignment="1" borderId="271" fillId="0" fontId="290" numFmtId="0" pivotButton="0" quotePrefix="0" xfId="0">
      <alignment horizontal="center" vertical="center"/>
    </xf>
    <xf applyAlignment="1" borderId="254" fillId="0" fontId="290" numFmtId="0" pivotButton="0" quotePrefix="0" xfId="0">
      <alignment horizontal="center" vertical="center"/>
    </xf>
    <xf applyAlignment="1" borderId="72" fillId="0" fontId="221" numFmtId="17" pivotButton="0" quotePrefix="0" xfId="0">
      <alignment horizontal="center" vertical="center"/>
    </xf>
    <xf applyAlignment="1" borderId="72" fillId="0" fontId="221" numFmtId="0" pivotButton="0" quotePrefix="0" xfId="0">
      <alignment horizontal="center" vertical="center"/>
    </xf>
    <xf applyAlignment="1" borderId="0" fillId="0" fontId="221" numFmtId="166" pivotButton="0" quotePrefix="0" xfId="2523">
      <alignment horizontal="center" vertical="center"/>
    </xf>
    <xf applyAlignment="1" borderId="89" fillId="0" fontId="221" numFmtId="17" pivotButton="0" quotePrefix="0" xfId="0">
      <alignment horizontal="center" vertical="center"/>
    </xf>
    <xf applyAlignment="1" borderId="90" fillId="0" fontId="221" numFmtId="0" pivotButton="0" quotePrefix="0" xfId="0">
      <alignment horizontal="center" vertical="center"/>
    </xf>
    <xf applyAlignment="1" borderId="89" fillId="0" fontId="221" numFmtId="17" pivotButton="0" quotePrefix="0" xfId="11162">
      <alignment horizontal="center" vertical="center"/>
    </xf>
    <xf applyAlignment="1" borderId="72" fillId="0" fontId="221" numFmtId="17" pivotButton="0" quotePrefix="0" xfId="11162">
      <alignment horizontal="center" vertical="center"/>
    </xf>
    <xf applyAlignment="1" borderId="203" fillId="0" fontId="221" numFmtId="17" pivotButton="0" quotePrefix="0" xfId="11162">
      <alignment horizontal="center" vertical="center"/>
    </xf>
    <xf applyAlignment="1" borderId="89" fillId="0" fontId="221" numFmtId="17" pivotButton="0" quotePrefix="0" xfId="11162">
      <alignment horizontal="center" vertical="center"/>
    </xf>
    <xf applyAlignment="1" borderId="72" fillId="0" fontId="221" numFmtId="17" pivotButton="0" quotePrefix="0" xfId="11162">
      <alignment horizontal="center" vertical="center"/>
    </xf>
    <xf applyAlignment="1" borderId="90" fillId="0" fontId="221" numFmtId="17" pivotButton="0" quotePrefix="0" xfId="11162">
      <alignment horizontal="center" vertical="center"/>
    </xf>
    <xf applyAlignment="1" borderId="67" fillId="121" fontId="289" numFmtId="0" pivotButton="0" quotePrefix="0" xfId="0">
      <alignment horizontal="left" vertical="center"/>
    </xf>
    <xf applyAlignment="1" borderId="68" fillId="121" fontId="289" numFmtId="0" pivotButton="0" quotePrefix="0" xfId="0">
      <alignment horizontal="left" vertical="center"/>
    </xf>
    <xf applyAlignment="1" borderId="227" fillId="0" fontId="221" numFmtId="0" pivotButton="0" quotePrefix="0" xfId="0">
      <alignment horizontal="center" vertical="center"/>
    </xf>
    <xf applyAlignment="1" borderId="89" fillId="0" fontId="221" numFmtId="0" pivotButton="0" quotePrefix="0" xfId="0">
      <alignment horizontal="center" vertical="center"/>
    </xf>
    <xf applyAlignment="1" borderId="256" fillId="0" fontId="221" numFmtId="17" pivotButton="0" quotePrefix="0" xfId="0">
      <alignment horizontal="center" vertical="center"/>
    </xf>
    <xf applyAlignment="1" borderId="254" fillId="0" fontId="221" numFmtId="0" pivotButton="0" quotePrefix="0" xfId="0">
      <alignment horizontal="center" vertical="center"/>
    </xf>
    <xf applyAlignment="1" borderId="258" fillId="0" fontId="221" numFmtId="0" pivotButton="0" quotePrefix="0" xfId="0">
      <alignment horizontal="center" vertical="center"/>
    </xf>
    <xf applyAlignment="1" borderId="200" fillId="0" fontId="221" numFmtId="17" pivotButton="0" quotePrefix="0" xfId="0">
      <alignment horizontal="center" vertical="center"/>
    </xf>
    <xf applyAlignment="1" borderId="89" fillId="0" fontId="221" numFmtId="17" pivotButton="0" quotePrefix="0" xfId="0">
      <alignment horizontal="center"/>
    </xf>
    <xf applyAlignment="1" borderId="72" fillId="0" fontId="221" numFmtId="17" pivotButton="0" quotePrefix="0" xfId="0">
      <alignment horizontal="center"/>
    </xf>
    <xf applyAlignment="1" borderId="72" fillId="0" fontId="221" numFmtId="0" pivotButton="0" quotePrefix="0" xfId="0">
      <alignment horizontal="center"/>
    </xf>
    <xf applyAlignment="1" borderId="90" fillId="0" fontId="221" numFmtId="0" pivotButton="0" quotePrefix="0" xfId="0">
      <alignment horizontal="center"/>
    </xf>
    <xf applyAlignment="1" borderId="90" fillId="0" fontId="221" numFmtId="17" pivotButton="0" quotePrefix="0" xfId="0">
      <alignment horizontal="center"/>
    </xf>
    <xf applyAlignment="1" borderId="0" fillId="0" fontId="221" numFmtId="0" pivotButton="0" quotePrefix="0" xfId="0">
      <alignment horizontal="center" vertical="center"/>
    </xf>
    <xf applyAlignment="1" borderId="91" fillId="123" fontId="301" numFmtId="0" pivotButton="0" quotePrefix="0" xfId="0">
      <alignment vertical="center"/>
    </xf>
    <xf applyAlignment="1" borderId="132" fillId="123" fontId="301" numFmtId="0" pivotButton="0" quotePrefix="0" xfId="0">
      <alignment vertical="center"/>
    </xf>
    <xf applyAlignment="1" borderId="124" fillId="123" fontId="301" numFmtId="0" pivotButton="0" quotePrefix="0" xfId="0">
      <alignment vertical="center"/>
    </xf>
    <xf applyAlignment="1" borderId="125" fillId="123" fontId="301" numFmtId="0" pivotButton="0" quotePrefix="0" xfId="0">
      <alignment vertical="center"/>
    </xf>
    <xf applyAlignment="1" borderId="119" fillId="108" fontId="297" numFmtId="0" pivotButton="0" quotePrefix="0" xfId="0">
      <alignment horizontal="center" vertical="center"/>
    </xf>
    <xf applyAlignment="1" borderId="119" fillId="122" fontId="297" numFmtId="17" pivotButton="0" quotePrefix="0" xfId="0">
      <alignment horizontal="center" vertical="center"/>
    </xf>
    <xf applyAlignment="1" borderId="119" fillId="122" fontId="297" numFmtId="0" pivotButton="0" quotePrefix="0" xfId="0">
      <alignment horizontal="center" vertical="center"/>
    </xf>
    <xf applyAlignment="1" borderId="0" fillId="108" fontId="297" numFmtId="0" pivotButton="0" quotePrefix="0" xfId="0">
      <alignment horizontal="center" vertical="center"/>
    </xf>
    <xf applyAlignment="1" borderId="119" fillId="122" fontId="297" numFmtId="17" pivotButton="0" quotePrefix="0" xfId="2567">
      <alignment horizontal="center" vertical="center"/>
    </xf>
    <xf applyAlignment="1" borderId="143" fillId="123" fontId="304" numFmtId="0" pivotButton="0" quotePrefix="0" xfId="0">
      <alignment horizontal="left" indent="1" vertical="center"/>
    </xf>
    <xf applyAlignment="1" borderId="162" fillId="123" fontId="304" numFmtId="0" pivotButton="0" quotePrefix="0" xfId="0">
      <alignment horizontal="left" indent="1" vertical="center"/>
    </xf>
    <xf applyAlignment="1" borderId="152" fillId="123" fontId="304" numFmtId="0" pivotButton="0" quotePrefix="0" xfId="0">
      <alignment horizontal="left" indent="1" vertical="center"/>
    </xf>
    <xf applyAlignment="1" borderId="158" fillId="123" fontId="304" numFmtId="0" pivotButton="0" quotePrefix="0" xfId="0">
      <alignment horizontal="left" indent="1" vertical="center"/>
    </xf>
    <xf applyAlignment="1" borderId="0" fillId="122" fontId="297" numFmtId="17" pivotButton="0" quotePrefix="0" xfId="0">
      <alignment horizontal="center" vertical="center"/>
    </xf>
    <xf applyAlignment="1" borderId="288" fillId="0" fontId="221" numFmtId="0" pivotButton="0" quotePrefix="0" xfId="0">
      <alignment horizontal="center" vertical="center"/>
    </xf>
    <xf applyAlignment="1" borderId="287" fillId="0" fontId="221" numFmtId="0" pivotButton="0" quotePrefix="0" xfId="0">
      <alignment horizontal="center" vertical="center"/>
    </xf>
    <xf applyAlignment="1" borderId="289" fillId="0" fontId="221" numFmtId="0" pivotButton="0" quotePrefix="0" xfId="0">
      <alignment horizontal="center" vertical="center"/>
    </xf>
    <xf applyAlignment="1" borderId="288" fillId="0" fontId="221" numFmtId="17" pivotButton="0" quotePrefix="0" xfId="0">
      <alignment horizontal="center"/>
    </xf>
    <xf applyAlignment="1" borderId="272" fillId="0" fontId="221" numFmtId="17" pivotButton="0" quotePrefix="0" xfId="0">
      <alignment horizontal="center"/>
    </xf>
    <xf applyAlignment="1" borderId="256" fillId="0" fontId="221" numFmtId="17" pivotButton="0" quotePrefix="0" xfId="11162">
      <alignment horizontal="center" vertical="center"/>
    </xf>
    <xf applyAlignment="1" borderId="254" fillId="0" fontId="221" numFmtId="17" pivotButton="0" quotePrefix="0" xfId="11162">
      <alignment horizontal="center" vertical="center"/>
    </xf>
    <xf applyAlignment="1" borderId="258" fillId="0" fontId="221" numFmtId="17" pivotButton="0" quotePrefix="0" xfId="11162">
      <alignment horizontal="center" vertical="center"/>
    </xf>
    <xf applyAlignment="1" borderId="200" fillId="0" fontId="221" numFmtId="0" pivotButton="0" quotePrefix="0" xfId="0">
      <alignment horizontal="center" vertical="center"/>
    </xf>
    <xf applyAlignment="1" borderId="203" fillId="0" fontId="221" numFmtId="0" pivotButton="0" quotePrefix="0" xfId="0">
      <alignment horizontal="center" vertical="center"/>
    </xf>
    <xf applyAlignment="1" borderId="79" fillId="70" fontId="346" numFmtId="0" pivotButton="0" quotePrefix="0" xfId="4892">
      <alignment horizontal="center" vertical="center" wrapText="1"/>
    </xf>
    <xf applyAlignment="1" borderId="116" fillId="0" fontId="346" numFmtId="0" pivotButton="0" quotePrefix="0" xfId="4892">
      <alignment horizontal="center" vertical="center"/>
    </xf>
    <xf applyAlignment="1" borderId="117" fillId="0" fontId="346" numFmtId="0" pivotButton="0" quotePrefix="0" xfId="4892">
      <alignment horizontal="center" vertical="center"/>
    </xf>
    <xf applyAlignment="1" borderId="118" fillId="0" fontId="346" numFmtId="0" pivotButton="0" quotePrefix="0" xfId="4892">
      <alignment horizontal="center" vertical="center"/>
    </xf>
    <xf applyAlignment="1" borderId="79" fillId="0" fontId="346" numFmtId="166" pivotButton="0" quotePrefix="0" xfId="2523">
      <alignment horizontal="center" vertical="center"/>
    </xf>
    <xf applyAlignment="1" borderId="79" fillId="70" fontId="361" numFmtId="0" pivotButton="0" quotePrefix="0" xfId="4892">
      <alignment horizontal="center" vertical="center" wrapText="1"/>
    </xf>
    <xf applyAlignment="1" borderId="79" fillId="70" fontId="346" numFmtId="0" pivotButton="0" quotePrefix="0" xfId="4892">
      <alignment horizontal="center" vertical="center"/>
    </xf>
    <xf applyAlignment="1" borderId="267" fillId="70" fontId="346" numFmtId="0" pivotButton="0" quotePrefix="0" xfId="4892">
      <alignment horizontal="center" vertical="center" wrapText="1"/>
    </xf>
    <xf applyAlignment="1" borderId="268" fillId="70" fontId="346" numFmtId="0" pivotButton="0" quotePrefix="0" xfId="4892">
      <alignment horizontal="center" vertical="center"/>
    </xf>
    <xf applyAlignment="1" borderId="79" fillId="70" fontId="352" numFmtId="0" pivotButton="0" quotePrefix="0" xfId="4892">
      <alignment horizontal="center" vertical="center" wrapText="1"/>
    </xf>
    <xf applyAlignment="1" borderId="256" fillId="0" fontId="221" numFmtId="0" pivotButton="0" quotePrefix="0" xfId="0">
      <alignment horizontal="center" vertical="center"/>
    </xf>
    <xf applyAlignment="1" borderId="0" fillId="0" fontId="178" numFmtId="0" pivotButton="0" quotePrefix="0" xfId="0">
      <alignment horizontal="center"/>
    </xf>
    <xf applyAlignment="1" borderId="90" fillId="0" fontId="221" numFmtId="17" pivotButton="0" quotePrefix="0" xfId="0">
      <alignment horizontal="center" vertical="center"/>
    </xf>
    <xf applyAlignment="1" borderId="203" fillId="0" fontId="221" numFmtId="17" pivotButton="0" quotePrefix="0" xfId="0">
      <alignment horizontal="center" vertical="center"/>
    </xf>
    <xf applyAlignment="1" borderId="305" fillId="103" fontId="234" numFmtId="2" pivotButton="0" quotePrefix="0" xfId="4915">
      <alignment horizontal="center" vertical="center"/>
    </xf>
    <xf applyAlignment="1" borderId="307" fillId="103" fontId="234" numFmtId="2" pivotButton="0" quotePrefix="0" xfId="4915">
      <alignment horizontal="center" vertical="center"/>
    </xf>
    <xf applyAlignment="1" borderId="184" fillId="103" fontId="234" numFmtId="2" pivotButton="0" quotePrefix="0" xfId="4915">
      <alignment horizontal="center" vertical="center"/>
    </xf>
    <xf applyAlignment="1" borderId="275" fillId="103" fontId="234" numFmtId="2" pivotButton="0" quotePrefix="0" xfId="4915">
      <alignment horizontal="center" vertical="center"/>
    </xf>
    <xf applyAlignment="1" borderId="303" fillId="103" fontId="234" numFmtId="2" pivotButton="0" quotePrefix="0" xfId="4915">
      <alignment horizontal="center" vertical="center" wrapText="1"/>
    </xf>
    <xf applyAlignment="1" borderId="187" fillId="103" fontId="234" numFmtId="2" pivotButton="0" quotePrefix="0" xfId="4915">
      <alignment horizontal="center" vertical="center" wrapText="1"/>
    </xf>
    <xf applyAlignment="1" borderId="301" fillId="103" fontId="234" numFmtId="0" pivotButton="0" quotePrefix="0" xfId="2567">
      <alignment horizontal="center" vertical="center"/>
    </xf>
    <xf applyAlignment="1" borderId="306" fillId="103" fontId="234" numFmtId="0" pivotButton="0" quotePrefix="0" xfId="2567">
      <alignment horizontal="center" vertical="center"/>
    </xf>
    <xf applyAlignment="1" borderId="313" fillId="0" fontId="38" numFmtId="166" pivotButton="0" quotePrefix="0" xfId="2523">
      <alignment horizontal="center" textRotation="90" vertical="center"/>
    </xf>
    <xf applyAlignment="1" borderId="93" fillId="0" fontId="38" numFmtId="166" pivotButton="0" quotePrefix="0" xfId="2523">
      <alignment horizontal="center" textRotation="90" vertical="center"/>
    </xf>
    <xf applyAlignment="1" borderId="169" fillId="0" fontId="38" numFmtId="166" pivotButton="0" quotePrefix="0" xfId="2523">
      <alignment horizontal="center" textRotation="90" vertical="center"/>
    </xf>
    <xf applyAlignment="1" borderId="304" fillId="0" fontId="235" numFmtId="166" pivotButton="0" quotePrefix="0" xfId="2523">
      <alignment horizontal="center" textRotation="90" vertical="center"/>
    </xf>
    <xf applyAlignment="1" borderId="93" fillId="0" fontId="235" numFmtId="166" pivotButton="0" quotePrefix="0" xfId="2523">
      <alignment horizontal="center" textRotation="90" vertical="center"/>
    </xf>
    <xf applyAlignment="1" borderId="169" fillId="0" fontId="235" numFmtId="166" pivotButton="0" quotePrefix="0" xfId="2523">
      <alignment horizontal="center" textRotation="90" vertical="center"/>
    </xf>
    <xf applyAlignment="1" borderId="304" fillId="0" fontId="101" numFmtId="166" pivotButton="0" quotePrefix="0" xfId="2523">
      <alignment horizontal="center" textRotation="90" vertical="center"/>
    </xf>
    <xf applyAlignment="1" borderId="93" fillId="0" fontId="101" numFmtId="166" pivotButton="0" quotePrefix="0" xfId="2523">
      <alignment horizontal="center" textRotation="90" vertical="center"/>
    </xf>
    <xf applyAlignment="1" borderId="169" fillId="0" fontId="101" numFmtId="166" pivotButton="0" quotePrefix="0" xfId="2523">
      <alignment horizontal="center" textRotation="90" vertical="center"/>
    </xf>
    <xf applyAlignment="1" borderId="63" fillId="47" fontId="27" numFmtId="2" pivotButton="0" quotePrefix="0" xfId="0">
      <alignment horizontal="center" vertical="center"/>
    </xf>
    <xf applyAlignment="1" borderId="71" fillId="0" fontId="24" numFmtId="2" pivotButton="0" quotePrefix="0" xfId="2523">
      <alignment horizontal="center" vertical="center"/>
    </xf>
    <xf applyAlignment="1" borderId="0" fillId="0" fontId="24" numFmtId="2" pivotButton="0" quotePrefix="0" xfId="0">
      <alignment horizontal="center" vertical="center"/>
    </xf>
    <xf applyAlignment="1" borderId="0" fillId="0" fontId="24" numFmtId="2" pivotButton="0" quotePrefix="0" xfId="2523">
      <alignment horizontal="center" vertical="center"/>
    </xf>
    <xf applyAlignment="1" borderId="0" fillId="0" fontId="27" numFmtId="2" pivotButton="0" quotePrefix="0" xfId="0">
      <alignment horizontal="center" vertical="center"/>
    </xf>
    <xf applyAlignment="1" borderId="0" fillId="0" fontId="24" numFmtId="2" pivotButton="0" quotePrefix="0" xfId="2523">
      <alignment horizontal="center" vertical="center"/>
    </xf>
    <xf applyAlignment="1" borderId="72" fillId="0" fontId="24" numFmtId="2" pivotButton="0" quotePrefix="0" xfId="2523">
      <alignment horizontal="center" vertical="center"/>
    </xf>
    <xf applyAlignment="1" borderId="0" fillId="0" fontId="0" numFmtId="2" pivotButton="0" quotePrefix="0" xfId="0">
      <alignment horizontal="center" vertical="center"/>
    </xf>
    <xf applyAlignment="1" borderId="72" fillId="0" fontId="24" numFmtId="2" pivotButton="0" quotePrefix="0" xfId="0">
      <alignment horizontal="center" vertical="center"/>
    </xf>
    <xf borderId="0" fillId="0" fontId="24" numFmtId="2" pivotButton="0" quotePrefix="0" xfId="0"/>
    <xf applyAlignment="1" borderId="265" fillId="47" fontId="27" numFmtId="2" pivotButton="0" quotePrefix="0" xfId="0">
      <alignment horizontal="center" vertical="center"/>
    </xf>
    <xf applyAlignment="1" borderId="202" fillId="0" fontId="24" numFmtId="2" pivotButton="0" quotePrefix="0" xfId="2523">
      <alignment horizontal="center" vertical="center"/>
    </xf>
    <xf applyAlignment="1" borderId="81" fillId="0" fontId="24" numFmtId="2" pivotButton="0" quotePrefix="0" xfId="0">
      <alignment horizontal="center" vertical="center"/>
    </xf>
    <xf applyAlignment="1" borderId="81" fillId="0" fontId="24" numFmtId="2" pivotButton="0" quotePrefix="0" xfId="2523">
      <alignment horizontal="center" vertical="center"/>
    </xf>
    <xf applyAlignment="1" borderId="81" fillId="0" fontId="27" numFmtId="2" pivotButton="0" quotePrefix="0" xfId="0">
      <alignment horizontal="center" vertical="center"/>
    </xf>
    <xf applyAlignment="1" borderId="81" fillId="0" fontId="24" numFmtId="2" pivotButton="0" quotePrefix="0" xfId="2523">
      <alignment horizontal="center" vertical="center"/>
    </xf>
    <xf applyAlignment="1" borderId="200" fillId="0" fontId="24" numFmtId="2" pivotButton="0" quotePrefix="0" xfId="2523">
      <alignment horizontal="center" vertical="center"/>
    </xf>
    <xf applyAlignment="1" borderId="201" fillId="47" fontId="27" numFmtId="2" pivotButton="0" quotePrefix="0" xfId="0">
      <alignment horizontal="center" vertical="center"/>
    </xf>
    <xf applyAlignment="1" borderId="81" fillId="0" fontId="0" numFmtId="2" pivotButton="0" quotePrefix="0" xfId="0">
      <alignment horizontal="center" vertical="center"/>
    </xf>
    <xf applyAlignment="1" borderId="200" fillId="0" fontId="24" numFmtId="2" pivotButton="0" quotePrefix="0" xfId="0">
      <alignment horizontal="center" vertical="center"/>
    </xf>
    <xf applyAlignment="1" borderId="262" fillId="47" fontId="27" numFmtId="2" pivotButton="0" quotePrefix="0" xfId="0">
      <alignment horizontal="center" vertical="center"/>
    </xf>
    <xf applyAlignment="1" borderId="63" fillId="47" fontId="27" numFmtId="2" pivotButton="0" quotePrefix="0" xfId="2523">
      <alignment horizontal="center" vertical="center"/>
    </xf>
    <xf applyAlignment="1" borderId="71" fillId="0" fontId="24" numFmtId="2" pivotButton="0" quotePrefix="0" xfId="0">
      <alignment horizontal="center" vertical="center"/>
    </xf>
    <xf applyAlignment="1" borderId="63" fillId="47" fontId="183" numFmtId="2" pivotButton="0" quotePrefix="0" xfId="2523">
      <alignment horizontal="center" vertical="center"/>
    </xf>
    <xf applyAlignment="1" borderId="282" fillId="47" fontId="27" numFmtId="2" pivotButton="0" quotePrefix="0" xfId="2523">
      <alignment horizontal="center" vertical="center"/>
    </xf>
    <xf applyAlignment="1" borderId="291" fillId="47" fontId="27" numFmtId="2" pivotButton="0" quotePrefix="0" xfId="0">
      <alignment horizontal="center" vertical="center"/>
    </xf>
    <xf borderId="0" fillId="40" fontId="230" numFmtId="184" pivotButton="0" quotePrefix="0" xfId="11162"/>
    <xf applyAlignment="1" borderId="0" fillId="0" fontId="250" numFmtId="164" pivotButton="0" quotePrefix="1" xfId="0">
      <alignment horizontal="center" vertical="center"/>
    </xf>
    <xf applyAlignment="1" borderId="0" fillId="0" fontId="251" numFmtId="164" pivotButton="0" quotePrefix="0" xfId="0">
      <alignment vertical="center"/>
    </xf>
    <xf applyAlignment="1" borderId="0" fillId="0" fontId="251" numFmtId="164" pivotButton="0" quotePrefix="1" xfId="0">
      <alignment vertical="center"/>
    </xf>
    <xf applyAlignment="1" borderId="0" fillId="0" fontId="252" numFmtId="164" pivotButton="0" quotePrefix="0" xfId="0">
      <alignment horizontal="center" vertical="center"/>
    </xf>
    <xf applyAlignment="1" borderId="100" fillId="0" fontId="253" numFmtId="164" pivotButton="0" quotePrefix="1" xfId="0">
      <alignment horizontal="center"/>
    </xf>
    <xf applyAlignment="1" borderId="101" fillId="0" fontId="253" numFmtId="164" pivotButton="0" quotePrefix="1" xfId="0">
      <alignment horizontal="center"/>
    </xf>
    <xf applyAlignment="1" borderId="0" fillId="0" fontId="253" numFmtId="164" pivotButton="0" quotePrefix="1" xfId="0">
      <alignment horizontal="center"/>
    </xf>
    <xf applyAlignment="1" borderId="0" fillId="0" fontId="254" numFmtId="164" pivotButton="0" quotePrefix="0" xfId="0">
      <alignment horizontal="center"/>
    </xf>
    <xf applyAlignment="1" borderId="0" fillId="40" fontId="255" numFmtId="164" pivotButton="0" quotePrefix="0" xfId="0">
      <alignment horizontal="center"/>
    </xf>
    <xf borderId="0" fillId="40" fontId="0" numFmtId="166" pivotButton="0" quotePrefix="0" xfId="2523"/>
    <xf borderId="0" fillId="0" fontId="24" numFmtId="184" pivotButton="0" quotePrefix="0" xfId="11162"/>
    <xf borderId="0" fillId="0" fontId="24" numFmtId="166" pivotButton="0" quotePrefix="0" xfId="2523"/>
    <xf applyAlignment="1" borderId="0" fillId="0" fontId="24" numFmtId="166" pivotButton="0" quotePrefix="0" xfId="2523">
      <alignment horizontal="center"/>
    </xf>
    <xf borderId="55" fillId="0" fontId="326" numFmtId="192" pivotButton="0" quotePrefix="0" xfId="11162"/>
    <xf borderId="55" fillId="0" fontId="326" numFmtId="166" pivotButton="0" quotePrefix="0" xfId="2523"/>
    <xf borderId="55" fillId="0" fontId="326" numFmtId="184" pivotButton="0" quotePrefix="0" xfId="11162"/>
    <xf applyAlignment="1" borderId="55" fillId="0" fontId="326" numFmtId="166" pivotButton="0" quotePrefix="0" xfId="2523">
      <alignment horizontal="center"/>
    </xf>
    <xf applyAlignment="1" borderId="55" fillId="0" fontId="292" numFmtId="166" pivotButton="0" quotePrefix="0" xfId="2523">
      <alignment horizontal="center"/>
    </xf>
    <xf borderId="0" fillId="0" fontId="33" numFmtId="192" pivotButton="0" quotePrefix="0" xfId="11162"/>
    <xf borderId="0" fillId="0" fontId="187" numFmtId="184" pivotButton="0" quotePrefix="0" xfId="11162"/>
    <xf borderId="0" fillId="0" fontId="187" numFmtId="184" pivotButton="0" quotePrefix="0" xfId="0"/>
    <xf borderId="0" fillId="0" fontId="187" numFmtId="166" pivotButton="0" quotePrefix="0" xfId="0"/>
    <xf borderId="0" fillId="0" fontId="326" numFmtId="166" pivotButton="0" quotePrefix="0" xfId="0"/>
    <xf applyAlignment="1" borderId="0" fillId="0" fontId="292" numFmtId="166" pivotButton="0" quotePrefix="0" xfId="2523">
      <alignment horizontal="center"/>
    </xf>
    <xf borderId="0" fillId="0" fontId="326" numFmtId="166" pivotButton="0" quotePrefix="0" xfId="2523"/>
    <xf borderId="0" fillId="0" fontId="326" numFmtId="184" pivotButton="0" quotePrefix="0" xfId="11162"/>
    <xf borderId="0" fillId="0" fontId="326" numFmtId="184" pivotButton="0" quotePrefix="0" xfId="0"/>
    <xf borderId="0" fillId="0" fontId="326" numFmtId="192" pivotButton="0" quotePrefix="0" xfId="11162"/>
    <xf applyAlignment="1" borderId="0" fillId="0" fontId="326" numFmtId="166" pivotButton="0" quotePrefix="0" xfId="2523">
      <alignment horizontal="center"/>
    </xf>
    <xf applyAlignment="1" borderId="0" fillId="0" fontId="327" numFmtId="166" pivotButton="0" quotePrefix="0" xfId="2523">
      <alignment horizontal="center"/>
    </xf>
    <xf applyAlignment="1" borderId="0" fillId="0" fontId="220" numFmtId="166" pivotButton="0" quotePrefix="0" xfId="2523">
      <alignment horizontal="center"/>
    </xf>
    <xf borderId="0" fillId="0" fontId="220" numFmtId="166" pivotButton="0" quotePrefix="0" xfId="0"/>
    <xf borderId="0" fillId="0" fontId="187" numFmtId="192" pivotButton="0" quotePrefix="0" xfId="11162"/>
    <xf borderId="188" fillId="0" fontId="0" numFmtId="0" pivotButton="0" quotePrefix="0" xfId="0"/>
    <xf applyAlignment="1" borderId="315" fillId="0" fontId="221" numFmtId="17" pivotButton="0" quotePrefix="0" xfId="0">
      <alignment horizontal="center" vertical="center"/>
    </xf>
    <xf borderId="315" fillId="0" fontId="0" numFmtId="0" pivotButton="0" quotePrefix="0" xfId="0"/>
    <xf applyAlignment="1" borderId="20" fillId="0" fontId="221" numFmtId="0" pivotButton="0" quotePrefix="0" xfId="0">
      <alignment horizontal="center"/>
    </xf>
    <xf borderId="282" fillId="0" fontId="0" numFmtId="0" pivotButton="0" quotePrefix="0" xfId="0"/>
    <xf borderId="283" fillId="0" fontId="0" numFmtId="0" pivotButton="0" quotePrefix="0" xfId="0"/>
    <xf applyAlignment="1" borderId="86" fillId="0" fontId="221" numFmtId="166" pivotButton="0" quotePrefix="0" xfId="2523">
      <alignment horizontal="center" vertical="center" wrapText="1"/>
    </xf>
    <xf applyAlignment="1" borderId="63" fillId="0" fontId="221" numFmtId="166" pivotButton="0" quotePrefix="0" xfId="2523">
      <alignment horizontal="center" vertical="center" wrapText="1"/>
    </xf>
    <xf applyAlignment="1" borderId="191" fillId="0" fontId="221" numFmtId="184" pivotButton="0" quotePrefix="0" xfId="11162">
      <alignment horizontal="center" vertical="center" wrapText="1"/>
    </xf>
    <xf applyAlignment="1" borderId="72" fillId="0" fontId="221" numFmtId="166" pivotButton="0" quotePrefix="0" xfId="2523">
      <alignment horizontal="center" vertical="center" wrapText="1"/>
    </xf>
    <xf applyAlignment="1" borderId="0" fillId="0" fontId="24" numFmtId="166" pivotButton="0" quotePrefix="0" xfId="2523">
      <alignment horizontal="center" wrapText="1"/>
    </xf>
    <xf applyAlignment="1" borderId="0" fillId="0" fontId="24" numFmtId="184" pivotButton="0" quotePrefix="0" xfId="11162">
      <alignment horizontal="center" wrapText="1"/>
    </xf>
    <xf applyAlignment="1" borderId="113" fillId="0" fontId="24" numFmtId="166" pivotButton="0" quotePrefix="0" xfId="2523">
      <alignment horizontal="center" wrapText="1"/>
    </xf>
    <xf applyAlignment="1" borderId="61" fillId="37" fontId="27" numFmtId="165" pivotButton="0" quotePrefix="0" xfId="0">
      <alignment horizontal="left" vertical="center"/>
    </xf>
    <xf applyAlignment="1" borderId="63" fillId="37" fontId="27" numFmtId="166" pivotButton="0" quotePrefix="0" xfId="2523">
      <alignment horizontal="center" vertical="center"/>
    </xf>
    <xf applyAlignment="1" borderId="63" fillId="37" fontId="27" numFmtId="167" pivotButton="0" quotePrefix="0" xfId="2604">
      <alignment horizontal="center" vertical="center"/>
    </xf>
    <xf applyAlignment="1" borderId="191" fillId="37" fontId="27" numFmtId="167" pivotButton="0" quotePrefix="0" xfId="2604">
      <alignment horizontal="center" vertical="center"/>
    </xf>
    <xf borderId="0" fillId="0" fontId="222" numFmtId="166" pivotButton="0" quotePrefix="0" xfId="0"/>
    <xf applyAlignment="1" borderId="71" fillId="0" fontId="27" numFmtId="166" pivotButton="0" quotePrefix="0" xfId="2523">
      <alignment horizontal="center" vertical="center"/>
    </xf>
    <xf applyAlignment="1" borderId="0" fillId="0" fontId="27" numFmtId="166" pivotButton="0" quotePrefix="0" xfId="2523">
      <alignment horizontal="center" vertical="center"/>
    </xf>
    <xf applyAlignment="1" borderId="112" fillId="0" fontId="27" numFmtId="165" pivotButton="0" quotePrefix="0" xfId="0">
      <alignment horizontal="center" vertical="center"/>
    </xf>
    <xf applyAlignment="1" borderId="71" fillId="37" fontId="27" numFmtId="166" pivotButton="0" quotePrefix="0" xfId="2523">
      <alignment horizontal="center" vertical="center"/>
    </xf>
    <xf applyAlignment="1" borderId="0" fillId="68" fontId="27" numFmtId="166" pivotButton="0" quotePrefix="0" xfId="2523">
      <alignment horizontal="center" vertical="center"/>
    </xf>
    <xf applyAlignment="1" borderId="0" fillId="0" fontId="179" numFmtId="166" pivotButton="0" quotePrefix="0" xfId="2523">
      <alignment horizontal="center" vertical="center"/>
    </xf>
    <xf applyAlignment="1" borderId="0" fillId="0" fontId="179" numFmtId="166" pivotButton="0" quotePrefix="1" xfId="2523">
      <alignment horizontal="center" vertical="center"/>
    </xf>
    <xf applyAlignment="1" borderId="112" fillId="0" fontId="179" numFmtId="165" pivotButton="0" quotePrefix="0" xfId="0">
      <alignment horizontal="center" vertical="center"/>
    </xf>
    <xf applyAlignment="1" borderId="0" fillId="0" fontId="24" numFmtId="166" pivotButton="0" quotePrefix="0" xfId="2523">
      <alignment horizontal="center" vertical="center"/>
    </xf>
    <xf applyAlignment="1" borderId="0" fillId="0" fontId="0" numFmtId="166" pivotButton="0" quotePrefix="0" xfId="2523">
      <alignment horizontal="center" vertical="center"/>
    </xf>
    <xf applyAlignment="1" borderId="112" fillId="0" fontId="24" numFmtId="165" pivotButton="0" quotePrefix="0" xfId="0">
      <alignment horizontal="center" vertical="center"/>
    </xf>
    <xf applyAlignment="1" borderId="0" fillId="0" fontId="24" numFmtId="167" pivotButton="0" quotePrefix="0" xfId="2604">
      <alignment horizontal="center" vertical="center"/>
    </xf>
    <xf applyAlignment="1" borderId="0" fillId="0" fontId="27" numFmtId="171" pivotButton="0" quotePrefix="0" xfId="2523">
      <alignment horizontal="center" vertical="center"/>
    </xf>
    <xf applyAlignment="1" borderId="0" fillId="0" fontId="27" numFmtId="169" pivotButton="0" quotePrefix="0" xfId="2604">
      <alignment horizontal="center"/>
    </xf>
    <xf applyAlignment="1" borderId="0" fillId="0" fontId="27" numFmtId="167" pivotButton="0" quotePrefix="0" xfId="2604">
      <alignment horizontal="center"/>
    </xf>
    <xf applyAlignment="1" borderId="0" fillId="0" fontId="27" numFmtId="168" pivotButton="0" quotePrefix="0" xfId="2523">
      <alignment horizontal="center" vertical="center"/>
    </xf>
    <xf borderId="0" fillId="0" fontId="27" numFmtId="166" pivotButton="0" quotePrefix="0" xfId="0"/>
    <xf applyAlignment="1" borderId="0" fillId="68" fontId="24" numFmtId="166" pivotButton="0" quotePrefix="0" xfId="2523">
      <alignment horizontal="center" vertical="center"/>
    </xf>
    <xf applyAlignment="1" borderId="0" fillId="68" fontId="24" numFmtId="171" pivotButton="0" quotePrefix="0" xfId="2523">
      <alignment horizontal="center" vertical="center"/>
    </xf>
    <xf applyAlignment="1" borderId="77" fillId="0" fontId="27" numFmtId="183" pivotButton="0" quotePrefix="0" xfId="2604">
      <alignment horizontal="center"/>
    </xf>
    <xf applyAlignment="1" borderId="0" fillId="0" fontId="27" numFmtId="183" pivotButton="0" quotePrefix="0" xfId="2604">
      <alignment horizontal="center"/>
    </xf>
    <xf borderId="112" fillId="0" fontId="27" numFmtId="183" pivotButton="0" quotePrefix="0" xfId="2604"/>
    <xf applyAlignment="1" borderId="112" fillId="0" fontId="27" numFmtId="183" pivotButton="0" quotePrefix="0" xfId="2604">
      <alignment horizontal="center"/>
    </xf>
    <xf applyAlignment="1" borderId="0" fillId="0" fontId="27" numFmtId="167" pivotButton="0" quotePrefix="0" xfId="2604">
      <alignment horizontal="center" vertical="center"/>
    </xf>
    <xf applyAlignment="1" borderId="77" fillId="0" fontId="27" numFmtId="169" pivotButton="0" quotePrefix="0" xfId="2604">
      <alignment horizontal="center"/>
    </xf>
    <xf applyAlignment="1" borderId="77" fillId="0" fontId="27" numFmtId="166" pivotButton="0" quotePrefix="0" xfId="2604">
      <alignment horizontal="center" vertical="center"/>
    </xf>
    <xf applyAlignment="1" borderId="112" fillId="0" fontId="27" numFmtId="166" pivotButton="0" quotePrefix="0" xfId="2604">
      <alignment horizontal="center" vertical="center"/>
    </xf>
    <xf applyAlignment="1" borderId="0" fillId="68" fontId="27" numFmtId="171" pivotButton="0" quotePrefix="0" xfId="2523">
      <alignment horizontal="center" vertical="center"/>
    </xf>
    <xf applyAlignment="1" borderId="58" fillId="0" fontId="0" numFmtId="166" pivotButton="0" quotePrefix="0" xfId="2523">
      <alignment horizontal="center" vertical="center"/>
    </xf>
    <xf applyAlignment="1" borderId="58" fillId="0" fontId="24" numFmtId="166" pivotButton="0" quotePrefix="0" xfId="2523">
      <alignment horizontal="center" vertical="center"/>
    </xf>
    <xf applyAlignment="1" borderId="53" fillId="37" fontId="27" numFmtId="165" pivotButton="0" quotePrefix="0" xfId="0">
      <alignment horizontal="left" vertical="center"/>
    </xf>
    <xf applyAlignment="1" borderId="54" fillId="37" fontId="27" numFmtId="166" pivotButton="0" quotePrefix="0" xfId="2523">
      <alignment horizontal="center" vertical="center"/>
    </xf>
    <xf applyAlignment="1" borderId="54" fillId="37" fontId="27" numFmtId="168" pivotButton="0" quotePrefix="0" xfId="2523">
      <alignment horizontal="center" vertical="center"/>
    </xf>
    <xf applyAlignment="1" borderId="54" fillId="37" fontId="27" numFmtId="171" pivotButton="0" quotePrefix="0" xfId="2523">
      <alignment horizontal="center" vertical="center"/>
    </xf>
    <xf applyAlignment="1" borderId="54" fillId="37" fontId="27" numFmtId="184" pivotButton="0" quotePrefix="0" xfId="11162">
      <alignment horizontal="center" vertical="center"/>
    </xf>
    <xf borderId="255" fillId="0" fontId="27" numFmtId="183" pivotButton="0" quotePrefix="0" xfId="2604"/>
    <xf applyAlignment="1" borderId="112" fillId="0" fontId="27" numFmtId="169" pivotButton="0" quotePrefix="0" xfId="2604">
      <alignment horizontal="center"/>
    </xf>
    <xf applyAlignment="1" borderId="0" fillId="0" fontId="24" numFmtId="165" pivotButton="0" quotePrefix="0" xfId="0">
      <alignment horizontal="center"/>
    </xf>
    <xf borderId="60" fillId="0" fontId="24" numFmtId="165" pivotButton="0" quotePrefix="0" xfId="0"/>
    <xf borderId="0" fillId="0" fontId="24" numFmtId="165" pivotButton="0" quotePrefix="0" xfId="0"/>
    <xf borderId="56" fillId="0" fontId="24" numFmtId="165" pivotButton="0" quotePrefix="0" xfId="0"/>
    <xf borderId="58" fillId="0" fontId="24" numFmtId="165" pivotButton="0" quotePrefix="0" xfId="0"/>
    <xf borderId="58" fillId="0" fontId="24" numFmtId="166" pivotButton="0" quotePrefix="0" xfId="2523"/>
    <xf borderId="57" fillId="0" fontId="24" numFmtId="165" pivotButton="0" quotePrefix="0" xfId="0"/>
    <xf borderId="58" fillId="0" fontId="24" numFmtId="184" pivotButton="0" quotePrefix="0" xfId="11162"/>
    <xf applyAlignment="1" borderId="58" fillId="0" fontId="24" numFmtId="165" pivotButton="0" quotePrefix="0" xfId="0">
      <alignment horizontal="center" vertical="center"/>
    </xf>
    <xf borderId="169" fillId="0" fontId="24" numFmtId="165" pivotButton="0" quotePrefix="0" xfId="0"/>
    <xf borderId="254" fillId="0" fontId="24" numFmtId="165" pivotButton="0" quotePrefix="0" xfId="0"/>
    <xf borderId="20" fillId="0" fontId="24" numFmtId="165" pivotButton="0" quotePrefix="0" xfId="0"/>
    <xf applyAlignment="1" borderId="58" fillId="0" fontId="24" numFmtId="165" pivotButton="0" quotePrefix="0" xfId="0">
      <alignment horizontal="center"/>
    </xf>
    <xf borderId="204" fillId="0" fontId="24" numFmtId="165" pivotButton="0" quotePrefix="0" xfId="0"/>
    <xf borderId="255" fillId="0" fontId="24" numFmtId="165" pivotButton="0" quotePrefix="0" xfId="0"/>
    <xf applyAlignment="1" borderId="254" fillId="0" fontId="24" numFmtId="165" pivotButton="0" quotePrefix="0" xfId="0">
      <alignment horizontal="center"/>
    </xf>
    <xf borderId="254" fillId="0" fontId="24" numFmtId="166" pivotButton="0" quotePrefix="0" xfId="2523"/>
    <xf borderId="254" fillId="0" fontId="24" numFmtId="184" pivotButton="0" quotePrefix="0" xfId="11162"/>
    <xf borderId="258" fillId="0" fontId="24" numFmtId="165" pivotButton="0" quotePrefix="0" xfId="0"/>
    <xf borderId="206" fillId="0" fontId="24" numFmtId="165" pivotButton="0" quotePrefix="0" xfId="0"/>
    <xf applyAlignment="1" borderId="58" fillId="0" fontId="24" numFmtId="166" pivotButton="0" quotePrefix="0" xfId="2523">
      <alignment horizontal="center"/>
    </xf>
    <xf applyAlignment="1" borderId="255" fillId="0" fontId="24" numFmtId="165" pivotButton="0" quotePrefix="0" xfId="0">
      <alignment horizontal="center"/>
    </xf>
    <xf applyAlignment="1" borderId="254" fillId="0" fontId="0" numFmtId="166" pivotButton="0" quotePrefix="0" xfId="2523">
      <alignment horizontal="center" vertical="center"/>
    </xf>
    <xf applyAlignment="1" borderId="67" fillId="0" fontId="222" numFmtId="165" pivotButton="0" quotePrefix="0" xfId="0">
      <alignment horizontal="center"/>
    </xf>
    <xf applyAlignment="1" borderId="0" fillId="0" fontId="222" numFmtId="165" pivotButton="0" quotePrefix="0" xfId="0">
      <alignment horizontal="center"/>
    </xf>
    <xf applyAlignment="1" borderId="0" fillId="0" fontId="24" numFmtId="165" pivotButton="0" quotePrefix="0" xfId="0">
      <alignment horizontal="center" vertical="center"/>
    </xf>
    <xf applyAlignment="1" borderId="0" fillId="0" fontId="180" numFmtId="165" pivotButton="0" quotePrefix="0" xfId="0">
      <alignment horizontal="center"/>
    </xf>
    <xf borderId="0" fillId="0" fontId="180" numFmtId="165" pivotButton="0" quotePrefix="0" xfId="0"/>
    <xf applyAlignment="1" borderId="0" fillId="0" fontId="221" numFmtId="166" pivotButton="0" quotePrefix="0" xfId="2523">
      <alignment horizontal="center"/>
    </xf>
    <xf applyAlignment="1" borderId="0" fillId="0" fontId="180" numFmtId="166" pivotButton="0" quotePrefix="0" xfId="2523">
      <alignment horizontal="center"/>
    </xf>
    <xf borderId="0" fillId="0" fontId="0" numFmtId="184" pivotButton="0" quotePrefix="0" xfId="11162"/>
    <xf applyAlignment="1" borderId="0" fillId="0" fontId="0" numFmtId="168" pivotButton="0" quotePrefix="0" xfId="0">
      <alignment horizontal="center"/>
    </xf>
    <xf borderId="0" fillId="0" fontId="321" numFmtId="184" pivotButton="0" quotePrefix="0" xfId="11162"/>
    <xf applyAlignment="1" borderId="0" fillId="0" fontId="321" numFmtId="184" pivotButton="0" quotePrefix="0" xfId="11162">
      <alignment horizontal="center"/>
    </xf>
    <xf borderId="0" fillId="0" fontId="222" numFmtId="184" pivotButton="0" quotePrefix="0" xfId="11162"/>
    <xf borderId="0" fillId="0" fontId="222" numFmtId="192" pivotButton="0" quotePrefix="0" xfId="11162"/>
    <xf applyAlignment="1" borderId="0" fillId="0" fontId="222" numFmtId="184" pivotButton="0" quotePrefix="0" xfId="11162">
      <alignment horizontal="center"/>
    </xf>
    <xf applyAlignment="1" borderId="0" fillId="0" fontId="222" numFmtId="192" pivotButton="0" quotePrefix="0" xfId="11162">
      <alignment horizontal="center"/>
    </xf>
    <xf borderId="0" fillId="0" fontId="321" numFmtId="184" pivotButton="0" quotePrefix="0" xfId="0"/>
    <xf applyAlignment="1" borderId="0" fillId="0" fontId="321" numFmtId="166" pivotButton="0" quotePrefix="0" xfId="0">
      <alignment horizontal="center"/>
    </xf>
    <xf applyAlignment="1" borderId="0" fillId="0" fontId="321" numFmtId="184" pivotButton="0" quotePrefix="0" xfId="0">
      <alignment horizontal="center"/>
    </xf>
    <xf borderId="0" fillId="0" fontId="321" numFmtId="166" pivotButton="0" quotePrefix="0" xfId="0"/>
    <xf applyAlignment="1" borderId="0" fillId="0" fontId="222" numFmtId="170" pivotButton="0" quotePrefix="0" xfId="0">
      <alignment horizontal="center"/>
    </xf>
    <xf applyAlignment="1" borderId="0" fillId="0" fontId="222" numFmtId="166" pivotButton="0" quotePrefix="0" xfId="0">
      <alignment horizontal="center"/>
    </xf>
    <xf applyAlignment="1" borderId="0" fillId="0" fontId="0" numFmtId="166" pivotButton="0" quotePrefix="0" xfId="2523">
      <alignment horizontal="left"/>
    </xf>
    <xf applyAlignment="1" borderId="0" fillId="0" fontId="332" numFmtId="166" pivotButton="0" quotePrefix="0" xfId="2523">
      <alignment horizontal="center"/>
    </xf>
    <xf applyAlignment="1" borderId="0" fillId="0" fontId="222" numFmtId="166" pivotButton="0" quotePrefix="0" xfId="2523">
      <alignment horizontal="center"/>
    </xf>
    <xf applyAlignment="1" borderId="0" fillId="0" fontId="24" numFmtId="166" pivotButton="0" quotePrefix="0" xfId="2523">
      <alignment horizontal="right"/>
    </xf>
    <xf borderId="0" fillId="69" fontId="318" numFmtId="184" pivotButton="0" quotePrefix="0" xfId="11162"/>
    <xf applyAlignment="1" borderId="0" fillId="69" fontId="318" numFmtId="184" pivotButton="0" quotePrefix="0" xfId="11162">
      <alignment horizontal="center"/>
    </xf>
    <xf borderId="0" fillId="0" fontId="332" numFmtId="166" pivotButton="0" quotePrefix="0" xfId="2523"/>
    <xf applyAlignment="1" borderId="0" fillId="0" fontId="24" numFmtId="165" pivotButton="0" quotePrefix="0" xfId="0">
      <alignment horizontal="right"/>
    </xf>
    <xf borderId="0" fillId="0" fontId="332" numFmtId="165" pivotButton="0" quotePrefix="0" xfId="0"/>
    <xf applyAlignment="1" borderId="0" fillId="0" fontId="331" numFmtId="166" pivotButton="0" quotePrefix="0" xfId="2523">
      <alignment horizontal="center"/>
    </xf>
    <xf borderId="0" fillId="0" fontId="0" numFmtId="166" pivotButton="0" quotePrefix="0" xfId="2523"/>
    <xf applyAlignment="1" borderId="0" fillId="0" fontId="0" numFmtId="165" pivotButton="0" quotePrefix="0" xfId="0">
      <alignment horizontal="center" vertical="center"/>
    </xf>
    <xf applyAlignment="1" borderId="0" fillId="0" fontId="0" numFmtId="184" pivotButton="0" quotePrefix="0" xfId="11162">
      <alignment horizontal="center" vertical="center"/>
    </xf>
    <xf applyAlignment="1" borderId="0" fillId="0" fontId="222" numFmtId="165" pivotButton="0" quotePrefix="0" xfId="0">
      <alignment horizontal="center" vertical="center"/>
    </xf>
    <xf applyAlignment="1" borderId="0" fillId="0" fontId="0" numFmtId="166" pivotButton="0" quotePrefix="0" xfId="2523">
      <alignment horizontal="center"/>
    </xf>
    <xf borderId="0" fillId="0" fontId="222" numFmtId="165" pivotButton="0" quotePrefix="0" xfId="0"/>
    <xf borderId="0" fillId="0" fontId="24" numFmtId="166" pivotButton="0" quotePrefix="0" xfId="0"/>
    <xf borderId="0" fillId="0" fontId="0" numFmtId="165" pivotButton="0" quotePrefix="0" xfId="0"/>
    <xf applyAlignment="1" borderId="0" fillId="0" fontId="0" numFmtId="184" pivotButton="0" quotePrefix="0" xfId="11162">
      <alignment horizontal="center"/>
    </xf>
    <xf borderId="0" fillId="0" fontId="33" numFmtId="187" pivotButton="0" quotePrefix="0" xfId="11162"/>
    <xf borderId="0" fillId="0" fontId="33" numFmtId="165" pivotButton="0" quotePrefix="0" xfId="0"/>
    <xf borderId="0" fillId="0" fontId="292" numFmtId="165" pivotButton="0" quotePrefix="0" xfId="0"/>
    <xf applyAlignment="1" borderId="0" fillId="0" fontId="0" numFmtId="167" pivotButton="0" quotePrefix="0" xfId="2604">
      <alignment horizontal="center"/>
    </xf>
    <xf borderId="0" fillId="0" fontId="292" numFmtId="184" pivotButton="0" quotePrefix="0" xfId="11162"/>
    <xf applyAlignment="1" borderId="194" fillId="0" fontId="0" numFmtId="165" pivotButton="0" quotePrefix="0" xfId="0">
      <alignment horizontal="center"/>
    </xf>
    <xf applyAlignment="1" borderId="0" fillId="0" fontId="0" numFmtId="171" pivotButton="0" quotePrefix="0" xfId="2523">
      <alignment horizontal="center"/>
    </xf>
    <xf applyAlignment="1" borderId="0" fillId="0" fontId="0" numFmtId="165" pivotButton="0" quotePrefix="0" xfId="0">
      <alignment horizontal="center"/>
    </xf>
    <xf applyAlignment="1" borderId="0" fillId="0" fontId="33" numFmtId="165" pivotButton="0" quotePrefix="0" xfId="0">
      <alignment horizontal="center"/>
    </xf>
    <xf applyAlignment="1" borderId="0" fillId="0" fontId="229" numFmtId="165" pivotButton="0" quotePrefix="0" xfId="0">
      <alignment horizontal="center"/>
    </xf>
    <xf borderId="0" fillId="0" fontId="229" numFmtId="165" pivotButton="0" quotePrefix="0" xfId="0"/>
    <xf borderId="0" fillId="0" fontId="0" numFmtId="168" pivotButton="0" quotePrefix="0" xfId="0"/>
    <xf borderId="0" fillId="0" fontId="245" numFmtId="168" pivotButton="0" quotePrefix="0" xfId="2523"/>
    <xf borderId="0" fillId="0" fontId="245" numFmtId="166" pivotButton="0" quotePrefix="0" xfId="2604"/>
    <xf borderId="0" fillId="0" fontId="221" numFmtId="184" pivotButton="0" quotePrefix="0" xfId="2604"/>
    <xf borderId="0" fillId="0" fontId="221" numFmtId="187" pivotButton="0" quotePrefix="0" xfId="2604"/>
    <xf borderId="0" fillId="0" fontId="221" numFmtId="184" pivotButton="0" quotePrefix="0" xfId="11162"/>
    <xf applyAlignment="1" borderId="195" fillId="0" fontId="245" numFmtId="168" pivotButton="0" quotePrefix="0" xfId="2523">
      <alignment horizontal="center"/>
    </xf>
    <xf applyAlignment="1" borderId="55" fillId="0" fontId="245" numFmtId="184" pivotButton="0" quotePrefix="0" xfId="11162">
      <alignment horizontal="center"/>
    </xf>
    <xf applyAlignment="1" borderId="55" fillId="0" fontId="245" numFmtId="168" pivotButton="0" quotePrefix="0" xfId="2523">
      <alignment horizontal="center"/>
    </xf>
    <xf applyAlignment="1" borderId="55" fillId="0" fontId="348" numFmtId="184" pivotButton="0" quotePrefix="0" xfId="11162">
      <alignment horizontal="center"/>
    </xf>
    <xf applyAlignment="1" borderId="55" fillId="0" fontId="348" numFmtId="166" pivotButton="0" quotePrefix="0" xfId="2523">
      <alignment horizontal="center"/>
    </xf>
    <xf applyAlignment="1" borderId="55" fillId="0" fontId="245" numFmtId="166" pivotButton="0" quotePrefix="0" xfId="2523">
      <alignment horizontal="center"/>
    </xf>
    <xf applyAlignment="1" borderId="0" fillId="0" fontId="245" numFmtId="166" pivotButton="0" quotePrefix="0" xfId="2523">
      <alignment horizontal="center"/>
    </xf>
    <xf applyAlignment="1" borderId="0" fillId="0" fontId="27" numFmtId="166" pivotButton="0" quotePrefix="0" xfId="2523">
      <alignment horizontal="center"/>
    </xf>
    <xf applyAlignment="1" borderId="0" fillId="0" fontId="245" numFmtId="171" pivotButton="0" quotePrefix="0" xfId="2523">
      <alignment horizontal="center"/>
    </xf>
    <xf applyAlignment="1" borderId="300" fillId="0" fontId="221" numFmtId="184" pivotButton="0" quotePrefix="0" xfId="11162">
      <alignment horizontal="center"/>
    </xf>
    <xf applyAlignment="1" borderId="300" fillId="0" fontId="221" numFmtId="166" pivotButton="0" quotePrefix="0" xfId="2523">
      <alignment horizontal="center"/>
    </xf>
    <xf applyAlignment="1" borderId="301" fillId="0" fontId="0" numFmtId="171" pivotButton="0" quotePrefix="0" xfId="2523">
      <alignment horizontal="center"/>
    </xf>
    <xf applyAlignment="1" borderId="306" fillId="0" fontId="0" numFmtId="166" pivotButton="0" quotePrefix="0" xfId="2523">
      <alignment horizontal="center"/>
    </xf>
    <xf applyAlignment="1" borderId="181" fillId="0" fontId="0" numFmtId="171" pivotButton="0" quotePrefix="0" xfId="2523">
      <alignment horizontal="center"/>
    </xf>
    <xf applyAlignment="1" borderId="181" fillId="0" fontId="0" numFmtId="166" pivotButton="0" quotePrefix="0" xfId="2523">
      <alignment horizontal="center"/>
    </xf>
    <xf applyAlignment="1" borderId="301" fillId="0" fontId="0" numFmtId="184" pivotButton="0" quotePrefix="0" xfId="11162">
      <alignment horizontal="center"/>
    </xf>
    <xf applyAlignment="1" borderId="306" fillId="0" fontId="0" numFmtId="184" pivotButton="0" quotePrefix="0" xfId="11162">
      <alignment horizontal="center"/>
    </xf>
    <xf applyAlignment="1" borderId="304" fillId="0" fontId="0" numFmtId="184" pivotButton="0" quotePrefix="0" xfId="11162">
      <alignment horizontal="center"/>
    </xf>
    <xf applyAlignment="1" borderId="280" fillId="0" fontId="0" numFmtId="184" pivotButton="0" quotePrefix="0" xfId="11162">
      <alignment horizontal="center"/>
    </xf>
    <xf borderId="280" fillId="0" fontId="0" numFmtId="184" pivotButton="0" quotePrefix="0" xfId="11162"/>
    <xf applyAlignment="1" borderId="305" fillId="0" fontId="221" numFmtId="166" pivotButton="0" quotePrefix="0" xfId="2523">
      <alignment horizontal="center"/>
    </xf>
    <xf applyAlignment="1" borderId="306" fillId="0" fontId="33" numFmtId="184" pivotButton="0" quotePrefix="0" xfId="11162">
      <alignment horizontal="center"/>
    </xf>
    <xf borderId="72" fillId="0" fontId="0" numFmtId="0" pivotButton="0" quotePrefix="0" xfId="0"/>
    <xf borderId="90" fillId="0" fontId="0" numFmtId="0" pivotButton="0" quotePrefix="0" xfId="0"/>
    <xf applyAlignment="1" borderId="317" fillId="0" fontId="221" numFmtId="17" pivotButton="0" quotePrefix="0" xfId="11162">
      <alignment horizontal="center" vertical="center"/>
    </xf>
    <xf borderId="203" fillId="0" fontId="0" numFmtId="0" pivotButton="0" quotePrefix="0" xfId="0"/>
    <xf applyAlignment="1" borderId="208" fillId="0" fontId="221" numFmtId="184" pivotButton="0" quotePrefix="0" xfId="11162">
      <alignment horizontal="center" vertical="center"/>
    </xf>
    <xf applyAlignment="1" borderId="190" fillId="0" fontId="221" numFmtId="17" pivotButton="0" quotePrefix="0" xfId="11162">
      <alignment horizontal="center" vertical="center"/>
    </xf>
    <xf applyAlignment="1" borderId="190" fillId="0" fontId="221" numFmtId="184" pivotButton="0" quotePrefix="0" xfId="11162">
      <alignment horizontal="center" vertical="center"/>
    </xf>
    <xf borderId="112" fillId="0" fontId="0" numFmtId="184" pivotButton="0" quotePrefix="0" xfId="11162"/>
    <xf applyAlignment="1" borderId="0" fillId="0" fontId="221" numFmtId="166" pivotButton="0" quotePrefix="0" xfId="2523">
      <alignment horizontal="center" vertical="center"/>
    </xf>
    <xf borderId="17" fillId="0" fontId="0" numFmtId="0" pivotButton="0" quotePrefix="0" xfId="0"/>
    <xf applyAlignment="1" borderId="0" fillId="0" fontId="316" numFmtId="187" pivotButton="0" quotePrefix="0" xfId="11162">
      <alignment horizontal="center"/>
    </xf>
    <xf applyAlignment="1" borderId="0" fillId="0" fontId="221" numFmtId="184" pivotButton="0" quotePrefix="0" xfId="11162">
      <alignment horizontal="right" vertical="center"/>
    </xf>
    <xf applyAlignment="1" borderId="63" fillId="0" fontId="290" numFmtId="184" pivotButton="0" quotePrefix="0" xfId="11162">
      <alignment horizontal="center" vertical="center" wrapText="1"/>
    </xf>
    <xf applyAlignment="1" borderId="0" fillId="0" fontId="33" numFmtId="187" pivotButton="0" quotePrefix="0" xfId="11162">
      <alignment vertical="center"/>
    </xf>
    <xf applyAlignment="1" borderId="0" fillId="0" fontId="0" numFmtId="166" pivotButton="0" quotePrefix="0" xfId="0">
      <alignment horizontal="center"/>
    </xf>
    <xf applyAlignment="1" borderId="112" fillId="0" fontId="0" numFmtId="184" pivotButton="0" quotePrefix="0" xfId="11162">
      <alignment horizontal="center"/>
    </xf>
    <xf applyAlignment="1" borderId="113" fillId="0" fontId="0" numFmtId="171" pivotButton="0" quotePrefix="0" xfId="2523">
      <alignment horizontal="center"/>
    </xf>
    <xf applyAlignment="1" borderId="0" fillId="0" fontId="222" numFmtId="190" pivotButton="0" quotePrefix="0" xfId="0">
      <alignment horizontal="center"/>
    </xf>
    <xf applyAlignment="1" borderId="93" fillId="0" fontId="0" numFmtId="184" pivotButton="0" quotePrefix="0" xfId="11162">
      <alignment horizontal="center"/>
    </xf>
    <xf applyAlignment="1" borderId="81" fillId="0" fontId="0" numFmtId="166" pivotButton="0" quotePrefix="0" xfId="2523">
      <alignment horizontal="center"/>
    </xf>
    <xf applyAlignment="1" borderId="0" fillId="139" fontId="221" numFmtId="166" pivotButton="0" quotePrefix="0" xfId="2523">
      <alignment horizontal="center" vertical="center"/>
    </xf>
    <xf applyAlignment="1" borderId="0" fillId="0" fontId="33" numFmtId="184" pivotButton="0" quotePrefix="0" xfId="11162">
      <alignment horizontal="center"/>
    </xf>
    <xf applyAlignment="1" borderId="62" fillId="37" fontId="27" numFmtId="165" pivotButton="0" quotePrefix="0" xfId="0">
      <alignment horizontal="left" vertical="center"/>
    </xf>
    <xf applyAlignment="1" borderId="63" fillId="37" fontId="27" numFmtId="184" pivotButton="0" quotePrefix="0" xfId="11162">
      <alignment horizontal="center" vertical="center"/>
    </xf>
    <xf applyAlignment="1" borderId="191" fillId="0" fontId="27" numFmtId="184" pivotButton="0" quotePrefix="0" xfId="11162">
      <alignment horizontal="center" vertical="center"/>
    </xf>
    <xf applyAlignment="1" borderId="209" fillId="0" fontId="27" numFmtId="184" pivotButton="0" quotePrefix="0" xfId="11162">
      <alignment horizontal="center" vertical="center"/>
    </xf>
    <xf applyAlignment="1" borderId="191" fillId="37" fontId="27" numFmtId="184" pivotButton="0" quotePrefix="0" xfId="11162">
      <alignment horizontal="center" vertical="center"/>
    </xf>
    <xf applyAlignment="1" borderId="63" fillId="37" fontId="27" numFmtId="189" pivotButton="0" quotePrefix="0" xfId="11162">
      <alignment horizontal="center" vertical="center"/>
    </xf>
    <xf applyAlignment="1" borderId="282" fillId="37" fontId="27" numFmtId="166" pivotButton="0" quotePrefix="0" xfId="2523">
      <alignment horizontal="center" vertical="center"/>
    </xf>
    <xf applyAlignment="1" borderId="201" fillId="37" fontId="27" numFmtId="166" pivotButton="0" quotePrefix="0" xfId="2523">
      <alignment horizontal="center" vertical="center"/>
    </xf>
    <xf applyAlignment="1" borderId="0" fillId="0" fontId="229" numFmtId="184" pivotButton="0" quotePrefix="0" xfId="11162">
      <alignment horizontal="center"/>
    </xf>
    <xf applyAlignment="1" borderId="63" fillId="37" fontId="40" numFmtId="184" pivotButton="0" quotePrefix="0" xfId="11162">
      <alignment horizontal="center" vertical="center"/>
    </xf>
    <xf applyAlignment="1" borderId="0" fillId="139" fontId="221" numFmtId="187" pivotButton="0" quotePrefix="0" xfId="11162">
      <alignment horizontal="center" vertical="center"/>
    </xf>
    <xf borderId="0" fillId="0" fontId="33" numFmtId="184" pivotButton="0" quotePrefix="0" xfId="0"/>
    <xf borderId="0" fillId="0" fontId="290" numFmtId="184" pivotButton="0" quotePrefix="0" xfId="0"/>
    <xf borderId="0" fillId="0" fontId="33" numFmtId="193" pivotButton="0" quotePrefix="0" xfId="0"/>
    <xf applyAlignment="1" borderId="0" fillId="0" fontId="0" numFmtId="171" pivotButton="0" quotePrefix="0" xfId="2523">
      <alignment horizontal="center" vertical="center"/>
    </xf>
    <xf applyAlignment="1" borderId="112" fillId="0" fontId="0" numFmtId="184" pivotButton="0" quotePrefix="0" xfId="11162">
      <alignment horizontal="center" vertical="center"/>
    </xf>
    <xf applyAlignment="1" borderId="93" fillId="0" fontId="0" numFmtId="184" pivotButton="0" quotePrefix="0" xfId="11162">
      <alignment horizontal="center" vertical="center"/>
    </xf>
    <xf applyAlignment="1" borderId="81" fillId="0" fontId="0" numFmtId="166" pivotButton="0" quotePrefix="0" xfId="2523">
      <alignment horizontal="center" vertical="center"/>
    </xf>
    <xf applyAlignment="1" borderId="0" fillId="0" fontId="33" numFmtId="184" pivotButton="0" quotePrefix="0" xfId="11162">
      <alignment horizontal="center" vertical="center"/>
    </xf>
    <xf applyAlignment="1" borderId="62" fillId="37" fontId="27" numFmtId="165" pivotButton="0" quotePrefix="0" xfId="2523">
      <alignment horizontal="left" vertical="center"/>
    </xf>
    <xf applyAlignment="1" borderId="0" fillId="121" fontId="0" numFmtId="184" pivotButton="0" quotePrefix="0" xfId="11162">
      <alignment horizontal="center" vertical="center"/>
    </xf>
    <xf applyAlignment="1" borderId="0" fillId="121" fontId="0" numFmtId="166" pivotButton="0" quotePrefix="0" xfId="2523">
      <alignment horizontal="center" vertical="center"/>
    </xf>
    <xf applyAlignment="1" borderId="112" fillId="121" fontId="0" numFmtId="184" pivotButton="0" quotePrefix="0" xfId="11162">
      <alignment horizontal="center" vertical="center"/>
    </xf>
    <xf applyAlignment="1" borderId="81" fillId="121" fontId="0" numFmtId="166" pivotButton="0" quotePrefix="0" xfId="2523">
      <alignment horizontal="center" vertical="center"/>
    </xf>
    <xf applyAlignment="1" borderId="0" fillId="121" fontId="33" numFmtId="184" pivotButton="0" quotePrefix="0" xfId="11162">
      <alignment horizontal="center" vertical="center"/>
    </xf>
    <xf applyAlignment="1" borderId="0" fillId="127" fontId="0" numFmtId="184" pivotButton="0" quotePrefix="0" xfId="11162">
      <alignment horizontal="center" vertical="center"/>
    </xf>
    <xf applyAlignment="1" borderId="0" fillId="144" fontId="0" numFmtId="166" pivotButton="0" quotePrefix="0" xfId="2523">
      <alignment horizontal="center" vertical="center"/>
    </xf>
    <xf applyAlignment="1" borderId="0" fillId="129" fontId="0" numFmtId="184" pivotButton="0" quotePrefix="0" xfId="11162">
      <alignment horizontal="center" vertical="center"/>
    </xf>
    <xf applyAlignment="1" borderId="0" fillId="129" fontId="0" numFmtId="166" pivotButton="0" quotePrefix="0" xfId="2523">
      <alignment horizontal="center" vertical="center"/>
    </xf>
    <xf applyAlignment="1" borderId="112" fillId="129" fontId="0" numFmtId="184" pivotButton="0" quotePrefix="0" xfId="11162">
      <alignment horizontal="center" vertical="center"/>
    </xf>
    <xf applyAlignment="1" borderId="0" fillId="129" fontId="0" numFmtId="166" pivotButton="0" quotePrefix="0" xfId="2604">
      <alignment horizontal="center" vertical="center"/>
    </xf>
    <xf applyAlignment="1" borderId="81" fillId="129" fontId="0" numFmtId="166" pivotButton="0" quotePrefix="0" xfId="2523">
      <alignment horizontal="center" vertical="center"/>
    </xf>
    <xf applyAlignment="1" borderId="0" fillId="129" fontId="33" numFmtId="184" pivotButton="0" quotePrefix="0" xfId="11162">
      <alignment horizontal="center" vertical="center"/>
    </xf>
    <xf applyAlignment="1" borderId="0" fillId="71" fontId="0" numFmtId="184" pivotButton="0" quotePrefix="0" xfId="11162">
      <alignment horizontal="center" vertical="center"/>
    </xf>
    <xf applyAlignment="1" borderId="0" fillId="121" fontId="0" numFmtId="168" pivotButton="0" quotePrefix="0" xfId="2523">
      <alignment horizontal="center" vertical="center"/>
    </xf>
    <xf applyAlignment="1" borderId="112" fillId="0" fontId="0" numFmtId="168" pivotButton="0" quotePrefix="0" xfId="2523">
      <alignment horizontal="center" vertical="center"/>
    </xf>
    <xf applyAlignment="1" borderId="112" fillId="121" fontId="0" numFmtId="168" pivotButton="0" quotePrefix="0" xfId="2523">
      <alignment horizontal="center" vertical="center"/>
    </xf>
    <xf applyAlignment="1" borderId="0" fillId="121" fontId="222" numFmtId="166" pivotButton="0" quotePrefix="0" xfId="2523">
      <alignment horizontal="center" vertical="center"/>
    </xf>
    <xf applyAlignment="1" borderId="0" fillId="121" fontId="222" numFmtId="184" pivotButton="0" quotePrefix="0" xfId="11162">
      <alignment horizontal="center" vertical="center"/>
    </xf>
    <xf applyAlignment="1" borderId="81" fillId="121" fontId="222" numFmtId="166" pivotButton="0" quotePrefix="0" xfId="2523">
      <alignment horizontal="center" vertical="center"/>
    </xf>
    <xf applyAlignment="1" borderId="63" fillId="144" fontId="27" numFmtId="166" pivotButton="0" quotePrefix="0" xfId="2523">
      <alignment horizontal="center" vertical="center"/>
    </xf>
    <xf applyAlignment="1" borderId="0" fillId="145" fontId="0" numFmtId="184" pivotButton="0" quotePrefix="0" xfId="11162">
      <alignment horizontal="center" vertical="center"/>
    </xf>
    <xf applyAlignment="1" borderId="0" fillId="71" fontId="33" numFmtId="184" pivotButton="0" quotePrefix="0" xfId="11162">
      <alignment horizontal="center" vertical="center"/>
    </xf>
    <xf applyAlignment="1" borderId="0" fillId="71" fontId="222" numFmtId="184" pivotButton="0" quotePrefix="0" xfId="11162">
      <alignment horizontal="center" vertical="center"/>
    </xf>
    <xf applyAlignment="1" borderId="0" fillId="71" fontId="0" numFmtId="166" pivotButton="0" quotePrefix="0" xfId="2523">
      <alignment horizontal="center" vertical="center"/>
    </xf>
    <xf applyAlignment="1" borderId="0" fillId="142" fontId="222" numFmtId="184" pivotButton="0" quotePrefix="0" xfId="11162">
      <alignment horizontal="center" vertical="center"/>
    </xf>
    <xf applyAlignment="1" borderId="0" fillId="141" fontId="222" numFmtId="184" pivotButton="0" quotePrefix="0" xfId="11162">
      <alignment horizontal="center" vertical="center"/>
    </xf>
    <xf applyAlignment="1" borderId="0" fillId="71" fontId="229" numFmtId="184" pivotButton="0" quotePrefix="0" xfId="11162">
      <alignment horizontal="center" vertical="center"/>
    </xf>
    <xf applyAlignment="1" borderId="0" fillId="141" fontId="229" numFmtId="184" pivotButton="0" quotePrefix="0" xfId="11162">
      <alignment horizontal="center" vertical="center"/>
    </xf>
    <xf applyAlignment="1" borderId="0" fillId="127" fontId="222" numFmtId="184" pivotButton="0" quotePrefix="0" xfId="11162">
      <alignment horizontal="center" vertical="center"/>
    </xf>
    <xf applyAlignment="1" borderId="0" fillId="127" fontId="229" numFmtId="184" pivotButton="0" quotePrefix="0" xfId="11162">
      <alignment horizontal="center" vertical="center"/>
    </xf>
    <xf applyAlignment="1" borderId="0" fillId="140" fontId="222" numFmtId="184" pivotButton="0" quotePrefix="0" xfId="11162">
      <alignment horizontal="center" vertical="center"/>
    </xf>
    <xf applyAlignment="1" borderId="0" fillId="140" fontId="229" numFmtId="184" pivotButton="0" quotePrefix="0" xfId="11162">
      <alignment horizontal="center" vertical="center"/>
    </xf>
    <xf applyAlignment="1" borderId="0" fillId="135" fontId="0" numFmtId="184" pivotButton="0" quotePrefix="0" xfId="11162">
      <alignment horizontal="center" vertical="center"/>
    </xf>
    <xf applyAlignment="1" borderId="0" fillId="135" fontId="33" numFmtId="184" pivotButton="0" quotePrefix="0" xfId="11162">
      <alignment horizontal="center" vertical="center"/>
    </xf>
    <xf applyAlignment="1" borderId="0" fillId="128" fontId="222" numFmtId="166" pivotButton="0" quotePrefix="0" xfId="2523">
      <alignment horizontal="center" vertical="center"/>
    </xf>
    <xf applyAlignment="1" borderId="0" fillId="128" fontId="0" numFmtId="166" pivotButton="0" quotePrefix="0" xfId="2523">
      <alignment horizontal="center" vertical="center"/>
    </xf>
    <xf applyAlignment="1" borderId="0" fillId="0" fontId="222" numFmtId="166" pivotButton="0" quotePrefix="0" xfId="2523">
      <alignment horizontal="center" vertical="center"/>
    </xf>
    <xf applyAlignment="1" borderId="112" fillId="128" fontId="0" numFmtId="184" pivotButton="0" quotePrefix="0" xfId="11162">
      <alignment horizontal="center" vertical="center"/>
    </xf>
    <xf applyAlignment="1" borderId="0" fillId="128" fontId="0" numFmtId="184" pivotButton="0" quotePrefix="0" xfId="11162">
      <alignment horizontal="center" vertical="center"/>
    </xf>
    <xf applyAlignment="1" borderId="81" fillId="128" fontId="0" numFmtId="166" pivotButton="0" quotePrefix="0" xfId="2523">
      <alignment horizontal="center" vertical="center"/>
    </xf>
    <xf applyAlignment="1" borderId="0" fillId="128" fontId="33" numFmtId="184" pivotButton="0" quotePrefix="0" xfId="11162">
      <alignment horizontal="center" vertical="center"/>
    </xf>
    <xf applyAlignment="1" borderId="0" fillId="0" fontId="222" numFmtId="184" pivotButton="0" quotePrefix="0" xfId="11162">
      <alignment horizontal="center" vertical="center"/>
    </xf>
    <xf applyAlignment="1" borderId="0" fillId="128" fontId="222" numFmtId="184" pivotButton="0" quotePrefix="0" xfId="11162">
      <alignment horizontal="center" vertical="center"/>
    </xf>
    <xf applyAlignment="1" borderId="0" fillId="142" fontId="0" numFmtId="184" pivotButton="0" quotePrefix="0" xfId="11162">
      <alignment horizontal="center" vertical="center"/>
    </xf>
    <xf applyAlignment="1" borderId="0" fillId="0" fontId="0" numFmtId="168" pivotButton="0" quotePrefix="0" xfId="2523">
      <alignment horizontal="center" vertical="center"/>
    </xf>
    <xf applyAlignment="1" borderId="0" fillId="136" fontId="0" numFmtId="184" pivotButton="0" quotePrefix="0" xfId="11162">
      <alignment horizontal="center" vertical="center"/>
    </xf>
    <xf applyAlignment="1" borderId="0" fillId="121" fontId="229" numFmtId="184" pivotButton="0" quotePrefix="0" xfId="11162">
      <alignment horizontal="center" vertical="center"/>
    </xf>
    <xf applyAlignment="1" borderId="0" fillId="121" fontId="221" numFmtId="184" pivotButton="0" quotePrefix="0" xfId="11162">
      <alignment horizontal="center" vertical="center"/>
    </xf>
    <xf applyAlignment="1" borderId="0" fillId="121" fontId="221" numFmtId="166" pivotButton="0" quotePrefix="0" xfId="2523">
      <alignment horizontal="center" vertical="center"/>
    </xf>
    <xf applyAlignment="1" borderId="112" fillId="0" fontId="221" numFmtId="184" pivotButton="0" quotePrefix="0" xfId="11162">
      <alignment horizontal="center" vertical="center"/>
    </xf>
    <xf applyAlignment="1" borderId="93" fillId="0" fontId="221" numFmtId="184" pivotButton="0" quotePrefix="0" xfId="11162">
      <alignment horizontal="center" vertical="center"/>
    </xf>
    <xf applyAlignment="1" borderId="0" fillId="0" fontId="221" numFmtId="184" pivotButton="0" quotePrefix="0" xfId="11162">
      <alignment horizontal="center" vertical="center"/>
    </xf>
    <xf applyAlignment="1" borderId="112" fillId="121" fontId="221" numFmtId="184" pivotButton="0" quotePrefix="0" xfId="11162">
      <alignment horizontal="center" vertical="center"/>
    </xf>
    <xf applyAlignment="1" borderId="81" fillId="121" fontId="221" numFmtId="166" pivotButton="0" quotePrefix="0" xfId="2523">
      <alignment horizontal="center" vertical="center"/>
    </xf>
    <xf applyAlignment="1" borderId="0" fillId="121" fontId="290" numFmtId="184" pivotButton="0" quotePrefix="0" xfId="11162">
      <alignment horizontal="center" vertical="center"/>
    </xf>
    <xf applyAlignment="1" borderId="0" fillId="132" fontId="0" numFmtId="166" pivotButton="0" quotePrefix="0" xfId="2523">
      <alignment horizontal="center" vertical="center"/>
    </xf>
    <xf applyAlignment="1" borderId="0" fillId="140" fontId="0" numFmtId="166" pivotButton="0" quotePrefix="0" xfId="2523">
      <alignment horizontal="center" vertical="center"/>
    </xf>
    <xf applyAlignment="1" borderId="0" fillId="127" fontId="0" numFmtId="166" pivotButton="0" quotePrefix="0" xfId="2523">
      <alignment horizontal="center" vertical="center"/>
    </xf>
    <xf applyAlignment="1" borderId="0" fillId="121" fontId="179" numFmtId="184" pivotButton="0" quotePrefix="0" xfId="11162">
      <alignment horizontal="center" vertical="center"/>
    </xf>
    <xf applyAlignment="1" borderId="0" fillId="121" fontId="179" numFmtId="166" pivotButton="0" quotePrefix="0" xfId="2523">
      <alignment horizontal="center" vertical="center"/>
    </xf>
    <xf applyAlignment="1" borderId="112" fillId="0" fontId="179" numFmtId="184" pivotButton="0" quotePrefix="0" xfId="11162">
      <alignment horizontal="center" vertical="center"/>
    </xf>
    <xf applyAlignment="1" borderId="0" fillId="127" fontId="179" numFmtId="184" pivotButton="0" quotePrefix="0" xfId="11162">
      <alignment horizontal="center" vertical="center"/>
    </xf>
    <xf applyAlignment="1" borderId="93" fillId="0" fontId="179" numFmtId="184" pivotButton="0" quotePrefix="0" xfId="11162">
      <alignment horizontal="center" vertical="center"/>
    </xf>
    <xf applyAlignment="1" borderId="0" fillId="71" fontId="179" numFmtId="166" pivotButton="0" quotePrefix="0" xfId="2523">
      <alignment horizontal="center" vertical="center"/>
    </xf>
    <xf applyAlignment="1" borderId="112" fillId="121" fontId="179" numFmtId="184" pivotButton="0" quotePrefix="0" xfId="11162">
      <alignment horizontal="center" vertical="center"/>
    </xf>
    <xf applyAlignment="1" borderId="0" fillId="128" fontId="179" numFmtId="184" pivotButton="0" quotePrefix="0" xfId="11162">
      <alignment horizontal="center" vertical="center"/>
    </xf>
    <xf applyAlignment="1" borderId="81" fillId="121" fontId="179" numFmtId="166" pivotButton="0" quotePrefix="0" xfId="2523">
      <alignment horizontal="center" vertical="center"/>
    </xf>
    <xf applyAlignment="1" borderId="0" fillId="121" fontId="225" numFmtId="184" pivotButton="0" quotePrefix="0" xfId="11162">
      <alignment horizontal="center" vertical="center"/>
    </xf>
    <xf applyAlignment="1" borderId="0" fillId="143" fontId="0" numFmtId="166" pivotButton="0" quotePrefix="0" xfId="2523">
      <alignment horizontal="center" vertical="center"/>
    </xf>
    <xf applyAlignment="1" borderId="0" fillId="121" fontId="33" numFmtId="166" pivotButton="0" quotePrefix="0" xfId="2523">
      <alignment horizontal="center" vertical="center"/>
    </xf>
    <xf applyAlignment="1" borderId="0" fillId="130" fontId="0" numFmtId="184" pivotButton="0" quotePrefix="0" xfId="11162">
      <alignment horizontal="center" vertical="center"/>
    </xf>
    <xf applyAlignment="1" borderId="0" fillId="70" fontId="0" numFmtId="184" pivotButton="0" quotePrefix="0" xfId="11162">
      <alignment horizontal="center" vertical="center"/>
    </xf>
    <xf applyAlignment="1" borderId="0" fillId="132" fontId="0" numFmtId="184" pivotButton="0" quotePrefix="0" xfId="11162">
      <alignment horizontal="center" vertical="center"/>
    </xf>
    <xf applyAlignment="1" borderId="0" fillId="132" fontId="33" numFmtId="184" pivotButton="0" quotePrefix="0" xfId="11162">
      <alignment horizontal="center" vertical="center"/>
    </xf>
    <xf applyAlignment="1" borderId="81" fillId="71" fontId="179" numFmtId="166" pivotButton="0" quotePrefix="0" xfId="2523">
      <alignment horizontal="center" vertical="center"/>
    </xf>
    <xf applyAlignment="1" borderId="72" fillId="0" fontId="0" numFmtId="184" pivotButton="0" quotePrefix="0" xfId="11162">
      <alignment horizontal="center" vertical="center"/>
    </xf>
    <xf applyAlignment="1" borderId="72" fillId="0" fontId="0" numFmtId="166" pivotButton="0" quotePrefix="0" xfId="2523">
      <alignment horizontal="center" vertical="center"/>
    </xf>
    <xf applyAlignment="1" borderId="190" fillId="0" fontId="0" numFmtId="184" pivotButton="0" quotePrefix="0" xfId="11162">
      <alignment horizontal="center" vertical="center"/>
    </xf>
    <xf applyAlignment="1" borderId="208" fillId="0" fontId="0" numFmtId="184" pivotButton="0" quotePrefix="0" xfId="11162">
      <alignment horizontal="center" vertical="center"/>
    </xf>
    <xf applyAlignment="1" borderId="200" fillId="0" fontId="0" numFmtId="166" pivotButton="0" quotePrefix="0" xfId="2523">
      <alignment horizontal="center" vertical="center"/>
    </xf>
    <xf applyAlignment="1" borderId="72" fillId="0" fontId="33" numFmtId="184" pivotButton="0" quotePrefix="0" xfId="11162">
      <alignment horizontal="center" vertical="center"/>
    </xf>
    <xf applyAlignment="1" borderId="71" fillId="0" fontId="0" numFmtId="184" pivotButton="0" quotePrefix="0" xfId="11162">
      <alignment horizontal="center" vertical="center"/>
    </xf>
    <xf applyAlignment="1" borderId="71" fillId="0" fontId="0" numFmtId="166" pivotButton="0" quotePrefix="0" xfId="2523">
      <alignment horizontal="center" vertical="center"/>
    </xf>
    <xf applyAlignment="1" borderId="192" fillId="0" fontId="0" numFmtId="184" pivotButton="0" quotePrefix="0" xfId="11162">
      <alignment horizontal="center" vertical="center"/>
    </xf>
    <xf applyAlignment="1" borderId="210" fillId="0" fontId="0" numFmtId="184" pivotButton="0" quotePrefix="0" xfId="11162">
      <alignment horizontal="center" vertical="center"/>
    </xf>
    <xf applyAlignment="1" borderId="202" fillId="0" fontId="0" numFmtId="166" pivotButton="0" quotePrefix="0" xfId="2523">
      <alignment horizontal="center" vertical="center"/>
    </xf>
    <xf applyAlignment="1" borderId="71" fillId="0" fontId="33" numFmtId="184" pivotButton="0" quotePrefix="0" xfId="11162">
      <alignment horizontal="center" vertical="center"/>
    </xf>
    <xf applyAlignment="1" borderId="0" fillId="69" fontId="0" numFmtId="184" pivotButton="0" quotePrefix="0" xfId="11162">
      <alignment horizontal="center" vertical="center"/>
    </xf>
    <xf applyAlignment="1" borderId="0" fillId="69" fontId="33" numFmtId="184" pivotButton="0" quotePrefix="0" xfId="11162">
      <alignment horizontal="center" vertical="center"/>
    </xf>
    <xf applyAlignment="1" borderId="0" fillId="121" fontId="0" numFmtId="184" pivotButton="0" quotePrefix="0" xfId="11162">
      <alignment vertical="center"/>
    </xf>
    <xf applyAlignment="1" borderId="0" fillId="142" fontId="0" numFmtId="184" pivotButton="0" quotePrefix="0" xfId="11162">
      <alignment vertical="center"/>
    </xf>
    <xf applyAlignment="1" borderId="0" fillId="142" fontId="0" numFmtId="166" pivotButton="0" quotePrefix="0" xfId="2523">
      <alignment horizontal="center" vertical="center"/>
    </xf>
    <xf applyAlignment="1" borderId="0" fillId="145" fontId="0" numFmtId="184" pivotButton="0" quotePrefix="0" xfId="11162">
      <alignment vertical="center"/>
    </xf>
    <xf applyAlignment="1" borderId="0" fillId="121" fontId="33" numFmtId="184" pivotButton="0" quotePrefix="0" xfId="11162">
      <alignment vertical="center"/>
    </xf>
    <xf applyAlignment="1" borderId="0" fillId="134" fontId="222" numFmtId="184" pivotButton="0" quotePrefix="0" xfId="11162">
      <alignment horizontal="center" vertical="center"/>
    </xf>
    <xf applyAlignment="1" borderId="0" fillId="134" fontId="229" numFmtId="184" pivotButton="0" quotePrefix="0" xfId="11162">
      <alignment horizontal="center" vertical="center"/>
    </xf>
    <xf applyAlignment="1" borderId="0" fillId="69" fontId="222" numFmtId="184" pivotButton="0" quotePrefix="0" xfId="11162">
      <alignment horizontal="center" vertical="center"/>
    </xf>
    <xf applyAlignment="1" borderId="0" fillId="69" fontId="229" numFmtId="184" pivotButton="0" quotePrefix="0" xfId="11162">
      <alignment horizontal="center" vertical="center"/>
    </xf>
    <xf applyAlignment="1" borderId="0" fillId="134" fontId="0" numFmtId="184" pivotButton="0" quotePrefix="0" xfId="11162">
      <alignment horizontal="center" vertical="center"/>
    </xf>
    <xf applyAlignment="1" borderId="0" fillId="134" fontId="33" numFmtId="184" pivotButton="0" quotePrefix="0" xfId="11162">
      <alignment horizontal="center" vertical="center"/>
    </xf>
    <xf applyAlignment="1" borderId="0" fillId="140" fontId="0" numFmtId="184" pivotButton="0" quotePrefix="0" xfId="11162">
      <alignment horizontal="center" vertical="center"/>
    </xf>
    <xf applyAlignment="1" borderId="0" fillId="140" fontId="33" numFmtId="184" pivotButton="0" quotePrefix="0" xfId="11162">
      <alignment horizontal="center" vertical="center"/>
    </xf>
    <xf applyAlignment="1" borderId="0" fillId="127" fontId="0" numFmtId="189" pivotButton="0" quotePrefix="0" xfId="11162">
      <alignment horizontal="center" vertical="center"/>
    </xf>
    <xf applyAlignment="1" borderId="0" fillId="121" fontId="0" numFmtId="171" pivotButton="0" quotePrefix="0" xfId="2523">
      <alignment horizontal="center" vertical="center"/>
    </xf>
    <xf applyAlignment="1" borderId="81" fillId="121" fontId="0" numFmtId="171" pivotButton="0" quotePrefix="0" xfId="2523">
      <alignment horizontal="center" vertical="center"/>
    </xf>
    <xf applyAlignment="1" borderId="0" fillId="139" fontId="221" numFmtId="168" pivotButton="0" quotePrefix="0" xfId="2523">
      <alignment horizontal="center" vertical="center"/>
    </xf>
    <xf applyAlignment="1" borderId="72" fillId="0" fontId="0" numFmtId="167" pivotButton="0" quotePrefix="0" xfId="2604">
      <alignment horizontal="center" vertical="center"/>
    </xf>
    <xf applyAlignment="1" borderId="0" fillId="121" fontId="0" numFmtId="187" pivotButton="0" quotePrefix="0" xfId="11162">
      <alignment horizontal="center" vertical="center"/>
    </xf>
    <xf applyAlignment="1" borderId="0" fillId="71" fontId="222" numFmtId="189" pivotButton="0" quotePrefix="0" xfId="11162">
      <alignment horizontal="center" vertical="center"/>
    </xf>
    <xf applyAlignment="1" borderId="0" fillId="71" fontId="229" numFmtId="189" pivotButton="0" quotePrefix="0" xfId="11162">
      <alignment horizontal="center" vertical="center"/>
    </xf>
    <xf applyAlignment="1" borderId="72" fillId="0" fontId="27" numFmtId="184" pivotButton="0" quotePrefix="0" xfId="11162">
      <alignment horizontal="center" vertical="center"/>
    </xf>
    <xf borderId="0" fillId="0" fontId="33" numFmtId="184" pivotButton="0" quotePrefix="0" xfId="11162"/>
    <xf applyAlignment="1" borderId="0" fillId="131" fontId="0" numFmtId="184" pivotButton="0" quotePrefix="0" xfId="11162">
      <alignment horizontal="center" vertical="center"/>
    </xf>
    <xf applyAlignment="1" borderId="0" fillId="131" fontId="0" numFmtId="166" pivotButton="0" quotePrefix="0" xfId="2523">
      <alignment horizontal="center" vertical="center"/>
    </xf>
    <xf applyAlignment="1" borderId="112" fillId="131" fontId="0" numFmtId="184" pivotButton="0" quotePrefix="0" xfId="11162">
      <alignment horizontal="center" vertical="center"/>
    </xf>
    <xf applyAlignment="1" borderId="81" fillId="131" fontId="0" numFmtId="166" pivotButton="0" quotePrefix="0" xfId="2523">
      <alignment horizontal="center" vertical="center"/>
    </xf>
    <xf applyAlignment="1" borderId="0" fillId="131" fontId="33" numFmtId="184" pivotButton="0" quotePrefix="0" xfId="11162">
      <alignment horizontal="center" vertical="center"/>
    </xf>
    <xf applyAlignment="1" borderId="0" fillId="109" fontId="0" numFmtId="184" pivotButton="0" quotePrefix="0" xfId="11162">
      <alignment horizontal="center" vertical="center"/>
    </xf>
    <xf applyAlignment="1" borderId="0" fillId="0" fontId="33" numFmtId="166" pivotButton="0" quotePrefix="0" xfId="2523">
      <alignment horizontal="center" vertical="center"/>
    </xf>
    <xf applyAlignment="1" borderId="186" fillId="37" fontId="27" numFmtId="184" pivotButton="0" quotePrefix="0" xfId="11162">
      <alignment horizontal="center" vertical="center"/>
    </xf>
    <xf applyAlignment="1" borderId="115" fillId="37" fontId="27" numFmtId="166" pivotButton="0" quotePrefix="0" xfId="2523">
      <alignment horizontal="center" vertical="center"/>
    </xf>
    <xf applyAlignment="1" borderId="115" fillId="37" fontId="27" numFmtId="184" pivotButton="0" quotePrefix="0" xfId="11162">
      <alignment horizontal="center" vertical="center"/>
    </xf>
    <xf applyAlignment="1" borderId="115" fillId="37" fontId="27" numFmtId="184" pivotButton="0" quotePrefix="0" xfId="2604">
      <alignment horizontal="center" vertical="center"/>
    </xf>
    <xf applyAlignment="1" borderId="193" fillId="0" fontId="27" numFmtId="184" pivotButton="0" quotePrefix="0" xfId="11162">
      <alignment horizontal="center" vertical="center"/>
    </xf>
    <xf applyAlignment="1" borderId="211" fillId="0" fontId="27" numFmtId="184" pivotButton="0" quotePrefix="0" xfId="11162">
      <alignment horizontal="center" vertical="center"/>
    </xf>
    <xf applyAlignment="1" borderId="193" fillId="37" fontId="27" numFmtId="184" pivotButton="0" quotePrefix="0" xfId="11162">
      <alignment horizontal="center" vertical="center"/>
    </xf>
    <xf borderId="255" fillId="0" fontId="0" numFmtId="184" pivotButton="0" quotePrefix="0" xfId="11162"/>
    <xf applyAlignment="1" borderId="263" fillId="37" fontId="27" numFmtId="184" pivotButton="0" quotePrefix="0" xfId="2604">
      <alignment horizontal="center" vertical="center"/>
    </xf>
    <xf applyAlignment="1" borderId="186" fillId="37" fontId="40" numFmtId="184" pivotButton="0" quotePrefix="0" xfId="11162">
      <alignment horizontal="center" vertical="center"/>
    </xf>
    <xf borderId="0" fillId="0" fontId="33" numFmtId="168" pivotButton="0" quotePrefix="0" xfId="2523"/>
    <xf borderId="0" fillId="0" fontId="0" numFmtId="168" pivotButton="0" quotePrefix="0" xfId="2523"/>
    <xf borderId="272" fillId="0" fontId="0" numFmtId="168" pivotButton="0" quotePrefix="0" xfId="2523"/>
    <xf applyAlignment="1" borderId="0" fillId="0" fontId="0" numFmtId="168" pivotButton="0" quotePrefix="0" xfId="2523">
      <alignment horizontal="center"/>
    </xf>
    <xf applyAlignment="1" borderId="0" fillId="0" fontId="221" numFmtId="184" pivotButton="0" quotePrefix="0" xfId="11162">
      <alignment horizontal="center"/>
    </xf>
    <xf applyAlignment="1" borderId="0" fillId="0" fontId="33" numFmtId="168" pivotButton="0" quotePrefix="0" xfId="2523">
      <alignment horizontal="center"/>
    </xf>
    <xf applyAlignment="1" borderId="0" fillId="0" fontId="229" numFmtId="168" pivotButton="0" quotePrefix="0" xfId="2523">
      <alignment horizontal="center"/>
    </xf>
    <xf borderId="0" fillId="0" fontId="229" numFmtId="184" pivotButton="0" quotePrefix="0" xfId="0"/>
    <xf applyAlignment="1" borderId="0" fillId="0" fontId="33" numFmtId="167" pivotButton="0" quotePrefix="0" xfId="2604">
      <alignment horizontal="center"/>
    </xf>
    <xf borderId="0" fillId="0" fontId="0" numFmtId="184" pivotButton="0" quotePrefix="0" xfId="2604"/>
    <xf borderId="0" fillId="0" fontId="0" numFmtId="166" pivotButton="0" quotePrefix="0" xfId="2604"/>
    <xf borderId="0" fillId="0" fontId="222" numFmtId="168" pivotButton="0" quotePrefix="0" xfId="2604"/>
    <xf applyAlignment="1" borderId="0" fillId="0" fontId="24" numFmtId="184" pivotButton="0" quotePrefix="0" xfId="11162">
      <alignment horizontal="center"/>
    </xf>
    <xf borderId="0" fillId="0" fontId="320" numFmtId="194" pivotButton="0" quotePrefix="0" xfId="11162"/>
    <xf applyAlignment="1" borderId="0" fillId="0" fontId="222" numFmtId="189" pivotButton="0" quotePrefix="0" xfId="2604">
      <alignment horizontal="center"/>
    </xf>
    <xf applyAlignment="1" borderId="0" fillId="0" fontId="222" numFmtId="184" pivotButton="0" quotePrefix="0" xfId="2604">
      <alignment horizontal="center"/>
    </xf>
    <xf borderId="0" fillId="0" fontId="0" numFmtId="166" pivotButton="0" quotePrefix="0" xfId="0"/>
    <xf borderId="0" fillId="0" fontId="292" numFmtId="166" pivotButton="0" quotePrefix="0" xfId="0"/>
    <xf borderId="0" fillId="0" fontId="0" numFmtId="189" pivotButton="0" quotePrefix="0" xfId="11162"/>
    <xf borderId="55" fillId="0" fontId="222" numFmtId="166" pivotButton="0" quotePrefix="0" xfId="2523"/>
    <xf applyAlignment="1" borderId="0" fillId="0" fontId="222" numFmtId="189" pivotButton="0" quotePrefix="0" xfId="11162">
      <alignment horizontal="center"/>
    </xf>
    <xf borderId="0" fillId="0" fontId="222" numFmtId="166" pivotButton="0" quotePrefix="0" xfId="2523"/>
    <xf borderId="0" fillId="0" fontId="222" numFmtId="168" pivotButton="0" quotePrefix="0" xfId="2523"/>
    <xf borderId="0" fillId="0" fontId="222" numFmtId="170" pivotButton="0" quotePrefix="0" xfId="0"/>
    <xf borderId="0" fillId="0" fontId="222" numFmtId="171" pivotButton="0" quotePrefix="0" xfId="2523"/>
    <xf borderId="0" fillId="0" fontId="222" numFmtId="166" pivotButton="0" quotePrefix="0" xfId="2604"/>
    <xf applyAlignment="1" borderId="306" fillId="0" fontId="340" numFmtId="166" pivotButton="0" quotePrefix="0" xfId="2523">
      <alignment vertical="center"/>
    </xf>
    <xf applyAlignment="1" borderId="301" fillId="0" fontId="220" numFmtId="166" pivotButton="0" quotePrefix="0" xfId="2523">
      <alignment vertical="center"/>
    </xf>
    <xf borderId="306" fillId="0" fontId="0" numFmtId="166" pivotButton="0" quotePrefix="0" xfId="2523"/>
    <xf applyAlignment="1" borderId="301" fillId="0" fontId="0" numFmtId="166" pivotButton="0" quotePrefix="0" xfId="2523">
      <alignment horizontal="center"/>
    </xf>
    <xf applyAlignment="1" borderId="306" fillId="0" fontId="220" numFmtId="166" pivotButton="0" quotePrefix="0" xfId="2523">
      <alignment vertical="center"/>
    </xf>
    <xf applyAlignment="1" borderId="16" fillId="0" fontId="221" numFmtId="17" pivotButton="0" quotePrefix="0" xfId="0">
      <alignment horizontal="center" vertical="center"/>
    </xf>
    <xf borderId="258" fillId="0" fontId="0" numFmtId="0" pivotButton="0" quotePrefix="0" xfId="0"/>
    <xf applyAlignment="1" borderId="207" fillId="0" fontId="220" numFmtId="184" pivotButton="0" quotePrefix="0" xfId="0">
      <alignment horizontal="center" vertical="center"/>
    </xf>
    <xf borderId="227" fillId="0" fontId="0" numFmtId="0" pivotButton="0" quotePrefix="0" xfId="0"/>
    <xf applyAlignment="1" borderId="0" fillId="0" fontId="221" numFmtId="184" pivotButton="0" quotePrefix="0" xfId="11162">
      <alignment vertical="center"/>
    </xf>
    <xf applyAlignment="1" borderId="113" fillId="0" fontId="0" numFmtId="166" pivotButton="0" quotePrefix="0" xfId="2523">
      <alignment horizontal="center"/>
    </xf>
    <xf applyAlignment="1" borderId="113" fillId="0" fontId="0" numFmtId="184" pivotButton="0" quotePrefix="0" xfId="11162">
      <alignment horizontal="center"/>
    </xf>
    <xf borderId="113" fillId="0" fontId="0" numFmtId="166" pivotButton="0" quotePrefix="0" xfId="2523"/>
    <xf applyAlignment="1" borderId="254" fillId="0" fontId="0" numFmtId="166" pivotButton="0" quotePrefix="0" xfId="2523">
      <alignment horizontal="center"/>
    </xf>
    <xf applyAlignment="1" borderId="287" fillId="37" fontId="27" numFmtId="166" pivotButton="0" quotePrefix="0" xfId="2523">
      <alignment horizontal="center" vertical="center"/>
    </xf>
    <xf applyAlignment="1" borderId="288" fillId="37" fontId="27" numFmtId="166" pivotButton="0" quotePrefix="0" xfId="2523">
      <alignment horizontal="center" vertical="center"/>
    </xf>
    <xf applyAlignment="1" borderId="290" fillId="37" fontId="27" numFmtId="167" pivotButton="0" quotePrefix="0" xfId="2604">
      <alignment horizontal="center" vertical="center"/>
    </xf>
    <xf applyAlignment="1" borderId="290" fillId="0" fontId="27" numFmtId="184" pivotButton="0" quotePrefix="0" xfId="11162">
      <alignment horizontal="center" vertical="center"/>
    </xf>
    <xf applyAlignment="1" borderId="288" fillId="37" fontId="27" numFmtId="184" pivotButton="0" quotePrefix="0" xfId="11162">
      <alignment horizontal="center" vertical="center"/>
    </xf>
    <xf applyAlignment="1" borderId="289" fillId="37" fontId="27" numFmtId="167" pivotButton="0" quotePrefix="0" xfId="2604">
      <alignment horizontal="center" vertical="center"/>
    </xf>
    <xf applyAlignment="1" borderId="287" fillId="37" fontId="27" numFmtId="184" pivotButton="0" quotePrefix="0" xfId="11162">
      <alignment horizontal="center" vertical="center"/>
    </xf>
    <xf applyAlignment="1" borderId="284" fillId="37" fontId="27" numFmtId="166" pivotButton="0" quotePrefix="0" xfId="2523">
      <alignment horizontal="center" vertical="center"/>
    </xf>
    <xf applyAlignment="1" borderId="272" fillId="37" fontId="27" numFmtId="166" pivotButton="0" quotePrefix="0" xfId="2523">
      <alignment horizontal="center" vertical="center"/>
    </xf>
    <xf borderId="0" fillId="0" fontId="222" numFmtId="184" pivotButton="0" quotePrefix="0" xfId="0"/>
    <xf applyAlignment="1" borderId="272" fillId="0" fontId="27" numFmtId="166" pivotButton="0" quotePrefix="0" xfId="2523">
      <alignment horizontal="center" vertical="center"/>
    </xf>
    <xf applyAlignment="1" borderId="272" fillId="0" fontId="0" numFmtId="166" pivotButton="0" quotePrefix="0" xfId="2523">
      <alignment horizontal="center" vertical="center"/>
    </xf>
    <xf applyAlignment="1" borderId="113" fillId="0" fontId="0" numFmtId="166" pivotButton="0" quotePrefix="0" xfId="2523">
      <alignment horizontal="center" vertical="center"/>
    </xf>
    <xf applyAlignment="1" borderId="63" fillId="68" fontId="27" numFmtId="166" pivotButton="0" quotePrefix="0" xfId="2523">
      <alignment horizontal="center" vertical="center"/>
    </xf>
    <xf applyAlignment="1" borderId="72" fillId="37" fontId="27" numFmtId="166" pivotButton="0" quotePrefix="0" xfId="2523">
      <alignment horizontal="center" vertical="center"/>
    </xf>
    <xf applyAlignment="1" borderId="86" fillId="37" fontId="27" numFmtId="166" pivotButton="0" quotePrefix="0" xfId="2523">
      <alignment horizontal="center" vertical="center"/>
    </xf>
    <xf applyAlignment="1" borderId="63" fillId="0" fontId="27" numFmtId="166" pivotButton="0" quotePrefix="0" xfId="2523">
      <alignment horizontal="center" vertical="center"/>
    </xf>
    <xf applyAlignment="1" borderId="87" fillId="0" fontId="0" numFmtId="166" pivotButton="0" quotePrefix="0" xfId="2523">
      <alignment horizontal="center" vertical="center"/>
    </xf>
    <xf applyAlignment="1" borderId="0" fillId="37" fontId="39" numFmtId="166" pivotButton="0" quotePrefix="0" xfId="2523">
      <alignment horizontal="center" vertical="center"/>
    </xf>
    <xf applyAlignment="1" borderId="112" fillId="0" fontId="39" numFmtId="184" pivotButton="0" quotePrefix="0" xfId="11162">
      <alignment horizontal="center" vertical="center"/>
    </xf>
    <xf applyAlignment="1" borderId="0" fillId="37" fontId="39" numFmtId="184" pivotButton="0" quotePrefix="0" xfId="11162">
      <alignment horizontal="center" vertical="center"/>
    </xf>
    <xf applyAlignment="1" borderId="0" fillId="37" fontId="39" numFmtId="167" pivotButton="0" quotePrefix="0" xfId="2604">
      <alignment horizontal="center" vertical="center"/>
    </xf>
    <xf applyAlignment="1" borderId="113" fillId="37" fontId="39" numFmtId="166" pivotButton="0" quotePrefix="0" xfId="2523">
      <alignment horizontal="center" vertical="center"/>
    </xf>
    <xf applyAlignment="1" borderId="112" fillId="0" fontId="27" numFmtId="184" pivotButton="0" quotePrefix="0" xfId="11162">
      <alignment horizontal="center" vertical="center"/>
    </xf>
    <xf applyAlignment="1" borderId="0" fillId="0" fontId="27" numFmtId="184" pivotButton="0" quotePrefix="0" xfId="11162">
      <alignment horizontal="center" vertical="center"/>
    </xf>
    <xf applyAlignment="1" borderId="113" fillId="0" fontId="27" numFmtId="166" pivotButton="0" quotePrefix="0" xfId="2523">
      <alignment horizontal="center" vertical="center"/>
    </xf>
    <xf applyAlignment="1" borderId="74" fillId="121" fontId="289" numFmtId="0" pivotButton="0" quotePrefix="0" xfId="0">
      <alignment horizontal="left" vertical="center"/>
    </xf>
    <xf applyAlignment="1" borderId="0" fillId="121" fontId="291" numFmtId="166" pivotButton="0" quotePrefix="0" xfId="2523">
      <alignment horizontal="center" vertical="center"/>
    </xf>
    <xf applyAlignment="1" borderId="112" fillId="0" fontId="291" numFmtId="184" pivotButton="0" quotePrefix="0" xfId="11162">
      <alignment horizontal="center" vertical="center"/>
    </xf>
    <xf applyAlignment="1" borderId="0" fillId="121" fontId="291" numFmtId="184" pivotButton="0" quotePrefix="0" xfId="11162">
      <alignment horizontal="center" vertical="center"/>
    </xf>
    <xf applyAlignment="1" borderId="0" fillId="121" fontId="223" numFmtId="166" pivotButton="0" quotePrefix="0" xfId="2523">
      <alignment horizontal="center" vertical="center"/>
    </xf>
    <xf applyAlignment="1" borderId="113" fillId="121" fontId="291" numFmtId="166" pivotButton="0" quotePrefix="0" xfId="2523">
      <alignment horizontal="center" vertical="center"/>
    </xf>
    <xf applyAlignment="1" borderId="0" fillId="121" fontId="40" numFmtId="184" pivotButton="0" quotePrefix="0" xfId="11162">
      <alignment horizontal="center" vertical="center"/>
    </xf>
    <xf applyAlignment="1" borderId="0" fillId="121" fontId="40" numFmtId="166" pivotButton="0" quotePrefix="0" xfId="2523">
      <alignment horizontal="center" vertical="center"/>
    </xf>
    <xf applyAlignment="1" borderId="112" fillId="0" fontId="40" numFmtId="184" pivotButton="0" quotePrefix="0" xfId="11162">
      <alignment horizontal="center" vertical="center"/>
    </xf>
    <xf applyAlignment="1" borderId="0" fillId="121" fontId="40" numFmtId="187" pivotButton="0" quotePrefix="0" xfId="11162">
      <alignment horizontal="center" vertical="center"/>
    </xf>
    <xf applyAlignment="1" borderId="0" fillId="121" fontId="27" numFmtId="166" pivotButton="0" quotePrefix="0" xfId="2523">
      <alignment horizontal="center" vertical="center"/>
    </xf>
    <xf applyAlignment="1" borderId="113" fillId="121" fontId="40" numFmtId="166" pivotButton="0" quotePrefix="0" xfId="2523">
      <alignment horizontal="center" vertical="center"/>
    </xf>
    <xf borderId="0" fillId="0" fontId="27" numFmtId="184" pivotButton="0" quotePrefix="0" xfId="11162"/>
    <xf applyAlignment="1" borderId="112" fillId="0" fontId="33" numFmtId="184" pivotButton="0" quotePrefix="0" xfId="11162">
      <alignment horizontal="center" vertical="center"/>
    </xf>
    <xf applyAlignment="1" borderId="113" fillId="121" fontId="33" numFmtId="166" pivotButton="0" quotePrefix="0" xfId="2523">
      <alignment horizontal="center" vertical="center"/>
    </xf>
    <xf applyAlignment="1" borderId="0" fillId="121" fontId="33" numFmtId="170" pivotButton="0" quotePrefix="0" xfId="2523">
      <alignment horizontal="center" vertical="center"/>
    </xf>
    <xf applyAlignment="1" borderId="0" fillId="71" fontId="33" numFmtId="166" pivotButton="0" quotePrefix="0" xfId="2523">
      <alignment horizontal="center" vertical="center"/>
    </xf>
    <xf applyAlignment="1" borderId="0" fillId="127" fontId="33" numFmtId="166" pivotButton="0" quotePrefix="0" xfId="2523">
      <alignment horizontal="center" vertical="center"/>
    </xf>
    <xf applyAlignment="1" borderId="0" fillId="127" fontId="33" numFmtId="184" pivotButton="0" quotePrefix="0" xfId="11162">
      <alignment horizontal="center" vertical="center"/>
    </xf>
    <xf applyAlignment="1" borderId="113" fillId="127" fontId="33" numFmtId="166" pivotButton="0" quotePrefix="0" xfId="2523">
      <alignment horizontal="center" vertical="center"/>
    </xf>
    <xf borderId="0" fillId="127" fontId="0" numFmtId="184" pivotButton="0" quotePrefix="0" xfId="11162"/>
    <xf applyAlignment="1" borderId="0" fillId="121" fontId="40" numFmtId="166" pivotButton="0" quotePrefix="0" xfId="2604">
      <alignment horizontal="center" vertical="center"/>
    </xf>
    <xf applyAlignment="1" borderId="0" fillId="121" fontId="27" numFmtId="184" pivotButton="0" quotePrefix="0" xfId="11162">
      <alignment horizontal="center" vertical="center"/>
    </xf>
    <xf applyAlignment="1" borderId="113" fillId="121" fontId="27" numFmtId="166" pivotButton="0" quotePrefix="0" xfId="2523">
      <alignment horizontal="center" vertical="center"/>
    </xf>
    <xf applyAlignment="1" borderId="112" fillId="0" fontId="222" numFmtId="184" pivotButton="0" quotePrefix="0" xfId="11162">
      <alignment horizontal="center" vertical="center"/>
    </xf>
    <xf applyAlignment="1" borderId="113" fillId="121" fontId="222" numFmtId="166" pivotButton="0" quotePrefix="0" xfId="2523">
      <alignment horizontal="center" vertical="center"/>
    </xf>
    <xf applyAlignment="1" borderId="0" fillId="0" fontId="27" numFmtId="166" pivotButton="0" quotePrefix="0" xfId="2604">
      <alignment horizontal="center" vertical="center"/>
    </xf>
    <xf applyAlignment="1" borderId="68" fillId="40" fontId="41" numFmtId="165" pivotButton="0" quotePrefix="0" xfId="2589">
      <alignment horizontal="left" indent="1"/>
    </xf>
    <xf applyAlignment="1" borderId="112" fillId="0" fontId="24" numFmtId="184" pivotButton="0" quotePrefix="0" xfId="11162">
      <alignment horizontal="center" vertical="center"/>
    </xf>
    <xf applyAlignment="1" borderId="0" fillId="0" fontId="24" numFmtId="184" pivotButton="0" quotePrefix="0" xfId="11162">
      <alignment horizontal="center" vertical="center"/>
    </xf>
    <xf applyAlignment="1" borderId="113" fillId="0" fontId="24" numFmtId="166" pivotButton="0" quotePrefix="0" xfId="2523">
      <alignment horizontal="center" vertical="center"/>
    </xf>
    <xf applyAlignment="1" borderId="112" fillId="0" fontId="223" numFmtId="184" pivotButton="0" quotePrefix="0" xfId="11162">
      <alignment horizontal="center" vertical="center"/>
    </xf>
    <xf applyAlignment="1" borderId="0" fillId="121" fontId="223" numFmtId="184" pivotButton="0" quotePrefix="0" xfId="11162">
      <alignment horizontal="center" vertical="center"/>
    </xf>
    <xf applyAlignment="1" borderId="113" fillId="121" fontId="223" numFmtId="166" pivotButton="0" quotePrefix="0" xfId="2523">
      <alignment horizontal="center" vertical="center"/>
    </xf>
    <xf applyAlignment="1" borderId="68" fillId="121" fontId="295" numFmtId="165" pivotButton="0" quotePrefix="0" xfId="2589">
      <alignment horizontal="left" indent="1"/>
    </xf>
    <xf applyAlignment="1" borderId="0" fillId="121" fontId="24" numFmtId="166" pivotButton="0" quotePrefix="0" xfId="2523">
      <alignment horizontal="center" vertical="center"/>
    </xf>
    <xf applyAlignment="1" borderId="0" fillId="121" fontId="24" numFmtId="184" pivotButton="0" quotePrefix="0" xfId="11162">
      <alignment horizontal="center" vertical="center"/>
    </xf>
    <xf applyAlignment="1" borderId="113" fillId="121" fontId="24" numFmtId="166" pivotButton="0" quotePrefix="0" xfId="2523">
      <alignment horizontal="center" vertical="center"/>
    </xf>
    <xf applyAlignment="1" borderId="0" fillId="127" fontId="24" numFmtId="166" pivotButton="0" quotePrefix="0" xfId="2523">
      <alignment horizontal="center" vertical="center"/>
    </xf>
    <xf applyAlignment="1" borderId="0" fillId="127" fontId="24" numFmtId="184" pivotButton="0" quotePrefix="0" xfId="11162">
      <alignment horizontal="center" vertical="center"/>
    </xf>
    <xf applyAlignment="1" borderId="113" fillId="127" fontId="24" numFmtId="166" pivotButton="0" quotePrefix="0" xfId="2523">
      <alignment horizontal="center" vertical="center"/>
    </xf>
    <xf applyAlignment="1" borderId="68" fillId="121" fontId="294" numFmtId="165" pivotButton="0" quotePrefix="0" xfId="2589">
      <alignment horizontal="left" indent="1"/>
    </xf>
    <xf applyAlignment="1" borderId="0" fillId="121" fontId="292" numFmtId="166" pivotButton="0" quotePrefix="0" xfId="2523">
      <alignment horizontal="center" vertical="center"/>
    </xf>
    <xf applyAlignment="1" borderId="0" fillId="121" fontId="292" numFmtId="184" pivotButton="0" quotePrefix="0" xfId="11162">
      <alignment horizontal="center" vertical="center"/>
    </xf>
    <xf applyAlignment="1" borderId="113" fillId="121" fontId="292" numFmtId="166" pivotButton="0" quotePrefix="0" xfId="2523">
      <alignment horizontal="center" vertical="center"/>
    </xf>
    <xf applyAlignment="1" borderId="0" fillId="71" fontId="33" numFmtId="171" pivotButton="0" quotePrefix="0" xfId="2523">
      <alignment horizontal="center" vertical="center"/>
    </xf>
    <xf applyAlignment="1" borderId="0" fillId="71" fontId="229" numFmtId="166" pivotButton="0" quotePrefix="0" xfId="2523">
      <alignment horizontal="center" vertical="center"/>
    </xf>
    <xf applyAlignment="1" borderId="0" fillId="71" fontId="24" numFmtId="166" pivotButton="0" quotePrefix="0" xfId="2523">
      <alignment horizontal="center" vertical="center"/>
    </xf>
    <xf applyAlignment="1" borderId="0" fillId="71" fontId="24" numFmtId="184" pivotButton="0" quotePrefix="0" xfId="11162">
      <alignment horizontal="center" vertical="center"/>
    </xf>
    <xf applyAlignment="1" borderId="0" fillId="144" fontId="24" numFmtId="166" pivotButton="0" quotePrefix="0" xfId="2523">
      <alignment horizontal="center" vertical="center"/>
    </xf>
    <xf applyAlignment="1" borderId="113" fillId="121" fontId="0" numFmtId="166" pivotButton="0" quotePrefix="0" xfId="2523">
      <alignment horizontal="center" vertical="center"/>
    </xf>
    <xf applyAlignment="1" borderId="0" fillId="127" fontId="0" numFmtId="168" pivotButton="0" quotePrefix="0" xfId="2523">
      <alignment horizontal="center" vertical="center"/>
    </xf>
    <xf applyAlignment="1" borderId="0" fillId="127" fontId="0" numFmtId="171" pivotButton="0" quotePrefix="0" xfId="2523">
      <alignment horizontal="center" vertical="center"/>
    </xf>
    <xf applyAlignment="1" borderId="113" fillId="127" fontId="0" numFmtId="166" pivotButton="0" quotePrefix="0" xfId="2523">
      <alignment horizontal="center" vertical="center"/>
    </xf>
    <xf applyAlignment="1" borderId="0" fillId="121" fontId="33" numFmtId="171" pivotButton="0" quotePrefix="0" xfId="2523">
      <alignment horizontal="center" vertical="center"/>
    </xf>
    <xf applyAlignment="1" borderId="0" fillId="71" fontId="222" numFmtId="166" pivotButton="0" quotePrefix="0" xfId="2523">
      <alignment horizontal="center" vertical="center"/>
    </xf>
    <xf applyAlignment="1" borderId="0" fillId="68" fontId="27" numFmtId="166" pivotButton="0" quotePrefix="1" xfId="2523">
      <alignment horizontal="center" vertical="center"/>
    </xf>
    <xf applyAlignment="1" borderId="0" fillId="0" fontId="27" numFmtId="166" pivotButton="0" quotePrefix="1" xfId="2523">
      <alignment horizontal="center" vertical="center"/>
    </xf>
    <xf applyAlignment="1" borderId="112" fillId="68" fontId="27" numFmtId="184" pivotButton="0" quotePrefix="0" xfId="11162">
      <alignment horizontal="center" vertical="center"/>
    </xf>
    <xf applyAlignment="1" borderId="0" fillId="68" fontId="27" numFmtId="184" pivotButton="0" quotePrefix="0" xfId="11162">
      <alignment horizontal="center" vertical="center"/>
    </xf>
    <xf applyAlignment="1" borderId="0" fillId="0" fontId="27" numFmtId="184" pivotButton="0" quotePrefix="1" xfId="11162">
      <alignment horizontal="center" vertical="center"/>
    </xf>
    <xf applyAlignment="1" borderId="77" fillId="68" fontId="27" numFmtId="167" pivotButton="0" quotePrefix="0" xfId="2604">
      <alignment horizontal="center" vertical="center"/>
    </xf>
    <xf applyAlignment="1" borderId="113" fillId="68" fontId="27" numFmtId="166" pivotButton="0" quotePrefix="0" xfId="2523">
      <alignment horizontal="center" vertical="center"/>
    </xf>
    <xf borderId="0" fillId="132" fontId="0" numFmtId="184" pivotButton="0" quotePrefix="0" xfId="11162"/>
    <xf applyAlignment="1" borderId="113" fillId="0" fontId="27" numFmtId="184" pivotButton="0" quotePrefix="0" xfId="11162">
      <alignment horizontal="center" vertical="center"/>
    </xf>
    <xf applyAlignment="1" borderId="0" fillId="0" fontId="0" numFmtId="165" pivotButton="0" quotePrefix="0" xfId="2523">
      <alignment horizontal="center" vertical="center"/>
    </xf>
    <xf applyAlignment="1" borderId="113" fillId="0" fontId="0" numFmtId="165" pivotButton="0" quotePrefix="0" xfId="2523">
      <alignment horizontal="center" vertical="center"/>
    </xf>
    <xf applyAlignment="1" borderId="254" fillId="0" fontId="0" numFmtId="165" pivotButton="0" quotePrefix="0" xfId="2523">
      <alignment horizontal="center" vertical="center"/>
    </xf>
    <xf applyAlignment="1" borderId="282" fillId="0" fontId="0" numFmtId="166" pivotButton="0" quotePrefix="0" xfId="2523">
      <alignment horizontal="center" vertical="center"/>
    </xf>
    <xf applyAlignment="1" borderId="281" fillId="37" fontId="27" numFmtId="166" pivotButton="0" quotePrefix="0" xfId="2523">
      <alignment horizontal="center" vertical="center"/>
    </xf>
    <xf applyAlignment="1" borderId="282" fillId="37" fontId="27" numFmtId="166" pivotButton="0" quotePrefix="0" xfId="2523">
      <alignment horizontal="left" vertical="center"/>
    </xf>
    <xf applyAlignment="1" borderId="191" fillId="0" fontId="27" numFmtId="184" pivotButton="0" quotePrefix="0" xfId="11162">
      <alignment horizontal="left" vertical="center"/>
    </xf>
    <xf applyAlignment="1" borderId="63" fillId="37" fontId="27" numFmtId="184" pivotButton="0" quotePrefix="0" xfId="11162">
      <alignment horizontal="left" vertical="center"/>
    </xf>
    <xf applyAlignment="1" borderId="281" fillId="37" fontId="27" numFmtId="184" pivotButton="0" quotePrefix="0" xfId="11162">
      <alignment horizontal="center" vertical="center"/>
    </xf>
    <xf applyAlignment="1" borderId="63" fillId="37" fontId="27" numFmtId="166" pivotButton="0" quotePrefix="0" xfId="2523">
      <alignment horizontal="left" vertical="center"/>
    </xf>
    <xf applyAlignment="1" borderId="281" fillId="37" fontId="27" numFmtId="166" pivotButton="0" quotePrefix="0" xfId="2523">
      <alignment horizontal="left" vertical="center"/>
    </xf>
    <xf applyAlignment="1" borderId="0" fillId="0" fontId="0" numFmtId="184" pivotButton="0" quotePrefix="0" xfId="11162">
      <alignment horizontal="left"/>
    </xf>
    <xf applyAlignment="1" borderId="190" fillId="0" fontId="27" numFmtId="184" pivotButton="0" quotePrefix="0" xfId="11162">
      <alignment horizontal="center" vertical="center"/>
    </xf>
    <xf applyAlignment="1" borderId="69" fillId="0" fontId="229" numFmtId="166" pivotButton="0" quotePrefix="0" xfId="2523">
      <alignment horizontal="center" vertical="center"/>
    </xf>
    <xf applyAlignment="1" borderId="72" fillId="0" fontId="229" numFmtId="166" pivotButton="0" quotePrefix="0" xfId="2523">
      <alignment horizontal="center" vertical="center"/>
    </xf>
    <xf applyAlignment="1" borderId="72" fillId="0" fontId="229" numFmtId="165" pivotButton="0" quotePrefix="0" xfId="2523">
      <alignment horizontal="center" vertical="center"/>
    </xf>
    <xf applyAlignment="1" borderId="72" fillId="0" fontId="229" numFmtId="184" pivotButton="0" quotePrefix="0" xfId="11162">
      <alignment horizontal="center" vertical="center"/>
    </xf>
    <xf applyAlignment="1" borderId="190" fillId="0" fontId="229" numFmtId="184" pivotButton="0" quotePrefix="0" xfId="11162">
      <alignment horizontal="center" vertical="center"/>
    </xf>
    <xf applyAlignment="1" borderId="254" fillId="0" fontId="229" numFmtId="184" pivotButton="0" quotePrefix="0" xfId="11162">
      <alignment horizontal="center" vertical="center"/>
    </xf>
    <xf applyAlignment="1" borderId="258" fillId="0" fontId="229" numFmtId="184" pivotButton="0" quotePrefix="0" xfId="11162">
      <alignment horizontal="center" vertical="center"/>
    </xf>
    <xf applyAlignment="1" borderId="255" fillId="0" fontId="229" numFmtId="184" pivotButton="0" quotePrefix="0" xfId="11162">
      <alignment horizontal="center" vertical="center"/>
    </xf>
    <xf applyAlignment="1" borderId="227" fillId="0" fontId="229" numFmtId="184" pivotButton="0" quotePrefix="0" xfId="11162">
      <alignment horizontal="center" vertical="center"/>
    </xf>
    <xf applyAlignment="1" borderId="69" fillId="0" fontId="229" numFmtId="184" pivotButton="0" quotePrefix="0" xfId="11162">
      <alignment horizontal="center" vertical="center"/>
    </xf>
    <xf applyAlignment="1" borderId="89" fillId="0" fontId="229" numFmtId="165" pivotButton="0" quotePrefix="0" xfId="0">
      <alignment horizontal="center" vertical="center"/>
    </xf>
    <xf applyAlignment="1" borderId="89" fillId="0" fontId="229" numFmtId="166" pivotButton="0" quotePrefix="0" xfId="2523">
      <alignment horizontal="center" vertical="center"/>
    </xf>
    <xf applyAlignment="1" borderId="254" fillId="0" fontId="229" numFmtId="166" pivotButton="0" quotePrefix="0" xfId="2523">
      <alignment horizontal="center" vertical="center"/>
    </xf>
    <xf applyAlignment="1" borderId="0" fillId="0" fontId="220" numFmtId="184" pivotButton="0" quotePrefix="0" xfId="11162">
      <alignment horizontal="center"/>
    </xf>
    <xf borderId="0" fillId="0" fontId="0" numFmtId="188" pivotButton="0" quotePrefix="0" xfId="0"/>
    <xf borderId="0" fillId="0" fontId="222" numFmtId="188" pivotButton="0" quotePrefix="0" xfId="0"/>
    <xf borderId="0" fillId="0" fontId="222" numFmtId="199" pivotButton="0" quotePrefix="0" xfId="0"/>
    <xf borderId="0" fillId="0" fontId="351" numFmtId="184" pivotButton="0" quotePrefix="0" xfId="11162"/>
    <xf borderId="0" fillId="0" fontId="318" numFmtId="184" pivotButton="0" quotePrefix="0" xfId="11162"/>
    <xf borderId="0" fillId="0" fontId="318" numFmtId="194" pivotButton="0" quotePrefix="0" xfId="0"/>
    <xf borderId="55" fillId="0" fontId="292" numFmtId="171" pivotButton="0" quotePrefix="0" xfId="2523"/>
    <xf borderId="55" fillId="0" fontId="292" numFmtId="168" pivotButton="0" quotePrefix="0" xfId="2523"/>
    <xf borderId="55" fillId="0" fontId="292" numFmtId="166" pivotButton="0" quotePrefix="0" xfId="2523"/>
    <xf borderId="0" fillId="0" fontId="292" numFmtId="166" pivotButton="0" quotePrefix="0" xfId="2523"/>
    <xf borderId="55" fillId="0" fontId="292" numFmtId="189" pivotButton="0" quotePrefix="0" xfId="11162"/>
    <xf borderId="55" fillId="0" fontId="292" numFmtId="184" pivotButton="0" quotePrefix="0" xfId="11162"/>
    <xf borderId="55" fillId="0" fontId="220" numFmtId="166" pivotButton="0" quotePrefix="0" xfId="2523"/>
    <xf borderId="181" fillId="0" fontId="181" numFmtId="166" pivotButton="0" quotePrefix="0" xfId="2523"/>
    <xf borderId="181" fillId="0" fontId="220" numFmtId="166" pivotButton="0" quotePrefix="0" xfId="2523"/>
    <xf borderId="181" fillId="0" fontId="0" numFmtId="166" pivotButton="0" quotePrefix="0" xfId="2523"/>
    <xf applyAlignment="1" borderId="318" fillId="0" fontId="221" numFmtId="17" pivotButton="0" quotePrefix="0" xfId="0">
      <alignment horizontal="center" vertical="center"/>
    </xf>
    <xf applyAlignment="1" borderId="81" fillId="0" fontId="0" numFmtId="184" pivotButton="0" quotePrefix="0" xfId="11162">
      <alignment horizontal="center" vertical="center"/>
    </xf>
    <xf applyAlignment="1" borderId="0" fillId="0" fontId="0" numFmtId="189" pivotButton="0" quotePrefix="0" xfId="11162">
      <alignment horizontal="center"/>
    </xf>
    <xf applyAlignment="1" borderId="85" fillId="37" fontId="27" numFmtId="167" pivotButton="0" quotePrefix="0" xfId="2604">
      <alignment horizontal="center" vertical="center"/>
    </xf>
    <xf borderId="0" fillId="0" fontId="222" numFmtId="187" pivotButton="0" quotePrefix="0" xfId="11162"/>
    <xf applyAlignment="1" borderId="71" fillId="0" fontId="0" numFmtId="171" pivotButton="0" quotePrefix="0" xfId="2523">
      <alignment horizontal="center" vertical="center"/>
    </xf>
    <xf applyAlignment="1" borderId="71" fillId="0" fontId="0" numFmtId="189" pivotButton="0" quotePrefix="0" xfId="11162">
      <alignment horizontal="center" vertical="center"/>
    </xf>
    <xf applyAlignment="1" borderId="0" fillId="0" fontId="0" numFmtId="189" pivotButton="0" quotePrefix="0" xfId="11162">
      <alignment horizontal="center" vertical="center"/>
    </xf>
    <xf applyAlignment="1" borderId="72" fillId="0" fontId="27" numFmtId="166" pivotButton="0" quotePrefix="0" xfId="2523">
      <alignment horizontal="center" vertical="center"/>
    </xf>
    <xf applyAlignment="1" borderId="72" fillId="0" fontId="27" numFmtId="189" pivotButton="0" quotePrefix="0" xfId="11162">
      <alignment horizontal="center" vertical="center"/>
    </xf>
    <xf applyAlignment="1" borderId="71" fillId="68" fontId="0" numFmtId="172" pivotButton="0" quotePrefix="0" xfId="0">
      <alignment horizontal="center" vertical="center"/>
    </xf>
    <xf applyAlignment="1" borderId="71" fillId="68" fontId="0" numFmtId="184" pivotButton="0" quotePrefix="0" xfId="11162">
      <alignment horizontal="center" vertical="center"/>
    </xf>
    <xf applyAlignment="1" borderId="71" fillId="68" fontId="0" numFmtId="174" pivotButton="0" quotePrefix="0" xfId="2523">
      <alignment horizontal="center" vertical="center"/>
    </xf>
    <xf applyAlignment="1" borderId="192" fillId="68" fontId="0" numFmtId="184" pivotButton="0" quotePrefix="0" xfId="11162">
      <alignment horizontal="center" vertical="center"/>
    </xf>
    <xf applyAlignment="1" borderId="71" fillId="0" fontId="0" numFmtId="172" pivotButton="0" quotePrefix="0" xfId="0">
      <alignment horizontal="center" vertical="center"/>
    </xf>
    <xf applyAlignment="1" borderId="71" fillId="0" fontId="0" numFmtId="174" pivotButton="0" quotePrefix="0" xfId="2523">
      <alignment horizontal="center" vertical="center"/>
    </xf>
    <xf applyAlignment="1" borderId="71" fillId="68" fontId="0" numFmtId="174" pivotButton="0" quotePrefix="0" xfId="0">
      <alignment horizontal="center" vertical="center"/>
    </xf>
    <xf applyAlignment="1" borderId="272" fillId="68" fontId="0" numFmtId="174" pivotButton="0" quotePrefix="0" xfId="0">
      <alignment horizontal="center" vertical="center"/>
    </xf>
    <xf applyAlignment="1" borderId="0" fillId="68" fontId="0" numFmtId="184" pivotButton="0" quotePrefix="0" xfId="11162">
      <alignment horizontal="center" vertical="center"/>
    </xf>
    <xf applyAlignment="1" borderId="112" fillId="68" fontId="0" numFmtId="184" pivotButton="0" quotePrefix="0" xfId="11162">
      <alignment horizontal="center" vertical="center"/>
    </xf>
    <xf applyAlignment="1" borderId="72" fillId="68" fontId="27" numFmtId="165" pivotButton="0" quotePrefix="0" xfId="0">
      <alignment horizontal="center" vertical="center"/>
    </xf>
    <xf applyAlignment="1" borderId="72" fillId="68" fontId="27" numFmtId="184" pivotButton="0" quotePrefix="0" xfId="11162">
      <alignment horizontal="center" vertical="center"/>
    </xf>
    <xf applyAlignment="1" borderId="72" fillId="68" fontId="27" numFmtId="165" pivotButton="0" quotePrefix="0" xfId="2523">
      <alignment horizontal="center" vertical="center"/>
    </xf>
    <xf applyAlignment="1" borderId="190" fillId="68" fontId="27" numFmtId="184" pivotButton="0" quotePrefix="0" xfId="11162">
      <alignment horizontal="center" vertical="center"/>
    </xf>
    <xf applyAlignment="1" borderId="72" fillId="0" fontId="27" numFmtId="165" pivotButton="0" quotePrefix="0" xfId="0">
      <alignment horizontal="center" vertical="center"/>
    </xf>
    <xf applyAlignment="1" borderId="72" fillId="0" fontId="27" numFmtId="165" pivotButton="0" quotePrefix="0" xfId="2523">
      <alignment horizontal="center" vertical="center"/>
    </xf>
    <xf applyAlignment="1" borderId="254" fillId="68" fontId="27" numFmtId="165" pivotButton="0" quotePrefix="0" xfId="2523">
      <alignment horizontal="center" vertical="center"/>
    </xf>
    <xf applyAlignment="1" borderId="72" fillId="110" fontId="27" numFmtId="166" pivotButton="0" quotePrefix="0" xfId="2523">
      <alignment horizontal="center" vertical="center"/>
    </xf>
    <xf applyAlignment="1" borderId="71" fillId="0" fontId="0" numFmtId="174" pivotButton="0" quotePrefix="0" xfId="0">
      <alignment horizontal="center" vertical="center"/>
    </xf>
    <xf applyAlignment="1" borderId="272" fillId="0" fontId="0" numFmtId="174" pivotButton="0" quotePrefix="0" xfId="0">
      <alignment horizontal="center" vertical="center"/>
    </xf>
    <xf applyAlignment="1" borderId="254" fillId="0" fontId="27" numFmtId="165" pivotButton="0" quotePrefix="0" xfId="2523">
      <alignment horizontal="center" vertical="center"/>
    </xf>
    <xf applyAlignment="1" borderId="71" fillId="68" fontId="0" numFmtId="166" pivotButton="0" quotePrefix="0" xfId="2523">
      <alignment horizontal="center" vertical="center"/>
    </xf>
    <xf applyAlignment="1" borderId="0" fillId="68" fontId="0" numFmtId="166" pivotButton="0" quotePrefix="0" xfId="2523">
      <alignment horizontal="center" vertical="center"/>
    </xf>
    <xf applyAlignment="1" borderId="72" fillId="68" fontId="27" numFmtId="166" pivotButton="0" quotePrefix="0" xfId="2523">
      <alignment horizontal="center" vertical="center"/>
    </xf>
    <xf applyAlignment="1" borderId="0" fillId="0" fontId="0" numFmtId="174" pivotButton="0" quotePrefix="0" xfId="0">
      <alignment horizontal="center" vertical="center"/>
    </xf>
    <xf applyAlignment="1" borderId="0" fillId="0" fontId="0" numFmtId="174" pivotButton="0" quotePrefix="0" xfId="2523">
      <alignment horizontal="center" vertical="center"/>
    </xf>
    <xf applyAlignment="1" borderId="0" fillId="0" fontId="27" numFmtId="165" pivotButton="0" quotePrefix="0" xfId="0">
      <alignment horizontal="center" vertical="center"/>
    </xf>
    <xf applyAlignment="1" borderId="72" fillId="0" fontId="37" numFmtId="171" pivotButton="0" quotePrefix="0" xfId="2523">
      <alignment horizontal="center" vertical="center"/>
    </xf>
    <xf applyAlignment="1" borderId="72" fillId="0" fontId="37" numFmtId="166" pivotButton="0" quotePrefix="0" xfId="2523">
      <alignment horizontal="center" vertical="center"/>
    </xf>
    <xf applyAlignment="1" borderId="72" fillId="0" fontId="37" numFmtId="184" pivotButton="0" quotePrefix="0" xfId="11162">
      <alignment horizontal="center" vertical="center"/>
    </xf>
    <xf applyAlignment="1" borderId="190" fillId="0" fontId="37" numFmtId="184" pivotButton="0" quotePrefix="0" xfId="11162">
      <alignment horizontal="center" vertical="center"/>
    </xf>
    <xf applyAlignment="1" borderId="72" fillId="0" fontId="37" numFmtId="189" pivotButton="0" quotePrefix="0" xfId="11162">
      <alignment horizontal="center" vertical="center"/>
    </xf>
    <xf borderId="0" fillId="0" fontId="0" numFmtId="193" pivotButton="0" quotePrefix="0" xfId="0"/>
    <xf applyAlignment="1" borderId="0" fillId="0" fontId="0" numFmtId="193" pivotButton="0" quotePrefix="0" xfId="2523">
      <alignment horizontal="center" vertical="center"/>
    </xf>
    <xf applyAlignment="1" borderId="72" fillId="0" fontId="27" numFmtId="171" pivotButton="0" quotePrefix="0" xfId="2523">
      <alignment horizontal="center" vertical="center"/>
    </xf>
    <xf borderId="0" fillId="0" fontId="0" numFmtId="184" pivotButton="0" quotePrefix="0" xfId="0"/>
    <xf applyAlignment="1" borderId="63" fillId="0" fontId="27" numFmtId="171" pivotButton="0" quotePrefix="0" xfId="2523">
      <alignment horizontal="center" vertical="center"/>
    </xf>
    <xf applyAlignment="1" borderId="63" fillId="0" fontId="27" numFmtId="184" pivotButton="0" quotePrefix="0" xfId="11162">
      <alignment horizontal="center" vertical="center"/>
    </xf>
    <xf applyAlignment="1" borderId="63" fillId="0" fontId="27" numFmtId="189" pivotButton="0" quotePrefix="0" xfId="11162">
      <alignment horizontal="center" vertical="center"/>
    </xf>
    <xf applyAlignment="1" borderId="71" fillId="0" fontId="37" numFmtId="166" pivotButton="0" quotePrefix="0" xfId="2523">
      <alignment horizontal="center" vertical="center"/>
    </xf>
    <xf applyAlignment="1" borderId="71" fillId="0" fontId="37" numFmtId="167" pivotButton="0" quotePrefix="0" xfId="2604">
      <alignment horizontal="center" vertical="center"/>
    </xf>
    <xf applyAlignment="1" borderId="71" fillId="0" fontId="37" numFmtId="184" pivotButton="0" quotePrefix="0" xfId="11162">
      <alignment horizontal="center" vertical="center"/>
    </xf>
    <xf applyAlignment="1" borderId="192" fillId="0" fontId="37" numFmtId="167" pivotButton="0" quotePrefix="0" xfId="2604">
      <alignment horizontal="center" vertical="center"/>
    </xf>
    <xf applyAlignment="1" borderId="192" fillId="0" fontId="37" numFmtId="184" pivotButton="0" quotePrefix="0" xfId="11162">
      <alignment horizontal="center" vertical="center"/>
    </xf>
    <xf applyAlignment="1" borderId="112" fillId="0" fontId="37" numFmtId="167" pivotButton="0" quotePrefix="0" xfId="2604">
      <alignment horizontal="center" vertical="center"/>
    </xf>
    <xf applyAlignment="1" borderId="71" fillId="0" fontId="37" numFmtId="189" pivotButton="0" quotePrefix="0" xfId="11162">
      <alignment horizontal="center" vertical="center"/>
    </xf>
    <xf applyAlignment="1" borderId="272" fillId="0" fontId="37" numFmtId="167" pivotButton="0" quotePrefix="0" xfId="2604">
      <alignment horizontal="center" vertical="center"/>
    </xf>
    <xf applyAlignment="1" borderId="0" fillId="0" fontId="27" numFmtId="189" pivotButton="0" quotePrefix="0" xfId="11162">
      <alignment horizontal="center" vertical="center"/>
    </xf>
    <xf applyAlignment="1" borderId="0" fillId="0" fontId="29" numFmtId="171" pivotButton="0" quotePrefix="0" xfId="2523">
      <alignment horizontal="center" vertical="center"/>
    </xf>
    <xf applyAlignment="1" borderId="0" fillId="68" fontId="29" numFmtId="166" pivotButton="0" quotePrefix="0" xfId="2523">
      <alignment horizontal="center" vertical="center"/>
    </xf>
    <xf applyAlignment="1" borderId="0" fillId="68" fontId="29" numFmtId="184" pivotButton="0" quotePrefix="0" xfId="11162">
      <alignment horizontal="center" vertical="center"/>
    </xf>
    <xf applyAlignment="1" borderId="112" fillId="68" fontId="29" numFmtId="184" pivotButton="0" quotePrefix="0" xfId="11162">
      <alignment horizontal="center" vertical="center"/>
    </xf>
    <xf applyAlignment="1" borderId="0" fillId="0" fontId="29" numFmtId="166" pivotButton="0" quotePrefix="0" xfId="2523">
      <alignment horizontal="center" vertical="center"/>
    </xf>
    <xf applyAlignment="1" borderId="0" fillId="0" fontId="29" numFmtId="189" pivotButton="0" quotePrefix="0" xfId="11162">
      <alignment horizontal="center" vertical="center"/>
    </xf>
    <xf applyAlignment="1" borderId="0" fillId="68" fontId="29" numFmtId="167" pivotButton="0" quotePrefix="0" xfId="2604">
      <alignment horizontal="center" vertical="center"/>
    </xf>
    <xf applyAlignment="1" borderId="0" fillId="68" fontId="0" numFmtId="165" pivotButton="0" quotePrefix="0" xfId="0">
      <alignment horizontal="center" vertical="center"/>
    </xf>
    <xf applyAlignment="1" borderId="112" fillId="68" fontId="0" numFmtId="165" pivotButton="0" quotePrefix="0" xfId="0">
      <alignment horizontal="center" vertical="center"/>
    </xf>
    <xf applyAlignment="1" borderId="112" fillId="0" fontId="0" numFmtId="165" pivotButton="0" quotePrefix="0" xfId="0">
      <alignment horizontal="center" vertical="center"/>
    </xf>
    <xf applyAlignment="1" borderId="0" fillId="68" fontId="29" numFmtId="165" pivotButton="0" quotePrefix="0" xfId="0">
      <alignment horizontal="center" vertical="center"/>
    </xf>
    <xf applyAlignment="1" borderId="112" fillId="68" fontId="29" numFmtId="165" pivotButton="0" quotePrefix="0" xfId="0">
      <alignment horizontal="center" vertical="center"/>
    </xf>
    <xf applyAlignment="1" borderId="0" fillId="0" fontId="29" numFmtId="165" pivotButton="0" quotePrefix="0" xfId="0">
      <alignment horizontal="center" vertical="center"/>
    </xf>
    <xf applyAlignment="1" borderId="112" fillId="0" fontId="29" numFmtId="165" pivotButton="0" quotePrefix="0" xfId="0">
      <alignment horizontal="center" vertical="center"/>
    </xf>
    <xf applyAlignment="1" borderId="0" fillId="0" fontId="29" numFmtId="167" pivotButton="0" quotePrefix="0" xfId="2604">
      <alignment horizontal="center" vertical="center"/>
    </xf>
    <xf borderId="0" fillId="68" fontId="24" numFmtId="166" pivotButton="0" quotePrefix="0" xfId="2523"/>
    <xf borderId="69" fillId="68" fontId="24" numFmtId="166" pivotButton="0" quotePrefix="0" xfId="2523"/>
    <xf applyAlignment="1" borderId="254" fillId="68" fontId="24" numFmtId="166" pivotButton="0" quotePrefix="0" xfId="2523">
      <alignment horizontal="center" vertical="center"/>
    </xf>
    <xf applyAlignment="1" borderId="254" fillId="68" fontId="24" numFmtId="184" pivotButton="0" quotePrefix="0" xfId="11162">
      <alignment horizontal="center" vertical="center"/>
    </xf>
    <xf applyAlignment="1" borderId="254" fillId="0" fontId="24" numFmtId="166" pivotButton="0" quotePrefix="0" xfId="2523">
      <alignment horizontal="center" vertical="center"/>
    </xf>
    <xf applyAlignment="1" borderId="255" fillId="68" fontId="24" numFmtId="184" pivotButton="0" quotePrefix="0" xfId="11162">
      <alignment horizontal="center" vertical="center"/>
    </xf>
    <xf applyAlignment="1" borderId="254" fillId="0" fontId="29" numFmtId="189" pivotButton="0" quotePrefix="0" xfId="11162">
      <alignment horizontal="center" vertical="center"/>
    </xf>
    <xf borderId="0" fillId="68" fontId="222" numFmtId="166" pivotButton="0" quotePrefix="0" xfId="2523"/>
    <xf borderId="0" fillId="68" fontId="0" numFmtId="166" pivotButton="0" quotePrefix="0" xfId="2523"/>
    <xf applyAlignment="1" borderId="72" fillId="0" fontId="0" numFmtId="189" pivotButton="0" quotePrefix="0" xfId="11162">
      <alignment horizontal="center" vertical="center"/>
    </xf>
    <xf applyAlignment="1" borderId="115" fillId="37" fontId="27" numFmtId="189" pivotButton="0" quotePrefix="0" xfId="11162">
      <alignment horizontal="center" vertical="center"/>
    </xf>
    <xf applyAlignment="1" borderId="254" fillId="0" fontId="27" numFmtId="195" pivotButton="0" quotePrefix="0" xfId="2604">
      <alignment horizontal="center"/>
    </xf>
    <xf applyAlignment="1" borderId="221" fillId="0" fontId="27" numFmtId="183" pivotButton="0" quotePrefix="0" xfId="2604">
      <alignment horizontal="center"/>
    </xf>
    <xf applyAlignment="1" borderId="254" fillId="0" fontId="27" numFmtId="167" pivotButton="0" quotePrefix="0" xfId="2604">
      <alignment horizontal="center" vertical="center"/>
    </xf>
    <xf applyAlignment="1" borderId="254" fillId="0" fontId="27" numFmtId="167" pivotButton="0" quotePrefix="0" xfId="11162">
      <alignment horizontal="center" vertical="center"/>
    </xf>
    <xf applyAlignment="1" borderId="255" fillId="0" fontId="27" numFmtId="183" pivotButton="0" quotePrefix="0" xfId="2604">
      <alignment horizontal="center"/>
    </xf>
    <xf applyAlignment="1" borderId="255" fillId="0" fontId="27" numFmtId="195" pivotButton="0" quotePrefix="0" xfId="2604">
      <alignment horizontal="center"/>
    </xf>
    <xf applyAlignment="1" borderId="254" fillId="0" fontId="27" numFmtId="169" pivotButton="0" quotePrefix="0" xfId="2604">
      <alignment horizontal="center"/>
    </xf>
    <xf applyAlignment="1" borderId="254" fillId="0" fontId="27" numFmtId="183" pivotButton="0" quotePrefix="0" xfId="2604">
      <alignment horizontal="center"/>
    </xf>
    <xf applyAlignment="1" borderId="0" fillId="0" fontId="220" numFmtId="189" pivotButton="0" quotePrefix="0" xfId="11162">
      <alignment horizontal="center" vertical="center"/>
    </xf>
    <xf applyAlignment="1" borderId="0" fillId="0" fontId="220" numFmtId="166" pivotButton="0" quotePrefix="0" xfId="2523">
      <alignment horizontal="center" vertical="center"/>
    </xf>
    <xf applyAlignment="1" borderId="62" fillId="37" fontId="27" numFmtId="165" pivotButton="0" quotePrefix="0" xfId="0">
      <alignment horizontal="center" vertical="center"/>
    </xf>
    <xf applyAlignment="1" borderId="63" fillId="37" fontId="27" numFmtId="165" pivotButton="0" quotePrefix="0" xfId="0">
      <alignment horizontal="center" vertical="center"/>
    </xf>
    <xf applyAlignment="1" borderId="85" fillId="37" fontId="27" numFmtId="165" pivotButton="0" quotePrefix="0" xfId="0">
      <alignment horizontal="center" vertical="center"/>
    </xf>
    <xf applyAlignment="1" borderId="63" fillId="0" fontId="0" numFmtId="175" pivotButton="0" quotePrefix="0" xfId="0">
      <alignment horizontal="center" vertical="center"/>
    </xf>
    <xf applyAlignment="1" borderId="64" fillId="0" fontId="0" numFmtId="175" pivotButton="0" quotePrefix="0" xfId="0">
      <alignment horizontal="center" vertical="center"/>
    </xf>
    <xf applyAlignment="1" borderId="63" fillId="0" fontId="0" numFmtId="189" pivotButton="0" quotePrefix="0" xfId="11162">
      <alignment horizontal="center" vertical="center"/>
    </xf>
    <xf applyAlignment="1" borderId="115" fillId="0" fontId="0" numFmtId="175" pivotButton="0" quotePrefix="0" xfId="0">
      <alignment horizontal="center" vertical="center"/>
    </xf>
    <xf applyAlignment="1" borderId="0" fillId="0" fontId="0" numFmtId="166" pivotButton="0" quotePrefix="0" xfId="2523">
      <alignment vertical="center"/>
    </xf>
    <xf applyAlignment="1" borderId="0" fillId="0" fontId="309" numFmtId="189" pivotButton="0" quotePrefix="0" xfId="11162">
      <alignment horizontal="center" vertical="center"/>
    </xf>
    <xf applyAlignment="1" borderId="0" fillId="0" fontId="0" numFmtId="165" pivotButton="0" quotePrefix="0" xfId="0">
      <alignment horizontal="right" vertical="center"/>
    </xf>
    <xf applyAlignment="1" borderId="0" fillId="0" fontId="0" numFmtId="185" pivotButton="0" quotePrefix="0" xfId="0">
      <alignment horizontal="center" vertical="center"/>
    </xf>
    <xf applyAlignment="1" borderId="0" fillId="71" fontId="0" numFmtId="189" pivotButton="0" quotePrefix="0" xfId="11162">
      <alignment horizontal="center" vertical="center"/>
    </xf>
    <xf applyAlignment="1" borderId="0" fillId="0" fontId="180" numFmtId="166" pivotButton="0" quotePrefix="0" xfId="2523">
      <alignment horizontal="center" vertical="center"/>
    </xf>
    <xf applyAlignment="1" borderId="0" fillId="0" fontId="180" numFmtId="189" pivotButton="0" quotePrefix="0" xfId="11162">
      <alignment horizontal="center" vertical="center"/>
    </xf>
    <xf applyAlignment="1" borderId="0" fillId="0" fontId="179" numFmtId="189" pivotButton="0" quotePrefix="0" xfId="11162">
      <alignment horizontal="center" vertical="center"/>
    </xf>
    <xf applyAlignment="1" borderId="0" fillId="0" fontId="0" numFmtId="166" pivotButton="0" quotePrefix="0" xfId="0">
      <alignment horizontal="center" vertical="center"/>
    </xf>
    <xf applyAlignment="1" borderId="0" fillId="0" fontId="0" numFmtId="176" pivotButton="0" quotePrefix="0" xfId="0">
      <alignment horizontal="center" vertical="center"/>
    </xf>
    <xf applyAlignment="1" borderId="0" fillId="0" fontId="0" numFmtId="170" pivotButton="0" quotePrefix="0" xfId="2523">
      <alignment horizontal="center" vertical="center"/>
    </xf>
    <xf applyAlignment="1" borderId="0" fillId="0" fontId="311" numFmtId="167" pivotButton="0" quotePrefix="0" xfId="2604">
      <alignment horizontal="center" vertical="center"/>
    </xf>
    <xf applyAlignment="1" borderId="0" fillId="0" fontId="311" numFmtId="165" pivotButton="0" quotePrefix="0" xfId="2523">
      <alignment horizontal="center" vertical="center"/>
    </xf>
    <xf applyAlignment="1" borderId="0" fillId="0" fontId="311" numFmtId="189" pivotButton="0" quotePrefix="0" xfId="11162">
      <alignment horizontal="center" vertical="center"/>
    </xf>
    <xf applyAlignment="1" borderId="0" fillId="0" fontId="311" numFmtId="166" pivotButton="0" quotePrefix="0" xfId="2523">
      <alignment horizontal="center" vertical="center"/>
    </xf>
    <xf applyAlignment="1" borderId="0" fillId="0" fontId="0" numFmtId="184" pivotButton="0" quotePrefix="0" xfId="0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1162">
      <alignment horizontal="center" vertical="center"/>
    </xf>
    <xf applyAlignment="1" borderId="0" fillId="0" fontId="318" numFmtId="189" pivotButton="0" quotePrefix="0" xfId="11162">
      <alignment horizontal="center" vertical="center"/>
    </xf>
    <xf applyAlignment="1" borderId="0" fillId="0" fontId="318" numFmtId="166" pivotButton="0" quotePrefix="0" xfId="2523">
      <alignment horizontal="center" vertical="center"/>
    </xf>
    <xf applyAlignment="1" borderId="0" fillId="0" fontId="318" numFmtId="184" pivotButton="0" quotePrefix="0" xfId="11162">
      <alignment horizontal="center" vertical="center"/>
    </xf>
    <xf applyAlignment="1" borderId="0" fillId="0" fontId="222" numFmtId="166" pivotButton="0" quotePrefix="0" xfId="0">
      <alignment horizontal="center" vertical="center"/>
    </xf>
    <xf applyAlignment="1" borderId="0" fillId="0" fontId="222" numFmtId="189" pivotButton="0" quotePrefix="0" xfId="11162">
      <alignment horizontal="center" vertical="center"/>
    </xf>
    <xf applyAlignment="1" borderId="0" fillId="0" fontId="318" numFmtId="184" pivotButton="0" quotePrefix="0" xfId="2604">
      <alignment horizontal="center" vertical="center"/>
    </xf>
    <xf applyAlignment="1" borderId="0" fillId="0" fontId="318" numFmtId="184" pivotButton="0" quotePrefix="0" xfId="0">
      <alignment horizontal="center" vertical="center"/>
    </xf>
    <xf applyAlignment="1" borderId="0" fillId="0" fontId="0" numFmtId="193" pivotButton="0" quotePrefix="0" xfId="0">
      <alignment horizontal="center" vertical="center"/>
    </xf>
    <xf borderId="0" fillId="0" fontId="24" numFmtId="166" pivotButton="0" quotePrefix="0" xfId="2604"/>
    <xf applyAlignment="1" borderId="55" fillId="0" fontId="292" numFmtId="184" pivotButton="0" quotePrefix="0" xfId="11162">
      <alignment horizontal="center"/>
    </xf>
    <xf borderId="306" fillId="0" fontId="24" numFmtId="166" pivotButton="0" quotePrefix="0" xfId="2523"/>
    <xf borderId="306" fillId="0" fontId="24" numFmtId="171" pivotButton="0" quotePrefix="0" xfId="0"/>
    <xf borderId="301" fillId="0" fontId="24" numFmtId="166" pivotButton="0" quotePrefix="0" xfId="2523"/>
    <xf borderId="0" fillId="0" fontId="319" numFmtId="166" pivotButton="0" quotePrefix="0" xfId="2523"/>
    <xf borderId="0" fillId="0" fontId="24" numFmtId="171" pivotButton="0" quotePrefix="0" xfId="0"/>
    <xf borderId="113" fillId="0" fontId="24" numFmtId="166" pivotButton="0" quotePrefix="0" xfId="2523"/>
    <xf borderId="0" fillId="0" fontId="353" numFmtId="200" pivotButton="0" quotePrefix="0" xfId="0"/>
    <xf borderId="0" fillId="0" fontId="353" numFmtId="201" pivotButton="0" quotePrefix="0" xfId="11162"/>
    <xf applyAlignment="1" borderId="0" fillId="0" fontId="354" numFmtId="184" pivotButton="0" quotePrefix="0" xfId="11162">
      <alignment horizontal="right" vertical="center"/>
    </xf>
    <xf borderId="0" fillId="0" fontId="24" numFmtId="171" pivotButton="0" quotePrefix="0" xfId="2523"/>
    <xf borderId="113" fillId="0" fontId="24" numFmtId="184" pivotButton="0" quotePrefix="0" xfId="11162"/>
    <xf borderId="112" fillId="0" fontId="24" numFmtId="184" pivotButton="0" quotePrefix="0" xfId="11162"/>
    <xf applyAlignment="1" borderId="0" fillId="139" fontId="354" numFmtId="166" pivotButton="0" quotePrefix="0" xfId="2523">
      <alignment horizontal="center" vertical="center"/>
    </xf>
    <xf applyAlignment="1" borderId="63" fillId="37" fontId="43" numFmtId="166" pivotButton="0" quotePrefix="0" xfId="2523">
      <alignment horizontal="center" vertical="center"/>
    </xf>
    <xf applyAlignment="1" borderId="63" fillId="37" fontId="43" numFmtId="171" pivotButton="0" quotePrefix="0" xfId="2523">
      <alignment horizontal="center" vertical="center"/>
    </xf>
    <xf applyAlignment="1" borderId="64" fillId="37" fontId="43" numFmtId="167" pivotButton="0" quotePrefix="0" xfId="2604">
      <alignment horizontal="center" vertical="center"/>
    </xf>
    <xf applyAlignment="1" borderId="191" fillId="37" fontId="43" numFmtId="167" pivotButton="0" quotePrefix="0" xfId="2604">
      <alignment horizontal="center" vertical="center"/>
    </xf>
    <xf applyAlignment="1" borderId="112" fillId="37" fontId="43" numFmtId="184" pivotButton="0" quotePrefix="0" xfId="11162">
      <alignment horizontal="center" vertical="center"/>
    </xf>
    <xf applyAlignment="1" borderId="63" fillId="37" fontId="43" numFmtId="167" pivotButton="0" quotePrefix="0" xfId="2604">
      <alignment horizontal="center" vertical="center"/>
    </xf>
    <xf applyAlignment="1" borderId="86" fillId="37" fontId="43" numFmtId="166" pivotButton="0" quotePrefix="0" xfId="2523">
      <alignment horizontal="center" vertical="center"/>
    </xf>
    <xf applyAlignment="1" borderId="209" fillId="37" fontId="43" numFmtId="166" pivotButton="0" quotePrefix="0" xfId="2523">
      <alignment horizontal="center" vertical="center"/>
    </xf>
    <xf applyAlignment="1" borderId="0" fillId="0" fontId="43" numFmtId="166" pivotButton="0" quotePrefix="0" xfId="2523">
      <alignment horizontal="center" vertical="center"/>
    </xf>
    <xf applyAlignment="1" borderId="0" fillId="0" fontId="24" numFmtId="171" pivotButton="0" quotePrefix="0" xfId="2523">
      <alignment horizontal="center" vertical="center"/>
    </xf>
    <xf applyAlignment="1" borderId="93" fillId="0" fontId="24" numFmtId="166" pivotButton="0" quotePrefix="0" xfId="2523">
      <alignment horizontal="center" vertical="center"/>
    </xf>
    <xf applyAlignment="1" borderId="63" fillId="0" fontId="38" numFmtId="171" pivotButton="0" quotePrefix="0" xfId="2523">
      <alignment horizontal="center" vertical="center"/>
    </xf>
    <xf applyAlignment="1" borderId="63" fillId="0" fontId="38" numFmtId="166" pivotButton="0" quotePrefix="0" xfId="2523">
      <alignment horizontal="center" vertical="center"/>
    </xf>
    <xf applyAlignment="1" borderId="86" fillId="0" fontId="38" numFmtId="166" pivotButton="0" quotePrefix="0" xfId="2523">
      <alignment horizontal="center" vertical="center"/>
    </xf>
    <xf applyAlignment="1" borderId="209" fillId="0" fontId="27" numFmtId="166" pivotButton="0" quotePrefix="0" xfId="2523">
      <alignment horizontal="center" vertical="center"/>
    </xf>
    <xf applyAlignment="1" borderId="210" fillId="0" fontId="0" numFmtId="166" pivotButton="0" quotePrefix="0" xfId="2523">
      <alignment horizontal="center" vertical="center"/>
    </xf>
    <xf applyAlignment="1" borderId="93" fillId="0" fontId="0" numFmtId="171" pivotButton="0" quotePrefix="0" xfId="2523">
      <alignment horizontal="center" vertical="center"/>
    </xf>
    <xf applyAlignment="1" borderId="93" fillId="0" fontId="0" numFmtId="166" pivotButton="0" quotePrefix="0" xfId="2523">
      <alignment horizontal="center" vertical="center"/>
    </xf>
    <xf applyAlignment="1" borderId="72" fillId="0" fontId="0" numFmtId="187" pivotButton="0" quotePrefix="0" xfId="11162">
      <alignment horizontal="center" vertical="center"/>
    </xf>
    <xf applyAlignment="1" borderId="72" fillId="0" fontId="0" numFmtId="171" pivotButton="0" quotePrefix="0" xfId="2523">
      <alignment horizontal="center" vertical="center"/>
    </xf>
    <xf applyAlignment="1" borderId="112" fillId="0" fontId="0" numFmtId="184" pivotButton="0" quotePrefix="1" xfId="11162">
      <alignment horizontal="center" vertical="center"/>
    </xf>
    <xf applyAlignment="1" borderId="89" fillId="0" fontId="0" numFmtId="171" pivotButton="0" quotePrefix="0" xfId="2523">
      <alignment horizontal="center" vertical="center"/>
    </xf>
    <xf applyAlignment="1" borderId="208" fillId="0" fontId="0" numFmtId="166" pivotButton="0" quotePrefix="0" xfId="2523">
      <alignment horizontal="center" vertical="center"/>
    </xf>
    <xf applyAlignment="1" borderId="209" fillId="0" fontId="27" numFmtId="171" pivotButton="0" quotePrefix="0" xfId="2523">
      <alignment horizontal="center" vertical="center"/>
    </xf>
    <xf applyAlignment="1" borderId="68" fillId="0" fontId="0" numFmtId="184" pivotButton="0" quotePrefix="0" xfId="2604">
      <alignment horizontal="center" vertical="center"/>
    </xf>
    <xf applyAlignment="1" borderId="0" fillId="121" fontId="36" numFmtId="166" pivotButton="0" quotePrefix="0" xfId="2523">
      <alignment horizontal="center" vertical="center"/>
    </xf>
    <xf applyAlignment="1" borderId="0" fillId="121" fontId="36" numFmtId="171" pivotButton="0" quotePrefix="0" xfId="2523">
      <alignment horizontal="center" vertical="center"/>
    </xf>
    <xf applyAlignment="1" borderId="0" fillId="121" fontId="24" numFmtId="171" pivotButton="0" quotePrefix="0" xfId="2523">
      <alignment horizontal="center" vertical="center"/>
    </xf>
    <xf applyAlignment="1" borderId="112" fillId="121" fontId="24" numFmtId="184" pivotButton="0" quotePrefix="0" xfId="11162">
      <alignment horizontal="center" vertical="center"/>
    </xf>
    <xf applyAlignment="1" borderId="93" fillId="121" fontId="24" numFmtId="166" pivotButton="0" quotePrefix="0" xfId="2523">
      <alignment horizontal="center" vertical="center"/>
    </xf>
    <xf applyAlignment="1" borderId="71" fillId="121" fontId="38" numFmtId="170" pivotButton="0" quotePrefix="0" xfId="2523">
      <alignment horizontal="center" vertical="center"/>
    </xf>
    <xf applyAlignment="1" borderId="71" fillId="121" fontId="38" numFmtId="184" pivotButton="0" quotePrefix="0" xfId="11162">
      <alignment horizontal="center" vertical="center"/>
    </xf>
    <xf applyAlignment="1" borderId="71" fillId="121" fontId="38" numFmtId="171" pivotButton="0" quotePrefix="0" xfId="2523">
      <alignment horizontal="center" vertical="center"/>
    </xf>
    <xf applyAlignment="1" borderId="112" fillId="121" fontId="27" numFmtId="184" pivotButton="0" quotePrefix="0" xfId="11162">
      <alignment horizontal="center" vertical="center"/>
    </xf>
    <xf applyAlignment="1" borderId="87" fillId="121" fontId="38" numFmtId="166" pivotButton="0" quotePrefix="0" xfId="2523">
      <alignment horizontal="center" vertical="center"/>
    </xf>
    <xf applyAlignment="1" borderId="210" fillId="121" fontId="38" numFmtId="170" pivotButton="0" quotePrefix="0" xfId="2523">
      <alignment horizontal="center" vertical="center"/>
    </xf>
    <xf applyAlignment="1" borderId="0" fillId="121" fontId="24" numFmtId="187" pivotButton="0" quotePrefix="0" xfId="11162">
      <alignment horizontal="center" vertical="center"/>
    </xf>
    <xf applyAlignment="1" borderId="0" fillId="121" fontId="24" numFmtId="170" pivotButton="0" quotePrefix="0" xfId="2523">
      <alignment horizontal="center" vertical="center"/>
    </xf>
    <xf applyAlignment="1" borderId="0" fillId="121" fontId="27" numFmtId="170" pivotButton="0" quotePrefix="0" xfId="2523">
      <alignment horizontal="center" vertical="center"/>
    </xf>
    <xf applyAlignment="1" borderId="0" fillId="121" fontId="38" numFmtId="171" pivotButton="0" quotePrefix="0" xfId="2523">
      <alignment horizontal="center" vertical="center"/>
    </xf>
    <xf applyAlignment="1" borderId="0" fillId="121" fontId="27" numFmtId="171" pivotButton="0" quotePrefix="0" xfId="2523">
      <alignment horizontal="center" vertical="center"/>
    </xf>
    <xf applyAlignment="1" borderId="93" fillId="121" fontId="27" numFmtId="170" pivotButton="0" quotePrefix="0" xfId="2523">
      <alignment horizontal="center" vertical="center"/>
    </xf>
    <xf applyAlignment="1" borderId="0" fillId="121" fontId="24" numFmtId="168" pivotButton="0" quotePrefix="0" xfId="2523">
      <alignment horizontal="center" vertical="center"/>
    </xf>
    <xf applyAlignment="1" borderId="72" fillId="0" fontId="24" numFmtId="166" pivotButton="0" quotePrefix="0" xfId="2523">
      <alignment horizontal="center" vertical="center"/>
    </xf>
    <xf applyAlignment="1" borderId="89" fillId="0" fontId="0" numFmtId="166" pivotButton="0" quotePrefix="0" xfId="2523">
      <alignment horizontal="center" vertical="center"/>
    </xf>
    <xf applyAlignment="1" borderId="112" fillId="37" fontId="27" numFmtId="184" pivotButton="0" quotePrefix="0" xfId="11162">
      <alignment horizontal="center" vertical="center"/>
    </xf>
    <xf applyAlignment="1" borderId="209" fillId="37" fontId="43" numFmtId="171" pivotButton="0" quotePrefix="0" xfId="2523">
      <alignment horizontal="center" vertical="center"/>
    </xf>
    <xf applyAlignment="1" borderId="71" fillId="0" fontId="24" numFmtId="168" pivotButton="0" quotePrefix="0" xfId="2523">
      <alignment horizontal="center" vertical="center"/>
    </xf>
    <xf applyAlignment="1" borderId="71" fillId="0" fontId="24" numFmtId="166" pivotButton="0" quotePrefix="0" xfId="2523">
      <alignment horizontal="center" vertical="center"/>
    </xf>
    <xf applyAlignment="1" borderId="71" fillId="0" fontId="36" numFmtId="171" pivotButton="0" quotePrefix="0" xfId="2523">
      <alignment horizontal="center" vertical="center"/>
    </xf>
    <xf applyAlignment="1" borderId="71" fillId="0" fontId="24" numFmtId="171" pivotButton="0" quotePrefix="0" xfId="2523">
      <alignment horizontal="center" vertical="center"/>
    </xf>
    <xf applyAlignment="1" borderId="87" fillId="0" fontId="24" numFmtId="166" pivotButton="0" quotePrefix="0" xfId="2523">
      <alignment horizontal="center" vertical="center"/>
    </xf>
    <xf applyAlignment="1" borderId="210" fillId="0" fontId="24" numFmtId="166" pivotButton="0" quotePrefix="0" xfId="2523">
      <alignment horizontal="center" vertical="center"/>
    </xf>
    <xf applyAlignment="1" borderId="0" fillId="0" fontId="36" numFmtId="171" pivotButton="0" quotePrefix="0" xfId="2523">
      <alignment horizontal="center" vertical="center"/>
    </xf>
    <xf applyAlignment="1" borderId="0" fillId="0" fontId="24" numFmtId="168" pivotButton="0" quotePrefix="0" xfId="2523">
      <alignment horizontal="center" vertical="center"/>
    </xf>
    <xf applyAlignment="1" borderId="72" fillId="0" fontId="24" numFmtId="184" pivotButton="0" quotePrefix="0" xfId="11162">
      <alignment horizontal="center" vertical="center"/>
    </xf>
    <xf applyAlignment="1" borderId="72" fillId="0" fontId="36" numFmtId="171" pivotButton="0" quotePrefix="0" xfId="2523">
      <alignment horizontal="center" vertical="center"/>
    </xf>
    <xf applyAlignment="1" borderId="72" fillId="0" fontId="24" numFmtId="171" pivotButton="0" quotePrefix="0" xfId="2523">
      <alignment horizontal="center" vertical="center"/>
    </xf>
    <xf applyAlignment="1" borderId="112" fillId="0" fontId="24" numFmtId="184" pivotButton="0" quotePrefix="1" xfId="11162">
      <alignment horizontal="center" vertical="center"/>
    </xf>
    <xf applyAlignment="1" borderId="89" fillId="0" fontId="24" numFmtId="166" pivotButton="0" quotePrefix="0" xfId="2523">
      <alignment horizontal="center" vertical="center"/>
    </xf>
    <xf applyAlignment="1" borderId="208" fillId="0" fontId="24" numFmtId="166" pivotButton="0" quotePrefix="0" xfId="2523">
      <alignment horizontal="center" vertical="center"/>
    </xf>
    <xf applyAlignment="1" borderId="63" fillId="0" fontId="38" numFmtId="168" pivotButton="0" quotePrefix="0" xfId="2523">
      <alignment horizontal="center" vertical="center"/>
    </xf>
    <xf applyAlignment="1" borderId="209" fillId="0" fontId="38" numFmtId="168" pivotButton="0" quotePrefix="0" xfId="2523">
      <alignment horizontal="center" vertical="center"/>
    </xf>
    <xf applyAlignment="1" borderId="93" fillId="0" fontId="24" numFmtId="171" pivotButton="0" quotePrefix="0" xfId="2523">
      <alignment horizontal="center" vertical="center"/>
    </xf>
    <xf applyAlignment="1" borderId="0" fillId="0" fontId="36" numFmtId="166" pivotButton="0" quotePrefix="0" xfId="2523">
      <alignment horizontal="center" vertical="center"/>
    </xf>
    <xf applyAlignment="1" borderId="93" fillId="0" fontId="36" numFmtId="166" pivotButton="0" quotePrefix="0" xfId="2523">
      <alignment horizontal="center" vertical="center"/>
    </xf>
    <xf applyAlignment="1" borderId="169" fillId="0" fontId="36" numFmtId="166" pivotButton="0" quotePrefix="0" xfId="2523">
      <alignment horizontal="center" vertical="center"/>
    </xf>
    <xf applyAlignment="1" borderId="87" fillId="121" fontId="38" numFmtId="171" pivotButton="0" quotePrefix="0" xfId="2523">
      <alignment horizontal="center" vertical="center"/>
    </xf>
    <xf applyAlignment="1" borderId="71" fillId="121" fontId="38" numFmtId="166" pivotButton="0" quotePrefix="0" xfId="2523">
      <alignment horizontal="center" vertical="center"/>
    </xf>
    <xf applyAlignment="1" borderId="0" fillId="121" fontId="38" numFmtId="170" pivotButton="0" quotePrefix="0" xfId="2523">
      <alignment horizontal="center" vertical="center"/>
    </xf>
    <xf applyAlignment="1" borderId="0" fillId="121" fontId="24" numFmtId="192" pivotButton="0" quotePrefix="0" xfId="11162">
      <alignment horizontal="center" vertical="center"/>
    </xf>
    <xf applyAlignment="1" borderId="113" fillId="121" fontId="24" numFmtId="171" pivotButton="0" quotePrefix="0" xfId="2523">
      <alignment horizontal="center" vertical="center"/>
    </xf>
    <xf applyAlignment="1" borderId="0" fillId="121" fontId="36" numFmtId="192" pivotButton="0" quotePrefix="0" xfId="11162">
      <alignment horizontal="center" vertical="center"/>
    </xf>
    <xf applyAlignment="1" borderId="0" fillId="121" fontId="36" numFmtId="168" pivotButton="0" quotePrefix="0" xfId="2523">
      <alignment horizontal="center" vertical="center"/>
    </xf>
    <xf applyAlignment="1" borderId="0" fillId="121" fontId="38" numFmtId="168" pivotButton="0" quotePrefix="0" xfId="2523">
      <alignment horizontal="center" vertical="center"/>
    </xf>
    <xf applyAlignment="1" borderId="113" fillId="121" fontId="27" numFmtId="171" pivotButton="0" quotePrefix="0" xfId="2523">
      <alignment horizontal="center" vertical="center"/>
    </xf>
    <xf applyAlignment="1" borderId="113" fillId="121" fontId="24" numFmtId="187" pivotButton="0" quotePrefix="0" xfId="11162">
      <alignment horizontal="center" vertical="center"/>
    </xf>
    <xf borderId="0" fillId="0" fontId="24" numFmtId="168" pivotButton="0" quotePrefix="0" xfId="2523"/>
    <xf applyAlignment="1" borderId="69" fillId="0" fontId="24" numFmtId="166" pivotButton="0" quotePrefix="0" xfId="2523">
      <alignment horizontal="center" vertical="center"/>
    </xf>
    <xf applyAlignment="1" borderId="256" fillId="0" fontId="24" numFmtId="184" pivotButton="0" quotePrefix="1" xfId="11162">
      <alignment horizontal="center" vertical="center"/>
    </xf>
    <xf applyAlignment="1" borderId="254" fillId="0" fontId="24" numFmtId="184" pivotButton="0" quotePrefix="1" xfId="11162">
      <alignment horizontal="center" vertical="center"/>
    </xf>
    <xf applyAlignment="1" borderId="255" fillId="0" fontId="24" numFmtId="184" pivotButton="0" quotePrefix="1" xfId="11162">
      <alignment horizontal="center" vertical="center"/>
    </xf>
    <xf applyAlignment="1" borderId="89" fillId="0" fontId="36" numFmtId="166" pivotButton="0" quotePrefix="0" xfId="2523">
      <alignment horizontal="center" vertical="center"/>
    </xf>
    <xf applyAlignment="1" borderId="72" fillId="0" fontId="36" numFmtId="166" pivotButton="0" quotePrefix="0" xfId="2523">
      <alignment horizontal="center" vertical="center"/>
    </xf>
    <xf applyAlignment="1" borderId="0" fillId="0" fontId="181" numFmtId="166" pivotButton="0" quotePrefix="0" xfId="2523">
      <alignment horizontal="center" vertical="center" wrapText="1"/>
    </xf>
    <xf applyAlignment="1" borderId="0" fillId="0" fontId="181" numFmtId="166" pivotButton="0" quotePrefix="0" xfId="2523">
      <alignment horizontal="center" vertical="center"/>
    </xf>
    <xf borderId="0" fillId="0" fontId="180" numFmtId="168" pivotButton="0" quotePrefix="0" xfId="2523"/>
    <xf borderId="0" fillId="0" fontId="353" numFmtId="168" pivotButton="0" quotePrefix="0" xfId="2523"/>
    <xf applyAlignment="1" borderId="0" fillId="0" fontId="24" numFmtId="194" pivotButton="0" quotePrefix="0" xfId="11162">
      <alignment horizontal="left" indent="1"/>
    </xf>
    <xf borderId="0" fillId="0" fontId="0" numFmtId="167" pivotButton="0" quotePrefix="0" xfId="8347"/>
    <xf applyAlignment="1" borderId="0" fillId="68" fontId="0" numFmtId="184" pivotButton="0" quotePrefix="0" xfId="11162">
      <alignment horizontal="center"/>
    </xf>
    <xf borderId="0" fillId="68" fontId="0" numFmtId="184" pivotButton="0" quotePrefix="0" xfId="11162"/>
    <xf borderId="0" fillId="68" fontId="0" numFmtId="184" pivotButton="0" quotePrefix="0" xfId="0"/>
    <xf borderId="0" fillId="68" fontId="321" numFmtId="184" pivotButton="0" quotePrefix="0" xfId="0"/>
    <xf borderId="0" fillId="0" fontId="321" numFmtId="167" pivotButton="0" quotePrefix="0" xfId="8347"/>
    <xf borderId="0" fillId="68" fontId="0" numFmtId="168" pivotButton="0" quotePrefix="0" xfId="2523"/>
    <xf borderId="119" fillId="0" fontId="0" numFmtId="0" pivotButton="0" quotePrefix="0" xfId="0"/>
    <xf applyAlignment="1" borderId="121" fillId="123" fontId="298" numFmtId="167" pivotButton="0" quotePrefix="0" xfId="8347">
      <alignment horizontal="center" vertical="center" wrapText="1"/>
    </xf>
    <xf applyAlignment="1" borderId="121" fillId="123" fontId="298" numFmtId="184" pivotButton="0" quotePrefix="0" xfId="11162">
      <alignment vertical="center" wrapText="1"/>
    </xf>
    <xf applyAlignment="1" borderId="121" fillId="123" fontId="298" numFmtId="184" pivotButton="0" quotePrefix="0" xfId="11162">
      <alignment horizontal="center" vertical="center" wrapText="1"/>
    </xf>
    <xf applyAlignment="1" borderId="121" fillId="123" fontId="299" numFmtId="167" pivotButton="0" quotePrefix="0" xfId="8347">
      <alignment horizontal="center" vertical="center" wrapText="1"/>
    </xf>
    <xf applyAlignment="1" borderId="122" fillId="123" fontId="298" numFmtId="184" pivotButton="0" quotePrefix="0" xfId="11162">
      <alignment horizontal="center" vertical="center" wrapText="1"/>
    </xf>
    <xf applyAlignment="1" borderId="0" fillId="68" fontId="296" numFmtId="167" pivotButton="0" quotePrefix="0" xfId="8347">
      <alignment vertical="center" wrapText="1"/>
    </xf>
    <xf applyAlignment="1" borderId="0" fillId="68" fontId="296" numFmtId="184" pivotButton="0" quotePrefix="0" xfId="11162">
      <alignment horizontal="center" vertical="center" wrapText="1"/>
    </xf>
    <xf applyAlignment="1" borderId="0" fillId="68" fontId="296" numFmtId="184" pivotButton="0" quotePrefix="0" xfId="11162">
      <alignment vertical="center" wrapText="1"/>
    </xf>
    <xf applyAlignment="1" borderId="319" fillId="123" fontId="301" numFmtId="0" pivotButton="0" quotePrefix="0" xfId="0">
      <alignment vertical="center"/>
    </xf>
    <xf borderId="125" fillId="0" fontId="0" numFmtId="0" pivotButton="0" quotePrefix="0" xfId="0"/>
    <xf applyAlignment="1" borderId="128" fillId="124" fontId="246" numFmtId="167" pivotButton="0" quotePrefix="0" xfId="8347">
      <alignment horizontal="center" vertical="center"/>
    </xf>
    <xf applyAlignment="1" borderId="127" fillId="124" fontId="246" numFmtId="184" pivotButton="0" quotePrefix="0" xfId="11162">
      <alignment horizontal="center" vertical="center"/>
    </xf>
    <xf borderId="0" fillId="0" fontId="36" numFmtId="184" pivotButton="0" quotePrefix="0" xfId="11162"/>
    <xf applyAlignment="1" borderId="131" fillId="125" fontId="246" numFmtId="167" pivotButton="0" quotePrefix="0" xfId="8347">
      <alignment horizontal="center" vertical="center"/>
    </xf>
    <xf applyAlignment="1" borderId="130" fillId="125" fontId="246" numFmtId="203" pivotButton="0" quotePrefix="0" xfId="2604">
      <alignment horizontal="center" vertical="center"/>
    </xf>
    <xf applyAlignment="1" borderId="0" fillId="126" fontId="246" numFmtId="167" pivotButton="0" quotePrefix="0" xfId="8347">
      <alignment horizontal="center" vertical="center"/>
    </xf>
    <xf applyAlignment="1" borderId="0" fillId="126" fontId="246" numFmtId="203" pivotButton="0" quotePrefix="0" xfId="2604">
      <alignment horizontal="center" vertical="center"/>
    </xf>
    <xf applyAlignment="1" borderId="0" fillId="68" fontId="246" numFmtId="167" pivotButton="0" quotePrefix="0" xfId="8347">
      <alignment horizontal="center"/>
    </xf>
    <xf applyAlignment="1" borderId="0" fillId="68" fontId="246" numFmtId="203" pivotButton="0" quotePrefix="0" xfId="2604">
      <alignment horizontal="center"/>
    </xf>
    <xf applyAlignment="1" borderId="321" fillId="123" fontId="301" numFmtId="0" pivotButton="0" quotePrefix="0" xfId="0">
      <alignment vertical="center"/>
    </xf>
    <xf borderId="132" fillId="0" fontId="0" numFmtId="0" pivotButton="0" quotePrefix="0" xfId="0"/>
    <xf applyAlignment="1" borderId="128" fillId="68" fontId="246" numFmtId="167" pivotButton="0" quotePrefix="0" xfId="8347">
      <alignment horizontal="center" vertical="center"/>
    </xf>
    <xf applyAlignment="1" borderId="131" fillId="68" fontId="246" numFmtId="167" pivotButton="0" quotePrefix="0" xfId="8347">
      <alignment horizontal="center" vertical="center"/>
    </xf>
    <xf applyAlignment="1" borderId="130" fillId="68" fontId="246" numFmtId="203" pivotButton="0" quotePrefix="0" xfId="2604">
      <alignment horizontal="center" vertical="center"/>
    </xf>
    <xf applyAlignment="1" borderId="134" fillId="124" fontId="246" numFmtId="167" pivotButton="0" quotePrefix="0" xfId="8347">
      <alignment horizontal="center" vertical="center"/>
    </xf>
    <xf borderId="0" fillId="0" fontId="0" numFmtId="203" pivotButton="0" quotePrefix="0" xfId="2604"/>
    <xf applyAlignment="1" borderId="136" fillId="125" fontId="246" numFmtId="167" pivotButton="0" quotePrefix="0" xfId="8347">
      <alignment horizontal="center" vertical="center"/>
    </xf>
    <xf applyAlignment="1" borderId="0" fillId="125" fontId="246" numFmtId="203" pivotButton="0" quotePrefix="0" xfId="2604">
      <alignment horizontal="center" vertical="center"/>
    </xf>
    <xf borderId="0" fillId="68" fontId="296" numFmtId="203" pivotButton="0" quotePrefix="0" xfId="2604"/>
    <xf applyAlignment="1" borderId="139" fillId="124" fontId="246" numFmtId="167" pivotButton="0" quotePrefix="0" xfId="8347">
      <alignment horizontal="center" vertical="center"/>
    </xf>
    <xf applyAlignment="1" borderId="142" fillId="125" fontId="246" numFmtId="167" pivotButton="0" quotePrefix="0" xfId="8347">
      <alignment horizontal="center" vertical="center"/>
    </xf>
    <xf applyAlignment="1" borderId="141" fillId="125" fontId="246" numFmtId="203" pivotButton="0" quotePrefix="0" xfId="2604">
      <alignment horizontal="center" vertical="center"/>
    </xf>
    <xf borderId="0" fillId="68" fontId="292" numFmtId="184" pivotButton="0" quotePrefix="0" xfId="11162"/>
    <xf borderId="0" fillId="68" fontId="355" numFmtId="184" pivotButton="0" quotePrefix="0" xfId="11162"/>
    <xf applyAlignment="1" borderId="0" fillId="68" fontId="202" numFmtId="184" pivotButton="0" quotePrefix="0" xfId="11162">
      <alignment horizontal="center"/>
    </xf>
    <xf borderId="0" fillId="68" fontId="356" numFmtId="184" pivotButton="0" quotePrefix="0" xfId="11162"/>
    <xf applyAlignment="1" borderId="0" fillId="0" fontId="202" numFmtId="184" pivotButton="0" quotePrefix="0" xfId="11162">
      <alignment horizontal="center"/>
    </xf>
    <xf applyAlignment="1" borderId="32" fillId="0" fontId="292" numFmtId="184" pivotButton="0" quotePrefix="0" xfId="11162">
      <alignment vertical="center"/>
    </xf>
    <xf borderId="0" fillId="0" fontId="357" numFmtId="184" pivotButton="0" quotePrefix="0" xfId="11162"/>
    <xf applyAlignment="1" borderId="0" fillId="68" fontId="202" numFmtId="203" pivotButton="0" quotePrefix="0" xfId="2604">
      <alignment horizontal="center"/>
    </xf>
    <xf applyAlignment="1" borderId="0" fillId="68" fontId="306" numFmtId="203" pivotButton="0" quotePrefix="0" xfId="2604">
      <alignment horizontal="center"/>
    </xf>
    <xf borderId="0" fillId="0" fontId="0" numFmtId="182" pivotButton="0" quotePrefix="0" xfId="3961"/>
    <xf applyAlignment="1" borderId="147" fillId="124" fontId="246" numFmtId="167" pivotButton="0" quotePrefix="0" xfId="8347">
      <alignment horizontal="center" vertical="center"/>
    </xf>
    <xf borderId="0" fillId="68" fontId="313" numFmtId="203" pivotButton="0" quotePrefix="0" xfId="2604"/>
    <xf borderId="0" fillId="0" fontId="0" numFmtId="182" pivotButton="0" quotePrefix="0" xfId="0"/>
    <xf applyAlignment="1" borderId="150" fillId="125" fontId="246" numFmtId="167" pivotButton="0" quotePrefix="0" xfId="8347">
      <alignment horizontal="center" vertical="center"/>
    </xf>
    <xf applyAlignment="1" borderId="149" fillId="125" fontId="246" numFmtId="203" pivotButton="0" quotePrefix="0" xfId="2604">
      <alignment horizontal="center" vertical="center"/>
    </xf>
    <xf borderId="0" fillId="0" fontId="0" numFmtId="167" pivotButton="0" quotePrefix="0" xfId="2604"/>
    <xf applyAlignment="1" borderId="0" fillId="68" fontId="200" numFmtId="176" pivotButton="0" quotePrefix="0" xfId="3961">
      <alignment horizontal="center"/>
    </xf>
    <xf applyAlignment="1" borderId="0" fillId="68" fontId="200" numFmtId="167" pivotButton="0" quotePrefix="0" xfId="8347">
      <alignment horizontal="center"/>
    </xf>
    <xf borderId="0" fillId="68" fontId="358" numFmtId="184" pivotButton="0" quotePrefix="0" xfId="11162"/>
    <xf applyAlignment="1" borderId="0" fillId="0" fontId="200" numFmtId="176" pivotButton="0" quotePrefix="0" xfId="3961">
      <alignment horizontal="center"/>
    </xf>
    <xf borderId="0" fillId="0" fontId="350" numFmtId="184" pivotButton="0" quotePrefix="0" xfId="11162"/>
    <xf applyAlignment="1" borderId="0" fillId="68" fontId="200" numFmtId="184" pivotButton="0" quotePrefix="0" xfId="0">
      <alignment horizontal="center"/>
    </xf>
    <xf applyAlignment="1" borderId="0" fillId="68" fontId="200" numFmtId="203" pivotButton="0" quotePrefix="0" xfId="2604">
      <alignment horizontal="center"/>
    </xf>
    <xf borderId="0" fillId="68" fontId="296" numFmtId="184" pivotButton="0" quotePrefix="0" xfId="11162"/>
    <xf borderId="0" fillId="68" fontId="0" numFmtId="167" pivotButton="0" quotePrefix="0" xfId="0"/>
    <xf borderId="0" fillId="68" fontId="296" numFmtId="167" pivotButton="0" quotePrefix="0" xfId="2604"/>
    <xf applyAlignment="1" borderId="0" fillId="0" fontId="246" numFmtId="167" pivotButton="0" quotePrefix="0" xfId="8347">
      <alignment horizontal="center"/>
    </xf>
    <xf applyAlignment="1" borderId="130" fillId="68" fontId="246" numFmtId="203" pivotButton="0" quotePrefix="0" xfId="2604">
      <alignment horizontal="center"/>
    </xf>
    <xf applyAlignment="1" borderId="131" fillId="0" fontId="246" numFmtId="167" pivotButton="0" quotePrefix="0" xfId="8347">
      <alignment horizontal="center" vertical="center"/>
    </xf>
    <xf applyAlignment="1" borderId="130" fillId="0" fontId="246" numFmtId="203" pivotButton="0" quotePrefix="0" xfId="2604">
      <alignment horizontal="center" vertical="center"/>
    </xf>
    <xf applyAlignment="1" borderId="137" fillId="68" fontId="303" numFmtId="167" pivotButton="0" quotePrefix="0" xfId="0">
      <alignment horizontal="center" vertical="center"/>
    </xf>
    <xf applyAlignment="1" borderId="138" fillId="68" fontId="303" numFmtId="167" pivotButton="0" quotePrefix="0" xfId="0">
      <alignment horizontal="center"/>
    </xf>
    <xf applyAlignment="1" borderId="138" fillId="124" fontId="156" numFmtId="173" pivotButton="0" quotePrefix="0" xfId="0">
      <alignment horizontal="center" vertical="center"/>
    </xf>
    <xf applyAlignment="1" borderId="139" fillId="124" fontId="156" numFmtId="173" pivotButton="0" quotePrefix="0" xfId="8347">
      <alignment horizontal="center" vertical="center"/>
    </xf>
    <xf applyAlignment="1" borderId="138" fillId="68" fontId="303" numFmtId="167" pivotButton="0" quotePrefix="0" xfId="2567">
      <alignment horizontal="center"/>
    </xf>
    <xf applyAlignment="1" borderId="138" fillId="68" fontId="303" numFmtId="167" pivotButton="0" quotePrefix="0" xfId="0">
      <alignment horizontal="center" vertical="center"/>
    </xf>
    <xf applyAlignment="1" borderId="138" fillId="0" fontId="303" numFmtId="167" pivotButton="0" quotePrefix="0" xfId="0">
      <alignment horizontal="center"/>
    </xf>
    <xf applyAlignment="1" borderId="137" fillId="68" fontId="303" numFmtId="167" pivotButton="0" quotePrefix="0" xfId="2567">
      <alignment horizontal="center" vertical="center"/>
    </xf>
    <xf applyAlignment="1" borderId="138" fillId="68" fontId="303" numFmtId="167" pivotButton="0" quotePrefix="0" xfId="2567">
      <alignment horizontal="center" vertical="center"/>
    </xf>
    <xf applyAlignment="1" borderId="138" fillId="0" fontId="303" numFmtId="167" pivotButton="0" quotePrefix="0" xfId="2567">
      <alignment horizontal="center"/>
    </xf>
    <xf borderId="0" fillId="0" fontId="70" numFmtId="179" pivotButton="0" quotePrefix="0" xfId="0"/>
    <xf applyAlignment="1" borderId="138" fillId="68" fontId="93" numFmtId="167" pivotButton="0" quotePrefix="0" xfId="0">
      <alignment horizontal="center" vertical="center"/>
    </xf>
    <xf applyAlignment="1" borderId="129" fillId="68" fontId="246" numFmtId="203" pivotButton="0" quotePrefix="0" xfId="2604">
      <alignment horizontal="center" vertical="center"/>
    </xf>
    <xf applyAlignment="1" borderId="130" fillId="125" fontId="246" numFmtId="173" pivotButton="0" quotePrefix="0" xfId="0">
      <alignment horizontal="center" vertical="center"/>
    </xf>
    <xf applyAlignment="1" borderId="131" fillId="125" fontId="246" numFmtId="173" pivotButton="0" quotePrefix="0" xfId="8347">
      <alignment horizontal="center" vertical="center"/>
    </xf>
    <xf borderId="0" fillId="0" fontId="0" numFmtId="176" pivotButton="0" quotePrefix="0" xfId="3961"/>
    <xf applyAlignment="1" borderId="0" fillId="0" fontId="0" numFmtId="176" pivotButton="0" quotePrefix="0" xfId="3961">
      <alignment horizontal="center"/>
    </xf>
    <xf applyAlignment="1" borderId="0" fillId="0" fontId="0" numFmtId="188" pivotButton="0" quotePrefix="0" xfId="11162">
      <alignment horizontal="center" vertical="center"/>
    </xf>
    <xf borderId="0" fillId="127" fontId="0" numFmtId="167" pivotButton="0" quotePrefix="0" xfId="2604"/>
    <xf borderId="0" fillId="68" fontId="290" numFmtId="171" pivotButton="0" quotePrefix="0" xfId="2523"/>
    <xf borderId="0" fillId="68" fontId="305" numFmtId="177" pivotButton="0" quotePrefix="0" xfId="0"/>
    <xf applyAlignment="1" borderId="121" fillId="123" fontId="298" numFmtId="167" pivotButton="0" quotePrefix="0" xfId="2604">
      <alignment horizontal="center" vertical="center" wrapText="1"/>
    </xf>
    <xf applyAlignment="1" borderId="121" fillId="123" fontId="298" numFmtId="189" pivotButton="0" quotePrefix="0" xfId="11162">
      <alignment horizontal="center" vertical="center" wrapText="1"/>
    </xf>
    <xf applyAlignment="1" borderId="121" fillId="0" fontId="298" numFmtId="167" pivotButton="0" quotePrefix="0" xfId="2604">
      <alignment horizontal="center" vertical="center" wrapText="1"/>
    </xf>
    <xf applyAlignment="1" borderId="121" fillId="123" fontId="299" numFmtId="167" pivotButton="0" quotePrefix="0" xfId="2604">
      <alignment horizontal="center" vertical="center" wrapText="1"/>
    </xf>
    <xf applyAlignment="1" borderId="120" fillId="123" fontId="298" numFmtId="189" pivotButton="0" quotePrefix="0" xfId="11162">
      <alignment horizontal="center" vertical="center" wrapText="1"/>
    </xf>
    <xf applyAlignment="1" borderId="168" fillId="68" fontId="296" numFmtId="167" pivotButton="0" quotePrefix="0" xfId="2604">
      <alignment vertical="center" wrapText="1"/>
    </xf>
    <xf applyAlignment="1" borderId="0" fillId="68" fontId="296" numFmtId="167" pivotButton="0" quotePrefix="0" xfId="2604">
      <alignment vertical="center" wrapText="1"/>
    </xf>
    <xf applyAlignment="1" borderId="167" fillId="68" fontId="296" numFmtId="189" pivotButton="0" quotePrefix="0" xfId="11162">
      <alignment horizontal="center" vertical="center" wrapText="1"/>
    </xf>
    <xf applyAlignment="1" borderId="168" fillId="68" fontId="296" numFmtId="167" pivotButton="0" quotePrefix="0" xfId="2604">
      <alignment horizontal="center" vertical="center" wrapText="1"/>
    </xf>
    <xf applyAlignment="1" borderId="0" fillId="0" fontId="296" numFmtId="167" pivotButton="0" quotePrefix="0" xfId="2604">
      <alignment vertical="center" wrapText="1"/>
    </xf>
    <xf applyAlignment="1" borderId="166" fillId="68" fontId="296" numFmtId="184" pivotButton="0" quotePrefix="0" xfId="11162">
      <alignment horizontal="center" vertical="center" wrapText="1"/>
    </xf>
    <xf applyAlignment="1" borderId="167" fillId="68" fontId="296" numFmtId="184" pivotButton="0" quotePrefix="0" xfId="11162">
      <alignment horizontal="center" vertical="center" wrapText="1"/>
    </xf>
    <xf applyAlignment="1" borderId="167" fillId="68" fontId="296" numFmtId="176" pivotButton="0" quotePrefix="0" xfId="0">
      <alignment vertical="center" wrapText="1"/>
    </xf>
    <xf applyAlignment="1" borderId="137" fillId="0" fontId="246" numFmtId="176" pivotButton="0" quotePrefix="0" xfId="3961">
      <alignment horizontal="center" vertical="center"/>
    </xf>
    <xf applyAlignment="1" borderId="131" fillId="125" fontId="246" numFmtId="167" pivotButton="0" quotePrefix="0" xfId="2604">
      <alignment horizontal="center" vertical="center"/>
    </xf>
    <xf applyAlignment="1" borderId="137" fillId="68" fontId="246" numFmtId="176" pivotButton="0" quotePrefix="0" xfId="3961">
      <alignment horizontal="center" vertical="center"/>
    </xf>
    <xf applyAlignment="1" borderId="138" fillId="124" fontId="246" numFmtId="189" pivotButton="0" quotePrefix="0" xfId="11162">
      <alignment horizontal="center" vertical="center"/>
    </xf>
    <xf applyAlignment="1" borderId="138" fillId="124" fontId="246" numFmtId="167" pivotButton="0" quotePrefix="0" xfId="2604">
      <alignment horizontal="center" vertical="center"/>
    </xf>
    <xf applyAlignment="1" borderId="138" fillId="124" fontId="246" numFmtId="184" pivotButton="0" quotePrefix="0" xfId="11162">
      <alignment horizontal="center" vertical="center"/>
    </xf>
    <xf applyAlignment="1" borderId="139" fillId="124" fontId="246" numFmtId="167" pivotButton="0" quotePrefix="0" xfId="2604">
      <alignment horizontal="center" vertical="center"/>
    </xf>
    <xf applyAlignment="1" borderId="138" fillId="124" fontId="349" numFmtId="184" pivotButton="0" quotePrefix="0" xfId="11162">
      <alignment horizontal="center" vertical="center"/>
    </xf>
    <xf applyAlignment="1" borderId="139" fillId="124" fontId="349" numFmtId="167" pivotButton="0" quotePrefix="0" xfId="2604">
      <alignment horizontal="center" vertical="center"/>
    </xf>
    <xf applyAlignment="1" borderId="138" fillId="0" fontId="349" numFmtId="167" pivotButton="0" quotePrefix="0" xfId="2604">
      <alignment horizontal="center" vertical="center"/>
    </xf>
    <xf applyAlignment="1" borderId="138" fillId="124" fontId="349" numFmtId="167" pivotButton="0" quotePrefix="0" xfId="2604">
      <alignment horizontal="center" vertical="center"/>
    </xf>
    <xf applyAlignment="1" borderId="131" fillId="125" fontId="349" numFmtId="167" pivotButton="0" quotePrefix="0" xfId="2604">
      <alignment horizontal="center" vertical="center"/>
    </xf>
    <xf applyAlignment="1" borderId="129" fillId="68" fontId="349" numFmtId="184" pivotButton="0" quotePrefix="0" xfId="11162">
      <alignment horizontal="center" vertical="center"/>
    </xf>
    <xf applyAlignment="1" borderId="161" fillId="68" fontId="349" numFmtId="184" pivotButton="0" quotePrefix="0" xfId="11162">
      <alignment horizontal="center" vertical="center"/>
    </xf>
    <xf applyAlignment="1" borderId="323" fillId="123" fontId="304" numFmtId="0" pivotButton="0" quotePrefix="0" xfId="0">
      <alignment horizontal="left" indent="1" vertical="center"/>
    </xf>
    <xf borderId="162" fillId="0" fontId="0" numFmtId="0" pivotButton="0" quotePrefix="0" xfId="0"/>
    <xf applyAlignment="1" borderId="150" fillId="125" fontId="246" numFmtId="167" pivotButton="0" quotePrefix="0" xfId="2604">
      <alignment horizontal="center" vertical="center"/>
    </xf>
    <xf applyAlignment="1" borderId="147" fillId="124" fontId="246" numFmtId="189" pivotButton="0" quotePrefix="0" xfId="11162">
      <alignment horizontal="center" vertical="center"/>
    </xf>
    <xf applyAlignment="1" borderId="147" fillId="124" fontId="246" numFmtId="184" pivotButton="0" quotePrefix="0" xfId="11162">
      <alignment horizontal="center" vertical="center"/>
    </xf>
    <xf applyAlignment="1" borderId="147" fillId="124" fontId="349" numFmtId="184" pivotButton="0" quotePrefix="0" xfId="11162">
      <alignment horizontal="center" vertical="center"/>
    </xf>
    <xf applyAlignment="1" borderId="150" fillId="125" fontId="349" numFmtId="167" pivotButton="0" quotePrefix="0" xfId="2604">
      <alignment horizontal="center" vertical="center"/>
    </xf>
    <xf applyAlignment="1" borderId="148" fillId="68" fontId="349" numFmtId="184" pivotButton="0" quotePrefix="0" xfId="11162">
      <alignment horizontal="center" vertical="center"/>
    </xf>
    <xf applyAlignment="1" borderId="163" fillId="68" fontId="349" numFmtId="184" pivotButton="0" quotePrefix="0" xfId="11162">
      <alignment horizontal="center" vertical="center"/>
    </xf>
    <xf applyAlignment="1" borderId="136" fillId="125" fontId="246" numFmtId="167" pivotButton="0" quotePrefix="0" xfId="2604">
      <alignment horizontal="center" vertical="center"/>
    </xf>
    <xf applyAlignment="1" borderId="134" fillId="124" fontId="246" numFmtId="189" pivotButton="0" quotePrefix="0" xfId="11162">
      <alignment horizontal="center" vertical="center"/>
    </xf>
    <xf applyAlignment="1" borderId="134" fillId="124" fontId="246" numFmtId="184" pivotButton="0" quotePrefix="0" xfId="11162">
      <alignment horizontal="center" vertical="center"/>
    </xf>
    <xf applyAlignment="1" borderId="134" fillId="124" fontId="349" numFmtId="184" pivotButton="0" quotePrefix="0" xfId="11162">
      <alignment horizontal="center" vertical="center"/>
    </xf>
    <xf applyAlignment="1" borderId="136" fillId="125" fontId="349" numFmtId="167" pivotButton="0" quotePrefix="0" xfId="2604">
      <alignment horizontal="center" vertical="center"/>
    </xf>
    <xf applyAlignment="1" borderId="135" fillId="68" fontId="349" numFmtId="184" pivotButton="0" quotePrefix="0" xfId="11162">
      <alignment horizontal="center" vertical="center"/>
    </xf>
    <xf applyAlignment="1" borderId="165" fillId="68" fontId="349" numFmtId="184" pivotButton="0" quotePrefix="0" xfId="11162">
      <alignment horizontal="center" vertical="center"/>
    </xf>
    <xf applyAlignment="1" borderId="324" fillId="123" fontId="304" numFmtId="0" pivotButton="0" quotePrefix="0" xfId="0">
      <alignment horizontal="left" indent="1" vertical="center"/>
    </xf>
    <xf borderId="158" fillId="0" fontId="0" numFmtId="0" pivotButton="0" quotePrefix="0" xfId="0"/>
    <xf applyAlignment="1" borderId="142" fillId="125" fontId="246" numFmtId="167" pivotButton="0" quotePrefix="0" xfId="2604">
      <alignment horizontal="center" vertical="center"/>
    </xf>
    <xf applyAlignment="1" borderId="139" fillId="124" fontId="246" numFmtId="189" pivotButton="0" quotePrefix="0" xfId="11162">
      <alignment horizontal="center" vertical="center"/>
    </xf>
    <xf applyAlignment="1" borderId="139" fillId="124" fontId="246" numFmtId="184" pivotButton="0" quotePrefix="0" xfId="11162">
      <alignment horizontal="center" vertical="center"/>
    </xf>
    <xf applyAlignment="1" borderId="139" fillId="124" fontId="349" numFmtId="184" pivotButton="0" quotePrefix="0" xfId="11162">
      <alignment horizontal="center" vertical="center"/>
    </xf>
    <xf applyAlignment="1" borderId="139" fillId="124" fontId="349" numFmtId="187" pivotButton="0" quotePrefix="0" xfId="11162">
      <alignment horizontal="center" vertical="center"/>
    </xf>
    <xf applyAlignment="1" borderId="142" fillId="125" fontId="349" numFmtId="167" pivotButton="0" quotePrefix="0" xfId="2604">
      <alignment horizontal="center" vertical="center"/>
    </xf>
    <xf applyAlignment="1" borderId="140" fillId="68" fontId="349" numFmtId="184" pivotButton="0" quotePrefix="0" xfId="11162">
      <alignment horizontal="center" vertical="center"/>
    </xf>
    <xf applyAlignment="1" borderId="164" fillId="68" fontId="349" numFmtId="184" pivotButton="0" quotePrefix="0" xfId="11162">
      <alignment horizontal="center" vertical="center"/>
    </xf>
    <xf applyAlignment="1" borderId="0" fillId="126" fontId="246" numFmtId="167" pivotButton="0" quotePrefix="0" xfId="2604">
      <alignment horizontal="center" vertical="center"/>
    </xf>
    <xf applyAlignment="1" borderId="0" fillId="126" fontId="246" numFmtId="189" pivotButton="0" quotePrefix="0" xfId="11162">
      <alignment horizontal="center" vertical="center"/>
    </xf>
    <xf applyAlignment="1" borderId="0" fillId="126" fontId="246" numFmtId="184" pivotButton="0" quotePrefix="0" xfId="11162">
      <alignment horizontal="center" vertical="center"/>
    </xf>
    <xf applyAlignment="1" borderId="0" fillId="126" fontId="349" numFmtId="184" pivotButton="0" quotePrefix="0" xfId="11162">
      <alignment horizontal="center" vertical="center"/>
    </xf>
    <xf applyAlignment="1" borderId="0" fillId="126" fontId="349" numFmtId="167" pivotButton="0" quotePrefix="0" xfId="2604">
      <alignment horizontal="center" vertical="center"/>
    </xf>
    <xf applyAlignment="1" borderId="0" fillId="0" fontId="349" numFmtId="167" pivotButton="0" quotePrefix="0" xfId="2604">
      <alignment horizontal="center" vertical="center"/>
    </xf>
    <xf applyAlignment="1" borderId="0" fillId="68" fontId="349" numFmtId="184" pivotButton="0" quotePrefix="0" xfId="11162">
      <alignment horizontal="center" vertical="center"/>
    </xf>
    <xf applyAlignment="1" borderId="126" fillId="0" fontId="246" numFmtId="187" pivotButton="0" quotePrefix="0" xfId="11162">
      <alignment horizontal="center" vertical="center"/>
    </xf>
    <xf applyAlignment="1" borderId="126" fillId="68" fontId="246" numFmtId="179" pivotButton="0" quotePrefix="0" xfId="0">
      <alignment horizontal="center" vertical="center"/>
    </xf>
    <xf applyAlignment="1" borderId="127" fillId="124" fontId="246" numFmtId="189" pivotButton="0" quotePrefix="0" xfId="11162">
      <alignment horizontal="center" vertical="center"/>
    </xf>
    <xf applyAlignment="1" borderId="127" fillId="124" fontId="246" numFmtId="167" pivotButton="0" quotePrefix="0" xfId="2604">
      <alignment horizontal="center" vertical="center"/>
    </xf>
    <xf applyAlignment="1" borderId="127" fillId="124" fontId="246" numFmtId="187" pivotButton="0" quotePrefix="0" xfId="11162">
      <alignment horizontal="center" vertical="center"/>
    </xf>
    <xf applyAlignment="1" borderId="128" fillId="124" fontId="246" numFmtId="187" pivotButton="0" quotePrefix="0" xfId="11162">
      <alignment horizontal="center" vertical="center"/>
    </xf>
    <xf applyAlignment="1" borderId="128" fillId="124" fontId="246" numFmtId="167" pivotButton="0" quotePrefix="0" xfId="2604">
      <alignment horizontal="center" vertical="center"/>
    </xf>
    <xf applyAlignment="1" borderId="126" fillId="68" fontId="349" numFmtId="179" pivotButton="0" quotePrefix="0" xfId="0">
      <alignment horizontal="center" vertical="center"/>
    </xf>
    <xf applyAlignment="1" borderId="127" fillId="124" fontId="349" numFmtId="187" pivotButton="0" quotePrefix="0" xfId="11162">
      <alignment horizontal="center" vertical="center"/>
    </xf>
    <xf applyAlignment="1" borderId="128" fillId="124" fontId="349" numFmtId="187" pivotButton="0" quotePrefix="0" xfId="11162">
      <alignment horizontal="center" vertical="center"/>
    </xf>
    <xf applyAlignment="1" borderId="128" fillId="124" fontId="349" numFmtId="167" pivotButton="0" quotePrefix="0" xfId="2604">
      <alignment horizontal="center" vertical="center"/>
    </xf>
    <xf applyAlignment="1" borderId="127" fillId="0" fontId="349" numFmtId="167" pivotButton="0" quotePrefix="0" xfId="2604">
      <alignment horizontal="center" vertical="center"/>
    </xf>
    <xf applyAlignment="1" borderId="127" fillId="124" fontId="349" numFmtId="167" pivotButton="0" quotePrefix="0" xfId="2604">
      <alignment horizontal="center" vertical="center"/>
    </xf>
    <xf applyAlignment="1" borderId="129" fillId="0" fontId="349" numFmtId="178" pivotButton="0" quotePrefix="0" xfId="0">
      <alignment horizontal="center" vertical="center"/>
    </xf>
    <xf applyAlignment="1" borderId="145" fillId="0" fontId="246" numFmtId="187" pivotButton="0" quotePrefix="0" xfId="11162">
      <alignment horizontal="center" vertical="center"/>
    </xf>
    <xf applyAlignment="1" borderId="149" fillId="125" fontId="246" numFmtId="178" pivotButton="0" quotePrefix="0" xfId="0">
      <alignment horizontal="center" vertical="center"/>
    </xf>
    <xf applyAlignment="1" borderId="145" fillId="68" fontId="246" numFmtId="179" pivotButton="0" quotePrefix="0" xfId="0">
      <alignment horizontal="center" vertical="center"/>
    </xf>
    <xf applyAlignment="1" borderId="146" fillId="68" fontId="246" numFmtId="179" pivotButton="0" quotePrefix="0" xfId="0">
      <alignment horizontal="center" vertical="center"/>
    </xf>
    <xf applyAlignment="1" borderId="147" fillId="124" fontId="246" numFmtId="187" pivotButton="0" quotePrefix="0" xfId="11162">
      <alignment horizontal="center" vertical="center"/>
    </xf>
    <xf applyAlignment="1" borderId="145" fillId="68" fontId="349" numFmtId="179" pivotButton="0" quotePrefix="0" xfId="0">
      <alignment horizontal="center" vertical="center"/>
    </xf>
    <xf applyAlignment="1" borderId="146" fillId="68" fontId="349" numFmtId="179" pivotButton="0" quotePrefix="0" xfId="0">
      <alignment horizontal="center" vertical="center"/>
    </xf>
    <xf applyAlignment="1" borderId="147" fillId="124" fontId="349" numFmtId="187" pivotButton="0" quotePrefix="0" xfId="11162">
      <alignment horizontal="center" vertical="center"/>
    </xf>
    <xf applyAlignment="1" borderId="149" fillId="125" fontId="349" numFmtId="178" pivotButton="0" quotePrefix="0" xfId="0">
      <alignment horizontal="center" vertical="center"/>
    </xf>
    <xf applyAlignment="1" borderId="148" fillId="0" fontId="349" numFmtId="178" pivotButton="0" quotePrefix="0" xfId="0">
      <alignment horizontal="center" vertical="center"/>
    </xf>
    <xf applyAlignment="1" borderId="133" fillId="0" fontId="246" numFmtId="187" pivotButton="0" quotePrefix="0" xfId="11162">
      <alignment horizontal="center" vertical="center"/>
    </xf>
    <xf applyAlignment="1" borderId="0" fillId="125" fontId="246" numFmtId="178" pivotButton="0" quotePrefix="0" xfId="0">
      <alignment horizontal="center" vertical="center"/>
    </xf>
    <xf applyAlignment="1" borderId="133" fillId="68" fontId="246" numFmtId="179" pivotButton="0" quotePrefix="0" xfId="0">
      <alignment horizontal="center" vertical="center"/>
    </xf>
    <xf applyAlignment="1" borderId="0" fillId="68" fontId="246" numFmtId="179" pivotButton="0" quotePrefix="0" xfId="0">
      <alignment horizontal="center" vertical="center"/>
    </xf>
    <xf applyAlignment="1" borderId="134" fillId="124" fontId="246" numFmtId="187" pivotButton="0" quotePrefix="0" xfId="11162">
      <alignment horizontal="center" vertical="center"/>
    </xf>
    <xf applyAlignment="1" borderId="133" fillId="68" fontId="349" numFmtId="179" pivotButton="0" quotePrefix="0" xfId="0">
      <alignment horizontal="center" vertical="center"/>
    </xf>
    <xf applyAlignment="1" borderId="0" fillId="68" fontId="349" numFmtId="179" pivotButton="0" quotePrefix="0" xfId="0">
      <alignment horizontal="center" vertical="center"/>
    </xf>
    <xf applyAlignment="1" borderId="134" fillId="124" fontId="349" numFmtId="187" pivotButton="0" quotePrefix="0" xfId="11162">
      <alignment horizontal="center" vertical="center"/>
    </xf>
    <xf applyAlignment="1" borderId="0" fillId="125" fontId="349" numFmtId="178" pivotButton="0" quotePrefix="0" xfId="0">
      <alignment horizontal="center" vertical="center"/>
    </xf>
    <xf applyAlignment="1" borderId="135" fillId="0" fontId="349" numFmtId="178" pivotButton="0" quotePrefix="0" xfId="0">
      <alignment horizontal="center" vertical="center"/>
    </xf>
    <xf applyAlignment="1" borderId="137" fillId="0" fontId="246" numFmtId="187" pivotButton="0" quotePrefix="0" xfId="11162">
      <alignment horizontal="center" vertical="center"/>
    </xf>
    <xf applyAlignment="1" borderId="141" fillId="125" fontId="246" numFmtId="178" pivotButton="0" quotePrefix="0" xfId="0">
      <alignment horizontal="center" vertical="center"/>
    </xf>
    <xf applyAlignment="1" borderId="137" fillId="68" fontId="246" numFmtId="179" pivotButton="0" quotePrefix="0" xfId="0">
      <alignment horizontal="center" vertical="center"/>
    </xf>
    <xf applyAlignment="1" borderId="138" fillId="68" fontId="246" numFmtId="179" pivotButton="0" quotePrefix="0" xfId="0">
      <alignment horizontal="center" vertical="center"/>
    </xf>
    <xf applyAlignment="1" borderId="139" fillId="124" fontId="246" numFmtId="187" pivotButton="0" quotePrefix="0" xfId="11162">
      <alignment horizontal="center" vertical="center"/>
    </xf>
    <xf applyAlignment="1" borderId="137" fillId="68" fontId="349" numFmtId="179" pivotButton="0" quotePrefix="0" xfId="0">
      <alignment horizontal="center" vertical="center"/>
    </xf>
    <xf applyAlignment="1" borderId="138" fillId="68" fontId="349" numFmtId="179" pivotButton="0" quotePrefix="0" xfId="0">
      <alignment horizontal="center" vertical="center"/>
    </xf>
    <xf applyAlignment="1" borderId="141" fillId="125" fontId="349" numFmtId="178" pivotButton="0" quotePrefix="0" xfId="0">
      <alignment horizontal="center" vertical="center"/>
    </xf>
    <xf applyAlignment="1" borderId="140" fillId="0" fontId="349" numFmtId="180" pivotButton="0" quotePrefix="0" xfId="0">
      <alignment horizontal="center" vertical="center"/>
    </xf>
    <xf applyAlignment="1" borderId="140" fillId="0" fontId="349" numFmtId="178" pivotButton="0" quotePrefix="0" xfId="0">
      <alignment horizontal="center" vertical="center"/>
    </xf>
    <xf borderId="0" fillId="0" fontId="0" numFmtId="190" pivotButton="0" quotePrefix="0" xfId="0"/>
    <xf borderId="0" fillId="0" fontId="222" numFmtId="189" pivotButton="0" quotePrefix="0" xfId="11162"/>
    <xf applyAlignment="1" borderId="0" fillId="0" fontId="0" numFmtId="190" pivotButton="0" quotePrefix="0" xfId="2604">
      <alignment horizontal="center"/>
    </xf>
    <xf borderId="0" fillId="0" fontId="0" numFmtId="190" pivotButton="0" quotePrefix="0" xfId="2604"/>
    <xf borderId="0" fillId="0" fontId="33" numFmtId="167" pivotButton="0" quotePrefix="0" xfId="2604"/>
    <xf borderId="0" fillId="0" fontId="33" numFmtId="190" pivotButton="0" quotePrefix="0" xfId="2604"/>
    <xf borderId="0" fillId="0" fontId="229" numFmtId="184" pivotButton="0" quotePrefix="0" xfId="11162"/>
    <xf borderId="0" fillId="68" fontId="33" numFmtId="166" pivotButton="0" quotePrefix="0" xfId="0"/>
    <xf applyAlignment="1" borderId="0" fillId="0" fontId="349" numFmtId="178" pivotButton="0" quotePrefix="0" xfId="0">
      <alignment horizontal="center" vertical="center"/>
    </xf>
    <xf borderId="0" fillId="0" fontId="229" numFmtId="189" pivotButton="0" quotePrefix="0" xfId="11162"/>
    <xf borderId="0" fillId="68" fontId="33" numFmtId="184" pivotButton="0" quotePrefix="0" xfId="11162"/>
    <xf applyAlignment="1" borderId="0" fillId="68" fontId="33" numFmtId="184" pivotButton="0" quotePrefix="0" xfId="11162">
      <alignment horizontal="center"/>
    </xf>
    <xf applyAlignment="1" borderId="146" fillId="124" fontId="246" numFmtId="167" pivotButton="0" quotePrefix="0" xfId="2604">
      <alignment horizontal="center" vertical="center"/>
    </xf>
    <xf applyAlignment="1" borderId="126" fillId="68" fontId="246" numFmtId="184" pivotButton="0" quotePrefix="0" xfId="11162">
      <alignment horizontal="center" vertical="center"/>
    </xf>
    <xf applyAlignment="1" borderId="128" fillId="124" fontId="246" numFmtId="184" pivotButton="0" quotePrefix="0" xfId="11162">
      <alignment horizontal="center" vertical="center"/>
    </xf>
    <xf applyAlignment="1" borderId="126" fillId="68" fontId="349" numFmtId="184" pivotButton="0" quotePrefix="0" xfId="11162">
      <alignment horizontal="center" vertical="center"/>
    </xf>
    <xf applyAlignment="1" borderId="127" fillId="124" fontId="349" numFmtId="184" pivotButton="0" quotePrefix="0" xfId="11162">
      <alignment horizontal="center" vertical="center"/>
    </xf>
    <xf applyAlignment="1" borderId="128" fillId="124" fontId="349" numFmtId="184" pivotButton="0" quotePrefix="0" xfId="11162">
      <alignment horizontal="center" vertical="center"/>
    </xf>
    <xf applyAlignment="1" borderId="146" fillId="0" fontId="349" numFmtId="167" pivotButton="0" quotePrefix="0" xfId="2604">
      <alignment horizontal="center" vertical="center"/>
    </xf>
    <xf applyAlignment="1" borderId="146" fillId="124" fontId="349" numFmtId="167" pivotButton="0" quotePrefix="0" xfId="2604">
      <alignment horizontal="center" vertical="center"/>
    </xf>
    <xf applyAlignment="1" borderId="130" fillId="125" fontId="349" numFmtId="184" pivotButton="0" quotePrefix="0" xfId="11162">
      <alignment horizontal="center" vertical="center"/>
    </xf>
    <xf applyAlignment="1" borderId="149" fillId="125" fontId="246" numFmtId="184" pivotButton="0" quotePrefix="0" xfId="11162">
      <alignment horizontal="center" vertical="center"/>
    </xf>
    <xf applyAlignment="1" borderId="149" fillId="125" fontId="349" numFmtId="184" pivotButton="0" quotePrefix="0" xfId="11162">
      <alignment horizontal="center" vertical="center"/>
    </xf>
    <xf applyAlignment="1" borderId="135" fillId="0" fontId="349" numFmtId="184" pivotButton="0" quotePrefix="0" xfId="11162">
      <alignment horizontal="center" vertical="center"/>
    </xf>
    <xf applyAlignment="1" borderId="0" fillId="125" fontId="246" numFmtId="184" pivotButton="0" quotePrefix="0" xfId="11162">
      <alignment horizontal="center" vertical="center"/>
    </xf>
    <xf applyAlignment="1" borderId="0" fillId="125" fontId="349" numFmtId="184" pivotButton="0" quotePrefix="0" xfId="11162">
      <alignment horizontal="center" vertical="center"/>
    </xf>
    <xf applyAlignment="1" borderId="141" fillId="125" fontId="246" numFmtId="184" pivotButton="0" quotePrefix="0" xfId="11162">
      <alignment horizontal="center" vertical="center"/>
    </xf>
    <xf applyAlignment="1" borderId="141" fillId="125" fontId="349" numFmtId="184" pivotButton="0" quotePrefix="0" xfId="11162">
      <alignment horizontal="center" vertical="center"/>
    </xf>
    <xf applyAlignment="1" borderId="140" fillId="0" fontId="349" numFmtId="184" pivotButton="0" quotePrefix="0" xfId="11162">
      <alignment horizontal="center" vertical="center"/>
    </xf>
    <xf borderId="0" fillId="0" fontId="33" numFmtId="166" pivotButton="0" quotePrefix="0" xfId="0"/>
    <xf applyAlignment="1" borderId="0" fillId="0" fontId="0" numFmtId="187" pivotButton="0" quotePrefix="0" xfId="11162">
      <alignment horizontal="center"/>
    </xf>
    <xf borderId="0" fillId="0" fontId="0" numFmtId="187" pivotButton="0" quotePrefix="0" xfId="11162"/>
    <xf applyAlignment="1" borderId="0" fillId="0" fontId="33" numFmtId="187" pivotButton="0" quotePrefix="0" xfId="11162">
      <alignment horizontal="center"/>
    </xf>
    <xf applyAlignment="1" borderId="145" fillId="0" fontId="246" numFmtId="180" pivotButton="0" quotePrefix="0" xfId="0">
      <alignment horizontal="center" vertical="center"/>
    </xf>
    <xf applyAlignment="1" borderId="127" fillId="0" fontId="246" numFmtId="180" pivotButton="0" quotePrefix="0" xfId="0">
      <alignment horizontal="center" vertical="center"/>
    </xf>
    <xf applyAlignment="1" borderId="145" fillId="68" fontId="246" numFmtId="180" pivotButton="0" quotePrefix="0" xfId="0">
      <alignment horizontal="center" vertical="center"/>
    </xf>
    <xf applyAlignment="1" borderId="127" fillId="68" fontId="246" numFmtId="180" pivotButton="0" quotePrefix="0" xfId="0">
      <alignment horizontal="center" vertical="center"/>
    </xf>
    <xf applyAlignment="1" borderId="145" fillId="68" fontId="349" numFmtId="180" pivotButton="0" quotePrefix="0" xfId="0">
      <alignment horizontal="center" vertical="center"/>
    </xf>
    <xf applyAlignment="1" borderId="127" fillId="68" fontId="349" numFmtId="180" pivotButton="0" quotePrefix="0" xfId="0">
      <alignment horizontal="center" vertical="center"/>
    </xf>
    <xf applyAlignment="1" borderId="129" fillId="68" fontId="349" numFmtId="180" pivotButton="0" quotePrefix="0" xfId="0">
      <alignment horizontal="center" vertical="center"/>
    </xf>
    <xf applyAlignment="1" borderId="129" fillId="0" fontId="349" numFmtId="180" pivotButton="0" quotePrefix="0" xfId="0">
      <alignment horizontal="center" vertical="center"/>
    </xf>
    <xf applyAlignment="1" borderId="161" fillId="68" fontId="349" numFmtId="187" pivotButton="0" quotePrefix="0" xfId="11162">
      <alignment horizontal="center" vertical="center"/>
    </xf>
    <xf applyAlignment="1" borderId="148" fillId="68" fontId="349" numFmtId="180" pivotButton="0" quotePrefix="0" xfId="0">
      <alignment horizontal="center" vertical="center"/>
    </xf>
    <xf applyAlignment="1" borderId="163" fillId="68" fontId="349" numFmtId="187" pivotButton="0" quotePrefix="0" xfId="11162">
      <alignment horizontal="center" vertical="center"/>
    </xf>
    <xf applyAlignment="1" borderId="133" fillId="0" fontId="246" numFmtId="180" pivotButton="0" quotePrefix="0" xfId="0">
      <alignment horizontal="center" vertical="center"/>
    </xf>
    <xf applyAlignment="1" borderId="133" fillId="68" fontId="246" numFmtId="180" pivotButton="0" quotePrefix="0" xfId="0">
      <alignment horizontal="center" vertical="center"/>
    </xf>
    <xf applyAlignment="1" borderId="133" fillId="68" fontId="349" numFmtId="180" pivotButton="0" quotePrefix="0" xfId="0">
      <alignment horizontal="center" vertical="center"/>
    </xf>
    <xf applyAlignment="1" borderId="135" fillId="68" fontId="349" numFmtId="180" pivotButton="0" quotePrefix="0" xfId="0">
      <alignment horizontal="center" vertical="center"/>
    </xf>
    <xf applyAlignment="1" borderId="165" fillId="68" fontId="349" numFmtId="187" pivotButton="0" quotePrefix="0" xfId="11162">
      <alignment horizontal="center" vertical="center"/>
    </xf>
    <xf applyAlignment="1" borderId="137" fillId="0" fontId="246" numFmtId="180" pivotButton="0" quotePrefix="0" xfId="0">
      <alignment horizontal="center" vertical="center"/>
    </xf>
    <xf applyAlignment="1" borderId="137" fillId="68" fontId="246" numFmtId="180" pivotButton="0" quotePrefix="0" xfId="0">
      <alignment horizontal="center" vertical="center"/>
    </xf>
    <xf applyAlignment="1" borderId="137" fillId="68" fontId="349" numFmtId="180" pivotButton="0" quotePrefix="0" xfId="0">
      <alignment horizontal="center" vertical="center"/>
    </xf>
    <xf applyAlignment="1" borderId="140" fillId="68" fontId="349" numFmtId="180" pivotButton="0" quotePrefix="0" xfId="0">
      <alignment horizontal="center" vertical="center"/>
    </xf>
    <xf applyAlignment="1" borderId="164" fillId="68" fontId="349" numFmtId="187" pivotButton="0" quotePrefix="0" xfId="11162">
      <alignment horizontal="center" vertical="center"/>
    </xf>
    <xf borderId="0" fillId="68" fontId="0" numFmtId="192" pivotButton="0" quotePrefix="0" xfId="11162"/>
    <xf applyAlignment="1" borderId="0" fillId="0" fontId="292" numFmtId="184" pivotButton="0" quotePrefix="0" xfId="11162">
      <alignment horizontal="center" vertical="center"/>
    </xf>
    <xf borderId="0" fillId="0" fontId="292" numFmtId="181" pivotButton="0" quotePrefix="0" xfId="0"/>
    <xf borderId="0" fillId="0" fontId="292" numFmtId="184" pivotButton="0" quotePrefix="0" xfId="0"/>
    <xf applyAlignment="1" borderId="0" fillId="0" fontId="48" numFmtId="166" pivotButton="0" quotePrefix="0" xfId="2523">
      <alignment horizontal="center"/>
    </xf>
    <xf applyAlignment="1" borderId="0" fillId="0" fontId="48" numFmtId="184" pivotButton="0" quotePrefix="0" xfId="11162">
      <alignment horizontal="center"/>
    </xf>
    <xf applyAlignment="1" borderId="0" fillId="0" fontId="48" numFmtId="166" pivotButton="0" quotePrefix="0" xfId="2604">
      <alignment horizontal="center"/>
    </xf>
    <xf applyAlignment="1" borderId="0" fillId="0" fontId="324" numFmtId="184" pivotButton="0" quotePrefix="0" xfId="2604">
      <alignment horizontal="center"/>
    </xf>
    <xf applyAlignment="1" borderId="0" fillId="0" fontId="324" numFmtId="166" pivotButton="0" quotePrefix="0" xfId="2604">
      <alignment horizontal="center"/>
    </xf>
    <xf applyAlignment="1" borderId="0" fillId="0" fontId="324" numFmtId="184" pivotButton="0" quotePrefix="0" xfId="11162">
      <alignment horizontal="center"/>
    </xf>
    <xf applyAlignment="1" borderId="0" fillId="0" fontId="324" numFmtId="166" pivotButton="0" quotePrefix="0" xfId="2523">
      <alignment horizontal="center"/>
    </xf>
    <xf applyAlignment="1" borderId="55" fillId="0" fontId="0" numFmtId="168" pivotButton="0" quotePrefix="0" xfId="0">
      <alignment horizontal="center"/>
    </xf>
    <xf applyAlignment="1" borderId="55" fillId="0" fontId="0" numFmtId="167" pivotButton="0" quotePrefix="0" xfId="2604">
      <alignment horizontal="center"/>
    </xf>
    <xf applyAlignment="1" borderId="0" fillId="0" fontId="292" numFmtId="184" pivotButton="0" quotePrefix="0" xfId="2604">
      <alignment horizontal="center"/>
    </xf>
    <xf applyAlignment="1" borderId="55" fillId="0" fontId="292" numFmtId="168" pivotButton="0" quotePrefix="0" xfId="0">
      <alignment horizontal="center"/>
    </xf>
    <xf borderId="288" fillId="0" fontId="0" numFmtId="0" pivotButton="0" quotePrefix="0" xfId="0"/>
    <xf borderId="272" fillId="0" fontId="0" numFmtId="0" pivotButton="0" quotePrefix="0" xfId="0"/>
    <xf borderId="289" fillId="0" fontId="0" numFmtId="0" pivotButton="0" quotePrefix="0" xfId="0"/>
    <xf applyAlignment="1" borderId="0" fillId="0" fontId="0" numFmtId="184" pivotButton="0" quotePrefix="0" xfId="11162">
      <alignment horizontal="center" wrapText="1"/>
    </xf>
    <xf applyAlignment="1" borderId="112" fillId="0" fontId="0" numFmtId="184" pivotButton="0" quotePrefix="0" xfId="11162">
      <alignment horizontal="center" wrapText="1"/>
    </xf>
    <xf applyAlignment="1" borderId="0" fillId="0" fontId="0" numFmtId="166" pivotButton="0" quotePrefix="0" xfId="2523">
      <alignment horizontal="center" wrapText="1"/>
    </xf>
    <xf applyAlignment="1" borderId="113" fillId="0" fontId="0" numFmtId="184" pivotButton="0" quotePrefix="0" xfId="11162">
      <alignment horizontal="center" wrapText="1"/>
    </xf>
    <xf applyAlignment="1" borderId="277" fillId="70" fontId="27" numFmtId="166" pivotButton="0" quotePrefix="0" xfId="2523">
      <alignment horizontal="center" vertical="center"/>
    </xf>
    <xf applyAlignment="1" borderId="272" fillId="70" fontId="27" numFmtId="166" pivotButton="0" quotePrefix="0" xfId="2523">
      <alignment horizontal="center" vertical="center"/>
    </xf>
    <xf applyAlignment="1" borderId="192" fillId="70" fontId="27" numFmtId="184" pivotButton="0" quotePrefix="0" xfId="11162">
      <alignment horizontal="center" vertical="center"/>
    </xf>
    <xf applyAlignment="1" borderId="87" fillId="37" fontId="27" numFmtId="166" pivotButton="0" quotePrefix="0" xfId="2523">
      <alignment horizontal="center" vertical="center"/>
    </xf>
    <xf applyAlignment="1" borderId="81" fillId="70" fontId="27" numFmtId="166" pivotButton="0" quotePrefix="0" xfId="2523">
      <alignment horizontal="center" vertical="center"/>
    </xf>
    <xf applyAlignment="1" borderId="255" fillId="0" fontId="27" numFmtId="184" pivotButton="0" quotePrefix="0" xfId="11162">
      <alignment horizontal="center" vertical="center"/>
    </xf>
    <xf applyAlignment="1" borderId="254" fillId="37" fontId="27" numFmtId="166" pivotButton="0" quotePrefix="0" xfId="2523">
      <alignment horizontal="center" vertical="center"/>
    </xf>
    <xf applyAlignment="1" borderId="256" fillId="37" fontId="27" numFmtId="166" pivotButton="0" quotePrefix="0" xfId="2523">
      <alignment horizontal="center" vertical="center"/>
    </xf>
    <xf applyAlignment="1" borderId="81" fillId="0" fontId="27" numFmtId="166" pivotButton="0" quotePrefix="0" xfId="2523">
      <alignment horizontal="center" vertical="center"/>
    </xf>
    <xf applyAlignment="1" borderId="32" fillId="0" fontId="0" numFmtId="166" pivotButton="0" quotePrefix="0" xfId="2604">
      <alignment horizontal="center" vertical="center"/>
    </xf>
    <xf applyAlignment="1" borderId="254" fillId="0" fontId="27" numFmtId="166" pivotButton="0" quotePrefix="0" xfId="2523">
      <alignment horizontal="center" vertical="center"/>
    </xf>
    <xf applyAlignment="1" borderId="91" fillId="68" fontId="0" numFmtId="166" pivotButton="0" quotePrefix="0" xfId="2523">
      <alignment horizontal="center" vertical="center"/>
    </xf>
    <xf applyAlignment="1" borderId="259" fillId="68" fontId="0" numFmtId="166" pivotButton="0" quotePrefix="0" xfId="2523">
      <alignment horizontal="center" vertical="center"/>
    </xf>
    <xf applyAlignment="1" borderId="0" fillId="0" fontId="79" numFmtId="184" pivotButton="0" quotePrefix="0" xfId="11162">
      <alignment horizontal="center" vertical="center"/>
    </xf>
    <xf applyAlignment="1" borderId="0" fillId="0" fontId="48" numFmtId="184" pivotButton="0" quotePrefix="0" xfId="0">
      <alignment horizontal="center" vertical="center"/>
    </xf>
    <xf applyAlignment="1" borderId="280" fillId="0" fontId="27" numFmtId="184" pivotButton="0" quotePrefix="0" xfId="11162">
      <alignment horizontal="center" vertical="center"/>
    </xf>
    <xf applyAlignment="1" borderId="81" fillId="0" fontId="0" numFmtId="166" pivotButton="0" quotePrefix="0" xfId="0">
      <alignment horizontal="center" vertical="center"/>
    </xf>
    <xf applyAlignment="1" borderId="0" fillId="68" fontId="0" numFmtId="166" pivotButton="0" quotePrefix="0" xfId="0">
      <alignment horizontal="center" vertical="center"/>
    </xf>
    <xf applyAlignment="1" borderId="113" fillId="68" fontId="0" numFmtId="166" pivotButton="0" quotePrefix="0" xfId="0">
      <alignment horizontal="center" vertical="center"/>
    </xf>
    <xf applyAlignment="1" borderId="0" fillId="0" fontId="48" numFmtId="184" pivotButton="0" quotePrefix="0" xfId="11162">
      <alignment horizontal="center" vertical="center"/>
    </xf>
    <xf applyAlignment="1" borderId="0" fillId="0" fontId="48" numFmtId="166" pivotButton="0" quotePrefix="0" xfId="2523">
      <alignment horizontal="center" vertical="center"/>
    </xf>
    <xf applyAlignment="1" borderId="81" fillId="0" fontId="27" numFmtId="166" pivotButton="0" quotePrefix="0" xfId="0">
      <alignment horizontal="center" vertical="center"/>
    </xf>
    <xf applyAlignment="1" borderId="0" fillId="0" fontId="27" numFmtId="166" pivotButton="0" quotePrefix="0" xfId="0">
      <alignment horizontal="center" vertical="center"/>
    </xf>
    <xf applyAlignment="1" borderId="0" fillId="68" fontId="27" numFmtId="166" pivotButton="0" quotePrefix="0" xfId="0">
      <alignment horizontal="center" vertical="center"/>
    </xf>
    <xf applyAlignment="1" borderId="113" fillId="68" fontId="27" numFmtId="166" pivotButton="0" quotePrefix="0" xfId="0">
      <alignment horizontal="center" vertical="center"/>
    </xf>
    <xf applyAlignment="1" borderId="91" fillId="0" fontId="35" numFmtId="166" pivotButton="0" quotePrefix="0" xfId="2523">
      <alignment horizontal="center" vertical="center"/>
    </xf>
    <xf applyAlignment="1" borderId="22" fillId="0" fontId="35" numFmtId="166" pivotButton="0" quotePrefix="0" xfId="2523">
      <alignment horizontal="center" vertical="center"/>
    </xf>
    <xf applyAlignment="1" borderId="22" fillId="0" fontId="27" numFmtId="166" pivotButton="0" quotePrefix="0" xfId="0">
      <alignment horizontal="center" vertical="center"/>
    </xf>
    <xf applyAlignment="1" borderId="269" fillId="0" fontId="27" numFmtId="184" pivotButton="0" quotePrefix="0" xfId="11162">
      <alignment horizontal="center" vertical="center"/>
    </xf>
    <xf applyAlignment="1" borderId="22" fillId="0" fontId="79" numFmtId="184" pivotButton="0" quotePrefix="0" xfId="11162">
      <alignment horizontal="center" vertical="center"/>
    </xf>
    <xf applyAlignment="1" borderId="22" fillId="0" fontId="48" numFmtId="184" pivotButton="0" quotePrefix="0" xfId="0">
      <alignment horizontal="center" vertical="center"/>
    </xf>
    <xf applyAlignment="1" borderId="184" fillId="70" fontId="27" numFmtId="166" pivotButton="0" quotePrefix="0" xfId="2523">
      <alignment horizontal="center" vertical="center"/>
    </xf>
    <xf applyAlignment="1" borderId="227" fillId="70" fontId="27" numFmtId="166" pivotButton="0" quotePrefix="0" xfId="2523">
      <alignment horizontal="center" vertical="center"/>
    </xf>
    <xf applyAlignment="1" borderId="274" fillId="70" fontId="27" numFmtId="166" pivotButton="0" quotePrefix="0" xfId="2523">
      <alignment horizontal="center" vertical="center"/>
    </xf>
    <xf applyAlignment="1" borderId="207" fillId="70" fontId="27" numFmtId="166" pivotButton="0" quotePrefix="0" xfId="2523">
      <alignment horizontal="center" vertical="center"/>
    </xf>
    <xf applyAlignment="1" borderId="284" fillId="0" fontId="27" numFmtId="166" pivotButton="0" quotePrefix="0" xfId="2523">
      <alignment horizontal="center" vertical="center"/>
    </xf>
    <xf applyAlignment="1" borderId="81" fillId="0" fontId="24" numFmtId="166" pivotButton="0" quotePrefix="0" xfId="2523">
      <alignment horizontal="center" vertical="center"/>
    </xf>
    <xf borderId="0" fillId="0" fontId="0" numFmtId="196" pivotButton="0" quotePrefix="0" xfId="2523"/>
    <xf applyAlignment="1" borderId="113" fillId="0" fontId="0" numFmtId="186" pivotButton="0" quotePrefix="0" xfId="0">
      <alignment horizontal="center" vertical="center"/>
    </xf>
    <xf applyAlignment="1" borderId="113" fillId="0" fontId="27" numFmtId="186" pivotButton="0" quotePrefix="0" xfId="0">
      <alignment horizontal="center" vertical="center"/>
    </xf>
    <xf applyAlignment="1" borderId="255" fillId="0" fontId="0" numFmtId="184" pivotButton="0" quotePrefix="0" xfId="11162">
      <alignment horizontal="center" vertical="center"/>
    </xf>
    <xf applyAlignment="1" borderId="254" fillId="0" fontId="0" numFmtId="184" pivotButton="0" quotePrefix="0" xfId="11162">
      <alignment horizontal="center" vertical="center"/>
    </xf>
    <xf applyAlignment="1" borderId="256" fillId="0" fontId="0" numFmtId="166" pivotButton="0" quotePrefix="0" xfId="2523">
      <alignment horizontal="center" vertical="center"/>
    </xf>
    <xf applyAlignment="1" borderId="259" fillId="0" fontId="35" numFmtId="166" pivotButton="0" quotePrefix="0" xfId="2523">
      <alignment horizontal="center" vertical="center"/>
    </xf>
    <xf applyAlignment="1" borderId="91" fillId="70" fontId="27" numFmtId="166" pivotButton="0" quotePrefix="0" xfId="2523">
      <alignment horizontal="center" vertical="center"/>
    </xf>
    <xf applyAlignment="1" borderId="22" fillId="70" fontId="27" numFmtId="166" pivotButton="0" quotePrefix="0" xfId="2523">
      <alignment horizontal="center" vertical="center"/>
    </xf>
    <xf applyAlignment="1" borderId="269" fillId="70" fontId="27" numFmtId="184" pivotButton="0" quotePrefix="0" xfId="11162">
      <alignment horizontal="center" vertical="center"/>
    </xf>
    <xf applyAlignment="1" borderId="22" fillId="37" fontId="27" numFmtId="166" pivotButton="0" quotePrefix="0" xfId="2523">
      <alignment horizontal="center" vertical="center"/>
    </xf>
    <xf applyAlignment="1" borderId="259" fillId="37" fontId="27" numFmtId="166" pivotButton="0" quotePrefix="0" xfId="2523">
      <alignment horizontal="center" vertical="center"/>
    </xf>
    <xf applyAlignment="1" borderId="184" fillId="0" fontId="0" numFmtId="166" pivotButton="0" quotePrefix="0" xfId="2523">
      <alignment horizontal="center" vertical="center"/>
    </xf>
    <xf applyAlignment="1" borderId="227" fillId="0" fontId="0" numFmtId="166" pivotButton="0" quotePrefix="0" xfId="2523">
      <alignment horizontal="center" vertical="center"/>
    </xf>
    <xf applyAlignment="1" borderId="0" fillId="0" fontId="315" numFmtId="186" pivotButton="0" quotePrefix="0" xfId="0">
      <alignment horizontal="center" vertical="center"/>
    </xf>
    <xf applyAlignment="1" borderId="0" fillId="0" fontId="48" numFmtId="186" pivotButton="0" quotePrefix="0" xfId="0">
      <alignment horizontal="center" vertical="center"/>
    </xf>
    <xf borderId="0" fillId="0" fontId="48" numFmtId="184" pivotButton="0" quotePrefix="0" xfId="11162"/>
    <xf borderId="0" fillId="0" fontId="48" numFmtId="166" pivotButton="0" quotePrefix="0" xfId="2523"/>
    <xf borderId="55" fillId="0" fontId="24" numFmtId="166" pivotButton="0" quotePrefix="0" xfId="2523"/>
    <xf borderId="0" fillId="0" fontId="24" numFmtId="184" pivotButton="0" quotePrefix="0" xfId="2604"/>
    <xf borderId="55" fillId="0" fontId="328" numFmtId="166" pivotButton="0" quotePrefix="0" xfId="2523"/>
    <xf borderId="301" fillId="0" fontId="24" numFmtId="184" pivotButton="0" quotePrefix="0" xfId="11162"/>
    <xf borderId="306" fillId="0" fontId="24" numFmtId="184" pivotButton="0" quotePrefix="0" xfId="11162"/>
    <xf borderId="280" fillId="0" fontId="24" numFmtId="184" pivotButton="0" quotePrefix="0" xfId="11162"/>
    <xf applyAlignment="1" borderId="16" fillId="0" fontId="221" numFmtId="17" pivotButton="0" quotePrefix="0" xfId="11162">
      <alignment horizontal="center" vertical="center"/>
    </xf>
    <xf borderId="254" fillId="0" fontId="0" numFmtId="0" pivotButton="0" quotePrefix="0" xfId="0"/>
    <xf borderId="113" fillId="0" fontId="0" numFmtId="184" pivotButton="0" quotePrefix="0" xfId="11162"/>
    <xf applyAlignment="1" borderId="0" fillId="37" fontId="43" numFmtId="184" pivotButton="0" quotePrefix="0" xfId="11162">
      <alignment horizontal="center" vertical="center"/>
    </xf>
    <xf applyAlignment="1" borderId="191" fillId="37" fontId="43" numFmtId="184" pivotButton="0" quotePrefix="0" xfId="11162">
      <alignment horizontal="center" vertical="center"/>
    </xf>
    <xf applyAlignment="1" borderId="63" fillId="37" fontId="27" numFmtId="178" pivotButton="0" quotePrefix="0" xfId="0">
      <alignment horizontal="center" vertical="center"/>
    </xf>
    <xf applyAlignment="1" borderId="192" fillId="0" fontId="24" numFmtId="167" pivotButton="0" quotePrefix="0" xfId="2604">
      <alignment horizontal="center" vertical="center"/>
    </xf>
    <xf applyAlignment="1" borderId="192" fillId="0" fontId="24" numFmtId="184" pivotButton="0" quotePrefix="0" xfId="11162">
      <alignment horizontal="center" vertical="center"/>
    </xf>
    <xf applyAlignment="1" borderId="112" fillId="0" fontId="24" numFmtId="167" pivotButton="0" quotePrefix="0" xfId="2604">
      <alignment horizontal="center" vertical="center"/>
    </xf>
    <xf applyAlignment="1" borderId="190" fillId="0" fontId="27" numFmtId="167" pivotButton="0" quotePrefix="0" xfId="2604">
      <alignment horizontal="center" vertical="center"/>
    </xf>
    <xf applyAlignment="1" borderId="0" fillId="37" fontId="27" numFmtId="184" pivotButton="0" quotePrefix="0" xfId="11162">
      <alignment horizontal="center" vertical="center"/>
    </xf>
    <xf applyAlignment="1" borderId="62" fillId="37" fontId="27" numFmtId="178" pivotButton="0" quotePrefix="0" xfId="0">
      <alignment horizontal="center" vertical="center"/>
    </xf>
    <xf applyAlignment="1" borderId="0" fillId="0" fontId="42" numFmtId="184" pivotButton="0" quotePrefix="0" xfId="11162">
      <alignment horizontal="center" vertical="center"/>
    </xf>
    <xf applyAlignment="1" borderId="192" fillId="0" fontId="42" numFmtId="167" pivotButton="0" quotePrefix="0" xfId="2604">
      <alignment horizontal="center" vertical="center"/>
    </xf>
    <xf applyAlignment="1" borderId="192" fillId="0" fontId="42" numFmtId="184" pivotButton="0" quotePrefix="0" xfId="11162">
      <alignment horizontal="center" vertical="center"/>
    </xf>
    <xf applyAlignment="1" borderId="71" fillId="0" fontId="42" numFmtId="178" pivotButton="0" quotePrefix="0" xfId="0">
      <alignment horizontal="center" vertical="center"/>
    </xf>
    <xf applyAlignment="1" borderId="67" fillId="0" fontId="24" numFmtId="178" pivotButton="0" quotePrefix="0" xfId="0">
      <alignment horizontal="center" vertical="center"/>
    </xf>
    <xf applyAlignment="1" borderId="0" fillId="0" fontId="24" numFmtId="178" pivotButton="0" quotePrefix="0" xfId="0">
      <alignment horizontal="center" vertical="center"/>
    </xf>
    <xf applyAlignment="1" borderId="112" fillId="0" fontId="42" numFmtId="167" pivotButton="0" quotePrefix="0" xfId="2604">
      <alignment horizontal="center" vertical="center"/>
    </xf>
    <xf applyAlignment="1" borderId="112" fillId="0" fontId="42" numFmtId="184" pivotButton="0" quotePrefix="0" xfId="11162">
      <alignment horizontal="center" vertical="center"/>
    </xf>
    <xf applyAlignment="1" borderId="190" fillId="0" fontId="0" numFmtId="167" pivotButton="0" quotePrefix="0" xfId="2604">
      <alignment horizontal="center" vertical="center"/>
    </xf>
    <xf applyAlignment="1" borderId="65" fillId="0" fontId="42" numFmtId="178" pivotButton="0" quotePrefix="0" xfId="0">
      <alignment horizontal="center" vertical="center"/>
    </xf>
    <xf applyAlignment="1" borderId="67" fillId="0" fontId="24" numFmtId="171" pivotButton="0" quotePrefix="0" xfId="0">
      <alignment horizontal="center" vertical="center"/>
    </xf>
    <xf applyAlignment="1" borderId="68" fillId="0" fontId="24" numFmtId="193" pivotButton="0" quotePrefix="0" xfId="2604">
      <alignment horizontal="center" vertical="center"/>
    </xf>
    <xf applyAlignment="1" borderId="0" fillId="0" fontId="24" numFmtId="166" pivotButton="0" quotePrefix="0" xfId="0">
      <alignment horizontal="center" vertical="center"/>
    </xf>
    <xf applyAlignment="1" borderId="0" fillId="0" fontId="179" numFmtId="184" pivotButton="0" quotePrefix="0" xfId="11162">
      <alignment horizontal="center" vertical="center"/>
    </xf>
    <xf applyAlignment="1" borderId="112" fillId="0" fontId="179" numFmtId="167" pivotButton="0" quotePrefix="0" xfId="2604">
      <alignment horizontal="center" vertical="center"/>
    </xf>
    <xf applyAlignment="1" borderId="171" fillId="0" fontId="24" numFmtId="178" pivotButton="0" quotePrefix="0" xfId="0">
      <alignment horizontal="center" vertical="center"/>
    </xf>
    <xf applyAlignment="1" borderId="72" fillId="0" fontId="0" numFmtId="178" pivotButton="0" quotePrefix="0" xfId="0">
      <alignment horizontal="center" vertical="center"/>
    </xf>
    <xf applyAlignment="1" borderId="255" fillId="0" fontId="24" numFmtId="167" pivotButton="0" quotePrefix="0" xfId="2604">
      <alignment horizontal="center" vertical="center"/>
    </xf>
    <xf applyAlignment="1" borderId="255" fillId="0" fontId="24" numFmtId="184" pivotButton="0" quotePrefix="0" xfId="11162">
      <alignment horizontal="center" vertical="center"/>
    </xf>
    <xf applyAlignment="1" borderId="0" fillId="0" fontId="31" numFmtId="166" pivotButton="0" quotePrefix="0" xfId="2523">
      <alignment horizontal="center"/>
    </xf>
    <xf borderId="0" fillId="0" fontId="27" numFmtId="166" pivotButton="0" quotePrefix="0" xfId="2523"/>
    <xf borderId="0" fillId="0" fontId="24" numFmtId="202" pivotButton="0" quotePrefix="0" xfId="2523"/>
    <xf borderId="0" fillId="0" fontId="321" numFmtId="166" pivotButton="0" quotePrefix="0" xfId="2523"/>
    <xf borderId="0" fillId="0" fontId="24" numFmtId="184" pivotButton="0" quotePrefix="0" xfId="0"/>
    <xf borderId="55" fillId="0" fontId="24" numFmtId="191" pivotButton="0" quotePrefix="0" xfId="2523"/>
    <xf borderId="0" fillId="0" fontId="292" numFmtId="166" pivotButton="0" quotePrefix="0" xfId="2604"/>
    <xf borderId="0" fillId="0" fontId="292" numFmtId="168" pivotButton="0" quotePrefix="0" xfId="2523"/>
    <xf borderId="55" fillId="0" fontId="344" numFmtId="189" pivotButton="0" quotePrefix="0" xfId="11162"/>
    <xf borderId="0" fillId="0" fontId="245" numFmtId="166" pivotButton="0" quotePrefix="0" xfId="2523"/>
    <xf borderId="306" fillId="0" fontId="24" numFmtId="166" pivotButton="0" quotePrefix="0" xfId="0"/>
    <xf borderId="306" fillId="0" fontId="319" numFmtId="166" pivotButton="0" quotePrefix="0" xfId="0"/>
    <xf borderId="307" fillId="0" fontId="24" numFmtId="184" pivotButton="0" quotePrefix="0" xfId="11162"/>
    <xf borderId="301" fillId="0" fontId="24" numFmtId="166" pivotButton="0" quotePrefix="0" xfId="0"/>
    <xf borderId="305" fillId="0" fontId="319" numFmtId="166" pivotButton="0" quotePrefix="0" xfId="2523"/>
    <xf borderId="306" fillId="0" fontId="319" numFmtId="166" pivotButton="0" quotePrefix="0" xfId="2523"/>
    <xf applyAlignment="1" borderId="208" fillId="0" fontId="221" numFmtId="0" pivotButton="0" quotePrefix="0" xfId="0">
      <alignment horizontal="center" vertical="center"/>
    </xf>
    <xf applyAlignment="1" borderId="113" fillId="0" fontId="0" numFmtId="165" pivotButton="0" quotePrefix="0" xfId="0">
      <alignment horizontal="center" vertical="center"/>
    </xf>
    <xf applyAlignment="1" borderId="64" fillId="37" fontId="27" numFmtId="165" pivotButton="0" quotePrefix="0" xfId="0">
      <alignment horizontal="left" vertical="center"/>
    </xf>
    <xf applyAlignment="1" borderId="113" fillId="0" fontId="27" numFmtId="165" pivotButton="0" quotePrefix="0" xfId="0">
      <alignment horizontal="center" vertical="center"/>
    </xf>
    <xf applyAlignment="1" borderId="63" fillId="37" fontId="221" numFmtId="166" pivotButton="0" quotePrefix="0" xfId="2523">
      <alignment horizontal="center" vertical="center"/>
    </xf>
    <xf applyAlignment="1" borderId="112" fillId="40" fontId="27" numFmtId="165" pivotButton="0" quotePrefix="0" xfId="0">
      <alignment horizontal="center" vertical="center"/>
    </xf>
    <xf applyAlignment="1" borderId="71" fillId="40" fontId="24" numFmtId="166" pivotButton="0" quotePrefix="0" xfId="2523">
      <alignment horizontal="center" vertical="center"/>
    </xf>
    <xf applyAlignment="1" borderId="113" fillId="40" fontId="27" numFmtId="165" pivotButton="0" quotePrefix="0" xfId="0">
      <alignment horizontal="center" vertical="center"/>
    </xf>
    <xf applyAlignment="1" borderId="71" fillId="0" fontId="222" numFmtId="166" pivotButton="0" quotePrefix="0" xfId="2523">
      <alignment horizontal="center" vertical="center"/>
    </xf>
    <xf applyAlignment="1" borderId="112" fillId="0" fontId="0" numFmtId="167" pivotButton="0" quotePrefix="0" xfId="2604">
      <alignment horizontal="center" vertical="center"/>
    </xf>
    <xf applyAlignment="1" borderId="0" fillId="40" fontId="24" numFmtId="166" pivotButton="0" quotePrefix="0" xfId="2523">
      <alignment horizontal="center" vertical="center"/>
    </xf>
    <xf applyAlignment="1" borderId="0" fillId="0" fontId="0" numFmtId="167" pivotButton="0" quotePrefix="0" xfId="2604">
      <alignment horizontal="center" vertical="center"/>
    </xf>
    <xf applyAlignment="1" borderId="72" fillId="40" fontId="0" numFmtId="166" pivotButton="0" quotePrefix="0" xfId="2523">
      <alignment horizontal="center" vertical="center"/>
    </xf>
    <xf applyAlignment="1" borderId="200" fillId="40" fontId="0" numFmtId="166" pivotButton="0" quotePrefix="0" xfId="2523">
      <alignment horizontal="center" vertical="center"/>
    </xf>
    <xf applyAlignment="1" borderId="72" fillId="0" fontId="222" numFmtId="166" pivotButton="0" quotePrefix="0" xfId="2523">
      <alignment horizontal="center" vertical="center"/>
    </xf>
    <xf applyAlignment="1" borderId="0" fillId="40" fontId="27" numFmtId="166" pivotButton="0" quotePrefix="0" xfId="2523">
      <alignment horizontal="center" vertical="center"/>
    </xf>
    <xf applyAlignment="1" borderId="72" fillId="40" fontId="24" numFmtId="166" pivotButton="0" quotePrefix="0" xfId="2523">
      <alignment horizontal="center" vertical="center"/>
    </xf>
    <xf applyAlignment="1" borderId="0" fillId="40" fontId="24" numFmtId="165" pivotButton="0" quotePrefix="0" xfId="2590">
      <alignment horizontal="center" vertical="center"/>
    </xf>
    <xf applyAlignment="1" borderId="81" fillId="40" fontId="24" numFmtId="166" pivotButton="0" quotePrefix="0" xfId="2523">
      <alignment horizontal="center" vertical="center"/>
    </xf>
    <xf applyAlignment="1" borderId="0" fillId="40" fontId="222" numFmtId="165" pivotButton="0" quotePrefix="0" xfId="2590">
      <alignment horizontal="center" vertical="center"/>
    </xf>
    <xf applyAlignment="1" borderId="0" fillId="40" fontId="0" numFmtId="166" pivotButton="0" quotePrefix="0" xfId="2523">
      <alignment horizontal="center" vertical="center"/>
    </xf>
    <xf applyAlignment="1" borderId="0" fillId="0" fontId="222" numFmtId="171" pivotButton="0" quotePrefix="0" xfId="2523">
      <alignment horizontal="center" vertical="center"/>
    </xf>
    <xf applyAlignment="1" borderId="255" fillId="0" fontId="0" numFmtId="165" pivotButton="0" quotePrefix="0" xfId="0">
      <alignment horizontal="center" vertical="center"/>
    </xf>
    <xf applyAlignment="1" borderId="256" fillId="0" fontId="0" numFmtId="165" pivotButton="0" quotePrefix="0" xfId="0">
      <alignment horizontal="center" vertical="center"/>
    </xf>
    <xf applyAlignment="1" borderId="184" fillId="40" fontId="24" numFmtId="166" pivotButton="0" quotePrefix="0" xfId="2523">
      <alignment horizontal="center" vertical="center"/>
    </xf>
    <xf applyAlignment="1" borderId="227" fillId="40" fontId="24" numFmtId="166" pivotButton="0" quotePrefix="0" xfId="2523">
      <alignment horizontal="center" vertical="center"/>
    </xf>
    <xf applyAlignment="1" borderId="0" fillId="0" fontId="181" numFmtId="166" pivotButton="0" quotePrefix="0" xfId="2523">
      <alignment horizontal="center"/>
    </xf>
    <xf borderId="0" fillId="0" fontId="221" numFmtId="166" pivotButton="0" quotePrefix="0" xfId="2523"/>
    <xf applyAlignment="1" borderId="0" fillId="0" fontId="246" numFmtId="166" pivotButton="0" quotePrefix="0" xfId="2523">
      <alignment vertical="center"/>
    </xf>
    <xf applyAlignment="1" borderId="220" fillId="0" fontId="230" numFmtId="166" pivotButton="0" quotePrefix="0" xfId="2523">
      <alignment vertical="center"/>
    </xf>
    <xf applyAlignment="1" borderId="0" fillId="0" fontId="342" numFmtId="166" pivotButton="0" quotePrefix="0" xfId="2523">
      <alignment vertical="center"/>
    </xf>
    <xf applyAlignment="1" borderId="0" fillId="0" fontId="343" numFmtId="166" pivotButton="0" quotePrefix="0" xfId="2523">
      <alignment vertical="center"/>
    </xf>
    <xf applyAlignment="1" borderId="79" fillId="0" fontId="346" numFmtId="166" pivotButton="0" quotePrefix="0" xfId="2523">
      <alignment horizontal="center" vertical="center"/>
    </xf>
    <xf borderId="117" fillId="0" fontId="0" numFmtId="0" pivotButton="0" quotePrefix="0" xfId="0"/>
    <xf borderId="118" fillId="0" fontId="0" numFmtId="0" pivotButton="0" quotePrefix="0" xfId="0"/>
    <xf borderId="268" fillId="0" fontId="0" numFmtId="0" pivotButton="0" quotePrefix="0" xfId="0"/>
    <xf applyAlignment="1" borderId="79" fillId="0" fontId="346" numFmtId="166" pivotButton="0" quotePrefix="0" xfId="2523">
      <alignment vertical="center"/>
    </xf>
    <xf applyAlignment="1" borderId="79" fillId="71" fontId="346" numFmtId="166" pivotButton="0" quotePrefix="0" xfId="2523">
      <alignment vertical="center"/>
    </xf>
    <xf applyAlignment="1" borderId="79" fillId="71" fontId="346" numFmtId="166" pivotButton="0" quotePrefix="0" xfId="2523">
      <alignment horizontal="center" vertical="center"/>
    </xf>
    <xf applyAlignment="1" borderId="0" fillId="0" fontId="347" numFmtId="166" pivotButton="0" quotePrefix="0" xfId="2523">
      <alignment vertical="center"/>
    </xf>
    <xf applyAlignment="1" borderId="0" fillId="71" fontId="347" numFmtId="166" pivotButton="0" quotePrefix="0" xfId="2523">
      <alignment vertical="center"/>
    </xf>
    <xf applyAlignment="1" borderId="80" fillId="0" fontId="360" numFmtId="166" pivotButton="0" quotePrefix="0" xfId="2523">
      <alignment vertical="center"/>
    </xf>
    <xf applyAlignment="1" borderId="80" fillId="71" fontId="360" numFmtId="166" pivotButton="0" quotePrefix="0" xfId="2523">
      <alignment vertical="center"/>
    </xf>
    <xf applyAlignment="1" borderId="80" fillId="0" fontId="347" numFmtId="166" pivotButton="0" quotePrefix="0" xfId="4892">
      <alignment vertical="center"/>
    </xf>
    <xf applyAlignment="1" borderId="79" fillId="121" fontId="346" numFmtId="166" pivotButton="0" quotePrefix="0" xfId="2523">
      <alignment vertical="center"/>
    </xf>
    <xf applyAlignment="1" borderId="79" fillId="121" fontId="338" numFmtId="166" pivotButton="0" quotePrefix="0" xfId="2523">
      <alignment vertical="center"/>
    </xf>
    <xf applyAlignment="1" borderId="0" fillId="121" fontId="343" numFmtId="166" pivotButton="0" quotePrefix="0" xfId="2523">
      <alignment vertical="center"/>
    </xf>
    <xf applyAlignment="1" borderId="0" fillId="121" fontId="346" numFmtId="166" pivotButton="0" quotePrefix="0" xfId="2523">
      <alignment vertical="center"/>
    </xf>
    <xf applyAlignment="1" borderId="0" fillId="0" fontId="226" numFmtId="184" pivotButton="0" quotePrefix="0" xfId="11162">
      <alignment vertical="center"/>
    </xf>
    <xf applyAlignment="1" borderId="0" fillId="0" fontId="226" numFmtId="198" pivotButton="0" quotePrefix="0" xfId="4892">
      <alignment vertical="center"/>
    </xf>
    <xf applyAlignment="1" borderId="0" fillId="0" fontId="347" numFmtId="166" pivotButton="0" quotePrefix="0" xfId="4892">
      <alignment vertical="center"/>
    </xf>
    <xf applyAlignment="1" borderId="0" fillId="0" fontId="347" numFmtId="184" pivotButton="0" quotePrefix="0" xfId="11162">
      <alignment vertical="center"/>
    </xf>
    <xf applyAlignment="1" borderId="55" fillId="0" fontId="24" numFmtId="165" pivotButton="0" quotePrefix="0" xfId="0">
      <alignment horizontal="center"/>
    </xf>
    <xf applyAlignment="1" borderId="55" fillId="0" fontId="222" numFmtId="165" pivotButton="0" quotePrefix="0" xfId="0">
      <alignment horizontal="center"/>
    </xf>
    <xf applyAlignment="1" borderId="55" fillId="0" fontId="292" numFmtId="165" pivotButton="0" quotePrefix="0" xfId="0">
      <alignment horizontal="center"/>
    </xf>
    <xf applyAlignment="1" borderId="0" fillId="0" fontId="292" numFmtId="165" pivotButton="0" quotePrefix="0" xfId="0">
      <alignment horizontal="center"/>
    </xf>
    <xf applyAlignment="1" borderId="55" fillId="0" fontId="222" numFmtId="184" pivotButton="0" quotePrefix="0" xfId="11162">
      <alignment horizontal="center"/>
    </xf>
    <xf applyAlignment="1" borderId="306" fillId="0" fontId="221" numFmtId="184" pivotButton="0" quotePrefix="0" xfId="11162">
      <alignment horizontal="center"/>
    </xf>
    <xf applyAlignment="1" borderId="301" fillId="0" fontId="24" numFmtId="184" pivotButton="0" quotePrefix="0" xfId="11162">
      <alignment horizontal="center"/>
    </xf>
    <xf applyAlignment="1" borderId="306" fillId="0" fontId="24" numFmtId="184" pivotButton="0" quotePrefix="0" xfId="11162">
      <alignment horizontal="center"/>
    </xf>
    <xf applyAlignment="1" borderId="280" fillId="0" fontId="24" numFmtId="184" pivotButton="0" quotePrefix="0" xfId="11162">
      <alignment horizontal="center"/>
    </xf>
    <xf applyAlignment="1" borderId="307" fillId="0" fontId="24" numFmtId="184" pivotButton="0" quotePrefix="0" xfId="11162">
      <alignment horizontal="center"/>
    </xf>
    <xf applyAlignment="1" borderId="16" fillId="0" fontId="221" numFmtId="0" pivotButton="0" quotePrefix="0" xfId="0">
      <alignment horizontal="center" vertical="center"/>
    </xf>
    <xf applyAlignment="1" borderId="81" fillId="0" fontId="24" numFmtId="184" pivotButton="0" quotePrefix="0" xfId="11162">
      <alignment horizontal="center"/>
    </xf>
    <xf applyAlignment="1" borderId="63" fillId="47" fontId="27" numFmtId="165" pivotButton="0" quotePrefix="0" xfId="0">
      <alignment horizontal="center" vertical="center"/>
    </xf>
    <xf applyAlignment="1" borderId="63" fillId="47" fontId="183" numFmtId="165" pivotButton="0" quotePrefix="0" xfId="2523">
      <alignment horizontal="center" vertical="center"/>
    </xf>
    <xf applyAlignment="1" borderId="188" fillId="47" fontId="27" numFmtId="165" pivotButton="0" quotePrefix="0" xfId="0">
      <alignment horizontal="center" vertical="center"/>
    </xf>
    <xf applyAlignment="1" borderId="188" fillId="47" fontId="183" numFmtId="165" pivotButton="0" quotePrefix="0" xfId="2523">
      <alignment horizontal="center" vertical="center"/>
    </xf>
    <xf applyAlignment="1" borderId="63" fillId="47" fontId="27" numFmtId="165" pivotButton="0" quotePrefix="0" xfId="2523">
      <alignment horizontal="center" vertical="center"/>
    </xf>
    <xf applyAlignment="1" borderId="201" fillId="47" fontId="27" numFmtId="165" pivotButton="0" quotePrefix="0" xfId="0">
      <alignment horizontal="center" vertical="center"/>
    </xf>
    <xf applyAlignment="1" borderId="71" fillId="0" fontId="24" numFmtId="165" pivotButton="0" quotePrefix="0" xfId="0">
      <alignment horizontal="center" vertical="center"/>
    </xf>
    <xf applyAlignment="1" borderId="202" fillId="0" fontId="24" numFmtId="165" pivotButton="0" quotePrefix="0" xfId="0">
      <alignment horizontal="center" vertical="center"/>
    </xf>
    <xf applyAlignment="1" borderId="0" fillId="0" fontId="24" numFmtId="174" pivotButton="0" quotePrefix="0" xfId="0">
      <alignment horizontal="center" vertical="center"/>
    </xf>
    <xf applyAlignment="1" borderId="81" fillId="0" fontId="24" numFmtId="165" pivotButton="0" quotePrefix="0" xfId="0">
      <alignment horizontal="center" vertical="center"/>
    </xf>
    <xf applyAlignment="1" borderId="81" fillId="0" fontId="27" numFmtId="165" pivotButton="0" quotePrefix="0" xfId="0">
      <alignment horizontal="center" vertical="center"/>
    </xf>
    <xf applyAlignment="1" borderId="0" fillId="0" fontId="24" numFmtId="165" pivotButton="0" quotePrefix="0" xfId="2523">
      <alignment horizontal="center" vertical="center"/>
    </xf>
    <xf applyAlignment="1" borderId="81" fillId="0" fontId="24" numFmtId="165" pivotButton="0" quotePrefix="0" xfId="2523">
      <alignment horizontal="center" vertical="center"/>
    </xf>
    <xf applyAlignment="1" borderId="72" fillId="0" fontId="24" numFmtId="165" pivotButton="0" quotePrefix="0" xfId="0">
      <alignment horizontal="center" vertical="center"/>
    </xf>
    <xf applyAlignment="1" borderId="200" fillId="0" fontId="24" numFmtId="165" pivotButton="0" quotePrefix="0" xfId="0">
      <alignment horizontal="center" vertical="center"/>
    </xf>
    <xf applyAlignment="1" borderId="282" fillId="47" fontId="27" numFmtId="165" pivotButton="0" quotePrefix="0" xfId="2523">
      <alignment horizontal="center" vertical="center"/>
    </xf>
    <xf applyAlignment="1" borderId="263" fillId="47" fontId="27" numFmtId="165" pivotButton="0" quotePrefix="0" xfId="0">
      <alignment horizontal="center" vertical="center"/>
    </xf>
    <xf applyAlignment="1" borderId="262" fillId="47" fontId="27" numFmtId="165" pivotButton="0" quotePrefix="0" xfId="0">
      <alignment horizontal="center" vertical="center"/>
    </xf>
    <xf applyAlignment="1" borderId="113" fillId="0" fontId="24" numFmtId="184" pivotButton="0" quotePrefix="0" xfId="11162">
      <alignment horizontal="center"/>
    </xf>
    <xf borderId="0" fillId="0" fontId="161" numFmtId="166" pivotButton="0" quotePrefix="0" xfId="2523"/>
    <xf applyAlignment="1" borderId="255" fillId="0" fontId="24" numFmtId="166" pivotButton="0" quotePrefix="0" xfId="2523">
      <alignment horizontal="center"/>
    </xf>
    <xf applyAlignment="1" borderId="0" fillId="71" fontId="222" numFmtId="166" pivotButton="0" quotePrefix="0" xfId="2523">
      <alignment horizontal="right"/>
    </xf>
    <xf borderId="0" fillId="0" fontId="180" numFmtId="166" pivotButton="0" quotePrefix="0" xfId="2523"/>
    <xf applyAlignment="1" borderId="0" fillId="0" fontId="24" numFmtId="165" pivotButton="0" quotePrefix="0" xfId="0">
      <alignment horizontal="left"/>
    </xf>
    <xf applyAlignment="1" borderId="0" fillId="0" fontId="178" numFmtId="165" pivotButton="0" quotePrefix="0" xfId="0">
      <alignment horizontal="center"/>
    </xf>
    <xf applyAlignment="1" borderId="0" fillId="0" fontId="24" numFmtId="189" pivotButton="0" quotePrefix="0" xfId="11162">
      <alignment horizontal="right"/>
    </xf>
    <xf applyAlignment="1" borderId="0" fillId="0" fontId="178" numFmtId="184" pivotButton="0" quotePrefix="0" xfId="11162">
      <alignment horizontal="center"/>
    </xf>
    <xf applyAlignment="1" borderId="0" fillId="0" fontId="178" numFmtId="166" pivotButton="0" quotePrefix="0" xfId="2523">
      <alignment horizontal="center"/>
    </xf>
    <xf applyAlignment="1" borderId="0" fillId="0" fontId="0" numFmtId="165" pivotButton="0" quotePrefix="0" xfId="0">
      <alignment horizontal="right"/>
    </xf>
    <xf applyAlignment="1" borderId="0" fillId="0" fontId="0" numFmtId="165" pivotButton="0" quotePrefix="0" xfId="0">
      <alignment horizontal="left"/>
    </xf>
    <xf applyAlignment="1" borderId="0" fillId="0" fontId="222" numFmtId="189" pivotButton="0" quotePrefix="0" xfId="11162">
      <alignment horizontal="right"/>
    </xf>
    <xf applyAlignment="1" borderId="0" fillId="0" fontId="24" numFmtId="184" pivotButton="0" quotePrefix="0" xfId="11162">
      <alignment horizontal="right"/>
    </xf>
    <xf applyAlignment="1" borderId="0" fillId="0" fontId="221" numFmtId="189" pivotButton="0" quotePrefix="0" xfId="11162">
      <alignment horizontal="right"/>
    </xf>
    <xf applyAlignment="1" borderId="0" fillId="0" fontId="221" numFmtId="166" pivotButton="0" quotePrefix="0" xfId="2523">
      <alignment horizontal="right"/>
    </xf>
    <xf borderId="0" fillId="0" fontId="232" numFmtId="197" pivotButton="0" quotePrefix="0" xfId="4892"/>
    <xf borderId="0" fillId="0" fontId="232" numFmtId="168" pivotButton="0" quotePrefix="0" xfId="2523"/>
    <xf borderId="0" fillId="68" fontId="232" numFmtId="166" pivotButton="0" quotePrefix="0" xfId="4892"/>
    <xf applyAlignment="1" borderId="329" fillId="103" fontId="234" numFmtId="2" pivotButton="0" quotePrefix="0" xfId="4915">
      <alignment horizontal="center" vertical="center"/>
    </xf>
    <xf borderId="316" fillId="0" fontId="0" numFmtId="0" pivotButton="0" quotePrefix="0" xfId="0"/>
    <xf applyAlignment="1" borderId="333" fillId="103" fontId="234" numFmtId="2" pivotButton="0" quotePrefix="0" xfId="4915">
      <alignment horizontal="center" vertical="center" wrapText="1"/>
    </xf>
    <xf borderId="332" fillId="0" fontId="0" numFmtId="0" pivotButton="0" quotePrefix="0" xfId="0"/>
    <xf borderId="275" fillId="0" fontId="0" numFmtId="0" pivotButton="0" quotePrefix="0" xfId="0"/>
    <xf borderId="187" fillId="0" fontId="0" numFmtId="0" pivotButton="0" quotePrefix="0" xfId="0"/>
    <xf borderId="0" fillId="0" fontId="2" numFmtId="166" pivotButton="0" quotePrefix="0" xfId="2523"/>
    <xf applyAlignment="1" borderId="334" fillId="0" fontId="235" numFmtId="166" pivotButton="0" quotePrefix="0" xfId="2523">
      <alignment horizontal="center" textRotation="90" vertical="center"/>
    </xf>
    <xf borderId="305" fillId="0" fontId="1" numFmtId="166" pivotButton="0" quotePrefix="0" xfId="2523"/>
    <xf borderId="307" fillId="0" fontId="1" numFmtId="166" pivotButton="0" quotePrefix="0" xfId="2523"/>
    <xf borderId="303" fillId="0" fontId="1" numFmtId="166" pivotButton="0" quotePrefix="0" xfId="2523"/>
    <xf borderId="112" fillId="0" fontId="1" numFmtId="166" pivotButton="0" quotePrefix="0" xfId="2523"/>
    <xf borderId="0" fillId="68" fontId="1" numFmtId="166" pivotButton="0" quotePrefix="0" xfId="2523"/>
    <xf borderId="0" fillId="0" fontId="1" numFmtId="166" pivotButton="0" quotePrefix="0" xfId="2523"/>
    <xf applyAlignment="1" borderId="0" fillId="0" fontId="36" numFmtId="166" pivotButton="0" quotePrefix="0" xfId="2523">
      <alignment vertical="center"/>
    </xf>
    <xf borderId="335" fillId="0" fontId="0" numFmtId="0" pivotButton="0" quotePrefix="0" xfId="0"/>
    <xf applyAlignment="1" borderId="81" fillId="0" fontId="236" numFmtId="166" pivotButton="0" quotePrefix="0" xfId="2523">
      <alignment horizontal="right" vertical="center"/>
    </xf>
    <xf applyAlignment="1" borderId="77" fillId="0" fontId="236" numFmtId="166" pivotButton="0" quotePrefix="0" xfId="2523">
      <alignment vertical="center"/>
    </xf>
    <xf applyAlignment="1" borderId="112" fillId="0" fontId="237" numFmtId="166" pivotButton="0" quotePrefix="0" xfId="2523">
      <alignment vertical="center"/>
    </xf>
    <xf applyAlignment="1" borderId="0" fillId="68" fontId="36" numFmtId="166" pivotButton="0" quotePrefix="0" xfId="2523">
      <alignment vertical="center"/>
    </xf>
    <xf applyAlignment="1" borderId="81" fillId="0" fontId="236" numFmtId="166" pivotButton="0" quotePrefix="1" xfId="2523">
      <alignment horizontal="right" vertical="center"/>
    </xf>
    <xf applyAlignment="1" borderId="77" fillId="0" fontId="237" numFmtId="166" pivotButton="0" quotePrefix="0" xfId="2523">
      <alignment vertical="center"/>
    </xf>
    <xf applyAlignment="1" borderId="308" fillId="104" fontId="238" numFmtId="166" pivotButton="0" quotePrefix="0" xfId="2523">
      <alignment horizontal="left" vertical="center"/>
    </xf>
    <xf applyAlignment="1" borderId="309" fillId="104" fontId="236" numFmtId="166" pivotButton="0" quotePrefix="0" xfId="2523">
      <alignment vertical="center"/>
    </xf>
    <xf applyAlignment="1" borderId="310" fillId="104" fontId="234" numFmtId="166" pivotButton="0" quotePrefix="0" xfId="2523">
      <alignment vertical="center"/>
    </xf>
    <xf applyAlignment="1" borderId="311" fillId="104" fontId="234" numFmtId="166" pivotButton="0" quotePrefix="0" xfId="2523">
      <alignment vertical="center"/>
    </xf>
    <xf applyAlignment="1" borderId="184" fillId="104" fontId="236" numFmtId="166" pivotButton="0" quotePrefix="0" xfId="2523">
      <alignment vertical="center"/>
    </xf>
    <xf applyAlignment="1" borderId="275" fillId="104" fontId="236" numFmtId="166" pivotButton="0" quotePrefix="0" xfId="2523">
      <alignment vertical="center"/>
    </xf>
    <xf applyAlignment="1" borderId="187" fillId="104" fontId="236" numFmtId="166" pivotButton="0" quotePrefix="0" xfId="2523">
      <alignment vertical="center"/>
    </xf>
    <xf applyAlignment="1" borderId="187" fillId="104" fontId="234" numFmtId="166" pivotButton="0" quotePrefix="0" xfId="2523">
      <alignment vertical="center"/>
    </xf>
    <xf borderId="0" fillId="0" fontId="232" numFmtId="166" pivotButton="0" quotePrefix="0" xfId="2523"/>
    <xf borderId="81" fillId="0" fontId="232" numFmtId="166" pivotButton="0" quotePrefix="0" xfId="2523"/>
    <xf borderId="77" fillId="0" fontId="232" numFmtId="166" pivotButton="0" quotePrefix="0" xfId="2523"/>
    <xf borderId="112" fillId="0" fontId="232" numFmtId="166" pivotButton="0" quotePrefix="0" xfId="2523"/>
    <xf applyAlignment="1" borderId="81" fillId="0" fontId="238" numFmtId="166" pivotButton="0" quotePrefix="0" xfId="2523">
      <alignment vertical="center"/>
    </xf>
    <xf applyAlignment="1" borderId="77" fillId="0" fontId="238" numFmtId="166" pivotButton="0" quotePrefix="0" xfId="2523">
      <alignment vertical="center"/>
    </xf>
    <xf applyAlignment="1" borderId="112" fillId="0" fontId="234" numFmtId="166" pivotButton="0" quotePrefix="0" xfId="2523">
      <alignment vertical="center"/>
    </xf>
    <xf applyAlignment="1" borderId="81" fillId="0" fontId="236" numFmtId="166" pivotButton="0" quotePrefix="0" xfId="2523">
      <alignment horizontal="right" vertical="top"/>
    </xf>
    <xf applyAlignment="1" borderId="77" fillId="0" fontId="236" numFmtId="166" pivotButton="0" quotePrefix="0" xfId="2523">
      <alignment vertical="center" wrapText="1"/>
    </xf>
    <xf applyAlignment="1" borderId="81" fillId="0" fontId="236" numFmtId="166" pivotButton="0" quotePrefix="0" xfId="2523">
      <alignment vertical="center"/>
    </xf>
    <xf applyAlignment="1" borderId="308" fillId="105" fontId="238" numFmtId="166" pivotButton="0" quotePrefix="0" xfId="2523">
      <alignment horizontal="left" vertical="center"/>
    </xf>
    <xf applyAlignment="1" borderId="309" fillId="105" fontId="236" numFmtId="166" pivotButton="0" quotePrefix="0" xfId="2523">
      <alignment vertical="center"/>
    </xf>
    <xf applyAlignment="1" borderId="310" fillId="105" fontId="234" numFmtId="166" pivotButton="0" quotePrefix="0" xfId="2523">
      <alignment vertical="center"/>
    </xf>
    <xf applyAlignment="1" borderId="311" fillId="105" fontId="234" numFmtId="166" pivotButton="0" quotePrefix="0" xfId="2523">
      <alignment vertical="center"/>
    </xf>
    <xf applyAlignment="1" borderId="184" fillId="105" fontId="236" numFmtId="166" pivotButton="0" quotePrefix="0" xfId="2523">
      <alignment vertical="center"/>
    </xf>
    <xf applyAlignment="1" borderId="275" fillId="105" fontId="236" numFmtId="166" pivotButton="0" quotePrefix="0" xfId="2523">
      <alignment vertical="center"/>
    </xf>
    <xf applyAlignment="1" borderId="187" fillId="105" fontId="236" numFmtId="166" pivotButton="0" quotePrefix="0" xfId="2523">
      <alignment vertical="center"/>
    </xf>
    <xf applyAlignment="1" borderId="187" fillId="105" fontId="234" numFmtId="166" pivotButton="0" quotePrefix="0" xfId="2523">
      <alignment vertical="center"/>
    </xf>
    <xf borderId="0" fillId="0" fontId="227" numFmtId="166" pivotButton="0" quotePrefix="0" xfId="2523"/>
    <xf applyAlignment="1" borderId="112" fillId="0" fontId="228" numFmtId="166" pivotButton="0" quotePrefix="0" xfId="2523">
      <alignment vertical="center"/>
    </xf>
    <xf applyAlignment="1" borderId="312" fillId="106" fontId="238" numFmtId="166" pivotButton="0" quotePrefix="0" xfId="2523">
      <alignment horizontal="left" vertical="center"/>
    </xf>
    <xf applyAlignment="1" borderId="309" fillId="106" fontId="236" numFmtId="166" pivotButton="0" quotePrefix="0" xfId="2523">
      <alignment vertical="center"/>
    </xf>
    <xf applyAlignment="1" borderId="303" fillId="106" fontId="234" numFmtId="166" pivotButton="0" quotePrefix="0" xfId="2523">
      <alignment vertical="center"/>
    </xf>
    <xf applyAlignment="1" borderId="303" fillId="106" fontId="234" numFmtId="171" pivotButton="0" quotePrefix="0" xfId="2523">
      <alignment vertical="center"/>
    </xf>
    <xf borderId="336" fillId="0" fontId="0" numFmtId="0" pivotButton="0" quotePrefix="0" xfId="0"/>
    <xf applyAlignment="1" borderId="227" fillId="106" fontId="236" numFmtId="166" pivotButton="0" quotePrefix="0" xfId="2523">
      <alignment vertical="center"/>
    </xf>
    <xf applyAlignment="1" borderId="275" fillId="106" fontId="236" numFmtId="166" pivotButton="0" quotePrefix="0" xfId="2523">
      <alignment horizontal="left" indent="2" vertical="center"/>
    </xf>
    <xf applyAlignment="1" borderId="187" fillId="106" fontId="236" numFmtId="166" pivotButton="0" quotePrefix="0" xfId="2523">
      <alignment vertical="center"/>
    </xf>
    <xf applyAlignment="1" borderId="187" fillId="106" fontId="234" numFmtId="171" pivotButton="0" quotePrefix="0" xfId="2523">
      <alignment vertical="center"/>
    </xf>
    <xf borderId="0" fillId="0" fontId="246" numFmtId="166" pivotButton="0" quotePrefix="0" xfId="2523"/>
    <xf applyAlignment="1" borderId="334" fillId="0" fontId="101" numFmtId="166" pivotButton="0" quotePrefix="0" xfId="2523">
      <alignment horizontal="center" textRotation="90" vertical="center"/>
    </xf>
    <xf applyAlignment="1" borderId="305" fillId="0" fontId="236" numFmtId="166" pivotButton="0" quotePrefix="0" xfId="2523">
      <alignment vertical="center"/>
    </xf>
    <xf applyAlignment="1" borderId="307" fillId="0" fontId="236" numFmtId="166" pivotButton="0" quotePrefix="0" xfId="2523">
      <alignment vertical="center"/>
    </xf>
    <xf applyAlignment="1" borderId="303" fillId="0" fontId="237" numFmtId="166" pivotButton="0" quotePrefix="0" xfId="2523">
      <alignment vertical="center"/>
    </xf>
    <xf applyAlignment="1" borderId="112" fillId="0" fontId="239" numFmtId="166" pivotButton="0" quotePrefix="0" xfId="2523">
      <alignment vertical="center"/>
    </xf>
    <xf applyAlignment="1" borderId="184" fillId="0" fontId="236" numFmtId="166" pivotButton="0" quotePrefix="0" xfId="2523">
      <alignment horizontal="right" vertical="center"/>
    </xf>
    <xf applyAlignment="1" borderId="275" fillId="0" fontId="236" numFmtId="166" pivotButton="0" quotePrefix="0" xfId="2523">
      <alignment vertical="center"/>
    </xf>
    <xf applyAlignment="1" borderId="187" fillId="0" fontId="234" numFmtId="166" pivotButton="0" quotePrefix="0" xfId="2523">
      <alignment vertical="center"/>
    </xf>
    <xf applyAlignment="1" borderId="187" fillId="0" fontId="239" numFmtId="166" pivotButton="0" quotePrefix="0" xfId="2523">
      <alignment vertical="center"/>
    </xf>
    <xf applyAlignment="1" borderId="311" fillId="106" fontId="234" numFmtId="166" pivotButton="0" quotePrefix="0" xfId="2523">
      <alignment vertical="center"/>
    </xf>
    <xf applyAlignment="1" borderId="187" fillId="106" fontId="234" numFmtId="166" pivotButton="0" quotePrefix="0" xfId="2523">
      <alignment vertical="center"/>
    </xf>
    <xf applyAlignment="1" borderId="0" fillId="0" fontId="38" numFmtId="166" pivotButton="0" quotePrefix="0" xfId="2523">
      <alignment vertical="center"/>
    </xf>
    <xf applyAlignment="1" borderId="334" fillId="0" fontId="38" numFmtId="166" pivotButton="0" quotePrefix="0" xfId="2523">
      <alignment horizontal="center" textRotation="90" vertical="center"/>
    </xf>
    <xf applyAlignment="1" borderId="314" fillId="0" fontId="238" numFmtId="166" pivotButton="0" quotePrefix="0" xfId="2523">
      <alignment vertical="center"/>
    </xf>
    <xf applyAlignment="1" borderId="307" fillId="0" fontId="238" numFmtId="166" pivotButton="0" quotePrefix="0" xfId="2523">
      <alignment vertical="center"/>
    </xf>
    <xf applyAlignment="1" borderId="310" fillId="0" fontId="234" numFmtId="166" pivotButton="0" quotePrefix="0" xfId="2523">
      <alignment vertical="center"/>
    </xf>
    <xf applyAlignment="1" borderId="187" fillId="0" fontId="237" numFmtId="166" pivotButton="0" quotePrefix="0" xfId="2523">
      <alignment vertical="center"/>
    </xf>
    <xf applyAlignment="1" borderId="308" fillId="106" fontId="238" numFmtId="166" pivotButton="0" quotePrefix="0" xfId="2523">
      <alignment horizontal="left" vertical="center"/>
    </xf>
    <xf applyAlignment="1" borderId="184" fillId="106" fontId="236" numFmtId="166" pivotButton="0" quotePrefix="0" xfId="2523">
      <alignment vertical="center"/>
    </xf>
    <xf applyAlignment="1" borderId="275" fillId="106" fontId="236" numFmtId="166" pivotButton="0" quotePrefix="0" xfId="2523">
      <alignment vertical="center"/>
    </xf>
    <xf applyAlignment="1" borderId="308" fillId="0" fontId="236" numFmtId="166" pivotButton="0" quotePrefix="0" xfId="2523">
      <alignment vertical="center"/>
    </xf>
    <xf applyAlignment="1" borderId="309" fillId="0" fontId="241" numFmtId="166" pivotButton="0" quotePrefix="0" xfId="2523">
      <alignment vertical="center"/>
    </xf>
    <xf applyAlignment="1" borderId="310" fillId="0" fontId="241" numFmtId="166" pivotButton="0" quotePrefix="0" xfId="2523">
      <alignment vertical="center"/>
    </xf>
    <xf applyAlignment="1" borderId="311" fillId="0" fontId="239" numFmtId="166" pivotButton="0" quotePrefix="0" xfId="2523">
      <alignment vertical="center"/>
    </xf>
    <xf applyAlignment="1" borderId="81" fillId="0" fontId="236" numFmtId="166" pivotButton="0" quotePrefix="0" xfId="2523">
      <alignment horizontal="center" vertical="center"/>
    </xf>
    <xf applyAlignment="1" borderId="77" fillId="0" fontId="241" numFmtId="166" pivotButton="0" quotePrefix="0" xfId="2523">
      <alignment vertical="center"/>
    </xf>
    <xf applyAlignment="1" borderId="77" fillId="0" fontId="242" numFmtId="166" pivotButton="0" quotePrefix="0" xfId="2523">
      <alignment vertical="center"/>
    </xf>
    <xf applyAlignment="1" borderId="184" fillId="0" fontId="236" numFmtId="166" pivotButton="0" quotePrefix="0" xfId="2523">
      <alignment vertical="center"/>
    </xf>
    <xf applyAlignment="1" borderId="275" fillId="0" fontId="241" numFmtId="166" pivotButton="0" quotePrefix="0" xfId="2523">
      <alignment vertical="center"/>
    </xf>
    <xf applyAlignment="1" borderId="315" fillId="0" fontId="236" numFmtId="166" pivotButton="0" quotePrefix="0" xfId="2523">
      <alignment horizontal="center" vertical="center"/>
    </xf>
    <xf applyAlignment="1" borderId="316" fillId="0" fontId="241" numFmtId="166" pivotButton="0" quotePrefix="0" xfId="2523">
      <alignment vertical="center"/>
    </xf>
    <xf applyAlignment="1" borderId="303" fillId="110" fontId="239" numFmtId="166" pivotButton="0" quotePrefix="0" xfId="2523">
      <alignment vertical="center"/>
    </xf>
    <xf applyAlignment="1" borderId="303" fillId="0" fontId="239" numFmtId="166" pivotButton="0" quotePrefix="0" xfId="2523">
      <alignment vertical="center"/>
    </xf>
    <xf applyAlignment="1" borderId="0" fillId="0" fontId="236" numFmtId="166" pivotButton="0" quotePrefix="0" xfId="2523">
      <alignment horizontal="center" vertical="center"/>
    </xf>
    <xf applyAlignment="1" borderId="112" fillId="110" fontId="239" numFmtId="166" pivotButton="0" quotePrefix="0" xfId="2523">
      <alignment vertical="center"/>
    </xf>
    <xf applyAlignment="1" borderId="227" fillId="107" fontId="236" numFmtId="166" pivotButton="0" quotePrefix="0" xfId="2523">
      <alignment horizontal="center" vertical="center"/>
    </xf>
    <xf applyAlignment="1" borderId="275" fillId="107" fontId="240" numFmtId="166" pivotButton="0" quotePrefix="0" xfId="2523">
      <alignment vertical="center"/>
    </xf>
    <xf applyAlignment="1" borderId="187" fillId="107" fontId="240" numFmtId="166" pivotButton="0" quotePrefix="0" xfId="2523">
      <alignment vertical="center"/>
    </xf>
    <xf applyAlignment="1" borderId="0" fillId="0" fontId="240" numFmtId="166" pivotButton="0" quotePrefix="0" xfId="2523">
      <alignment vertical="center"/>
    </xf>
    <xf applyAlignment="1" borderId="316" fillId="0" fontId="239" numFmtId="166" pivotButton="0" quotePrefix="0" xfId="2523">
      <alignment vertical="center"/>
    </xf>
    <xf applyAlignment="1" borderId="77" fillId="0" fontId="239" numFmtId="166" pivotButton="0" quotePrefix="0" xfId="2523">
      <alignment vertical="center"/>
    </xf>
    <xf borderId="0" fillId="68" fontId="232" numFmtId="166" pivotButton="0" quotePrefix="0" xfId="2523"/>
    <xf borderId="0" fillId="120" fontId="24" numFmtId="166" pivotButton="0" quotePrefix="0" xfId="2567"/>
    <xf borderId="0" fillId="71" fontId="24" numFmtId="166" pivotButton="0" quotePrefix="0" xfId="2523"/>
    <xf borderId="0" fillId="0" fontId="24" numFmtId="166" pivotButton="0" quotePrefix="0" xfId="2567"/>
    <xf borderId="0" fillId="0" fontId="312" numFmtId="171" pivotButton="0" quotePrefix="0" xfId="2523"/>
    <xf borderId="0" fillId="69" fontId="24" numFmtId="184" pivotButton="0" quotePrefix="0" xfId="11162"/>
    <xf borderId="0" fillId="0" fontId="24" numFmtId="170" pivotButton="0" quotePrefix="0" xfId="2523"/>
    <xf borderId="0" fillId="0" fontId="161" numFmtId="184" pivotButton="0" quotePrefix="0" xfId="11162"/>
    <xf applyAlignment="1" borderId="28" fillId="138" fontId="339" numFmtId="184" pivotButton="0" quotePrefix="0" xfId="11162">
      <alignment horizontal="center" vertical="center" wrapText="1"/>
    </xf>
    <xf applyAlignment="1" borderId="92" fillId="138" fontId="339" numFmtId="184" pivotButton="0" quotePrefix="0" xfId="11162">
      <alignment horizontal="center" vertical="center" wrapText="1"/>
    </xf>
    <xf applyAlignment="1" borderId="0" fillId="0" fontId="246" numFmtId="184" pivotButton="0" quotePrefix="0" xfId="17290">
      <alignment horizontal="center"/>
    </xf>
    <xf applyAlignment="1" borderId="93" fillId="138" fontId="339" numFmtId="184" pivotButton="0" quotePrefix="0" xfId="11162">
      <alignment horizontal="center" vertical="center"/>
    </xf>
    <xf applyAlignment="1" borderId="93" fillId="138" fontId="339" numFmtId="196" pivotButton="0" quotePrefix="0" xfId="17291">
      <alignment horizontal="center" vertical="center"/>
    </xf>
    <xf borderId="0" fillId="0" fontId="246" numFmtId="184" pivotButton="0" quotePrefix="0" xfId="17290"/>
    <xf borderId="0" fillId="137" fontId="246" numFmtId="184" pivotButton="0" quotePrefix="0" xfId="11162"/>
    <xf borderId="0" fillId="38" fontId="0" numFmtId="184" pivotButton="0" quotePrefix="0" xfId="11162"/>
    <xf applyAlignment="1" borderId="169" fillId="138" fontId="339" numFmtId="184" pivotButton="0" quotePrefix="0" xfId="11162">
      <alignment horizontal="center" vertical="center"/>
    </xf>
    <xf applyAlignment="1" borderId="81" fillId="0" fontId="339" numFmtId="184" pivotButton="0" quotePrefix="0" xfId="11162">
      <alignment horizontal="center"/>
    </xf>
    <xf applyAlignment="1" borderId="0" fillId="0" fontId="339" numFmtId="184" pivotButton="0" quotePrefix="0" xfId="11162">
      <alignment horizontal="center"/>
    </xf>
    <xf applyAlignment="1" borderId="93" fillId="0" fontId="339" numFmtId="196" pivotButton="0" quotePrefix="0" xfId="17291">
      <alignment horizontal="center"/>
    </xf>
    <xf applyAlignment="1" borderId="28" fillId="138" fontId="339" numFmtId="184" pivotButton="0" quotePrefix="0" xfId="11162">
      <alignment horizontal="center" vertical="center"/>
    </xf>
    <xf applyAlignment="1" borderId="92" fillId="138" fontId="339" numFmtId="184" pivotButton="0" quotePrefix="0" xfId="11162">
      <alignment horizontal="center" vertical="center"/>
    </xf>
    <xf borderId="0" fillId="0" fontId="1" numFmtId="184" pivotButton="0" quotePrefix="0" xfId="11162"/>
    <xf borderId="0" fillId="0" fontId="4" numFmtId="184" pivotButton="0" quotePrefix="0" xfId="17289"/>
    <xf borderId="0" fillId="0" fontId="246" numFmtId="196" pivotButton="0" quotePrefix="0" xfId="17289"/>
    <xf borderId="0" fillId="0" fontId="246" numFmtId="184" pivotButton="0" quotePrefix="0" xfId="11162"/>
    <xf applyAlignment="1" borderId="79" fillId="70" fontId="362" numFmtId="0" pivotButton="0" quotePrefix="0" xfId="4892">
      <alignment horizontal="center" vertical="center"/>
    </xf>
    <xf applyAlignment="1" borderId="80" fillId="0" fontId="360" numFmtId="0" pivotButton="0" quotePrefix="0" xfId="0">
      <alignment vertical="center" wrapText="1"/>
    </xf>
    <xf applyAlignment="1" borderId="80" fillId="0" fontId="360" numFmtId="0" pivotButton="0" quotePrefix="0" xfId="0">
      <alignment vertical="center"/>
    </xf>
    <xf applyAlignment="1" borderId="80" fillId="0" fontId="360" numFmtId="14" pivotButton="0" quotePrefix="0" xfId="0">
      <alignment horizontal="center" vertical="center"/>
    </xf>
    <xf applyAlignment="1" borderId="80" fillId="0" fontId="360" numFmtId="166" pivotButton="0" quotePrefix="0" xfId="0">
      <alignment vertical="center"/>
    </xf>
    <xf applyAlignment="1" borderId="80" fillId="71" fontId="360" numFmtId="166" pivotButton="0" quotePrefix="0" xfId="0">
      <alignment vertical="center"/>
    </xf>
    <xf applyAlignment="1" borderId="80" fillId="0" fontId="347" numFmtId="166" pivotButton="0" quotePrefix="0" xfId="0">
      <alignment vertical="center"/>
    </xf>
    <xf applyAlignment="1" borderId="80" fillId="0" fontId="345" numFmtId="0" pivotButton="0" quotePrefix="0" xfId="0">
      <alignment vertical="center"/>
    </xf>
  </cellXfs>
  <cellStyles count="17302">
    <cellStyle builtinId="0" name="Normal" xfId="0"/>
    <cellStyle name=" Writer Import]_x000d__x000a_Display Dialog=No_x000d__x000a__x000d__x000a_[Horizontal Arrange]_x000d__x000a_Dimensions Interlocking=Yes_x000d__x000a_Sum Hierarchy=Yes_x000d__x000a_Generate" xfId="1"/>
    <cellStyle name="$K" xfId="2"/>
    <cellStyle name="%" xfId="3"/>
    <cellStyle name="% 10" xfId="4"/>
    <cellStyle name="% 3" xfId="5"/>
    <cellStyle name="% 4" xfId="6"/>
    <cellStyle name="%_ACTU1 2010" xfId="7"/>
    <cellStyle name="%_Budget 09_CF conso Onatel" xfId="8"/>
    <cellStyle name="%_BUDGET ONATEL 2010 v5" xfId="9"/>
    <cellStyle name="%_Budget Onatel -Actu 3-2008" xfId="10"/>
    <cellStyle name="%_Budget Onatel -Actu 3-2008_BUDGET ONATEL 2010 v5" xfId="11"/>
    <cellStyle name="%_Budget Onatel -Actu 3-2008_Budget Telmob 2011" xfId="12"/>
    <cellStyle name="%_Budget Onatel -Actu 3-2008_CAPEX BUDGET2010" xfId="13"/>
    <cellStyle name="%_Budget Onatel -Actu 3-2008_Capex- Mobile" xfId="14"/>
    <cellStyle name="%_Budget Telmob 2011" xfId="15"/>
    <cellStyle name="%_CAPEX BUDGET2010" xfId="16"/>
    <cellStyle name="%_Capex Fixe" xfId="17"/>
    <cellStyle name="%_Capex- Mobile" xfId="18"/>
    <cellStyle name="%_Classeur1 (2)" xfId="19"/>
    <cellStyle name="%_commentaires fixe  internet Déc 08" xfId="20"/>
    <cellStyle name="%_commentaires fixe  internet Déc 08 2" xfId="21"/>
    <cellStyle name="%_commentaires fixe  internet Déc 08_Classeur1" xfId="22"/>
    <cellStyle name="%_commentaires fixe  internet Déc 08_Commentaire activité Fixe  mobile ONATEL Nov 2009" xfId="23"/>
    <cellStyle name="%_commentaires fixe  internet Déc 08_COMMENTAIRES" xfId="24"/>
    <cellStyle name="%_commentaires fixe  internet Déc 08_Commentaires Janvier 2010" xfId="25"/>
    <cellStyle name="%_commentaires fixe  internet Déc 08_FAITS MARQUANTS DE SEPTEMBRE 2009" xfId="26"/>
    <cellStyle name="%_commentaires fixe  internet Déc 08_Flash du mois de Décembre 2009 V3 (2)" xfId="27"/>
    <cellStyle name="%_commentaires fixe  internet Déc 08_Flash du mois de Novembre V2" xfId="28"/>
    <cellStyle name="%_commentaires fixe  internet Déc 08_Flash du mois de septembre 2009 (2) (version 1)" xfId="29"/>
    <cellStyle name="%_commentaires fixe  internet Déc 08_FLASH ONATEL DU MOIS DE FEVRIER 2010 V2" xfId="30"/>
    <cellStyle name="%_commentaires fixe  internet Déc 08_Reporting Onatel septembre  2009 V1 (4)" xfId="31"/>
    <cellStyle name="%_commentaires_fixe__internet_nov_08(2)" xfId="32"/>
    <cellStyle name="%_commentaires_fixe__internet_nov_08(2) 2" xfId="33"/>
    <cellStyle name="%_commentaires_fixe__internet_nov_08(2)_Classeur1" xfId="34"/>
    <cellStyle name="%_commentaires_fixe__internet_nov_08(2)_Commentaire activité Fixe  mobile ONATEL Nov 2009" xfId="35"/>
    <cellStyle name="%_commentaires_fixe__internet_nov_08(2)_COMMENTAIRES" xfId="36"/>
    <cellStyle name="%_commentaires_fixe__internet_nov_08(2)_Commentaires Janvier 2010" xfId="37"/>
    <cellStyle name="%_commentaires_fixe__internet_nov_08(2)_FAITS MARQUANTS DE SEPTEMBRE 2009" xfId="38"/>
    <cellStyle name="%_commentaires_fixe__internet_nov_08(2)_Flash du mois de Décembre 2009 V3 (2)" xfId="39"/>
    <cellStyle name="%_commentaires_fixe__internet_nov_08(2)_Flash du mois de Novembre V2" xfId="40"/>
    <cellStyle name="%_commentaires_fixe__internet_nov_08(2)_Flash du mois de septembre 2009 (2) (version 1)" xfId="41"/>
    <cellStyle name="%_commentaires_fixe__internet_nov_08(2)_FLASH ONATEL DU MOIS DE FEVRIER 2010 V2" xfId="42"/>
    <cellStyle name="%_commentaires_fixe__internet_nov_08(2)_Reporting Onatel septembre  2009 V1 (4)" xfId="43"/>
    <cellStyle name="%_Flash du mois de septembre 2009 (2) (version 1)" xfId="44"/>
    <cellStyle name="%_Flash du mois de septembre 2009 (2) (version 1) 2" xfId="45"/>
    <cellStyle name="%_Flash du mois de septembre 2009 (2) (version 1)_Classeur1" xfId="46"/>
    <cellStyle name="%_Flash du mois de septembre 2009 (2) (version 1)_Commentaire activité Fixe  mobile ONATEL Nov 2009" xfId="47"/>
    <cellStyle name="%_Flash du mois de septembre 2009 (2) (version 1)_COMMENTAIRES" xfId="48"/>
    <cellStyle name="%_Flash du mois de septembre 2009 (2) (version 1)_Commentaires Janvier 2010" xfId="49"/>
    <cellStyle name="%_Flash du mois de septembre 2009 (2) (version 1)_Flash du mois de Décembre 2009 V3 (2)" xfId="50"/>
    <cellStyle name="%_Flash du mois de septembre 2009 (2) (version 1)_Flash du mois de Novembre V2" xfId="51"/>
    <cellStyle name="%_Flash du mois de septembre 2009 (2) (version 1)_FLASH ONATEL DU MOIS DE FEVRIER 2010 V2" xfId="52"/>
    <cellStyle name="%_Flash du mois de septembre 2009 (2) (version 1)_Reporting Onatel septembre  2009 V1 (4)" xfId="53"/>
    <cellStyle name="%_Flash_du_mois_de_Décembre_2008_v2(2)" xfId="54"/>
    <cellStyle name="%_Flash_du_mois_de_Décembre_2008_v2(2)_Flash du mois de septembre 2009 (2) (version 1)" xfId="55"/>
    <cellStyle name="%_Flash_du_mois_de_Décembre_2008_v2(2)_Flash du mois de septembre 2009 (2) (version 1) 2" xfId="56"/>
    <cellStyle name="%_Flash_du_mois_de_Décembre_2008_v2(2)_Flash du mois de septembre 2009 (2) (version 1)_Classeur1" xfId="57"/>
    <cellStyle name="%_Flash_du_mois_de_Décembre_2008_v2(2)_Flash du mois de septembre 2009 (2) (version 1)_Commentaire activité Fixe  mobile ONATEL Nov 2009" xfId="58"/>
    <cellStyle name="%_Flash_du_mois_de_Décembre_2008_v2(2)_Flash du mois de septembre 2009 (2) (version 1)_COMMENTAIRES" xfId="59"/>
    <cellStyle name="%_Flash_du_mois_de_Décembre_2008_v2(2)_Flash du mois de septembre 2009 (2) (version 1)_Commentaires Janvier 2010" xfId="60"/>
    <cellStyle name="%_Flash_du_mois_de_Décembre_2008_v2(2)_Flash du mois de septembre 2009 (2) (version 1)_Flash du mois de Décembre 2009 V3 (2)" xfId="61"/>
    <cellStyle name="%_Flash_du_mois_de_Décembre_2008_v2(2)_Flash du mois de septembre 2009 (2) (version 1)_Flash du mois de Novembre V2" xfId="62"/>
    <cellStyle name="%_Flash_du_mois_de_Décembre_2008_v2(2)_Flash du mois de septembre 2009 (2) (version 1)_FLASH ONATEL DU MOIS DE FEVRIER 2010 V2" xfId="63"/>
    <cellStyle name="%_Flash_du_mois_de_Décembre_2008_v2(2)_Flash du mois de septembre 2009 (2) (version 1)_Reporting Onatel septembre  2009 V1 (4)" xfId="64"/>
    <cellStyle name="%_Flash_du_mois_de_Décembre_2008_v2(2)_Flux Financiers Conso" xfId="65"/>
    <cellStyle name="%_Flash_du_mois_de_Décembre_2008_v2(2)_Flux Financiers Conso 2" xfId="66"/>
    <cellStyle name="%_Flash_du_mois_de_Décembre_2008_v2(2)_Flux Financiers Conso_Classeur1" xfId="67"/>
    <cellStyle name="%_Flash_du_mois_de_Décembre_2008_v2(2)_Flux Financiers Conso_Commentaire activité Fixe  mobile ONATEL Nov 2009" xfId="68"/>
    <cellStyle name="%_Flash_du_mois_de_Décembre_2008_v2(2)_Flux Financiers Conso_COMMENTAIRES" xfId="69"/>
    <cellStyle name="%_Flash_du_mois_de_Décembre_2008_v2(2)_Flux Financiers Conso_Commentaires Janvier 2010" xfId="70"/>
    <cellStyle name="%_Flash_du_mois_de_Décembre_2008_v2(2)_Flux Financiers Conso_FAITS MARQUANTS DE SEPTEMBRE 2009" xfId="71"/>
    <cellStyle name="%_Flash_du_mois_de_Décembre_2008_v2(2)_Flux Financiers Conso_Flash du mois de Décembre 2009 V3 (2)" xfId="72"/>
    <cellStyle name="%_Flash_du_mois_de_Décembre_2008_v2(2)_Flux Financiers Conso_Flash du mois de Novembre V2" xfId="73"/>
    <cellStyle name="%_Flash_du_mois_de_Décembre_2008_v2(2)_Flux Financiers Conso_Flash du mois de septembre 2009 (2) (version 1)" xfId="74"/>
    <cellStyle name="%_Flash_du_mois_de_Décembre_2008_v2(2)_Flux Financiers Conso_FLASH ONATEL DU MOIS DE FEVRIER 2010 V2" xfId="75"/>
    <cellStyle name="%_Flash_du_mois_de_Décembre_2008_v2(2)_Flux Financiers Conso_Reporting Onatel septembre  2009 V1 (4)" xfId="76"/>
    <cellStyle name="%_Flash_du_mois_de_Décembre_2008_v2(2)_Reporting Onatel septembre  2009 préparé" xfId="77"/>
    <cellStyle name="%_Flux Financiers Conso" xfId="78"/>
    <cellStyle name="%_Flux Financiers Conso 2" xfId="79"/>
    <cellStyle name="%_Flux Financiers Conso_Classeur1" xfId="80"/>
    <cellStyle name="%_Flux Financiers Conso_Commentaire activité Fixe  mobile ONATEL Nov 2009" xfId="81"/>
    <cellStyle name="%_Flux Financiers Conso_COMMENTAIRES" xfId="82"/>
    <cellStyle name="%_Flux Financiers Conso_Commentaires Janvier 2010" xfId="83"/>
    <cellStyle name="%_Flux Financiers Conso_FAITS MARQUANTS DE SEPTEMBRE 2009" xfId="84"/>
    <cellStyle name="%_Flux Financiers Conso_Flash du mois de Décembre 2009 V3 (2)" xfId="85"/>
    <cellStyle name="%_Flux Financiers Conso_Flash du mois de Novembre V2" xfId="86"/>
    <cellStyle name="%_Flux Financiers Conso_Flash du mois de septembre 2009 (2) (version 1)" xfId="87"/>
    <cellStyle name="%_Flux Financiers Conso_FLASH ONATEL DU MOIS DE FEVRIER 2010 V2" xfId="88"/>
    <cellStyle name="%_Flux Financiers Conso_Reporting Onatel septembre  2009 V1 (4)" xfId="89"/>
    <cellStyle name="%_Phase préparatoire du TBG de Décembre 2008" xfId="90"/>
    <cellStyle name="%_Phase préparatoire du TBG de Décembre 2008_Flash du mois de septembre 2009 (2) (version 1)" xfId="91"/>
    <cellStyle name="%_Phase préparatoire du TBG de Décembre 2008_Flash du mois de septembre 2009 (2) (version 1) 2" xfId="92"/>
    <cellStyle name="%_Phase préparatoire du TBG de Décembre 2008_Flash du mois de septembre 2009 (2) (version 1)_Classeur1" xfId="93"/>
    <cellStyle name="%_Phase préparatoire du TBG de Décembre 2008_Flash du mois de septembre 2009 (2) (version 1)_Commentaire activité Fixe  mobile ONATEL Nov 2009" xfId="94"/>
    <cellStyle name="%_Phase préparatoire du TBG de Décembre 2008_Flash du mois de septembre 2009 (2) (version 1)_COMMENTAIRES" xfId="95"/>
    <cellStyle name="%_Phase préparatoire du TBG de Décembre 2008_Flash du mois de septembre 2009 (2) (version 1)_Commentaires Janvier 2010" xfId="96"/>
    <cellStyle name="%_Phase préparatoire du TBG de Décembre 2008_Flash du mois de septembre 2009 (2) (version 1)_Flash du mois de Décembre 2009 V3 (2)" xfId="97"/>
    <cellStyle name="%_Phase préparatoire du TBG de Décembre 2008_Flash du mois de septembre 2009 (2) (version 1)_Flash du mois de Novembre V2" xfId="98"/>
    <cellStyle name="%_Phase préparatoire du TBG de Décembre 2008_Flash du mois de septembre 2009 (2) (version 1)_FLASH ONATEL DU MOIS DE FEVRIER 2010 V2" xfId="99"/>
    <cellStyle name="%_Phase préparatoire du TBG de Décembre 2008_Flash du mois de septembre 2009 (2) (version 1)_Reporting Onatel septembre  2009 V1 (4)" xfId="100"/>
    <cellStyle name="%_Phase préparatoire du TBG de Décembre 2008_Flux Financiers Conso" xfId="101"/>
    <cellStyle name="%_Phase préparatoire du TBG de Décembre 2008_Flux Financiers Conso 2" xfId="102"/>
    <cellStyle name="%_Phase préparatoire du TBG de Décembre 2008_Flux Financiers Conso_Classeur1" xfId="103"/>
    <cellStyle name="%_Phase préparatoire du TBG de Décembre 2008_Flux Financiers Conso_Commentaire activité Fixe  mobile ONATEL Nov 2009" xfId="104"/>
    <cellStyle name="%_Phase préparatoire du TBG de Décembre 2008_Flux Financiers Conso_COMMENTAIRES" xfId="105"/>
    <cellStyle name="%_Phase préparatoire du TBG de Décembre 2008_Flux Financiers Conso_Commentaires Janvier 2010" xfId="106"/>
    <cellStyle name="%_Phase préparatoire du TBG de Décembre 2008_Flux Financiers Conso_FAITS MARQUANTS DE SEPTEMBRE 2009" xfId="107"/>
    <cellStyle name="%_Phase préparatoire du TBG de Décembre 2008_Flux Financiers Conso_Flash du mois de Décembre 2009 V3 (2)" xfId="108"/>
    <cellStyle name="%_Phase préparatoire du TBG de Décembre 2008_Flux Financiers Conso_Flash du mois de Novembre V2" xfId="109"/>
    <cellStyle name="%_Phase préparatoire du TBG de Décembre 2008_Flux Financiers Conso_Flash du mois de septembre 2009 (2) (version 1)" xfId="110"/>
    <cellStyle name="%_Phase préparatoire du TBG de Décembre 2008_Flux Financiers Conso_FLASH ONATEL DU MOIS DE FEVRIER 2010 V2" xfId="111"/>
    <cellStyle name="%_Phase préparatoire du TBG de Décembre 2008_Flux Financiers Conso_Reporting Onatel septembre  2009 V1 (4)" xfId="112"/>
    <cellStyle name="%_Phase préparatoire du TBG de Décembre 2008_Reporting Onatel septembre  2009 préparé" xfId="113"/>
    <cellStyle name="%_P-L Fixe" xfId="114"/>
    <cellStyle name="%_Prez Budget 2009-V1" xfId="115"/>
    <cellStyle name="%_Prez Budget 2009-V1_BUDGET ONATEL 2010 v5" xfId="116"/>
    <cellStyle name="%_Prez Budget 2009-V1_CAPEX BUDGET2010" xfId="117"/>
    <cellStyle name="%_Projet de budget 2009- Onatel- V5bis" xfId="118"/>
    <cellStyle name="%_Projet de budget 2009- Onatel- V5bis_BUDGET ONATEL 2010 v5" xfId="119"/>
    <cellStyle name="%_Projet de budget 2009- Onatel- V5bis_CAPEX BUDGET2010" xfId="120"/>
    <cellStyle name="%_repartition_mensuelle_objectifs_2010 _par_DR" xfId="121"/>
    <cellStyle name="%_repartition_objectifs_2011" xfId="122"/>
    <cellStyle name="%_REPORTING  ONATEL SEPTEMBRE 2008 V3" xfId="123"/>
    <cellStyle name="%_REPORTING  ONATEL SEPTEMBRE 2008 V3_BUDGET ONATEL 2010 v5" xfId="124"/>
    <cellStyle name="%_REPORTING  ONATEL SEPTEMBRE 2008 V3_Budget Telmob 2011" xfId="125"/>
    <cellStyle name="%_REPORTING  ONATEL SEPTEMBRE 2008 V3_CAPEX BUDGET2010" xfId="126"/>
    <cellStyle name="%_REPORTING  ONATEL SEPTEMBRE 2008 V3_Capex- Mobile" xfId="127"/>
    <cellStyle name="%_Reporting Onatel septembre  2009 préparé" xfId="128"/>
    <cellStyle name="%_TRAFIC FIXE &amp; MOBILE" xfId="129"/>
    <cellStyle name="%_TRAFIC FIXE &amp; MOBILE_Flash du mois de septembre 2009 (2) (version 1)" xfId="130"/>
    <cellStyle name="%_TRAFIC FIXE &amp; MOBILE_Flash du mois de septembre 2009 (2) (version 1) 2" xfId="131"/>
    <cellStyle name="%_TRAFIC FIXE &amp; MOBILE_Flash du mois de septembre 2009 (2) (version 1)_Classeur1" xfId="132"/>
    <cellStyle name="%_TRAFIC FIXE &amp; MOBILE_Flash du mois de septembre 2009 (2) (version 1)_Commentaire activité Fixe  mobile ONATEL Nov 2009" xfId="133"/>
    <cellStyle name="%_TRAFIC FIXE &amp; MOBILE_Flash du mois de septembre 2009 (2) (version 1)_COMMENTAIRES" xfId="134"/>
    <cellStyle name="%_TRAFIC FIXE &amp; MOBILE_Flash du mois de septembre 2009 (2) (version 1)_Commentaires Janvier 2010" xfId="135"/>
    <cellStyle name="%_TRAFIC FIXE &amp; MOBILE_Flash du mois de septembre 2009 (2) (version 1)_Flash du mois de Décembre 2009 V3 (2)" xfId="136"/>
    <cellStyle name="%_TRAFIC FIXE &amp; MOBILE_Flash du mois de septembre 2009 (2) (version 1)_Flash du mois de Novembre V2" xfId="137"/>
    <cellStyle name="%_TRAFIC FIXE &amp; MOBILE_Flash du mois de septembre 2009 (2) (version 1)_FLASH ONATEL DU MOIS DE FEVRIER 2010 V2" xfId="138"/>
    <cellStyle name="%_TRAFIC FIXE &amp; MOBILE_Flash du mois de septembre 2009 (2) (version 1)_Reporting Onatel septembre  2009 V1 (4)" xfId="139"/>
    <cellStyle name="%_TRAFIC FIXE &amp; MOBILE_Reporting Onatel septembre  2009 préparé" xfId="140"/>
    <cellStyle name="%_yan mogo ba" xfId="141"/>
    <cellStyle name="%_yan mogo ba_Flash du mois de septembre 2009 (2) (version 1)" xfId="142"/>
    <cellStyle name="%_yan mogo ba_Flash du mois de septembre 2009 (2) (version 1) 2" xfId="143"/>
    <cellStyle name="%_yan mogo ba_Flash du mois de septembre 2009 (2) (version 1)_Classeur1" xfId="144"/>
    <cellStyle name="%_yan mogo ba_Flash du mois de septembre 2009 (2) (version 1)_Commentaire activité Fixe  mobile ONATEL Nov 2009" xfId="145"/>
    <cellStyle name="%_yan mogo ba_Flash du mois de septembre 2009 (2) (version 1)_COMMENTAIRES" xfId="146"/>
    <cellStyle name="%_yan mogo ba_Flash du mois de septembre 2009 (2) (version 1)_Commentaires Janvier 2010" xfId="147"/>
    <cellStyle name="%_yan mogo ba_Flash du mois de septembre 2009 (2) (version 1)_Flash du mois de Décembre 2009 V3 (2)" xfId="148"/>
    <cellStyle name="%_yan mogo ba_Flash du mois de septembre 2009 (2) (version 1)_Flash du mois de Novembre V2" xfId="149"/>
    <cellStyle name="%_yan mogo ba_Flash du mois de septembre 2009 (2) (version 1)_FLASH ONATEL DU MOIS DE FEVRIER 2010 V2" xfId="150"/>
    <cellStyle name="%_yan mogo ba_Flash du mois de septembre 2009 (2) (version 1)_Reporting Onatel septembre  2009 V1 (4)" xfId="151"/>
    <cellStyle name="%_yan mogo ba_Reporting Onatel septembre  2009 préparé" xfId="152"/>
    <cellStyle name="??" xfId="153"/>
    <cellStyle name="?? [0]_BINV" xfId="154"/>
    <cellStyle name="???[0]_BINV" xfId="155"/>
    <cellStyle name="???_BINV" xfId="156"/>
    <cellStyle name="??[0]_laroux" xfId="157"/>
    <cellStyle name="??_BINV" xfId="158"/>
    <cellStyle name="\" xfId="159"/>
    <cellStyle name="\_Budget 09_CF conso Onatel" xfId="160"/>
    <cellStyle name="\_Capex Fixe" xfId="161"/>
    <cellStyle name="\_Tableau de Bord de Gestion ONATEL 2011" xfId="162"/>
    <cellStyle name="_%(SignOnly)" xfId="163"/>
    <cellStyle name="_%(SignOnly)_BLS2q_salesforce" xfId="164"/>
    <cellStyle name="_%(SignSpaceOnly)" xfId="165"/>
    <cellStyle name="_%(SignSpaceOnly)_BLS2q_salesforce" xfId="166"/>
    <cellStyle name="_CAPEX Août 07 (3)" xfId="167"/>
    <cellStyle name="_CAPEX Août 07 (3)_Classeur1 (2)" xfId="168"/>
    <cellStyle name="_CAPEX Pole Réseaux  fevrier 2007" xfId="169"/>
    <cellStyle name="_CAPEX Pole Réseaux  Mars 2007" xfId="170"/>
    <cellStyle name="_CAPEX RFE 2007-2008-Actu12008 (2)" xfId="171"/>
    <cellStyle name="_Classeur2" xfId="172"/>
    <cellStyle name="_Classeur2 2" xfId="173"/>
    <cellStyle name="_Classeur4" xfId="174"/>
    <cellStyle name="_Comma" xfId="175"/>
    <cellStyle name="_Comma_BLS2q_salesforce" xfId="176"/>
    <cellStyle name="_Comma_Contribution of assets into USAi_02" xfId="177"/>
    <cellStyle name="_Comma_credit - newco_6_18" xfId="178"/>
    <cellStyle name="_Comma_CSC Cable makers 060502" xfId="179"/>
    <cellStyle name="_Comma_Final Pages 8-20" xfId="180"/>
    <cellStyle name="_Comma_Final Pages 8-20_BLS2q_salesforce" xfId="181"/>
    <cellStyle name="_Comma_further analysis on comparables" xfId="182"/>
    <cellStyle name="_Comma_further analysis on comparables_BLS2q_salesforce" xfId="183"/>
    <cellStyle name="_Comma_NBC-5 yearDCF-Final from Vivendi modified" xfId="184"/>
    <cellStyle name="_Comma_Training Model Shell" xfId="185"/>
    <cellStyle name="_Comma_Update 08-27-01-3" xfId="186"/>
    <cellStyle name="_conso v3 bis" xfId="187"/>
    <cellStyle name="_Currency" xfId="188"/>
    <cellStyle name="_Currency_BLS2q_salesforce" xfId="189"/>
    <cellStyle name="_Currency_Contribution of assets into USAi_02" xfId="190"/>
    <cellStyle name="_Currency_credit - newco_6_18" xfId="191"/>
    <cellStyle name="_Currency_credit - newco_6_18_BLS2q_salesforce" xfId="192"/>
    <cellStyle name="_Currency_CSC Cable makers 060502" xfId="193"/>
    <cellStyle name="_Currency_Final Pages 8-20" xfId="194"/>
    <cellStyle name="_Currency_Final Pages 8-20_BLS2q_salesforce" xfId="195"/>
    <cellStyle name="_Currency_further analysis on comparables" xfId="196"/>
    <cellStyle name="_Currency_further analysis on comparables_BLS2q_salesforce" xfId="197"/>
    <cellStyle name="_Currency_NBC-5 yearDCF-Final from Vivendi modified" xfId="198"/>
    <cellStyle name="_Currency_Pirelli Valo" xfId="199"/>
    <cellStyle name="_Currency_Preliminary Model 30 06 00" xfId="200"/>
    <cellStyle name="_Currency_Training Model Shell" xfId="201"/>
    <cellStyle name="_Currency_Training Model Shell_BLS2q_salesforce" xfId="202"/>
    <cellStyle name="_Currency_Update 08-27-01-3" xfId="203"/>
    <cellStyle name="_Currency_Update 08-27-01-3_BLS2q_salesforce" xfId="204"/>
    <cellStyle name="_Currency_Warrants Valuation Model" xfId="205"/>
    <cellStyle name="_CurrencySpace" xfId="206"/>
    <cellStyle name="_CurrencySpace_BLS2q_salesforce" xfId="207"/>
    <cellStyle name="_CurrencySpace_Contribution of assets into USAi_02" xfId="208"/>
    <cellStyle name="_CurrencySpace_credit - newco_6_18" xfId="209"/>
    <cellStyle name="_CurrencySpace_CSC Cable makers 060502" xfId="210"/>
    <cellStyle name="_CurrencySpace_Final Pages 8-20" xfId="211"/>
    <cellStyle name="_CurrencySpace_Final Pages 8-20_BLS2q_salesforce" xfId="212"/>
    <cellStyle name="_CurrencySpace_further analysis on comparables" xfId="213"/>
    <cellStyle name="_CurrencySpace_further analysis on comparables_BLS2q_salesforce" xfId="214"/>
    <cellStyle name="_CurrencySpace_NBC-5 yearDCF-Final from Vivendi modified" xfId="215"/>
    <cellStyle name="_CurrencySpace_Training Model Shell" xfId="216"/>
    <cellStyle name="_CurrencySpace_Update 08-27-01-3" xfId="217"/>
    <cellStyle name="_Données du 11 octobre" xfId="218"/>
    <cellStyle name="_DV CAPEX 2008" xfId="219"/>
    <cellStyle name="_EtatADSL-10-01-2007- estimation PdM" xfId="220"/>
    <cellStyle name="_EtatADSL-10-01-2007- estimation PdM_BUDGET ONATEL 2010 v5" xfId="221"/>
    <cellStyle name="_EtatADSL-10-01-2007- estimation PdM_CAPEX BUDGET2010" xfId="222"/>
    <cellStyle name="_Euro" xfId="223"/>
    <cellStyle name="_Euro_BLS2q_salesforce" xfId="224"/>
    <cellStyle name="_Frais d'actes  Contentieux 2009" xfId="225"/>
    <cellStyle name="_Heading" xfId="226"/>
    <cellStyle name="_Heading_01 VU Liquidity 171202" xfId="227"/>
    <cellStyle name="_Heading_210302 VU Liquidity new figures" xfId="228"/>
    <cellStyle name="_Heading_210302 VU Liquidity new figures 2" xfId="229"/>
    <cellStyle name="_Heading_210302 VU Liquidity new figures_BUDGET ONATEL 2010 v5" xfId="230"/>
    <cellStyle name="_Heading_210302 VU Liquidity new figures_CAPEX BUDGET2010" xfId="231"/>
    <cellStyle name="_Heading_210302 VU Liquidity new figures_Classeur1" xfId="232"/>
    <cellStyle name="_Heading_210302 VU Liquidity new figures_Classeur1 (2)" xfId="233"/>
    <cellStyle name="_Heading_210302 VU Liquidity new figures_Commentaire activité Fixe  mobile ONATEL Nov 2009" xfId="234"/>
    <cellStyle name="_Heading_210302 VU Liquidity new figures_COMMENTAIRES" xfId="235"/>
    <cellStyle name="_Heading_210302 VU Liquidity new figures_commentaires fixe  internet Déc 08" xfId="236"/>
    <cellStyle name="_Heading_210302 VU Liquidity new figures_Commentaires Janvier 2010" xfId="237"/>
    <cellStyle name="_Heading_210302 VU Liquidity new figures_commentaires_fixe__internet_nov_08(2)" xfId="238"/>
    <cellStyle name="_Heading_210302 VU Liquidity new figures_Copie de Flash du mois d' avril 2009 corrigé par NAIMI" xfId="239"/>
    <cellStyle name="_Heading_210302 VU Liquidity new figures_Copie de Flash du mois de Décembre 2008 v2 (3)" xfId="240"/>
    <cellStyle name="_Heading_210302 VU Liquidity new figures_FAITS MARQUANTS DE SEPTEMBRE 2009" xfId="241"/>
    <cellStyle name="_Heading_210302 VU Liquidity new figures_Flash du mois d' avril 2009" xfId="242"/>
    <cellStyle name="_Heading_210302 VU Liquidity new figures_Flash du mois de Décembre 2009 V3 (2)" xfId="243"/>
    <cellStyle name="_Heading_210302 VU Liquidity new figures_Flash du mois de mai 2009" xfId="244"/>
    <cellStyle name="_Heading_210302 VU Liquidity new figures_Flash du mois de Novembre V2" xfId="245"/>
    <cellStyle name="_Heading_210302 VU Liquidity new figures_Flash du mois de septembre 2009 (2) (version 1)" xfId="246"/>
    <cellStyle name="_Heading_210302 VU Liquidity new figures_FLASH ONATEL DU MOIS DE FEVRIER 2010 V2" xfId="247"/>
    <cellStyle name="_Heading_210302 VU Liquidity new figures_Flash_du_mois_de_Décembre_2008_v2(2)" xfId="248"/>
    <cellStyle name="_Heading_210302 VU Liquidity new figures_Flux Financiers Conso" xfId="249"/>
    <cellStyle name="_Heading_210302 VU Liquidity new figures_P-L Fixe" xfId="250"/>
    <cellStyle name="_Heading_210302 VU Liquidity new figures_Reporting Consolidé ONATEL 04.2009" xfId="251"/>
    <cellStyle name="_Heading_210302 VU Liquidity new figures_Reporting Onatel Avril 2009 V0" xfId="252"/>
    <cellStyle name="_Heading_210302 VU Liquidity new figures_Reporting Onatel Avril 2009 V0 2" xfId="253"/>
    <cellStyle name="_Heading_210302 VU Liquidity new figures_Reporting Onatel Avril 2009 V0_Classeur1" xfId="254"/>
    <cellStyle name="_Heading_210302 VU Liquidity new figures_Reporting Onatel Avril 2009 V0_Commentaire activité Fixe  mobile ONATEL Nov 2009" xfId="255"/>
    <cellStyle name="_Heading_210302 VU Liquidity new figures_Reporting Onatel Avril 2009 V0_COMMENTAIRES" xfId="256"/>
    <cellStyle name="_Heading_210302 VU Liquidity new figures_Reporting Onatel Avril 2009 V0_Commentaires Janvier 2010" xfId="257"/>
    <cellStyle name="_Heading_210302 VU Liquidity new figures_Reporting Onatel Avril 2009 V0_FAITS MARQUANTS DE SEPTEMBRE 2009" xfId="258"/>
    <cellStyle name="_Heading_210302 VU Liquidity new figures_Reporting Onatel Avril 2009 V0_Flash du mois de Décembre 2009 V3 (2)" xfId="259"/>
    <cellStyle name="_Heading_210302 VU Liquidity new figures_Reporting Onatel Avril 2009 V0_Flash du mois de Novembre V2" xfId="260"/>
    <cellStyle name="_Heading_210302 VU Liquidity new figures_Reporting Onatel Avril 2009 V0_Flash du mois de septembre 2009 (2) (version 1)" xfId="261"/>
    <cellStyle name="_Heading_210302 VU Liquidity new figures_Reporting Onatel Avril 2009 V0_Flash du mois de septembre 2009 (2) (version 1) 2" xfId="262"/>
    <cellStyle name="_Heading_210302 VU Liquidity new figures_Reporting Onatel Avril 2009 V0_Flash du mois de septembre 2009 (2) (version 1)_Classeur1" xfId="263"/>
    <cellStyle name="_Heading_210302 VU Liquidity new figures_Reporting Onatel Avril 2009 V0_Flash du mois de septembre 2009 (2) (version 1)_Commentaire activité Fixe  mobile ONATEL Nov 2009" xfId="264"/>
    <cellStyle name="_Heading_210302 VU Liquidity new figures_Reporting Onatel Avril 2009 V0_Flash du mois de septembre 2009 (2) (version 1)_COMMENTAIRES" xfId="265"/>
    <cellStyle name="_Heading_210302 VU Liquidity new figures_Reporting Onatel Avril 2009 V0_Flash du mois de septembre 2009 (2) (version 1)_Commentaires Janvier 2010" xfId="266"/>
    <cellStyle name="_Heading_210302 VU Liquidity new figures_Reporting Onatel Avril 2009 V0_Flash du mois de septembre 2009 (2) (version 1)_Flash du mois de Décembre 2009 V3 (2)" xfId="267"/>
    <cellStyle name="_Heading_210302 VU Liquidity new figures_Reporting Onatel Avril 2009 V0_Flash du mois de septembre 2009 (2) (version 1)_Flash du mois de Novembre V2" xfId="268"/>
    <cellStyle name="_Heading_210302 VU Liquidity new figures_Reporting Onatel Avril 2009 V0_Flash du mois de septembre 2009 (2) (version 1)_FLASH ONATEL DU MOIS DE FEVRIER 2010 V2" xfId="269"/>
    <cellStyle name="_Heading_210302 VU Liquidity new figures_Reporting Onatel Avril 2009 V0_Flash du mois de septembre 2009 (2) (version 1)_Reporting Onatel septembre  2009 V1 (4)" xfId="270"/>
    <cellStyle name="_Heading_210302 VU Liquidity new figures_Reporting Onatel Avril 2009 V0_FLASH ONATEL DU MOIS DE FEVRIER 2010 V2" xfId="271"/>
    <cellStyle name="_Heading_210302 VU Liquidity new figures_Reporting Onatel Avril 2009 V0_Reporting Consolidé ONATEL 04.2009" xfId="272"/>
    <cellStyle name="_Heading_210302 VU Liquidity new figures_Reporting Onatel Avril 2009 V0_Reporting Onatel septembre  2009 préparé" xfId="273"/>
    <cellStyle name="_Heading_210302 VU Liquidity new figures_Reporting Onatel Avril 2009 V0_Reporting Onatel septembre  2009 V1 (4)" xfId="274"/>
    <cellStyle name="_Heading_210302 VU Liquidity new figures_Reporting Onatel Mai 2009 V 0" xfId="275"/>
    <cellStyle name="_Heading_210302 VU Liquidity new figures_Reporting Onatel Mai 2009 V 0 2" xfId="276"/>
    <cellStyle name="_Heading_210302 VU Liquidity new figures_Reporting Onatel Mai 2009 V 0 A ENVOYE" xfId="277"/>
    <cellStyle name="_Heading_210302 VU Liquidity new figures_Reporting Onatel Mai 2009 V 0 A ENVOYE 2" xfId="278"/>
    <cellStyle name="_Heading_210302 VU Liquidity new figures_Reporting Onatel Mai 2009 V 0 A ENVOYE_Classeur1" xfId="279"/>
    <cellStyle name="_Heading_210302 VU Liquidity new figures_Reporting Onatel Mai 2009 V 0 A ENVOYE_Commentaire activité Fixe  mobile ONATEL Nov 2009" xfId="280"/>
    <cellStyle name="_Heading_210302 VU Liquidity new figures_Reporting Onatel Mai 2009 V 0 A ENVOYE_COMMENTAIRES" xfId="281"/>
    <cellStyle name="_Heading_210302 VU Liquidity new figures_Reporting Onatel Mai 2009 V 0 A ENVOYE_Commentaires Janvier 2010" xfId="282"/>
    <cellStyle name="_Heading_210302 VU Liquidity new figures_Reporting Onatel Mai 2009 V 0 A ENVOYE_FAITS MARQUANTS DE SEPTEMBRE 2009" xfId="283"/>
    <cellStyle name="_Heading_210302 VU Liquidity new figures_Reporting Onatel Mai 2009 V 0 A ENVOYE_Flash du mois de Décembre 2009 V3 (2)" xfId="284"/>
    <cellStyle name="_Heading_210302 VU Liquidity new figures_Reporting Onatel Mai 2009 V 0 A ENVOYE_Flash du mois de Novembre V2" xfId="285"/>
    <cellStyle name="_Heading_210302 VU Liquidity new figures_Reporting Onatel Mai 2009 V 0 A ENVOYE_Flash du mois de septembre 2009 (2) (version 1)" xfId="286"/>
    <cellStyle name="_Heading_210302 VU Liquidity new figures_Reporting Onatel Mai 2009 V 0 A ENVOYE_Flash du mois de septembre 2009 (2) (version 1) 2" xfId="287"/>
    <cellStyle name="_Heading_210302 VU Liquidity new figures_Reporting Onatel Mai 2009 V 0 A ENVOYE_Flash du mois de septembre 2009 (2) (version 1)_Classeur1" xfId="288"/>
    <cellStyle name="_Heading_210302 VU Liquidity new figures_Reporting Onatel Mai 2009 V 0 A ENVOYE_Flash du mois de septembre 2009 (2) (version 1)_Commentaire activité Fixe  mobile ONATEL Nov 2009" xfId="289"/>
    <cellStyle name="_Heading_210302 VU Liquidity new figures_Reporting Onatel Mai 2009 V 0 A ENVOYE_Flash du mois de septembre 2009 (2) (version 1)_COMMENTAIRES" xfId="290"/>
    <cellStyle name="_Heading_210302 VU Liquidity new figures_Reporting Onatel Mai 2009 V 0 A ENVOYE_Flash du mois de septembre 2009 (2) (version 1)_Commentaires Janvier 2010" xfId="291"/>
    <cellStyle name="_Heading_210302 VU Liquidity new figures_Reporting Onatel Mai 2009 V 0 A ENVOYE_Flash du mois de septembre 2009 (2) (version 1)_Flash du mois de Décembre 2009 V3 (2)" xfId="292"/>
    <cellStyle name="_Heading_210302 VU Liquidity new figures_Reporting Onatel Mai 2009 V 0 A ENVOYE_Flash du mois de septembre 2009 (2) (version 1)_Flash du mois de Novembre V2" xfId="293"/>
    <cellStyle name="_Heading_210302 VU Liquidity new figures_Reporting Onatel Mai 2009 V 0 A ENVOYE_Flash du mois de septembre 2009 (2) (version 1)_FLASH ONATEL DU MOIS DE FEVRIER 2010 V2" xfId="294"/>
    <cellStyle name="_Heading_210302 VU Liquidity new figures_Reporting Onatel Mai 2009 V 0 A ENVOYE_Flash du mois de septembre 2009 (2) (version 1)_Reporting Onatel septembre  2009 V1 (4)" xfId="295"/>
    <cellStyle name="_Heading_210302 VU Liquidity new figures_Reporting Onatel Mai 2009 V 0 A ENVOYE_FLASH ONATEL DU MOIS DE FEVRIER 2010 V2" xfId="296"/>
    <cellStyle name="_Heading_210302 VU Liquidity new figures_Reporting Onatel Mai 2009 V 0 A ENVOYE_Reporting Onatel septembre  2009 préparé" xfId="297"/>
    <cellStyle name="_Heading_210302 VU Liquidity new figures_Reporting Onatel Mai 2009 V 0 A ENVOYE_Reporting Onatel septembre  2009 V1 (4)" xfId="298"/>
    <cellStyle name="_Heading_210302 VU Liquidity new figures_Reporting Onatel Mai 2009 V 0_Classeur1" xfId="299"/>
    <cellStyle name="_Heading_210302 VU Liquidity new figures_Reporting Onatel Mai 2009 V 0_Commentaire activité Fixe  mobile ONATEL Nov 2009" xfId="300"/>
    <cellStyle name="_Heading_210302 VU Liquidity new figures_Reporting Onatel Mai 2009 V 0_COMMENTAIRES" xfId="301"/>
    <cellStyle name="_Heading_210302 VU Liquidity new figures_Reporting Onatel Mai 2009 V 0_Commentaires Janvier 2010" xfId="302"/>
    <cellStyle name="_Heading_210302 VU Liquidity new figures_Reporting Onatel Mai 2009 V 0_FAITS MARQUANTS DE SEPTEMBRE 2009" xfId="303"/>
    <cellStyle name="_Heading_210302 VU Liquidity new figures_Reporting Onatel Mai 2009 V 0_Flash du mois de Décembre 2009 V3 (2)" xfId="304"/>
    <cellStyle name="_Heading_210302 VU Liquidity new figures_Reporting Onatel Mai 2009 V 0_Flash du mois de Novembre V2" xfId="305"/>
    <cellStyle name="_Heading_210302 VU Liquidity new figures_Reporting Onatel Mai 2009 V 0_Flash du mois de septembre 2009 (2) (version 1)" xfId="306"/>
    <cellStyle name="_Heading_210302 VU Liquidity new figures_Reporting Onatel Mai 2009 V 0_Flash du mois de septembre 2009 (2) (version 1) 2" xfId="307"/>
    <cellStyle name="_Heading_210302 VU Liquidity new figures_Reporting Onatel Mai 2009 V 0_Flash du mois de septembre 2009 (2) (version 1)_Classeur1" xfId="308"/>
    <cellStyle name="_Heading_210302 VU Liquidity new figures_Reporting Onatel Mai 2009 V 0_Flash du mois de septembre 2009 (2) (version 1)_Commentaire activité Fixe  mobile ONATEL Nov 2009" xfId="309"/>
    <cellStyle name="_Heading_210302 VU Liquidity new figures_Reporting Onatel Mai 2009 V 0_Flash du mois de septembre 2009 (2) (version 1)_COMMENTAIRES" xfId="310"/>
    <cellStyle name="_Heading_210302 VU Liquidity new figures_Reporting Onatel Mai 2009 V 0_Flash du mois de septembre 2009 (2) (version 1)_Commentaires Janvier 2010" xfId="311"/>
    <cellStyle name="_Heading_210302 VU Liquidity new figures_Reporting Onatel Mai 2009 V 0_Flash du mois de septembre 2009 (2) (version 1)_Flash du mois de Décembre 2009 V3 (2)" xfId="312"/>
    <cellStyle name="_Heading_210302 VU Liquidity new figures_Reporting Onatel Mai 2009 V 0_Flash du mois de septembre 2009 (2) (version 1)_Flash du mois de Novembre V2" xfId="313"/>
    <cellStyle name="_Heading_210302 VU Liquidity new figures_Reporting Onatel Mai 2009 V 0_Flash du mois de septembre 2009 (2) (version 1)_FLASH ONATEL DU MOIS DE FEVRIER 2010 V2" xfId="314"/>
    <cellStyle name="_Heading_210302 VU Liquidity new figures_Reporting Onatel Mai 2009 V 0_Flash du mois de septembre 2009 (2) (version 1)_Reporting Onatel septembre  2009 V1 (4)" xfId="315"/>
    <cellStyle name="_Heading_210302 VU Liquidity new figures_Reporting Onatel Mai 2009 V 0_FLASH ONATEL DU MOIS DE FEVRIER 2010 V2" xfId="316"/>
    <cellStyle name="_Heading_210302 VU Liquidity new figures_Reporting Onatel Mai 2009 V 0_Reporting Onatel septembre  2009 préparé" xfId="317"/>
    <cellStyle name="_Heading_210302 VU Liquidity new figures_Reporting Onatel Mai 2009 V 0_Reporting Onatel septembre  2009 V1 (4)" xfId="318"/>
    <cellStyle name="_Heading_210302 VU Liquidity new figures_Reporting Onatel septembre  2009 préparé" xfId="319"/>
    <cellStyle name="_Heading_210302 VU Liquidity new figures_Reporting Onatel septembre  2009 V1 (4)" xfId="320"/>
    <cellStyle name="_Heading_210302 VU Liquidity new figures_Sotelma réctifié5" xfId="321"/>
    <cellStyle name="_Heading_prestemp" xfId="322"/>
    <cellStyle name="_Heading_prestemp 2" xfId="323"/>
    <cellStyle name="_Heading_prestemp_BUDGET ONATEL 2010 v5" xfId="324"/>
    <cellStyle name="_Heading_prestemp_Classeur1" xfId="325"/>
    <cellStyle name="_Heading_prestemp_Classeur1 (2)" xfId="326"/>
    <cellStyle name="_Heading_prestemp_Commentaire activité Fixe  mobile ONATEL Nov 2009" xfId="327"/>
    <cellStyle name="_Heading_prestemp_COMMENTAIRES" xfId="328"/>
    <cellStyle name="_Heading_prestemp_commentaires fixe  internet Déc 08" xfId="329"/>
    <cellStyle name="_Heading_prestemp_Commentaires Janvier 2010" xfId="330"/>
    <cellStyle name="_Heading_prestemp_commentaires_fixe__internet_nov_08(2)" xfId="331"/>
    <cellStyle name="_Heading_prestemp_Copie de Flash du mois d' avril 2009 corrigé par NAIMI" xfId="332"/>
    <cellStyle name="_Heading_prestemp_Copie de Flash du mois de Décembre 2008 v2 (3)" xfId="333"/>
    <cellStyle name="_Heading_prestemp_FAITS MARQUANTS DE SEPTEMBRE 2009" xfId="334"/>
    <cellStyle name="_Heading_prestemp_Flash du mois d' avril 2009" xfId="335"/>
    <cellStyle name="_Heading_prestemp_Flash du mois de Décembre 2009 V3 (2)" xfId="336"/>
    <cellStyle name="_Heading_prestemp_Flash du mois de mai 2009" xfId="337"/>
    <cellStyle name="_Heading_prestemp_Flash du mois de Novembre V2" xfId="338"/>
    <cellStyle name="_Heading_prestemp_Flash du mois de septembre 2009 (2) (version 1)" xfId="339"/>
    <cellStyle name="_Heading_prestemp_FLASH ONATEL DU MOIS DE FEVRIER 2010 V2" xfId="340"/>
    <cellStyle name="_Heading_prestemp_Flash_du_mois_de_Décembre_2008_v2(2)" xfId="341"/>
    <cellStyle name="_Heading_prestemp_Flux Financiers Conso" xfId="342"/>
    <cellStyle name="_Heading_prestemp_Reporting Consolidé ONATEL 04.2009" xfId="343"/>
    <cellStyle name="_Heading_prestemp_Reporting Onatel Avril 2009 V0" xfId="344"/>
    <cellStyle name="_Heading_prestemp_Reporting Onatel Avril 2009 V0 2" xfId="345"/>
    <cellStyle name="_Heading_prestemp_Reporting Onatel Avril 2009 V0_Classeur1" xfId="346"/>
    <cellStyle name="_Heading_prestemp_Reporting Onatel Avril 2009 V0_Commentaire activité Fixe  mobile ONATEL Nov 2009" xfId="347"/>
    <cellStyle name="_Heading_prestemp_Reporting Onatel Avril 2009 V0_COMMENTAIRES" xfId="348"/>
    <cellStyle name="_Heading_prestemp_Reporting Onatel Avril 2009 V0_Commentaires Janvier 2010" xfId="349"/>
    <cellStyle name="_Heading_prestemp_Reporting Onatel Avril 2009 V0_FAITS MARQUANTS DE SEPTEMBRE 2009" xfId="350"/>
    <cellStyle name="_Heading_prestemp_Reporting Onatel Avril 2009 V0_Flash du mois de Décembre 2009 V3 (2)" xfId="351"/>
    <cellStyle name="_Heading_prestemp_Reporting Onatel Avril 2009 V0_Flash du mois de Novembre V2" xfId="352"/>
    <cellStyle name="_Heading_prestemp_Reporting Onatel Avril 2009 V0_Flash du mois de septembre 2009 (2) (version 1)" xfId="353"/>
    <cellStyle name="_Heading_prestemp_Reporting Onatel Avril 2009 V0_Flash du mois de septembre 2009 (2) (version 1) 2" xfId="354"/>
    <cellStyle name="_Heading_prestemp_Reporting Onatel Avril 2009 V0_Flash du mois de septembre 2009 (2) (version 1)_Classeur1" xfId="355"/>
    <cellStyle name="_Heading_prestemp_Reporting Onatel Avril 2009 V0_Flash du mois de septembre 2009 (2) (version 1)_Commentaire activité Fixe  mobile ONATEL Nov 2009" xfId="356"/>
    <cellStyle name="_Heading_prestemp_Reporting Onatel Avril 2009 V0_Flash du mois de septembre 2009 (2) (version 1)_COMMENTAIRES" xfId="357"/>
    <cellStyle name="_Heading_prestemp_Reporting Onatel Avril 2009 V0_Flash du mois de septembre 2009 (2) (version 1)_Commentaires Janvier 2010" xfId="358"/>
    <cellStyle name="_Heading_prestemp_Reporting Onatel Avril 2009 V0_Flash du mois de septembre 2009 (2) (version 1)_Flash du mois de Décembre 2009 V3 (2)" xfId="359"/>
    <cellStyle name="_Heading_prestemp_Reporting Onatel Avril 2009 V0_Flash du mois de septembre 2009 (2) (version 1)_Flash du mois de Novembre V2" xfId="360"/>
    <cellStyle name="_Heading_prestemp_Reporting Onatel Avril 2009 V0_Flash du mois de septembre 2009 (2) (version 1)_FLASH ONATEL DU MOIS DE FEVRIER 2010 V2" xfId="361"/>
    <cellStyle name="_Heading_prestemp_Reporting Onatel Avril 2009 V0_Flash du mois de septembre 2009 (2) (version 1)_Reporting Onatel septembre  2009 V1 (4)" xfId="362"/>
    <cellStyle name="_Heading_prestemp_Reporting Onatel Avril 2009 V0_FLASH ONATEL DU MOIS DE FEVRIER 2010 V2" xfId="363"/>
    <cellStyle name="_Heading_prestemp_Reporting Onatel Avril 2009 V0_Reporting Consolidé ONATEL 04.2009" xfId="364"/>
    <cellStyle name="_Heading_prestemp_Reporting Onatel Avril 2009 V0_Reporting Onatel septembre  2009 préparé" xfId="365"/>
    <cellStyle name="_Heading_prestemp_Reporting Onatel Avril 2009 V0_Reporting Onatel septembre  2009 V1 (4)" xfId="366"/>
    <cellStyle name="_Heading_prestemp_Reporting Onatel Mai 2009 V 0" xfId="367"/>
    <cellStyle name="_Heading_prestemp_Reporting Onatel Mai 2009 V 0 2" xfId="368"/>
    <cellStyle name="_Heading_prestemp_Reporting Onatel Mai 2009 V 0 A ENVOYE" xfId="369"/>
    <cellStyle name="_Heading_prestemp_Reporting Onatel Mai 2009 V 0 A ENVOYE 2" xfId="370"/>
    <cellStyle name="_Heading_prestemp_Reporting Onatel Mai 2009 V 0 A ENVOYE_Classeur1" xfId="371"/>
    <cellStyle name="_Heading_prestemp_Reporting Onatel Mai 2009 V 0 A ENVOYE_Commentaire activité Fixe  mobile ONATEL Nov 2009" xfId="372"/>
    <cellStyle name="_Heading_prestemp_Reporting Onatel Mai 2009 V 0 A ENVOYE_COMMENTAIRES" xfId="373"/>
    <cellStyle name="_Heading_prestemp_Reporting Onatel Mai 2009 V 0 A ENVOYE_Commentaires Janvier 2010" xfId="374"/>
    <cellStyle name="_Heading_prestemp_Reporting Onatel Mai 2009 V 0 A ENVOYE_FAITS MARQUANTS DE SEPTEMBRE 2009" xfId="375"/>
    <cellStyle name="_Heading_prestemp_Reporting Onatel Mai 2009 V 0 A ENVOYE_Flash du mois de Décembre 2009 V3 (2)" xfId="376"/>
    <cellStyle name="_Heading_prestemp_Reporting Onatel Mai 2009 V 0 A ENVOYE_Flash du mois de Novembre V2" xfId="377"/>
    <cellStyle name="_Heading_prestemp_Reporting Onatel Mai 2009 V 0 A ENVOYE_Flash du mois de septembre 2009 (2) (version 1)" xfId="378"/>
    <cellStyle name="_Heading_prestemp_Reporting Onatel Mai 2009 V 0 A ENVOYE_Flash du mois de septembre 2009 (2) (version 1) 2" xfId="379"/>
    <cellStyle name="_Heading_prestemp_Reporting Onatel Mai 2009 V 0 A ENVOYE_Flash du mois de septembre 2009 (2) (version 1)_Classeur1" xfId="380"/>
    <cellStyle name="_Heading_prestemp_Reporting Onatel Mai 2009 V 0 A ENVOYE_Flash du mois de septembre 2009 (2) (version 1)_Commentaire activité Fixe  mobile ONATEL Nov 2009" xfId="381"/>
    <cellStyle name="_Heading_prestemp_Reporting Onatel Mai 2009 V 0 A ENVOYE_Flash du mois de septembre 2009 (2) (version 1)_COMMENTAIRES" xfId="382"/>
    <cellStyle name="_Heading_prestemp_Reporting Onatel Mai 2009 V 0 A ENVOYE_Flash du mois de septembre 2009 (2) (version 1)_Commentaires Janvier 2010" xfId="383"/>
    <cellStyle name="_Heading_prestemp_Reporting Onatel Mai 2009 V 0 A ENVOYE_Flash du mois de septembre 2009 (2) (version 1)_Flash du mois de Décembre 2009 V3 (2)" xfId="384"/>
    <cellStyle name="_Heading_prestemp_Reporting Onatel Mai 2009 V 0 A ENVOYE_Flash du mois de septembre 2009 (2) (version 1)_Flash du mois de Novembre V2" xfId="385"/>
    <cellStyle name="_Heading_prestemp_Reporting Onatel Mai 2009 V 0 A ENVOYE_Flash du mois de septembre 2009 (2) (version 1)_FLASH ONATEL DU MOIS DE FEVRIER 2010 V2" xfId="386"/>
    <cellStyle name="_Heading_prestemp_Reporting Onatel Mai 2009 V 0 A ENVOYE_Flash du mois de septembre 2009 (2) (version 1)_Reporting Onatel septembre  2009 V1 (4)" xfId="387"/>
    <cellStyle name="_Heading_prestemp_Reporting Onatel Mai 2009 V 0 A ENVOYE_FLASH ONATEL DU MOIS DE FEVRIER 2010 V2" xfId="388"/>
    <cellStyle name="_Heading_prestemp_Reporting Onatel Mai 2009 V 0 A ENVOYE_Reporting Onatel septembre  2009 préparé" xfId="389"/>
    <cellStyle name="_Heading_prestemp_Reporting Onatel Mai 2009 V 0 A ENVOYE_Reporting Onatel septembre  2009 V1 (4)" xfId="390"/>
    <cellStyle name="_Heading_prestemp_Reporting Onatel Mai 2009 V 0_Classeur1" xfId="391"/>
    <cellStyle name="_Heading_prestemp_Reporting Onatel Mai 2009 V 0_COMMENTAIRES" xfId="392"/>
    <cellStyle name="_Heading_prestemp_Reporting Onatel Mai 2009 V 0_Commentaires Janvier 2010" xfId="393"/>
    <cellStyle name="_Heading_prestemp_Reporting Onatel Mai 2009 V 0_FAITS MARQUANTS DE SEPTEMBRE 2009" xfId="394"/>
    <cellStyle name="_Heading_prestemp_Reporting Onatel Mai 2009 V 0_Flash du mois de Décembre 2009 V3 (2)" xfId="395"/>
    <cellStyle name="_Heading_prestemp_Reporting Onatel Mai 2009 V 0_Flash du mois de septembre 2009 (2) (version 1)" xfId="396"/>
    <cellStyle name="_Heading_prestemp_Reporting Onatel Mai 2009 V 0_Flash du mois de septembre 2009 (2) (version 1) 2" xfId="397"/>
    <cellStyle name="_Heading_prestemp_Reporting Onatel Mai 2009 V 0_Flash du mois de septembre 2009 (2) (version 1)_Classeur1" xfId="398"/>
    <cellStyle name="_Heading_prestemp_Reporting Onatel Mai 2009 V 0_Flash du mois de septembre 2009 (2) (version 1)_Commentaires Janvier 2010" xfId="399"/>
    <cellStyle name="_Heading_prestemp_Reporting Onatel Mai 2009 V 0_Flash du mois de septembre 2009 (2) (version 1)_Flash du mois de Décembre 2009 V3 (2)" xfId="400"/>
    <cellStyle name="_Heading_prestemp_Reporting Onatel Mai 2009 V 0_Flash du mois de septembre 2009 (2) (version 1)_FLASH ONATEL DU MOIS DE FEVRIER 2010 V2" xfId="401"/>
    <cellStyle name="_Heading_prestemp_Reporting Onatel Mai 2009 V 0_Flash du mois de septembre 2009 (2) (version 1)_Reporting Onatel septembre  2009 V1 (4)" xfId="402"/>
    <cellStyle name="_Heading_prestemp_Reporting Onatel Mai 2009 V 0_FLASH ONATEL DU MOIS DE FEVRIER 2010 V2" xfId="403"/>
    <cellStyle name="_Heading_prestemp_Reporting Onatel Mai 2009 V 0_Reporting Onatel septembre  2009 préparé" xfId="404"/>
    <cellStyle name="_Heading_prestemp_Reporting Onatel Mai 2009 V 0_Reporting Onatel septembre  2009 V1 (4)" xfId="405"/>
    <cellStyle name="_Heading_prestemp_Reporting Onatel septembre  2009 préparé" xfId="406"/>
    <cellStyle name="_Heading_prestemp_Reporting Onatel septembre  2009 V1 (4)" xfId="407"/>
    <cellStyle name="_Heading_prestemp_Sotelma réctifié5" xfId="408"/>
    <cellStyle name="_Headline" xfId="409"/>
    <cellStyle name="_Highlight" xfId="410"/>
    <cellStyle name="_Immo BLO _global" xfId="411"/>
    <cellStyle name="_Indicateurs BFR Régions 03 2008 vesrion finale (2) (2)" xfId="412"/>
    <cellStyle name="_Indicateurs BFR Régions 06 2008 (3)" xfId="413"/>
    <cellStyle name="_Indicateurs BFR Régions 06 2008 (5)" xfId="414"/>
    <cellStyle name="_Indicateurs BFR Régions 08 2008" xfId="415"/>
    <cellStyle name="_Indicateurs BFR Régions 08 2008 (2)" xfId="416"/>
    <cellStyle name="_Indicateurs BFR Régions 092008" xfId="417"/>
    <cellStyle name="_Indicateurs BFR Régions 102008" xfId="418"/>
    <cellStyle name="_Indicateurs BFR Régions 122008" xfId="419"/>
    <cellStyle name="_indicateurs BFR régions TBG 06 08" xfId="420"/>
    <cellStyle name="_indicateurs BFR régions TBG 06 08_Classeur1 (2)" xfId="421"/>
    <cellStyle name="_Justifs Actu1" xfId="422"/>
    <cellStyle name="_MT-trim-mail2007-int" xfId="423"/>
    <cellStyle name="_MT-trim-mail2007-int_Classeur1 (2)" xfId="424"/>
    <cellStyle name="_MT-trim-mail2007-int_Sotelma réctifié5" xfId="425"/>
    <cellStyle name="_Multiple" xfId="426"/>
    <cellStyle name="_Multiple_02 Pfd Valuation" xfId="427"/>
    <cellStyle name="_Multiple_Contribution of assets into USAi_02" xfId="428"/>
    <cellStyle name="_Multiple_credit - newco_6_18" xfId="429"/>
    <cellStyle name="_Multiple_credit - newco_6_18_BLS2q_salesforce" xfId="430"/>
    <cellStyle name="_Multiple_CSC Cable makers 060502" xfId="431"/>
    <cellStyle name="_Multiple_Final Pages 8-20" xfId="432"/>
    <cellStyle name="_Multiple_further analysis on comparables" xfId="433"/>
    <cellStyle name="_Multiple_NBC-5 yearDCF-Final from Vivendi modified" xfId="434"/>
    <cellStyle name="_Multiple_Training Model Shell" xfId="435"/>
    <cellStyle name="_Multiple_Training Model Shell_BLS2q_salesforce" xfId="436"/>
    <cellStyle name="_Multiple_Update 08-27-01-3" xfId="437"/>
    <cellStyle name="_Multiple_Update 08-27-01-3_BLS2q_salesforce" xfId="438"/>
    <cellStyle name="_Multiple_USA Ownership" xfId="439"/>
    <cellStyle name="_MultipleSpace" xfId="440"/>
    <cellStyle name="_MultipleSpace_02 Pfd Valuation" xfId="441"/>
    <cellStyle name="_MultipleSpace_BLS2q_salesforce" xfId="442"/>
    <cellStyle name="_MultipleSpace_Contribution of assets into USAi_02" xfId="443"/>
    <cellStyle name="_MultipleSpace_credit - newco_6_18" xfId="444"/>
    <cellStyle name="_MultipleSpace_credit - newco_6_18_BLS2q_salesforce" xfId="445"/>
    <cellStyle name="_MultipleSpace_CSC Cable makers 060502" xfId="446"/>
    <cellStyle name="_MultipleSpace_EBITDA Multiple_3" xfId="447"/>
    <cellStyle name="_MultipleSpace_Final Pages 8-20" xfId="448"/>
    <cellStyle name="_MultipleSpace_Final Pages 8-20_BLS2q_salesforce" xfId="449"/>
    <cellStyle name="_MultipleSpace_further analysis on comparables" xfId="450"/>
    <cellStyle name="_MultipleSpace_further analysis on comparables_BLS2q_salesforce" xfId="451"/>
    <cellStyle name="_MultipleSpace_NBC-5 yearDCF-Final from Vivendi modified" xfId="452"/>
    <cellStyle name="_MultipleSpace_Training Model Shell" xfId="453"/>
    <cellStyle name="_MultipleSpace_Training Model Shell_BLS2q_salesforce" xfId="454"/>
    <cellStyle name="_MultipleSpace_Update 08-27-01-3" xfId="455"/>
    <cellStyle name="_MultipleSpace_Update 08-27-01-3_BLS2q_salesforce" xfId="456"/>
    <cellStyle name="_MultipleSpace_USA Ownership" xfId="457"/>
    <cellStyle name="_MultipleSpace_VU Valuation-top down approach 02" xfId="458"/>
    <cellStyle name="_OUJDA fixe detail 29-05-2005" xfId="459"/>
    <cellStyle name="_P&amp;L consolidé q1 2007 V1 bis" xfId="460"/>
    <cellStyle name="_Percent" xfId="461"/>
    <cellStyle name="_Percent_02 Pfd Valuation" xfId="462"/>
    <cellStyle name="_Percent_BLS2q_salesforce" xfId="463"/>
    <cellStyle name="_Percent_USA Ownership" xfId="464"/>
    <cellStyle name="_PercentSpace" xfId="465"/>
    <cellStyle name="_PercentSpace_02 Pfd Valuation" xfId="466"/>
    <cellStyle name="_PercentSpace_BLS2q_salesforce" xfId="467"/>
    <cellStyle name="_PercentSpace_USA Ownership" xfId="468"/>
    <cellStyle name="_Rapport_Mez_GSR7TRX" xfId="469"/>
    <cellStyle name="_Rapport_Mez_GSR7TRX (2)" xfId="470"/>
    <cellStyle name="_RECAP_NEGO_BSS 2008_17 03 08 " xfId="471"/>
    <cellStyle name="_RECAP_NEGO_BSS 2008_17 03 08 _Classeur1 (2)" xfId="472"/>
    <cellStyle name="_RECAPFLUXMES2004" xfId="473"/>
    <cellStyle name="_réel avril07" xfId="474"/>
    <cellStyle name="_Réel CAPEX" xfId="475"/>
    <cellStyle name="_Réel CAPEX_Classeur1 (2)" xfId="476"/>
    <cellStyle name="_Retenu  Projets exceptionnels" xfId="477"/>
    <cellStyle name="_Retenu  Projets exceptionnels_Classeur1 (2)" xfId="478"/>
    <cellStyle name="_SI" xfId="479"/>
    <cellStyle name="_SI_Classeur1 (2)" xfId="480"/>
    <cellStyle name="_Situation des projets FTK_BSS_Envrt_02-10-07" xfId="481"/>
    <cellStyle name="_Situation des projets FTK_BSS_Envrt_02-10-07_DRC" xfId="482"/>
    <cellStyle name="_Situation des projets FTK_BSS_Envrt_02-10-07_PPO_3G_2009 Propos DR &amp; Scénarios Mktg 12-12" xfId="483"/>
    <cellStyle name="_Situation des projets FTK_BSS_Envrt_02-10-07_Tableau de bord 3G" xfId="484"/>
    <cellStyle name="_Situation des projets FTK_BSS_Envrt_02-10-07_Tableau de bord-PPO_3G_2009 (3)" xfId="485"/>
    <cellStyle name="_Situation des projets FTK_BSS_Envrt_18-10-05" xfId="486"/>
    <cellStyle name="_Situation des projets FTK_BSS_Envrt_18-10-05_DRC" xfId="487"/>
    <cellStyle name="_Situation des projets FTK_BSS_Envrt_18-10-05_PPO_3G_2009 Propos DR &amp; Scénarios Mktg 12-12" xfId="488"/>
    <cellStyle name="_Situation des projets FTK_BSS_Envrt_18-10-05_Tableau de bord 3G" xfId="489"/>
    <cellStyle name="_Situation des projets FTK_BSS_Envrt_18-10-05_Tableau de bord-PPO_3G_2009 (3)" xfId="490"/>
    <cellStyle name="_SubHeading" xfId="491"/>
    <cellStyle name="_SubHeading_01 VU Liquidity 171202" xfId="492"/>
    <cellStyle name="_SubHeading_210302 VU Liquidity new figures" xfId="493"/>
    <cellStyle name="_SubHeading_210302 VU Liquidity new figures 2" xfId="494"/>
    <cellStyle name="_SubHeading_210302 VU Liquidity new figures_BUDGET ONATEL 2010 v5" xfId="495"/>
    <cellStyle name="_SubHeading_210302 VU Liquidity new figures_Classeur1" xfId="496"/>
    <cellStyle name="_SubHeading_210302 VU Liquidity new figures_Classeur1 (2)" xfId="497"/>
    <cellStyle name="_SubHeading_210302 VU Liquidity new figures_commentaires fixe  internet Déc 08" xfId="498"/>
    <cellStyle name="_SubHeading_210302 VU Liquidity new figures_Commentaires Janvier 2010" xfId="499"/>
    <cellStyle name="_SubHeading_210302 VU Liquidity new figures_Copie de Flash du mois d' avril 2009 corrigé par NAIMI" xfId="500"/>
    <cellStyle name="_SubHeading_210302 VU Liquidity new figures_Copie de Flash du mois de Décembre 2008 v2 (3)" xfId="501"/>
    <cellStyle name="_SubHeading_210302 VU Liquidity new figures_FAITS MARQUANTS DE SEPTEMBRE 2009" xfId="502"/>
    <cellStyle name="_SubHeading_210302 VU Liquidity new figures_Flash du mois d' avril 2009" xfId="503"/>
    <cellStyle name="_SubHeading_210302 VU Liquidity new figures_Flash du mois de Décembre 2009 V3 (2)" xfId="504"/>
    <cellStyle name="_SubHeading_210302 VU Liquidity new figures_Flash du mois de mai 2009" xfId="505"/>
    <cellStyle name="_SubHeading_210302 VU Liquidity new figures_Flash du mois de septembre 2009 (2) (version 1)" xfId="506"/>
    <cellStyle name="_SubHeading_210302 VU Liquidity new figures_FLASH ONATEL DU MOIS DE FEVRIER 2010 V2" xfId="507"/>
    <cellStyle name="_SubHeading_210302 VU Liquidity new figures_Flash_du_mois_de_Décembre_2008_v2(2)" xfId="508"/>
    <cellStyle name="_SubHeading_210302 VU Liquidity new figures_Flux Financiers Conso" xfId="509"/>
    <cellStyle name="_SubHeading_210302 VU Liquidity new figures_Reporting Consolidé ONATEL 04.2009" xfId="510"/>
    <cellStyle name="_SubHeading_210302 VU Liquidity new figures_Reporting Onatel Avril 2009 V0" xfId="511"/>
    <cellStyle name="_SubHeading_210302 VU Liquidity new figures_Reporting Onatel Avril 2009 V0 2" xfId="512"/>
    <cellStyle name="_SubHeading_210302 VU Liquidity new figures_Reporting Onatel Avril 2009 V0_Classeur1" xfId="513"/>
    <cellStyle name="_SubHeading_210302 VU Liquidity new figures_Reporting Onatel Avril 2009 V0_Commentaires Janvier 2010" xfId="514"/>
    <cellStyle name="_SubHeading_210302 VU Liquidity new figures_Reporting Onatel Avril 2009 V0_FAITS MARQUANTS DE SEPTEMBRE 2009" xfId="515"/>
    <cellStyle name="_SubHeading_210302 VU Liquidity new figures_Reporting Onatel Avril 2009 V0_Flash du mois de Décembre 2009 V3 (2)" xfId="516"/>
    <cellStyle name="_SubHeading_210302 VU Liquidity new figures_Reporting Onatel Avril 2009 V0_Flash du mois de septembre 2009 (2) (version 1)" xfId="517"/>
    <cellStyle name="_SubHeading_210302 VU Liquidity new figures_Reporting Onatel Avril 2009 V0_Flash du mois de septembre 2009 (2) (version 1) 2" xfId="518"/>
    <cellStyle name="_SubHeading_210302 VU Liquidity new figures_Reporting Onatel Avril 2009 V0_Flash du mois de septembre 2009 (2) (version 1)_Classeur1" xfId="519"/>
    <cellStyle name="_SubHeading_210302 VU Liquidity new figures_Reporting Onatel Avril 2009 V0_Flash du mois de septembre 2009 (2) (version 1)_Commentaires Janvier 2010" xfId="520"/>
    <cellStyle name="_SubHeading_210302 VU Liquidity new figures_Reporting Onatel Avril 2009 V0_Flash du mois de septembre 2009 (2) (version 1)_Flash du mois de Décembre 2009 V3 (2)" xfId="521"/>
    <cellStyle name="_SubHeading_210302 VU Liquidity new figures_Reporting Onatel Avril 2009 V0_Flash du mois de septembre 2009 (2) (version 1)_FLASH ONATEL DU MOIS DE FEVRIER 2010 V2" xfId="522"/>
    <cellStyle name="_SubHeading_210302 VU Liquidity new figures_Reporting Onatel Avril 2009 V0_Flash du mois de septembre 2009 (2) (version 1)_Reporting Onatel septembre  2009 V1 (4)" xfId="523"/>
    <cellStyle name="_SubHeading_210302 VU Liquidity new figures_Reporting Onatel Avril 2009 V0_FLASH ONATEL DU MOIS DE FEVRIER 2010 V2" xfId="524"/>
    <cellStyle name="_SubHeading_210302 VU Liquidity new figures_Reporting Onatel Avril 2009 V0_Reporting Consolidé ONATEL 04.2009" xfId="525"/>
    <cellStyle name="_SubHeading_210302 VU Liquidity new figures_Reporting Onatel Avril 2009 V0_Reporting Onatel septembre  2009 préparé" xfId="526"/>
    <cellStyle name="_SubHeading_210302 VU Liquidity new figures_Reporting Onatel Avril 2009 V0_Reporting Onatel septembre  2009 V1 (4)" xfId="527"/>
    <cellStyle name="_SubHeading_210302 VU Liquidity new figures_Reporting Onatel Mai 2009 V 0" xfId="528"/>
    <cellStyle name="_SubHeading_210302 VU Liquidity new figures_Reporting Onatel Mai 2009 V 0 2" xfId="529"/>
    <cellStyle name="_SubHeading_210302 VU Liquidity new figures_Reporting Onatel Mai 2009 V 0 A ENVOYE" xfId="530"/>
    <cellStyle name="_SubHeading_210302 VU Liquidity new figures_Reporting Onatel Mai 2009 V 0 A ENVOYE 2" xfId="531"/>
    <cellStyle name="_SubHeading_210302 VU Liquidity new figures_Reporting Onatel Mai 2009 V 0 A ENVOYE_Classeur1" xfId="532"/>
    <cellStyle name="_SubHeading_210302 VU Liquidity new figures_Reporting Onatel Mai 2009 V 0 A ENVOYE_Commentaires Janvier 2010" xfId="533"/>
    <cellStyle name="_SubHeading_210302 VU Liquidity new figures_Reporting Onatel Mai 2009 V 0 A ENVOYE_FAITS MARQUANTS DE SEPTEMBRE 2009" xfId="534"/>
    <cellStyle name="_SubHeading_210302 VU Liquidity new figures_Reporting Onatel Mai 2009 V 0 A ENVOYE_Flash du mois de Décembre 2009 V3 (2)" xfId="535"/>
    <cellStyle name="_SubHeading_210302 VU Liquidity new figures_Reporting Onatel Mai 2009 V 0 A ENVOYE_Flash du mois de septembre 2009 (2) (version 1)" xfId="536"/>
    <cellStyle name="_SubHeading_210302 VU Liquidity new figures_Reporting Onatel Mai 2009 V 0 A ENVOYE_Flash du mois de septembre 2009 (2) (version 1) 2" xfId="537"/>
    <cellStyle name="_SubHeading_210302 VU Liquidity new figures_Reporting Onatel Mai 2009 V 0 A ENVOYE_Flash du mois de septembre 2009 (2) (version 1)_Classeur1" xfId="538"/>
    <cellStyle name="_SubHeading_210302 VU Liquidity new figures_Reporting Onatel Mai 2009 V 0 A ENVOYE_Flash du mois de septembre 2009 (2) (version 1)_Commentaires Janvier 2010" xfId="539"/>
    <cellStyle name="_SubHeading_210302 VU Liquidity new figures_Reporting Onatel Mai 2009 V 0 A ENVOYE_Flash du mois de septembre 2009 (2) (version 1)_Flash du mois de Décembre 2009 V3 (2)" xfId="540"/>
    <cellStyle name="_SubHeading_210302 VU Liquidity new figures_Reporting Onatel Mai 2009 V 0 A ENVOYE_Flash du mois de septembre 2009 (2) (version 1)_FLASH ONATEL DU MOIS DE FEVRIER 2010 V2" xfId="541"/>
    <cellStyle name="_SubHeading_210302 VU Liquidity new figures_Reporting Onatel Mai 2009 V 0 A ENVOYE_Flash du mois de septembre 2009 (2) (version 1)_Reporting Onatel septembre  2009 V1 (4)" xfId="542"/>
    <cellStyle name="_SubHeading_210302 VU Liquidity new figures_Reporting Onatel Mai 2009 V 0 A ENVOYE_FLASH ONATEL DU MOIS DE FEVRIER 2010 V2" xfId="543"/>
    <cellStyle name="_SubHeading_210302 VU Liquidity new figures_Reporting Onatel Mai 2009 V 0 A ENVOYE_Reporting Onatel septembre  2009 préparé" xfId="544"/>
    <cellStyle name="_SubHeading_210302 VU Liquidity new figures_Reporting Onatel Mai 2009 V 0 A ENVOYE_Reporting Onatel septembre  2009 V1 (4)" xfId="545"/>
    <cellStyle name="_SubHeading_210302 VU Liquidity new figures_Reporting Onatel Mai 2009 V 0_Classeur1" xfId="546"/>
    <cellStyle name="_SubHeading_210302 VU Liquidity new figures_Reporting Onatel Mai 2009 V 0_Commentaires Janvier 2010" xfId="547"/>
    <cellStyle name="_SubHeading_210302 VU Liquidity new figures_Reporting Onatel Mai 2009 V 0_FAITS MARQUANTS DE SEPTEMBRE 2009" xfId="548"/>
    <cellStyle name="_SubHeading_210302 VU Liquidity new figures_Reporting Onatel Mai 2009 V 0_Flash du mois de Décembre 2009 V3 (2)" xfId="549"/>
    <cellStyle name="_SubHeading_210302 VU Liquidity new figures_Reporting Onatel Mai 2009 V 0_Flash du mois de septembre 2009 (2) (version 1)" xfId="550"/>
    <cellStyle name="_SubHeading_210302 VU Liquidity new figures_Reporting Onatel Mai 2009 V 0_Flash du mois de septembre 2009 (2) (version 1) 2" xfId="551"/>
    <cellStyle name="_SubHeading_210302 VU Liquidity new figures_Reporting Onatel Mai 2009 V 0_Flash du mois de septembre 2009 (2) (version 1)_Classeur1" xfId="552"/>
    <cellStyle name="_SubHeading_210302 VU Liquidity new figures_Reporting Onatel Mai 2009 V 0_Flash du mois de septembre 2009 (2) (version 1)_Commentaires Janvier 2010" xfId="553"/>
    <cellStyle name="_SubHeading_210302 VU Liquidity new figures_Reporting Onatel Mai 2009 V 0_Flash du mois de septembre 2009 (2) (version 1)_Flash du mois de Décembre 2009 V3 (2)" xfId="554"/>
    <cellStyle name="_SubHeading_210302 VU Liquidity new figures_Reporting Onatel Mai 2009 V 0_Flash du mois de septembre 2009 (2) (version 1)_FLASH ONATEL DU MOIS DE FEVRIER 2010 V2" xfId="555"/>
    <cellStyle name="_SubHeading_210302 VU Liquidity new figures_Reporting Onatel Mai 2009 V 0_Flash du mois de septembre 2009 (2) (version 1)_Reporting Onatel septembre  2009 V1 (4)" xfId="556"/>
    <cellStyle name="_SubHeading_210302 VU Liquidity new figures_Reporting Onatel Mai 2009 V 0_FLASH ONATEL DU MOIS DE FEVRIER 2010 V2" xfId="557"/>
    <cellStyle name="_SubHeading_210302 VU Liquidity new figures_Reporting Onatel Mai 2009 V 0_Reporting Onatel septembre  2009 préparé" xfId="558"/>
    <cellStyle name="_SubHeading_210302 VU Liquidity new figures_Reporting Onatel Mai 2009 V 0_Reporting Onatel septembre  2009 V1 (4)" xfId="559"/>
    <cellStyle name="_SubHeading_210302 VU Liquidity new figures_Reporting Onatel septembre  2009 préparé" xfId="560"/>
    <cellStyle name="_SubHeading_210302 VU Liquidity new figures_Reporting Onatel septembre  2009 V1 (4)" xfId="561"/>
    <cellStyle name="_SubHeading_210302 VU Liquidity new figures_Sotelma réctifié5" xfId="562"/>
    <cellStyle name="_SubHeading_Contribution of assets into USAi_02" xfId="563"/>
    <cellStyle name="_SubHeading_NBC-5 yearDCF-Final from Vivendi modified" xfId="564"/>
    <cellStyle name="_SubHeading_prestemp" xfId="565"/>
    <cellStyle name="_SubHeading_prestemp 2" xfId="566"/>
    <cellStyle name="_SubHeading_prestemp_BUDGET ONATEL 2010 v5" xfId="567"/>
    <cellStyle name="_SubHeading_prestemp_Classeur1" xfId="568"/>
    <cellStyle name="_SubHeading_prestemp_Classeur1 (2)" xfId="569"/>
    <cellStyle name="_SubHeading_prestemp_commentaires fixe  internet Déc 08" xfId="570"/>
    <cellStyle name="_SubHeading_prestemp_Commentaires Janvier 2010" xfId="571"/>
    <cellStyle name="_SubHeading_prestemp_Copie de Flash du mois d' avril 2009 corrigé par NAIMI" xfId="572"/>
    <cellStyle name="_SubHeading_prestemp_Copie de Flash du mois de Décembre 2008 v2 (3)" xfId="573"/>
    <cellStyle name="_SubHeading_prestemp_FAITS MARQUANTS DE SEPTEMBRE 2009" xfId="574"/>
    <cellStyle name="_SubHeading_prestemp_Flash du mois d' avril 2009" xfId="575"/>
    <cellStyle name="_SubHeading_prestemp_Flash du mois de Décembre 2009 V3 (2)" xfId="576"/>
    <cellStyle name="_SubHeading_prestemp_Flash du mois de mai 2009" xfId="577"/>
    <cellStyle name="_SubHeading_prestemp_Flash du mois de septembre 2009 (2) (version 1)" xfId="578"/>
    <cellStyle name="_SubHeading_prestemp_FLASH ONATEL DU MOIS DE FEVRIER 2010 V2" xfId="579"/>
    <cellStyle name="_SubHeading_prestemp_Flash_du_mois_de_Décembre_2008_v2(2)" xfId="580"/>
    <cellStyle name="_SubHeading_prestemp_Flux Financiers Conso" xfId="581"/>
    <cellStyle name="_SubHeading_prestemp_Reporting Consolidé ONATEL 04.2009" xfId="582"/>
    <cellStyle name="_SubHeading_prestemp_Reporting Onatel Avril 2009 V0" xfId="583"/>
    <cellStyle name="_SubHeading_prestemp_Reporting Onatel Avril 2009 V0 2" xfId="584"/>
    <cellStyle name="_SubHeading_prestemp_Reporting Onatel Avril 2009 V0_Classeur1" xfId="585"/>
    <cellStyle name="_SubHeading_prestemp_Reporting Onatel Avril 2009 V0_Commentaires Janvier 2010" xfId="586"/>
    <cellStyle name="_SubHeading_prestemp_Reporting Onatel Avril 2009 V0_FAITS MARQUANTS DE SEPTEMBRE 2009" xfId="587"/>
    <cellStyle name="_SubHeading_prestemp_Reporting Onatel Avril 2009 V0_Flash du mois de Décembre 2009 V3 (2)" xfId="588"/>
    <cellStyle name="_SubHeading_prestemp_Reporting Onatel Avril 2009 V0_Flash du mois de septembre 2009 (2) (version 1)" xfId="589"/>
    <cellStyle name="_SubHeading_prestemp_Reporting Onatel Avril 2009 V0_Flash du mois de septembre 2009 (2) (version 1) 2" xfId="590"/>
    <cellStyle name="_SubHeading_prestemp_Reporting Onatel Avril 2009 V0_Flash du mois de septembre 2009 (2) (version 1)_Classeur1" xfId="591"/>
    <cellStyle name="_SubHeading_prestemp_Reporting Onatel Avril 2009 V0_Flash du mois de septembre 2009 (2) (version 1)_Commentaires Janvier 2010" xfId="592"/>
    <cellStyle name="_SubHeading_prestemp_Reporting Onatel Avril 2009 V0_Flash du mois de septembre 2009 (2) (version 1)_Flash du mois de Décembre 2009 V3 (2)" xfId="593"/>
    <cellStyle name="_SubHeading_prestemp_Reporting Onatel Avril 2009 V0_Flash du mois de septembre 2009 (2) (version 1)_FLASH ONATEL DU MOIS DE FEVRIER 2010 V2" xfId="594"/>
    <cellStyle name="_SubHeading_prestemp_Reporting Onatel Avril 2009 V0_Flash du mois de septembre 2009 (2) (version 1)_Reporting Onatel septembre  2009 V1 (4)" xfId="595"/>
    <cellStyle name="_SubHeading_prestemp_Reporting Onatel Avril 2009 V0_FLASH ONATEL DU MOIS DE FEVRIER 2010 V2" xfId="596"/>
    <cellStyle name="_SubHeading_prestemp_Reporting Onatel Avril 2009 V0_Reporting Consolidé ONATEL 04.2009" xfId="597"/>
    <cellStyle name="_SubHeading_prestemp_Reporting Onatel Avril 2009 V0_Reporting Onatel septembre  2009 préparé" xfId="598"/>
    <cellStyle name="_SubHeading_prestemp_Reporting Onatel Avril 2009 V0_Reporting Onatel septembre  2009 V1 (4)" xfId="599"/>
    <cellStyle name="_SubHeading_prestemp_Reporting Onatel Mai 2009 V 0" xfId="600"/>
    <cellStyle name="_SubHeading_prestemp_Reporting Onatel Mai 2009 V 0 2" xfId="601"/>
    <cellStyle name="_SubHeading_prestemp_Reporting Onatel Mai 2009 V 0 A ENVOYE" xfId="602"/>
    <cellStyle name="_SubHeading_prestemp_Reporting Onatel Mai 2009 V 0 A ENVOYE 2" xfId="603"/>
    <cellStyle name="_SubHeading_prestemp_Reporting Onatel Mai 2009 V 0 A ENVOYE_Classeur1" xfId="604"/>
    <cellStyle name="_SubHeading_prestemp_Reporting Onatel Mai 2009 V 0 A ENVOYE_Commentaires Janvier 2010" xfId="605"/>
    <cellStyle name="_SubHeading_prestemp_Reporting Onatel Mai 2009 V 0 A ENVOYE_FAITS MARQUANTS DE SEPTEMBRE 2009" xfId="606"/>
    <cellStyle name="_SubHeading_prestemp_Reporting Onatel Mai 2009 V 0 A ENVOYE_Flash du mois de Décembre 2009 V3 (2)" xfId="607"/>
    <cellStyle name="_SubHeading_prestemp_Reporting Onatel Mai 2009 V 0 A ENVOYE_Flash du mois de septembre 2009 (2) (version 1)" xfId="608"/>
    <cellStyle name="_SubHeading_prestemp_Reporting Onatel Mai 2009 V 0 A ENVOYE_Flash du mois de septembre 2009 (2) (version 1) 2" xfId="609"/>
    <cellStyle name="_SubHeading_prestemp_Reporting Onatel Mai 2009 V 0 A ENVOYE_Flash du mois de septembre 2009 (2) (version 1)_Classeur1" xfId="610"/>
    <cellStyle name="_SubHeading_prestemp_Reporting Onatel Mai 2009 V 0 A ENVOYE_Flash du mois de septembre 2009 (2) (version 1)_Commentaires Janvier 2010" xfId="611"/>
    <cellStyle name="_SubHeading_prestemp_Reporting Onatel Mai 2009 V 0 A ENVOYE_Flash du mois de septembre 2009 (2) (version 1)_Flash du mois de Décembre 2009 V3 (2)" xfId="612"/>
    <cellStyle name="_SubHeading_prestemp_Reporting Onatel Mai 2009 V 0 A ENVOYE_Flash du mois de septembre 2009 (2) (version 1)_FLASH ONATEL DU MOIS DE FEVRIER 2010 V2" xfId="613"/>
    <cellStyle name="_SubHeading_prestemp_Reporting Onatel Mai 2009 V 0 A ENVOYE_Flash du mois de septembre 2009 (2) (version 1)_Reporting Onatel septembre  2009 V1 (4)" xfId="614"/>
    <cellStyle name="_SubHeading_prestemp_Reporting Onatel Mai 2009 V 0 A ENVOYE_FLASH ONATEL DU MOIS DE FEVRIER 2010 V2" xfId="615"/>
    <cellStyle name="_SubHeading_prestemp_Reporting Onatel Mai 2009 V 0 A ENVOYE_Reporting Onatel septembre  2009 préparé" xfId="616"/>
    <cellStyle name="_SubHeading_prestemp_Reporting Onatel Mai 2009 V 0 A ENVOYE_Reporting Onatel septembre  2009 V1 (4)" xfId="617"/>
    <cellStyle name="_SubHeading_prestemp_Reporting Onatel Mai 2009 V 0_Classeur1" xfId="618"/>
    <cellStyle name="_SubHeading_prestemp_Reporting Onatel Mai 2009 V 0_Commentaires Janvier 2010" xfId="619"/>
    <cellStyle name="_SubHeading_prestemp_Reporting Onatel Mai 2009 V 0_FAITS MARQUANTS DE SEPTEMBRE 2009" xfId="620"/>
    <cellStyle name="_SubHeading_prestemp_Reporting Onatel Mai 2009 V 0_Flash du mois de Décembre 2009 V3 (2)" xfId="621"/>
    <cellStyle name="_SubHeading_prestemp_Reporting Onatel Mai 2009 V 0_Flash du mois de septembre 2009 (2) (version 1)" xfId="622"/>
    <cellStyle name="_SubHeading_prestemp_Reporting Onatel Mai 2009 V 0_Flash du mois de septembre 2009 (2) (version 1) 2" xfId="623"/>
    <cellStyle name="_SubHeading_prestemp_Reporting Onatel Mai 2009 V 0_Flash du mois de septembre 2009 (2) (version 1)_Classeur1" xfId="624"/>
    <cellStyle name="_SubHeading_prestemp_Reporting Onatel Mai 2009 V 0_Flash du mois de septembre 2009 (2) (version 1)_Commentaires Janvier 2010" xfId="625"/>
    <cellStyle name="_SubHeading_prestemp_Reporting Onatel Mai 2009 V 0_Flash du mois de septembre 2009 (2) (version 1)_Flash du mois de Décembre 2009 V3 (2)" xfId="626"/>
    <cellStyle name="_SubHeading_prestemp_Reporting Onatel Mai 2009 V 0_Flash du mois de septembre 2009 (2) (version 1)_FLASH ONATEL DU MOIS DE FEVRIER 2010 V2" xfId="627"/>
    <cellStyle name="_SubHeading_prestemp_Reporting Onatel Mai 2009 V 0_Flash du mois de septembre 2009 (2) (version 1)_Reporting Onatel septembre  2009 V1 (4)" xfId="628"/>
    <cellStyle name="_SubHeading_prestemp_Reporting Onatel Mai 2009 V 0_FLASH ONATEL DU MOIS DE FEVRIER 2010 V2" xfId="629"/>
    <cellStyle name="_SubHeading_prestemp_Reporting Onatel Mai 2009 V 0_Reporting Onatel septembre  2009 préparé" xfId="630"/>
    <cellStyle name="_SubHeading_prestemp_Reporting Onatel Mai 2009 V 0_Reporting Onatel septembre  2009 V1 (4)" xfId="631"/>
    <cellStyle name="_SubHeading_prestemp_Reporting Onatel septembre  2009 préparé" xfId="632"/>
    <cellStyle name="_SubHeading_prestemp_Reporting Onatel septembre  2009 V1 (4)" xfId="633"/>
    <cellStyle name="_SubHeading_prestemp_Sotelma réctifié5" xfId="634"/>
    <cellStyle name="_SubHeading_prestemp_USAi Warrants Valuation 1" xfId="635"/>
    <cellStyle name="_Ta" xfId="636"/>
    <cellStyle name="_tab indicat" xfId="637"/>
    <cellStyle name="_tab indicat_Classeur1 (2)" xfId="638"/>
    <cellStyle name="_Tabl" xfId="639"/>
    <cellStyle name="_Table" xfId="640"/>
    <cellStyle name="_Table_" xfId="641"/>
    <cellStyle name="_Table_02 " xfId="642"/>
    <cellStyle name="_Table_02 Pfd Valuation" xfId="643"/>
    <cellStyle name="_Table_02 Pfd Valuation_Budget Telmob 2011" xfId="644"/>
    <cellStyle name="_Table_02 Pfd Valuation_Capex- Mobile" xfId="645"/>
    <cellStyle name="_Table_02 Pfd Valuation_commentaires fixe  internet Déc 08" xfId="646"/>
    <cellStyle name="_Table_02 Pfd Valuation_commentaires fixe  internet Déc 08_Budget Telmob 2011" xfId="647"/>
    <cellStyle name="_Table_02 Pfd Valuation_commentaires fixe  internet Déc 08_Capex- Mobile" xfId="648"/>
    <cellStyle name="_Table_02 Pfd Valuation_commentaires fixe  internet Déc 08_Commentaires TBG mars" xfId="649"/>
    <cellStyle name="_Table_02 Pfd Valuation_commentaires fixe  internet Déc 08_Commentaires TBG mars_Budget Telmob 2011" xfId="650"/>
    <cellStyle name="_Table_02 Pfd Valuation_commentaires fixe  internet Déc 08_Commentaires TBG mars_Capex- Mobile" xfId="651"/>
    <cellStyle name="_Table_02 Pfd Valuation_commentaires fixe  internet Déc 08_Commentaires TBG mars_Copie de Flash du mois d' avril 2009 corrigé par NAIMI" xfId="652"/>
    <cellStyle name="_Table_02 Pfd Valuation_commentaires fixe  internet Déc 08_Commentaires TBG mars_Copie de Flash du mois d' avril 2009 corrigé par NAIMI_Budget Telmob 2011" xfId="653"/>
    <cellStyle name="_Table_02 Pfd Valuation_commentaires fixe  internet Déc 08_Commentaires TBG mars_Copie de Flash du mois d' avril 2009 corrigé par NAIMI_Capex- Mobile" xfId="654"/>
    <cellStyle name="_Table_02 Pfd Valuation_commentaires fixe  internet Déc 08_Commentaires TBG mars_Copie de Flash du mois d' avril 2009 corrigé par NAIMI_Flash du mois de mai 2009" xfId="655"/>
    <cellStyle name="_Table_02 Pfd Valuation_commentaires fixe  internet Déc 08_Commentaires TBG mars_Copie de Flash du mois d' avril 2009 corrigé par NAIMI_Flash du mois de mai 2009_Budget Telmob 2011" xfId="656"/>
    <cellStyle name="_Table_02 Pfd Valuation_commentaires fixe  internet Déc 08_Commentaires TBG mars_Copie de Flash du mois d' avril 2009 corrigé par NAIMI_Flash du mois de mai 2009_Capex- Mobile" xfId="657"/>
    <cellStyle name="_Table_02 Pfd Valuation_commentaires fixe  internet Déc 08_Commentaires TBG mars_Copie de Flash du mois d' avril 2009 corrigé par NAIMI_Flash du mois de septembre 2009 (2) (version 1)" xfId="658"/>
    <cellStyle name="_Table_02 Pfd Valuation_commentaires fixe  internet Déc 08_Commentaires TBG mars_Copie de Flash du mois d' avril 2009 corrigé par NAIMI_Flash du mois de septembre 2009 (2) (version 1)_Budget Telmob 2011" xfId="659"/>
    <cellStyle name="_Table_02 Pfd Valuation_commentaires fixe  internet Déc 08_Commentaires TBG mars_Copie de Flash du mois d' avril 2009 corrigé par NAIMI_Flash du mois de septembre 2009 (2) (version 1)_Capex- Mobile" xfId="660"/>
    <cellStyle name="_Table_02 Pfd Valuation_commentaires fixe  internet Déc 08_Commentaires TBG mars_Copie de Flash du mois d' avril 2009 corrigé par NAIMI_Reporting Onatel Mai 2009 V 0" xfId="661"/>
    <cellStyle name="_Table_02 Pfd Valuation_commentaires fixe  internet Déc 08_Commentaires TBG mars_Copie de Flash du mois d' avril 2009 corrigé par NAIMI_Reporting Onatel Mai 2009 V 0_Budget Telmob 2011" xfId="662"/>
    <cellStyle name="_Table_02 Pfd Valuation_commentaires fixe  internet Déc 08_Commentaires TBG mars_Copie de Flash du mois d' avril 2009 corrigé par NAIMI_Reporting Onatel Mai 2009 V 0_Capex- Mobile" xfId="663"/>
    <cellStyle name="_Table_02 Pfd Valuation_commentaires fixe  internet Déc 08_Commentaires TBG mars_Copie de Flash du mois d' avril 2009 corrigé par NAIMI_Reporting Onatel Mai 2009 V 0_Flash du mois de septembre 2009 (2) (version 1)" xfId="664"/>
    <cellStyle name="_Table_02 Pfd Valuation_commentaires fixe  internet Déc 08_Commentaires TBG mars_Copie de Flash du mois d' avril 2009 corrigé par NAIMI_Reporting Onatel Mai 2009 V 0_Flash du mois de septembre 2009 (2) (version 1)_Budget Telmob 2011" xfId="665"/>
    <cellStyle name="_Table_02 Pfd Valuation_commentaires fixe  internet Déc 08_Commentaires TBG mars_Copie de Flash du mois d' avril 2009 corrigé par NAIMI_Reporting Onatel Mai 2009 V 0_Flash du mois de septembre 2009 (2) (version 1)_Capex- Mobile" xfId="666"/>
    <cellStyle name="_Table_02 Pfd Valuation_commentaires fixe  internet Déc 08_Commentaires TBG mars_Copie de Flash du mois d' avril 2009 corrigé par NAIMI_Reporting Onatel Mai 2009 V 0_Reporting Onatel septembre  2009 préparé" xfId="667"/>
    <cellStyle name="_Table_02 Pfd Valuation_commentaires fixe  internet Déc 08_Commentaires TBG mars_Copie de Flash du mois d' avril 2009 corrigé par NAIMI_Reporting Onatel Mai 2009 V 0_Reporting Onatel septembre  2009 préparé_Budget Telmob 2011" xfId="668"/>
    <cellStyle name="_Table_02 Pfd Valuation_commentaires fixe  internet Déc 08_Commentaires TBG mars_Copie de Flash du mois d' avril 2009 corrigé par NAIMI_Reporting Onatel Mai 2009 V 0_Reporting Onatel septembre  2009 préparé_Capex- Mobile" xfId="669"/>
    <cellStyle name="_Table_02 Pfd Valuation_commentaires fixe  internet Déc 08_Commentaires TBG mars_Copie de Flash du mois d' avril 2009 corrigé par NAIMI_Reporting Onatel septembre  2009 préparé" xfId="670"/>
    <cellStyle name="_Table_02 Pfd Valuation_commentaires fixe  internet Déc 08_Commentaires TBG mars_Copie de Flash du mois d' avril 2009 corrigé par NAIMI_Reporting Onatel septembre  2009 préparé_Budget Telmob 2011" xfId="671"/>
    <cellStyle name="_Table_02 Pfd Valuation_commentaires fixe  internet Déc 08_Commentaires TBG mars_Copie de Flash du mois d' avril 2009 corrigé par NAIMI_Reporting Onatel septembre  2009 préparé_Capex- Mobile" xfId="672"/>
    <cellStyle name="_Table_02 Pfd Valuation_commentaires fixe  internet Déc 08_Commentaires TBG mars_Flash du mois d' avril 2009" xfId="673"/>
    <cellStyle name="_Table_02 Pfd Valuation_commentaires fixe  internet Déc 08_Commentaires TBG mars_Flash du mois d' avril 2009_Budget Telmob 2011" xfId="674"/>
    <cellStyle name="_Table_02 Pfd Valuation_commentaires fixe  internet Déc 08_Commentaires TBG mars_Flash du mois d' avril 2009_Capex- Mobile" xfId="675"/>
    <cellStyle name="_Table_02 Pfd Valuation_commentaires fixe  internet Déc 08_Commentaires TBG mars_Flash du mois d' avril 2009_Flash du mois de mai 2009" xfId="676"/>
    <cellStyle name="_Table_02 Pfd Valuation_commentaires fixe  internet Déc 08_Commentaires TBG mars_Flash du mois d' avril 2009_Flash du mois de mai 2009_Budget Telmob 2011" xfId="677"/>
    <cellStyle name="_Table_02 Pfd Valuation_commentaires fixe  internet Déc 08_Commentaires TBG mars_Flash du mois d' avril 2009_Flash du mois de mai 2009_Capex- Mobile" xfId="678"/>
    <cellStyle name="_Table_02 Pfd Valuation_commentaires fixe  internet Déc 08_Commentaires TBG mars_Flash du mois d' avril 2009_Flash du mois de septembre 2009 (2) (version 1)" xfId="679"/>
    <cellStyle name="_Table_02 Pfd Valuation_commentaires fixe  internet Déc 08_Commentaires TBG mars_Flash du mois d' avril 2009_Flash du mois de septembre 2009 (2) (version 1)_Budget Telmob 2011" xfId="680"/>
    <cellStyle name="_Table_02 Pfd Valuation_commentaires fixe  internet Déc 08_Commentaires TBG mars_Flash du mois d' avril 2009_Flash du mois de septembre 2009 (2) (version 1)_Capex- Mobile" xfId="681"/>
    <cellStyle name="_Table_02 Pfd Valuation_commentaires fixe  internet Déc 08_Commentaires TBG mars_Flash du mois d' avril 2009_Reporting Onatel Mai 2009 V 0" xfId="682"/>
    <cellStyle name="_Table_02 Pfd Valuation_commentaires fixe  internet Déc 08_Commentaires TBG mars_Flash du mois d' avril 2009_Reporting Onatel Mai 2009 V 0_Budget Telmob 2011" xfId="683"/>
    <cellStyle name="_Table_02 Pfd Valuation_commentaires fixe  internet Déc 08_Commentaires TBG mars_Flash du mois d' avril 2009_Reporting Onatel Mai 2009 V 0_Capex- Mobile" xfId="684"/>
    <cellStyle name="_Table_02 Pfd Valuation_commentaires fixe  internet Déc 08_Commentaires TBG mars_Flash du mois d' avril 2009_Reporting Onatel septembre  2009 préparé" xfId="685"/>
    <cellStyle name="_Table_02 Pfd Valuation_commentaires fixe  internet Déc 08_Commentaires TBG mars_Flash du mois d' avril 2009_Reporting Onatel septembre  2009 préparé_Budget Telmob 2011" xfId="686"/>
    <cellStyle name="_Table_02 Pfd Valuation_commentaires fixe  internet Déc 08_Commentaires TBG mars_Flash du mois d' avril 2009_Reporting Onatel septembre  2009 préparé_Capex- Mobile" xfId="687"/>
    <cellStyle name="_Table_02 Pfd Valuation_commentaires fixe  internet Déc 08_Commentaires TBG mars_Flash du mois de mai 2009" xfId="688"/>
    <cellStyle name="_Table_02 Pfd Valuation_commentaires fixe  internet Déc 08_Commentaires TBG mars_Flash du mois de mai 2009_Budget Telmob 2011" xfId="689"/>
    <cellStyle name="_Table_02 Pfd Valuation_commentaires fixe  internet Déc 08_Commentaires TBG mars_Flash du mois de mai 2009_Capex- Mobile" xfId="690"/>
    <cellStyle name="_Table_02 Pfd Valuation_commentaires fixe  internet Déc 08_Commentaires TBG mars_Flash du mois de septembre 2009 (2) (version 1)" xfId="691"/>
    <cellStyle name="_Table_02 Pfd Valuation_commentaires fixe  internet Déc 08_Commentaires TBG mars_Flash du mois de septembre 2009 (2) (version 1)_Budget Telmob 2011" xfId="692"/>
    <cellStyle name="_Table_02 Pfd Valuation_commentaires fixe  internet Déc 08_Commentaires TBG mars_Flash du mois de septembre 2009 (2) (version 1)_Capex- Mobile" xfId="693"/>
    <cellStyle name="_Table_02 Pfd Valuation_commentaires fixe  internet Déc 08_Commentaires TBG mars_Reporting Onatel Mai 2009 V 0" xfId="694"/>
    <cellStyle name="_Table_02 Pfd Valuation_commentaires fixe  internet Déc 08_Commentaires TBG mars_Reporting Onatel Mai 2009 V 0_Budget Telmob 2011" xfId="695"/>
    <cellStyle name="_Table_02 Pfd Valuation_commentaires fixe  internet Déc 08_Commentaires TBG mars_Reporting Onatel Mai 2009 V 0_Capex- Mobile" xfId="696"/>
    <cellStyle name="_Table_02 Pfd Valuation_commentaires fixe  internet Déc 08_Commentaires TBG mars_Reporting Onatel septembre  2009 préparé" xfId="697"/>
    <cellStyle name="_Table_02 Pfd Valuation_commentaires fixe  internet Déc 08_Commentaires TBG mars_Reporting Onatel septembre  2009 préparé_Budget Telmob 2011" xfId="698"/>
    <cellStyle name="_Table_02 Pfd Valuation_commentaires fixe  internet Déc 08_Commentaires TBG mars_Reporting Onatel septembre  2009 préparé_Capex- Mobile" xfId="699"/>
    <cellStyle name="_Table_02 Pfd Valuation_commentaires fixe  internet Déc 08_Copie de Flash du mois d' avril 2009 corrigé par NAIMI" xfId="700"/>
    <cellStyle name="_Table_02 Pfd Valuation_commentaires fixe  internet Déc 08_Copie de Flash du mois d' avril 2009 corrigé par NAIMI_Budget Telmob 2011" xfId="701"/>
    <cellStyle name="_Table_02 Pfd Valuation_commentaires fixe  internet Déc 08_Copie de Flash du mois d' avril 2009 corrigé par NAIMI_Capex- Mobile" xfId="702"/>
    <cellStyle name="_Table_02 Pfd Valuation_commentaires fixe  internet Déc 08_Copie de Flash du mois d' avril 2009 corrigé par NAIMI_Flash du mois de mai 2009" xfId="703"/>
    <cellStyle name="_Table_02 Pfd Valuation_commentaires fixe  internet Déc 08_Copie de Flash du mois d' avril 2009 corrigé par NAIMI_Flash du mois de mai 2009_Budget Telmob 2011" xfId="704"/>
    <cellStyle name="_Table_02 Pfd Valuation_commentaires fixe  internet Déc 08_Copie de Flash du mois d' avril 2009 corrigé par NAIMI_Flash du mois de mai 2009_Capex- Mobile" xfId="705"/>
    <cellStyle name="_Table_02 Pfd Valuation_commentaires fixe  internet Déc 08_Copie de Flash du mois d' avril 2009 corrigé par NAIMI_Flash du mois de septembre 2009 (2) (version 1)" xfId="706"/>
    <cellStyle name="_Table_02 Pfd Valuation_commentaires fixe  internet Déc 08_Copie de Flash du mois d' avril 2009 corrigé par NAIMI_Flash du mois de septembre 2009 (2) (version 1)_Budget Telmob 2011" xfId="707"/>
    <cellStyle name="_Table_02 Pfd Valuation_commentaires fixe  internet Déc 08_Copie de Flash du mois d' avril 2009 corrigé par NAIMI_Flash du mois de septembre 2009 (2) (version 1)_Capex- Mobile" xfId="708"/>
    <cellStyle name="_Table_02 Pfd Valuation_commentaires fixe  internet Déc 08_Copie de Flash du mois d' avril 2009 corrigé par NAIMI_Reporting Onatel Mai 2009 V 0" xfId="709"/>
    <cellStyle name="_Table_02 Pfd Valuation_commentaires fixe  internet Déc 08_Copie de Flash du mois d' avril 2009 corrigé par NAIMI_Reporting Onatel Mai 2009 V 0_Budget Telmob 2011" xfId="710"/>
    <cellStyle name="_Table_02 Pfd Valuation_commentaires fixe  internet Déc 08_Copie de Flash du mois d' avril 2009 corrigé par NAIMI_Reporting Onatel Mai 2009 V 0_Capex- Mobile" xfId="711"/>
    <cellStyle name="_Table_02 Pfd Valuation_commentaires fixe  internet Déc 08_Copie de Flash du mois d' avril 2009 corrigé par NAIMI_Reporting Onatel Mai 2009 V 0_Flash du mois de septembre 2009 (2) (version 1)" xfId="712"/>
    <cellStyle name="_Table_02 Pfd Valuation_commentaires fixe  internet Déc 08_Copie de Flash du mois d' avril 2009 corrigé par NAIMI_Reporting Onatel Mai 2009 V 0_Flash du mois de septembre 2009 (2) (version 1)_Budget Telmob 2011" xfId="713"/>
    <cellStyle name="_Table_02 Pfd Valuation_commentaires fixe  internet Déc 08_Copie de Flash du mois d' avril 2009 corrigé par NAIMI_Reporting Onatel Mai 2009 V 0_Flash du mois de septembre 2009 (2) (version 1)_Capex- Mobile" xfId="714"/>
    <cellStyle name="_Table_02 Pfd Valuation_commentaires fixe  internet Déc 08_Copie de Flash du mois d' avril 2009 corrigé par NAIMI_Reporting Onatel Mai 2009 V 0_Reporting Onatel septembre  2009 préparé" xfId="715"/>
    <cellStyle name="_Table_02 Pfd Valuation_commentaires fixe  internet Déc 08_Copie de Flash du mois d' avril 2009 corrigé par NAIMI_Reporting Onatel Mai 2009 V 0_Reporting Onatel septembre  2009 préparé_Budget Telmob 2011" xfId="716"/>
    <cellStyle name="_Table_02 Pfd Valuation_commentaires fixe  internet Déc 08_Copie de Flash du mois d' avril 2009 corrigé par NAIMI_Reporting Onatel Mai 2009 V 0_Reporting Onatel septembre  2009 préparé_Capex- Mobile" xfId="717"/>
    <cellStyle name="_Table_02 Pfd Valuation_commentaires fixe  internet Déc 08_Copie de Flash du mois d' avril 2009 corrigé par NAIMI_Reporting Onatel septembre  2009 préparé" xfId="718"/>
    <cellStyle name="_Table_02 Pfd Valuation_commentaires fixe  internet Déc 08_Copie de Flash du mois d' avril 2009 corrigé par NAIMI_Reporting Onatel septembre  2009 préparé_Budget Telmob 2011" xfId="719"/>
    <cellStyle name="_Table_02 Pfd Valuation_commentaires fixe  internet Déc 08_Copie de Flash du mois d' avril 2009 corrigé par NAIMI_Reporting Onatel septembre  2009 préparé_Capex- Mobile" xfId="720"/>
    <cellStyle name="_Table_02 Pfd Valuation_commentaires fixe  internet Déc 08_Flash du mois d' avril 2009" xfId="721"/>
    <cellStyle name="_Table_02 Pfd Valuation_commentaires fixe  internet Déc 08_Flash du mois d' avril 2009_Budget Telmob 2011" xfId="722"/>
    <cellStyle name="_Table_02 Pfd Valuation_commentaires fixe  internet Déc 08_Flash du mois d' avril 2009_Capex- Mobile" xfId="723"/>
    <cellStyle name="_Table_02 Pfd Valuation_commentaires fixe  internet Déc 08_Flash du mois d' avril 2009_Flash du mois de mai 2009" xfId="724"/>
    <cellStyle name="_Table_02 Pfd Valuation_commentaires fixe  internet Déc 08_Flash du mois d' avril 2009_Flash du mois de mai 2009_Budget Telmob 2011" xfId="725"/>
    <cellStyle name="_Table_02 Pfd Valuation_commentaires fixe  internet Déc 08_Flash du mois d' avril 2009_Flash du mois de mai 2009_Capex- Mobile" xfId="726"/>
    <cellStyle name="_Table_02 Pfd Valuation_commentaires fixe  internet Déc 08_Flash du mois d' avril 2009_Flash du mois de septembre 2009 (2) (version 1)" xfId="727"/>
    <cellStyle name="_Table_02 Pfd Valuation_commentaires fixe  internet Déc 08_Flash du mois d' avril 2009_Flash du mois de septembre 2009 (2) (version 1)_Budget Telmob 2011" xfId="728"/>
    <cellStyle name="_Table_02 Pfd Valuation_commentaires fixe  internet Déc 08_Flash du mois d' avril 2009_Flash du mois de septembre 2009 (2) (version 1)_Capex- Mobile" xfId="729"/>
    <cellStyle name="_Table_02 Pfd Valuation_commentaires fixe  internet Déc 08_Flash du mois d' avril 2009_Reporting Onatel Mai 2009 V 0" xfId="730"/>
    <cellStyle name="_Table_02 Pfd Valuation_commentaires fixe  internet Déc 08_Flash du mois d' avril 2009_Reporting Onatel Mai 2009 V 0_Budget Telmob 2011" xfId="731"/>
    <cellStyle name="_Table_02 Pfd Valuation_commentaires fixe  internet Déc 08_Flash du mois d' avril 2009_Reporting Onatel Mai 2009 V 0_Capex- Mobile" xfId="732"/>
    <cellStyle name="_Table_02 Pfd Valuation_commentaires fixe  internet Déc 08_Flash du mois d' avril 2009_Reporting Onatel septembre  2009 préparé" xfId="733"/>
    <cellStyle name="_Table_02 Pfd Valuation_commentaires fixe  internet Déc 08_Flash du mois d' avril 2009_Reporting Onatel septembre  2009 préparé_Budget Telmob 2011" xfId="734"/>
    <cellStyle name="_Table_02 Pfd Valuation_commentaires fixe  internet Déc 08_Flash du mois d' avril 2009_Reporting Onatel septembre  2009 préparé_Capex- Mobile" xfId="735"/>
    <cellStyle name="_Table_02 Pfd Valuation_commentaires fixe  internet Déc 08_Flash du mois de mai 2009" xfId="736"/>
    <cellStyle name="_Table_02 Pfd Valuation_commentaires fixe  internet Déc 08_Flash du mois de mai 2009_Budget Telmob 2011" xfId="737"/>
    <cellStyle name="_Table_02 Pfd Valuation_commentaires fixe  internet Déc 08_Flash du mois de mai 2009_Capex- Mobile" xfId="738"/>
    <cellStyle name="_Table_02 Pfd Valuation_commentaires fixe  internet Déc 08_Flash du mois de septembre 2009 (2) (version 1)" xfId="739"/>
    <cellStyle name="_Table_02 Pfd Valuation_commentaires fixe  internet Déc 08_Flash du mois de septembre 2009 (2) (version 1)_Budget Telmob 2011" xfId="740"/>
    <cellStyle name="_Table_02 Pfd Valuation_commentaires fixe  internet Déc 08_Flash du mois de septembre 2009 (2) (version 1)_Capex- Mobile" xfId="741"/>
    <cellStyle name="_Table_02 Pfd Valuation_commentaires fixe  internet Déc 08_Reporting Onatel Avril 2009 V0" xfId="742"/>
    <cellStyle name="_Table_02 Pfd Valuation_commentaires fixe  internet Déc 08_Reporting Onatel Avril 2009 V0_Budget Telmob 2011" xfId="743"/>
    <cellStyle name="_Table_02 Pfd Valuation_commentaires fixe  internet Déc 08_Reporting Onatel Avril 2009 V0_Capex- Mobile" xfId="744"/>
    <cellStyle name="_Table_02 Pfd Valuation_commentaires fixe  internet Déc 08_Reporting Onatel Avril 2009 V0_Copie de Flash du mois d' avril 2009 corrigé par NAIMI" xfId="745"/>
    <cellStyle name="_Table_02 Pfd Valuation_commentaires fixe  internet Déc 08_Reporting Onatel Avril 2009 V0_Copie de Flash du mois d' avril 2009 corrigé par NAIMI_Budget Telmob 2011" xfId="746"/>
    <cellStyle name="_Table_02 Pfd Valuation_commentaires fixe  internet Déc 08_Reporting Onatel Avril 2009 V0_Copie de Flash du mois d' avril 2009 corrigé par NAIMI_Capex- Mobile" xfId="747"/>
    <cellStyle name="_Table_02 Pfd Valuation_commentaires fixe  internet Déc 08_Reporting Onatel Avril 2009 V0_Copie de Flash du mois d' avril 2009 corrigé par NAIMI_Flash du mois de mai 2009" xfId="748"/>
    <cellStyle name="_Table_02 Pfd Valuation_commentaires fixe  internet Déc 08_Reporting Onatel Avril 2009 V0_Copie de Flash du mois d' avril 2009 corrigé par NAIMI_Flash du mois de mai 2009_Budget Telmob 2011" xfId="749"/>
    <cellStyle name="_Table_02 Pfd Valuation_commentaires fixe  internet Déc 08_Reporting Onatel Avril 2009 V0_Copie de Flash du mois d' avril 2009 corrigé par NAIMI_Flash du mois de mai 2009_Capex- Mobile" xfId="750"/>
    <cellStyle name="_Table_02 Pfd Valuation_commentaires fixe  internet Déc 08_Reporting Onatel Avril 2009 V0_Copie de Flash du mois d' avril 2009 corrigé par NAIMI_Flash du mois de septembre 2009 (2) (version 1)" xfId="751"/>
    <cellStyle name="_Table_02 Pfd Valuation_commentaires fixe  internet Déc 08_Reporting Onatel Avril 2009 V0_Copie de Flash du mois d' avril 2009 corrigé par NAIMI_Flash du mois de septembre 2009 (2) (version 1)_Budget Telmob 2011" xfId="752"/>
    <cellStyle name="_Table_02 Pfd Valuation_commentaires fixe  internet Déc 08_Reporting Onatel Avril 2009 V0_Copie de Flash du mois d' avril 2009 corrigé par NAIMI_Flash du mois de septembre 2009 (2) (version 1)_Capex- Mobile" xfId="753"/>
    <cellStyle name="_Table_02 Pfd Valuation_commentaires fixe  internet Déc 08_Reporting Onatel Avril 2009 V0_Copie de Flash du mois d' avril 2009 corrigé par NAIMI_Reporting Onatel Mai 2009 V 0" xfId="754"/>
    <cellStyle name="_Table_02 Pfd Valuation_commentaires fixe  internet Déc 08_Reporting Onatel Avril 2009 V0_Copie de Flash du mois d' avril 2009 corrigé par NAIMI_Reporting Onatel Mai 2009 V 0_Budget Telmob 2011" xfId="755"/>
    <cellStyle name="_Table_02 Pfd Valuation_commentaires fixe  internet Déc 08_Reporting Onatel Avril 2009 V0_Copie de Flash du mois d' avril 2009 corrigé par NAIMI_Reporting Onatel Mai 2009 V 0_Capex- Mobile" xfId="756"/>
    <cellStyle name="_Table_02 Pfd Valuation_commentaires fixe  internet Déc 08_Reporting Onatel Avril 2009 V0_Copie de Flash du mois d' avril 2009 corrigé par NAIMI_Reporting Onatel Mai 2009 V 0_Flash du mois de septembre 2009 (2) (version 1)" xfId="757"/>
    <cellStyle name="_Table_02 Pfd Valuation_commentaires fixe  internet Déc 08_Reporting Onatel Avril 2009 V0_Copie de Flash du mois d' avril 2009 corrigé par NAIMI_Reporting Onatel Mai 2009 V 0_Flash du mois de septembre 2009 (2) (version 1)_Budget Telmob 2011" xfId="758"/>
    <cellStyle name="_Table_02 Pfd Valuation_commentaires fixe  internet Déc 08_Reporting Onatel Avril 2009 V0_Copie de Flash du mois d' avril 2009 corrigé par NAIMI_Reporting Onatel Mai 2009 V 0_Flash du mois de septembre 2009 (2) (version 1)_Capex- Mobile" xfId="759"/>
    <cellStyle name="_Table_02 Pfd Valuation_commentaires fixe  internet Déc 08_Reporting Onatel Avril 2009 V0_Copie de Flash du mois d' avril 2009 corrigé par NAIMI_Reporting Onatel Mai 2009 V 0_Reporting Onatel septembre  2009 préparé" xfId="760"/>
    <cellStyle name="_Table_02 Pfd Valuation_commentaires fixe  internet Déc 08_Reporting Onatel Avril 2009 V0_Copie de Flash du mois d' avril 2009 corrigé par NAIMI_Reporting Onatel Mai 2009 V 0_Reporting Onatel septembre  2009 préparé_Budget Telmob 2011" xfId="761"/>
    <cellStyle name="_Table_02 Pfd Valuation_commentaires fixe  internet Déc 08_Reporting Onatel Avril 2009 V0_Copie de Flash du mois d' avril 2009 corrigé par NAIMI_Reporting Onatel Mai 2009 V 0_Reporting Onatel septembre  2009 préparé_Capex- Mobile" xfId="762"/>
    <cellStyle name="_Table_02 Pfd Valuation_commentaires fixe  internet Déc 08_Reporting Onatel Avril 2009 V0_Copie de Flash du mois d' avril 2009 corrigé par NAIMI_Reporting Onatel septembre  2009 préparé" xfId="763"/>
    <cellStyle name="_Table_02 Pfd Valuation_commentaires fixe  internet Déc 08_Reporting Onatel Avril 2009 V0_Copie de Flash du mois d' avril 2009 corrigé par NAIMI_Reporting Onatel septembre  2009 préparé_Budget Telmob 2011" xfId="764"/>
    <cellStyle name="_Table_02 Pfd Valuation_commentaires fixe  internet Déc 08_Reporting Onatel Avril 2009 V0_Copie de Flash du mois d' avril 2009 corrigé par NAIMI_Reporting Onatel septembre  2009 préparé_Capex- Mobile" xfId="765"/>
    <cellStyle name="_Table_02 Pfd Valuation_commentaires fixe  internet Déc 08_Reporting Onatel Avril 2009 V0_Flash du mois de mai 2009" xfId="766"/>
    <cellStyle name="_Table_02 Pfd Valuation_commentaires fixe  internet Déc 08_Reporting Onatel Avril 2009 V0_Flash du mois de mai 2009_Budget Telmob 2011" xfId="767"/>
    <cellStyle name="_Table_02 Pfd Valuation_commentaires fixe  internet Déc 08_Reporting Onatel Avril 2009 V0_Flash du mois de mai 2009_Capex- Mobile" xfId="768"/>
    <cellStyle name="_Table_02 Pfd Valuation_commentaires fixe  internet Déc 08_Reporting Onatel Avril 2009 V0_Flash du mois de septembre 2009 (2) (version 1)" xfId="769"/>
    <cellStyle name="_Table_02 Pfd Valuation_commentaires fixe  internet Déc 08_Reporting Onatel Avril 2009 V0_Flash du mois de septembre 2009 (2) (version 1)_Budget Telmob 2011" xfId="770"/>
    <cellStyle name="_Table_02 Pfd Valuation_commentaires fixe  internet Déc 08_Reporting Onatel Avril 2009 V0_Flash du mois de septembre 2009 (2) (version 1)_Capex- Mobile" xfId="771"/>
    <cellStyle name="_Table_02 Pfd Valuation_commentaires fixe  internet Déc 08_Reporting Onatel Avril 2009 V0_Reporting Onatel Mai 2009 V 0" xfId="772"/>
    <cellStyle name="_Table_02 Pfd Valuation_commentaires fixe  internet Déc 08_Reporting Onatel Avril 2009 V0_Reporting Onatel Mai 2009 V 0_Budget Telmob 2011" xfId="773"/>
    <cellStyle name="_Table_02 Pfd Valuation_commentaires fixe  internet Déc 08_Reporting Onatel Avril 2009 V0_Reporting Onatel Mai 2009 V 0_Capex- Mobile" xfId="774"/>
    <cellStyle name="_Table_02 Pfd Valuation_commentaires fixe  internet Déc 08_Reporting Onatel Avril 2009 V0_Reporting Onatel septembre  2009 préparé" xfId="775"/>
    <cellStyle name="_Table_02 Pfd Valuation_commentaires fixe  internet Déc 08_Reporting Onatel Avril 2009 V0_Reporting Onatel septembre  2009 préparé_Budget Telmob 2011" xfId="776"/>
    <cellStyle name="_Table_02 Pfd Valuation_commentaires fixe  internet Déc 08_Reporting Onatel Avril 2009 V0_Reporting Onatel septembre  2009 préparé_Capex- Mobile" xfId="777"/>
    <cellStyle name="_Table_02 Pfd Valuation_commentaires fixe  internet Déc 08_Reporting Onatel Mai 2009 V 0" xfId="778"/>
    <cellStyle name="_Table_02 Pfd Valuation_commentaires fixe  internet Déc 08_Reporting Onatel Mai 2009 V 0 A ENVOYE" xfId="779"/>
    <cellStyle name="_Table_02 Pfd Valuation_commentaires fixe  internet Déc 08_Reporting Onatel Mai 2009 V 0 A ENVOYE_Budget Telmob 2011" xfId="780"/>
    <cellStyle name="_Table_02 Pfd Valuation_commentaires fixe  internet Déc 08_Reporting Onatel Mai 2009 V 0 A ENVOYE_Capex- Mobile" xfId="781"/>
    <cellStyle name="_Table_02 Pfd Valuation_commentaires fixe  internet Déc 08_Reporting Onatel Mai 2009 V 0 A ENVOYE_Flash du mois de septembre 2009 (2) (version 1)" xfId="782"/>
    <cellStyle name="_Table_02 Pfd Valuation_commentaires fixe  internet Déc 08_Reporting Onatel Mai 2009 V 0 A ENVOYE_Flash du mois de septembre 2009 (2) (version 1)_Budget Telmob 2011" xfId="783"/>
    <cellStyle name="_Table_02 Pfd Valuation_commentaires fixe  internet Déc 08_Reporting Onatel Mai 2009 V 0 A ENVOYE_Flash du mois de septembre 2009 (2) (version 1)_Capex- Mobile" xfId="784"/>
    <cellStyle name="_Table_02 Pfd Valuation_commentaires fixe  internet Déc 08_Reporting Onatel Mai 2009 V 0 A ENVOYE_Reporting Onatel septembre  2009 préparé" xfId="785"/>
    <cellStyle name="_Table_02 Pfd Valuation_commentaires fixe  internet Déc 08_Reporting Onatel Mai 2009 V 0 A ENVOYE_Reporting Onatel septembre  2009 préparé_Budget Telmob 2011" xfId="786"/>
    <cellStyle name="_Table_02 Pfd Valuation_commentaires fixe  internet Déc 08_Reporting Onatel Mai 2009 V 0 A ENVOYE_Reporting Onatel septembre  2009 préparé_Capex- Mobile" xfId="787"/>
    <cellStyle name="_Table_02 Pfd Valuation_commentaires fixe  internet Déc 08_Reporting Onatel Mai 2009 V 0_Budget Telmob 2011" xfId="788"/>
    <cellStyle name="_Table_02 Pfd Valuation_commentaires fixe  internet Déc 08_Reporting Onatel Mai 2009 V 0_Capex- Mobile" xfId="789"/>
    <cellStyle name="_Table_02 Pfd Valuation_commentaires fixe  internet Déc 08_Reporting Onatel septembre  2009 préparé" xfId="790"/>
    <cellStyle name="_Table_02 Pfd Valuation_commentaires fixe  internet Déc 08_Reporting Onatel septembre  2009 préparé_Budget Telmob 2011" xfId="791"/>
    <cellStyle name="_Table_02 Pfd Valuation_commentaires fixe  internet Déc 08_Reporting Onatel septembre  2009 préparé_Capex- Mobile" xfId="792"/>
    <cellStyle name="_Table_02 Pfd Valuation_commentaires fixe  internet Déc 08_TBG Onatel Février  2009  Vtbg V3" xfId="793"/>
    <cellStyle name="_Table_02 Pfd Valuation_commentaires fixe  internet Déc 08_TBG Onatel Février  2009  Vtbg V3_Budget Telmob 2011" xfId="794"/>
    <cellStyle name="_Table_02 Pfd Valuation_commentaires fixe  internet Déc 08_TBG Onatel Février  2009  Vtbg V3_Capex- Mobile" xfId="795"/>
    <cellStyle name="_Table_02 Pfd Valuation_commentaires fixe  internet Déc 08_TBG Onatel Février  2009  Vtbg V3_Commentaires TBG mars" xfId="796"/>
    <cellStyle name="_Table_02 Pfd Valuation_commentaires fixe  internet Déc 08_TBG Onatel Février  2009  Vtbg V3_Commentaires TBG mars_Budget Telmob 2011" xfId="797"/>
    <cellStyle name="_Table_02 Pfd Valuation_commentaires fixe  internet Déc 08_TBG Onatel Février  2009  Vtbg V3_Commentaires TBG mars_Capex- Mobile" xfId="798"/>
    <cellStyle name="_Table_02 Pfd Valuation_commentaires fixe  internet Déc 08_TBG Onatel Février  2009  Vtbg V3_Commentaires TBG mars_Copie de Flash du mois d' avril 2009 corrigé par NAIMI" xfId="799"/>
    <cellStyle name="_Table_02 Pfd Valuation_commentaires fixe  internet Déc 08_TBG Onatel Février  2009  Vtbg V3_Commentaires TBG mars_Copie de Flash du mois d' avril 2009 corrigé par NAIMI_Budget Telmob 2011" xfId="800"/>
    <cellStyle name="_Table_02 Pfd Valuation_commentaires fixe  internet Déc 08_TBG Onatel Février  2009  Vtbg V3_Commentaires TBG mars_Copie de Flash du mois d' avril 2009 corrigé par NAIMI_Capex- Mobile" xfId="801"/>
    <cellStyle name="_Table_02 Pfd Valuation_commentaires fixe  internet Déc 08_TBG Onatel Février  2009  Vtbg V3_Commentaires TBG mars_Copie de Flash du mois d' avril 2009 corrigé par NAIMI_Flash du mois de mai 2009" xfId="802"/>
    <cellStyle name="_Table_02 Pfd Valuation_commentaires fixe  internet Déc 08_TBG Onatel Février  2009  Vtbg V3_Commentaires TBG mars_Copie de Flash du mois d' avril 2009 corrigé par NAIMI_Flash du mois de mai 2009_Budget Telmob 2011" xfId="803"/>
    <cellStyle name="_Table_02 Pfd Valuation_commentaires fixe  internet Déc 08_TBG Onatel Février  2009  Vtbg V3_Commentaires TBG mars_Copie de Flash du mois d' avril 2009 corrigé par NAIMI_Flash du mois de mai 2009_Capex- Mobile" xfId="804"/>
    <cellStyle name="_Table_02 Pfd Valuation_commentaires fixe  internet Déc 08_TBG Onatel Février  2009  Vtbg V3_Commentaires TBG mars_Copie de Flash du mois d' avril 2009 corrigé par NAIMI_Flash du mois de septembre 2009 (2) (version 1)" xfId="805"/>
    <cellStyle name="_Table_02 Pfd Valuation_commentaires fixe  internet Déc 08_TBG Onatel Février  2009  Vtbg V3_Commentaires TBG mars_Copie de Flash du mois d' avril 2009 corrigé par NAIMI_Flash du mois de septembre 2009 (2) (version 1)_Budget Telmob 2011" xfId="806"/>
    <cellStyle name="_Table_02 Pfd Valuation_commentaires fixe  internet Déc 08_TBG Onatel Février  2009  Vtbg V3_Commentaires TBG mars_Copie de Flash du mois d' avril 2009 corrigé par NAIMI_Flash du mois de septembre 2009 (2) (version 1)_Capex- Mobile" xfId="807"/>
    <cellStyle name="_Table_02 Pfd Valuation_commentaires fixe  internet Déc 08_TBG Onatel Février  2009  Vtbg V3_Commentaires TBG mars_Copie de Flash du mois d' avril 2009 corrigé par NAIMI_Reporting Onatel Mai 2009 V 0" xfId="808"/>
    <cellStyle name="_Table_02 Pfd Valuation_commentaires fixe  internet Déc 08_TBG Onatel Février  2009  Vtbg V3_Commentaires TBG mars_Copie de Flash du mois d' avril 2009 corrigé par NAIMI_Reporting Onatel Mai 2009 V 0_Budget Telmob 2011" xfId="809"/>
    <cellStyle name="_Table_02 Pfd Valuation_commentaires fixe  internet Déc 08_TBG Onatel Février  2009  Vtbg V3_Commentaires TBG mars_Copie de Flash du mois d' avril 2009 corrigé par NAIMI_Reporting Onatel Mai 2009 V 0_Capex- Mobile" xfId="810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811"/>
    <cellStyle name="_Table_02 Pfd Valuation_commentaires fixe  internet Déc 08_TBG Onatel Février  2009  Vtbg V3_Commentaires TBG mars_Copie de Flash du mois d' avril 2009 corrigé par NAIMI_Reporting Onatel Mai 2009 V 0_Reporting Onatel septembre  2009 préparé" xfId="812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813"/>
    <cellStyle name="_Table_02 Pfd Valuation_commentaires fixe  internet Déc 08_TBG Onatel Février  2009  Vtbg V3_Commentaires TBG mars_Copie de Flash du mois d' avril 2009 corrigé par NAIMI_Reporting Onatel septembre  2009 préparé" xfId="814"/>
    <cellStyle name="_Table_02 Pfd Valuation_commentaires fixe  internet Déc 08_TBG Onatel Février  2009  Vtbg V3_Commentaires TBG mars_Copie de Flash du mois d' avril 2009 corrigé par NAIMI_Reporting Onatel septembre  2009 préparé_Budget Telmob 2011" xfId="815"/>
    <cellStyle name="_Table_02 Pfd Valuation_commentaires fixe  internet Déc 08_TBG Onatel Février  2009  Vtbg V3_Commentaires TBG mars_Copie de Flash du mois d' avril 2009 corrigé par NAIMI_Reporting Onatel septembre  2009 préparé_Capex- Mobile" xfId="816"/>
    <cellStyle name="_Table_02 Pfd Valuation_commentaires fixe  internet Déc 08_TBG Onatel Février  2009  Vtbg V3_Commentaires TBG mars_Flash du mois d' avril 2009" xfId="817"/>
    <cellStyle name="_Table_02 Pfd Valuation_commentaires fixe  internet Déc 08_TBG Onatel Février  2009  Vtbg V3_Commentaires TBG mars_Flash du mois d' avril 2009_Budget Telmob 2011" xfId="818"/>
    <cellStyle name="_Table_02 Pfd Valuation_commentaires fixe  internet Déc 08_TBG Onatel Février  2009  Vtbg V3_Commentaires TBG mars_Flash du mois d' avril 2009_Capex- Mobile" xfId="819"/>
    <cellStyle name="_Table_02 Pfd Valuation_commentaires fixe  internet Déc 08_TBG Onatel Février  2009  Vtbg V3_Commentaires TBG mars_Flash du mois d' avril 2009_Flash du mois de mai 2009" xfId="820"/>
    <cellStyle name="_Table_02 Pfd Valuation_commentaires fixe  internet Déc 08_TBG Onatel Février  2009  Vtbg V3_Commentaires TBG mars_Flash du mois d' avril 2009_Flash du mois de mai 2009_Budget Telmob 2011" xfId="821"/>
    <cellStyle name="_Table_02 Pfd Valuation_commentaires fixe  internet Déc 08_TBG Onatel Février  2009  Vtbg V3_Commentaires TBG mars_Flash du mois d' avril 2009_Flash du mois de mai 2009_Capex- Mobile" xfId="822"/>
    <cellStyle name="_Table_02 Pfd Valuation_commentaires fixe  internet Déc 08_TBG Onatel Février  2009  Vtbg V3_Commentaires TBG mars_Flash du mois d' avril 2009_Flash du mois de septembre 2009 (2) (version 1)" xfId="823"/>
    <cellStyle name="_Table_02 Pfd Valuation_commentaires fixe  internet Déc 08_TBG Onatel Février  2009  Vtbg V3_Commentaires TBG mars_Flash du mois d' avril 2009_Flash du mois de septembre 2009 (2) (version 1)_Budget Telmob 2011" xfId="824"/>
    <cellStyle name="_Table_02 Pfd Valuation_commentaires fixe  internet Déc 08_TBG Onatel Février  2009  Vtbg V3_Commentaires TBG mars_Flash du mois d' avril 2009_Flash du mois de septembre 2009 (2) (version 1)_Capex- Mobile" xfId="825"/>
    <cellStyle name="_Table_02 Pfd Valuation_commentaires fixe  internet Déc 08_TBG Onatel Février  2009  Vtbg V3_Commentaires TBG mars_Flash du mois d' avril 2009_Reporting Onatel Mai 2009 V 0" xfId="826"/>
    <cellStyle name="_Table_02 Pfd Valuation_commentaires fixe  internet Déc 08_TBG Onatel Février  2009  Vtbg V3_Commentaires TBG mars_Flash du mois d' avril 2009_Reporting Onatel Mai 2009 V 0_Budget Telmob 2011" xfId="827"/>
    <cellStyle name="_Table_02 Pfd Valuation_commentaires fixe  internet Déc 08_TBG Onatel Février  2009  Vtbg V3_Commentaires TBG mars_Flash du mois d' avril 2009_Reporting Onatel Mai 2009 V 0_Capex- Mobile" xfId="828"/>
    <cellStyle name="_Table_02 Pfd Valuation_commentaires fixe  internet Déc 08_TBG Onatel Février  2009  Vtbg V3_Commentaires TBG mars_Flash du mois d' avril 2009_Reporting Onatel septembre  2009 préparé" xfId="829"/>
    <cellStyle name="_Table_02 Pfd Valuation_commentaires fixe  internet Déc 08_TBG Onatel Février  2009  Vtbg V3_Commentaires TBG mars_Flash du mois d' avril 2009_Reporting Onatel septembre  2009 préparé_Budget Telmob 2011" xfId="830"/>
    <cellStyle name="_Table_02 Pfd Valuation_commentaires fixe  internet Déc 08_TBG Onatel Février  2009  Vtbg V3_Commentaires TBG mars_Flash du mois d' avril 2009_Reporting Onatel septembre  2009 préparé_Capex- Mobile" xfId="831"/>
    <cellStyle name="_Table_02 Pfd Valuation_commentaires fixe  internet Déc 08_TBG Onatel Février  2009  Vtbg V3_Commentaires TBG mars_Flash du mois de mai 2009" xfId="832"/>
    <cellStyle name="_Table_02 Pfd Valuation_commentaires fixe  internet Déc 08_TBG Onatel Février  2009  Vtbg V3_Commentaires TBG mars_Flash du mois de mai 2009_Budget Telmob 2011" xfId="833"/>
    <cellStyle name="_Table_02 Pfd Valuation_commentaires fixe  internet Déc 08_TBG Onatel Février  2009  Vtbg V3_Commentaires TBG mars_Flash du mois de mai 2009_Capex- Mobile" xfId="834"/>
    <cellStyle name="_Table_02 Pfd Valuation_commentaires fixe  internet Déc 08_TBG Onatel Février  2009  Vtbg V3_Commentaires TBG mars_Flash du mois de septembre 2009 (2) (version 1)" xfId="835"/>
    <cellStyle name="_Table_02 Pfd Valuation_commentaires fixe  internet Déc 08_TBG Onatel Février  2009  Vtbg V3_Commentaires TBG mars_Flash du mois de septembre 2009 (2) (version 1)_Budget Telmob 2011" xfId="836"/>
    <cellStyle name="_Table_02 Pfd Valuation_commentaires fixe  internet Déc 08_TBG Onatel Février  2009  Vtbg V3_Commentaires TBG mars_Flash du mois de septembre 2009 (2) (version 1)_Capex- Mobile" xfId="837"/>
    <cellStyle name="_Table_02 Pfd Valuation_commentaires fixe  internet Déc 08_TBG Onatel Février  2009  Vtbg V3_Commentaires TBG mars_Reporting Onatel Mai 2009 V 0" xfId="838"/>
    <cellStyle name="_Table_02 Pfd Valuation_commentaires fixe  internet Déc 08_TBG Onatel Février  2009  Vtbg V3_Commentaires TBG mars_Reporting Onatel Mai 2009 V 0_Budget Telmob 2011" xfId="839"/>
    <cellStyle name="_Table_02 Pfd Valuation_commentaires fixe  internet Déc 08_TBG Onatel Février  2009  Vtbg V3_Commentaires TBG mars_Reporting Onatel Mai 2009 V 0_Capex- Mobile" xfId="840"/>
    <cellStyle name="_Table_02 Pfd Valuation_commentaires fixe  internet Déc 08_TBG Onatel Février  2009  Vtbg V3_Commentaires TBG mars_Reporting Onatel septembre  2009 préparé" xfId="841"/>
    <cellStyle name="_Table_02 Pfd Valuation_commentaires fixe  internet Déc 08_TBG Onatel Février  2009  Vtbg V3_Commentaires TBG mars_Reporting Onatel septembre  2009 préparé_Budget Telmob 2011" xfId="842"/>
    <cellStyle name="_Table_02 Pfd Valuation_commentaires fixe  internet Déc 08_TBG Onatel Février  2009  Vtbg V3_Commentaires TBG mars_Reporting Onatel septembre  2009 préparé_Capex- Mobile" xfId="843"/>
    <cellStyle name="_Table_02 Pfd Valuation_commentaires fixe  internet Déc 08_TBG Onatel Février  2009  Vtbg V3_Copie de Flash du mois d' avril 2009 corrigé par NAIMI" xfId="844"/>
    <cellStyle name="_Table_02 Pfd Valuation_commentaires fixe  internet Déc 08_TBG Onatel Février  2009  Vtbg V3_Copie de Flash du mois d' avril 2009 corrigé par NAIMI_Budget Telmob 2011" xfId="845"/>
    <cellStyle name="_Table_02 Pfd Valuation_commentaires fixe  internet Déc 08_TBG Onatel Février  2009  Vtbg V3_Copie de Flash du mois d' avril 2009 corrigé par NAIMI_Capex- Mobile" xfId="846"/>
    <cellStyle name="_Table_02 Pfd Valuation_commentaires fixe  internet Déc 08_TBG Onatel Février  2009  Vtbg V3_Copie de Flash du mois d' avril 2009 corrigé par NAIMI_Flash du mois de mai 2009" xfId="847"/>
    <cellStyle name="_Table_02 Pfd Valuation_commentaires fixe  internet Déc 08_TBG Onatel Février  2009  Vtbg V3_Copie de Flash du mois d' avril 2009 corrigé par NAIMI_Flash du mois de mai 2009_Budget Telmob 2011" xfId="848"/>
    <cellStyle name="_Table_02 Pfd Valuation_commentaires fixe  internet Déc 08_TBG Onatel Février  2009  Vtbg V3_Copie de Flash du mois d' avril 2009 corrigé par NAIMI_Flash du mois de mai 2009_Capex- Mobile" xfId="849"/>
    <cellStyle name="_Table_02 Pfd Valuation_commentaires fixe  internet Déc 08_TBG Onatel Février  2009  Vtbg V3_Copie de Flash du mois d' avril 2009 corrigé par NAIMI_Flash du mois de septembre 2009 (2) (version 1)" xfId="850"/>
    <cellStyle name="_Table_02 Pfd Valuation_commentaires fixe  internet Déc 08_TBG Onatel Février  2009  Vtbg V3_Copie de Flash du mois d' avril 2009 corrigé par NAIMI_Flash du mois de septembre 2009 (2) (version 1)_Budget Telmob 2011" xfId="851"/>
    <cellStyle name="_Table_02 Pfd Valuation_commentaires fixe  internet Déc 08_TBG Onatel Février  2009  Vtbg V3_Copie de Flash du mois d' avril 2009 corrigé par NAIMI_Flash du mois de septembre 2009 (2) (version 1)_Capex- Mobile" xfId="852"/>
    <cellStyle name="_Table_02 Pfd Valuation_commentaires fixe  internet Déc 08_TBG Onatel Février  2009  Vtbg V3_Copie de Flash du mois d' avril 2009 corrigé par NAIMI_Reporting Onatel Mai 2009 V 0" xfId="853"/>
    <cellStyle name="_Table_02 Pfd Valuation_commentaires fixe  internet Déc 08_TBG Onatel Février  2009  Vtbg V3_Copie de Flash du mois d' avril 2009 corrigé par NAIMI_Reporting Onatel Mai 2009 V 0_Budget Telmob 2011" xfId="854"/>
    <cellStyle name="_Table_02 Pfd Valuation_commentaires fixe  internet Déc 08_TBG Onatel Février  2009  Vtbg V3_Copie de Flash du mois d' avril 2009 corrigé par NAIMI_Reporting Onatel Mai 2009 V 0_Capex- Mobile" xfId="855"/>
    <cellStyle name="_Table_02 Pfd Valuation_commentaires fixe  internet Déc 08_TBG Onatel Février  2009  Vtbg V3_Copie de Flash du mois d' avril 2009 corrigé par NAIMI_Reporting Onatel Mai 2009 V 0_Flash du mois de septembre 2009 (2) (version 1)" xfId="856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857"/>
    <cellStyle name="_Table_02 Pfd Valuation_commentaires fixe  internet Déc 08_TBG Onatel Février  2009  Vtbg V3_Copie de Flash du mois d' avril 2009 corrigé par NAIMI_Reporting Onatel Mai 2009 V 0_Flash du mois de septembre 2009 (2) (version 1)_Capex- Mobile" xfId="858"/>
    <cellStyle name="_Table_02 Pfd Valuation_commentaires fixe  internet Déc 08_TBG Onatel Février  2009  Vtbg V3_Copie de Flash du mois d' avril 2009 corrigé par NAIMI_Reporting Onatel Mai 2009 V 0_Reporting Onatel septembre  2009 préparé" xfId="859"/>
    <cellStyle name="_Table_02 Pfd Valuation_commentaires fixe  internet Déc 08_TBG Onatel Février  2009  Vtbg V3_Copie de Flash du mois d' avril 2009 corrigé par NAIMI_Reporting Onatel Mai 2009 V 0_Reporting Onatel septembre  2009 préparé_Budget Telmob 2011" xfId="860"/>
    <cellStyle name="_Table_02 Pfd Valuation_commentaires fixe  internet Déc 08_TBG Onatel Février  2009  Vtbg V3_Copie de Flash du mois d' avril 2009 corrigé par NAIMI_Reporting Onatel Mai 2009 V 0_Reporting Onatel septembre  2009 préparé_Capex- Mobile" xfId="861"/>
    <cellStyle name="_Table_02 Pfd Valuation_commentaires fixe  internet Déc 08_TBG Onatel Février  2009  Vtbg V3_Copie de Flash du mois d' avril 2009 corrigé par NAIMI_Reporting Onatel septembre  2009 préparé" xfId="862"/>
    <cellStyle name="_Table_02 Pfd Valuation_commentaires fixe  internet Déc 08_TBG Onatel Février  2009  Vtbg V3_Copie de Flash du mois d' avril 2009 corrigé par NAIMI_Reporting Onatel septembre  2009 préparé_Budget Telmob 2011" xfId="863"/>
    <cellStyle name="_Table_02 Pfd Valuation_commentaires fixe  internet Déc 08_TBG Onatel Février  2009  Vtbg V3_Copie de Flash du mois d' avril 2009 corrigé par NAIMI_Reporting Onatel septembre  2009 préparé_Capex- Mobile" xfId="864"/>
    <cellStyle name="_Table_02 Pfd Valuation_commentaires fixe  internet Déc 08_TBG Onatel Février  2009  Vtbg V3_Flash du mois d' avril 2009" xfId="865"/>
    <cellStyle name="_Table_02 Pfd Valuation_commentaires fixe  internet Déc 08_TBG Onatel Février  2009  Vtbg V3_Flash du mois d' avril 2009_Budget Telmob 2011" xfId="866"/>
    <cellStyle name="_Table_02 Pfd Valuation_commentaires fixe  internet Déc 08_TBG Onatel Février  2009  Vtbg V3_Flash du mois d' avril 2009_Capex- Mobile" xfId="867"/>
    <cellStyle name="_Table_02 Pfd Valuation_commentaires fixe  internet Déc 08_TBG Onatel Février  2009  Vtbg V3_Flash du mois d' avril 2009_Flash du mois de mai 2009" xfId="868"/>
    <cellStyle name="_Table_02 Pfd Valuation_commentaires fixe  internet Déc 08_TBG Onatel Février  2009  Vtbg V3_Flash du mois d' avril 2009_Flash du mois de mai 2009_Budget Telmob 2011" xfId="869"/>
    <cellStyle name="_Table_02 Pfd Valuation_commentaires fixe  internet Déc 08_TBG Onatel Février  2009  Vtbg V3_Flash du mois d' avril 2009_Flash du mois de mai 2009_Capex- Mobile" xfId="870"/>
    <cellStyle name="_Table_02 Pfd Valuation_commentaires fixe  internet Déc 08_TBG Onatel Février  2009  Vtbg V3_Flash du mois d' avril 2009_Flash du mois de septembre 2009 (2) (version 1)" xfId="871"/>
    <cellStyle name="_Table_02 Pfd Valuation_commentaires fixe  internet Déc 08_TBG Onatel Février  2009  Vtbg V3_Flash du mois d' avril 2009_Flash du mois de septembre 2009 (2) (version 1)_Budget Telmob 2011" xfId="872"/>
    <cellStyle name="_Table_02 Pfd Valuation_commentaires fixe  internet Déc 08_TBG Onatel Février  2009  Vtbg V3_Flash du mois d' avril 2009_Flash du mois de septembre 2009 (2) (version 1)_Capex- Mobile" xfId="873"/>
    <cellStyle name="_Table_02 Pfd Valuation_commentaires fixe  internet Déc 08_TBG Onatel Février  2009  Vtbg V3_Flash du mois d' avril 2009_Reporting Onatel Mai 2009 V 0" xfId="874"/>
    <cellStyle name="_Table_02 Pfd Valuation_commentaires fixe  internet Déc 08_TBG Onatel Février  2009  Vtbg V3_Flash du mois d' avril 2009_Reporting Onatel Mai 2009 V 0_Budget Telmob 2011" xfId="875"/>
    <cellStyle name="_Table_02 Pfd Valuation_commentaires fixe  internet Déc 08_TBG Onatel Février  2009  Vtbg V3_Flash du mois d' avril 2009_Reporting Onatel Mai 2009 V 0_Capex- Mobile" xfId="876"/>
    <cellStyle name="_Table_02 Pfd Valuation_commentaires fixe  internet Déc 08_TBG Onatel Février  2009  Vtbg V3_Flash du mois d' avril 2009_Reporting Onatel septembre  2009 préparé" xfId="877"/>
    <cellStyle name="_Table_02 Pfd Valuation_commentaires fixe  internet Déc 08_TBG Onatel Février  2009  Vtbg V3_Flash du mois d' avril 2009_Reporting Onatel septembre  2009 préparé_Budget Telmob 2011" xfId="878"/>
    <cellStyle name="_Table_02 Pfd Valuation_commentaires fixe  internet Déc 08_TBG Onatel Février  2009  Vtbg V3_Flash du mois d' avril 2009_Reporting Onatel septembre  2009 préparé_Capex- Mobile" xfId="879"/>
    <cellStyle name="_Table_02 Pfd Valuation_commentaires fixe  internet Déc 08_TBG Onatel Février  2009  Vtbg V3_Flash du mois de mai 2009" xfId="880"/>
    <cellStyle name="_Table_02 Pfd Valuation_commentaires fixe  internet Déc 08_TBG Onatel Février  2009  Vtbg V3_Flash du mois de mai 2009_Budget Telmob 2011" xfId="881"/>
    <cellStyle name="_Table_02 Pfd Valuation_commentaires fixe  internet Déc 08_TBG Onatel Février  2009  Vtbg V3_Flash du mois de mai 2009_Capex- Mobile" xfId="882"/>
    <cellStyle name="_Table_02 Pfd Valuation_commentaires fixe  internet Déc 08_TBG Onatel Février  2009  Vtbg V3_Flash du mois de septembre 2009 (2) (version 1)" xfId="883"/>
    <cellStyle name="_Table_02 Pfd Valuation_commentaires fixe  internet Déc 08_TBG Onatel Février  2009  Vtbg V3_Flash du mois de septembre 2009 (2) (version 1)_Budget Telmob 2011" xfId="884"/>
    <cellStyle name="_Table_02 Pfd Valuation_commentaires fixe  internet Déc 08_TBG Onatel Février  2009  Vtbg V3_Flash du mois de septembre 2009 (2) (version 1)_Capex- Mobile" xfId="885"/>
    <cellStyle name="_Table_02 Pfd Valuation_commentaires fixe  internet Déc 08_TBG Onatel Février  2009  Vtbg V3_Reporting Onatel Mai 2009 V 0" xfId="886"/>
    <cellStyle name="_Table_02 Pfd Valuation_commentaires fixe  internet Déc 08_TBG Onatel Février  2009  Vtbg V3_Reporting Onatel Mai 2009 V 0_Budget Telmob 2011" xfId="887"/>
    <cellStyle name="_Table_02 Pfd Valuation_commentaires fixe  internet Déc 08_TBG Onatel Février  2009  Vtbg V3_Reporting Onatel Mai 2009 V 0_Capex- Mobile" xfId="888"/>
    <cellStyle name="_Table_02 Pfd Valuation_commentaires fixe  internet Déc 08_TBG Onatel Février  2009  Vtbg V3_Reporting Onatel septembre  2009 préparé" xfId="889"/>
    <cellStyle name="_Table_02 Pfd Valuation_commentaires fixe  internet Déc 08_TBG Onatel Février  2009  Vtbg V3_Reporting Onatel septembre  2009 préparé_Budget Telmob 2011" xfId="890"/>
    <cellStyle name="_Table_02 Pfd Valuation_commentaires fixe  internet Déc 08_TBG Onatel Février  2009  Vtbg V3_Reporting Onatel septembre  2009 préparé_Capex- Mobile" xfId="891"/>
    <cellStyle name="_Table_02 Pfd Valuation_Commentaires TBG mars" xfId="892"/>
    <cellStyle name="_Table_02 Pfd Valuation_Commentaires TBG mars_Budget Telmob 2011" xfId="893"/>
    <cellStyle name="_Table_02 Pfd Valuation_Commentaires TBG mars_Capex- Mobile" xfId="894"/>
    <cellStyle name="_Table_02 Pfd Valuation_Commentaires TBG mars_Copie de Flash du mois d' avril 2009 corrigé par NAIMI" xfId="895"/>
    <cellStyle name="_Table_02 Pfd Valuation_Commentaires TBG mars_Copie de Flash du mois d' avril 2009 corrigé par NAIMI_Budget Telmob 2011" xfId="896"/>
    <cellStyle name="_Table_02 Pfd Valuation_Commentaires TBG mars_Copie de Flash du mois d' avril 2009 corrigé par NAIMI_Capex- Mobile" xfId="897"/>
    <cellStyle name="_Table_02 Pfd Valuation_Commentaires TBG mars_Copie de Flash du mois d' avril 2009 corrigé par NAIMI_Flash du mois de mai 2009" xfId="898"/>
    <cellStyle name="_Table_02 Pfd Valuation_Commentaires TBG mars_Copie de Flash du mois d' avril 2009 corrigé par NAIMI_Flash du mois de mai 2009_Budget Telmob 2011" xfId="899"/>
    <cellStyle name="_Table_02 Pfd Valuation_Commentaires TBG mars_Copie de Flash du mois d' avril 2009 corrigé par NAIMI_Flash du mois de mai 2009_Capex- Mobile" xfId="900"/>
    <cellStyle name="_Table_02 Pfd Valuation_Commentaires TBG mars_Copie de Flash du mois d' avril 2009 corrigé par NAIMI_Flash du mois de septembre 2009 (2) (version 1)" xfId="901"/>
    <cellStyle name="_Table_02 Pfd Valuation_Commentaires TBG mars_Copie de Flash du mois d' avril 2009 corrigé par NAIMI_Flash du mois de septembre 2009 (2) (version 1)_Budget Telmob 2011" xfId="902"/>
    <cellStyle name="_Table_02 Pfd Valuation_Commentaires TBG mars_Copie de Flash du mois d' avril 2009 corrigé par NAIMI_Flash du mois de septembre 2009 (2) (version 1)_Capex- Mobile" xfId="903"/>
    <cellStyle name="_Table_02 Pfd Valuation_Commentaires TBG mars_Copie de Flash du mois d' avril 2009 corrigé par NAIMI_Reporting Onatel Mai 2009 V 0" xfId="904"/>
    <cellStyle name="_Table_02 Pfd Valuation_Commentaires TBG mars_Copie de Flash du mois d' avril 2009 corrigé par NAIMI_Reporting Onatel Mai 2009 V 0_Budget Telmob 2011" xfId="905"/>
    <cellStyle name="_Table_02 Pfd Valuation_Commentaires TBG mars_Copie de Flash du mois d' avril 2009 corrigé par NAIMI_Reporting Onatel Mai 2009 V 0_Capex- Mobile" xfId="906"/>
    <cellStyle name="_Table_02 Pfd Valuation_Commentaires TBG mars_Copie de Flash du mois d' avril 2009 corrigé par NAIMI_Reporting Onatel Mai 2009 V 0_Flash du mois de septembre 2009 (2) (version 1)" xfId="907"/>
    <cellStyle name="_Table_02 Pfd Valuation_Commentaires TBG mars_Copie de Flash du mois d' avril 2009 corrigé par NAIMI_Reporting Onatel Mai 2009 V 0_Flash du mois de septembre 2009 (2) (version 1)_Budget Telmob 2011" xfId="908"/>
    <cellStyle name="_Table_02 Pfd Valuation_Commentaires TBG mars_Copie de Flash du mois d' avril 2009 corrigé par NAIMI_Reporting Onatel Mai 2009 V 0_Flash du mois de septembre 2009 (2) (version 1)_Capex- Mobile" xfId="909"/>
    <cellStyle name="_Table_02 Pfd Valuation_Commentaires TBG mars_Copie de Flash du mois d' avril 2009 corrigé par NAIMI_Reporting Onatel Mai 2009 V 0_Reporting Onatel septembre  2009 préparé" xfId="910"/>
    <cellStyle name="_Table_02 Pfd Valuation_Commentaires TBG mars_Copie de Flash du mois d' avril 2009 corrigé par NAIMI_Reporting Onatel Mai 2009 V 0_Reporting Onatel septembre  2009 préparé_Budget Telmob 2011" xfId="911"/>
    <cellStyle name="_Table_02 Pfd Valuation_Commentaires TBG mars_Copie de Flash du mois d' avril 2009 corrigé par NAIMI_Reporting Onatel Mai 2009 V 0_Reporting Onatel septembre  2009 préparé_Capex- Mobile" xfId="912"/>
    <cellStyle name="_Table_02 Pfd Valuation_Commentaires TBG mars_Copie de Flash du mois d' avril 2009 corrigé par NAIMI_Reporting Onatel septembre  2009 préparé" xfId="913"/>
    <cellStyle name="_Table_02 Pfd Valuation_Commentaires TBG mars_Copie de Flash du mois d' avril 2009 corrigé par NAIMI_Reporting Onatel septembre  2009 préparé_Budget Telmob 2011" xfId="914"/>
    <cellStyle name="_Table_02 Pfd Valuation_Commentaires TBG mars_Copie de Flash du mois d' avril 2009 corrigé par NAIMI_Reporting Onatel septembre  2009 préparé_Capex- Mobile" xfId="915"/>
    <cellStyle name="_Table_02 Pfd Valuation_Commentaires TBG mars_Flash du mois d' avril 2009" xfId="916"/>
    <cellStyle name="_Table_02 Pfd Valuation_Commentaires TBG mars_Flash du mois d' avril 2009_Budget Telmob 2011" xfId="917"/>
    <cellStyle name="_Table_02 Pfd Valuation_Commentaires TBG mars_Flash du mois d' avril 2009_Capex- Mobile" xfId="918"/>
    <cellStyle name="_Table_02 Pfd Valuation_Commentaires TBG mars_Flash du mois d' avril 2009_Flash du mois de mai 2009" xfId="919"/>
    <cellStyle name="_Table_02 Pfd Valuation_Commentaires TBG mars_Flash du mois d' avril 2009_Flash du mois de mai 2009_Budget Telmob 2011" xfId="920"/>
    <cellStyle name="_Table_02 Pfd Valuation_Commentaires TBG mars_Flash du mois d' avril 2009_Flash du mois de mai 2009_Capex- Mobile" xfId="921"/>
    <cellStyle name="_Table_02 Pfd Valuation_Commentaires TBG mars_Flash du mois d' avril 2009_Flash du mois de septembre 2009 (2) (version 1)" xfId="922"/>
    <cellStyle name="_Table_02 Pfd Valuation_Commentaires TBG mars_Flash du mois d' avril 2009_Flash du mois de septembre 2009 (2) (version 1)_Budget Telmob 2011" xfId="923"/>
    <cellStyle name="_Table_02 Pfd Valuation_Commentaires TBG mars_Flash du mois d' avril 2009_Flash du mois de septembre 2009 (2) (version 1)_Capex- Mobile" xfId="924"/>
    <cellStyle name="_Table_02 Pfd Valuation_Commentaires TBG mars_Flash du mois d' avril 2009_Reporting Onatel Mai 2009 V 0" xfId="925"/>
    <cellStyle name="_Table_02 Pfd Valuation_Commentaires TBG mars_Flash du mois d' avril 2009_Reporting Onatel Mai 2009 V 0_Budget Telmob 2011" xfId="926"/>
    <cellStyle name="_Table_02 Pfd Valuation_Commentaires TBG mars_Flash du mois d' avril 2009_Reporting Onatel Mai 2009 V 0_Capex- Mobile" xfId="927"/>
    <cellStyle name="_Table_02 Pfd Valuation_Commentaires TBG mars_Flash du mois d' avril 2009_Reporting Onatel septembre  2009 préparé" xfId="928"/>
    <cellStyle name="_Table_02 Pfd Valuation_Commentaires TBG mars_Flash du mois d' avril 2009_Reporting Onatel septembre  2009 préparé_Budget Telmob 2011" xfId="929"/>
    <cellStyle name="_Table_02 Pfd Valuation_Commentaires TBG mars_Flash du mois d' avril 2009_Reporting Onatel septembre  2009 préparé_Capex- Mobile" xfId="930"/>
    <cellStyle name="_Table_02 Pfd Valuation_Commentaires TBG mars_Flash du mois de mai 2009" xfId="931"/>
    <cellStyle name="_Table_02 Pfd Valuation_Commentaires TBG mars_Flash du mois de mai 2009_Budget Telmob 2011" xfId="932"/>
    <cellStyle name="_Table_02 Pfd Valuation_Commentaires TBG mars_Flash du mois de mai 2009_Capex- Mobile" xfId="933"/>
    <cellStyle name="_Table_02 Pfd Valuation_Commentaires TBG mars_Flash du mois de septembre 2009 (2) (version 1)" xfId="934"/>
    <cellStyle name="_Table_02 Pfd Valuation_Commentaires TBG mars_Flash du mois de septembre 2009 (2) (version 1)_Budget Telmob 2011" xfId="935"/>
    <cellStyle name="_Table_02 Pfd Valuation_Commentaires TBG mars_Flash du mois de septembre 2009 (2) (version 1)_Capex- Mobile" xfId="936"/>
    <cellStyle name="_Table_02 Pfd Valuation_Commentaires TBG mars_Reporting Onatel Mai 2009 V 0" xfId="937"/>
    <cellStyle name="_Table_02 Pfd Valuation_Commentaires TBG mars_Reporting Onatel Mai 2009 V 0_Budget Telmob 2011" xfId="938"/>
    <cellStyle name="_Table_02 Pfd Valuation_Commentaires TBG mars_Reporting Onatel Mai 2009 V 0_Capex- Mobile" xfId="939"/>
    <cellStyle name="_Table_02 Pfd Valuation_Commentaires TBG mars_Reporting Onatel septembre  2009 préparé" xfId="940"/>
    <cellStyle name="_Table_02 Pfd Valuation_Commentaires TBG mars_Reporting Onatel septembre  2009 préparé_Budget Telmob 2011" xfId="941"/>
    <cellStyle name="_Table_02 Pfd Valuation_Commentaires TBG mars_Reporting Onatel septembre  2009 préparé_Capex- Mobile" xfId="942"/>
    <cellStyle name="_Table_02 Pfd Valuation_Copie de Flash du mois d' avril 2009 corrigé par NAIMI" xfId="943"/>
    <cellStyle name="_Table_02 Pfd Valuation_Copie de Flash du mois d' avril 2009 corrigé par NAIMI_Budget Telmob 2011" xfId="944"/>
    <cellStyle name="_Table_02 Pfd Valuation_Copie de Flash du mois d' avril 2009 corrigé par NAIMI_Capex- Mobile" xfId="945"/>
    <cellStyle name="_Table_02 Pfd Valuation_Copie de Flash du mois d' avril 2009 corrigé par NAIMI_Flash du mois de mai 2009" xfId="946"/>
    <cellStyle name="_Table_02 Pfd Valuation_Copie de Flash du mois d' avril 2009 corrigé par NAIMI_Flash du mois de mai 2009_Budget Telmob 2011" xfId="947"/>
    <cellStyle name="_Table_02 Pfd Valuation_Copie de Flash du mois d' avril 2009 corrigé par NAIMI_Flash du mois de mai 2009_Capex- Mobile" xfId="948"/>
    <cellStyle name="_Table_02 Pfd Valuation_Copie de Flash du mois d' avril 2009 corrigé par NAIMI_Flash du mois de septembre 2009 (2) (version 1)" xfId="949"/>
    <cellStyle name="_Table_02 Pfd Valuation_Copie de Flash du mois d' avril 2009 corrigé par NAIMI_Flash du mois de septembre 2009 (2) (version 1)_Budget Telmob 2011" xfId="950"/>
    <cellStyle name="_Table_02 Pfd Valuation_Copie de Flash du mois d' avril 2009 corrigé par NAIMI_Flash du mois de septembre 2009 (2) (version 1)_Capex- Mobile" xfId="951"/>
    <cellStyle name="_Table_02 Pfd Valuation_Copie de Flash du mois d' avril 2009 corrigé par NAIMI_Reporting Onatel Mai 2009 V 0" xfId="952"/>
    <cellStyle name="_Table_02 Pfd Valuation_Copie de Flash du mois d' avril 2009 corrigé par NAIMI_Reporting Onatel Mai 2009 V 0_Budget Telmob 2011" xfId="953"/>
    <cellStyle name="_Table_02 Pfd Valuation_Copie de Flash du mois d' avril 2009 corrigé par NAIMI_Reporting Onatel Mai 2009 V 0_Capex- Mobile" xfId="954"/>
    <cellStyle name="_Table_02 Pfd Valuation_Copie de Flash du mois d' avril 2009 corrigé par NAIMI_Reporting Onatel Mai 2009 V 0_Flash du mois de septembre 2009 (2) (version 1)" xfId="955"/>
    <cellStyle name="_Table_02 Pfd Valuation_Copie de Flash du mois d' avril 2009 corrigé par NAIMI_Reporting Onatel Mai 2009 V 0_Flash du mois de septembre 2009 (2) (version 1)_Budget Telmob 2011" xfId="956"/>
    <cellStyle name="_Table_02 Pfd Valuation_Copie de Flash du mois d' avril 2009 corrigé par NAIMI_Reporting Onatel Mai 2009 V 0_Flash du mois de septembre 2009 (2) (version 1)_Capex- Mobile" xfId="957"/>
    <cellStyle name="_Table_02 Pfd Valuation_Copie de Flash du mois d' avril 2009 corrigé par NAIMI_Reporting Onatel Mai 2009 V 0_Reporting Onatel septembre  2009 préparé" xfId="958"/>
    <cellStyle name="_Table_02 Pfd Valuation_Copie de Flash du mois d' avril 2009 corrigé par NAIMI_Reporting Onatel Mai 2009 V 0_Reporting Onatel septembre  2009 préparé_Budget Telmob 2011" xfId="959"/>
    <cellStyle name="_Table_02 Pfd Valuation_Copie de Flash du mois d' avril 2009 corrigé par NAIMI_Reporting Onatel Mai 2009 V 0_Reporting Onatel septembre  2009 préparé_Capex- Mobile" xfId="960"/>
    <cellStyle name="_Table_02 Pfd Valuation_Copie de Flash du mois d' avril 2009 corrigé par NAIMI_Reporting Onatel septembre  2009 préparé" xfId="961"/>
    <cellStyle name="_Table_02 Pfd Valuation_Copie de Flash du mois d' avril 2009 corrigé par NAIMI_Reporting Onatel septembre  2009 préparé_Budget Telmob 2011" xfId="962"/>
    <cellStyle name="_Table_02 Pfd Valuation_Copie de Flash du mois d' avril 2009 corrigé par NAIMI_Reporting Onatel septembre  2009 préparé_Capex- Mobile" xfId="963"/>
    <cellStyle name="_Table_02 Pfd Valuation_Flash du mois d' avril 2009" xfId="964"/>
    <cellStyle name="_Table_02 Pfd Valuation_Flash du mois d' avril 2009_Budget Telmob 2011" xfId="965"/>
    <cellStyle name="_Table_02 Pfd Valuation_Flash du mois d' avril 2009_Capex- Mobile" xfId="966"/>
    <cellStyle name="_Table_02 Pfd Valuation_Flash du mois d' avril 2009_Flash du mois de mai 2009" xfId="967"/>
    <cellStyle name="_Table_02 Pfd Valuation_Flash du mois d' avril 2009_Flash du mois de mai 2009_Budget Telmob 2011" xfId="968"/>
    <cellStyle name="_Table_02 Pfd Valuation_Flash du mois d' avril 2009_Flash du mois de mai 2009_Capex- Mobile" xfId="969"/>
    <cellStyle name="_Table_02 Pfd Valuation_Flash du mois d' avril 2009_Flash du mois de septembre 2009 (2) (version 1)" xfId="970"/>
    <cellStyle name="_Table_02 Pfd Valuation_Flash du mois d' avril 2009_Flash du mois de septembre 2009 (2) (version 1)_Budget Telmob 2011" xfId="971"/>
    <cellStyle name="_Table_02 Pfd Valuation_Flash du mois d' avril 2009_Flash du mois de septembre 2009 (2) (version 1)_Capex- Mobile" xfId="972"/>
    <cellStyle name="_Table_02 Pfd Valuation_Flash du mois d' avril 2009_Reporting Onatel Mai 2009 V 0" xfId="973"/>
    <cellStyle name="_Table_02 Pfd Valuation_Flash du mois d' avril 2009_Reporting Onatel Mai 2009 V 0_Budget Telmob 2011" xfId="974"/>
    <cellStyle name="_Table_02 Pfd Valuation_Flash du mois d' avril 2009_Reporting Onatel Mai 2009 V 0_Capex- Mobile" xfId="975"/>
    <cellStyle name="_Table_02 Pfd Valuation_Flash du mois d' avril 2009_Reporting Onatel septembre  2009 préparé" xfId="976"/>
    <cellStyle name="_Table_02 Pfd Valuation_Flash du mois d' avril 2009_Reporting Onatel septembre  2009 préparé_Budget Telmob 2011" xfId="977"/>
    <cellStyle name="_Table_02 Pfd Valuation_Flash du mois d' avril 2009_Reporting Onatel septembre  2009 préparé_Capex- Mobile" xfId="978"/>
    <cellStyle name="_Table_02 Pfd Valuation_Flash du mois de mai 2009" xfId="979"/>
    <cellStyle name="_Table_02 Pfd Valuation_Flash du mois de mai 2009_Budget Telmob 2011" xfId="980"/>
    <cellStyle name="_Table_02 Pfd Valuation_Flash du mois de mai 2009_Capex- Mobile" xfId="981"/>
    <cellStyle name="_Table_02 Pfd Valuation_Flash du mois de septembre 2009 (2) (version 1)" xfId="982"/>
    <cellStyle name="_Table_02 Pfd Valuation_Flash du mois de septembre 2009 (2) (version 1)_Budget Telmob 2011" xfId="983"/>
    <cellStyle name="_Table_02 Pfd Valuation_Flash du mois de septembre 2009 (2) (version 1)_Capex- Mobile" xfId="984"/>
    <cellStyle name="_Table_02 Pfd Valuation_P &amp; L Conso" xfId="985"/>
    <cellStyle name="_Table_02 Pfd Valuation_P &amp; L Conso_Budget Telmob 2011" xfId="986"/>
    <cellStyle name="_Table_02 Pfd Valuation_P &amp; L Conso_Capex- Mobile" xfId="987"/>
    <cellStyle name="_Table_02 Pfd Valuation_P &amp; L Conso_COMMENTAIRES JUILLET 2009" xfId="988"/>
    <cellStyle name="_Table_02 Pfd Valuation_P &amp; L Conso_COMMENTAIRES JUILLET 2009_Budget Telmob 2011" xfId="989"/>
    <cellStyle name="_Table_02 Pfd Valuation_P &amp; L Conso_COMMENTAIRES JUILLET 2009_Capex- Mobile" xfId="990"/>
    <cellStyle name="_Table_02 Pfd Valuation_P&amp;L S1 2008" xfId="991"/>
    <cellStyle name="_Table_02 Pfd Valuation_P&amp;L S1 2008_Budget Telmob 2011" xfId="992"/>
    <cellStyle name="_Table_02 Pfd Valuation_P&amp;L S1 2008_Capex- Mobile" xfId="993"/>
    <cellStyle name="_Table_02 Pfd Valuation_Reporting Onatel Avril 2009 V0" xfId="994"/>
    <cellStyle name="_Table_02 Pfd Valuation_Reporting Onatel Avril 2009 V0_Budget Telmob 2011" xfId="995"/>
    <cellStyle name="_Table_02 Pfd Valuation_Reporting Onatel Avril 2009 V0_Capex- Mobile" xfId="996"/>
    <cellStyle name="_Table_02 Pfd Valuation_Reporting Onatel Avril 2009 V0_Copie de Flash du mois d' avril 2009 corrigé par NAIMI" xfId="997"/>
    <cellStyle name="_Table_02 Pfd Valuation_Reporting Onatel Avril 2009 V0_Copie de Flash du mois d' avril 2009 corrigé par NAIMI_Budget Telmob 2011" xfId="998"/>
    <cellStyle name="_Table_02 Pfd Valuation_Reporting Onatel Avril 2009 V0_Copie de Flash du mois d' avril 2009 corrigé par NAIMI_Capex- Mobile" xfId="999"/>
    <cellStyle name="_Table_02 Pfd Valuation_Reporting Onatel Avril 2009 V0_Copie de Flash du mois d' avril 2009 corrigé par NAIMI_Flash du mois de mai 2009" xfId="1000"/>
    <cellStyle name="_Table_02 Pfd Valuation_Reporting Onatel Avril 2009 V0_Copie de Flash du mois d' avril 2009 corrigé par NAIMI_Flash du mois de mai 2009_Budget Telmob 2011" xfId="1001"/>
    <cellStyle name="_Table_02 Pfd Valuation_Reporting Onatel Avril 2009 V0_Copie de Flash du mois d' avril 2009 corrigé par NAIMI_Flash du mois de mai 2009_Capex- Mobile" xfId="1002"/>
    <cellStyle name="_Table_02 Pfd Valuation_Reporting Onatel Avril 2009 V0_Copie de Flash du mois d' avril 2009 corrigé par NAIMI_Flash du mois de septembre 2009 (2) (version 1)" xfId="1003"/>
    <cellStyle name="_Table_02 Pfd Valuation_Reporting Onatel Avril 2009 V0_Copie de Flash du mois d' avril 2009 corrigé par NAIMI_Flash du mois de septembre 2009 (2) (version 1)_Budget Telmob 2011" xfId="1004"/>
    <cellStyle name="_Table_02 Pfd Valuation_Reporting Onatel Avril 2009 V0_Copie de Flash du mois d' avril 2009 corrigé par NAIMI_Flash du mois de septembre 2009 (2) (version 1)_Capex- Mobile" xfId="1005"/>
    <cellStyle name="_Table_02 Pfd Valuation_Reporting Onatel Avril 2009 V0_Copie de Flash du mois d' avril 2009 corrigé par NAIMI_Reporting Onatel Mai 2009 V 0" xfId="1006"/>
    <cellStyle name="_Table_02 Pfd Valuation_Reporting Onatel Avril 2009 V0_Copie de Flash du mois d' avril 2009 corrigé par NAIMI_Reporting Onatel Mai 2009 V 0_Budget Telmob 2011" xfId="1007"/>
    <cellStyle name="_Table_02 Pfd Valuation_Reporting Onatel Avril 2009 V0_Copie de Flash du mois d' avril 2009 corrigé par NAIMI_Reporting Onatel Mai 2009 V 0_Capex- Mobile" xfId="1008"/>
    <cellStyle name="_Table_02 Pfd Valuation_Reporting Onatel Avril 2009 V0_Copie de Flash du mois d' avril 2009 corrigé par NAIMI_Reporting Onatel Mai 2009 V 0_Flash du mois de septembre 2009 (2) (version 1)" xfId="1009"/>
    <cellStyle name="_Table_02 Pfd Valuation_Reporting Onatel Avril 2009 V0_Copie de Flash du mois d' avril 2009 corrigé par NAIMI_Reporting Onatel Mai 2009 V 0_Flash du mois de septembre 2009 (2) (version 1)_Budget Telmob 2011" xfId="1010"/>
    <cellStyle name="_Table_02 Pfd Valuation_Reporting Onatel Avril 2009 V0_Copie de Flash du mois d' avril 2009 corrigé par NAIMI_Reporting Onatel Mai 2009 V 0_Flash du mois de septembre 2009 (2) (version 1)_Capex- Mobile" xfId="1011"/>
    <cellStyle name="_Table_02 Pfd Valuation_Reporting Onatel Avril 2009 V0_Copie de Flash du mois d' avril 2009 corrigé par NAIMI_Reporting Onatel Mai 2009 V 0_Reporting Onatel septembre  2009 préparé" xfId="1012"/>
    <cellStyle name="_Table_02 Pfd Valuation_Reporting Onatel Avril 2009 V0_Copie de Flash du mois d' avril 2009 corrigé par NAIMI_Reporting Onatel Mai 2009 V 0_Reporting Onatel septembre  2009 préparé_Budget Telmob 2011" xfId="1013"/>
    <cellStyle name="_Table_02 Pfd Valuation_Reporting Onatel Avril 2009 V0_Copie de Flash du mois d' avril 2009 corrigé par NAIMI_Reporting Onatel Mai 2009 V 0_Reporting Onatel septembre  2009 préparé_Capex- Mobile" xfId="1014"/>
    <cellStyle name="_Table_02 Pfd Valuation_Reporting Onatel Avril 2009 V0_Copie de Flash du mois d' avril 2009 corrigé par NAIMI_Reporting Onatel septembre  2009 préparé" xfId="1015"/>
    <cellStyle name="_Table_02 Pfd Valuation_Reporting Onatel Avril 2009 V0_Copie de Flash du mois d' avril 2009 corrigé par NAIMI_Reporting Onatel septembre  2009 préparé_Budget Telmob 2011" xfId="1016"/>
    <cellStyle name="_Table_02 Pfd Valuation_Reporting Onatel Avril 2009 V0_Copie de Flash du mois d' avril 2009 corrigé par NAIMI_Reporting Onatel septembre  2009 préparé_Capex- Mobile" xfId="1017"/>
    <cellStyle name="_Table_02 Pfd Valuation_Reporting Onatel Avril 2009 V0_Flash du mois de mai 2009" xfId="1018"/>
    <cellStyle name="_Table_02 Pfd Valuation_Reporting Onatel Avril 2009 V0_Flash du mois de mai 2009_Budget Telmob 2011" xfId="1019"/>
    <cellStyle name="_Table_02 Pfd Valuation_Reporting Onatel Avril 2009 V0_Flash du mois de mai 2009_Capex- Mobile" xfId="1020"/>
    <cellStyle name="_Table_02 Pfd Valuation_Reporting Onatel Avril 2009 V0_Flash du mois de septembre 2009 (2) (version 1)" xfId="1021"/>
    <cellStyle name="_Table_02 Pfd Valuation_Reporting Onatel Avril 2009 V0_Flash du mois de septembre 2009 (2) (version 1)_Budget Telmob 2011" xfId="1022"/>
    <cellStyle name="_Table_02 Pfd Valuation_Reporting Onatel Avril 2009 V0_Flash du mois de septembre 2009 (2) (version 1)_Capex- Mobile" xfId="1023"/>
    <cellStyle name="_Table_02 Pfd Valuation_Reporting Onatel Avril 2009 V0_Reporting Onatel Mai 2009 V 0" xfId="1024"/>
    <cellStyle name="_Table_02 Pfd Valuation_Reporting Onatel Avril 2009 V0_Reporting Onatel Mai 2009 V 0_Budget Telmob 2011" xfId="1025"/>
    <cellStyle name="_Table_02 Pfd Valuation_Reporting Onatel Avril 2009 V0_Reporting Onatel Mai 2009 V 0_Capex- Mobile" xfId="1026"/>
    <cellStyle name="_Table_02 Pfd Valuation_Reporting Onatel Avril 2009 V0_Reporting Onatel septembre  2009 préparé" xfId="1027"/>
    <cellStyle name="_Table_02 Pfd Valuation_Reporting Onatel Avril 2009 V0_Reporting Onatel septembre  2009 préparé_Budget Telmob 2011" xfId="1028"/>
    <cellStyle name="_Table_02 Pfd Valuation_Reporting Onatel Avril 2009 V0_Reporting Onatel septembre  2009 préparé_Capex- Mobile" xfId="1029"/>
    <cellStyle name="_Table_02 Pfd Valuation_Reporting Onatel Mai 2009 V 0" xfId="1030"/>
    <cellStyle name="_Table_02 Pfd Valuation_Reporting Onatel Mai 2009 V 0 A ENVOYE" xfId="1031"/>
    <cellStyle name="_Table_02 Pfd Valuation_Reporting Onatel Mai 2009 V 0 A ENVOYE_Budget Telmob 2011" xfId="1032"/>
    <cellStyle name="_Table_02 Pfd Valuation_Reporting Onatel Mai 2009 V 0 A ENVOYE_Capex- Mobile" xfId="1033"/>
    <cellStyle name="_Table_02 Pfd Valuation_Reporting Onatel Mai 2009 V 0 A ENVOYE_Flash du mois de septembre 2009 (2) (version 1)" xfId="1034"/>
    <cellStyle name="_Table_02 Pfd Valuation_Reporting Onatel Mai 2009 V 0 A ENVOYE_Flash du mois de septembre 2009 (2) (version 1)_Budget Telmob 2011" xfId="1035"/>
    <cellStyle name="_Table_02 Pfd Valuation_Reporting Onatel Mai 2009 V 0 A ENVOYE_Flash du mois de septembre 2009 (2) (version 1)_Capex- Mobile" xfId="1036"/>
    <cellStyle name="_Table_02 Pfd Valuation_Reporting Onatel Mai 2009 V 0 A ENVOYE_Reporting Onatel septembre  2009 préparé" xfId="1037"/>
    <cellStyle name="_Table_02 Pfd Valuation_Reporting Onatel Mai 2009 V 0 A ENVOYE_Reporting Onatel septembre  2009 préparé_Budget Telmob 2011" xfId="1038"/>
    <cellStyle name="_Table_02 Pfd Valuation_Reporting Onatel Mai 2009 V 0 A ENVOYE_Reporting Onatel septembre  2009 préparé_Capex- Mobile" xfId="1039"/>
    <cellStyle name="_Table_02 Pfd Valuation_Reporting Onatel Mai 2009 V 0_Budget Telmob 2011" xfId="1040"/>
    <cellStyle name="_Table_02 Pfd Valuation_Reporting Onatel Mai 2009 V 0_Capex- Mobile" xfId="1041"/>
    <cellStyle name="_Table_02 Pfd Valuation_Reporting Onatel septembre  2009 préparé" xfId="1042"/>
    <cellStyle name="_Table_02 Pfd Valuation_Reporting Onatel septembre  2009 préparé_Budget Telmob 2011" xfId="1043"/>
    <cellStyle name="_Table_02 Pfd Valuation_Reporting Onatel septembre  2009 préparé_Capex- Mobile" xfId="1044"/>
    <cellStyle name="_Table_02 Pfd Valuation_Rev Fixe-Internet" xfId="1045"/>
    <cellStyle name="_Table_02 Pfd Valuation_Rev Fixe-Internet_Budget Telmob 2011" xfId="1046"/>
    <cellStyle name="_Table_02 Pfd Valuation_Rev Fixe-Internet_Capex- Mobile" xfId="1047"/>
    <cellStyle name="_Table_02 Pfd Valuation_Rev Fixe-Internet_COMMENTAIRES JUILLET 2009" xfId="1048"/>
    <cellStyle name="_Table_02 Pfd Valuation_Rev Fixe-Internet_COMMENTAIRES JUILLET 2009_Budget Telmob 2011" xfId="1049"/>
    <cellStyle name="_Table_02 Pfd Valuation_Rev Fixe-Internet_COMMENTAIRES JUILLET 2009_Capex- Mobile" xfId="1050"/>
    <cellStyle name="_Table_02 Pfd Valuation_TBG Onatel Février  2009  Vtbg V3" xfId="1051"/>
    <cellStyle name="_Table_02 Pfd Valuation_TBG Onatel Février  2009  Vtbg V3_Budget Telmob 2011" xfId="1052"/>
    <cellStyle name="_Table_02 Pfd Valuation_TBG Onatel Février  2009  Vtbg V3_Capex- Mobile" xfId="1053"/>
    <cellStyle name="_Table_02 Pfd Valuation_TBG Onatel Février  2009  Vtbg V3_Commentaires TBG mars" xfId="1054"/>
    <cellStyle name="_Table_02 Pfd Valuation_TBG Onatel Février  2009  Vtbg V3_Commentaires TBG mars_Budget Telmob 2011" xfId="1055"/>
    <cellStyle name="_Table_02 Pfd Valuation_TBG Onatel Février  2009  Vtbg V3_Commentaires TBG mars_Capex- Mobile" xfId="1056"/>
    <cellStyle name="_Table_02 Pfd Valuation_TBG Onatel Février  2009  Vtbg V3_Commentaires TBG mars_Copie de Flash du mois d' avril 2009 corrigé par NAIMI" xfId="1057"/>
    <cellStyle name="_Table_02 Pfd Valuation_TBG Onatel Février  2009  Vtbg V3_Commentaires TBG mars_Copie de Flash du mois d' avril 2009 corrigé par NAIMI_Budget Telmob 2011" xfId="1058"/>
    <cellStyle name="_Table_02 Pfd Valuation_TBG Onatel Février  2009  Vtbg V3_Commentaires TBG mars_Copie de Flash du mois d' avril 2009 corrigé par NAIMI_Capex- Mobile" xfId="1059"/>
    <cellStyle name="_Table_02 Pfd Valuation_TBG Onatel Février  2009  Vtbg V3_Commentaires TBG mars_Copie de Flash du mois d' avril 2009 corrigé par NAIMI_Flash du mois de mai 2009" xfId="1060"/>
    <cellStyle name="_Table_02 Pfd Valuation_TBG Onatel Février  2009  Vtbg V3_Commentaires TBG mars_Copie de Flash du mois d' avril 2009 corrigé par NAIMI_Flash du mois de mai 2009_Budget Telmob 2011" xfId="1061"/>
    <cellStyle name="_Table_02 Pfd Valuation_TBG Onatel Février  2009  Vtbg V3_Commentaires TBG mars_Copie de Flash du mois d' avril 2009 corrigé par NAIMI_Flash du mois de mai 2009_Capex- Mobile" xfId="1062"/>
    <cellStyle name="_Table_02 Pfd Valuation_TBG Onatel Février  2009  Vtbg V3_Commentaires TBG mars_Copie de Flash du mois d' avril 2009 corrigé par NAIMI_Flash du mois de septembre 2009 (2) (version 1)" xfId="1063"/>
    <cellStyle name="_Table_02 Pfd Valuation_TBG Onatel Février  2009  Vtbg V3_Commentaires TBG mars_Copie de Flash du mois d' avril 2009 corrigé par NAIMI_Flash du mois de septembre 2009 (2) (version 1)_Budget Telmob 2011" xfId="1064"/>
    <cellStyle name="_Table_02 Pfd Valuation_TBG Onatel Février  2009  Vtbg V3_Commentaires TBG mars_Copie de Flash du mois d' avril 2009 corrigé par NAIMI_Flash du mois de septembre 2009 (2) (version 1)_Capex- Mobile" xfId="1065"/>
    <cellStyle name="_Table_02 Pfd Valuation_TBG Onatel Février  2009  Vtbg V3_Commentaires TBG mars_Copie de Flash du mois d' avril 2009 corrigé par NAIMI_Reporting Onatel Mai 2009 V 0" xfId="1066"/>
    <cellStyle name="_Table_02 Pfd Valuation_TBG Onatel Février  2009  Vtbg V3_Commentaires TBG mars_Copie de Flash du mois d' avril 2009 corrigé par NAIMI_Reporting Onatel Mai 2009 V 0_Budget Telmob 2011" xfId="1067"/>
    <cellStyle name="_Table_02 Pfd Valuation_TBG Onatel Février  2009  Vtbg V3_Commentaires TBG mars_Copie de Flash du mois d' avril 2009 corrigé par NAIMI_Reporting Onatel Mai 2009 V 0_Capex- Mobile" xfId="1068"/>
    <cellStyle name="_Table_02 Pfd Valuation_TBG Onatel Février  2009  Vtbg V3_Commentaires TBG mars_Copie de Flash du mois d' avril 2009 corrigé par NAIMI_Reporting Onatel Mai 2009 V 0_Flash du mois de septembre 2009 (2) (version 1)" xfId="1069"/>
    <cellStyle name="_Table_02 Pfd Valuation_TBG Onatel Février  2009  Vtbg V3_Commentaires TBG mars_Copie de Flash du mois d' avril 2009 corrigé par NAIMI_Reporting Onatel Mai 2009 V 0_Flash du mois de septembre 2009 (2) (version 1)_Budget Telmob 2011" xfId="1070"/>
    <cellStyle name="_Table_02 Pfd Valuation_TBG Onatel Février  2009  Vtbg V3_Commentaires TBG mars_Copie de Flash du mois d' avril 2009 corrigé par NAIMI_Reporting Onatel Mai 2009 V 0_Flash du mois de septembre 2009 (2) (version 1)_Capex- Mobile" xfId="1071"/>
    <cellStyle name="_Table_02 Pfd Valuation_TBG Onatel Février  2009  Vtbg V3_Commentaires TBG mars_Copie de Flash du mois d' avril 2009 corrigé par NAIMI_Reporting Onatel Mai 2009 V 0_Reporting Onatel septembre  2009 préparé" xfId="1072"/>
    <cellStyle name="_Table_02 Pfd Valuation_TBG Onatel Février  2009  Vtbg V3_Commentaires TBG mars_Copie de Flash du mois d' avril 2009 corrigé par NAIMI_Reporting Onatel Mai 2009 V 0_Reporting Onatel septembre  2009 préparé_Budget Telmob 2011" xfId="1073"/>
    <cellStyle name="_Table_02 Pfd Valuation_TBG Onatel Février  2009  Vtbg V3_Commentaires TBG mars_Copie de Flash du mois d' avril 2009 corrigé par NAIMI_Reporting Onatel Mai 2009 V 0_Reporting Onatel septembre  2009 préparé_Capex- Mobile" xfId="1074"/>
    <cellStyle name="_Table_02 Pfd Valuation_TBG Onatel Février  2009  Vtbg V3_Commentaires TBG mars_Copie de Flash du mois d' avril 2009 corrigé par NAIMI_Reporting Onatel septembre  2009 préparé" xfId="1075"/>
    <cellStyle name="_Table_02 Pfd Valuation_TBG Onatel Février  2009  Vtbg V3_Commentaires TBG mars_Copie de Flash du mois d' avril 2009 corrigé par NAIMI_Reporting Onatel septembre  2009 préparé_Budget Telmob 2011" xfId="1076"/>
    <cellStyle name="_Table_02 Pfd Valuation_TBG Onatel Février  2009  Vtbg V3_Commentaires TBG mars_Copie de Flash du mois d' avril 2009 corrigé par NAIMI_Reporting Onatel septembre  2009 préparé_Capex- Mobile" xfId="1077"/>
    <cellStyle name="_Table_02 Pfd Valuation_TBG Onatel Février  2009  Vtbg V3_Commentaires TBG mars_Flash du mois d' avril 2009" xfId="1078"/>
    <cellStyle name="_Table_02 Pfd Valuation_TBG Onatel Février  2009  Vtbg V3_Commentaires TBG mars_Flash du mois d' avril 2009_Budget Telmob 2011" xfId="1079"/>
    <cellStyle name="_Table_02 Pfd Valuation_TBG Onatel Février  2009  Vtbg V3_Commentaires TBG mars_Flash du mois d' avril 2009_Capex- Mobile" xfId="1080"/>
    <cellStyle name="_Table_02 Pfd Valuation_TBG Onatel Février  2009  Vtbg V3_Commentaires TBG mars_Flash du mois d' avril 2009_Flash du mois de mai 2009" xfId="1081"/>
    <cellStyle name="_Table_02 Pfd Valuation_TBG Onatel Février  2009  Vtbg V3_Commentaires TBG mars_Flash du mois d' avril 2009_Flash du mois de mai 2009_Budget Telmob 2011" xfId="1082"/>
    <cellStyle name="_Table_02 Pfd Valuation_TBG Onatel Février  2009  Vtbg V3_Commentaires TBG mars_Flash du mois d' avril 2009_Flash du mois de mai 2009_Capex- Mobile" xfId="1083"/>
    <cellStyle name="_Table_02 Pfd Valuation_TBG Onatel Février  2009  Vtbg V3_Commentaires TBG mars_Flash du mois d' avril 2009_Flash du mois de septembre 2009 (2) (version 1)" xfId="1084"/>
    <cellStyle name="_Table_02 Pfd Valuation_TBG Onatel Février  2009  Vtbg V3_Commentaires TBG mars_Flash du mois d' avril 2009_Reporting Onatel Mai 2009 V 0" xfId="1085"/>
    <cellStyle name="_Table_02 Pfd Valuation_TBG Onatel Février  2009  Vtbg V3_Commentaires TBG mars_Flash du mois d' avril 2009_Reporting Onatel septembre  2009 préparé" xfId="1086"/>
    <cellStyle name="_Table_02 Pfd Valuation_TBG Onatel Février  2009  Vtbg V3_Commentaires TBG mars_Flash du mois de mai 2009" xfId="1087"/>
    <cellStyle name="_Table_02 Pfd Valuation_TBG Onatel Février  2009  Vtbg V3_Commentaires TBG mars_Flash du mois de septembre 2009 (2) (version 1)" xfId="1088"/>
    <cellStyle name="_Table_02 Pfd Valuation_TBG Onatel Février  2009  Vtbg V3_Commentaires TBG mars_Reporting Onatel Mai 2009 V 0" xfId="1089"/>
    <cellStyle name="_Table_02 Pfd Valuation_TBG Onatel Février  2009  Vtbg V3_Commentaires TBG mars_Reporting Onatel septembre  2009 préparé" xfId="1090"/>
    <cellStyle name="_Table_02 Pfd Valuation_TBG Onatel Février  2009  Vtbg V3_Copie de Flash du mois d' avril 2009 corrigé par NAIMI" xfId="1091"/>
    <cellStyle name="_Table_02 Pfd Valuation_TBG Onatel Février  2009  Vtbg V3_Copie de Flash du mois d' avril 2009 corrigé par NAIMI_Flash du mois de mai 2009" xfId="1092"/>
    <cellStyle name="_Table_02 Pfd Valuation_TBG Onatel Février  2009  Vtbg V3_Copie de Flash du mois d' avril 2009 corrigé par NAIMI_Flash du mois de septembre 2009 (2) (version 1)" xfId="1093"/>
    <cellStyle name="_Table_02 Pfd Valuation_TBG Onatel Février  2009  Vtbg V3_Copie de Flash du mois d' avril 2009 corrigé par NAIMI_Reporting Onatel Mai 2009 V 0" xfId="1094"/>
    <cellStyle name="_Table_02 Pfd Valuation_TBG Onatel Février  2009  Vtbg V3_Copie de Flash du mois d' avril 2009 corrigé par NAIMI_Reporting Onatel Mai 2009 V 0_Flash du mois de septembre 2009 (2) (version 1)" xfId="1095"/>
    <cellStyle name="_Table_02 Pfd Valuation_TBG Onatel Février  2009  Vtbg V3_Copie de Flash du mois d' avril 2009 corrigé par NAIMI_Reporting Onatel Mai 2009 V 0_Reporting Onatel septembre  2009 préparé" xfId="1096"/>
    <cellStyle name="_Table_02 Pfd Valuation_TBG Onatel Février  2009  Vtbg V3_Copie de Flash du mois d' avril 2009 corrigé par NAIMI_Reporting Onatel septembre  2009 préparé" xfId="1097"/>
    <cellStyle name="_Table_02 Pfd Valuation_TBG Onatel Février  2009  Vtbg V3_Flash du mois d' avril 2009" xfId="1098"/>
    <cellStyle name="_Table_02 Pfd Valuation_TBG Onatel Février  2009  Vtbg V3_Flash du mois d' avril 2009_Flash du mois de mai 2009" xfId="1099"/>
    <cellStyle name="_Table_02 Pfd Valuation_TBG Onatel Février  2009  Vtbg V3_Flash du mois d' avril 2009_Flash du mois de septembre 2009 (2) (version 1)" xfId="1100"/>
    <cellStyle name="_Table_02 Pfd Valuation_TBG Onatel Février  2009  Vtbg V3_Flash du mois d' avril 2009_Reporting Onatel Mai 2009 V 0" xfId="1101"/>
    <cellStyle name="_Table_02 Pfd Valuation_TBG Onatel Février  2009  Vtbg V3_Flash du mois d' avril 2009_Reporting Onatel septembre  2009 préparé" xfId="1102"/>
    <cellStyle name="_Table_02 Pfd Valuation_TBG Onatel Février  2009  Vtbg V3_Flash du mois de mai 2009" xfId="1103"/>
    <cellStyle name="_Table_02 Pfd Valuation_TBG Onatel Février  2009  Vtbg V3_Flash du mois de septembre 2009 (2) (version 1)" xfId="1104"/>
    <cellStyle name="_Table_02 Pfd Valuation_TBG Onatel Février  2009  Vtbg V3_Reporting Onatel Mai 2009 V 0" xfId="1105"/>
    <cellStyle name="_Table_02 Pfd Valuation_TBG Onatel Février  2009  Vtbg V3_Reporting Onatel septembre  2009 préparé" xfId="1106"/>
    <cellStyle name="_Table_Capex- Mobile" xfId="1107"/>
    <cellStyle name="_Table_commentaires fixe  internet Déc 08" xfId="1108"/>
    <cellStyle name="_Table_commentaires fixe  internet Déc 08_Commentaires TBG mars" xfId="1109"/>
    <cellStyle name="_Table_commentaires fixe  internet Déc 08_Commentaires TBG mars_Copie de Flash du mois d' avril 2009 corrigé par NAIMI" xfId="1110"/>
    <cellStyle name="_Table_commentaires fixe  internet Déc 08_Commentaires TBG mars_Copie de Flash du mois d' avril 2009 corrigé par NAIMI_Flash du mois de mai 2009" xfId="1111"/>
    <cellStyle name="_Table_commentaires fixe  internet Déc 08_Commentaires TBG mars_Copie de Flash du mois d' avril 2009 corrigé par NAIMI_Flash du mois de septembre 2009 (2) (version 1)" xfId="1112"/>
    <cellStyle name="_Table_commentaires fixe  internet Déc 08_Commentaires TBG mars_Copie de Flash du mois d' avril 2009 corrigé par NAIMI_Reporting Onatel Mai 2009 V 0" xfId="1113"/>
    <cellStyle name="_Table_commentaires fixe  internet Déc 08_Commentaires TBG mars_Copie de Flash du mois d' avril 2009 corrigé par NAIMI_Reporting Onatel Mai 2009 V 0_Flash du mois de septembre 2009 (2) (version 1)" xfId="1114"/>
    <cellStyle name="_Table_commentaires fixe  internet Déc 08_Commentaires TBG mars_Copie de Flash du mois d' avril 2009 corrigé par NAIMI_Reporting Onatel Mai 2009 V 0_Reporting Onatel septembre  2009 préparé" xfId="1115"/>
    <cellStyle name="_Table_commentaires fixe  internet Déc 08_Commentaires TBG mars_Copie de Flash du mois d' avril 2009 corrigé par NAIMI_Reporting Onatel septembre  2009 préparé" xfId="1116"/>
    <cellStyle name="_Table_commentaires fixe  internet Déc 08_Commentaires TBG mars_Flash du mois d' avril 2009" xfId="1117"/>
    <cellStyle name="_Table_commentaires fixe  internet Déc 08_Commentaires TBG mars_Flash du mois d' avril 2009_Flash du mois de mai 2009" xfId="1118"/>
    <cellStyle name="_Table_commentaires fixe  internet Déc 08_Commentaires TBG mars_Flash du mois d' avril 2009_Flash du mois de septembre 2009 (2) (version 1)" xfId="1119"/>
    <cellStyle name="_Table_commentaires fixe  internet Déc 08_Commentaires TBG mars_Flash du mois d' avril 2009_Reporting Onatel Mai 2009 V 0" xfId="1120"/>
    <cellStyle name="_Table_commentaires fixe  internet Déc 08_Commentaires TBG mars_Flash du mois d' avril 2009_Reporting Onatel septembre  2009 préparé" xfId="1121"/>
    <cellStyle name="_Table_commentaires fixe  internet Déc 08_Commentaires TBG mars_Flash du mois de mai 2009" xfId="1122"/>
    <cellStyle name="_Table_commentaires fixe  internet Déc 08_Commentaires TBG mars_Flash du mois de septembre 2009 (2) (version 1)" xfId="1123"/>
    <cellStyle name="_Table_commentaires fixe  internet Déc 08_Commentaires TBG mars_Reporting Onatel Mai 2009 V 0" xfId="1124"/>
    <cellStyle name="_Table_commentaires fixe  internet Déc 08_Commentaires TBG mars_Reporting Onatel septembre  2009 préparé" xfId="1125"/>
    <cellStyle name="_Table_commentaires fixe  internet Déc 08_Copie de Flash du mois d' avril 2009 corrigé par NAIMI" xfId="1126"/>
    <cellStyle name="_Table_commentaires fixe  internet Déc 08_Copie de Flash du mois d' avril 2009 corrigé par NAIMI_Flash du mois de mai 2009" xfId="1127"/>
    <cellStyle name="_Table_commentaires fixe  internet Déc 08_Copie de Flash du mois d' avril 2009 corrigé par NAIMI_Flash du mois de septembre 2009 (2) (version 1)" xfId="1128"/>
    <cellStyle name="_Table_commentaires fixe  internet Déc 08_Copie de Flash du mois d' avril 2009 corrigé par NAIMI_Reporting Onatel Mai 2009 V 0" xfId="1129"/>
    <cellStyle name="_Table_commentaires fixe  internet Déc 08_Copie de Flash du mois d' avril 2009 corrigé par NAIMI_Reporting Onatel Mai 2009 V 0_Flash du mois de septembre 2009 (2) (version 1)" xfId="1130"/>
    <cellStyle name="_Table_commentaires fixe  internet Déc 08_Copie de Flash du mois d' avril 2009 corrigé par NAIMI_Reporting Onatel Mai 2009 V 0_Reporting Onatel septembre  2009 préparé" xfId="1131"/>
    <cellStyle name="_Table_commentaires fixe  internet Déc 08_Copie de Flash du mois d' avril 2009 corrigé par NAIMI_Reporting Onatel septembre  2009 préparé" xfId="1132"/>
    <cellStyle name="_Table_commentaires fixe  internet Déc 08_Flash du mois d' avril 2009" xfId="1133"/>
    <cellStyle name="_Table_commentaires fixe  internet Déc 08_Flash du mois d' avril 2009_Flash du mois de mai 2009" xfId="1134"/>
    <cellStyle name="_Table_commentaires fixe  internet Déc 08_Flash du mois d' avril 2009_Flash du mois de septembre 2009 (2) (version 1)" xfId="1135"/>
    <cellStyle name="_Table_commentaires fixe  internet Déc 08_Flash du mois d' avril 2009_Reporting Onatel Mai 2009 V 0" xfId="1136"/>
    <cellStyle name="_Table_commentaires fixe  internet Déc 08_Flash du mois d' avril 2009_Reporting Onatel septembre  2009 préparé" xfId="1137"/>
    <cellStyle name="_Table_commentaires fixe  internet Déc 08_Flash du mois de mai 2009" xfId="1138"/>
    <cellStyle name="_Table_commentaires fixe  internet Déc 08_Flash du mois de septembre 2009 (2) (version 1)" xfId="1139"/>
    <cellStyle name="_Table_commentaires fixe  internet Déc 08_Reporting Onatel Avril 2009 V0" xfId="1140"/>
    <cellStyle name="_Table_commentaires fixe  internet Déc 08_Reporting Onatel Avril 2009 V0_Copie de Flash du mois d' avril 2009 corrigé par NAIMI" xfId="1141"/>
    <cellStyle name="_Table_commentaires fixe  internet Déc 08_Reporting Onatel Avril 2009 V0_Copie de Flash du mois d' avril 2009 corrigé par NAIMI_Flash du mois de mai 2009" xfId="1142"/>
    <cellStyle name="_Table_commentaires fixe  internet Déc 08_Reporting Onatel Avril 2009 V0_Copie de Flash du mois d' avril 2009 corrigé par NAIMI_Flash du mois de septembre 2009 (2) (version 1)" xfId="1143"/>
    <cellStyle name="_Table_commentaires fixe  internet Déc 08_Reporting Onatel Avril 2009 V0_Copie de Flash du mois d' avril 2009 corrigé par NAIMI_Reporting Onatel Mai 2009 V 0" xfId="1144"/>
    <cellStyle name="_Table_commentaires fixe  internet Déc 08_Reporting Onatel Avril 2009 V0_Copie de Flash du mois d' avril 2009 corrigé par NAIMI_Reporting Onatel Mai 2009 V 0_Flash du mois de septembre 2009 (2) (version 1)" xfId="1145"/>
    <cellStyle name="_Table_commentaires fixe  internet Déc 08_Reporting Onatel Avril 2009 V0_Copie de Flash du mois d' avril 2009 corrigé par NAIMI_Reporting Onatel Mai 2009 V 0_Reporting Onatel septembre  2009 préparé" xfId="1146"/>
    <cellStyle name="_Table_commentaires fixe  internet Déc 08_Reporting Onatel Avril 2009 V0_Copie de Flash du mois d' avril 2009 corrigé par NAIMI_Reporting Onatel septembre  2009 préparé" xfId="1147"/>
    <cellStyle name="_Table_commentaires fixe  internet Déc 08_Reporting Onatel Avril 2009 V0_Flash du mois de mai 2009" xfId="1148"/>
    <cellStyle name="_Table_commentaires fixe  internet Déc 08_Reporting Onatel Avril 2009 V0_Flash du mois de septembre 2009 (2) (version 1)" xfId="1149"/>
    <cellStyle name="_Table_commentaires fixe  internet Déc 08_Reporting Onatel Avril 2009 V0_Reporting Onatel Mai 2009 V 0" xfId="1150"/>
    <cellStyle name="_Table_commentaires fixe  internet Déc 08_Reporting Onatel Avril 2009 V0_Reporting Onatel septembre  2009 préparé" xfId="1151"/>
    <cellStyle name="_Table_commentaires fixe  internet Déc 08_Reporting Onatel Mai 2009 V 0" xfId="1152"/>
    <cellStyle name="_Table_commentaires fixe  internet Déc 08_Reporting Onatel Mai 2009 V 0 A ENVOYE" xfId="1153"/>
    <cellStyle name="_Table_commentaires fixe  internet Déc 08_Reporting Onatel Mai 2009 V 0 A ENVOYE_Flash du mois de septembre 2009 (2) (version 1)" xfId="1154"/>
    <cellStyle name="_Table_commentaires fixe  internet Déc 08_Reporting Onatel Mai 2009 V 0 A ENVOYE_Reporting Onatel septembre  2009 préparé" xfId="1155"/>
    <cellStyle name="_Table_commentaires fixe  internet Déc 08_Reporting Onatel septembre  2009 préparé" xfId="1156"/>
    <cellStyle name="_Table_commentaires fixe  internet Déc 08_TBG Onatel Février  2009  Vtbg V3" xfId="1157"/>
    <cellStyle name="_Table_commentaires fixe  internet Déc 08_TBG Onatel Février  2009  Vtbg V3_Commentaires TBG mars" xfId="1158"/>
    <cellStyle name="_Table_commentaires fixe  internet Déc 08_TBG Onatel Février  2009  Vtbg V3_Commentaires TBG mars_Copie de Flash du mois d' avril 2009 corrigé par NAIMI" xfId="1159"/>
    <cellStyle name="_Table_commentaires fixe  internet Déc 08_TBG Onatel Février  2009  Vtbg V3_Commentaires TBG mars_Copie de Flash du mois d' avril 2009 corrigé par NAIMI_Flash du mois de mai 2009" xfId="1160"/>
    <cellStyle name="_Table_commentaires fixe  internet Déc 08_TBG Onatel Février  2009  Vtbg V3_Commentaires TBG mars_Copie de Flash du mois d' avril 2009 corrigé par NAIMI_Flash du mois de septembre 2009 (2) (version 1)" xfId="1161"/>
    <cellStyle name="_Table_commentaires fixe  internet Déc 08_TBG Onatel Février  2009  Vtbg V3_Commentaires TBG mars_Copie de Flash du mois d' avril 2009 corrigé par NAIMI_Reporting Onatel Mai 2009 V 0" xfId="1162"/>
    <cellStyle name="_Table_commentaires fixe  internet Déc 08_TBG Onatel Février  2009  Vtbg V3_Commentaires TBG mars_Copie de Flash du mois d' avril 2009 corrigé par NAIMI_Reporting Onatel Mai 2009 V 0_Flash du mois de septembre 2009 (2) (version 1)" xfId="1163"/>
    <cellStyle name="_Table_commentaires fixe  internet Déc 08_TBG Onatel Février  2009  Vtbg V3_Commentaires TBG mars_Copie de Flash du mois d' avril 2009 corrigé par NAIMI_Reporting Onatel Mai 2009 V 0_Reporting Onatel septembre  2009 préparé" xfId="1164"/>
    <cellStyle name="_Table_commentaires fixe  internet Déc 08_TBG Onatel Février  2009  Vtbg V3_Commentaires TBG mars_Copie de Flash du mois d' avril 2009 corrigé par NAIMI_Reporting Onatel septembre  2009 préparé" xfId="1165"/>
    <cellStyle name="_Table_commentaires fixe  internet Déc 08_TBG Onatel Février  2009  Vtbg V3_Commentaires TBG mars_Flash du mois d' avril 2009" xfId="1166"/>
    <cellStyle name="_Table_commentaires fixe  internet Déc 08_TBG Onatel Février  2009  Vtbg V3_Commentaires TBG mars_Flash du mois d' avril 2009_Flash du mois de mai 2009" xfId="1167"/>
    <cellStyle name="_Table_commentaires fixe  internet Déc 08_TBG Onatel Février  2009  Vtbg V3_Commentaires TBG mars_Flash du mois d' avril 2009_Flash du mois de septembre 2009 (2) (version 1)" xfId="1168"/>
    <cellStyle name="_Table_commentaires fixe  internet Déc 08_TBG Onatel Février  2009  Vtbg V3_Commentaires TBG mars_Flash du mois d' avril 2009_Reporting Onatel Mai 2009 V 0" xfId="1169"/>
    <cellStyle name="_Table_commentaires fixe  internet Déc 08_TBG Onatel Février  2009  Vtbg V3_Commentaires TBG mars_Flash du mois d' avril 2009_Reporting Onatel septembre  2009 préparé" xfId="1170"/>
    <cellStyle name="_Table_commentaires fixe  internet Déc 08_TBG Onatel Février  2009  Vtbg V3_Commentaires TBG mars_Flash du mois de mai 2009" xfId="1171"/>
    <cellStyle name="_Table_commentaires fixe  internet Déc 08_TBG Onatel Février  2009  Vtbg V3_Commentaires TBG mars_Flash du mois de septembre 2009 (2) (version 1)" xfId="1172"/>
    <cellStyle name="_Table_commentaires fixe  internet Déc 08_TBG Onatel Février  2009  Vtbg V3_Commentaires TBG mars_Reporting Onatel Mai 2009 V 0" xfId="1173"/>
    <cellStyle name="_Table_commentaires fixe  internet Déc 08_TBG Onatel Février  2009  Vtbg V3_Commentaires TBG mars_Reporting Onatel septembre  2009 préparé" xfId="1174"/>
    <cellStyle name="_Table_commentaires fixe  internet Déc 08_TBG Onatel Février  2009  Vtbg V3_Copie de Flash du mois d' avril 2009 corrigé par NAIMI" xfId="1175"/>
    <cellStyle name="_Table_commentaires fixe  internet Déc 08_TBG Onatel Février  2009  Vtbg V3_Copie de Flash du mois d' avril 2009 corrigé par NAIMI_Flash du mois de mai 2009" xfId="1176"/>
    <cellStyle name="_Table_commentaires fixe  internet Déc 08_TBG Onatel Février  2009  Vtbg V3_Copie de Flash du mois d' avril 2009 corrigé par NAIMI_Flash du mois de septembre 2009 (2) (version 1)" xfId="1177"/>
    <cellStyle name="_Table_commentaires fixe  internet Déc 08_TBG Onatel Février  2009  Vtbg V3_Copie de Flash du mois d' avril 2009 corrigé par NAIMI_Reporting Onatel Mai 2009 V 0" xfId="1178"/>
    <cellStyle name="_Table_commentaires fixe  internet Déc 08_TBG Onatel Février  2009  Vtbg V3_Copie de Flash du mois d' avril 2009 corrigé par NAIMI_Reporting Onatel Mai 2009 V 0_Flash du mois de septembre 2009 (2) (version 1)" xfId="1179"/>
    <cellStyle name="_Table_commentaires fixe  internet Déc 08_TBG Onatel Février  2009  Vtbg V3_Copie de Flash du mois d' avril 2009 corrigé par NAIMI_Reporting Onatel Mai 2009 V 0_Reporting Onatel septembre  2009 préparé" xfId="1180"/>
    <cellStyle name="_Table_commentaires fixe  internet Déc 08_TBG Onatel Février  2009  Vtbg V3_Copie de Flash du mois d' avril 2009 corrigé par NAIMI_Reporting Onatel septembre  2009 préparé" xfId="1181"/>
    <cellStyle name="_Table_commentaires fixe  internet Déc 08_TBG Onatel Février  2009  Vtbg V3_Flash du mois d' avril 2009" xfId="1182"/>
    <cellStyle name="_Table_commentaires fixe  internet Déc 08_TBG Onatel Février  2009  Vtbg V3_Flash du mois d' avril 2009_Flash du mois de mai 2009" xfId="1183"/>
    <cellStyle name="_Table_commentaires fixe  internet Déc 08_TBG Onatel Février  2009  Vtbg V3_Flash du mois d' avril 2009_Flash du mois de septembre 2009 (2) (version 1)" xfId="1184"/>
    <cellStyle name="_Table_commentaires fixe  internet Déc 08_TBG Onatel Février  2009  Vtbg V3_Flash du mois d' avril 2009_Reporting Onatel Mai 2009 V 0" xfId="1185"/>
    <cellStyle name="_Table_commentaires fixe  internet Déc 08_TBG Onatel Février  2009  Vtbg V3_Flash du mois d' avril 2009_Reporting Onatel septembre  2009 préparé" xfId="1186"/>
    <cellStyle name="_Table_commentaires fixe  internet Déc 08_TBG Onatel Février  2009  Vtbg V3_Flash du mois de mai 2009" xfId="1187"/>
    <cellStyle name="_Table_commentaires fixe  internet Déc 08_TBG Onatel Février  2009  Vtbg V3_Flash du mois de septembre 2009 (2) (version 1)" xfId="1188"/>
    <cellStyle name="_Table_commentaires fixe  internet Déc 08_TBG Onatel Février  2009  Vtbg V3_Reporting Onatel Mai 2009 V 0" xfId="1189"/>
    <cellStyle name="_Table_commentaires fixe  internet Déc 08_TBG Onatel Février  2009  Vtbg V3_Reporting Onatel septembre  2009 préparé" xfId="1190"/>
    <cellStyle name="_Table_Commentaires TBG mars" xfId="1191"/>
    <cellStyle name="_Table_Commentaires TBG mars_Copie de Flash du mois d' avril 2009 corrigé par NAIMI" xfId="1192"/>
    <cellStyle name="_Table_Commentaires TBG mars_Copie de Flash du mois d' avril 2009 corrigé par NAIMI_Flash du mois de mai 2009" xfId="1193"/>
    <cellStyle name="_Table_Commentaires TBG mars_Copie de Flash du mois d' avril 2009 corrigé par NAIMI_Flash du mois de septembre 2009 (2) (version 1)" xfId="1194"/>
    <cellStyle name="_Table_Commentaires TBG mars_Copie de Flash du mois d' avril 2009 corrigé par NAIMI_Reporting Onatel Mai 2009 V 0" xfId="1195"/>
    <cellStyle name="_Table_Commentaires TBG mars_Copie de Flash du mois d' avril 2009 corrigé par NAIMI_Reporting Onatel Mai 2009 V 0_Flash du mois de septembre 2009 (2) (version 1)" xfId="1196"/>
    <cellStyle name="_Table_Commentaires TBG mars_Copie de Flash du mois d' avril 2009 corrigé par NAIMI_Reporting Onatel Mai 2009 V 0_Reporting Onatel septembre  2009 préparé" xfId="1197"/>
    <cellStyle name="_Table_Commentaires TBG mars_Copie de Flash du mois d' avril 2009 corrigé par NAIMI_Reporting Onatel septembre  2009 préparé" xfId="1198"/>
    <cellStyle name="_Table_Commentaires TBG mars_Flash du mois d' avril 2009" xfId="1199"/>
    <cellStyle name="_Table_Commentaires TBG mars_Flash du mois d' avril 2009_Flash du mois de mai 2009" xfId="1200"/>
    <cellStyle name="_Table_Commentaires TBG mars_Flash du mois d' avril 2009_Flash du mois de septembre 2009 (2) (version 1)" xfId="1201"/>
    <cellStyle name="_Table_Commentaires TBG mars_Flash du mois d' avril 2009_Reporting Onatel Mai 2009 V 0" xfId="1202"/>
    <cellStyle name="_Table_Commentaires TBG mars_Flash du mois d' avril 2009_Reporting Onatel septembre  2009 préparé" xfId="1203"/>
    <cellStyle name="_Table_Commentaires TBG mars_Flash du mois de mai 2009" xfId="1204"/>
    <cellStyle name="_Table_Commentaires TBG mars_Flash du mois de septembre 2009 (2) (version 1)" xfId="1205"/>
    <cellStyle name="_Table_Commentaires TBG mars_Reporting Onatel Mai 2009 V 0" xfId="1206"/>
    <cellStyle name="_Table_Commentaires TBG mars_Reporting Onatel septembre  2009 préparé" xfId="1207"/>
    <cellStyle name="_Table_Contribution of assets into USAi_02" xfId="1208"/>
    <cellStyle name="_Table_Copie de Flash du mois d' avril 2009 corrigé par NAIMI" xfId="1209"/>
    <cellStyle name="_Table_Copie de Flash du mois d' avril 2009 corrigé par NAIMI_Flash du mois de mai 2009" xfId="1210"/>
    <cellStyle name="_Table_Copie de Flash du mois d' avril 2009 corrigé par NAIMI_Flash du mois de septembre 2009 (2) (version 1)" xfId="1211"/>
    <cellStyle name="_Table_Copie de Flash du mois d' avril 2009 corrigé par NAIMI_Reporting Onatel Mai 2009 V 0" xfId="1212"/>
    <cellStyle name="_Table_Copie de Flash du mois d' avril 2009 corrigé par NAIMI_Reporting Onatel Mai 2009 V 0_Flash du mois de septembre 2009 (2) (version 1)" xfId="1213"/>
    <cellStyle name="_Table_Copie de Flash du mois d' avril 2009 corrigé par NAIMI_Reporting Onatel Mai 2009 V 0_Reporting Onatel septembre  2009 préparé" xfId="1214"/>
    <cellStyle name="_Table_Copie de Flash du mois d' avril 2009 corrigé par NAIMI_Reporting Onatel septembre  2009 préparé" xfId="1215"/>
    <cellStyle name="_Table_Flash du mois d' avril 2009" xfId="1216"/>
    <cellStyle name="_Table_Flash du mois d' avril 2009_Flash du mois de mai 2009" xfId="1217"/>
    <cellStyle name="_Table_Flash du mois d' avril 2009_Flash du mois de septembre 2009 (2) (version 1)" xfId="1218"/>
    <cellStyle name="_Table_Flash du mois d' avril 2009_Reporting Onatel Mai 2009 V 0" xfId="1219"/>
    <cellStyle name="_Table_Flash du mois d' avril 2009_Reporting Onatel septembre  2009 préparé" xfId="1220"/>
    <cellStyle name="_Table_Flash du mois de mai 2009" xfId="1221"/>
    <cellStyle name="_Table_Flash du mois de septembre 2009 (2) (version 1)" xfId="1222"/>
    <cellStyle name="_Table_NBC-5 yearDCF-Final from Vivendi modified" xfId="1223"/>
    <cellStyle name="_Table_P &amp; L Conso" xfId="1224"/>
    <cellStyle name="_Table_P &amp; L Conso_COMMENTAIRES JUILLET 2009" xfId="1225"/>
    <cellStyle name="_Table_P&amp;L S1 2008" xfId="1226"/>
    <cellStyle name="_Table_Reporting Onatel Avril 2009 V0" xfId="1227"/>
    <cellStyle name="_Table_Reporting Onatel Avril 2009 V0_Copie de Flash du mois d' avril 2009 corrigé par NAIMI" xfId="1228"/>
    <cellStyle name="_Table_Reporting Onatel Avril 2009 V0_Copie de Flash du mois d' avril 2009 corrigé par NAIMI_Flash du mois de mai 2009" xfId="1229"/>
    <cellStyle name="_Table_Reporting Onatel Avril 2009 V0_Copie de Flash du mois d' avril 2009 corrigé par NAIMI_Flash du mois de septembre 2009 (2) (version 1)" xfId="1230"/>
    <cellStyle name="_Table_Reporting Onatel Avril 2009 V0_Copie de Flash du mois d' avril 2009 corrigé par NAIMI_Reporting Onatel Mai 2009 V 0" xfId="1231"/>
    <cellStyle name="_Table_Reporting Onatel Avril 2009 V0_Copie de Flash du mois d' avril 2009 corrigé par NAIMI_Reporting Onatel Mai 2009 V 0_Flash du mois de septembre 2009 (2) (version 1)" xfId="1232"/>
    <cellStyle name="_Table_Reporting Onatel Avril 2009 V0_Copie de Flash du mois d' avril 2009 corrigé par NAIMI_Reporting Onatel Mai 2009 V 0_Reporting Onatel septembre  2009 préparé" xfId="1233"/>
    <cellStyle name="_Table_Reporting Onatel Avril 2009 V0_Copie de Flash du mois d' avril 2009 corrigé par NAIMI_Reporting Onatel septembre  2009 préparé" xfId="1234"/>
    <cellStyle name="_Table_Reporting Onatel Avril 2009 V0_Flash du mois de mai 2009" xfId="1235"/>
    <cellStyle name="_Table_Reporting Onatel Avril 2009 V0_Flash du mois de septembre 2009 (2) (version 1)" xfId="1236"/>
    <cellStyle name="_Table_Reporting Onatel Avril 2009 V0_Reporting Onatel Mai 2009 V 0" xfId="1237"/>
    <cellStyle name="_Table_Reporting Onatel Avril 2009 V0_Reporting Onatel septembre  2009 préparé" xfId="1238"/>
    <cellStyle name="_Table_Reporting Onatel Mai 2009 V 0" xfId="1239"/>
    <cellStyle name="_Table_Reporting Onatel Mai 2009 V 0 A ENVOYE" xfId="1240"/>
    <cellStyle name="_Table_Reporting Onatel Mai 2009 V 0 A ENVOYE_Flash du mois de septembre 2009 (2) (version 1)" xfId="1241"/>
    <cellStyle name="_Table_Reporting Onatel Mai 2009 V 0 A ENVOYE_Reporting Onatel septembre  2009 préparé" xfId="1242"/>
    <cellStyle name="_Table_Reporting Onatel septembre  2009 préparé" xfId="1243"/>
    <cellStyle name="_Table_Rev Fixe-Internet" xfId="1244"/>
    <cellStyle name="_Table_Rev Fixe-Internet_COMMENTAIRES JUILLET 2009" xfId="1245"/>
    <cellStyle name="_Table_TBG Onatel Février  2009  Vtbg V3" xfId="1246"/>
    <cellStyle name="_Table_TBG Onatel Février  2009  Vtbg V3_Commentaires TBG mars" xfId="1247"/>
    <cellStyle name="_Table_TBG Onatel Février  2009  Vtbg V3_Commentaires TBG mars_Copie de Flash du mois d' avril 2009 corrigé par NAIMI" xfId="1248"/>
    <cellStyle name="_Table_TBG Onatel Février  2009  Vtbg V3_Commentaires TBG mars_Copie de Flash du mois d' avril 2009 corrigé par NAIMI_Flash du mois de mai 2009" xfId="1249"/>
    <cellStyle name="_Table_TBG Onatel Février  2009  Vtbg V3_Commentaires TBG mars_Copie de Flash du mois d' avril 2009 corrigé par NAIMI_Flash du mois de septembre 2009 (2) (version 1)" xfId="1250"/>
    <cellStyle name="_Table_TBG Onatel Février  2009  Vtbg V3_Commentaires TBG mars_Copie de Flash du mois d' avril 2009 corrigé par NAIMI_Reporting Onatel Mai 2009 V 0" xfId="1251"/>
    <cellStyle name="_Table_TBG Onatel Février  2009  Vtbg V3_Commentaires TBG mars_Copie de Flash du mois d' avril 2009 corrigé par NAIMI_Reporting Onatel Mai 2009 V 0_Flash du mois de septembre 2009 (2) (version 1)" xfId="1252"/>
    <cellStyle name="_Table_TBG Onatel Février  2009  Vtbg V3_Commentaires TBG mars_Copie de Flash du mois d' avril 2009 corrigé par NAIMI_Reporting Onatel Mai 2009 V 0_Reporting Onatel septembre  2009 préparé" xfId="1253"/>
    <cellStyle name="_Table_TBG Onatel Février  2009  Vtbg V3_Commentaires TBG mars_Copie de Flash du mois d' avril 2009 corrigé par NAIMI_Reporting Onatel septembre  2009 préparé" xfId="1254"/>
    <cellStyle name="_Table_TBG Onatel Février  2009  Vtbg V3_Commentaires TBG mars_Flash du mois d' avril 2009" xfId="1255"/>
    <cellStyle name="_Table_TBG Onatel Février  2009  Vtbg V3_Commentaires TBG mars_Flash du mois d' avril 2009_Flash du mois de mai 2009" xfId="1256"/>
    <cellStyle name="_Table_TBG Onatel Février  2009  Vtbg V3_Commentaires TBG mars_Flash du mois d' avril 2009_Flash du mois de septembre 2009 (2) (version 1)" xfId="1257"/>
    <cellStyle name="_Table_TBG Onatel Février  2009  Vtbg V3_Commentaires TBG mars_Flash du mois d' avril 2009_Reporting Onatel Mai 2009 V 0" xfId="1258"/>
    <cellStyle name="_Table_TBG Onatel Février  2009  Vtbg V3_Commentaires TBG mars_Flash du mois d' avril 2009_Reporting Onatel septembre  2009 préparé" xfId="1259"/>
    <cellStyle name="_Table_TBG Onatel Février  2009  Vtbg V3_Commentaires TBG mars_Flash du mois de mai 2009" xfId="1260"/>
    <cellStyle name="_Table_TBG Onatel Février  2009  Vtbg V3_Commentaires TBG mars_Flash du mois de septembre 2009 (2) (version 1)" xfId="1261"/>
    <cellStyle name="_Table_TBG Onatel Février  2009  Vtbg V3_Commentaires TBG mars_Reporting Onatel Mai 2009 V 0" xfId="1262"/>
    <cellStyle name="_Table_TBG Onatel Février  2009  Vtbg V3_Commentaires TBG mars_Reporting Onatel septembre  2009 préparé" xfId="1263"/>
    <cellStyle name="_Table_TBG Onatel Février  2009  Vtbg V3_Copie de Flash du mois d' avril 2009 corrigé par NAIMI" xfId="1264"/>
    <cellStyle name="_Table_TBG Onatel Février  2009  Vtbg V3_Copie de Flash du mois d' avril 2009 corrigé par NAIMI_Flash du mois de mai 2009" xfId="1265"/>
    <cellStyle name="_Table_TBG Onatel Février  2009  Vtbg V3_Copie de Flash du mois d' avril 2009 corrigé par NAIMI_Flash du mois de septembre 2009 (2) (version 1)" xfId="1266"/>
    <cellStyle name="_Table_TBG Onatel Février  2009  Vtbg V3_Copie de Flash du mois d' avril 2009 corrigé par NAIMI_Reporting Onatel Mai 2009 V 0" xfId="1267"/>
    <cellStyle name="_Table_TBG Onatel Février  2009  Vtbg V3_Copie de Flash du mois d' avril 2009 corrigé par NAIMI_Reporting Onatel Mai 2009 V 0_Flash du mois de septembre 2009 (2) (version 1)" xfId="1268"/>
    <cellStyle name="_Table_TBG Onatel Février  2009  Vtbg V3_Copie de Flash du mois d' avril 2009 corrigé par NAIMI_Reporting Onatel Mai 2009 V 0_Reporting Onatel septembre  2009 préparé" xfId="1269"/>
    <cellStyle name="_Table_TBG Onatel Février  2009  Vtbg V3_Copie de Flash du mois d' avril 2009 corrigé par NAIMI_Reporting Onatel septembre  2009 préparé" xfId="1270"/>
    <cellStyle name="_Table_TBG Onatel Février  2009  Vtbg V3_Flash du mois d' avril 2009" xfId="1271"/>
    <cellStyle name="_Table_TBG Onatel Février  2009  Vtbg V3_Flash du mois d' avril 2009_Flash du mois de mai 2009" xfId="1272"/>
    <cellStyle name="_Table_TBG Onatel Février  2009  Vtbg V3_Flash du mois d' avril 2009_Flash du mois de septembre 2009 (2) (version 1)" xfId="1273"/>
    <cellStyle name="_Table_TBG Onatel Février  2009  Vtbg V3_Flash du mois d' avril 2009_Reporting Onatel Mai 2009 V 0" xfId="1274"/>
    <cellStyle name="_Table_TBG Onatel Février  2009  Vtbg V3_Flash du mois d' avril 2009_Reporting Onatel septembre  2009 préparé" xfId="1275"/>
    <cellStyle name="_Table_TBG Onatel Février  2009  Vtbg V3_Flash du mois de mai 2009" xfId="1276"/>
    <cellStyle name="_Table_TBG Onatel Février  2009  Vtbg V3_Flash du mois de septembre 2009 (2) (version 1)" xfId="1277"/>
    <cellStyle name="_Table_TBG Onatel Février  2009  Vtbg V3_Reporting Onatel Mai 2009 V 0" xfId="1278"/>
    <cellStyle name="_Table_TBG Onatel Février  2009  Vtbg V3_Reporting Onatel septembre  2009 préparé" xfId="1279"/>
    <cellStyle name="_Table_USA Ownership" xfId="1280"/>
    <cellStyle name="_Table_USA Ownership_commentaires fixe  internet Déc 08" xfId="1281"/>
    <cellStyle name="_Table_USA Ownership_commentaires fixe  internet Déc 08_Commentaires TBG mars" xfId="1282"/>
    <cellStyle name="_Table_USA Ownership_commentaires fixe  internet Déc 08_Commentaires TBG mars_Copie de Flash du mois d' avril 2009 corrigé par NAIMI" xfId="1283"/>
    <cellStyle name="_Table_USA Ownership_commentaires fixe  internet Déc 08_Commentaires TBG mars_Copie de Flash du mois d' avril 2009 corrigé par NAIMI_Flash du mois de mai 2009" xfId="1284"/>
    <cellStyle name="_Table_USA Ownership_commentaires fixe  internet Déc 08_Commentaires TBG mars_Copie de Flash du mois d' avril 2009 corrigé par NAIMI_Flash du mois de septembre 2009 (2) (version 1)" xfId="1285"/>
    <cellStyle name="_Table_USA Ownership_commentaires fixe  internet Déc 08_Commentaires TBG mars_Copie de Flash du mois d' avril 2009 corrigé par NAIMI_Reporting Onatel Mai 2009 V 0" xfId="1286"/>
    <cellStyle name="_Table_USA Ownership_commentaires fixe  internet Déc 08_Commentaires TBG mars_Copie de Flash du mois d' avril 2009 corrigé par NAIMI_Reporting Onatel Mai 2009 V 0_Flash du mois de septembre 2009 (2) (version 1)" xfId="1287"/>
    <cellStyle name="_Table_USA Ownership_commentaires fixe  internet Déc 08_Commentaires TBG mars_Copie de Flash du mois d' avril 2009 corrigé par NAIMI_Reporting Onatel Mai 2009 V 0_Reporting Onatel septembre  2009 préparé" xfId="1288"/>
    <cellStyle name="_Table_USA Ownership_commentaires fixe  internet Déc 08_Commentaires TBG mars_Copie de Flash du mois d' avril 2009 corrigé par NAIMI_Reporting Onatel septembre  2009 préparé" xfId="1289"/>
    <cellStyle name="_Table_USA Ownership_commentaires fixe  internet Déc 08_Commentaires TBG mars_Flash du mois d' avril 2009" xfId="1290"/>
    <cellStyle name="_Table_USA Ownership_commentaires fixe  internet Déc 08_Commentaires TBG mars_Flash du mois d' avril 2009_Flash du mois de mai 2009" xfId="1291"/>
    <cellStyle name="_Table_USA Ownership_commentaires fixe  internet Déc 08_Commentaires TBG mars_Flash du mois d' avril 2009_Flash du mois de septembre 2009 (2) (version 1)" xfId="1292"/>
    <cellStyle name="_Table_USA Ownership_commentaires fixe  internet Déc 08_Commentaires TBG mars_Flash du mois d' avril 2009_Reporting Onatel Mai 2009 V 0" xfId="1293"/>
    <cellStyle name="_Table_USA Ownership_commentaires fixe  internet Déc 08_Commentaires TBG mars_Flash du mois d' avril 2009_Reporting Onatel septembre  2009 préparé" xfId="1294"/>
    <cellStyle name="_Table_USA Ownership_commentaires fixe  internet Déc 08_Commentaires TBG mars_Flash du mois de mai 2009" xfId="1295"/>
    <cellStyle name="_Table_USA Ownership_commentaires fixe  internet Déc 08_Commentaires TBG mars_Flash du mois de septembre 2009 (2) (version 1)" xfId="1296"/>
    <cellStyle name="_Table_USA Ownership_commentaires fixe  internet Déc 08_Commentaires TBG mars_Reporting Onatel Mai 2009 V 0" xfId="1297"/>
    <cellStyle name="_Table_USA Ownership_commentaires fixe  internet Déc 08_Commentaires TBG mars_Reporting Onatel septembre  2009 préparé" xfId="1298"/>
    <cellStyle name="_Table_USA Ownership_commentaires fixe  internet Déc 08_Copie de Flash du mois d' avril 2009 corrigé par NAIMI" xfId="1299"/>
    <cellStyle name="_Table_USA Ownership_commentaires fixe  internet Déc 08_Copie de Flash du mois d' avril 2009 corrigé par NAIMI_Flash du mois de mai 2009" xfId="1300"/>
    <cellStyle name="_Table_USA Ownership_commentaires fixe  internet Déc 08_Copie de Flash du mois d' avril 2009 corrigé par NAIMI_Flash du mois de septembre 2009 (2) (version 1)" xfId="1301"/>
    <cellStyle name="_Table_USA Ownership_commentaires fixe  internet Déc 08_Copie de Flash du mois d' avril 2009 corrigé par NAIMI_Reporting Onatel Mai 2009 V 0" xfId="1302"/>
    <cellStyle name="_Table_USA Ownership_commentaires fixe  internet Déc 08_Copie de Flash du mois d' avril 2009 corrigé par NAIMI_Reporting Onatel Mai 2009 V 0_Flash du mois de septembre 2009 (2) (version 1)" xfId="1303"/>
    <cellStyle name="_Table_USA Ownership_commentaires fixe  internet Déc 08_Copie de Flash du mois d' avril 2009 corrigé par NAIMI_Reporting Onatel Mai 2009 V 0_Reporting Onatel septembre  2009 préparé" xfId="1304"/>
    <cellStyle name="_Table_USA Ownership_commentaires fixe  internet Déc 08_Copie de Flash du mois d' avril 2009 corrigé par NAIMI_Reporting Onatel septembre  2009 préparé" xfId="1305"/>
    <cellStyle name="_Table_USA Ownership_commentaires fixe  internet Déc 08_Flash du mois d' avril 2009" xfId="1306"/>
    <cellStyle name="_Table_USA Ownership_commentaires fixe  internet Déc 08_Flash du mois d' avril 2009_Flash du mois de mai 2009" xfId="1307"/>
    <cellStyle name="_Table_USA Ownership_commentaires fixe  internet Déc 08_Flash du mois d' avril 2009_Flash du mois de septembre 2009 (2) (version 1)" xfId="1308"/>
    <cellStyle name="_Table_USA Ownership_commentaires fixe  internet Déc 08_Flash du mois d' avril 2009_Reporting Onatel Mai 2009 V 0" xfId="1309"/>
    <cellStyle name="_Table_USA Ownership_commentaires fixe  internet Déc 08_Flash du mois d' avril 2009_Reporting Onatel septembre  2009 préparé" xfId="1310"/>
    <cellStyle name="_Table_USA Ownership_commentaires fixe  internet Déc 08_Flash du mois de mai 2009" xfId="1311"/>
    <cellStyle name="_Table_USA Ownership_commentaires fixe  internet Déc 08_Flash du mois de septembre 2009 (2) (version 1)" xfId="1312"/>
    <cellStyle name="_Table_USA Ownership_commentaires fixe  internet Déc 08_Reporting Onatel Avril 2009 V0" xfId="1313"/>
    <cellStyle name="_Table_USA Ownership_commentaires fixe  internet Déc 08_Reporting Onatel Avril 2009 V0_Copie de Flash du mois d' avril 2009 corrigé par NAIMI" xfId="1314"/>
    <cellStyle name="_Table_USA Ownership_commentaires fixe  internet Déc 08_Reporting Onatel Avril 2009 V0_Copie de Flash du mois d' avril 2009 corrigé par NAIMI_Flash du mois de mai 2009" xfId="1315"/>
    <cellStyle name="_Table_USA Ownership_commentaires fixe  internet Déc 08_Reporting Onatel Avril 2009 V0_Copie de Flash du mois d' avril 2009 corrigé par NAIMI_Flash du mois de septembre 2009 (2) (version 1)" xfId="1316"/>
    <cellStyle name="_Table_USA Ownership_commentaires fixe  internet Déc 08_Reporting Onatel Avril 2009 V0_Copie de Flash du mois d' avril 2009 corrigé par NAIMI_Reporting Onatel Mai 2009 V 0" xfId="1317"/>
    <cellStyle name="_Table_USA Ownership_commentaires fixe  internet Déc 08_Reporting Onatel Avril 2009 V0_Copie de Flash du mois d' avril 2009 corrigé par NAIMI_Reporting Onatel Mai 2009 V 0_Flash du mois de septembre 2009 (2) (version 1)" xfId="1318"/>
    <cellStyle name="_Table_USA Ownership_commentaires fixe  internet Déc 08_Reporting Onatel Avril 2009 V0_Copie de Flash du mois d' avril 2009 corrigé par NAIMI_Reporting Onatel Mai 2009 V 0_Reporting Onatel septembre  2009 préparé" xfId="1319"/>
    <cellStyle name="_Table_USA Ownership_commentaires fixe  internet Déc 08_Reporting Onatel Avril 2009 V0_Copie de Flash du mois d' avril 2009 corrigé par NAIMI_Reporting Onatel septembre  2009 préparé" xfId="1320"/>
    <cellStyle name="_Table_USA Ownership_commentaires fixe  internet Déc 08_Reporting Onatel Avril 2009 V0_Flash du mois de mai 2009" xfId="1321"/>
    <cellStyle name="_Table_USA Ownership_commentaires fixe  internet Déc 08_Reporting Onatel Avril 2009 V0_Flash du mois de septembre 2009 (2) (version 1)" xfId="1322"/>
    <cellStyle name="_Table_USA Ownership_commentaires fixe  internet Déc 08_Reporting Onatel Avril 2009 V0_Reporting Onatel Mai 2009 V 0" xfId="1323"/>
    <cellStyle name="_Table_USA Ownership_commentaires fixe  internet Déc 08_Reporting Onatel Avril 2009 V0_Reporting Onatel septembre  2009 préparé" xfId="1324"/>
    <cellStyle name="_Table_USA Ownership_commentaires fixe  internet Déc 08_Reporting Onatel Mai 2009 V 0" xfId="1325"/>
    <cellStyle name="_Table_USA Ownership_commentaires fixe  internet Déc 08_Reporting Onatel Mai 2009 V 0 A ENVOYE" xfId="1326"/>
    <cellStyle name="_Table_USA Ownership_commentaires fixe  internet Déc 08_Reporting Onatel Mai 2009 V 0 A ENVOYE_Flash du mois de septembre 2009 (2) (version 1)" xfId="1327"/>
    <cellStyle name="_Table_USA Ownership_commentaires fixe  internet Déc 08_Reporting Onatel Mai 2009 V 0 A ENVOYE_Reporting Onatel septembre  2009 préparé" xfId="1328"/>
    <cellStyle name="_Table_USA Ownership_commentaires fixe  internet Déc 08_Reporting Onatel septembre  2009 préparé" xfId="1329"/>
    <cellStyle name="_Table_USA Ownership_commentaires fixe  internet Déc 08_TBG Onatel Février  2009  Vtbg V3" xfId="1330"/>
    <cellStyle name="_Table_USA Ownership_commentaires fixe  internet Déc 08_TBG Onatel Février  2009  Vtbg V3_Commentaires TBG mars" xfId="1331"/>
    <cellStyle name="_Table_USA Ownership_commentaires fixe  internet Déc 08_TBG Onatel Février  2009  Vtbg V3_Commentaires TBG mars_Copie de Flash du mois d' avril 2009 corrigé par NAIMI" xfId="1332"/>
    <cellStyle name="_Table_USA Ownership_commentaires fixe  internet Déc 08_TBG Onatel Février  2009  Vtbg V3_Commentaires TBG mars_Copie de Flash du mois d' avril 2009 corrigé par NAIMI_Flash du mois de mai 2009" xfId="1333"/>
    <cellStyle name="_Table_USA Ownership_commentaires fixe  internet Déc 08_TBG Onatel Février  2009  Vtbg V3_Commentaires TBG mars_Copie de Flash du mois d' avril 2009 corrigé par NAIMI_Flash du mois de septembre 2009 (2) (version 1)" xfId="1334"/>
    <cellStyle name="_Table_USA Ownership_commentaires fixe  internet Déc 08_TBG Onatel Février  2009  Vtbg V3_Commentaires TBG mars_Copie de Flash du mois d' avril 2009 corrigé par NAIMI_Reporting Onatel Mai 2009 V 0" xfId="1335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1336"/>
    <cellStyle name="_Table_USA Ownership_commentaires fixe  internet Déc 08_TBG Onatel Février  2009  Vtbg V3_Commentaires TBG mars_Copie de Flash du mois d' avril 2009 corrigé par NAIMI_Reporting Onatel Mai 2009 V 0_Reporting Onatel septembre  2009 préparé" xfId="1337"/>
    <cellStyle name="_Table_USA Ownership_commentaires fixe  internet Déc 08_TBG Onatel Février  2009  Vtbg V3_Commentaires TBG mars_Copie de Flash du mois d' avril 2009 corrigé par NAIMI_Reporting Onatel septembre  2009 préparé" xfId="1338"/>
    <cellStyle name="_Table_USA Ownership_commentaires fixe  internet Déc 08_TBG Onatel Février  2009  Vtbg V3_Commentaires TBG mars_Flash du mois d' avril 2009" xfId="1339"/>
    <cellStyle name="_Table_USA Ownership_commentaires fixe  internet Déc 08_TBG Onatel Février  2009  Vtbg V3_Commentaires TBG mars_Flash du mois d' avril 2009_Flash du mois de mai 2009" xfId="1340"/>
    <cellStyle name="_Table_USA Ownership_commentaires fixe  internet Déc 08_TBG Onatel Février  2009  Vtbg V3_Commentaires TBG mars_Flash du mois d' avril 2009_Flash du mois de septembre 2009 (2) (version 1)" xfId="1341"/>
    <cellStyle name="_Table_USA Ownership_commentaires fixe  internet Déc 08_TBG Onatel Février  2009  Vtbg V3_Commentaires TBG mars_Flash du mois d' avril 2009_Reporting Onatel Mai 2009 V 0" xfId="1342"/>
    <cellStyle name="_Table_USA Ownership_commentaires fixe  internet Déc 08_TBG Onatel Février  2009  Vtbg V3_Commentaires TBG mars_Flash du mois d' avril 2009_Reporting Onatel septembre  2009 préparé" xfId="1343"/>
    <cellStyle name="_Table_USA Ownership_commentaires fixe  internet Déc 08_TBG Onatel Février  2009  Vtbg V3_Commentaires TBG mars_Flash du mois de mai 2009" xfId="1344"/>
    <cellStyle name="_Table_USA Ownership_commentaires fixe  internet Déc 08_TBG Onatel Février  2009  Vtbg V3_Commentaires TBG mars_Flash du mois de septembre 2009 (2) (version 1)" xfId="1345"/>
    <cellStyle name="_Table_USA Ownership_commentaires fixe  internet Déc 08_TBG Onatel Février  2009  Vtbg V3_Commentaires TBG mars_Reporting Onatel Mai 2009 V 0" xfId="1346"/>
    <cellStyle name="_Table_USA Ownership_commentaires fixe  internet Déc 08_TBG Onatel Février  2009  Vtbg V3_Commentaires TBG mars_Reporting Onatel septembre  2009 préparé" xfId="1347"/>
    <cellStyle name="_Table_USA Ownership_commentaires fixe  internet Déc 08_TBG Onatel Février  2009  Vtbg V3_Copie de Flash du mois d' avril 2009 corrigé par NAIMI" xfId="1348"/>
    <cellStyle name="_Table_USA Ownership_commentaires fixe  internet Déc 08_TBG Onatel Février  2009  Vtbg V3_Copie de Flash du mois d' avril 2009 corrigé par NAIMI_Flash du mois de mai 2009" xfId="1349"/>
    <cellStyle name="_Table_USA Ownership_commentaires fixe  internet Déc 08_TBG Onatel Février  2009  Vtbg V3_Copie de Flash du mois d' avril 2009 corrigé par NAIMI_Flash du mois de septembre 2009 (2) (version 1)" xfId="1350"/>
    <cellStyle name="_Table_USA Ownership_commentaires fixe  internet Déc 08_TBG Onatel Février  2009  Vtbg V3_Copie de Flash du mois d' avril 2009 corrigé par NAIMI_Reporting Onatel Mai 2009 V 0" xfId="1351"/>
    <cellStyle name="_Table_USA Ownership_commentaires fixe  internet Déc 08_TBG Onatel Février  2009  Vtbg V3_Copie de Flash du mois d' avril 2009 corrigé par NAIMI_Reporting Onatel Mai 2009 V 0_Flash du mois de septembre 2009 (2) (version 1)" xfId="1352"/>
    <cellStyle name="_Table_USA Ownership_commentaires fixe  internet Déc 08_TBG Onatel Février  2009  Vtbg V3_Copie de Flash du mois d' avril 2009 corrigé par NAIMI_Reporting Onatel Mai 2009 V 0_Reporting Onatel septembre  2009 préparé" xfId="1353"/>
    <cellStyle name="_Table_USA Ownership_commentaires fixe  internet Déc 08_TBG Onatel Février  2009  Vtbg V3_Copie de Flash du mois d' avril 2009 corrigé par NAIMI_Reporting Onatel septembre  2009 préparé" xfId="1354"/>
    <cellStyle name="_Table_USA Ownership_commentaires fixe  internet Déc 08_TBG Onatel Février  2009  Vtbg V3_Flash du mois d' avril 2009" xfId="1355"/>
    <cellStyle name="_Table_USA Ownership_commentaires fixe  internet Déc 08_TBG Onatel Février  2009  Vtbg V3_Flash du mois d' avril 2009_Flash du mois de mai 2009" xfId="1356"/>
    <cellStyle name="_Table_USA Ownership_commentaires fixe  internet Déc 08_TBG Onatel Février  2009  Vtbg V3_Flash du mois d' avril 2009_Flash du mois de septembre 2009 (2) (version 1)" xfId="1357"/>
    <cellStyle name="_Table_USA Ownership_commentaires fixe  internet Déc 08_TBG Onatel Février  2009  Vtbg V3_Flash du mois d' avril 2009_Reporting Onatel Mai 2009 V 0" xfId="1358"/>
    <cellStyle name="_Table_USA Ownership_commentaires fixe  internet Déc 08_TBG Onatel Février  2009  Vtbg V3_Flash du mois d' avril 2009_Reporting Onatel septembre  2009 préparé" xfId="1359"/>
    <cellStyle name="_Table_USA Ownership_commentaires fixe  internet Déc 08_TBG Onatel Février  2009  Vtbg V3_Flash du mois de mai 2009" xfId="1360"/>
    <cellStyle name="_Table_USA Ownership_commentaires fixe  internet Déc 08_TBG Onatel Février  2009  Vtbg V3_Flash du mois de septembre 2009 (2) (version 1)" xfId="1361"/>
    <cellStyle name="_Table_USA Ownership_commentaires fixe  internet Déc 08_TBG Onatel Février  2009  Vtbg V3_Reporting Onatel Mai 2009 V 0" xfId="1362"/>
    <cellStyle name="_Table_USA Ownership_commentaires fixe  internet Déc 08_TBG Onatel Février  2009  Vtbg V3_Reporting Onatel septembre  2009 préparé" xfId="1363"/>
    <cellStyle name="_Table_USA Ownership_Commentaires TBG mars" xfId="1364"/>
    <cellStyle name="_Table_USA Ownership_Commentaires TBG mars_Copie de Flash du mois d' avril 2009 corrigé par NAIMI" xfId="1365"/>
    <cellStyle name="_Table_USA Ownership_Commentaires TBG mars_Copie de Flash du mois d' avril 2009 corrigé par NAIMI_Flash du mois de mai 2009" xfId="1366"/>
    <cellStyle name="_Table_USA Ownership_Commentaires TBG mars_Copie de Flash du mois d' avril 2009 corrigé par NAIMI_Flash du mois de septembre 2009 (2) (version 1)" xfId="1367"/>
    <cellStyle name="_Table_USA Ownership_Commentaires TBG mars_Copie de Flash du mois d' avril 2009 corrigé par NAIMI_Reporting Onatel Mai 2009 V 0" xfId="1368"/>
    <cellStyle name="_Table_USA Ownership_Commentaires TBG mars_Copie de Flash du mois d' avril 2009 corrigé par NAIMI_Reporting Onatel Mai 2009 V 0_Flash du mois de septembre 2009 (2) (version 1)" xfId="1369"/>
    <cellStyle name="_Table_USA Ownership_Commentaires TBG mars_Copie de Flash du mois d' avril 2009 corrigé par NAIMI_Reporting Onatel Mai 2009 V 0_Reporting Onatel septembre  2009 préparé" xfId="1370"/>
    <cellStyle name="_Table_USA Ownership_Commentaires TBG mars_Copie de Flash du mois d' avril 2009 corrigé par NAIMI_Reporting Onatel septembre  2009 préparé" xfId="1371"/>
    <cellStyle name="_Table_USA Ownership_Commentaires TBG mars_Flash du mois d' avril 2009" xfId="1372"/>
    <cellStyle name="_Table_USA Ownership_Commentaires TBG mars_Flash du mois d' avril 2009_Flash du mois de mai 2009" xfId="1373"/>
    <cellStyle name="_Table_USA Ownership_Commentaires TBG mars_Flash du mois d' avril 2009_Flash du mois de septembre 2009 (2) (version 1)" xfId="1374"/>
    <cellStyle name="_Table_USA Ownership_Commentaires TBG mars_Flash du mois d' avril 2009_Reporting Onatel Mai 2009 V 0" xfId="1375"/>
    <cellStyle name="_Table_USA Ownership_Commentaires TBG mars_Flash du mois d' avril 2009_Reporting Onatel septembre  2009 préparé" xfId="1376"/>
    <cellStyle name="_Table_USA Ownership_Commentaires TBG mars_Flash du mois de mai 2009" xfId="1377"/>
    <cellStyle name="_Table_USA Ownership_Commentaires TBG mars_Flash du mois de septembre 2009 (2) (version 1)" xfId="1378"/>
    <cellStyle name="_Table_USA Ownership_Commentaires TBG mars_Reporting Onatel Mai 2009 V 0" xfId="1379"/>
    <cellStyle name="_Table_USA Ownership_Commentaires TBG mars_Reporting Onatel septembre  2009 préparé" xfId="1380"/>
    <cellStyle name="_Table_USA Ownership_Copie de Flash du mois d' avril 2009 corrigé par NAIMI" xfId="1381"/>
    <cellStyle name="_Table_USA Ownership_Copie de Flash du mois d' avril 2009 corrigé par NAIMI_Flash du mois de mai 2009" xfId="1382"/>
    <cellStyle name="_Table_USA Ownership_Copie de Flash du mois d' avril 2009 corrigé par NAIMI_Flash du mois de septembre 2009 (2) (version 1)" xfId="1383"/>
    <cellStyle name="_Table_USA Ownership_Copie de Flash du mois d' avril 2009 corrigé par NAIMI_Reporting Onatel Mai 2009 V 0" xfId="1384"/>
    <cellStyle name="_Table_USA Ownership_Copie de Flash du mois d' avril 2009 corrigé par NAIMI_Reporting Onatel Mai 2009 V 0_Flash du mois de septembre 2009 (2) (version 1)" xfId="1385"/>
    <cellStyle name="_Table_USA Ownership_Copie de Flash du mois d' avril 2009 corrigé par NAIMI_Reporting Onatel Mai 2009 V 0_Reporting Onatel septembre  2009 préparé" xfId="1386"/>
    <cellStyle name="_Table_USA Ownership_Copie de Flash du mois d' avril 2009 corrigé par NAIMI_Reporting Onatel septembre  2009 préparé" xfId="1387"/>
    <cellStyle name="_Table_USA Ownership_Flash du mois d' avril 2009" xfId="1388"/>
    <cellStyle name="_Table_USA Ownership_Flash du mois d' avril 2009_Flash du mois de mai 2009" xfId="1389"/>
    <cellStyle name="_Table_USA Ownership_Flash du mois d' avril 2009_Flash du mois de septembre 2009 (2) (version 1)" xfId="1390"/>
    <cellStyle name="_Table_USA Ownership_Flash du mois d' avril 2009_Reporting Onatel Mai 2009 V 0" xfId="1391"/>
    <cellStyle name="_Table_USA Ownership_Flash du mois d' avril 2009_Reporting Onatel septembre  2009 préparé" xfId="1392"/>
    <cellStyle name="_Table_USA Ownership_Flash du mois de mai 2009" xfId="1393"/>
    <cellStyle name="_Table_USA Ownership_Flash du mois de septembre 2009 (2) (version 1)" xfId="1394"/>
    <cellStyle name="_Table_USA Ownership_P &amp; L Conso" xfId="1395"/>
    <cellStyle name="_Table_USA Ownership_P &amp; L Conso_COMMENTAIRES JUILLET 2009" xfId="1396"/>
    <cellStyle name="_Table_USA Ownership_P&amp;L S1 2008" xfId="1397"/>
    <cellStyle name="_Table_USA Ownership_Reporting Onatel Avril 2009 V0" xfId="1398"/>
    <cellStyle name="_Table_USA Ownership_Reporting Onatel Avril 2009 V0_Copie de Flash du mois d' avril 2009 corrigé par NAIMI" xfId="1399"/>
    <cellStyle name="_Table_USA Ownership_Reporting Onatel Avril 2009 V0_Copie de Flash du mois d' avril 2009 corrigé par NAIMI_Flash du mois de mai 2009" xfId="1400"/>
    <cellStyle name="_Table_USA Ownership_Reporting Onatel Avril 2009 V0_Copie de Flash du mois d' avril 2009 corrigé par NAIMI_Flash du mois de septembre 2009 (2) (version 1)" xfId="1401"/>
    <cellStyle name="_Table_USA Ownership_Reporting Onatel Avril 2009 V0_Copie de Flash du mois d' avril 2009 corrigé par NAIMI_Reporting Onatel Mai 2009 V 0" xfId="1402"/>
    <cellStyle name="_Table_USA Ownership_Reporting Onatel Avril 2009 V0_Copie de Flash du mois d' avril 2009 corrigé par NAIMI_Reporting Onatel Mai 2009 V 0_Flash du mois de septembre 2009 (2) (version 1)" xfId="1403"/>
    <cellStyle name="_Table_USA Ownership_Reporting Onatel Avril 2009 V0_Copie de Flash du mois d' avril 2009 corrigé par NAIMI_Reporting Onatel Mai 2009 V 0_Reporting Onatel septembre  2009 préparé" xfId="1404"/>
    <cellStyle name="_Table_USA Ownership_Reporting Onatel Avril 2009 V0_Copie de Flash du mois d' avril 2009 corrigé par NAIMI_Reporting Onatel septembre  2009 préparé" xfId="1405"/>
    <cellStyle name="_Table_USA Ownership_Reporting Onatel Avril 2009 V0_Flash du mois de mai 2009" xfId="1406"/>
    <cellStyle name="_Table_USA Ownership_Reporting Onatel Avril 2009 V0_Flash du mois de septembre 2009 (2) (version 1)" xfId="1407"/>
    <cellStyle name="_Table_USA Ownership_Reporting Onatel Avril 2009 V0_Reporting Onatel Mai 2009 V 0" xfId="1408"/>
    <cellStyle name="_Table_USA Ownership_Reporting Onatel Avril 2009 V0_Reporting Onatel septembre  2009 préparé" xfId="1409"/>
    <cellStyle name="_Table_USA Ownership_Reporting Onatel Mai 2009 V 0" xfId="1410"/>
    <cellStyle name="_Table_USA Ownership_Reporting Onatel Mai 2009 V 0 A ENVOYE" xfId="1411"/>
    <cellStyle name="_Table_USA Ownership_Reporting Onatel Mai 2009 V 0 A ENVOYE_Flash du mois de septembre 2009 (2) (version 1)" xfId="1412"/>
    <cellStyle name="_Table_USA Ownership_Reporting Onatel Mai 2009 V 0 A ENVOYE_Reporting Onatel septembre  2009 préparé" xfId="1413"/>
    <cellStyle name="_Table_USA Ownership_Reporting Onatel septembre  2009 préparé" xfId="1414"/>
    <cellStyle name="_Table_USA Ownership_Rev Fixe-Internet" xfId="1415"/>
    <cellStyle name="_Table_USA Ownership_Rev Fixe-Internet_COMMENTAIRES JUILLET 2009" xfId="1416"/>
    <cellStyle name="_Table_USA Ownership_TBG Onatel Février  2009  Vtbg V3" xfId="1417"/>
    <cellStyle name="_Table_USA Ownership_TBG Onatel Février  2009  Vtbg V3_Commentaires TBG mars" xfId="1418"/>
    <cellStyle name="_Table_USA Ownership_TBG Onatel Février  2009  Vtbg V3_Commentaires TBG mars_Copie de Flash du mois d' avril 2009 corrigé par NAIMI" xfId="1419"/>
    <cellStyle name="_Table_USA Ownership_TBG Onatel Février  2009  Vtbg V3_Commentaires TBG mars_Copie de Flash du mois d' avril 2009 corrigé par NAIMI_Flash du mois de mai 2009" xfId="1420"/>
    <cellStyle name="_Table_USA Ownership_TBG Onatel Février  2009  Vtbg V3_Commentaires TBG mars_Copie de Flash du mois d' avril 2009 corrigé par NAIMI_Flash du mois de septembre 2009 (2) (version 1)" xfId="1421"/>
    <cellStyle name="_Table_USA Ownership_TBG Onatel Février  2009  Vtbg V3_Commentaires TBG mars_Copie de Flash du mois d' avril 2009 corrigé par NAIMI_Reporting Onatel Mai 2009 V 0" xfId="1422"/>
    <cellStyle name="_Table_USA Ownership_TBG Onatel Février  2009  Vtbg V3_Commentaires TBG mars_Copie de Flash du mois d' avril 2009 corrigé par NAIMI_Reporting Onatel Mai 2009 V 0_Flash du mois de septembre 2009 (2) (version 1)" xfId="1423"/>
    <cellStyle name="_Table_USA Ownership_TBG Onatel Février  2009  Vtbg V3_Commentaires TBG mars_Copie de Flash du mois d' avril 2009 corrigé par NAIMI_Reporting Onatel Mai 2009 V 0_Reporting Onatel septembre  2009 préparé" xfId="1424"/>
    <cellStyle name="_Table_USA Ownership_TBG Onatel Février  2009  Vtbg V3_Commentaires TBG mars_Copie de Flash du mois d' avril 2009 corrigé par NAIMI_Reporting Onatel septembre  2009 préparé" xfId="1425"/>
    <cellStyle name="_Table_USA Ownership_TBG Onatel Février  2009  Vtbg V3_Commentaires TBG mars_Flash du mois d' avril 2009" xfId="1426"/>
    <cellStyle name="_Table_USA Ownership_TBG Onatel Février  2009  Vtbg V3_Commentaires TBG mars_Flash du mois d' avril 2009_Flash du mois de mai 2009" xfId="1427"/>
    <cellStyle name="_Table_USA Ownership_TBG Onatel Février  2009  Vtbg V3_Commentaires TBG mars_Flash du mois d' avril 2009_Reporting Onatel Mai 2009 V 0" xfId="1428"/>
    <cellStyle name="_Table_USA Ownership_TBG Onatel Février  2009  Vtbg V3_Commentaires TBG mars_Flash du mois d' avril 2009_Reporting Onatel septembre  2009 préparé" xfId="1429"/>
    <cellStyle name="_Table_USA Ownership_TBG Onatel Février  2009  Vtbg V3_Commentaires TBG mars_Flash du mois de mai 2009" xfId="1430"/>
    <cellStyle name="_Table_USA Ownership_TBG Onatel Février  2009  Vtbg V3_Commentaires TBG mars_Flash du mois de septembre 2009 (2) (version 1)" xfId="1431"/>
    <cellStyle name="_Table_USA Ownership_TBG Onatel Février  2009  Vtbg V3_Commentaires TBG mars_Reporting Onatel Mai 2009 V 0" xfId="1432"/>
    <cellStyle name="_Table_USA Ownership_TBG Onatel Février  2009  Vtbg V3_Commentaires TBG mars_Reporting Onatel septembre  2009 préparé" xfId="1433"/>
    <cellStyle name="_Table_USA Ownership_TBG Onatel Février  2009  Vtbg V3_Copie de Flash du mois d' avril 2009 corrigé par NAIMI" xfId="1434"/>
    <cellStyle name="_Table_USA Ownership_TBG Onatel Février  2009  Vtbg V3_Copie de Flash du mois d' avril 2009 corrigé par NAIMI_Flash du mois de mai 2009" xfId="1435"/>
    <cellStyle name="_Table_USA Ownership_TBG Onatel Février  2009  Vtbg V3_Copie de Flash du mois d' avril 2009 corrigé par NAIMI_Reporting Onatel Mai 2009 V 0" xfId="1436"/>
    <cellStyle name="_Table_USA Ownership_TBG Onatel Février  2009  Vtbg V3_Copie de Flash du mois d' avril 2009 corrigé par NAIMI_Reporting Onatel Mai 2009 V 0_Reporting Onatel septembre  2009 préparé" xfId="1437"/>
    <cellStyle name="_Table_USA Ownership_TBG Onatel Février  2009  Vtbg V3_Copie de Flash du mois d' avril 2009 corrigé par NAIMI_Reporting Onatel septembre  2009 préparé" xfId="1438"/>
    <cellStyle name="_Table_USA Ownership_TBG Onatel Février  2009  Vtbg V3_Flash du mois d' avril 2009" xfId="1439"/>
    <cellStyle name="_Table_USA Ownership_TBG Onatel Février  2009  Vtbg V3_Flash du mois d' avril 2009_Flash du mois de mai 2009" xfId="1440"/>
    <cellStyle name="_Table_USA Ownership_TBG Onatel Février  2009  Vtbg V3_Flash du mois d' avril 2009_Reporting Onatel Mai 2009 V 0" xfId="1441"/>
    <cellStyle name="_Table_USA Ownership_TBG Onatel Février  2009  Vtbg V3_Flash du mois d' avril 2009_Reporting Onatel septembre  2009 préparé" xfId="1442"/>
    <cellStyle name="_Table_USA Ownership_TBG Onatel Février  2009  Vtbg V3_Flash du mois de mai 2009" xfId="1443"/>
    <cellStyle name="_Table_USA Ownership_TBG Onatel Février  2009  Vtbg V3_Flash du mois de septembre 2009 (2) (version 1)" xfId="1444"/>
    <cellStyle name="_Table_USA Ownership_TBG Onatel Février  2009  Vtbg V3_Reporting Onatel Mai 2009 V 0" xfId="1445"/>
    <cellStyle name="_Table_USA Ownership_TBG Onatel Février  2009  Vtbg V3_Reporting Onatel septembre  2009 préparé" xfId="1446"/>
    <cellStyle name="_Tableau de passage CAPEX actu3- capex08_Réseau" xfId="1447"/>
    <cellStyle name="_Tableaux de passages (2)" xfId="1448"/>
    <cellStyle name="_Tableaux de passages (2)_Classeur1 (2)" xfId="1449"/>
    <cellStyle name="_TableHead" xfId="1450"/>
    <cellStyle name="_TableHead_Budget 2011 v1 (4)" xfId="1451"/>
    <cellStyle name="_TableHead_commentaires fixe  internet Déc 08" xfId="1452"/>
    <cellStyle name="_TableHead_commentaires fixe  internet Déc 08_Budget 2011 v1 (4)" xfId="1453"/>
    <cellStyle name="_TableHead_commentaires fixe  internet Déc 08_Commentaires TBG mars" xfId="1454"/>
    <cellStyle name="_TableHead_commentaires fixe  internet Déc 08_Commentaires TBG mars_Budget 2011 v1 (4)" xfId="1455"/>
    <cellStyle name="_TableHead_commentaires fixe  internet Déc 08_Commentaires TBG mars_Copie de Flash du mois d' avril 2009 corrigé par NAIMI" xfId="1456"/>
    <cellStyle name="_TableHead_commentaires fixe  internet Déc 08_Commentaires TBG mars_Copie de Flash du mois d' avril 2009 corrigé par NAIMI_Budget 2011 v1 (4)" xfId="1457"/>
    <cellStyle name="_TableHead_commentaires fixe  internet Déc 08_Commentaires TBG mars_Copie de Flash du mois d' avril 2009 corrigé par NAIMI_Flash du mois de mai 2009" xfId="1458"/>
    <cellStyle name="_TableHead_commentaires fixe  internet Déc 08_Commentaires TBG mars_Copie de Flash du mois d' avril 2009 corrigé par NAIMI_Flash du mois de mai 2009_Budget 2011 v1 (4)" xfId="1459"/>
    <cellStyle name="_TableHead_commentaires fixe  internet Déc 08_Commentaires TBG mars_Copie de Flash du mois d' avril 2009 corrigé par NAIMI_Reporting Onatel Mai 2009 V 0" xfId="1460"/>
    <cellStyle name="_TableHead_commentaires fixe  internet Déc 08_Commentaires TBG mars_Copie de Flash du mois d' avril 2009 corrigé par NAIMI_Reporting Onatel Mai 2009 V 0_Budget 2011 v1 (4)" xfId="1461"/>
    <cellStyle name="_TableHead_commentaires fixe  internet Déc 08_Commentaires TBG mars_Copie de Flash du mois d' avril 2009 corrigé par NAIMI_Reporting Onatel Mai 2009 V 0_Reporting Onatel septembre  2009 préparé" xfId="1462"/>
    <cellStyle name="_TableHead_commentaires fixe  internet Déc 08_Commentaires TBG mars_Copie de Flash du mois d' avril 2009 corrigé par NAIMI_Reporting Onatel Mai 2009 V 0_Reporting Onatel septembre  2009 préparé_Budget 2011 v1 (4)" xfId="1463"/>
    <cellStyle name="_TableHead_commentaires fixe  internet Déc 08_Commentaires TBG mars_Copie de Flash du mois d' avril 2009 corrigé par NAIMI_Reporting Onatel septembre  2009 préparé" xfId="1464"/>
    <cellStyle name="_TableHead_commentaires fixe  internet Déc 08_Commentaires TBG mars_Copie de Flash du mois d' avril 2009 corrigé par NAIMI_Reporting Onatel septembre  2009 préparé_Budget 2011 v1 (4)" xfId="1465"/>
    <cellStyle name="_TableHead_commentaires fixe  internet Déc 08_Commentaires TBG mars_Flash du mois d' avril 2009" xfId="1466"/>
    <cellStyle name="_TableHead_commentaires fixe  internet Déc 08_Commentaires TBG mars_Flash du mois d' avril 2009_Budget 2011 v1 (4)" xfId="1467"/>
    <cellStyle name="_TableHead_commentaires fixe  internet Déc 08_Commentaires TBG mars_Flash du mois d' avril 2009_Flash du mois de mai 2009" xfId="1468"/>
    <cellStyle name="_TableHead_commentaires fixe  internet Déc 08_Commentaires TBG mars_Flash du mois d' avril 2009_Flash du mois de mai 2009_Budget 2011 v1 (4)" xfId="1469"/>
    <cellStyle name="_TableHead_commentaires fixe  internet Déc 08_Commentaires TBG mars_Flash du mois d' avril 2009_Reporting Onatel Mai 2009 V 0" xfId="1470"/>
    <cellStyle name="_TableHead_commentaires fixe  internet Déc 08_Commentaires TBG mars_Flash du mois d' avril 2009_Reporting Onatel Mai 2009 V 0_Budget 2011 v1 (4)" xfId="1471"/>
    <cellStyle name="_TableHead_commentaires fixe  internet Déc 08_Commentaires TBG mars_Flash du mois d' avril 2009_Reporting Onatel septembre  2009 préparé" xfId="1472"/>
    <cellStyle name="_TableHead_commentaires fixe  internet Déc 08_Commentaires TBG mars_Flash du mois d' avril 2009_Reporting Onatel septembre  2009 préparé_Budget 2011 v1 (4)" xfId="1473"/>
    <cellStyle name="_TableHead_commentaires fixe  internet Déc 08_Commentaires TBG mars_Flash du mois de mai 2009" xfId="1474"/>
    <cellStyle name="_TableHead_commentaires fixe  internet Déc 08_Commentaires TBG mars_Flash du mois de mai 2009_Budget 2011 v1 (4)" xfId="1475"/>
    <cellStyle name="_TableHead_commentaires fixe  internet Déc 08_Commentaires TBG mars_Reporting Onatel Mai 2009 V 0" xfId="1476"/>
    <cellStyle name="_TableHead_commentaires fixe  internet Déc 08_Commentaires TBG mars_Reporting Onatel Mai 2009 V 0_Budget 2011 v1 (4)" xfId="1477"/>
    <cellStyle name="_TableHead_commentaires fixe  internet Déc 08_Commentaires TBG mars_Reporting Onatel septembre  2009 préparé" xfId="1478"/>
    <cellStyle name="_TableHead_commentaires fixe  internet Déc 08_Commentaires TBG mars_Reporting Onatel septembre  2009 préparé_Budget 2011 v1 (4)" xfId="1479"/>
    <cellStyle name="_TableHead_commentaires fixe  internet Déc 08_Copie de Flash du mois d' avril 2009 corrigé par NAIMI" xfId="1480"/>
    <cellStyle name="_TableHead_commentaires fixe  internet Déc 08_Copie de Flash du mois d' avril 2009 corrigé par NAIMI_Budget 2011 v1 (4)" xfId="1481"/>
    <cellStyle name="_TableHead_commentaires fixe  internet Déc 08_Copie de Flash du mois d' avril 2009 corrigé par NAIMI_Flash du mois de mai 2009" xfId="1482"/>
    <cellStyle name="_TableHead_commentaires fixe  internet Déc 08_Copie de Flash du mois d' avril 2009 corrigé par NAIMI_Flash du mois de mai 2009_Budget 2011 v1 (4)" xfId="1483"/>
    <cellStyle name="_TableHead_commentaires fixe  internet Déc 08_Copie de Flash du mois d' avril 2009 corrigé par NAIMI_Reporting Onatel Mai 2009 V 0" xfId="1484"/>
    <cellStyle name="_TableHead_commentaires fixe  internet Déc 08_Copie de Flash du mois d' avril 2009 corrigé par NAIMI_Reporting Onatel Mai 2009 V 0_Budget 2011 v1 (4)" xfId="1485"/>
    <cellStyle name="_TableHead_commentaires fixe  internet Déc 08_Copie de Flash du mois d' avril 2009 corrigé par NAIMI_Reporting Onatel Mai 2009 V 0_Reporting Onatel septembre  2009 préparé" xfId="1486"/>
    <cellStyle name="_TableHead_commentaires fixe  internet Déc 08_Copie de Flash du mois d' avril 2009 corrigé par NAIMI_Reporting Onatel Mai 2009 V 0_Reporting Onatel septembre  2009 préparé_Budget 2011 v1 (4)" xfId="1487"/>
    <cellStyle name="_TableHead_commentaires fixe  internet Déc 08_Copie de Flash du mois d' avril 2009 corrigé par NAIMI_Reporting Onatel septembre  2009 préparé" xfId="1488"/>
    <cellStyle name="_TableHead_commentaires fixe  internet Déc 08_Copie de Flash du mois d' avril 2009 corrigé par NAIMI_Reporting Onatel septembre  2009 préparé_Budget 2011 v1 (4)" xfId="1489"/>
    <cellStyle name="_TableHead_commentaires fixe  internet Déc 08_Flash du mois d' avril 2009" xfId="1490"/>
    <cellStyle name="_TableHead_commentaires fixe  internet Déc 08_Flash du mois d' avril 2009_Budget 2011 v1 (4)" xfId="1491"/>
    <cellStyle name="_TableHead_commentaires fixe  internet Déc 08_Flash du mois d' avril 2009_Flash du mois de mai 2009" xfId="1492"/>
    <cellStyle name="_TableHead_commentaires fixe  internet Déc 08_Flash du mois d' avril 2009_Flash du mois de mai 2009_Budget 2011 v1 (4)" xfId="1493"/>
    <cellStyle name="_TableHead_commentaires fixe  internet Déc 08_Flash du mois d' avril 2009_Reporting Onatel Mai 2009 V 0" xfId="1494"/>
    <cellStyle name="_TableHead_commentaires fixe  internet Déc 08_Flash du mois d' avril 2009_Reporting Onatel Mai 2009 V 0_Budget 2011 v1 (4)" xfId="1495"/>
    <cellStyle name="_TableHead_commentaires fixe  internet Déc 08_Flash du mois d' avril 2009_Reporting Onatel septembre  2009 préparé" xfId="1496"/>
    <cellStyle name="_TableHead_commentaires fixe  internet Déc 08_Flash du mois d' avril 2009_Reporting Onatel septembre  2009 préparé_Budget 2011 v1 (4)" xfId="1497"/>
    <cellStyle name="_TableHead_commentaires fixe  internet Déc 08_Flash du mois de mai 2009" xfId="1498"/>
    <cellStyle name="_TableHead_commentaires fixe  internet Déc 08_Flash du mois de mai 2009_Budget 2011 v1 (4)" xfId="1499"/>
    <cellStyle name="_TableHead_commentaires fixe  internet Déc 08_Reporting Onatel Avril 2009 V0" xfId="1500"/>
    <cellStyle name="_TableHead_commentaires fixe  internet Déc 08_Reporting Onatel Avril 2009 V0_Budget 2011 v1 (4)" xfId="1501"/>
    <cellStyle name="_TableHead_commentaires fixe  internet Déc 08_Reporting Onatel Avril 2009 V0_Copie de Flash du mois d' avril 2009 corrigé par NAIMI" xfId="1502"/>
    <cellStyle name="_TableHead_commentaires fixe  internet Déc 08_Reporting Onatel Avril 2009 V0_Copie de Flash du mois d' avril 2009 corrigé par NAIMI_Budget 2011 v1 (4)" xfId="1503"/>
    <cellStyle name="_TableHead_commentaires fixe  internet Déc 08_Reporting Onatel Avril 2009 V0_Copie de Flash du mois d' avril 2009 corrigé par NAIMI_Flash du mois de mai 2009" xfId="1504"/>
    <cellStyle name="_TableHead_commentaires fixe  internet Déc 08_Reporting Onatel Avril 2009 V0_Copie de Flash du mois d' avril 2009 corrigé par NAIMI_Flash du mois de mai 2009_Budget 2011 v1 (4)" xfId="1505"/>
    <cellStyle name="_TableHead_commentaires fixe  internet Déc 08_Reporting Onatel Avril 2009 V0_Copie de Flash du mois d' avril 2009 corrigé par NAIMI_Reporting Onatel Mai 2009 V 0" xfId="1506"/>
    <cellStyle name="_TableHead_commentaires fixe  internet Déc 08_Reporting Onatel Avril 2009 V0_Copie de Flash du mois d' avril 2009 corrigé par NAIMI_Reporting Onatel Mai 2009 V 0_Budget 2011 v1 (4)" xfId="1507"/>
    <cellStyle name="_TableHead_commentaires fixe  internet Déc 08_Reporting Onatel Avril 2009 V0_Copie de Flash du mois d' avril 2009 corrigé par NAIMI_Reporting Onatel Mai 2009 V 0_Reporting Onatel septembre  2009 préparé" xfId="1508"/>
    <cellStyle name="_TableHead_commentaires fixe  internet Déc 08_Reporting Onatel Avril 2009 V0_Copie de Flash du mois d' avril 2009 corrigé par NAIMI_Reporting Onatel Mai 2009 V 0_Reporting Onatel septembre  2009 préparé_Budget 2011 v1 (4)" xfId="1509"/>
    <cellStyle name="_TableHead_commentaires fixe  internet Déc 08_Reporting Onatel Avril 2009 V0_Copie de Flash du mois d' avril 2009 corrigé par NAIMI_Reporting Onatel septembre  2009 préparé" xfId="1510"/>
    <cellStyle name="_TableHead_commentaires fixe  internet Déc 08_Reporting Onatel Avril 2009 V0_Copie de Flash du mois d' avril 2009 corrigé par NAIMI_Reporting Onatel septembre  2009 préparé_Budget 2011 v1 (4)" xfId="1511"/>
    <cellStyle name="_TableHead_commentaires fixe  internet Déc 08_Reporting Onatel Avril 2009 V0_Flash du mois de mai 2009" xfId="1512"/>
    <cellStyle name="_TableHead_commentaires fixe  internet Déc 08_Reporting Onatel Avril 2009 V0_Flash du mois de mai 2009_Budget 2011 v1 (4)" xfId="1513"/>
    <cellStyle name="_TableHead_commentaires fixe  internet Déc 08_Reporting Onatel Avril 2009 V0_Reporting Onatel Mai 2009 V 0" xfId="1514"/>
    <cellStyle name="_TableHead_commentaires fixe  internet Déc 08_Reporting Onatel Avril 2009 V0_Reporting Onatel Mai 2009 V 0_Budget 2011 v1 (4)" xfId="1515"/>
    <cellStyle name="_TableHead_commentaires fixe  internet Déc 08_Reporting Onatel Avril 2009 V0_Reporting Onatel septembre  2009 préparé" xfId="1516"/>
    <cellStyle name="_TableHead_commentaires fixe  internet Déc 08_Reporting Onatel Avril 2009 V0_Reporting Onatel septembre  2009 préparé_Budget 2011 v1 (4)" xfId="1517"/>
    <cellStyle name="_TableHead_commentaires fixe  internet Déc 08_Reporting Onatel Mai 2009 V 0" xfId="1518"/>
    <cellStyle name="_TableHead_commentaires fixe  internet Déc 08_Reporting Onatel Mai 2009 V 0 A ENVOYE" xfId="1519"/>
    <cellStyle name="_TableHead_commentaires fixe  internet Déc 08_Reporting Onatel Mai 2009 V 0 A ENVOYE_Budget 2011 v1 (4)" xfId="1520"/>
    <cellStyle name="_TableHead_commentaires fixe  internet Déc 08_Reporting Onatel Mai 2009 V 0 A ENVOYE_Reporting Onatel septembre  2009 préparé" xfId="1521"/>
    <cellStyle name="_TableHead_commentaires fixe  internet Déc 08_Reporting Onatel Mai 2009 V 0 A ENVOYE_Reporting Onatel septembre  2009 préparé_Budget 2011 v1 (4)" xfId="1522"/>
    <cellStyle name="_TableHead_commentaires fixe  internet Déc 08_Reporting Onatel Mai 2009 V 0_Budget 2011 v1 (4)" xfId="1523"/>
    <cellStyle name="_TableHead_commentaires fixe  internet Déc 08_Reporting Onatel septembre  2009 préparé" xfId="1524"/>
    <cellStyle name="_TableHead_commentaires fixe  internet Déc 08_Reporting Onatel septembre  2009 préparé_Budget 2011 v1 (4)" xfId="1525"/>
    <cellStyle name="_TableHead_commentaires fixe  internet Déc 08_TBG Onatel Février  2009  Vtbg V3" xfId="1526"/>
    <cellStyle name="_TableHead_commentaires fixe  internet Déc 08_TBG Onatel Février  2009  Vtbg V3_Budget 2011 v1 (4)" xfId="1527"/>
    <cellStyle name="_TableHead_commentaires fixe  internet Déc 08_TBG Onatel Février  2009  Vtbg V3_Commentaires TBG mars" xfId="1528"/>
    <cellStyle name="_TableHead_commentaires fixe  internet Déc 08_TBG Onatel Février  2009  Vtbg V3_Commentaires TBG mars_Budget 2011 v1 (4)" xfId="1529"/>
    <cellStyle name="_TableHead_commentaires fixe  internet Déc 08_TBG Onatel Février  2009  Vtbg V3_Commentaires TBG mars_Copie de Flash du mois d' avril 2009 corrigé par NAIMI" xfId="1530"/>
    <cellStyle name="_TableHead_commentaires fixe  internet Déc 08_TBG Onatel Février  2009  Vtbg V3_Commentaires TBG mars_Copie de Flash du mois d' avril 2009 corrigé par NAIMI_Budget 2011 v1 (4)" xfId="1531"/>
    <cellStyle name="_TableHead_commentaires fixe  internet Déc 08_TBG Onatel Février  2009  Vtbg V3_Commentaires TBG mars_Copie de Flash du mois d' avril 2009 corrigé par NAIMI_Flash du mois de mai 2009" xfId="1532"/>
    <cellStyle name="_TableHead_commentaires fixe  internet Déc 08_TBG Onatel Février  2009  Vtbg V3_Commentaires TBG mars_Copie de Flash du mois d' avril 2009 corrigé par NAIMI_Flash du mois de mai 2009_Budget 2011 v1 (4)" xfId="1533"/>
    <cellStyle name="_TableHead_commentaires fixe  internet Déc 08_TBG Onatel Février  2009  Vtbg V3_Commentaires TBG mars_Copie de Flash du mois d' avril 2009 corrigé par NAIMI_Reporting Onatel Mai 2009 V 0" xfId="1534"/>
    <cellStyle name="_TableHead_commentaires fixe  internet Déc 08_TBG Onatel Février  2009  Vtbg V3_Commentaires TBG mars_Copie de Flash du mois d' avril 2009 corrigé par NAIMI_Reporting Onatel Mai 2009 V 0_Budget 2011 v1 (4)" xfId="1535"/>
    <cellStyle name="_TableHead_commentaires fixe  internet Déc 08_TBG Onatel Février  2009  Vtbg V3_Commentaires TBG mars_Copie de Flash du mois d' avril 2009 corrigé par NAIMI_Reporting Onatel Mai 2009 V 0_Reporting Onatel septembre  2009 préparé" xfId="1536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1537"/>
    <cellStyle name="_TableHead_commentaires fixe  internet Déc 08_TBG Onatel Février  2009  Vtbg V3_Commentaires TBG mars_Copie de Flash du mois d' avril 2009 corrigé par NAIMI_Reporting Onatel septembre  2009 préparé" xfId="1538"/>
    <cellStyle name="_TableHead_commentaires fixe  internet Déc 08_TBG Onatel Février  2009  Vtbg V3_Commentaires TBG mars_Copie de Flash du mois d' avril 2009 corrigé par NAIMI_Reporting Onatel septembre  2009 préparé_Budget 2011 v1 (4)" xfId="1539"/>
    <cellStyle name="_TableHead_commentaires fixe  internet Déc 08_TBG Onatel Février  2009  Vtbg V3_Commentaires TBG mars_Flash du mois d' avril 2009" xfId="1540"/>
    <cellStyle name="_TableHead_commentaires fixe  internet Déc 08_TBG Onatel Février  2009  Vtbg V3_Commentaires TBG mars_Flash du mois d' avril 2009_Budget 2011 v1 (4)" xfId="1541"/>
    <cellStyle name="_TableHead_commentaires fixe  internet Déc 08_TBG Onatel Février  2009  Vtbg V3_Commentaires TBG mars_Flash du mois d' avril 2009_Flash du mois de mai 2009" xfId="1542"/>
    <cellStyle name="_TableHead_commentaires fixe  internet Déc 08_TBG Onatel Février  2009  Vtbg V3_Commentaires TBG mars_Flash du mois d' avril 2009_Flash du mois de mai 2009_Budget 2011 v1 (4)" xfId="1543"/>
    <cellStyle name="_TableHead_commentaires fixe  internet Déc 08_TBG Onatel Février  2009  Vtbg V3_Commentaires TBG mars_Flash du mois d' avril 2009_Reporting Onatel Mai 2009 V 0" xfId="1544"/>
    <cellStyle name="_TableHead_commentaires fixe  internet Déc 08_TBG Onatel Février  2009  Vtbg V3_Commentaires TBG mars_Flash du mois d' avril 2009_Reporting Onatel Mai 2009 V 0_Budget 2011 v1 (4)" xfId="1545"/>
    <cellStyle name="_TableHead_commentaires fixe  internet Déc 08_TBG Onatel Février  2009  Vtbg V3_Commentaires TBG mars_Flash du mois d' avril 2009_Reporting Onatel septembre  2009 préparé" xfId="1546"/>
    <cellStyle name="_TableHead_commentaires fixe  internet Déc 08_TBG Onatel Février  2009  Vtbg V3_Commentaires TBG mars_Flash du mois d' avril 2009_Reporting Onatel septembre  2009 préparé_Budget 2011 v1 (4)" xfId="1547"/>
    <cellStyle name="_TableHead_commentaires fixe  internet Déc 08_TBG Onatel Février  2009  Vtbg V3_Commentaires TBG mars_Flash du mois de mai 2009" xfId="1548"/>
    <cellStyle name="_TableHead_commentaires fixe  internet Déc 08_TBG Onatel Février  2009  Vtbg V3_Commentaires TBG mars_Flash du mois de mai 2009_Budget 2011 v1 (4)" xfId="1549"/>
    <cellStyle name="_TableHead_commentaires fixe  internet Déc 08_TBG Onatel Février  2009  Vtbg V3_Commentaires TBG mars_Reporting Onatel Mai 2009 V 0" xfId="1550"/>
    <cellStyle name="_TableHead_commentaires fixe  internet Déc 08_TBG Onatel Février  2009  Vtbg V3_Commentaires TBG mars_Reporting Onatel Mai 2009 V 0_Budget 2011 v1 (4)" xfId="1551"/>
    <cellStyle name="_TableHead_commentaires fixe  internet Déc 08_TBG Onatel Février  2009  Vtbg V3_Commentaires TBG mars_Reporting Onatel septembre  2009 préparé" xfId="1552"/>
    <cellStyle name="_TableHead_commentaires fixe  internet Déc 08_TBG Onatel Février  2009  Vtbg V3_Commentaires TBG mars_Reporting Onatel septembre  2009 préparé_Budget 2011 v1 (4)" xfId="1553"/>
    <cellStyle name="_TableHead_commentaires fixe  internet Déc 08_TBG Onatel Février  2009  Vtbg V3_Copie de Flash du mois d' avril 2009 corrigé par NAIMI" xfId="1554"/>
    <cellStyle name="_TableHead_commentaires fixe  internet Déc 08_TBG Onatel Février  2009  Vtbg V3_Copie de Flash du mois d' avril 2009 corrigé par NAIMI_Budget 2011 v1 (4)" xfId="1555"/>
    <cellStyle name="_TableHead_commentaires fixe  internet Déc 08_TBG Onatel Février  2009  Vtbg V3_Copie de Flash du mois d' avril 2009 corrigé par NAIMI_Flash du mois de mai 2009" xfId="1556"/>
    <cellStyle name="_TableHead_commentaires fixe  internet Déc 08_TBG Onatel Février  2009  Vtbg V3_Copie de Flash du mois d' avril 2009 corrigé par NAIMI_Flash du mois de mai 2009_Budget 2011 v1 (4)" xfId="1557"/>
    <cellStyle name="_TableHead_commentaires fixe  internet Déc 08_TBG Onatel Février  2009  Vtbg V3_Copie de Flash du mois d' avril 2009 corrigé par NAIMI_Reporting Onatel Mai 2009 V 0" xfId="1558"/>
    <cellStyle name="_TableHead_commentaires fixe  internet Déc 08_TBG Onatel Février  2009  Vtbg V3_Copie de Flash du mois d' avril 2009 corrigé par NAIMI_Reporting Onatel Mai 2009 V 0_Budget 2011 v1 (4)" xfId="1559"/>
    <cellStyle name="_TableHead_commentaires fixe  internet Déc 08_TBG Onatel Février  2009  Vtbg V3_Copie de Flash du mois d' avril 2009 corrigé par NAIMI_Reporting Onatel Mai 2009 V 0_Reporting Onatel septembre  2009 préparé" xfId="1560"/>
    <cellStyle name="_TableHead_commentaires fixe  internet Déc 08_TBG Onatel Février  2009  Vtbg V3_Copie de Flash du mois d' avril 2009 corrigé par NAIMI_Reporting Onatel Mai 2009 V 0_Reporting Onatel septembre  2009 préparé_Budget 2011 v1 (4)" xfId="1561"/>
    <cellStyle name="_TableHead_commentaires fixe  internet Déc 08_TBG Onatel Février  2009  Vtbg V3_Copie de Flash du mois d' avril 2009 corrigé par NAIMI_Reporting Onatel septembre  2009 préparé" xfId="1562"/>
    <cellStyle name="_TableHead_commentaires fixe  internet Déc 08_TBG Onatel Février  2009  Vtbg V3_Copie de Flash du mois d' avril 2009 corrigé par NAIMI_Reporting Onatel septembre  2009 préparé_Budget 2011 v1 (4)" xfId="1563"/>
    <cellStyle name="_TableHead_commentaires fixe  internet Déc 08_TBG Onatel Février  2009  Vtbg V3_Flash du mois d' avril 2009" xfId="1564"/>
    <cellStyle name="_TableHead_commentaires fixe  internet Déc 08_TBG Onatel Février  2009  Vtbg V3_Flash du mois d' avril 2009_Budget 2011 v1 (4)" xfId="1565"/>
    <cellStyle name="_TableHead_commentaires fixe  internet Déc 08_TBG Onatel Février  2009  Vtbg V3_Flash du mois d' avril 2009_Flash du mois de mai 2009" xfId="1566"/>
    <cellStyle name="_TableHead_commentaires fixe  internet Déc 08_TBG Onatel Février  2009  Vtbg V3_Flash du mois d' avril 2009_Flash du mois de mai 2009_Budget 2011 v1 (4)" xfId="1567"/>
    <cellStyle name="_TableHead_commentaires fixe  internet Déc 08_TBG Onatel Février  2009  Vtbg V3_Flash du mois d' avril 2009_Reporting Onatel Mai 2009 V 0" xfId="1568"/>
    <cellStyle name="_TableHead_commentaires fixe  internet Déc 08_TBG Onatel Février  2009  Vtbg V3_Flash du mois d' avril 2009_Reporting Onatel Mai 2009 V 0_Budget 2011 v1 (4)" xfId="1569"/>
    <cellStyle name="_TableHead_commentaires fixe  internet Déc 08_TBG Onatel Février  2009  Vtbg V3_Flash du mois d' avril 2009_Reporting Onatel septembre  2009 préparé" xfId="1570"/>
    <cellStyle name="_TableHead_commentaires fixe  internet Déc 08_TBG Onatel Février  2009  Vtbg V3_Flash du mois d' avril 2009_Reporting Onatel septembre  2009 préparé_Budget 2011 v1 (4)" xfId="1571"/>
    <cellStyle name="_TableHead_commentaires fixe  internet Déc 08_TBG Onatel Février  2009  Vtbg V3_Flash du mois de mai 2009" xfId="1572"/>
    <cellStyle name="_TableHead_commentaires fixe  internet Déc 08_TBG Onatel Février  2009  Vtbg V3_Flash du mois de mai 2009_Budget 2011 v1 (4)" xfId="1573"/>
    <cellStyle name="_TableHead_commentaires fixe  internet Déc 08_TBG Onatel Février  2009  Vtbg V3_Reporting Onatel Mai 2009 V 0" xfId="1574"/>
    <cellStyle name="_TableHead_commentaires fixe  internet Déc 08_TBG Onatel Février  2009  Vtbg V3_Reporting Onatel Mai 2009 V 0_Budget 2011 v1 (4)" xfId="1575"/>
    <cellStyle name="_TableHead_commentaires fixe  internet Déc 08_TBG Onatel Février  2009  Vtbg V3_Reporting Onatel septembre  2009 préparé" xfId="1576"/>
    <cellStyle name="_TableHead_commentaires fixe  internet Déc 08_TBG Onatel Février  2009  Vtbg V3_Reporting Onatel septembre  2009 préparé_Budget 2011 v1 (4)" xfId="1577"/>
    <cellStyle name="_TableHead_Commentaires TBG mars" xfId="1578"/>
    <cellStyle name="_TableHead_Commentaires TBG mars_Budget 2011 v1 (4)" xfId="1579"/>
    <cellStyle name="_TableHead_Commentaires TBG mars_Copie de Flash du mois d' avril 2009 corrigé par NAIMI" xfId="1580"/>
    <cellStyle name="_TableHead_Commentaires TBG mars_Copie de Flash du mois d' avril 2009 corrigé par NAIMI_Budget 2011 v1 (4)" xfId="1581"/>
    <cellStyle name="_TableHead_Commentaires TBG mars_Copie de Flash du mois d' avril 2009 corrigé par NAIMI_Flash du mois de mai 2009" xfId="1582"/>
    <cellStyle name="_TableHead_Commentaires TBG mars_Copie de Flash du mois d' avril 2009 corrigé par NAIMI_Flash du mois de mai 2009_Budget 2011 v1 (4)" xfId="1583"/>
    <cellStyle name="_TableHead_Commentaires TBG mars_Copie de Flash du mois d' avril 2009 corrigé par NAIMI_Reporting Onatel Mai 2009 V 0" xfId="1584"/>
    <cellStyle name="_TableHead_Commentaires TBG mars_Copie de Flash du mois d' avril 2009 corrigé par NAIMI_Reporting Onatel Mai 2009 V 0_Budget 2011 v1 (4)" xfId="1585"/>
    <cellStyle name="_TableHead_Commentaires TBG mars_Copie de Flash du mois d' avril 2009 corrigé par NAIMI_Reporting Onatel Mai 2009 V 0_Reporting Onatel septembre  2009 préparé" xfId="1586"/>
    <cellStyle name="_TableHead_Commentaires TBG mars_Copie de Flash du mois d' avril 2009 corrigé par NAIMI_Reporting Onatel Mai 2009 V 0_Reporting Onatel septembre  2009 préparé_Budget 2011 v1 (4)" xfId="1587"/>
    <cellStyle name="_TableHead_Commentaires TBG mars_Copie de Flash du mois d' avril 2009 corrigé par NAIMI_Reporting Onatel septembre  2009 préparé" xfId="1588"/>
    <cellStyle name="_TableHead_Commentaires TBG mars_Copie de Flash du mois d' avril 2009 corrigé par NAIMI_Reporting Onatel septembre  2009 préparé_Budget 2011 v1 (4)" xfId="1589"/>
    <cellStyle name="_TableHead_Commentaires TBG mars_Flash du mois d' avril 2009" xfId="1590"/>
    <cellStyle name="_TableHead_Commentaires TBG mars_Flash du mois d' avril 2009_Budget 2011 v1 (4)" xfId="1591"/>
    <cellStyle name="_TableHead_Commentaires TBG mars_Flash du mois d' avril 2009_Flash du mois de mai 2009" xfId="1592"/>
    <cellStyle name="_TableHead_Commentaires TBG mars_Flash du mois d' avril 2009_Flash du mois de mai 2009_Budget 2011 v1 (4)" xfId="1593"/>
    <cellStyle name="_TableHead_Commentaires TBG mars_Flash du mois d' avril 2009_Reporting Onatel Mai 2009 V 0" xfId="1594"/>
    <cellStyle name="_TableHead_Commentaires TBG mars_Flash du mois d' avril 2009_Reporting Onatel Mai 2009 V 0_Budget 2011 v1 (4)" xfId="1595"/>
    <cellStyle name="_TableHead_Commentaires TBG mars_Flash du mois d' avril 2009_Reporting Onatel septembre  2009 préparé" xfId="1596"/>
    <cellStyle name="_TableHead_Commentaires TBG mars_Flash du mois d' avril 2009_Reporting Onatel septembre  2009 préparé_Budget 2011 v1 (4)" xfId="1597"/>
    <cellStyle name="_TableHead_Commentaires TBG mars_Flash du mois de mai 2009" xfId="1598"/>
    <cellStyle name="_TableHead_Commentaires TBG mars_Flash du mois de mai 2009_Budget 2011 v1 (4)" xfId="1599"/>
    <cellStyle name="_TableHead_Commentaires TBG mars_Reporting Onatel Mai 2009 V 0" xfId="1600"/>
    <cellStyle name="_TableHead_Commentaires TBG mars_Reporting Onatel Mai 2009 V 0_Budget 2011 v1 (4)" xfId="1601"/>
    <cellStyle name="_TableHead_Commentaires TBG mars_Reporting Onatel septembre  2009 préparé" xfId="1602"/>
    <cellStyle name="_TableHead_Commentaires TBG mars_Reporting Onatel septembre  2009 préparé_Budget 2011 v1 (4)" xfId="1603"/>
    <cellStyle name="_TableHead_Copie de Flash du mois d' avril 2009 corrigé par NAIMI" xfId="1604"/>
    <cellStyle name="_TableHead_Copie de Flash du mois d' avril 2009 corrigé par NAIMI_Budget 2011 v1 (4)" xfId="1605"/>
    <cellStyle name="_TableHead_Copie de Flash du mois d' avril 2009 corrigé par NAIMI_Flash du mois de mai 2009" xfId="1606"/>
    <cellStyle name="_TableHead_Copie de Flash du mois d' avril 2009 corrigé par NAIMI_Flash du mois de mai 2009_Budget 2011 v1 (4)" xfId="1607"/>
    <cellStyle name="_TableHead_Copie de Flash du mois d' avril 2009 corrigé par NAIMI_Reporting Onatel Mai 2009 V 0" xfId="1608"/>
    <cellStyle name="_TableHead_Copie de Flash du mois d' avril 2009 corrigé par NAIMI_Reporting Onatel Mai 2009 V 0_Budget 2011 v1 (4)" xfId="1609"/>
    <cellStyle name="_TableHead_Copie de Flash du mois d' avril 2009 corrigé par NAIMI_Reporting Onatel Mai 2009 V 0_Reporting Onatel septembre  2009 préparé" xfId="1610"/>
    <cellStyle name="_TableHead_Copie de Flash du mois d' avril 2009 corrigé par NAIMI_Reporting Onatel Mai 2009 V 0_Reporting Onatel septembre  2009 préparé_Budget 2011 v1 (4)" xfId="1611"/>
    <cellStyle name="_TableHead_Copie de Flash du mois d' avril 2009 corrigé par NAIMI_Reporting Onatel septembre  2009 préparé" xfId="1612"/>
    <cellStyle name="_TableHead_Copie de Flash du mois d' avril 2009 corrigé par NAIMI_Reporting Onatel septembre  2009 préparé_Budget 2011 v1 (4)" xfId="1613"/>
    <cellStyle name="_TableHead_Flash du mois d' avril 2009" xfId="1614"/>
    <cellStyle name="_TableHead_Flash du mois d' avril 2009_Budget 2011 v1 (4)" xfId="1615"/>
    <cellStyle name="_TableHead_Flash du mois d' avril 2009_Flash du mois de mai 2009" xfId="1616"/>
    <cellStyle name="_TableHead_Flash du mois d' avril 2009_Flash du mois de mai 2009_Budget 2011 v1 (4)" xfId="1617"/>
    <cellStyle name="_TableHead_Flash du mois d' avril 2009_Reporting Onatel Mai 2009 V 0" xfId="1618"/>
    <cellStyle name="_TableHead_Flash du mois d' avril 2009_Reporting Onatel Mai 2009 V 0_Budget 2011 v1 (4)" xfId="1619"/>
    <cellStyle name="_TableHead_Flash du mois d' avril 2009_Reporting Onatel septembre  2009 préparé" xfId="1620"/>
    <cellStyle name="_TableHead_Flash du mois d' avril 2009_Reporting Onatel septembre  2009 préparé_Budget 2011 v1 (4)" xfId="1621"/>
    <cellStyle name="_TableHead_Flash du mois de mai 2009" xfId="1622"/>
    <cellStyle name="_TableHead_Flash du mois de mai 2009_Budget 2011 v1 (4)" xfId="1623"/>
    <cellStyle name="_TableHead_P &amp; L Conso" xfId="1624"/>
    <cellStyle name="_TableHead_P &amp; L Conso_Budget 2011 v1 (4)" xfId="1625"/>
    <cellStyle name="_TableHead_P &amp; L Conso_COMMENTAIRES JUILLET 2009" xfId="1626"/>
    <cellStyle name="_TableHead_P &amp; L Conso_COMMENTAIRES JUILLET 2009_Budget 2011 v1 (4)" xfId="1627"/>
    <cellStyle name="_TableHead_P&amp;L S1 2008" xfId="1628"/>
    <cellStyle name="_TableHead_P&amp;L S1 2008_Budget 2011 v1 (4)" xfId="1629"/>
    <cellStyle name="_TableHead_Reporting Onatel Avril 2009 V0" xfId="1630"/>
    <cellStyle name="_TableHead_Reporting Onatel Avril 2009 V0_Budget 2011 v1 (4)" xfId="1631"/>
    <cellStyle name="_TableHead_Reporting Onatel Avril 2009 V0_Copie de Flash du mois d' avril 2009 corrigé par NAIMI" xfId="1632"/>
    <cellStyle name="_TableHead_Reporting Onatel Avril 2009 V0_Copie de Flash du mois d' avril 2009 corrigé par NAIMI_Budget 2011 v1 (4)" xfId="1633"/>
    <cellStyle name="_TableHead_Reporting Onatel Avril 2009 V0_Copie de Flash du mois d' avril 2009 corrigé par NAIMI_Flash du mois de mai 2009" xfId="1634"/>
    <cellStyle name="_TableHead_Reporting Onatel Avril 2009 V0_Copie de Flash du mois d' avril 2009 corrigé par NAIMI_Flash du mois de mai 2009_Budget 2011 v1 (4)" xfId="1635"/>
    <cellStyle name="_TableHead_Reporting Onatel Avril 2009 V0_Copie de Flash du mois d' avril 2009 corrigé par NAIMI_Reporting Onatel Mai 2009 V 0" xfId="1636"/>
    <cellStyle name="_TableHead_Reporting Onatel Avril 2009 V0_Copie de Flash du mois d' avril 2009 corrigé par NAIMI_Reporting Onatel Mai 2009 V 0_Budget 2011 v1 (4)" xfId="1637"/>
    <cellStyle name="_TableHead_Reporting Onatel Avril 2009 V0_Copie de Flash du mois d' avril 2009 corrigé par NAIMI_Reporting Onatel Mai 2009 V 0_Reporting Onatel septembre  2009 préparé" xfId="1638"/>
    <cellStyle name="_TableHead_Reporting Onatel Avril 2009 V0_Copie de Flash du mois d' avril 2009 corrigé par NAIMI_Reporting Onatel Mai 2009 V 0_Reporting Onatel septembre  2009 préparé_Budget 2011 v1 (4)" xfId="1639"/>
    <cellStyle name="_TableHead_Reporting Onatel Avril 2009 V0_Copie de Flash du mois d' avril 2009 corrigé par NAIMI_Reporting Onatel septembre  2009 préparé" xfId="1640"/>
    <cellStyle name="_TableHead_Reporting Onatel Avril 2009 V0_Copie de Flash du mois d' avril 2009 corrigé par NAIMI_Reporting Onatel septembre  2009 préparé_Budget 2011 v1 (4)" xfId="1641"/>
    <cellStyle name="_TableHead_Reporting Onatel Avril 2009 V0_Flash du mois de mai 2009" xfId="1642"/>
    <cellStyle name="_TableHead_Reporting Onatel Avril 2009 V0_Flash du mois de mai 2009_Budget 2011 v1 (4)" xfId="1643"/>
    <cellStyle name="_TableHead_Reporting Onatel Avril 2009 V0_Reporting Onatel Mai 2009 V 0" xfId="1644"/>
    <cellStyle name="_TableHead_Reporting Onatel Avril 2009 V0_Reporting Onatel Mai 2009 V 0_Budget 2011 v1 (4)" xfId="1645"/>
    <cellStyle name="_TableHead_Reporting Onatel Avril 2009 V0_Reporting Onatel septembre  2009 préparé" xfId="1646"/>
    <cellStyle name="_TableHead_Reporting Onatel Avril 2009 V0_Reporting Onatel septembre  2009 préparé_Budget 2011 v1 (4)" xfId="1647"/>
    <cellStyle name="_TableHead_Reporting Onatel Mai 2009 V 0" xfId="1648"/>
    <cellStyle name="_TableHead_Reporting Onatel Mai 2009 V 0 A ENVOYE" xfId="1649"/>
    <cellStyle name="_TableHead_Reporting Onatel Mai 2009 V 0 A ENVOYE_Budget 2011 v1 (4)" xfId="1650"/>
    <cellStyle name="_TableHead_Reporting Onatel Mai 2009 V 0 A ENVOYE_Reporting Onatel septembre  2009 préparé" xfId="1651"/>
    <cellStyle name="_TableHead_Reporting Onatel Mai 2009 V 0 A ENVOYE_Reporting Onatel septembre  2009 préparé_Budget 2011 v1 (4)" xfId="1652"/>
    <cellStyle name="_TableHead_Reporting Onatel Mai 2009 V 0_Budget 2011 v1 (4)" xfId="1653"/>
    <cellStyle name="_TableHead_Reporting Onatel septembre  2009 préparé" xfId="1654"/>
    <cellStyle name="_TableHead_Reporting Onatel septembre  2009 préparé_Budget 2011 v1 (4)" xfId="1655"/>
    <cellStyle name="_TableHead_Rev Fixe-Internet" xfId="1656"/>
    <cellStyle name="_TableHead_Rev Fixe-Internet_Budget 2011 v1 (4)" xfId="1657"/>
    <cellStyle name="_TableHead_Rev Fixe-Internet_COMMENTAIRES JUILLET 2009" xfId="1658"/>
    <cellStyle name="_TableHead_Rev Fixe-Internet_COMMENTAIRES JUILLET 2009_Budget 2011 v1 (4)" xfId="1659"/>
    <cellStyle name="_TableHead_TBG Onatel Février  2009  Vtbg V3" xfId="1660"/>
    <cellStyle name="_TableHead_TBG Onatel Février  2009  Vtbg V3_Budget 2011 v1 (4)" xfId="1661"/>
    <cellStyle name="_TableHead_TBG Onatel Février  2009  Vtbg V3_Commentaires TBG mars" xfId="1662"/>
    <cellStyle name="_TableHead_TBG Onatel Février  2009  Vtbg V3_Commentaires TBG mars_Budget 2011 v1 (4)" xfId="1663"/>
    <cellStyle name="_TableHead_TBG Onatel Février  2009  Vtbg V3_Commentaires TBG mars_Copie de Flash du mois d' avril 2009 corrigé par NAIMI" xfId="1664"/>
    <cellStyle name="_TableHead_TBG Onatel Février  2009  Vtbg V3_Commentaires TBG mars_Copie de Flash du mois d' avril 2009 corrigé par NAIMI_Budget 2011 v1 (4)" xfId="1665"/>
    <cellStyle name="_TableHead_TBG Onatel Février  2009  Vtbg V3_Commentaires TBG mars_Copie de Flash du mois d' avril 2009 corrigé par NAIMI_Flash du mois de mai 2009" xfId="1666"/>
    <cellStyle name="_TableHead_TBG Onatel Février  2009  Vtbg V3_Commentaires TBG mars_Copie de Flash du mois d' avril 2009 corrigé par NAIMI_Flash du mois de mai 2009_Budget 2011 v1 (4)" xfId="1667"/>
    <cellStyle name="_TableHead_TBG Onatel Février  2009  Vtbg V3_Commentaires TBG mars_Copie de Flash du mois d' avril 2009 corrigé par NAIMI_Reporting Onatel Mai 2009 V 0" xfId="1668"/>
    <cellStyle name="_TableHead_TBG Onatel Février  2009  Vtbg V3_Commentaires TBG mars_Copie de Flash du mois d' avril 2009 corrigé par NAIMI_Reporting Onatel Mai 2009 V 0_Budget 2011 v1 (4)" xfId="1669"/>
    <cellStyle name="_TableHead_TBG Onatel Février  2009  Vtbg V3_Commentaires TBG mars_Copie de Flash du mois d' avril 2009 corrigé par NAIMI_Reporting Onatel Mai 2009 V 0_Reporting Onatel septembre  2009 préparé" xfId="1670"/>
    <cellStyle name="_TableHead_TBG Onatel Février  2009  Vtbg V3_Commentaires TBG mars_Copie de Flash du mois d' avril 2009 corrigé par NAIMI_Reporting Onatel Mai 2009 V 0_Reporting Onatel septembre  2009 préparé_Budget 2011 v1 (4)" xfId="1671"/>
    <cellStyle name="_TableHead_TBG Onatel Février  2009  Vtbg V3_Commentaires TBG mars_Copie de Flash du mois d' avril 2009 corrigé par NAIMI_Reporting Onatel septembre  2009 préparé" xfId="1672"/>
    <cellStyle name="_TableHead_TBG Onatel Février  2009  Vtbg V3_Commentaires TBG mars_Copie de Flash du mois d' avril 2009 corrigé par NAIMI_Reporting Onatel septembre  2009 préparé_Budget 2011 v1 (4)" xfId="1673"/>
    <cellStyle name="_TableHead_TBG Onatel Février  2009  Vtbg V3_Commentaires TBG mars_Flash du mois d' avril 2009" xfId="1674"/>
    <cellStyle name="_TableHead_TBG Onatel Février  2009  Vtbg V3_Commentaires TBG mars_Flash du mois d' avril 2009_Budget 2011 v1 (4)" xfId="1675"/>
    <cellStyle name="_TableHead_TBG Onatel Février  2009  Vtbg V3_Commentaires TBG mars_Flash du mois d' avril 2009_Flash du mois de mai 2009" xfId="1676"/>
    <cellStyle name="_TableHead_TBG Onatel Février  2009  Vtbg V3_Commentaires TBG mars_Flash du mois d' avril 2009_Flash du mois de mai 2009_Budget 2011 v1 (4)" xfId="1677"/>
    <cellStyle name="_TableHead_TBG Onatel Février  2009  Vtbg V3_Commentaires TBG mars_Flash du mois d' avril 2009_Reporting Onatel Mai 2009 V 0" xfId="1678"/>
    <cellStyle name="_TableHead_TBG Onatel Février  2009  Vtbg V3_Commentaires TBG mars_Flash du mois d' avril 2009_Reporting Onatel Mai 2009 V 0_Budget 2011 v1 (4)" xfId="1679"/>
    <cellStyle name="_TableHead_TBG Onatel Février  2009  Vtbg V3_Commentaires TBG mars_Flash du mois d' avril 2009_Reporting Onatel septembre  2009 préparé" xfId="1680"/>
    <cellStyle name="_TableHead_TBG Onatel Février  2009  Vtbg V3_Commentaires TBG mars_Flash du mois d' avril 2009_Reporting Onatel septembre  2009 préparé_Budget 2011 v1 (4)" xfId="1681"/>
    <cellStyle name="_TableHead_TBG Onatel Février  2009  Vtbg V3_Commentaires TBG mars_Flash du mois de mai 2009" xfId="1682"/>
    <cellStyle name="_TableHead_TBG Onatel Février  2009  Vtbg V3_Commentaires TBG mars_Flash du mois de mai 2009_Budget 2011 v1 (4)" xfId="1683"/>
    <cellStyle name="_TableHead_TBG Onatel Février  2009  Vtbg V3_Commentaires TBG mars_Reporting Onatel Mai 2009 V 0" xfId="1684"/>
    <cellStyle name="_TableHead_TBG Onatel Février  2009  Vtbg V3_Commentaires TBG mars_Reporting Onatel Mai 2009 V 0_Budget 2011 v1 (4)" xfId="1685"/>
    <cellStyle name="_TableHead_TBG Onatel Février  2009  Vtbg V3_Commentaires TBG mars_Reporting Onatel septembre  2009 préparé" xfId="1686"/>
    <cellStyle name="_TableHead_TBG Onatel Février  2009  Vtbg V3_Commentaires TBG mars_Reporting Onatel septembre  2009 préparé_Budget 2011 v1 (4)" xfId="1687"/>
    <cellStyle name="_TableHead_TBG Onatel Février  2009  Vtbg V3_Copie de Flash du mois d' avril 2009 corrigé par NAIMI" xfId="1688"/>
    <cellStyle name="_TableHead_TBG Onatel Février  2009  Vtbg V3_Copie de Flash du mois d' avril 2009 corrigé par NAIMI_Budget 2011 v1 (4)" xfId="1689"/>
    <cellStyle name="_TableHead_TBG Onatel Février  2009  Vtbg V3_Copie de Flash du mois d' avril 2009 corrigé par NAIMI_Flash du mois de mai 2009" xfId="1690"/>
    <cellStyle name="_TableHead_TBG Onatel Février  2009  Vtbg V3_Copie de Flash du mois d' avril 2009 corrigé par NAIMI_Flash du mois de mai 2009_Budget 2011 v1 (4)" xfId="1691"/>
    <cellStyle name="_TableHead_TBG Onatel Février  2009  Vtbg V3_Copie de Flash du mois d' avril 2009 corrigé par NAIMI_Reporting Onatel Mai 2009 V 0" xfId="1692"/>
    <cellStyle name="_TableHead_TBG Onatel Février  2009  Vtbg V3_Copie de Flash du mois d' avril 2009 corrigé par NAIMI_Reporting Onatel Mai 2009 V 0_Budget 2011 v1 (4)" xfId="1693"/>
    <cellStyle name="_TableHead_TBG Onatel Février  2009  Vtbg V3_Copie de Flash du mois d' avril 2009 corrigé par NAIMI_Reporting Onatel Mai 2009 V 0_Reporting Onatel septembre  2009 préparé" xfId="1694"/>
    <cellStyle name="_TableHead_TBG Onatel Février  2009  Vtbg V3_Copie de Flash du mois d' avril 2009 corrigé par NAIMI_Reporting Onatel Mai 2009 V 0_Reporting Onatel septembre  2009 préparé_Budget 2011 v1 (4)" xfId="1695"/>
    <cellStyle name="_TableHead_TBG Onatel Février  2009  Vtbg V3_Copie de Flash du mois d' avril 2009 corrigé par NAIMI_Reporting Onatel septembre  2009 préparé" xfId="1696"/>
    <cellStyle name="_TableHead_TBG Onatel Février  2009  Vtbg V3_Copie de Flash du mois d' avril 2009 corrigé par NAIMI_Reporting Onatel septembre  2009 préparé_Budget 2011 v1 (4)" xfId="1697"/>
    <cellStyle name="_TableHead_TBG Onatel Février  2009  Vtbg V3_Flash du mois d' avril 2009" xfId="1698"/>
    <cellStyle name="_TableHead_TBG Onatel Février  2009  Vtbg V3_Flash du mois d' avril 2009_Budget 2011 v1 (4)" xfId="1699"/>
    <cellStyle name="_TableHead_TBG Onatel Février  2009  Vtbg V3_Flash du mois d' avril 2009_Flash du mois de mai 2009" xfId="1700"/>
    <cellStyle name="_TableHead_TBG Onatel Février  2009  Vtbg V3_Flash du mois d' avril 2009_Flash du mois de mai 2009_Budget 2011 v1 (4)" xfId="1701"/>
    <cellStyle name="_TableHead_TBG Onatel Février  2009  Vtbg V3_Flash du mois d' avril 2009_Reporting Onatel Mai 2009 V 0" xfId="1702"/>
    <cellStyle name="_TableHead_TBG Onatel Février  2009  Vtbg V3_Flash du mois d' avril 2009_Reporting Onatel Mai 2009 V 0_Budget 2011 v1 (4)" xfId="1703"/>
    <cellStyle name="_TableHead_TBG Onatel Février  2009  Vtbg V3_Flash du mois d' avril 2009_Reporting Onatel septembre  2009 préparé" xfId="1704"/>
    <cellStyle name="_TableHead_TBG Onatel Février  2009  Vtbg V3_Flash du mois d' avril 2009_Reporting Onatel septembre  2009 préparé_Budget 2011 v1 (4)" xfId="1705"/>
    <cellStyle name="_TableHead_TBG Onatel Février  2009  Vtbg V3_Flash du mois de mai 2009" xfId="1706"/>
    <cellStyle name="_TableHead_TBG Onatel Février  2009  Vtbg V3_Flash du mois de mai 2009_Budget 2011 v1 (4)" xfId="1707"/>
    <cellStyle name="_TableHead_TBG Onatel Février  2009  Vtbg V3_Reporting Onatel Mai 2009 V 0" xfId="1708"/>
    <cellStyle name="_TableHead_TBG Onatel Février  2009  Vtbg V3_Reporting Onatel Mai 2009 V 0_Budget 2011 v1 (4)" xfId="1709"/>
    <cellStyle name="_TableHead_TBG Onatel Février  2009  Vtbg V3_Reporting Onatel septembre  2009 préparé" xfId="1710"/>
    <cellStyle name="_TableHead_TBG Onatel Février  2009  Vtbg V3_Reporting Onatel septembre  2009 préparé_Budget 2011 v1 (4)" xfId="1711"/>
    <cellStyle name="_TableHeading" xfId="1712"/>
    <cellStyle name="_TableHeading_Budget 2011 v1 (4)" xfId="1713"/>
    <cellStyle name="_TableHeading_commentaires fixe  internet Déc 08" xfId="1714"/>
    <cellStyle name="_TableHeading_commentaires fixe  internet Déc 08_Budget 2011 v1 (4)" xfId="1715"/>
    <cellStyle name="_TableHeading_commentaires fixe  internet Déc 08_Commentaires TBG mars" xfId="1716"/>
    <cellStyle name="_TableHeading_commentaires fixe  internet Déc 08_Commentaires TBG mars_Budget 2011 v1 (4)" xfId="1717"/>
    <cellStyle name="_TableHeading_commentaires fixe  internet Déc 08_Commentaires TBG mars_Copie de Flash du mois d' avril 2009 corrigé par NAIMI" xfId="1718"/>
    <cellStyle name="_TableHeading_commentaires fixe  internet Déc 08_Commentaires TBG mars_Copie de Flash du mois d' avril 2009 corrigé par NAIMI_Budget 2011 v1 (4)" xfId="1719"/>
    <cellStyle name="_TableHeading_commentaires fixe  internet Déc 08_Commentaires TBG mars_Copie de Flash du mois d' avril 2009 corrigé par NAIMI_Flash du mois de mai 2009" xfId="1720"/>
    <cellStyle name="_TableHeading_commentaires fixe  internet Déc 08_Commentaires TBG mars_Copie de Flash du mois d' avril 2009 corrigé par NAIMI_Flash du mois de mai 2009_Budget 2011 v1 (4)" xfId="1721"/>
    <cellStyle name="_TableHeading_commentaires fixe  internet Déc 08_Commentaires TBG mars_Copie de Flash du mois d' avril 2009 corrigé par NAIMI_Reporting Onatel Mai 2009 V 0" xfId="1722"/>
    <cellStyle name="_TableHeading_commentaires fixe  internet Déc 08_Commentaires TBG mars_Copie de Flash du mois d' avril 2009 corrigé par NAIMI_Reporting Onatel Mai 2009 V 0_Budget 2011 v1 (4)" xfId="1723"/>
    <cellStyle name="_TableHeading_commentaires fixe  internet Déc 08_Commentaires TBG mars_Copie de Flash du mois d' avril 2009 corrigé par NAIMI_Reporting Onatel Mai 2009 V 0_Reporting Onatel septembre  2009 préparé" xfId="1724"/>
    <cellStyle name="_TableHeading_commentaires fixe  internet Déc 08_Commentaires TBG mars_Copie de Flash du mois d' avril 2009 corrigé par NAIMI_Reporting Onatel Mai 2009 V 0_Reporting Onatel septembre  2009 préparé_Budget 2011 v1 (4)" xfId="1725"/>
    <cellStyle name="_TableHeading_commentaires fixe  internet Déc 08_Commentaires TBG mars_Copie de Flash du mois d' avril 2009 corrigé par NAIMI_Reporting Onatel septembre  2009 préparé" xfId="1726"/>
    <cellStyle name="_TableHeading_commentaires fixe  internet Déc 08_Commentaires TBG mars_Copie de Flash du mois d' avril 2009 corrigé par NAIMI_Reporting Onatel septembre  2009 préparé_Budget 2011 v1 (4)" xfId="1727"/>
    <cellStyle name="_TableHeading_commentaires fixe  internet Déc 08_Commentaires TBG mars_Flash du mois d' avril 2009" xfId="1728"/>
    <cellStyle name="_TableHeading_commentaires fixe  internet Déc 08_Commentaires TBG mars_Flash du mois d' avril 2009_Budget 2011 v1 (4)" xfId="1729"/>
    <cellStyle name="_TableHeading_commentaires fixe  internet Déc 08_Commentaires TBG mars_Flash du mois d' avril 2009_Flash du mois de mai 2009" xfId="1730"/>
    <cellStyle name="_TableHeading_commentaires fixe  internet Déc 08_Commentaires TBG mars_Flash du mois d' avril 2009_Flash du mois de mai 2009_Budget 2011 v1 (4)" xfId="1731"/>
    <cellStyle name="_TableHeading_commentaires fixe  internet Déc 08_Commentaires TBG mars_Flash du mois d' avril 2009_Reporting Onatel Mai 2009 V 0" xfId="1732"/>
    <cellStyle name="_TableHeading_commentaires fixe  internet Déc 08_Commentaires TBG mars_Flash du mois d' avril 2009_Reporting Onatel Mai 2009 V 0_Budget 2011 v1 (4)" xfId="1733"/>
    <cellStyle name="_TableHeading_commentaires fixe  internet Déc 08_Commentaires TBG mars_Flash du mois d' avril 2009_Reporting Onatel septembre  2009 préparé" xfId="1734"/>
    <cellStyle name="_TableHeading_commentaires fixe  internet Déc 08_Commentaires TBG mars_Flash du mois d' avril 2009_Reporting Onatel septembre  2009 préparé_Budget 2011 v1 (4)" xfId="1735"/>
    <cellStyle name="_TableHeading_commentaires fixe  internet Déc 08_Commentaires TBG mars_Flash du mois de mai 2009" xfId="1736"/>
    <cellStyle name="_TableHeading_commentaires fixe  internet Déc 08_Commentaires TBG mars_Flash du mois de mai 2009_Budget 2011 v1 (4)" xfId="1737"/>
    <cellStyle name="_TableHeading_commentaires fixe  internet Déc 08_Commentaires TBG mars_Reporting Onatel Mai 2009 V 0" xfId="1738"/>
    <cellStyle name="_TableHeading_commentaires fixe  internet Déc 08_Commentaires TBG mars_Reporting Onatel Mai 2009 V 0_Budget 2011 v1 (4)" xfId="1739"/>
    <cellStyle name="_TableHeading_commentaires fixe  internet Déc 08_Commentaires TBG mars_Reporting Onatel septembre  2009 préparé" xfId="1740"/>
    <cellStyle name="_TableHeading_commentaires fixe  internet Déc 08_Commentaires TBG mars_Reporting Onatel septembre  2009 préparé_Budget 2011 v1 (4)" xfId="1741"/>
    <cellStyle name="_TableHeading_commentaires fixe  internet Déc 08_Copie de Flash du mois d' avril 2009 corrigé par NAIMI" xfId="1742"/>
    <cellStyle name="_TableHeading_commentaires fixe  internet Déc 08_Copie de Flash du mois d' avril 2009 corrigé par NAIMI_Budget 2011 v1 (4)" xfId="1743"/>
    <cellStyle name="_TableHeading_commentaires fixe  internet Déc 08_Copie de Flash du mois d' avril 2009 corrigé par NAIMI_Flash du mois de mai 2009" xfId="1744"/>
    <cellStyle name="_TableHeading_commentaires fixe  internet Déc 08_Copie de Flash du mois d' avril 2009 corrigé par NAIMI_Flash du mois de mai 2009_Budget 2011 v1 (4)" xfId="1745"/>
    <cellStyle name="_TableHeading_commentaires fixe  internet Déc 08_Copie de Flash du mois d' avril 2009 corrigé par NAIMI_Reporting Onatel Mai 2009 V 0" xfId="1746"/>
    <cellStyle name="_TableHeading_commentaires fixe  internet Déc 08_Copie de Flash du mois d' avril 2009 corrigé par NAIMI_Reporting Onatel Mai 2009 V 0_Budget 2011 v1 (4)" xfId="1747"/>
    <cellStyle name="_TableHeading_commentaires fixe  internet Déc 08_Copie de Flash du mois d' avril 2009 corrigé par NAIMI_Reporting Onatel Mai 2009 V 0_Reporting Onatel septembre  2009 préparé" xfId="1748"/>
    <cellStyle name="_TableHeading_commentaires fixe  internet Déc 08_Copie de Flash du mois d' avril 2009 corrigé par NAIMI_Reporting Onatel Mai 2009 V 0_Reporting Onatel septembre  2009 préparé_Budget 2011 v1 (4)" xfId="1749"/>
    <cellStyle name="_TableHeading_commentaires fixe  internet Déc 08_Copie de Flash du mois d' avril 2009 corrigé par NAIMI_Reporting Onatel septembre  2009 préparé" xfId="1750"/>
    <cellStyle name="_TableHeading_commentaires fixe  internet Déc 08_Copie de Flash du mois d' avril 2009 corrigé par NAIMI_Reporting Onatel septembre  2009 préparé_Budget 2011 v1 (4)" xfId="1751"/>
    <cellStyle name="_TableHeading_commentaires fixe  internet Déc 08_Flash du mois d' avril 2009" xfId="1752"/>
    <cellStyle name="_TableHeading_commentaires fixe  internet Déc 08_Flash du mois d' avril 2009_Budget 2011 v1 (4)" xfId="1753"/>
    <cellStyle name="_TableHeading_commentaires fixe  internet Déc 08_Flash du mois d' avril 2009_Flash du mois de mai 2009" xfId="1754"/>
    <cellStyle name="_TableHeading_commentaires fixe  internet Déc 08_Flash du mois d' avril 2009_Flash du mois de mai 2009_Budget 2011 v1 (4)" xfId="1755"/>
    <cellStyle name="_TableHeading_commentaires fixe  internet Déc 08_Flash du mois d' avril 2009_Reporting Onatel Mai 2009 V 0" xfId="1756"/>
    <cellStyle name="_TableHeading_commentaires fixe  internet Déc 08_Flash du mois d' avril 2009_Reporting Onatel Mai 2009 V 0_Budget 2011 v1 (4)" xfId="1757"/>
    <cellStyle name="_TableHeading_commentaires fixe  internet Déc 08_Flash du mois d' avril 2009_Reporting Onatel septembre  2009 préparé" xfId="1758"/>
    <cellStyle name="_TableHeading_commentaires fixe  internet Déc 08_Flash du mois d' avril 2009_Reporting Onatel septembre  2009 préparé_Budget 2011 v1 (4)" xfId="1759"/>
    <cellStyle name="_TableHeading_commentaires fixe  internet Déc 08_Flash du mois de mai 2009" xfId="1760"/>
    <cellStyle name="_TableHeading_commentaires fixe  internet Déc 08_Flash du mois de mai 2009_Budget 2011 v1 (4)" xfId="1761"/>
    <cellStyle name="_TableHeading_commentaires fixe  internet Déc 08_Reporting Onatel Avril 2009 V0" xfId="1762"/>
    <cellStyle name="_TableHeading_commentaires fixe  internet Déc 08_Reporting Onatel Avril 2009 V0_Budget 2011 v1 (4)" xfId="1763"/>
    <cellStyle name="_TableHeading_commentaires fixe  internet Déc 08_Reporting Onatel Avril 2009 V0_Copie de Flash du mois d' avril 2009 corrigé par NAIMI" xfId="1764"/>
    <cellStyle name="_TableHeading_commentaires fixe  internet Déc 08_Reporting Onatel Avril 2009 V0_Copie de Flash du mois d' avril 2009 corrigé par NAIMI_Budget 2011 v1 (4)" xfId="1765"/>
    <cellStyle name="_TableHeading_commentaires fixe  internet Déc 08_Reporting Onatel Avril 2009 V0_Copie de Flash du mois d' avril 2009 corrigé par NAIMI_Flash du mois de mai 2009" xfId="1766"/>
    <cellStyle name="_TableHeading_commentaires fixe  internet Déc 08_Reporting Onatel Avril 2009 V0_Copie de Flash du mois d' avril 2009 corrigé par NAIMI_Flash du mois de mai 2009_Budget 2011 v1 (4)" xfId="1767"/>
    <cellStyle name="_TableHeading_commentaires fixe  internet Déc 08_Reporting Onatel Avril 2009 V0_Copie de Flash du mois d' avril 2009 corrigé par NAIMI_Reporting Onatel Mai 2009 V 0" xfId="1768"/>
    <cellStyle name="_TableHeading_commentaires fixe  internet Déc 08_Reporting Onatel Avril 2009 V0_Copie de Flash du mois d' avril 2009 corrigé par NAIMI_Reporting Onatel Mai 2009 V 0_Budget 2011 v1 (4)" xfId="1769"/>
    <cellStyle name="_TableHeading_commentaires fixe  internet Déc 08_Reporting Onatel Avril 2009 V0_Copie de Flash du mois d' avril 2009 corrigé par NAIMI_Reporting Onatel Mai 2009 V 0_Reporting Onatel septembre  2009 préparé" xfId="1770"/>
    <cellStyle name="_TableHeading_commentaires fixe  internet Déc 08_Reporting Onatel Avril 2009 V0_Copie de Flash du mois d' avril 2009 corrigé par NAIMI_Reporting Onatel Mai 2009 V 0_Reporting Onatel septembre  2009 préparé_Budget 2011 v1 (4)" xfId="1771"/>
    <cellStyle name="_TableHeading_commentaires fixe  internet Déc 08_Reporting Onatel Avril 2009 V0_Copie de Flash du mois d' avril 2009 corrigé par NAIMI_Reporting Onatel septembre  2009 préparé" xfId="1772"/>
    <cellStyle name="_TableHeading_commentaires fixe  internet Déc 08_Reporting Onatel Avril 2009 V0_Copie de Flash du mois d' avril 2009 corrigé par NAIMI_Reporting Onatel septembre  2009 préparé_Budget 2011 v1 (4)" xfId="1773"/>
    <cellStyle name="_TableHeading_commentaires fixe  internet Déc 08_Reporting Onatel Avril 2009 V0_Flash du mois de mai 2009" xfId="1774"/>
    <cellStyle name="_TableHeading_commentaires fixe  internet Déc 08_Reporting Onatel Avril 2009 V0_Flash du mois de mai 2009_Budget 2011 v1 (4)" xfId="1775"/>
    <cellStyle name="_TableHeading_commentaires fixe  internet Déc 08_Reporting Onatel Avril 2009 V0_Reporting Onatel Mai 2009 V 0" xfId="1776"/>
    <cellStyle name="_TableHeading_commentaires fixe  internet Déc 08_Reporting Onatel Avril 2009 V0_Reporting Onatel Mai 2009 V 0_Budget 2011 v1 (4)" xfId="1777"/>
    <cellStyle name="_TableHeading_commentaires fixe  internet Déc 08_Reporting Onatel Avril 2009 V0_Reporting Onatel septembre  2009 préparé" xfId="1778"/>
    <cellStyle name="_TableHeading_commentaires fixe  internet Déc 08_Reporting Onatel Avril 2009 V0_Reporting Onatel septembre  2009 préparé_Budget 2011 v1 (4)" xfId="1779"/>
    <cellStyle name="_TableHeading_commentaires fixe  internet Déc 08_Reporting Onatel Mai 2009 V 0" xfId="1780"/>
    <cellStyle name="_TableHeading_commentaires fixe  internet Déc 08_Reporting Onatel Mai 2009 V 0 A ENVOYE" xfId="1781"/>
    <cellStyle name="_TableHeading_commentaires fixe  internet Déc 08_Reporting Onatel Mai 2009 V 0 A ENVOYE_Budget 2011 v1 (4)" xfId="1782"/>
    <cellStyle name="_TableHeading_commentaires fixe  internet Déc 08_Reporting Onatel Mai 2009 V 0 A ENVOYE_Reporting Onatel septembre  2009 préparé" xfId="1783"/>
    <cellStyle name="_TableHeading_commentaires fixe  internet Déc 08_Reporting Onatel Mai 2009 V 0 A ENVOYE_Reporting Onatel septembre  2009 préparé_Budget 2011 v1 (4)" xfId="1784"/>
    <cellStyle name="_TableHeading_commentaires fixe  internet Déc 08_Reporting Onatel Mai 2009 V 0_Budget 2011 v1 (4)" xfId="1785"/>
    <cellStyle name="_TableHeading_commentaires fixe  internet Déc 08_Reporting Onatel septembre  2009 préparé" xfId="1786"/>
    <cellStyle name="_TableHeading_commentaires fixe  internet Déc 08_Reporting Onatel septembre  2009 préparé_Budget 2011 v1 (4)" xfId="1787"/>
    <cellStyle name="_TableHeading_commentaires fixe  internet Déc 08_TBG Onatel Février  2009  Vtbg V3" xfId="1788"/>
    <cellStyle name="_TableHeading_commentaires fixe  internet Déc 08_TBG Onatel Février  2009  Vtbg V3_Budget 2011 v1 (4)" xfId="1789"/>
    <cellStyle name="_TableHeading_commentaires fixe  internet Déc 08_TBG Onatel Février  2009  Vtbg V3_Commentaires TBG mars" xfId="1790"/>
    <cellStyle name="_TableHeading_commentaires fixe  internet Déc 08_TBG Onatel Février  2009  Vtbg V3_Commentaires TBG mars_Budget 2011 v1 (4)" xfId="1791"/>
    <cellStyle name="_TableHeading_commentaires fixe  internet Déc 08_TBG Onatel Février  2009  Vtbg V3_Commentaires TBG mars_Copie de Flash du mois d' avril 2009 corrigé par NAIMI" xfId="1792"/>
    <cellStyle name="_TableHeading_commentaires fixe  internet Déc 08_TBG Onatel Février  2009  Vtbg V3_Commentaires TBG mars_Copie de Flash du mois d' avril 2009 corrigé par NAIMI_Budget 2011 v1 (4)" xfId="1793"/>
    <cellStyle name="_TableHeading_commentaires fixe  internet Déc 08_TBG Onatel Février  2009  Vtbg V3_Commentaires TBG mars_Copie de Flash du mois d' avril 2009 corrigé par NAIMI_Flash du mois de mai 2009" xfId="1794"/>
    <cellStyle name="_TableHeading_commentaires fixe  internet Déc 08_TBG Onatel Février  2009  Vtbg V3_Commentaires TBG mars_Copie de Flash du mois d' avril 2009 corrigé par NAIMI_Flash du mois de mai 2009_Budget 2011 v1 (4)" xfId="1795"/>
    <cellStyle name="_TableHeading_commentaires fixe  internet Déc 08_TBG Onatel Février  2009  Vtbg V3_Commentaires TBG mars_Copie de Flash du mois d' avril 2009 corrigé par NAIMI_Reporting Onatel Mai 2009 V 0" xfId="1796"/>
    <cellStyle name="_TableHeading_commentaires fixe  internet Déc 08_TBG Onatel Février  2009  Vtbg V3_Commentaires TBG mars_Copie de Flash du mois d' avril 2009 corrigé par NAIMI_Reporting Onatel Mai 2009 V 0_Budget 2011 v1 (4)" xfId="1797"/>
    <cellStyle name="_TableHeading_commentaires fixe  internet Déc 08_TBG Onatel Février  2009  Vtbg V3_Commentaires TBG mars_Copie de Flash du mois d' avril 2009 corrigé par NAIMI_Reporting Onatel Mai 2009 V 0_Reporting Onatel septembre  2009 préparé" xfId="1798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799"/>
    <cellStyle name="_TableHeading_commentaires fixe  internet Déc 08_TBG Onatel Février  2009  Vtbg V3_Commentaires TBG mars_Copie de Flash du mois d' avril 2009 corrigé par NAIMI_Reporting Onatel septembre  2009 préparé" xfId="1800"/>
    <cellStyle name="_TableHeading_commentaires fixe  internet Déc 08_TBG Onatel Février  2009  Vtbg V3_Commentaires TBG mars_Copie de Flash du mois d' avril 2009 corrigé par NAIMI_Reporting Onatel septembre  2009 préparé_Budget 2011 v1 (4)" xfId="1801"/>
    <cellStyle name="_TableHeading_commentaires fixe  internet Déc 08_TBG Onatel Février  2009  Vtbg V3_Commentaires TBG mars_Flash du mois d' avril 2009" xfId="1802"/>
    <cellStyle name="_TableHeading_commentaires fixe  internet Déc 08_TBG Onatel Février  2009  Vtbg V3_Commentaires TBG mars_Flash du mois d' avril 2009_Budget 2011 v1 (4)" xfId="1803"/>
    <cellStyle name="_TableHeading_commentaires fixe  internet Déc 08_TBG Onatel Février  2009  Vtbg V3_Commentaires TBG mars_Flash du mois d' avril 2009_Flash du mois de mai 2009" xfId="1804"/>
    <cellStyle name="_TableHeading_commentaires fixe  internet Déc 08_TBG Onatel Février  2009  Vtbg V3_Commentaires TBG mars_Flash du mois d' avril 2009_Flash du mois de mai 2009_Budget 2011 v1 (4)" xfId="1805"/>
    <cellStyle name="_TableHeading_commentaires fixe  internet Déc 08_TBG Onatel Février  2009  Vtbg V3_Commentaires TBG mars_Flash du mois d' avril 2009_Reporting Onatel Mai 2009 V 0" xfId="1806"/>
    <cellStyle name="_TableHeading_commentaires fixe  internet Déc 08_TBG Onatel Février  2009  Vtbg V3_Commentaires TBG mars_Flash du mois d' avril 2009_Reporting Onatel Mai 2009 V 0_Budget 2011 v1 (4)" xfId="1807"/>
    <cellStyle name="_TableHeading_commentaires fixe  internet Déc 08_TBG Onatel Février  2009  Vtbg V3_Commentaires TBG mars_Flash du mois d' avril 2009_Reporting Onatel septembre  2009 préparé" xfId="1808"/>
    <cellStyle name="_TableHeading_commentaires fixe  internet Déc 08_TBG Onatel Février  2009  Vtbg V3_Commentaires TBG mars_Flash du mois d' avril 2009_Reporting Onatel septembre  2009 préparé_Budget 2011 v1 (4)" xfId="1809"/>
    <cellStyle name="_TableHeading_commentaires fixe  internet Déc 08_TBG Onatel Février  2009  Vtbg V3_Commentaires TBG mars_Flash du mois de mai 2009" xfId="1810"/>
    <cellStyle name="_TableHeading_commentaires fixe  internet Déc 08_TBG Onatel Février  2009  Vtbg V3_Commentaires TBG mars_Flash du mois de mai 2009_Budget 2011 v1 (4)" xfId="1811"/>
    <cellStyle name="_TableHeading_commentaires fixe  internet Déc 08_TBG Onatel Février  2009  Vtbg V3_Commentaires TBG mars_Reporting Onatel Mai 2009 V 0" xfId="1812"/>
    <cellStyle name="_TableHeading_commentaires fixe  internet Déc 08_TBG Onatel Février  2009  Vtbg V3_Commentaires TBG mars_Reporting Onatel Mai 2009 V 0_Budget 2011 v1 (4)" xfId="1813"/>
    <cellStyle name="_TableHeading_commentaires fixe  internet Déc 08_TBG Onatel Février  2009  Vtbg V3_Commentaires TBG mars_Reporting Onatel septembre  2009 préparé" xfId="1814"/>
    <cellStyle name="_TableHeading_commentaires fixe  internet Déc 08_TBG Onatel Février  2009  Vtbg V3_Commentaires TBG mars_Reporting Onatel septembre  2009 préparé_Budget 2011 v1 (4)" xfId="1815"/>
    <cellStyle name="_TableHeading_commentaires fixe  internet Déc 08_TBG Onatel Février  2009  Vtbg V3_Copie de Flash du mois d' avril 2009 corrigé par NAIMI" xfId="1816"/>
    <cellStyle name="_TableHeading_commentaires fixe  internet Déc 08_TBG Onatel Février  2009  Vtbg V3_Copie de Flash du mois d' avril 2009 corrigé par NAIMI_Budget 2011 v1 (4)" xfId="1817"/>
    <cellStyle name="_TableHeading_commentaires fixe  internet Déc 08_TBG Onatel Février  2009  Vtbg V3_Copie de Flash du mois d' avril 2009 corrigé par NAIMI_Flash du mois de mai 2009" xfId="1818"/>
    <cellStyle name="_TableHeading_commentaires fixe  internet Déc 08_TBG Onatel Février  2009  Vtbg V3_Copie de Flash du mois d' avril 2009 corrigé par NAIMI_Flash du mois de mai 2009_Budget 2011 v1 (4)" xfId="1819"/>
    <cellStyle name="_TableHeading_commentaires fixe  internet Déc 08_TBG Onatel Février  2009  Vtbg V3_Copie de Flash du mois d' avril 2009 corrigé par NAIMI_Reporting Onatel Mai 2009 V 0" xfId="1820"/>
    <cellStyle name="_TableHeading_commentaires fixe  internet Déc 08_TBG Onatel Février  2009  Vtbg V3_Copie de Flash du mois d' avril 2009 corrigé par NAIMI_Reporting Onatel Mai 2009 V 0_Budget 2011 v1 (4)" xfId="1821"/>
    <cellStyle name="_TableHeading_commentaires fixe  internet Déc 08_TBG Onatel Février  2009  Vtbg V3_Copie de Flash du mois d' avril 2009 corrigé par NAIMI_Reporting Onatel Mai 2009 V 0_Reporting Onatel septembre  2009 préparé" xfId="1822"/>
    <cellStyle name="_TableHeading_commentaires fixe  internet Déc 08_TBG Onatel Février  2009  Vtbg V3_Copie de Flash du mois d' avril 2009 corrigé par NAIMI_Reporting Onatel Mai 2009 V 0_Reporting Onatel septembre  2009 préparé_Budget 2011 v1 (4)" xfId="1823"/>
    <cellStyle name="_TableHeading_commentaires fixe  internet Déc 08_TBG Onatel Février  2009  Vtbg V3_Copie de Flash du mois d' avril 2009 corrigé par NAIMI_Reporting Onatel septembre  2009 préparé" xfId="1824"/>
    <cellStyle name="_TableHeading_commentaires fixe  internet Déc 08_TBG Onatel Février  2009  Vtbg V3_Copie de Flash du mois d' avril 2009 corrigé par NAIMI_Reporting Onatel septembre  2009 préparé_Budget 2011 v1 (4)" xfId="1825"/>
    <cellStyle name="_TableHeading_commentaires fixe  internet Déc 08_TBG Onatel Février  2009  Vtbg V3_Flash du mois d' avril 2009" xfId="1826"/>
    <cellStyle name="_TableHeading_commentaires fixe  internet Déc 08_TBG Onatel Février  2009  Vtbg V3_Flash du mois d' avril 2009_Budget 2011 v1 (4)" xfId="1827"/>
    <cellStyle name="_TableHeading_commentaires fixe  internet Déc 08_TBG Onatel Février  2009  Vtbg V3_Flash du mois d' avril 2009_Flash du mois de mai 2009" xfId="1828"/>
    <cellStyle name="_TableHeading_commentaires fixe  internet Déc 08_TBG Onatel Février  2009  Vtbg V3_Flash du mois d' avril 2009_Flash du mois de mai 2009_Budget 2011 v1 (4)" xfId="1829"/>
    <cellStyle name="_TableHeading_commentaires fixe  internet Déc 08_TBG Onatel Février  2009  Vtbg V3_Flash du mois d' avril 2009_Reporting Onatel Mai 2009 V 0" xfId="1830"/>
    <cellStyle name="_TableHeading_commentaires fixe  internet Déc 08_TBG Onatel Février  2009  Vtbg V3_Flash du mois d' avril 2009_Reporting Onatel Mai 2009 V 0_Budget 2011 v1 (4)" xfId="1831"/>
    <cellStyle name="_TableHeading_commentaires fixe  internet Déc 08_TBG Onatel Février  2009  Vtbg V3_Flash du mois d' avril 2009_Reporting Onatel septembre  2009 préparé" xfId="1832"/>
    <cellStyle name="_TableHeading_commentaires fixe  internet Déc 08_TBG Onatel Février  2009  Vtbg V3_Flash du mois d' avril 2009_Reporting Onatel septembre  2009 préparé_Budget 2011 v1 (4)" xfId="1833"/>
    <cellStyle name="_TableHeading_commentaires fixe  internet Déc 08_TBG Onatel Février  2009  Vtbg V3_Flash du mois de mai 2009" xfId="1834"/>
    <cellStyle name="_TableHeading_commentaires fixe  internet Déc 08_TBG Onatel Février  2009  Vtbg V3_Flash du mois de mai 2009_Budget 2011 v1 (4)" xfId="1835"/>
    <cellStyle name="_TableHeading_commentaires fixe  internet Déc 08_TBG Onatel Février  2009  Vtbg V3_Reporting Onatel Mai 2009 V 0" xfId="1836"/>
    <cellStyle name="_TableHeading_commentaires fixe  internet Déc 08_TBG Onatel Février  2009  Vtbg V3_Reporting Onatel Mai 2009 V 0_Budget 2011 v1 (4)" xfId="1837"/>
    <cellStyle name="_TableHeading_commentaires fixe  internet Déc 08_TBG Onatel Février  2009  Vtbg V3_Reporting Onatel septembre  2009 préparé" xfId="1838"/>
    <cellStyle name="_TableHeading_commentaires fixe  internet Déc 08_TBG Onatel Février  2009  Vtbg V3_Reporting Onatel septembre  2009 préparé_Budget 2011 v1 (4)" xfId="1839"/>
    <cellStyle name="_TableHeading_Commentaires TBG mars" xfId="1840"/>
    <cellStyle name="_TableHeading_Commentaires TBG mars_Budget 2011 v1 (4)" xfId="1841"/>
    <cellStyle name="_TableHeading_Commentaires TBG mars_Copie de Flash du mois d' avril 2009 corrigé par NAIMI" xfId="1842"/>
    <cellStyle name="_TableHeading_Commentaires TBG mars_Copie de Flash du mois d' avril 2009 corrigé par NAIMI_Budget 2011 v1 (4)" xfId="1843"/>
    <cellStyle name="_TableHeading_Commentaires TBG mars_Copie de Flash du mois d' avril 2009 corrigé par NAIMI_Flash du mois de mai 2009" xfId="1844"/>
    <cellStyle name="_TableHeading_Commentaires TBG mars_Copie de Flash du mois d' avril 2009 corrigé par NAIMI_Flash du mois de mai 2009_Budget 2011 v1 (4)" xfId="1845"/>
    <cellStyle name="_TableHeading_Commentaires TBG mars_Copie de Flash du mois d' avril 2009 corrigé par NAIMI_Reporting Onatel Mai 2009 V 0" xfId="1846"/>
    <cellStyle name="_TableHeading_Commentaires TBG mars_Copie de Flash du mois d' avril 2009 corrigé par NAIMI_Reporting Onatel Mai 2009 V 0_Budget 2011 v1 (4)" xfId="1847"/>
    <cellStyle name="_TableHeading_Commentaires TBG mars_Copie de Flash du mois d' avril 2009 corrigé par NAIMI_Reporting Onatel Mai 2009 V 0_Reporting Onatel septembre  2009 préparé" xfId="1848"/>
    <cellStyle name="_TableHeading_Commentaires TBG mars_Copie de Flash du mois d' avril 2009 corrigé par NAIMI_Reporting Onatel Mai 2009 V 0_Reporting Onatel septembre  2009 préparé_Budget 2011 v1 (4)" xfId="1849"/>
    <cellStyle name="_TableHeading_Commentaires TBG mars_Copie de Flash du mois d' avril 2009 corrigé par NAIMI_Reporting Onatel septembre  2009 préparé" xfId="1850"/>
    <cellStyle name="_TableHeading_Commentaires TBG mars_Copie de Flash du mois d' avril 2009 corrigé par NAIMI_Reporting Onatel septembre  2009 préparé_Budget 2011 v1 (4)" xfId="1851"/>
    <cellStyle name="_TableHeading_Commentaires TBG mars_Flash du mois d' avril 2009" xfId="1852"/>
    <cellStyle name="_TableHeading_Commentaires TBG mars_Flash du mois d' avril 2009_Budget 2011 v1 (4)" xfId="1853"/>
    <cellStyle name="_TableHeading_Commentaires TBG mars_Flash du mois d' avril 2009_Flash du mois de mai 2009" xfId="1854"/>
    <cellStyle name="_TableHeading_Commentaires TBG mars_Flash du mois d' avril 2009_Flash du mois de mai 2009_Budget 2011 v1 (4)" xfId="1855"/>
    <cellStyle name="_TableHeading_Commentaires TBG mars_Flash du mois d' avril 2009_Reporting Onatel Mai 2009 V 0" xfId="1856"/>
    <cellStyle name="_TableHeading_Commentaires TBG mars_Flash du mois d' avril 2009_Reporting Onatel Mai 2009 V 0_Budget 2011 v1 (4)" xfId="1857"/>
    <cellStyle name="_TableHeading_Commentaires TBG mars_Flash du mois d' avril 2009_Reporting Onatel septembre  2009 préparé" xfId="1858"/>
    <cellStyle name="_TableHeading_Commentaires TBG mars_Flash du mois d' avril 2009_Reporting Onatel septembre  2009 préparé_Budget 2011 v1 (4)" xfId="1859"/>
    <cellStyle name="_TableHeading_Commentaires TBG mars_Flash du mois de mai 2009" xfId="1860"/>
    <cellStyle name="_TableHeading_Commentaires TBG mars_Flash du mois de mai 2009_Budget 2011 v1 (4)" xfId="1861"/>
    <cellStyle name="_TableHeading_Commentaires TBG mars_Reporting Onatel Mai 2009 V 0" xfId="1862"/>
    <cellStyle name="_TableHeading_Commentaires TBG mars_Reporting Onatel Mai 2009 V 0_Budget 2011 v1 (4)" xfId="1863"/>
    <cellStyle name="_TableHeading_Commentaires TBG mars_Reporting Onatel septembre  2009 préparé" xfId="1864"/>
    <cellStyle name="_TableHeading_Commentaires TBG mars_Reporting Onatel septembre  2009 préparé_Budget 2011 v1 (4)" xfId="1865"/>
    <cellStyle name="_TableHeading_Copie de Flash du mois d' avril 2009 corrigé par NAIMI" xfId="1866"/>
    <cellStyle name="_TableHeading_Copie de Flash du mois d' avril 2009 corrigé par NAIMI_Budget 2011 v1 (4)" xfId="1867"/>
    <cellStyle name="_TableHeading_Copie de Flash du mois d' avril 2009 corrigé par NAIMI_Flash du mois de mai 2009" xfId="1868"/>
    <cellStyle name="_TableHeading_Copie de Flash du mois d' avril 2009 corrigé par NAIMI_Flash du mois de mai 2009_Budget 2011 v1 (4)" xfId="1869"/>
    <cellStyle name="_TableHeading_Copie de Flash du mois d' avril 2009 corrigé par NAIMI_Reporting Onatel Mai 2009 V 0" xfId="1870"/>
    <cellStyle name="_TableHeading_Copie de Flash du mois d' avril 2009 corrigé par NAIMI_Reporting Onatel Mai 2009 V 0_Budget 2011 v1 (4)" xfId="1871"/>
    <cellStyle name="_TableHeading_Copie de Flash du mois d' avril 2009 corrigé par NAIMI_Reporting Onatel Mai 2009 V 0_Reporting Onatel septembre  2009 préparé" xfId="1872"/>
    <cellStyle name="_TableHeading_Copie de Flash du mois d' avril 2009 corrigé par NAIMI_Reporting Onatel Mai 2009 V 0_Reporting Onatel septembre  2009 préparé_Budget 2011 v1 (4)" xfId="1873"/>
    <cellStyle name="_TableHeading_Copie de Flash du mois d' avril 2009 corrigé par NAIMI_Reporting Onatel septembre  2009 préparé" xfId="1874"/>
    <cellStyle name="_TableHeading_Copie de Flash du mois d' avril 2009 corrigé par NAIMI_Reporting Onatel septembre  2009 préparé_Budget 2011 v1 (4)" xfId="1875"/>
    <cellStyle name="_TableHeading_Flash du mois d' avril 2009" xfId="1876"/>
    <cellStyle name="_TableHeading_Flash du mois d' avril 2009_Budget 2011 v1 (4)" xfId="1877"/>
    <cellStyle name="_TableHeading_Flash du mois d' avril 2009_Flash du mois de mai 2009" xfId="1878"/>
    <cellStyle name="_TableHeading_Flash du mois d' avril 2009_Flash du mois de mai 2009_Budget 2011 v1 (4)" xfId="1879"/>
    <cellStyle name="_TableHeading_Flash du mois d' avril 2009_Reporting Onatel Mai 2009 V 0" xfId="1880"/>
    <cellStyle name="_TableHeading_Flash du mois d' avril 2009_Reporting Onatel Mai 2009 V 0_Budget 2011 v1 (4)" xfId="1881"/>
    <cellStyle name="_TableHeading_Flash du mois d' avril 2009_Reporting Onatel septembre  2009 préparé" xfId="1882"/>
    <cellStyle name="_TableHeading_Flash du mois d' avril 2009_Reporting Onatel septembre  2009 préparé_Budget 2011 v1 (4)" xfId="1883"/>
    <cellStyle name="_TableHeading_Flash du mois de mai 2009" xfId="1884"/>
    <cellStyle name="_TableHeading_Flash du mois de mai 2009_Budget 2011 v1 (4)" xfId="1885"/>
    <cellStyle name="_TableHeading_P &amp; L Conso" xfId="1886"/>
    <cellStyle name="_TableHeading_P &amp; L Conso_Budget 2011 v1 (4)" xfId="1887"/>
    <cellStyle name="_TableHeading_P &amp; L Conso_COMMENTAIRES JUILLET 2009" xfId="1888"/>
    <cellStyle name="_TableHeading_P &amp; L Conso_COMMENTAIRES JUILLET 2009_Budget 2011 v1 (4)" xfId="1889"/>
    <cellStyle name="_TableHeading_P&amp;L S1 2008" xfId="1890"/>
    <cellStyle name="_TableHeading_P&amp;L S1 2008_Budget 2011 v1 (4)" xfId="1891"/>
    <cellStyle name="_TableHeading_Reporting Onatel Avril 2009 V0" xfId="1892"/>
    <cellStyle name="_TableHeading_Reporting Onatel Avril 2009 V0_Budget 2011 v1 (4)" xfId="1893"/>
    <cellStyle name="_TableHeading_Reporting Onatel Avril 2009 V0_Copie de Flash du mois d' avril 2009 corrigé par NAIMI" xfId="1894"/>
    <cellStyle name="_TableHeading_Reporting Onatel Avril 2009 V0_Copie de Flash du mois d' avril 2009 corrigé par NAIMI_Budget 2011 v1 (4)" xfId="1895"/>
    <cellStyle name="_TableHeading_Reporting Onatel Avril 2009 V0_Copie de Flash du mois d' avril 2009 corrigé par NAIMI_Flash du mois de mai 2009" xfId="1896"/>
    <cellStyle name="_TableHeading_Reporting Onatel Avril 2009 V0_Copie de Flash du mois d' avril 2009 corrigé par NAIMI_Flash du mois de mai 2009_Budget 2011 v1 (4)" xfId="1897"/>
    <cellStyle name="_TableHeading_Reporting Onatel Avril 2009 V0_Copie de Flash du mois d' avril 2009 corrigé par NAIMI_Reporting Onatel Mai 2009 V 0" xfId="1898"/>
    <cellStyle name="_TableHeading_Reporting Onatel Avril 2009 V0_Copie de Flash du mois d' avril 2009 corrigé par NAIMI_Reporting Onatel Mai 2009 V 0_Budget 2011 v1 (4)" xfId="1899"/>
    <cellStyle name="_TableHeading_Reporting Onatel Avril 2009 V0_Copie de Flash du mois d' avril 2009 corrigé par NAIMI_Reporting Onatel Mai 2009 V 0_Reporting Onatel septembre  2009 préparé" xfId="1900"/>
    <cellStyle name="_TableHeading_Reporting Onatel Avril 2009 V0_Copie de Flash du mois d' avril 2009 corrigé par NAIMI_Reporting Onatel Mai 2009 V 0_Reporting Onatel septembre  2009 préparé_Budget 2011 v1 (4)" xfId="1901"/>
    <cellStyle name="_TableHeading_Reporting Onatel Avril 2009 V0_Copie de Flash du mois d' avril 2009 corrigé par NAIMI_Reporting Onatel septembre  2009 préparé" xfId="1902"/>
    <cellStyle name="_TableHeading_Reporting Onatel Avril 2009 V0_Copie de Flash du mois d' avril 2009 corrigé par NAIMI_Reporting Onatel septembre  2009 préparé_Budget 2011 v1 (4)" xfId="1903"/>
    <cellStyle name="_TableHeading_Reporting Onatel Avril 2009 V0_Flash du mois de mai 2009" xfId="1904"/>
    <cellStyle name="_TableHeading_Reporting Onatel Avril 2009 V0_Flash du mois de mai 2009_Budget 2011 v1 (4)" xfId="1905"/>
    <cellStyle name="_TableHeading_Reporting Onatel Avril 2009 V0_Reporting Onatel Mai 2009 V 0" xfId="1906"/>
    <cellStyle name="_TableHeading_Reporting Onatel Avril 2009 V0_Reporting Onatel Mai 2009 V 0_Budget 2011 v1 (4)" xfId="1907"/>
    <cellStyle name="_TableHeading_Reporting Onatel Avril 2009 V0_Reporting Onatel septembre  2009 préparé" xfId="1908"/>
    <cellStyle name="_TableHeading_Reporting Onatel Avril 2009 V0_Reporting Onatel septembre  2009 préparé_Budget 2011 v1 (4)" xfId="1909"/>
    <cellStyle name="_TableHeading_Reporting Onatel Mai 2009 V 0" xfId="1910"/>
    <cellStyle name="_TableHeading_Reporting Onatel Mai 2009 V 0 A ENVOYE" xfId="1911"/>
    <cellStyle name="_TableHeading_Reporting Onatel Mai 2009 V 0 A ENVOYE_Budget 2011 v1 (4)" xfId="1912"/>
    <cellStyle name="_TableHeading_Reporting Onatel Mai 2009 V 0 A ENVOYE_Reporting Onatel septembre  2009 préparé" xfId="1913"/>
    <cellStyle name="_TableHeading_Reporting Onatel Mai 2009 V 0 A ENVOYE_Reporting Onatel septembre  2009 préparé_Budget 2011 v1 (4)" xfId="1914"/>
    <cellStyle name="_TableHeading_Reporting Onatel Mai 2009 V 0_Budget 2011 v1 (4)" xfId="1915"/>
    <cellStyle name="_TableHeading_Reporting Onatel septembre  2009 préparé" xfId="1916"/>
    <cellStyle name="_TableHeading_Reporting Onatel septembre  2009 préparé_Budget 2011 v1 (4)" xfId="1917"/>
    <cellStyle name="_TableHeading_Rev Fixe-Internet" xfId="1918"/>
    <cellStyle name="_TableHeading_Rev Fixe-Internet_Budget 2011 v1 (4)" xfId="1919"/>
    <cellStyle name="_TableHeading_Rev Fixe-Internet_COMMENTAIRES JUILLET 2009" xfId="1920"/>
    <cellStyle name="_TableHeading_Rev Fixe-Internet_COMMENTAIRES JUILLET 2009_Budget 2011 v1 (4)" xfId="1921"/>
    <cellStyle name="_TableHeading_TBG Onatel Février  2009  Vtbg V3" xfId="1922"/>
    <cellStyle name="_TableHeading_TBG Onatel Février  2009  Vtbg V3_Budget 2011 v1 (4)" xfId="1923"/>
    <cellStyle name="_TableHeading_TBG Onatel Février  2009  Vtbg V3_Commentaires TBG mars" xfId="1924"/>
    <cellStyle name="_TableHeading_TBG Onatel Février  2009  Vtbg V3_Commentaires TBG mars_Budget 2011 v1 (4)" xfId="1925"/>
    <cellStyle name="_TableHeading_TBG Onatel Février  2009  Vtbg V3_Commentaires TBG mars_Copie de Flash du mois d' avril 2009 corrigé par NAIMI" xfId="1926"/>
    <cellStyle name="_TableHeading_TBG Onatel Février  2009  Vtbg V3_Commentaires TBG mars_Copie de Flash du mois d' avril 2009 corrigé par NAIMI_Budget 2011 v1 (4)" xfId="1927"/>
    <cellStyle name="_TableHeading_TBG Onatel Février  2009  Vtbg V3_Commentaires TBG mars_Copie de Flash du mois d' avril 2009 corrigé par NAIMI_Flash du mois de mai 2009" xfId="1928"/>
    <cellStyle name="_TableHeading_TBG Onatel Février  2009  Vtbg V3_Commentaires TBG mars_Copie de Flash du mois d' avril 2009 corrigé par NAIMI_Flash du mois de mai 2009_Budget 2011 v1 (4)" xfId="1929"/>
    <cellStyle name="_TableHeading_TBG Onatel Février  2009  Vtbg V3_Commentaires TBG mars_Copie de Flash du mois d' avril 2009 corrigé par NAIMI_Reporting Onatel Mai 2009 V 0" xfId="1930"/>
    <cellStyle name="_TableHeading_TBG Onatel Février  2009  Vtbg V3_Commentaires TBG mars_Copie de Flash du mois d' avril 2009 corrigé par NAIMI_Reporting Onatel Mai 2009 V 0_Budget 2011 v1 (4)" xfId="1931"/>
    <cellStyle name="_TableHeading_TBG Onatel Février  2009  Vtbg V3_Commentaires TBG mars_Copie de Flash du mois d' avril 2009 corrigé par NAIMI_Reporting Onatel Mai 2009 V 0_Reporting Onatel septembre  2009 préparé" xfId="1932"/>
    <cellStyle name="_TableHeading_TBG Onatel Février  2009  Vtbg V3_Commentaires TBG mars_Copie de Flash du mois d' avril 2009 corrigé par NAIMI_Reporting Onatel Mai 2009 V 0_Reporting Onatel septembre  2009 préparé_Budget 2011 v1 (4)" xfId="1933"/>
    <cellStyle name="_TableHeading_TBG Onatel Février  2009  Vtbg V3_Commentaires TBG mars_Copie de Flash du mois d' avril 2009 corrigé par NAIMI_Reporting Onatel septembre  2009 préparé" xfId="1934"/>
    <cellStyle name="_TableHeading_TBG Onatel Février  2009  Vtbg V3_Commentaires TBG mars_Copie de Flash du mois d' avril 2009 corrigé par NAIMI_Reporting Onatel septembre  2009 préparé_Budget 2011 v1 (4)" xfId="1935"/>
    <cellStyle name="_TableHeading_TBG Onatel Février  2009  Vtbg V3_Commentaires TBG mars_Flash du mois d' avril 2009" xfId="1936"/>
    <cellStyle name="_TableHeading_TBG Onatel Février  2009  Vtbg V3_Commentaires TBG mars_Flash du mois d' avril 2009_Budget 2011 v1 (4)" xfId="1937"/>
    <cellStyle name="_TableHeading_TBG Onatel Février  2009  Vtbg V3_Commentaires TBG mars_Flash du mois d' avril 2009_Flash du mois de mai 2009" xfId="1938"/>
    <cellStyle name="_TableHeading_TBG Onatel Février  2009  Vtbg V3_Commentaires TBG mars_Flash du mois d' avril 2009_Flash du mois de mai 2009_Budget 2011 v1 (4)" xfId="1939"/>
    <cellStyle name="_TableHeading_TBG Onatel Février  2009  Vtbg V3_Commentaires TBG mars_Flash du mois d' avril 2009_Reporting Onatel Mai 2009 V 0" xfId="1940"/>
    <cellStyle name="_TableHeading_TBG Onatel Février  2009  Vtbg V3_Commentaires TBG mars_Flash du mois d' avril 2009_Reporting Onatel Mai 2009 V 0_Budget 2011 v1 (4)" xfId="1941"/>
    <cellStyle name="_TableHeading_TBG Onatel Février  2009  Vtbg V3_Commentaires TBG mars_Flash du mois d' avril 2009_Reporting Onatel septembre  2009 préparé" xfId="1942"/>
    <cellStyle name="_TableHeading_TBG Onatel Février  2009  Vtbg V3_Commentaires TBG mars_Flash du mois d' avril 2009_Reporting Onatel septembre  2009 préparé_Budget 2011 v1 (4)" xfId="1943"/>
    <cellStyle name="_TableHeading_TBG Onatel Février  2009  Vtbg V3_Commentaires TBG mars_Flash du mois de mai 2009" xfId="1944"/>
    <cellStyle name="_TableHeading_TBG Onatel Février  2009  Vtbg V3_Commentaires TBG mars_Flash du mois de mai 2009_Budget 2011 v1 (4)" xfId="1945"/>
    <cellStyle name="_TableHeading_TBG Onatel Février  2009  Vtbg V3_Commentaires TBG mars_Reporting Onatel Mai 2009 V 0" xfId="1946"/>
    <cellStyle name="_TableHeading_TBG Onatel Février  2009  Vtbg V3_Commentaires TBG mars_Reporting Onatel Mai 2009 V 0_Budget 2011 v1 (4)" xfId="1947"/>
    <cellStyle name="_TableHeading_TBG Onatel Février  2009  Vtbg V3_Commentaires TBG mars_Reporting Onatel septembre  2009 préparé" xfId="1948"/>
    <cellStyle name="_TableHeading_TBG Onatel Février  2009  Vtbg V3_Commentaires TBG mars_Reporting Onatel septembre  2009 préparé_Budget 2011 v1 (4)" xfId="1949"/>
    <cellStyle name="_TableHeading_TBG Onatel Février  2009  Vtbg V3_Copie de Flash du mois d' avril 2009 corrigé par NAIMI" xfId="1950"/>
    <cellStyle name="_TableHeading_TBG Onatel Février  2009  Vtbg V3_Copie de Flash du mois d' avril 2009 corrigé par NAIMI_Budget 2011 v1 (4)" xfId="1951"/>
    <cellStyle name="_TableHeading_TBG Onatel Février  2009  Vtbg V3_Copie de Flash du mois d' avril 2009 corrigé par NAIMI_Flash du mois de mai 2009" xfId="1952"/>
    <cellStyle name="_TableHeading_TBG Onatel Février  2009  Vtbg V3_Copie de Flash du mois d' avril 2009 corrigé par NAIMI_Flash du mois de mai 2009_Budget 2011 v1 (4)" xfId="1953"/>
    <cellStyle name="_TableHeading_TBG Onatel Février  2009  Vtbg V3_Copie de Flash du mois d' avril 2009 corrigé par NAIMI_Reporting Onatel Mai 2009 V 0" xfId="1954"/>
    <cellStyle name="_TableHeading_TBG Onatel Février  2009  Vtbg V3_Copie de Flash du mois d' avril 2009 corrigé par NAIMI_Reporting Onatel Mai 2009 V 0_Budget 2011 v1 (4)" xfId="1955"/>
    <cellStyle name="_TableHeading_TBG Onatel Février  2009  Vtbg V3_Copie de Flash du mois d' avril 2009 corrigé par NAIMI_Reporting Onatel Mai 2009 V 0_Reporting Onatel septembre  2009 préparé" xfId="1956"/>
    <cellStyle name="_TableHeading_TBG Onatel Février  2009  Vtbg V3_Copie de Flash du mois d' avril 2009 corrigé par NAIMI_Reporting Onatel Mai 2009 V 0_Reporting Onatel septembre  2009 préparé_Budget 2011 v1 (4)" xfId="1957"/>
    <cellStyle name="_TableHeading_TBG Onatel Février  2009  Vtbg V3_Copie de Flash du mois d' avril 2009 corrigé par NAIMI_Reporting Onatel septembre  2009 préparé" xfId="1958"/>
    <cellStyle name="_TableHeading_TBG Onatel Février  2009  Vtbg V3_Copie de Flash du mois d' avril 2009 corrigé par NAIMI_Reporting Onatel septembre  2009 préparé_Budget 2011 v1 (4)" xfId="1959"/>
    <cellStyle name="_TableHeading_TBG Onatel Février  2009  Vtbg V3_Flash du mois d' avril 2009" xfId="1960"/>
    <cellStyle name="_TableHeading_TBG Onatel Février  2009  Vtbg V3_Flash du mois d' avril 2009_Budget 2011 v1 (4)" xfId="1961"/>
    <cellStyle name="_TableHeading_TBG Onatel Février  2009  Vtbg V3_Flash du mois d' avril 2009_Flash du mois de mai 2009" xfId="1962"/>
    <cellStyle name="_TableHeading_TBG Onatel Février  2009  Vtbg V3_Flash du mois d' avril 2009_Flash du mois de mai 2009_Budget 2011 v1 (4)" xfId="1963"/>
    <cellStyle name="_TableHeading_TBG Onatel Février  2009  Vtbg V3_Flash du mois d' avril 2009_Reporting Onatel Mai 2009 V 0" xfId="1964"/>
    <cellStyle name="_TableHeading_TBG Onatel Février  2009  Vtbg V3_Flash du mois d' avril 2009_Reporting Onatel Mai 2009 V 0_Budget 2011 v1 (4)" xfId="1965"/>
    <cellStyle name="_TableHeading_TBG Onatel Février  2009  Vtbg V3_Flash du mois d' avril 2009_Reporting Onatel septembre  2009 préparé" xfId="1966"/>
    <cellStyle name="_TableHeading_TBG Onatel Février  2009  Vtbg V3_Flash du mois d' avril 2009_Reporting Onatel septembre  2009 préparé_Budget 2011 v1 (4)" xfId="1967"/>
    <cellStyle name="_TableHeading_TBG Onatel Février  2009  Vtbg V3_Flash du mois de mai 2009" xfId="1968"/>
    <cellStyle name="_TableHeading_TBG Onatel Février  2009  Vtbg V3_Flash du mois de mai 2009_Budget 2011 v1 (4)" xfId="1969"/>
    <cellStyle name="_TableHeading_TBG Onatel Février  2009  Vtbg V3_Reporting Onatel Mai 2009 V 0" xfId="1970"/>
    <cellStyle name="_TableHeading_TBG Onatel Février  2009  Vtbg V3_Reporting Onatel Mai 2009 V 0_Budget 2011 v1 (4)" xfId="1971"/>
    <cellStyle name="_TableHeading_TBG Onatel Février  2009  Vtbg V3_Reporting Onatel septembre  2009 préparé" xfId="1972"/>
    <cellStyle name="_TableHeading_TBG Onatel Février  2009  Vtbg V3_Reporting Onatel septembre  2009 préparé_Budget 2011 v1 (4)" xfId="1973"/>
    <cellStyle name="_TableRowBorder" xfId="1974"/>
    <cellStyle name="_TableRowBorder_commentaires fixe  internet Déc 08" xfId="1975"/>
    <cellStyle name="_TableRowBorder_commentaires fixe  internet Déc 08 2" xfId="1976"/>
    <cellStyle name="_TableRowBorder_commentaires fixe  internet Déc 08_Commentaires TBG mars" xfId="1977"/>
    <cellStyle name="_TableRowBorder_commentaires fixe  internet Déc 08_Commentaires TBG mars 2" xfId="1978"/>
    <cellStyle name="_TableRowBorder_commentaires fixe  internet Déc 08_Commentaires TBG mars_Copie de Flash du mois d' avril 2009 corrigé par NAIMI" xfId="1979"/>
    <cellStyle name="_TableRowBorder_commentaires fixe  internet Déc 08_Commentaires TBG mars_Copie de Flash du mois d' avril 2009 corrigé par NAIMI 2" xfId="1980"/>
    <cellStyle name="_TableRowBorder_commentaires fixe  internet Déc 08_Commentaires TBG mars_Copie de Flash du mois d' avril 2009 corrigé par NAIMI_Flash du mois de mai 2009" xfId="1981"/>
    <cellStyle name="_TableRowBorder_commentaires fixe  internet Déc 08_Commentaires TBG mars_Copie de Flash du mois d' avril 2009 corrigé par NAIMI_Flash du mois de mai 2009 2" xfId="1982"/>
    <cellStyle name="_TableRowBorder_commentaires fixe  internet Déc 08_Commentaires TBG mars_Copie de Flash du mois d' avril 2009 corrigé par NAIMI_Reporting Onatel Mai 2009 V 0" xfId="1983"/>
    <cellStyle name="_TableRowBorder_commentaires fixe  internet Déc 08_Commentaires TBG mars_Copie de Flash du mois d' avril 2009 corrigé par NAIMI_Reporting Onatel Mai 2009 V 0 2" xfId="1984"/>
    <cellStyle name="_TableRowBorder_commentaires fixe  internet Déc 08_Commentaires TBG mars_Copie de Flash du mois d' avril 2009 corrigé par NAIMI_Reporting Onatel Mai 2009 V 0_Reporting Onatel septembre  2009 préparé" xfId="1985"/>
    <cellStyle name="_TableRowBorder_commentaires fixe  internet Déc 08_Commentaires TBG mars_Copie de Flash du mois d' avril 2009 corrigé par NAIMI_Reporting Onatel septembre  2009 préparé" xfId="1986"/>
    <cellStyle name="_TableRowBorder_commentaires fixe  internet Déc 08_Commentaires TBG mars_Flash du mois d' avril 2009" xfId="1987"/>
    <cellStyle name="_TableRowBorder_commentaires fixe  internet Déc 08_Commentaires TBG mars_Flash du mois d' avril 2009 2" xfId="1988"/>
    <cellStyle name="_TableRowBorder_commentaires fixe  internet Déc 08_Commentaires TBG mars_Flash du mois d' avril 2009_Flash du mois de mai 2009" xfId="1989"/>
    <cellStyle name="_TableRowBorder_commentaires fixe  internet Déc 08_Commentaires TBG mars_Flash du mois d' avril 2009_Flash du mois de mai 2009 2" xfId="1990"/>
    <cellStyle name="_TableRowBorder_commentaires fixe  internet Déc 08_Commentaires TBG mars_Flash du mois d' avril 2009_Reporting Onatel Mai 2009 V 0" xfId="1991"/>
    <cellStyle name="_TableRowBorder_commentaires fixe  internet Déc 08_Commentaires TBG mars_Flash du mois d' avril 2009_Reporting Onatel Mai 2009 V 0 2" xfId="1992"/>
    <cellStyle name="_TableRowBorder_commentaires fixe  internet Déc 08_Commentaires TBG mars_Flash du mois d' avril 2009_Reporting Onatel septembre  2009 préparé" xfId="1993"/>
    <cellStyle name="_TableRowBorder_commentaires fixe  internet Déc 08_Commentaires TBG mars_Flash du mois de mai 2009" xfId="1994"/>
    <cellStyle name="_TableRowBorder_commentaires fixe  internet Déc 08_Commentaires TBG mars_Flash du mois de mai 2009 2" xfId="1995"/>
    <cellStyle name="_TableRowBorder_commentaires fixe  internet Déc 08_Commentaires TBG mars_Reporting Onatel Mai 2009 V 0" xfId="1996"/>
    <cellStyle name="_TableRowBorder_commentaires fixe  internet Déc 08_Commentaires TBG mars_Reporting Onatel Mai 2009 V 0 2" xfId="1997"/>
    <cellStyle name="_TableRowBorder_commentaires fixe  internet Déc 08_Commentaires TBG mars_Reporting Onatel septembre  2009 préparé" xfId="1998"/>
    <cellStyle name="_TableRowBorder_commentaires fixe  internet Déc 08_Copie de Flash du mois d' avril 2009 corrigé par NAIMI" xfId="1999"/>
    <cellStyle name="_TableRowBorder_commentaires fixe  internet Déc 08_Copie de Flash du mois d' avril 2009 corrigé par NAIMI 2" xfId="2000"/>
    <cellStyle name="_TableRowBorder_commentaires fixe  internet Déc 08_Copie de Flash du mois d' avril 2009 corrigé par NAIMI_Flash du mois de mai 2009" xfId="2001"/>
    <cellStyle name="_TableRowBorder_commentaires fixe  internet Déc 08_Copie de Flash du mois d' avril 2009 corrigé par NAIMI_Flash du mois de mai 2009 2" xfId="2002"/>
    <cellStyle name="_TableRowBorder_commentaires fixe  internet Déc 08_Copie de Flash du mois d' avril 2009 corrigé par NAIMI_Reporting Onatel Mai 2009 V 0" xfId="2003"/>
    <cellStyle name="_TableRowBorder_commentaires fixe  internet Déc 08_Copie de Flash du mois d' avril 2009 corrigé par NAIMI_Reporting Onatel Mai 2009 V 0 2" xfId="2004"/>
    <cellStyle name="_TableRowBorder_commentaires fixe  internet Déc 08_Copie de Flash du mois d' avril 2009 corrigé par NAIMI_Reporting Onatel Mai 2009 V 0_Reporting Onatel septembre  2009 préparé" xfId="2005"/>
    <cellStyle name="_TableRowBorder_commentaires fixe  internet Déc 08_Copie de Flash du mois d' avril 2009 corrigé par NAIMI_Reporting Onatel septembre  2009 préparé" xfId="2006"/>
    <cellStyle name="_TableRowBorder_commentaires fixe  internet Déc 08_Flash du mois d' avril 2009" xfId="2007"/>
    <cellStyle name="_TableRowBorder_commentaires fixe  internet Déc 08_Flash du mois d' avril 2009 2" xfId="2008"/>
    <cellStyle name="_TableRowBorder_commentaires fixe  internet Déc 08_Flash du mois d' avril 2009_Flash du mois de mai 2009" xfId="2009"/>
    <cellStyle name="_TableRowBorder_commentaires fixe  internet Déc 08_Flash du mois d' avril 2009_Flash du mois de mai 2009 2" xfId="2010"/>
    <cellStyle name="_TableRowBorder_commentaires fixe  internet Déc 08_Flash du mois d' avril 2009_Reporting Onatel Mai 2009 V 0" xfId="2011"/>
    <cellStyle name="_TableRowBorder_commentaires fixe  internet Déc 08_Flash du mois d' avril 2009_Reporting Onatel Mai 2009 V 0 2" xfId="2012"/>
    <cellStyle name="_TableRowBorder_commentaires fixe  internet Déc 08_Flash du mois d' avril 2009_Reporting Onatel septembre  2009 préparé" xfId="2013"/>
    <cellStyle name="_TableRowBorder_commentaires fixe  internet Déc 08_Flash du mois de mai 2009" xfId="2014"/>
    <cellStyle name="_TableRowBorder_commentaires fixe  internet Déc 08_Flash du mois de mai 2009 2" xfId="2015"/>
    <cellStyle name="_TableRowBorder_commentaires fixe  internet Déc 08_Reporting Onatel Avril 2009 V0" xfId="2016"/>
    <cellStyle name="_TableRowBorder_commentaires fixe  internet Déc 08_Reporting Onatel Avril 2009 V0 2" xfId="2017"/>
    <cellStyle name="_TableRowBorder_commentaires fixe  internet Déc 08_Reporting Onatel Avril 2009 V0_Copie de Flash du mois d' avril 2009 corrigé par NAIMI" xfId="2018"/>
    <cellStyle name="_TableRowBorder_commentaires fixe  internet Déc 08_Reporting Onatel Avril 2009 V0_Copie de Flash du mois d' avril 2009 corrigé par NAIMI 2" xfId="2019"/>
    <cellStyle name="_TableRowBorder_commentaires fixe  internet Déc 08_Reporting Onatel Avril 2009 V0_Copie de Flash du mois d' avril 2009 corrigé par NAIMI_Flash du mois de mai 2009" xfId="2020"/>
    <cellStyle name="_TableRowBorder_commentaires fixe  internet Déc 08_Reporting Onatel Avril 2009 V0_Copie de Flash du mois d' avril 2009 corrigé par NAIMI_Flash du mois de mai 2009 2" xfId="2021"/>
    <cellStyle name="_TableRowBorder_commentaires fixe  internet Déc 08_Reporting Onatel Avril 2009 V0_Copie de Flash du mois d' avril 2009 corrigé par NAIMI_Reporting Onatel Mai 2009 V 0" xfId="2022"/>
    <cellStyle name="_TableRowBorder_commentaires fixe  internet Déc 08_Reporting Onatel Avril 2009 V0_Copie de Flash du mois d' avril 2009 corrigé par NAIMI_Reporting Onatel Mai 2009 V 0 2" xfId="2023"/>
    <cellStyle name="_TableRowBorder_commentaires fixe  internet Déc 08_Reporting Onatel Avril 2009 V0_Copie de Flash du mois d' avril 2009 corrigé par NAIMI_Reporting Onatel Mai 2009 V 0_Reporting Onatel septembre  2009 préparé" xfId="2024"/>
    <cellStyle name="_TableRowBorder_commentaires fixe  internet Déc 08_Reporting Onatel Avril 2009 V0_Copie de Flash du mois d' avril 2009 corrigé par NAIMI_Reporting Onatel septembre  2009 préparé" xfId="2025"/>
    <cellStyle name="_TableRowBorder_commentaires fixe  internet Déc 08_Reporting Onatel Avril 2009 V0_Flash du mois de mai 2009" xfId="2026"/>
    <cellStyle name="_TableRowBorder_commentaires fixe  internet Déc 08_Reporting Onatel Avril 2009 V0_Flash du mois de mai 2009 2" xfId="2027"/>
    <cellStyle name="_TableRowBorder_commentaires fixe  internet Déc 08_Reporting Onatel Avril 2009 V0_Reporting Onatel Mai 2009 V 0" xfId="2028"/>
    <cellStyle name="_TableRowBorder_commentaires fixe  internet Déc 08_Reporting Onatel Avril 2009 V0_Reporting Onatel Mai 2009 V 0 2" xfId="2029"/>
    <cellStyle name="_TableRowBorder_commentaires fixe  internet Déc 08_Reporting Onatel Avril 2009 V0_Reporting Onatel septembre  2009 préparé" xfId="2030"/>
    <cellStyle name="_TableRowBorder_commentaires fixe  internet Déc 08_Reporting Onatel Mai 2009 V 0" xfId="2031"/>
    <cellStyle name="_TableRowBorder_commentaires fixe  internet Déc 08_Reporting Onatel Mai 2009 V 0 2" xfId="2032"/>
    <cellStyle name="_TableRowBorder_commentaires fixe  internet Déc 08_Reporting Onatel Mai 2009 V 0 A ENVOYE" xfId="2033"/>
    <cellStyle name="_TableRowBorder_commentaires fixe  internet Déc 08_Reporting Onatel Mai 2009 V 0 A ENVOYE 2" xfId="2034"/>
    <cellStyle name="_TableRowBorder_commentaires fixe  internet Déc 08_Reporting Onatel Mai 2009 V 0 A ENVOYE_Reporting Onatel septembre  2009 préparé" xfId="2035"/>
    <cellStyle name="_TableRowBorder_commentaires fixe  internet Déc 08_Reporting Onatel septembre  2009 préparé" xfId="2036"/>
    <cellStyle name="_TableRowBorder_commentaires fixe  internet Déc 08_TBG Onatel Février  2009  Vtbg V3" xfId="2037"/>
    <cellStyle name="_TableRowBorder_commentaires fixe  internet Déc 08_TBG Onatel Février  2009  Vtbg V3 2" xfId="2038"/>
    <cellStyle name="_TableRowBorder_commentaires fixe  internet Déc 08_TBG Onatel Février  2009  Vtbg V3_Commentaires TBG mars" xfId="2039"/>
    <cellStyle name="_TableRowBorder_commentaires fixe  internet Déc 08_TBG Onatel Février  2009  Vtbg V3_Commentaires TBG mars 2" xfId="2040"/>
    <cellStyle name="_TableRowBorder_commentaires fixe  internet Déc 08_TBG Onatel Février  2009  Vtbg V3_Commentaires TBG mars_Copie de Flash du mois d' avril 2009 corrigé par NAIMI" xfId="2041"/>
    <cellStyle name="_TableRowBorder_commentaires fixe  internet Déc 08_TBG Onatel Février  2009  Vtbg V3_Commentaires TBG mars_Copie de Flash du mois d' avril 2009 corrigé par NAIMI 2" xfId="2042"/>
    <cellStyle name="_TableRowBorder_commentaires fixe  internet Déc 08_TBG Onatel Février  2009  Vtbg V3_Commentaires TBG mars_Copie de Flash du mois d' avril 2009 corrigé par NAIMI_Flash du mois de mai 2009" xfId="2043"/>
    <cellStyle name="_TableRowBorder_commentaires fixe  internet Déc 08_TBG Onatel Février  2009  Vtbg V3_Commentaires TBG mars_Copie de Flash du mois d' avril 2009 corrigé par NAIMI_Flash du mois de mai 2009 2" xfId="2044"/>
    <cellStyle name="_TableRowBorder_commentaires fixe  internet Déc 08_TBG Onatel Février  2009  Vtbg V3_Commentaires TBG mars_Copie de Flash du mois d' avril 2009 corrigé par NAIMI_Reporting Onatel Mai 2009 V 0" xfId="2045"/>
    <cellStyle name="_TableRowBorder_commentaires fixe  internet Déc 08_TBG Onatel Février  2009  Vtbg V3_Commentaires TBG mars_Copie de Flash du mois d' avril 2009 corrigé par NAIMI_Reporting Onatel Mai 2009 V 0 2" xfId="2046"/>
    <cellStyle name="_TableRowBorder_commentaires fixe  internet Déc 08_TBG Onatel Février  2009  Vtbg V3_Commentaires TBG mars_Copie de Flash du mois d' avril 2009 corrigé par NAIMI_Reporting Onatel Mai 2009 V 0_Reporting Onatel septembre  2009 préparé" xfId="2047"/>
    <cellStyle name="_TableRowBorder_commentaires fixe  internet Déc 08_TBG Onatel Février  2009  Vtbg V3_Commentaires TBG mars_Copie de Flash du mois d' avril 2009 corrigé par NAIMI_Reporting Onatel septembre  2009 préparé" xfId="2048"/>
    <cellStyle name="_TableRowBorder_commentaires fixe  internet Déc 08_TBG Onatel Février  2009  Vtbg V3_Commentaires TBG mars_Flash du mois d' avril 2009" xfId="2049"/>
    <cellStyle name="_TableRowBorder_commentaires fixe  internet Déc 08_TBG Onatel Février  2009  Vtbg V3_Commentaires TBG mars_Flash du mois d' avril 2009 2" xfId="2050"/>
    <cellStyle name="_TableRowBorder_commentaires fixe  internet Déc 08_TBG Onatel Février  2009  Vtbg V3_Commentaires TBG mars_Flash du mois d' avril 2009_Flash du mois de mai 2009" xfId="2051"/>
    <cellStyle name="_TableRowBorder_commentaires fixe  internet Déc 08_TBG Onatel Février  2009  Vtbg V3_Commentaires TBG mars_Flash du mois d' avril 2009_Flash du mois de mai 2009 2" xfId="2052"/>
    <cellStyle name="_TableRowBorder_commentaires fixe  internet Déc 08_TBG Onatel Février  2009  Vtbg V3_Commentaires TBG mars_Flash du mois d' avril 2009_Reporting Onatel Mai 2009 V 0" xfId="2053"/>
    <cellStyle name="_TableRowBorder_commentaires fixe  internet Déc 08_TBG Onatel Février  2009  Vtbg V3_Commentaires TBG mars_Flash du mois d' avril 2009_Reporting Onatel Mai 2009 V 0 2" xfId="2054"/>
    <cellStyle name="_TableRowBorder_commentaires fixe  internet Déc 08_TBG Onatel Février  2009  Vtbg V3_Commentaires TBG mars_Flash du mois d' avril 2009_Reporting Onatel septembre  2009 préparé" xfId="2055"/>
    <cellStyle name="_TableRowBorder_commentaires fixe  internet Déc 08_TBG Onatel Février  2009  Vtbg V3_Commentaires TBG mars_Flash du mois de mai 2009" xfId="2056"/>
    <cellStyle name="_TableRowBorder_commentaires fixe  internet Déc 08_TBG Onatel Février  2009  Vtbg V3_Commentaires TBG mars_Flash du mois de mai 2009 2" xfId="2057"/>
    <cellStyle name="_TableRowBorder_commentaires fixe  internet Déc 08_TBG Onatel Février  2009  Vtbg V3_Commentaires TBG mars_Reporting Onatel Mai 2009 V 0" xfId="2058"/>
    <cellStyle name="_TableRowBorder_commentaires fixe  internet Déc 08_TBG Onatel Février  2009  Vtbg V3_Commentaires TBG mars_Reporting Onatel Mai 2009 V 0 2" xfId="2059"/>
    <cellStyle name="_TableRowBorder_commentaires fixe  internet Déc 08_TBG Onatel Février  2009  Vtbg V3_Commentaires TBG mars_Reporting Onatel septembre  2009 préparé" xfId="2060"/>
    <cellStyle name="_TableRowBorder_commentaires fixe  internet Déc 08_TBG Onatel Février  2009  Vtbg V3_Copie de Flash du mois d' avril 2009 corrigé par NAIMI" xfId="2061"/>
    <cellStyle name="_TableRowBorder_commentaires fixe  internet Déc 08_TBG Onatel Février  2009  Vtbg V3_Copie de Flash du mois d' avril 2009 corrigé par NAIMI 2" xfId="2062"/>
    <cellStyle name="_TableRowBorder_commentaires fixe  internet Déc 08_TBG Onatel Février  2009  Vtbg V3_Copie de Flash du mois d' avril 2009 corrigé par NAIMI_Flash du mois de mai 2009" xfId="2063"/>
    <cellStyle name="_TableRowBorder_commentaires fixe  internet Déc 08_TBG Onatel Février  2009  Vtbg V3_Copie de Flash du mois d' avril 2009 corrigé par NAIMI_Flash du mois de mai 2009 2" xfId="2064"/>
    <cellStyle name="_TableRowBorder_commentaires fixe  internet Déc 08_TBG Onatel Février  2009  Vtbg V3_Copie de Flash du mois d' avril 2009 corrigé par NAIMI_Reporting Onatel Mai 2009 V 0" xfId="2065"/>
    <cellStyle name="_TableRowBorder_commentaires fixe  internet Déc 08_TBG Onatel Février  2009  Vtbg V3_Copie de Flash du mois d' avril 2009 corrigé par NAIMI_Reporting Onatel Mai 2009 V 0 2" xfId="2066"/>
    <cellStyle name="_TableRowBorder_commentaires fixe  internet Déc 08_TBG Onatel Février  2009  Vtbg V3_Copie de Flash du mois d' avril 2009 corrigé par NAIMI_Reporting Onatel Mai 2009 V 0_Reporting Onatel septembre  2009 préparé" xfId="2067"/>
    <cellStyle name="_TableRowBorder_commentaires fixe  internet Déc 08_TBG Onatel Février  2009  Vtbg V3_Copie de Flash du mois d' avril 2009 corrigé par NAIMI_Reporting Onatel septembre  2009 préparé" xfId="2068"/>
    <cellStyle name="_TableRowBorder_commentaires fixe  internet Déc 08_TBG Onatel Février  2009  Vtbg V3_Flash du mois d' avril 2009" xfId="2069"/>
    <cellStyle name="_TableRowBorder_commentaires fixe  internet Déc 08_TBG Onatel Février  2009  Vtbg V3_Flash du mois d' avril 2009 2" xfId="2070"/>
    <cellStyle name="_TableRowBorder_commentaires fixe  internet Déc 08_TBG Onatel Février  2009  Vtbg V3_Flash du mois d' avril 2009_Flash du mois de mai 2009" xfId="2071"/>
    <cellStyle name="_TableRowBorder_commentaires fixe  internet Déc 08_TBG Onatel Février  2009  Vtbg V3_Flash du mois d' avril 2009_Flash du mois de mai 2009 2" xfId="2072"/>
    <cellStyle name="_TableRowBorder_commentaires fixe  internet Déc 08_TBG Onatel Février  2009  Vtbg V3_Flash du mois d' avril 2009_Reporting Onatel Mai 2009 V 0" xfId="2073"/>
    <cellStyle name="_TableRowBorder_commentaires fixe  internet Déc 08_TBG Onatel Février  2009  Vtbg V3_Flash du mois d' avril 2009_Reporting Onatel Mai 2009 V 0 2" xfId="2074"/>
    <cellStyle name="_TableRowBorder_commentaires fixe  internet Déc 08_TBG Onatel Février  2009  Vtbg V3_Flash du mois d' avril 2009_Reporting Onatel septembre  2009 préparé" xfId="2075"/>
    <cellStyle name="_TableRowBorder_commentaires fixe  internet Déc 08_TBG Onatel Février  2009  Vtbg V3_Flash du mois de mai 2009" xfId="2076"/>
    <cellStyle name="_TableRowBorder_commentaires fixe  internet Déc 08_TBG Onatel Février  2009  Vtbg V3_Flash du mois de mai 2009 2" xfId="2077"/>
    <cellStyle name="_TableRowBorder_commentaires fixe  internet Déc 08_TBG Onatel Février  2009  Vtbg V3_Reporting Onatel Mai 2009 V 0" xfId="2078"/>
    <cellStyle name="_TableRowBorder_commentaires fixe  internet Déc 08_TBG Onatel Février  2009  Vtbg V3_Reporting Onatel Mai 2009 V 0 2" xfId="2079"/>
    <cellStyle name="_TableRowBorder_commentaires fixe  internet Déc 08_TBG Onatel Février  2009  Vtbg V3_Reporting Onatel septembre  2009 préparé" xfId="2080"/>
    <cellStyle name="_TableRowBorder_Commentaires TBG mars" xfId="2081"/>
    <cellStyle name="_TableRowBorder_Commentaires TBG mars_Copie de Flash du mois d' avril 2009 corrigé par NAIMI" xfId="2082"/>
    <cellStyle name="_TableRowBorder_Commentaires TBG mars_Copie de Flash du mois d' avril 2009 corrigé par NAIMI_Flash du mois de mai 2009" xfId="2083"/>
    <cellStyle name="_TableRowBorder_Commentaires TBG mars_Copie de Flash du mois d' avril 2009 corrigé par NAIMI_Reporting Onatel Mai 2009 V 0" xfId="2084"/>
    <cellStyle name="_TableRowBorder_Commentaires TBG mars_Copie de Flash du mois d' avril 2009 corrigé par NAIMI_Reporting Onatel Mai 2009 V 0_Reporting Onatel septembre  2009 préparé" xfId="2085"/>
    <cellStyle name="_TableRowBorder_Commentaires TBG mars_Copie de Flash du mois d' avril 2009 corrigé par NAIMI_Reporting Onatel septembre  2009 préparé" xfId="2086"/>
    <cellStyle name="_TableRowBorder_Commentaires TBG mars_Flash du mois d' avril 2009" xfId="2087"/>
    <cellStyle name="_TableRowBorder_Commentaires TBG mars_Flash du mois d' avril 2009_Flash du mois de mai 2009" xfId="2088"/>
    <cellStyle name="_TableRowBorder_Commentaires TBG mars_Flash du mois d' avril 2009_Reporting Onatel Mai 2009 V 0" xfId="2089"/>
    <cellStyle name="_TableRowBorder_Commentaires TBG mars_Flash du mois d' avril 2009_Reporting Onatel septembre  2009 préparé" xfId="2090"/>
    <cellStyle name="_TableRowBorder_Commentaires TBG mars_Flash du mois de mai 2009" xfId="2091"/>
    <cellStyle name="_TableRowBorder_Commentaires TBG mars_Reporting Onatel Mai 2009 V 0" xfId="2092"/>
    <cellStyle name="_TableRowBorder_Commentaires TBG mars_Reporting Onatel septembre  2009 préparé" xfId="2093"/>
    <cellStyle name="_TableRowBorder_Copie de Flash du mois d' avril 2009 corrigé par NAIMI" xfId="2094"/>
    <cellStyle name="_TableRowBorder_Copie de Flash du mois d' avril 2009 corrigé par NAIMI_Flash du mois de mai 2009" xfId="2095"/>
    <cellStyle name="_TableRowBorder_Copie de Flash du mois d' avril 2009 corrigé par NAIMI_Reporting Onatel Mai 2009 V 0" xfId="2096"/>
    <cellStyle name="_TableRowBorder_Copie de Flash du mois d' avril 2009 corrigé par NAIMI_Reporting Onatel Mai 2009 V 0_Reporting Onatel septembre  2009 préparé" xfId="2097"/>
    <cellStyle name="_TableRowBorder_Copie de Flash du mois d' avril 2009 corrigé par NAIMI_Reporting Onatel septembre  2009 préparé" xfId="2098"/>
    <cellStyle name="_TableRowBorder_Flash du mois d' avril 2009" xfId="2099"/>
    <cellStyle name="_TableRowBorder_Flash du mois d' avril 2009_Flash du mois de mai 2009" xfId="2100"/>
    <cellStyle name="_TableRowBorder_Flash du mois d' avril 2009_Reporting Onatel Mai 2009 V 0" xfId="2101"/>
    <cellStyle name="_TableRowBorder_Flash du mois d' avril 2009_Reporting Onatel septembre  2009 préparé" xfId="2102"/>
    <cellStyle name="_TableRowBorder_Flash du mois de mai 2009" xfId="2103"/>
    <cellStyle name="_TableRowBorder_P &amp; L Conso" xfId="2104"/>
    <cellStyle name="_TableRowBorder_P &amp; L Conso_COMMENTAIRES JUILLET 2009" xfId="2105"/>
    <cellStyle name="_TableRowBorder_P&amp;L S1 2008" xfId="2106"/>
    <cellStyle name="_TableRowBorder_Reporting Onatel Avril 2009 V0" xfId="2107"/>
    <cellStyle name="_TableRowBorder_Reporting Onatel Avril 2009 V0_Copie de Flash du mois d' avril 2009 corrigé par NAIMI" xfId="2108"/>
    <cellStyle name="_TableRowBorder_Reporting Onatel Avril 2009 V0_Copie de Flash du mois d' avril 2009 corrigé par NAIMI_Flash du mois de mai 2009" xfId="2109"/>
    <cellStyle name="_TableRowBorder_Reporting Onatel Avril 2009 V0_Copie de Flash du mois d' avril 2009 corrigé par NAIMI_Reporting Onatel Mai 2009 V 0" xfId="2110"/>
    <cellStyle name="_TableRowBorder_Reporting Onatel Avril 2009 V0_Copie de Flash du mois d' avril 2009 corrigé par NAIMI_Reporting Onatel Mai 2009 V 0_Reporting Onatel septembre  2009 préparé" xfId="2111"/>
    <cellStyle name="_TableRowBorder_Reporting Onatel Avril 2009 V0_Copie de Flash du mois d' avril 2009 corrigé par NAIMI_Reporting Onatel septembre  2009 préparé" xfId="2112"/>
    <cellStyle name="_TableRowBorder_Reporting Onatel Avril 2009 V0_Flash du mois de mai 2009" xfId="2113"/>
    <cellStyle name="_TableRowBorder_Reporting Onatel Avril 2009 V0_Reporting Onatel Mai 2009 V 0" xfId="2114"/>
    <cellStyle name="_TableRowBorder_Reporting Onatel Avril 2009 V0_Reporting Onatel septembre  2009 préparé" xfId="2115"/>
    <cellStyle name="_TableRowBorder_Reporting Onatel Mai 2009 V 0" xfId="2116"/>
    <cellStyle name="_TableRowBorder_Reporting Onatel Mai 2009 V 0 A ENVOYE" xfId="2117"/>
    <cellStyle name="_TableRowBorder_Reporting Onatel Mai 2009 V 0 A ENVOYE_Reporting Onatel septembre  2009 préparé" xfId="2118"/>
    <cellStyle name="_TableRowBorder_Reporting Onatel septembre  2009 préparé" xfId="2119"/>
    <cellStyle name="_TableRowBorder_Rev Fixe-Internet" xfId="2120"/>
    <cellStyle name="_TableRowBorder_Rev Fixe-Internet_COMMENTAIRES JUILLET 2009" xfId="2121"/>
    <cellStyle name="_TableRowBorder_TBG Onatel Février  2009  Vtbg V3" xfId="2122"/>
    <cellStyle name="_TableRowBorder_TBG Onatel Février  2009  Vtbg V3_Commentaires TBG mars" xfId="2123"/>
    <cellStyle name="_TableRowBorder_TBG Onatel Février  2009  Vtbg V3_Commentaires TBG mars_Copie de Flash du mois d' avril 2009 corrigé par NAIMI" xfId="2124"/>
    <cellStyle name="_TableRowBorder_TBG Onatel Février  2009  Vtbg V3_Commentaires TBG mars_Copie de Flash du mois d' avril 2009 corrigé par NAIMI_Flash du mois de mai 2009" xfId="2125"/>
    <cellStyle name="_TableRowBorder_TBG Onatel Février  2009  Vtbg V3_Commentaires TBG mars_Copie de Flash du mois d' avril 2009 corrigé par NAIMI_Reporting Onatel Mai 2009 V 0" xfId="2126"/>
    <cellStyle name="_TableRowBorder_TBG Onatel Février  2009  Vtbg V3_Commentaires TBG mars_Copie de Flash du mois d' avril 2009 corrigé par NAIMI_Reporting Onatel Mai 2009 V 0_Reporting Onatel septembre  2009 préparé" xfId="2127"/>
    <cellStyle name="_TableRowBorder_TBG Onatel Février  2009  Vtbg V3_Commentaires TBG mars_Copie de Flash du mois d' avril 2009 corrigé par NAIMI_Reporting Onatel septembre  2009 préparé" xfId="2128"/>
    <cellStyle name="_TableRowBorder_TBG Onatel Février  2009  Vtbg V3_Commentaires TBG mars_Flash du mois d' avril 2009" xfId="2129"/>
    <cellStyle name="_TableRowBorder_TBG Onatel Février  2009  Vtbg V3_Commentaires TBG mars_Flash du mois d' avril 2009_Flash du mois de mai 2009" xfId="2130"/>
    <cellStyle name="_TableRowBorder_TBG Onatel Février  2009  Vtbg V3_Commentaires TBG mars_Flash du mois d' avril 2009_Reporting Onatel Mai 2009 V 0" xfId="2131"/>
    <cellStyle name="_TableRowBorder_TBG Onatel Février  2009  Vtbg V3_Commentaires TBG mars_Flash du mois d' avril 2009_Reporting Onatel septembre  2009 préparé" xfId="2132"/>
    <cellStyle name="_TableRowBorder_TBG Onatel Février  2009  Vtbg V3_Commentaires TBG mars_Flash du mois de mai 2009" xfId="2133"/>
    <cellStyle name="_TableRowBorder_TBG Onatel Février  2009  Vtbg V3_Commentaires TBG mars_Reporting Onatel Mai 2009 V 0" xfId="2134"/>
    <cellStyle name="_TableRowBorder_TBG Onatel Février  2009  Vtbg V3_Commentaires TBG mars_Reporting Onatel septembre  2009 préparé" xfId="2135"/>
    <cellStyle name="_TableRowBorder_TBG Onatel Février  2009  Vtbg V3_Copie de Flash du mois d' avril 2009 corrigé par NAIMI" xfId="2136"/>
    <cellStyle name="_TableRowBorder_TBG Onatel Février  2009  Vtbg V3_Copie de Flash du mois d' avril 2009 corrigé par NAIMI_Flash du mois de mai 2009" xfId="2137"/>
    <cellStyle name="_TableRowBorder_TBG Onatel Février  2009  Vtbg V3_Copie de Flash du mois d' avril 2009 corrigé par NAIMI_Reporting Onatel Mai 2009 V 0" xfId="2138"/>
    <cellStyle name="_TableRowBorder_TBG Onatel Février  2009  Vtbg V3_Copie de Flash du mois d' avril 2009 corrigé par NAIMI_Reporting Onatel Mai 2009 V 0_Reporting Onatel septembre  2009 préparé" xfId="2139"/>
    <cellStyle name="_TableRowBorder_TBG Onatel Février  2009  Vtbg V3_Copie de Flash du mois d' avril 2009 corrigé par NAIMI_Reporting Onatel septembre  2009 préparé" xfId="2140"/>
    <cellStyle name="_TableRowBorder_TBG Onatel Février  2009  Vtbg V3_Flash du mois d' avril 2009" xfId="2141"/>
    <cellStyle name="_TableRowBorder_TBG Onatel Février  2009  Vtbg V3_Flash du mois d' avril 2009_Flash du mois de mai 2009" xfId="2142"/>
    <cellStyle name="_TableRowBorder_TBG Onatel Février  2009  Vtbg V3_Flash du mois d' avril 2009_Reporting Onatel Mai 2009 V 0" xfId="2143"/>
    <cellStyle name="_TableRowBorder_TBG Onatel Février  2009  Vtbg V3_Flash du mois d' avril 2009_Reporting Onatel septembre  2009 préparé" xfId="2144"/>
    <cellStyle name="_TableRowBorder_TBG Onatel Février  2009  Vtbg V3_Flash du mois de mai 2009" xfId="2145"/>
    <cellStyle name="_TableRowBorder_TBG Onatel Février  2009  Vtbg V3_Reporting Onatel Mai 2009 V 0" xfId="2146"/>
    <cellStyle name="_TableRowBorder_TBG Onatel Février  2009  Vtbg V3_Reporting Onatel septembre  2009 préparé" xfId="2147"/>
    <cellStyle name="_TableRowHead" xfId="2148"/>
    <cellStyle name="_TableRowHead_Budget 2011 v1 (4)" xfId="2149"/>
    <cellStyle name="_TableRowHeading" xfId="2150"/>
    <cellStyle name="_TableRowHeading_Budget 2011 v1 (4)" xfId="2151"/>
    <cellStyle name="_TableSuperHead" xfId="2152"/>
    <cellStyle name="_TableSuperHead_02 Pfd Valuation" xfId="2153"/>
    <cellStyle name="_TableSuperHead_USA Ownership" xfId="2154"/>
    <cellStyle name="_TableSuperHeading" xfId="2155"/>
    <cellStyle name="_TableText" xfId="2156"/>
    <cellStyle name="_TB Mauritel  12.2005" xfId="2157"/>
    <cellStyle name="_TBG Juin 2009 V CDG (2)" xfId="2158"/>
    <cellStyle name="_TBG Juin 2009 V CDG (3)" xfId="2159"/>
    <cellStyle name="_TBG Malitel juillet 2009" xfId="2160"/>
    <cellStyle name="_V0 24sep" xfId="2161"/>
    <cellStyle name="_V0 24sep (2)" xfId="2162"/>
    <cellStyle name="_V1 actu1 9 avr 2008" xfId="2163"/>
    <cellStyle name="_V2 BSS comparaison Budget 2008_2007" xfId="2164"/>
    <cellStyle name="=C:\WINNT35\SYSTEM32\COMMAND.COM" xfId="2165"/>
    <cellStyle name="0,0_x000d__x000a_NA_x000d__x000a_" xfId="2166"/>
    <cellStyle name="20 % - Accent1 2" xfId="2167"/>
    <cellStyle name="20 % - Accent1 2 2" xfId="2168"/>
    <cellStyle name="20 % - Accent1 3" xfId="2169"/>
    <cellStyle name="20 % - Accent1 3 2" xfId="2170"/>
    <cellStyle name="20 % - Accent1 4" xfId="2171"/>
    <cellStyle name="20 % - Accent1 4 2" xfId="2172"/>
    <cellStyle name="20 % - Accent1 5" xfId="2173"/>
    <cellStyle name="20 % - Accent2 2" xfId="2174"/>
    <cellStyle name="20 % - Accent2 2 2" xfId="2175"/>
    <cellStyle name="20 % - Accent2 3" xfId="2176"/>
    <cellStyle name="20 % - Accent2 3 2" xfId="2177"/>
    <cellStyle name="20 % - Accent2 4" xfId="2178"/>
    <cellStyle name="20 % - Accent2 4 2" xfId="2179"/>
    <cellStyle name="20 % - Accent2 5" xfId="2180"/>
    <cellStyle name="20 % - Accent3 2" xfId="2181"/>
    <cellStyle name="20 % - Accent3 2 2" xfId="2182"/>
    <cellStyle name="20 % - Accent3 3" xfId="2183"/>
    <cellStyle name="20 % - Accent3 3 2" xfId="2184"/>
    <cellStyle name="20 % - Accent3 4" xfId="2185"/>
    <cellStyle name="20 % - Accent3 4 2" xfId="2186"/>
    <cellStyle name="20 % - Accent3 5" xfId="2187"/>
    <cellStyle name="20 % - Accent4 2" xfId="2188"/>
    <cellStyle name="20 % - Accent4 2 2" xfId="2189"/>
    <cellStyle name="20 % - Accent4 3" xfId="2190"/>
    <cellStyle name="20 % - Accent4 3 2" xfId="2191"/>
    <cellStyle name="20 % - Accent4 4" xfId="2192"/>
    <cellStyle name="20 % - Accent4 4 2" xfId="2193"/>
    <cellStyle name="20 % - Accent4 5" xfId="2194"/>
    <cellStyle name="20 % - Accent5 2" xfId="2195"/>
    <cellStyle name="20 % - Accent5 2 2" xfId="2196"/>
    <cellStyle name="20 % - Accent5 3" xfId="2197"/>
    <cellStyle name="20 % - Accent5 3 2" xfId="2198"/>
    <cellStyle name="20 % - Accent5 4" xfId="2199"/>
    <cellStyle name="20 % - Accent5 4 2" xfId="2200"/>
    <cellStyle name="20 % - Accent6 2" xfId="2201"/>
    <cellStyle name="20 % - Accent6 2 2" xfId="2202"/>
    <cellStyle name="20 % - Accent6 3" xfId="2203"/>
    <cellStyle name="20 % - Accent6 3 2" xfId="2204"/>
    <cellStyle name="20 % - Accent6 4" xfId="2205"/>
    <cellStyle name="20 % - Accent6 4 2" xfId="2206"/>
    <cellStyle name="20 % - Accent6 5" xfId="2207"/>
    <cellStyle name="40 % - Accent1 2" xfId="2208"/>
    <cellStyle name="40 % - Accent1 2 2" xfId="2209"/>
    <cellStyle name="40 % - Accent1 3" xfId="2210"/>
    <cellStyle name="40 % - Accent1 3 2" xfId="2211"/>
    <cellStyle name="40 % - Accent1 4" xfId="2212"/>
    <cellStyle name="40 % - Accent1 4 2" xfId="2213"/>
    <cellStyle name="40 % - Accent1 5" xfId="2214"/>
    <cellStyle name="40 % - Accent2 2" xfId="2215"/>
    <cellStyle name="40 % - Accent2 2 2" xfId="2216"/>
    <cellStyle name="40 % - Accent2 3" xfId="2217"/>
    <cellStyle name="40 % - Accent2 3 2" xfId="2218"/>
    <cellStyle name="40 % - Accent2 4" xfId="2219"/>
    <cellStyle name="40 % - Accent2 4 2" xfId="2220"/>
    <cellStyle name="40 % - Accent3 2" xfId="2221"/>
    <cellStyle name="40 % - Accent3 2 2" xfId="2222"/>
    <cellStyle name="40 % - Accent3 3" xfId="2223"/>
    <cellStyle name="40 % - Accent3 3 2" xfId="2224"/>
    <cellStyle name="40 % - Accent3 4" xfId="2225"/>
    <cellStyle name="40 % - Accent3 4 2" xfId="2226"/>
    <cellStyle name="40 % - Accent3 5" xfId="2227"/>
    <cellStyle name="40 % - Accent4 2" xfId="2228"/>
    <cellStyle name="40 % - Accent4 2 2" xfId="2229"/>
    <cellStyle name="40 % - Accent4 3" xfId="2230"/>
    <cellStyle name="40 % - Accent4 3 2" xfId="2231"/>
    <cellStyle name="40 % - Accent4 4" xfId="2232"/>
    <cellStyle name="40 % - Accent4 4 2" xfId="2233"/>
    <cellStyle name="40 % - Accent4 5" xfId="2234"/>
    <cellStyle name="40 % - Accent5 2" xfId="2235"/>
    <cellStyle name="40 % - Accent5 2 2" xfId="2236"/>
    <cellStyle name="40 % - Accent5 3" xfId="2237"/>
    <cellStyle name="40 % - Accent5 3 2" xfId="2238"/>
    <cellStyle name="40 % - Accent5 4" xfId="2239"/>
    <cellStyle name="40 % - Accent5 4 2" xfId="2240"/>
    <cellStyle name="40 % - Accent5 5" xfId="2241"/>
    <cellStyle name="40 % - Accent6 2" xfId="2242"/>
    <cellStyle name="40 % - Accent6 2 2" xfId="2243"/>
    <cellStyle name="40 % - Accent6 3" xfId="2244"/>
    <cellStyle name="40 % - Accent6 3 2" xfId="2245"/>
    <cellStyle name="40 % - Accent6 4" xfId="2246"/>
    <cellStyle name="40 % - Accent6 4 2" xfId="2247"/>
    <cellStyle name="40 % - Accent6 5" xfId="2248"/>
    <cellStyle name="60 % - Accent1 2" xfId="2249"/>
    <cellStyle name="60 % - Accent1 3" xfId="2250"/>
    <cellStyle name="60 % - Accent1 4" xfId="2251"/>
    <cellStyle name="60 % - Accent1 5" xfId="2252"/>
    <cellStyle name="60 % - Accent2 2" xfId="2253"/>
    <cellStyle name="60 % - Accent2 3" xfId="2254"/>
    <cellStyle name="60 % - Accent2 4" xfId="2255"/>
    <cellStyle name="60 % - Accent2 5" xfId="2256"/>
    <cellStyle name="60 % - Accent3 2" xfId="2257"/>
    <cellStyle name="60 % - Accent3 3" xfId="2258"/>
    <cellStyle name="60 % - Accent3 4" xfId="2259"/>
    <cellStyle name="60 % - Accent3 5" xfId="2260"/>
    <cellStyle name="60 % - Accent4 2" xfId="2261"/>
    <cellStyle name="60 % - Accent4 3" xfId="2262"/>
    <cellStyle name="60 % - Accent4 4" xfId="2263"/>
    <cellStyle name="60 % - Accent4 5" xfId="2264"/>
    <cellStyle name="60 % - Accent5 2" xfId="2265"/>
    <cellStyle name="60 % - Accent5 3" xfId="2266"/>
    <cellStyle name="60 % - Accent5 4" xfId="2267"/>
    <cellStyle name="60 % - Accent5 5" xfId="2268"/>
    <cellStyle name="60 % - Accent6 2" xfId="2269"/>
    <cellStyle name="60 % - Accent6 3" xfId="2270"/>
    <cellStyle name="60 % - Accent6 4" xfId="2271"/>
    <cellStyle name="60 % - Accent6 5" xfId="2272"/>
    <cellStyle name="Accent1 - 20 %" xfId="2273"/>
    <cellStyle name="Accent1 - 40 %" xfId="2274"/>
    <cellStyle name="Accent1 - 60 %" xfId="2275"/>
    <cellStyle name="Accent1 2" xfId="2276"/>
    <cellStyle name="Accent1 3" xfId="2277"/>
    <cellStyle name="Accent1 4" xfId="2278"/>
    <cellStyle name="Accent1 5" xfId="2279"/>
    <cellStyle name="Accent2 - 20 %" xfId="2280"/>
    <cellStyle name="Accent2 - 40 %" xfId="2281"/>
    <cellStyle name="Accent2 - 60 %" xfId="2282"/>
    <cellStyle name="Accent2 2" xfId="2283"/>
    <cellStyle name="Accent2 3" xfId="2284"/>
    <cellStyle name="Accent2 4" xfId="2285"/>
    <cellStyle name="Accent2 5" xfId="2286"/>
    <cellStyle name="Accent3 - 20 %" xfId="2287"/>
    <cellStyle name="Accent3 - 40 %" xfId="2288"/>
    <cellStyle name="Accent3 - 60 %" xfId="2289"/>
    <cellStyle name="Accent3 2" xfId="2290"/>
    <cellStyle name="Accent3 3" xfId="2291"/>
    <cellStyle name="Accent3 4" xfId="2292"/>
    <cellStyle name="Accent3 5" xfId="2293"/>
    <cellStyle name="Accent4 - 20 %" xfId="2294"/>
    <cellStyle name="Accent4 - 40 %" xfId="2295"/>
    <cellStyle name="Accent4 - 60 %" xfId="2296"/>
    <cellStyle name="Accent4 2" xfId="2297"/>
    <cellStyle name="Accent4 3" xfId="2298"/>
    <cellStyle name="Accent4 4" xfId="2299"/>
    <cellStyle name="Accent4 5" xfId="2300"/>
    <cellStyle name="Accent5 - 20 %" xfId="2301"/>
    <cellStyle name="Accent5 - 40 %" xfId="2302"/>
    <cellStyle name="Accent5 - 60 %" xfId="2303"/>
    <cellStyle name="Accent5 2" xfId="2304"/>
    <cellStyle name="Accent5 3" xfId="2305"/>
    <cellStyle name="Accent5 4" xfId="2306"/>
    <cellStyle name="Accent6 - 20 %" xfId="2307"/>
    <cellStyle name="Accent6 - 40 %" xfId="2308"/>
    <cellStyle name="Accent6 - 60 %" xfId="2309"/>
    <cellStyle name="Accent6 2" xfId="2310"/>
    <cellStyle name="Accent6 3" xfId="2311"/>
    <cellStyle name="Accent6 4" xfId="2312"/>
    <cellStyle name="Accent6 5" xfId="2313"/>
    <cellStyle name="Accounting" xfId="2314"/>
    <cellStyle name="ÅëÈ­ [0]_laroux" xfId="2315"/>
    <cellStyle name="ÅëÈ­_laroux" xfId="2316"/>
    <cellStyle name="amount" xfId="2317"/>
    <cellStyle name="args.style" xfId="2318"/>
    <cellStyle name="ÄÞ¸¶ [0]_laroux" xfId="2319"/>
    <cellStyle name="ÄÞ¸¶_laroux" xfId="2320"/>
    <cellStyle name="Avertissement 2" xfId="2321"/>
    <cellStyle name="Avertissement 3" xfId="2322"/>
    <cellStyle name="Avertissement 4" xfId="2323"/>
    <cellStyle name="axlcolour" xfId="2324"/>
    <cellStyle name="azert - Style1" xfId="2325"/>
    <cellStyle name="blue shading" xfId="2326"/>
    <cellStyle name="Blue Title" xfId="2327"/>
    <cellStyle name="Blue Title 2" xfId="2328"/>
    <cellStyle name="Body" xfId="2329"/>
    <cellStyle name="Body text" xfId="2330"/>
    <cellStyle name="Border Heavy" xfId="2331"/>
    <cellStyle name="Border Heavy 2" xfId="2332"/>
    <cellStyle name="Border Thin" xfId="2333"/>
    <cellStyle name="Border Thin 2" xfId="2334"/>
    <cellStyle name="Ç¥ÁØ_ÀÎÀç°³¹ß¿ø" xfId="2335"/>
    <cellStyle name="Calc Currency (0)" xfId="2336"/>
    <cellStyle name="Calc Currency (2)" xfId="2337"/>
    <cellStyle name="Calc Percent (0)" xfId="2338"/>
    <cellStyle name="Calc Percent (1)" xfId="2339"/>
    <cellStyle name="Calc Percent (2)" xfId="2340"/>
    <cellStyle name="Calc Units (0)" xfId="2341"/>
    <cellStyle name="Calc Units (1)" xfId="2342"/>
    <cellStyle name="Calc Units (2)" xfId="2343"/>
    <cellStyle name="Calcul 2" xfId="2344"/>
    <cellStyle name="Calcul 3" xfId="2345"/>
    <cellStyle name="Calcul 4" xfId="2346"/>
    <cellStyle name="Calcul 5" xfId="2347"/>
    <cellStyle name="Cellule liée 2" xfId="2348"/>
    <cellStyle name="Cellule liée 3" xfId="2349"/>
    <cellStyle name="Cellule liée 4" xfId="2350"/>
    <cellStyle name="Cellule liée 5" xfId="2351"/>
    <cellStyle name="Comma  - Style1" xfId="2352"/>
    <cellStyle name="Comma  - Style1 2" xfId="2353"/>
    <cellStyle name="Comma  - Style2" xfId="2354"/>
    <cellStyle name="Comma  - Style2 2" xfId="2355"/>
    <cellStyle name="Comma  - Style3" xfId="2356"/>
    <cellStyle name="Comma  - Style3 2" xfId="2357"/>
    <cellStyle name="Comma  - Style4" xfId="2358"/>
    <cellStyle name="Comma  - Style4 2" xfId="2359"/>
    <cellStyle name="Comma  - Style5" xfId="2360"/>
    <cellStyle name="Comma  - Style5 2" xfId="2361"/>
    <cellStyle name="Comma  - Style6" xfId="2362"/>
    <cellStyle name="Comma  - Style6 2" xfId="2363"/>
    <cellStyle name="Comma  - Style7" xfId="2364"/>
    <cellStyle name="Comma  - Style7 2" xfId="2365"/>
    <cellStyle name="Comma  - Style8" xfId="2366"/>
    <cellStyle name="Comma  - Style8 2" xfId="2367"/>
    <cellStyle name="Comma [00]" xfId="2368"/>
    <cellStyle name="Comma [1]" xfId="2369"/>
    <cellStyle name="Comma0" xfId="2370"/>
    <cellStyle name="Commentaire 2" xfId="2371"/>
    <cellStyle name="Commentaire 3" xfId="2372"/>
    <cellStyle name="Commentaire 4" xfId="2373"/>
    <cellStyle name="Copied" xfId="2374"/>
    <cellStyle name="Copy Decimal 0" xfId="2375"/>
    <cellStyle name="Copy Decimal 0,00" xfId="2376"/>
    <cellStyle name="Copy Decimal 0,00 2" xfId="2377"/>
    <cellStyle name="Copy Percent 0" xfId="2378"/>
    <cellStyle name="Copy Percent 0,00" xfId="2379"/>
    <cellStyle name="Copy Percent 0,00 2" xfId="2380"/>
    <cellStyle name="Currency [0]" xfId="2381"/>
    <cellStyle name="Currency [00]" xfId="2382"/>
    <cellStyle name="Currency [1]" xfId="2383"/>
    <cellStyle name="Currency [2]" xfId="2384"/>
    <cellStyle name="Currency0" xfId="2385"/>
    <cellStyle name="current day" xfId="2386"/>
    <cellStyle name="DAILY_TITLE" xfId="2387"/>
    <cellStyle name="Data" xfId="2388"/>
    <cellStyle name="Date" xfId="2389"/>
    <cellStyle name="Date [mm-d-yyyy]" xfId="2390"/>
    <cellStyle name="Date [mmm-d-yyyy]" xfId="2391"/>
    <cellStyle name="Date [mmm-yyyy]" xfId="2392"/>
    <cellStyle name="Date Short" xfId="2393"/>
    <cellStyle name="Date_2007-12 TBG suivi filiales Décembre 2007" xfId="2394"/>
    <cellStyle name="Date2" xfId="2395"/>
    <cellStyle name="Dates" xfId="2396"/>
    <cellStyle name="Decimal 0,0" xfId="2397"/>
    <cellStyle name="Decimal 0,00" xfId="2398"/>
    <cellStyle name="Decimal 0,0000" xfId="2399"/>
    <cellStyle name="Decimal 0,0000 2" xfId="2400"/>
    <cellStyle name="default" xfId="2401"/>
    <cellStyle name="Dezimal [+line]" xfId="2402"/>
    <cellStyle name="Dezimal [0]_Acquisition stats" xfId="2403"/>
    <cellStyle name="Dezimal_Acquisition stats" xfId="2404"/>
    <cellStyle name="DimDown" xfId="2405"/>
    <cellStyle name="DimDownBold" xfId="2406"/>
    <cellStyle name="DimDownTitle" xfId="2407"/>
    <cellStyle name="Dollar" xfId="2408"/>
    <cellStyle name="Dotted" xfId="2409"/>
    <cellStyle name="DropDown" xfId="2410"/>
    <cellStyle name="Dziesietny [0]_12" xfId="2411"/>
    <cellStyle name="Dziesiêtny [0]_MSC &amp; VLR Description" xfId="2412"/>
    <cellStyle name="Dziesietny_12" xfId="2413"/>
    <cellStyle name="Dziesiêtny_MSC &amp; VLR Description" xfId="2414"/>
    <cellStyle name="Eingabe" xfId="2415"/>
    <cellStyle name="Emphase 1" xfId="2416"/>
    <cellStyle name="Emphase 2" xfId="2417"/>
    <cellStyle name="Emphase 3" xfId="2418"/>
    <cellStyle name="Enter Currency (0)" xfId="2419"/>
    <cellStyle name="Enter Currency (2)" xfId="2420"/>
    <cellStyle name="Enter Units (0)" xfId="2421"/>
    <cellStyle name="Enter Units (1)" xfId="2422"/>
    <cellStyle name="Enter Units (2)" xfId="2423"/>
    <cellStyle name="Entered" xfId="2424"/>
    <cellStyle name="En-tête 1" xfId="2425"/>
    <cellStyle name="En-tête 2" xfId="2426"/>
    <cellStyle name="Entrée 2" xfId="2427"/>
    <cellStyle name="Entrée 3" xfId="2428"/>
    <cellStyle name="Entrée 4" xfId="2429"/>
    <cellStyle name="Entrée 5" xfId="2430"/>
    <cellStyle name="entry box" xfId="2431"/>
    <cellStyle name="Euro" xfId="2432"/>
    <cellStyle name="Euro 2" xfId="2433"/>
    <cellStyle name="Euro 3" xfId="2434"/>
    <cellStyle name="Ezres [0]_Cable" xfId="2435"/>
    <cellStyle name="Ezres_Cable" xfId="2436"/>
    <cellStyle name="F2" xfId="2437"/>
    <cellStyle name="F3" xfId="2438"/>
    <cellStyle name="F4" xfId="2439"/>
    <cellStyle name="F5" xfId="2440"/>
    <cellStyle name="F6" xfId="2441"/>
    <cellStyle name="F7" xfId="2442"/>
    <cellStyle name="F8" xfId="2443"/>
    <cellStyle name="Financier0" xfId="2444"/>
    <cellStyle name="Fixed" xfId="2445"/>
    <cellStyle name="Fixed [0]" xfId="2446"/>
    <cellStyle name="Followed Hyperlink_financing modelsc1" xfId="2447"/>
    <cellStyle name="format - Style1" xfId="2448"/>
    <cellStyle name="Formula" xfId="2449"/>
    <cellStyle name="Giga" xfId="2450"/>
    <cellStyle name="Giga 2" xfId="2451"/>
    <cellStyle name="GRAS" xfId="2452"/>
    <cellStyle name="GRAS 2" xfId="2453"/>
    <cellStyle name="Grey" xfId="2454"/>
    <cellStyle name="Growth" xfId="2455"/>
    <cellStyle name="Header" xfId="2456"/>
    <cellStyle name="Header Total" xfId="2457"/>
    <cellStyle name="Header1" xfId="2458"/>
    <cellStyle name="Header2" xfId="2459"/>
    <cellStyle name="Header3" xfId="2460"/>
    <cellStyle name="Header4" xfId="2461"/>
    <cellStyle name="Heading" xfId="2462"/>
    <cellStyle name="Heading 4 2" xfId="2463"/>
    <cellStyle name="Heading 5" xfId="2464"/>
    <cellStyle name="Heading bar" xfId="2465"/>
    <cellStyle name="Heading I" xfId="2466"/>
    <cellStyle name="Heading page" xfId="2467"/>
    <cellStyle name="Heading_Actu 1 du Budget Annuel Groupe IAM  2007" xfId="2468"/>
    <cellStyle name="Heading1" xfId="2469"/>
    <cellStyle name="Heading2" xfId="2470"/>
    <cellStyle name="HEADINGS" xfId="2471"/>
    <cellStyle name="HEADINGSTOP" xfId="2472"/>
    <cellStyle name="Headline1" xfId="2473"/>
    <cellStyle name="Headline2" xfId="2474"/>
    <cellStyle name="Headline3" xfId="2475"/>
    <cellStyle name="Hidden Decimal 0,00" xfId="2476"/>
    <cellStyle name="In Dates" xfId="2477"/>
    <cellStyle name="In Growth" xfId="2478"/>
    <cellStyle name="In Link" xfId="2479"/>
    <cellStyle name="In Multiple" xfId="2480"/>
    <cellStyle name="In Normal" xfId="2481"/>
    <cellStyle name="In Percent" xfId="2482"/>
    <cellStyle name="In Years" xfId="2483"/>
    <cellStyle name="indicatif_nv" xfId="2484"/>
    <cellStyle builtinId="20" name="Input" xfId="2485"/>
    <cellStyle name="Input [%]" xfId="2486"/>
    <cellStyle name="Input [%0]" xfId="2487"/>
    <cellStyle name="Input [%00]" xfId="2488"/>
    <cellStyle name="Input [0]" xfId="2489"/>
    <cellStyle name="Input [00]" xfId="2490"/>
    <cellStyle name="Input [yellow]" xfId="2491"/>
    <cellStyle name="Input Cell" xfId="2492"/>
    <cellStyle name="Input Currency" xfId="2493"/>
    <cellStyle name="Input Decimal 0" xfId="2494"/>
    <cellStyle name="Input Decimal 0,00" xfId="2495"/>
    <cellStyle name="Input Normal" xfId="2496"/>
    <cellStyle name="Input Percent" xfId="2497"/>
    <cellStyle name="Input Percent 0" xfId="2498"/>
    <cellStyle name="Input Percent 0,00" xfId="2499"/>
    <cellStyle name="Input Percent_2007-12 TBG suivi filiales Décembre 2007" xfId="2500"/>
    <cellStyle name="Input Titles" xfId="2501"/>
    <cellStyle name="InputDetailDate" xfId="2502"/>
    <cellStyle name="InputDetailInt" xfId="2503"/>
    <cellStyle name="InputDetailPct" xfId="2504"/>
    <cellStyle name="InputLockedInt" xfId="2505"/>
    <cellStyle name="InputLockedPct" xfId="2506"/>
    <cellStyle name="Insatisfaisant 2" xfId="2507"/>
    <cellStyle name="Insatisfaisant 3" xfId="2508"/>
    <cellStyle name="Insatisfaisant 4" xfId="2509"/>
    <cellStyle name="Insatisfaisant 5" xfId="2510"/>
    <cellStyle name="Kilo" xfId="2511"/>
    <cellStyle name="Kilo 2" xfId="2512"/>
    <cellStyle name="Legal 8½ x 14 in" xfId="2513"/>
    <cellStyle name="Link Currency (0)" xfId="2514"/>
    <cellStyle name="Link Currency (2)" xfId="2515"/>
    <cellStyle name="Link Units (0)" xfId="2516"/>
    <cellStyle name="Link Units (1)" xfId="2517"/>
    <cellStyle name="Link Units (2)" xfId="2518"/>
    <cellStyle name="Mega" xfId="2519"/>
    <cellStyle name="Mega 2" xfId="2520"/>
    <cellStyle name="Millares [0]_BSC 3&amp;4" xfId="2521"/>
    <cellStyle name="Millares_BSC 3&amp;4" xfId="2522"/>
    <cellStyle builtinId="3" name="Comma" xfId="2523"/>
    <cellStyle name="Milliers 2" xfId="2524"/>
    <cellStyle name="Milliers 2 2" xfId="2525"/>
    <cellStyle name="Milliers 2 2 2" xfId="2526"/>
    <cellStyle name="Milliers 2 3" xfId="2527"/>
    <cellStyle name="Milliers 3" xfId="2528"/>
    <cellStyle name="Milliers 4" xfId="2529"/>
    <cellStyle name="Milliers 5" xfId="2530"/>
    <cellStyle name="Milliers 5 2" xfId="2531"/>
    <cellStyle name="Milliers 5 3" xfId="2532"/>
    <cellStyle name="Milliers 5 4" xfId="2533"/>
    <cellStyle name="Milliers 6" xfId="2534"/>
    <cellStyle name="Milliers 7" xfId="2535"/>
    <cellStyle name="Milliers 7 2" xfId="2536"/>
    <cellStyle name="Milliers 8" xfId="2537"/>
    <cellStyle name="Milliers 9" xfId="2538"/>
    <cellStyle name="Milliers 9 2" xfId="2539"/>
    <cellStyle name="Millions" xfId="2540"/>
    <cellStyle name="millions 2" xfId="2541"/>
    <cellStyle name="Mon_Year" xfId="2542"/>
    <cellStyle name="Moneda [0]_BSC 3&amp;4" xfId="2543"/>
    <cellStyle name="Moneda_BSC 3&amp;4" xfId="2544"/>
    <cellStyle name="Monétaire0" xfId="2545"/>
    <cellStyle name="MS_English" xfId="2546"/>
    <cellStyle name="Multiple" xfId="2547"/>
    <cellStyle name="NA is zero" xfId="2548"/>
    <cellStyle name="Names" xfId="2549"/>
    <cellStyle name="Neutre 2" xfId="2550"/>
    <cellStyle name="Neutre 3" xfId="2551"/>
    <cellStyle name="Neutre 4" xfId="2552"/>
    <cellStyle name="Neutre 5" xfId="2553"/>
    <cellStyle name="new style" xfId="2554"/>
    <cellStyle name="no dec" xfId="2555"/>
    <cellStyle name="nonmultiple" xfId="2556"/>
    <cellStyle name="NonPrint_Heading" xfId="2557"/>
    <cellStyle name="Normal - Style1" xfId="2558"/>
    <cellStyle name="Normal - Style1 2" xfId="2559"/>
    <cellStyle name="Normal [0]" xfId="2560"/>
    <cellStyle name="Normal [1]" xfId="2561"/>
    <cellStyle name="Normal [2]" xfId="2562"/>
    <cellStyle name="Normal [3]" xfId="2563"/>
    <cellStyle name="Normal 10" xfId="2564"/>
    <cellStyle name="Normal 11" xfId="2565"/>
    <cellStyle name="Normal 12" xfId="2566"/>
    <cellStyle name="Normal 2" xfId="2567"/>
    <cellStyle name="Normal 2 2" xfId="2568"/>
    <cellStyle name="Normal 2 2 2" xfId="2569"/>
    <cellStyle name="Normal 2 2_CA- Fixe- Seg" xfId="2570"/>
    <cellStyle name="Normal 2 3" xfId="2571"/>
    <cellStyle name="Normal 2 4" xfId="2572"/>
    <cellStyle name="Normal 3" xfId="2573"/>
    <cellStyle name="Normal 3 2" xfId="2574"/>
    <cellStyle name="Normal 4" xfId="2575"/>
    <cellStyle name="Normal 5" xfId="2576"/>
    <cellStyle name="Normal 5 2" xfId="2577"/>
    <cellStyle name="Normal 6" xfId="2578"/>
    <cellStyle name="Normal 6 2" xfId="2579"/>
    <cellStyle name="Normal 6 2 2" xfId="2580"/>
    <cellStyle name="Normal 6 3" xfId="2581"/>
    <cellStyle name="Normal 7" xfId="2582"/>
    <cellStyle name="Normal 8" xfId="2583"/>
    <cellStyle name="Normal 9" xfId="2584"/>
    <cellStyle name="Normal Bold" xfId="2585"/>
    <cellStyle name="Normal Pct" xfId="2586"/>
    <cellStyle name="Normal text" xfId="2587"/>
    <cellStyle name="Normál_Book2000" xfId="2588"/>
    <cellStyle name="Normal_Reporting Onatel Aout 2008-V1" xfId="2589"/>
    <cellStyle name="Normal_TBG IAM v  27" xfId="2590"/>
    <cellStyle name="Normalny_12" xfId="2591"/>
    <cellStyle name="Note" xfId="2592"/>
    <cellStyle name="NPPESalesPct" xfId="2593"/>
    <cellStyle name="Number" xfId="2594"/>
    <cellStyle name="Numéro_Tab" xfId="2595"/>
    <cellStyle name="NWI%S" xfId="2596"/>
    <cellStyle name="Override" xfId="2597"/>
    <cellStyle name="Override 2" xfId="2598"/>
    <cellStyle name="Page Heading Large" xfId="2599"/>
    <cellStyle name="Page Heading Small" xfId="2600"/>
    <cellStyle name="Pénznem [0]_Cable" xfId="2601"/>
    <cellStyle name="Pénznem_Cable" xfId="2602"/>
    <cellStyle name="per.style" xfId="2603"/>
    <cellStyle builtinId="5" name="Percent" xfId="2604"/>
    <cellStyle name="Percent [0]" xfId="2605"/>
    <cellStyle name="Percent [00]" xfId="2606"/>
    <cellStyle name="Percent [1]" xfId="2607"/>
    <cellStyle name="Percent [2]" xfId="2608"/>
    <cellStyle name="Percent 0" xfId="2609"/>
    <cellStyle name="Percent 0,00" xfId="2610"/>
    <cellStyle name="Percent 0,00 2" xfId="2611"/>
    <cellStyle name="Percent Hard" xfId="2612"/>
    <cellStyle name="PercentSales" xfId="2613"/>
    <cellStyle name="PillarData" xfId="2614"/>
    <cellStyle name="PillarData 2" xfId="2615"/>
    <cellStyle name="PillarHeading" xfId="2616"/>
    <cellStyle name="PillarText" xfId="2617"/>
    <cellStyle name="PillarText 2" xfId="2618"/>
    <cellStyle name="PillarTotal" xfId="2619"/>
    <cellStyle name="PillarTotal 2" xfId="2620"/>
    <cellStyle name="Pourcentage 10" xfId="2621"/>
    <cellStyle name="Pourcentage 11" xfId="2622"/>
    <cellStyle name="Pourcentage 2" xfId="2623"/>
    <cellStyle name="Pourcentage 2 2" xfId="2624"/>
    <cellStyle name="Pourcentage 2 3" xfId="2625"/>
    <cellStyle name="Pourcentage 2 4" xfId="2626"/>
    <cellStyle name="Pourcentage 3" xfId="2627"/>
    <cellStyle name="Pourcentage 3 2" xfId="2628"/>
    <cellStyle name="Pourcentage 4" xfId="2629"/>
    <cellStyle name="Pourcentage 4 2" xfId="2630"/>
    <cellStyle name="Pourcentage 5" xfId="2631"/>
    <cellStyle name="Pourcentage 5 2" xfId="2632"/>
    <cellStyle name="Pourcentage 6" xfId="2633"/>
    <cellStyle name="Pourcentage 7" xfId="2634"/>
    <cellStyle name="Pourcentage 7 2" xfId="2635"/>
    <cellStyle name="Pourcentage 7 3" xfId="2636"/>
    <cellStyle name="Pourcentage 8" xfId="2637"/>
    <cellStyle name="Pourcentage 8 2" xfId="2638"/>
    <cellStyle name="Pourcentage 8 3" xfId="2639"/>
    <cellStyle name="Pourcentage 9" xfId="2640"/>
    <cellStyle name="Pourcentage 9 2" xfId="2641"/>
    <cellStyle name="Prefilled" xfId="2642"/>
    <cellStyle name="PrePop Currency (0)" xfId="2643"/>
    <cellStyle name="PrePop Currency (2)" xfId="2644"/>
    <cellStyle name="PrePop Units (0)" xfId="2645"/>
    <cellStyle name="PrePop Units (1)" xfId="2646"/>
    <cellStyle name="PrePop Units (2)" xfId="2647"/>
    <cellStyle name="pricing" xfId="2648"/>
    <cellStyle name="Product Title" xfId="2649"/>
    <cellStyle name="Prozent +line" xfId="2650"/>
    <cellStyle name="Prozent(+line)" xfId="2651"/>
    <cellStyle name="Prozent_7.2.3. CAPEX" xfId="2652"/>
    <cellStyle name="PSChar" xfId="2653"/>
    <cellStyle name="PSDate" xfId="2654"/>
    <cellStyle name="PSDec" xfId="2655"/>
    <cellStyle name="PSHeading" xfId="2656"/>
    <cellStyle name="PSInt" xfId="2657"/>
    <cellStyle name="PSSpacer" xfId="2658"/>
    <cellStyle name="Qté calculées" xfId="2659"/>
    <cellStyle name="QTé entrées" xfId="2660"/>
    <cellStyle name="Red font" xfId="2661"/>
    <cellStyle name="réel" xfId="2662"/>
    <cellStyle name="Reference" xfId="2663"/>
    <cellStyle name="Reference (O%)" xfId="2664"/>
    <cellStyle name="Reference [00]" xfId="2665"/>
    <cellStyle name="Reference_Actu 1 du Budget Annuel Groupe IAM  2007" xfId="2666"/>
    <cellStyle name="regstoresfromspecstores" xfId="2667"/>
    <cellStyle name="RevList" xfId="2668"/>
    <cellStyle name="RowHeader_Indent3" xfId="2669"/>
    <cellStyle name="SAPBEXaggData" xfId="2670"/>
    <cellStyle name="SAPBEXaggDataEmph" xfId="2671"/>
    <cellStyle name="SAPBEXaggItem" xfId="2672"/>
    <cellStyle name="SAPBEXaggItemX" xfId="2673"/>
    <cellStyle name="SAPBEXchaText" xfId="2674"/>
    <cellStyle name="SAPBEXexcBad7" xfId="2675"/>
    <cellStyle name="SAPBEXexcBad8" xfId="2676"/>
    <cellStyle name="SAPBEXexcBad9" xfId="2677"/>
    <cellStyle name="SAPBEXexcCritical4" xfId="2678"/>
    <cellStyle name="SAPBEXexcCritical5" xfId="2679"/>
    <cellStyle name="SAPBEXexcCritical6" xfId="2680"/>
    <cellStyle name="SAPBEXexcGood1" xfId="2681"/>
    <cellStyle name="SAPBEXexcGood2" xfId="2682"/>
    <cellStyle name="SAPBEXexcGood3" xfId="2683"/>
    <cellStyle name="SAPBEXfilterDrill" xfId="2684"/>
    <cellStyle name="SAPBEXfilterItem" xfId="2685"/>
    <cellStyle name="SAPBEXfilterText" xfId="2686"/>
    <cellStyle name="SAPBEXformats" xfId="2687"/>
    <cellStyle name="SAPBEXheaderItem" xfId="2688"/>
    <cellStyle name="SAPBEXheaderText" xfId="2689"/>
    <cellStyle name="SAPBEXHLevel0" xfId="2690"/>
    <cellStyle name="SAPBEXHLevel0X" xfId="2691"/>
    <cellStyle name="SAPBEXHLevel1" xfId="2692"/>
    <cellStyle name="SAPBEXHLevel1X" xfId="2693"/>
    <cellStyle name="SAPBEXHLevel2" xfId="2694"/>
    <cellStyle name="SAPBEXHLevel2X" xfId="2695"/>
    <cellStyle name="SAPBEXHLevel3" xfId="2696"/>
    <cellStyle name="SAPBEXHLevel3X" xfId="2697"/>
    <cellStyle name="SAPBEXresData" xfId="2698"/>
    <cellStyle name="SAPBEXresDataEmph" xfId="2699"/>
    <cellStyle name="SAPBEXresItem" xfId="2700"/>
    <cellStyle name="SAPBEXresItemX" xfId="2701"/>
    <cellStyle name="SAPBEXstdData" xfId="2702"/>
    <cellStyle name="SAPBEXstdDataEmph" xfId="2703"/>
    <cellStyle name="SAPBEXstdItem" xfId="2704"/>
    <cellStyle name="SAPBEXstdItemX" xfId="2705"/>
    <cellStyle name="SAPBEXtitle" xfId="2706"/>
    <cellStyle name="SAPBEXundefined" xfId="2707"/>
    <cellStyle name="Satisfaisant 2" xfId="2708"/>
    <cellStyle name="Satisfaisant 3" xfId="2709"/>
    <cellStyle name="Satisfaisant 4" xfId="2710"/>
    <cellStyle name="Satisfaisant 5" xfId="2711"/>
    <cellStyle name="Shaded" xfId="2712"/>
    <cellStyle name="SHADEDSTORES" xfId="2713"/>
    <cellStyle name="ShOut" xfId="2714"/>
    <cellStyle name="Small" xfId="2715"/>
    <cellStyle name="Sortie 2" xfId="2716"/>
    <cellStyle name="Sortie 3" xfId="2717"/>
    <cellStyle name="Sortie 4" xfId="2718"/>
    <cellStyle name="Sortie 5" xfId="2719"/>
    <cellStyle name="specstores" xfId="2720"/>
    <cellStyle name="Standaard_Residential" xfId="2721"/>
    <cellStyle name="Standard" xfId="2722"/>
    <cellStyle name="Style 1" xfId="2723"/>
    <cellStyle name="Style 2" xfId="2724"/>
    <cellStyle name="Style 3" xfId="2725"/>
    <cellStyle name="SubTitle" xfId="2726"/>
    <cellStyle name="Subtotal" xfId="2727"/>
    <cellStyle name="Summe" xfId="2728"/>
    <cellStyle name="Switch" xfId="2729"/>
    <cellStyle name="Table Col Head" xfId="2730"/>
    <cellStyle name="Table Sub Head" xfId="2731"/>
    <cellStyle name="Table Title" xfId="2732"/>
    <cellStyle name="Table Title 2" xfId="2733"/>
    <cellStyle name="Table Units" xfId="2734"/>
    <cellStyle name="Tariff" xfId="2735"/>
    <cellStyle name="Text" xfId="2736"/>
    <cellStyle name="Text 2" xfId="2737"/>
    <cellStyle name="Text allg" xfId="2738"/>
    <cellStyle name="Text Indent A" xfId="2739"/>
    <cellStyle name="Text Indent B" xfId="2740"/>
    <cellStyle name="Text Indent C" xfId="2741"/>
    <cellStyle name="Text_FRA Master 1 Tableaux Etats Fi exercice 2005 BU 2212" xfId="2742"/>
    <cellStyle name="Texte explicatif 2" xfId="2743"/>
    <cellStyle name="Texte explicatif 3" xfId="2744"/>
    <cellStyle name="Texte explicatif 4" xfId="2745"/>
    <cellStyle name="TFCF" xfId="2746"/>
    <cellStyle name="Thousands" xfId="2747"/>
    <cellStyle name="times new roman" xfId="2748"/>
    <cellStyle name="Titre 2" xfId="2749"/>
    <cellStyle name="Titre 3" xfId="2750"/>
    <cellStyle name="Titre 4" xfId="2751"/>
    <cellStyle name="Titre 5" xfId="2752"/>
    <cellStyle name="Titre de la feuille" xfId="2753"/>
    <cellStyle name="Titre 1 2" xfId="2754"/>
    <cellStyle name="Titre 1 3" xfId="2755"/>
    <cellStyle name="Titre 1 4" xfId="2756"/>
    <cellStyle name="Titre 1 5" xfId="2757"/>
    <cellStyle name="Titre 2 2" xfId="2758"/>
    <cellStyle name="Titre 2 3" xfId="2759"/>
    <cellStyle name="Titre 2 4" xfId="2760"/>
    <cellStyle name="Titre 2 5" xfId="2761"/>
    <cellStyle name="Titre 3 2" xfId="2762"/>
    <cellStyle name="Titre 3 3" xfId="2763"/>
    <cellStyle name="Titre 3 4" xfId="2764"/>
    <cellStyle name="Titre 3 5" xfId="2765"/>
    <cellStyle name="Titre 4 2" xfId="2766"/>
    <cellStyle name="Titre 4 3" xfId="2767"/>
    <cellStyle name="Titre 4 4" xfId="2768"/>
    <cellStyle name="Titre 4 5" xfId="2769"/>
    <cellStyle name="Top_Border" xfId="2770"/>
    <cellStyle name="Total 2" xfId="2771"/>
    <cellStyle name="Total 3" xfId="2772"/>
    <cellStyle name="Total 4" xfId="2773"/>
    <cellStyle name="Total 5" xfId="2774"/>
    <cellStyle name="Underline" xfId="2775"/>
    <cellStyle name="Vérification 2" xfId="2776"/>
    <cellStyle name="Vérification 3" xfId="2777"/>
    <cellStyle name="Vérification 4" xfId="2778"/>
    <cellStyle name="ViewDate" xfId="2779"/>
    <cellStyle name="ViewDetailDate" xfId="2780"/>
    <cellStyle name="ViewDetailInt" xfId="2781"/>
    <cellStyle name="ViewDetailPct" xfId="2782"/>
    <cellStyle name="ViewGrndTotalInt" xfId="2783"/>
    <cellStyle name="ViewGrndTotalPct" xfId="2784"/>
    <cellStyle name="ViewHide" xfId="2785"/>
    <cellStyle name="ViewTotal" xfId="2786"/>
    <cellStyle name="ViewTotalHide" xfId="2787"/>
    <cellStyle name="ViewTotalInt" xfId="2788"/>
    <cellStyle name="ViewTotalPct" xfId="2789"/>
    <cellStyle name="Virgule fixe" xfId="2790"/>
    <cellStyle name="Währung [0]_Acquisition stats" xfId="2791"/>
    <cellStyle name="Währung_Acquisition stats" xfId="2792"/>
    <cellStyle name="Walutowy [0]_12" xfId="2793"/>
    <cellStyle name="Walutowy_12" xfId="2794"/>
    <cellStyle name="Warning" xfId="2795"/>
    <cellStyle name="Year" xfId="2796"/>
    <cellStyle name="Year 2" xfId="2797"/>
    <cellStyle name="Years" xfId="2798"/>
    <cellStyle name="Yellow" xfId="2799"/>
    <cellStyle name="一般_1999_CORP ACCTG" xfId="2800"/>
    <cellStyle name="千位[0]_laroux" xfId="2801"/>
    <cellStyle name="千位_laroux" xfId="2802"/>
    <cellStyle name="千位分隔_IRAQI" xfId="2803"/>
    <cellStyle name="千分位[0]_laroux" xfId="2804"/>
    <cellStyle name="千分位_laroux" xfId="2805"/>
    <cellStyle name="常规_1622720030624011detail" xfId="2806"/>
    <cellStyle name="普通_laroux" xfId="2807"/>
    <cellStyle name="貨幣 [0]_PERSONAL" xfId="2808"/>
    <cellStyle name="貨幣_PERSONAL" xfId="2809"/>
    <cellStyle name="% 2" xfId="2810"/>
    <cellStyle name="%_Tableau de suivi d'interco-DF_DO Onatel" xfId="2811"/>
    <cellStyle name="%_Trafic_Comptable_2009_Août" xfId="2812"/>
    <cellStyle name="%_Trafic_Comptable_2009_Août 2" xfId="2813"/>
    <cellStyle name="%_Trafic_Comptable_2009_Août 2_Tableau de suivi d'interco-DF_DO Onatel" xfId="2814"/>
    <cellStyle name="%_Trafic_Comptable_2009_juillet" xfId="2815"/>
    <cellStyle name="%_Trafic_Comptable_2009_juillet 2" xfId="2816"/>
    <cellStyle name="%_Trafic_Comptable_2009_juillet 2_Tableau de suivi d'interco-DF_DO Onatel" xfId="2817"/>
    <cellStyle name="%_Trafic_Comptable_2009_NOV" xfId="2818"/>
    <cellStyle name="%_Trafic_Comptable_2009_NOV 2" xfId="2819"/>
    <cellStyle name="%_Trafic_Comptable_2009_NOV 2_Tableau de suivi d'interco-DF_DO Onatel" xfId="2820"/>
    <cellStyle name="%_Trafic_Comptable_2009_oct" xfId="2821"/>
    <cellStyle name="%_Trafic_Comptable_2009_oct 2" xfId="2822"/>
    <cellStyle name="%_Trafic_Comptable_2009_oct 2_Tableau de suivi d'interco-DF_DO Onatel" xfId="2823"/>
    <cellStyle name="%_Trafic_Comptable_2009_Sept" xfId="2824"/>
    <cellStyle name="%_Trafic_Comptable_2009_Sept 2" xfId="2825"/>
    <cellStyle name="%_Trafic_Comptable_2009_Sept 2_Tableau de suivi d'interco-DF_DO Onatel" xfId="2826"/>
    <cellStyle name="%_Trafic_Comptable_2010_Janvier" xfId="2827"/>
    <cellStyle name="%_Trafic_Comptable_2010_Janvier 2" xfId="2828"/>
    <cellStyle name="%_Trafic_Comptable_2010_Janvier 2_Tableau de suivi d'interco-DF_DO Onatel" xfId="2829"/>
    <cellStyle name="_Table_02 Pfd Valuation_TBG Onatel Février  2009  Vtbg V3_Commentaires TBG mars_Flash du mois d' avril 2009_Flash du mois de septembre 2009 (2) (version 1)_Budget Telmob 2011" xfId="2830"/>
    <cellStyle name="_Table_02 Pfd Valuation_TBG Onatel Février  2009  Vtbg V3_Commentaires TBG mars_Flash du mois d' avril 2009_Reporting Onatel Mai 2009 V 0_Budget Telmob 2011" xfId="2831"/>
    <cellStyle name="_Table_02 Pfd Valuation_TBG Onatel Février  2009  Vtbg V3_Commentaires TBG mars_Flash du mois d' avril 2009_Reporting Onatel septembre  2009 préparé_Budget Telmob 2011" xfId="2832"/>
    <cellStyle name="_Table_02 Pfd Valuation_TBG Onatel Février  2009  Vtbg V3_Commentaires TBG mars_Flash du mois de mai 2009_Budget Telmob 2011" xfId="2833"/>
    <cellStyle name="_Table_02 Pfd Valuation_TBG Onatel Février  2009  Vtbg V3_Commentaires TBG mars_Flash du mois de septembre 2009 (2) (version 1)_Budget Telmob 2011" xfId="2834"/>
    <cellStyle name="_Table_02 Pfd Valuation_TBG Onatel Février  2009  Vtbg V3_Commentaires TBG mars_Reporting Onatel Mai 2009 V 0_Budget Telmob 2011" xfId="2835"/>
    <cellStyle name="_Table_02 Pfd Valuation_TBG Onatel Février  2009  Vtbg V3_Commentaires TBG mars_Reporting Onatel septembre  2009 préparé_Budget Telmob 2011" xfId="2836"/>
    <cellStyle name="_Table_02 Pfd Valuation_TBG Onatel Février  2009  Vtbg V3_Copie de Flash du mois d' avril 2009 corrigé par NAIMI_Budget Telmob 2011" xfId="2837"/>
    <cellStyle name="_Table_02 Pfd Valuation_TBG Onatel Février  2009  Vtbg V3_Copie de Flash du mois d' avril 2009 corrigé par NAIMI_Flash du mois de mai 2009_Budget Telmob 2011" xfId="2838"/>
    <cellStyle name="_Table_02 Pfd Valuation_TBG Onatel Février  2009  Vtbg V3_Copie de Flash du mois d' avril 2009 corrigé par NAIMI_Flash du mois de septembre 2009 (2) (version 1)_Budget Telmob 2011" xfId="2839"/>
    <cellStyle name="_Table_02 Pfd Valuation_TBG Onatel Février  2009  Vtbg V3_Copie de Flash du mois d' avril 2009 corrigé par NAIMI_Reporting Onatel Mai 2009 V 0_Budget Telmob 2011" xfId="2840"/>
    <cellStyle name="_Table_02 Pfd Valuation_TBG Onatel Février  2009  Vtbg V3_Copie de Flash du mois d' avril 2009 corrigé par NAIMI_Reporting Onatel Mai 2009 V 0_Flash du mois de septembre 2009 (2) (version 1)_Budget Telmob 2011" xfId="2841"/>
    <cellStyle name="_Table_02 Pfd Valuation_TBG Onatel Février  2009  Vtbg V3_Copie de Flash du mois d' avril 2009 corrigé par NAIMI_Reporting Onatel Mai 2009 V 0_Reporting Onatel septembre  2009 préparé_Budget Telmob 2011" xfId="2842"/>
    <cellStyle name="_Table_02 Pfd Valuation_TBG Onatel Février  2009  Vtbg V3_Copie de Flash du mois d' avril 2009 corrigé par NAIMI_Reporting Onatel septembre  2009 préparé_Budget Telmob 2011" xfId="2843"/>
    <cellStyle name="_Table_02 Pfd Valuation_TBG Onatel Février  2009  Vtbg V3_Flash du mois d' avril 2009_Budget Telmob 2011" xfId="2844"/>
    <cellStyle name="_Table_02 Pfd Valuation_TBG Onatel Février  2009  Vtbg V3_Flash du mois d' avril 2009_Flash du mois de mai 2009_Budget Telmob 2011" xfId="2845"/>
    <cellStyle name="_Table_02 Pfd Valuation_TBG Onatel Février  2009  Vtbg V3_Flash du mois d' avril 2009_Flash du mois de septembre 2009 (2) (version 1)_Budget Telmob 2011" xfId="2846"/>
    <cellStyle name="_Table_02 Pfd Valuation_TBG Onatel Février  2009  Vtbg V3_Flash du mois d' avril 2009_Reporting Onatel Mai 2009 V 0_Budget Telmob 2011" xfId="2847"/>
    <cellStyle name="_Table_02 Pfd Valuation_TBG Onatel Février  2009  Vtbg V3_Flash du mois d' avril 2009_Reporting Onatel septembre  2009 préparé_Budget Telmob 2011" xfId="2848"/>
    <cellStyle name="_Table_02 Pfd Valuation_TBG Onatel Février  2009  Vtbg V3_Flash du mois de mai 2009_Budget Telmob 2011" xfId="2849"/>
    <cellStyle name="_Table_02 Pfd Valuation_TBG Onatel Février  2009  Vtbg V3_Flash du mois de septembre 2009 (2) (version 1)_Budget Telmob 2011" xfId="2850"/>
    <cellStyle name="_Table_02 Pfd Valuation_TBG Onatel Février  2009  Vtbg V3_Reporting Onatel Mai 2009 V 0_Budget Telmob 2011" xfId="2851"/>
    <cellStyle name="_Table_02 Pfd Valuation_TBG Onatel Février  2009  Vtbg V3_Reporting Onatel septembre  2009 préparé_Budget Telmob 2011" xfId="2852"/>
    <cellStyle name="_Table_Budget Telmob 2011" xfId="2853"/>
    <cellStyle name="_Table_commentaires fixe  internet Déc 08_Budget Telmob 2011" xfId="2854"/>
    <cellStyle name="_Table_commentaires fixe  internet Déc 08_Commentaires TBG mars_Budget Telmob 2011" xfId="2855"/>
    <cellStyle name="_Table_commentaires fixe  internet Déc 08_Commentaires TBG mars_Copie de Flash du mois d' avril 2009 corrigé par NAIMI_Budget Telmob 2011" xfId="2856"/>
    <cellStyle name="_Table_commentaires fixe  internet Déc 08_Commentaires TBG mars_Copie de Flash du mois d' avril 2009 corrigé par NAIMI_Flash du mois de mai 2009_Budget Telmob 2011" xfId="2857"/>
    <cellStyle name="_Table_commentaires fixe  internet Déc 08_Commentaires TBG mars_Copie de Flash du mois d' avril 2009 corrigé par NAIMI_Flash du mois de septembre 2009 (2) (version 1)_Budget Telmob 2011" xfId="2858"/>
    <cellStyle name="_Table_commentaires fixe  internet Déc 08_Commentaires TBG mars_Copie de Flash du mois d' avril 2009 corrigé par NAIMI_Reporting Onatel Mai 2009 V 0_Budget Telmob 2011" xfId="2859"/>
    <cellStyle name="_Table_commentaires fixe  internet Déc 08_Commentaires TBG mars_Copie de Flash du mois d' avril 2009 corrigé par NAIMI_Reporting Onatel Mai 2009 V 0_Flash du mois de septembre 2009 (2) (version 1)_Budget Telmob 2011" xfId="2860"/>
    <cellStyle name="_Table_commentaires fixe  internet Déc 08_Commentaires TBG mars_Copie de Flash du mois d' avril 2009 corrigé par NAIMI_Reporting Onatel Mai 2009 V 0_Reporting Onatel septembre  2009 préparé_Budget Telmob 2011" xfId="2861"/>
    <cellStyle name="_Table_commentaires fixe  internet Déc 08_Commentaires TBG mars_Copie de Flash du mois d' avril 2009 corrigé par NAIMI_Reporting Onatel septembre  2009 préparé_Budget Telmob 2011" xfId="2862"/>
    <cellStyle name="_Table_commentaires fixe  internet Déc 08_Commentaires TBG mars_Flash du mois d' avril 2009_Budget Telmob 2011" xfId="2863"/>
    <cellStyle name="_Table_commentaires fixe  internet Déc 08_Commentaires TBG mars_Flash du mois d' avril 2009_Flash du mois de mai 2009_Budget Telmob 2011" xfId="2864"/>
    <cellStyle name="_Table_commentaires fixe  internet Déc 08_Commentaires TBG mars_Flash du mois d' avril 2009_Flash du mois de septembre 2009 (2) (version 1)_Budget Telmob 2011" xfId="2865"/>
    <cellStyle name="_Table_commentaires fixe  internet Déc 08_Commentaires TBG mars_Flash du mois d' avril 2009_Reporting Onatel Mai 2009 V 0_Budget Telmob 2011" xfId="2866"/>
    <cellStyle name="_Table_commentaires fixe  internet Déc 08_Commentaires TBG mars_Flash du mois d' avril 2009_Reporting Onatel septembre  2009 préparé_Budget Telmob 2011" xfId="2867"/>
    <cellStyle name="_Table_commentaires fixe  internet Déc 08_Commentaires TBG mars_Flash du mois de mai 2009_Budget Telmob 2011" xfId="2868"/>
    <cellStyle name="_Table_commentaires fixe  internet Déc 08_Commentaires TBG mars_Flash du mois de septembre 2009 (2) (version 1)_Budget Telmob 2011" xfId="2869"/>
    <cellStyle name="_Table_commentaires fixe  internet Déc 08_Commentaires TBG mars_Reporting Onatel Mai 2009 V 0_Budget Telmob 2011" xfId="2870"/>
    <cellStyle name="_Table_commentaires fixe  internet Déc 08_Commentaires TBG mars_Reporting Onatel septembre  2009 préparé_Budget Telmob 2011" xfId="2871"/>
    <cellStyle name="_Table_commentaires fixe  internet Déc 08_Copie de Flash du mois d' avril 2009 corrigé par NAIMI_Budget Telmob 2011" xfId="2872"/>
    <cellStyle name="_Table_commentaires fixe  internet Déc 08_Copie de Flash du mois d' avril 2009 corrigé par NAIMI_Flash du mois de mai 2009_Budget Telmob 2011" xfId="2873"/>
    <cellStyle name="_Table_commentaires fixe  internet Déc 08_Copie de Flash du mois d' avril 2009 corrigé par NAIMI_Flash du mois de septembre 2009 (2) (version 1)_Budget Telmob 2011" xfId="2874"/>
    <cellStyle name="_Table_commentaires fixe  internet Déc 08_Copie de Flash du mois d' avril 2009 corrigé par NAIMI_Reporting Onatel Mai 2009 V 0_Budget Telmob 2011" xfId="2875"/>
    <cellStyle name="_Table_commentaires fixe  internet Déc 08_Copie de Flash du mois d' avril 2009 corrigé par NAIMI_Reporting Onatel Mai 2009 V 0_Flash du mois de septembre 2009 (2) (version 1)_Budget Telmob 2011" xfId="2876"/>
    <cellStyle name="_Table_commentaires fixe  internet Déc 08_Copie de Flash du mois d' avril 2009 corrigé par NAIMI_Reporting Onatel Mai 2009 V 0_Reporting Onatel septembre  2009 préparé_Budget Telmob 2011" xfId="2877"/>
    <cellStyle name="_Table_commentaires fixe  internet Déc 08_Copie de Flash du mois d' avril 2009 corrigé par NAIMI_Reporting Onatel septembre  2009 préparé_Budget Telmob 2011" xfId="2878"/>
    <cellStyle name="_Table_commentaires fixe  internet Déc 08_Flash du mois d' avril 2009_Budget Telmob 2011" xfId="2879"/>
    <cellStyle name="_Table_commentaires fixe  internet Déc 08_Flash du mois d' avril 2009_Flash du mois de mai 2009_Budget Telmob 2011" xfId="2880"/>
    <cellStyle name="_Table_commentaires fixe  internet Déc 08_Flash du mois d' avril 2009_Flash du mois de septembre 2009 (2) (version 1)_Budget Telmob 2011" xfId="2881"/>
    <cellStyle name="_Table_commentaires fixe  internet Déc 08_Flash du mois d' avril 2009_Reporting Onatel Mai 2009 V 0_Budget Telmob 2011" xfId="2882"/>
    <cellStyle name="_Table_commentaires fixe  internet Déc 08_Flash du mois d' avril 2009_Reporting Onatel septembre  2009 préparé_Budget Telmob 2011" xfId="2883"/>
    <cellStyle name="_Table_commentaires fixe  internet Déc 08_Flash du mois de mai 2009_Budget Telmob 2011" xfId="2884"/>
    <cellStyle name="_Table_commentaires fixe  internet Déc 08_Flash du mois de septembre 2009 (2) (version 1)_Budget Telmob 2011" xfId="2885"/>
    <cellStyle name="_Table_commentaires fixe  internet Déc 08_Reporting Onatel Avril 2009 V0_Budget Telmob 2011" xfId="2886"/>
    <cellStyle name="_Table_commentaires fixe  internet Déc 08_Reporting Onatel Avril 2009 V0_Copie de Flash du mois d' avril 2009 corrigé par NAIMI_Budget Telmob 2011" xfId="2887"/>
    <cellStyle name="_Table_commentaires fixe  internet Déc 08_Reporting Onatel Avril 2009 V0_Copie de Flash du mois d' avril 2009 corrigé par NAIMI_Flash du mois de mai 2009_Budget Telmob 2011" xfId="2888"/>
    <cellStyle name="_Table_commentaires fixe  internet Déc 08_Reporting Onatel Avril 2009 V0_Copie de Flash du mois d' avril 2009 corrigé par NAIMI_Flash du mois de septembre 2009 (2) (version 1)_Budget Telmob 2011" xfId="2889"/>
    <cellStyle name="_Table_commentaires fixe  internet Déc 08_Reporting Onatel Avril 2009 V0_Copie de Flash du mois d' avril 2009 corrigé par NAIMI_Reporting Onatel Mai 2009 V 0_Budget Telmob 2011" xfId="2890"/>
    <cellStyle name="_Table_commentaires fixe  internet Déc 08_Reporting Onatel Avril 2009 V0_Copie de Flash du mois d' avril 2009 corrigé par NAIMI_Reporting Onatel Mai 2009 V 0_Flash du mois de septembre 2009 (2) (version 1)_Budget Telmob 2011" xfId="2891"/>
    <cellStyle name="_Table_commentaires fixe  internet Déc 08_Reporting Onatel Avril 2009 V0_Copie de Flash du mois d' avril 2009 corrigé par NAIMI_Reporting Onatel Mai 2009 V 0_Reporting Onatel septembre  2009 préparé_Budget Telmob 2011" xfId="2892"/>
    <cellStyle name="_Table_commentaires fixe  internet Déc 08_Reporting Onatel Avril 2009 V0_Copie de Flash du mois d' avril 2009 corrigé par NAIMI_Reporting Onatel septembre  2009 préparé_Budget Telmob 2011" xfId="2893"/>
    <cellStyle name="_Table_commentaires fixe  internet Déc 08_Reporting Onatel Avril 2009 V0_Flash du mois de mai 2009_Budget Telmob 2011" xfId="2894"/>
    <cellStyle name="_Table_commentaires fixe  internet Déc 08_Reporting Onatel Avril 2009 V0_Flash du mois de septembre 2009 (2) (version 1)_Budget Telmob 2011" xfId="2895"/>
    <cellStyle name="_Table_commentaires fixe  internet Déc 08_Reporting Onatel Avril 2009 V0_Reporting Onatel Mai 2009 V 0_Budget Telmob 2011" xfId="2896"/>
    <cellStyle name="_Table_commentaires fixe  internet Déc 08_Reporting Onatel Avril 2009 V0_Reporting Onatel septembre  2009 préparé_Budget Telmob 2011" xfId="2897"/>
    <cellStyle name="_Table_commentaires fixe  internet Déc 08_Reporting Onatel Mai 2009 V 0 A ENVOYE_Budget Telmob 2011" xfId="2898"/>
    <cellStyle name="_Table_commentaires fixe  internet Déc 08_Reporting Onatel Mai 2009 V 0 A ENVOYE_Flash du mois de septembre 2009 (2) (version 1)_Budget Telmob 2011" xfId="2899"/>
    <cellStyle name="_Table_commentaires fixe  internet Déc 08_Reporting Onatel Mai 2009 V 0 A ENVOYE_Reporting Onatel septembre  2009 préparé_Budget Telmob 2011" xfId="2900"/>
    <cellStyle name="_Table_commentaires fixe  internet Déc 08_Reporting Onatel Mai 2009 V 0_Budget Telmob 2011" xfId="2901"/>
    <cellStyle name="_Table_commentaires fixe  internet Déc 08_Reporting Onatel septembre  2009 préparé_Budget Telmob 2011" xfId="2902"/>
    <cellStyle name="_Table_commentaires fixe  internet Déc 08_TBG Onatel Février  2009  Vtbg V3_Budget Telmob 2011" xfId="2903"/>
    <cellStyle name="_Table_commentaires fixe  internet Déc 08_TBG Onatel Février  2009  Vtbg V3_Commentaires TBG mars_Budget Telmob 2011" xfId="2904"/>
    <cellStyle name="_Table_commentaires fixe  internet Déc 08_TBG Onatel Février  2009  Vtbg V3_Commentaires TBG mars_Copie de Flash du mois d' avril 2009 corrigé par NAIMI_Budget Telmob 2011" xfId="2905"/>
    <cellStyle name="_Table_commentaires fixe  internet Déc 08_TBG Onatel Février  2009  Vtbg V3_Commentaires TBG mars_Copie de Flash du mois d' avril 2009 corrigé par NAIMI_Flash du mois de mai 2009_Budget Telmob 2011" xfId="2906"/>
    <cellStyle name="_Table_commentaires fixe  internet Déc 08_TBG Onatel Février  2009  Vtbg V3_Commentaires TBG mars_Copie de Flash du mois d' avril 2009 corrigé par NAIMI_Flash du mois de septembre 2009 (2) (version 1)_Budget Telmob 2011" xfId="2907"/>
    <cellStyle name="_Table_commentaires fixe  internet Déc 08_TBG Onatel Février  2009  Vtbg V3_Commentaires TBG mars_Copie de Flash du mois d' avril 2009 corrigé par NAIMI_Reporting Onatel Mai 2009 V 0_Budget Telmob 2011" xfId="2908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2909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2910"/>
    <cellStyle name="_Table_commentaires fixe  internet Déc 08_TBG Onatel Février  2009  Vtbg V3_Commentaires TBG mars_Copie de Flash du mois d' avril 2009 corrigé par NAIMI_Reporting Onatel septembre  2009 préparé_Budget Telmob 2011" xfId="2911"/>
    <cellStyle name="_Table_commentaires fixe  internet Déc 08_TBG Onatel Février  2009  Vtbg V3_Commentaires TBG mars_Flash du mois d' avril 2009_Budget Telmob 2011" xfId="2912"/>
    <cellStyle name="_Table_commentaires fixe  internet Déc 08_TBG Onatel Février  2009  Vtbg V3_Commentaires TBG mars_Flash du mois d' avril 2009_Flash du mois de mai 2009_Budget Telmob 2011" xfId="2913"/>
    <cellStyle name="_Table_commentaires fixe  internet Déc 08_TBG Onatel Février  2009  Vtbg V3_Commentaires TBG mars_Flash du mois d' avril 2009_Flash du mois de septembre 2009 (2) (version 1)_Budget Telmob 2011" xfId="2914"/>
    <cellStyle name="_Table_commentaires fixe  internet Déc 08_TBG Onatel Février  2009  Vtbg V3_Commentaires TBG mars_Flash du mois d' avril 2009_Reporting Onatel Mai 2009 V 0_Budget Telmob 2011" xfId="2915"/>
    <cellStyle name="_Table_commentaires fixe  internet Déc 08_TBG Onatel Février  2009  Vtbg V3_Commentaires TBG mars_Flash du mois d' avril 2009_Reporting Onatel septembre  2009 préparé_Budget Telmob 2011" xfId="2916"/>
    <cellStyle name="_Table_commentaires fixe  internet Déc 08_TBG Onatel Février  2009  Vtbg V3_Commentaires TBG mars_Flash du mois de mai 2009_Budget Telmob 2011" xfId="2917"/>
    <cellStyle name="_Table_commentaires fixe  internet Déc 08_TBG Onatel Février  2009  Vtbg V3_Commentaires TBG mars_Flash du mois de septembre 2009 (2) (version 1)_Budget Telmob 2011" xfId="2918"/>
    <cellStyle name="_Table_commentaires fixe  internet Déc 08_TBG Onatel Février  2009  Vtbg V3_Commentaires TBG mars_Reporting Onatel Mai 2009 V 0_Budget Telmob 2011" xfId="2919"/>
    <cellStyle name="_Table_commentaires fixe  internet Déc 08_TBG Onatel Février  2009  Vtbg V3_Commentaires TBG mars_Reporting Onatel septembre  2009 préparé_Budget Telmob 2011" xfId="2920"/>
    <cellStyle name="_Table_commentaires fixe  internet Déc 08_TBG Onatel Février  2009  Vtbg V3_Copie de Flash du mois d' avril 2009 corrigé par NAIMI_Budget Telmob 2011" xfId="2921"/>
    <cellStyle name="_Table_commentaires fixe  internet Déc 08_TBG Onatel Février  2009  Vtbg V3_Copie de Flash du mois d' avril 2009 corrigé par NAIMI_Flash du mois de mai 2009_Budget Telmob 2011" xfId="2922"/>
    <cellStyle name="_Table_commentaires fixe  internet Déc 08_TBG Onatel Février  2009  Vtbg V3_Copie de Flash du mois d' avril 2009 corrigé par NAIMI_Flash du mois de septembre 2009 (2) (version 1)_Budget Telmob 2011" xfId="2923"/>
    <cellStyle name="_Table_commentaires fixe  internet Déc 08_TBG Onatel Février  2009  Vtbg V3_Copie de Flash du mois d' avril 2009 corrigé par NAIMI_Reporting Onatel Mai 2009 V 0_Budget Telmob 2011" xfId="2924"/>
    <cellStyle name="_Table_commentaires fixe  internet Déc 08_TBG Onatel Février  2009  Vtbg V3_Copie de Flash du mois d' avril 2009 corrigé par NAIMI_Reporting Onatel Mai 2009 V 0_Flash du mois de septembre 2009 (2) (version 1)_Budget Telmob 2011" xfId="2925"/>
    <cellStyle name="_Table_commentaires fixe  internet Déc 08_TBG Onatel Février  2009  Vtbg V3_Copie de Flash du mois d' avril 2009 corrigé par NAIMI_Reporting Onatel Mai 2009 V 0_Reporting Onatel septembre  2009 préparé_Budget Telmob 2011" xfId="2926"/>
    <cellStyle name="_Table_commentaires fixe  internet Déc 08_TBG Onatel Février  2009  Vtbg V3_Copie de Flash du mois d' avril 2009 corrigé par NAIMI_Reporting Onatel septembre  2009 préparé_Budget Telmob 2011" xfId="2927"/>
    <cellStyle name="_Table_commentaires fixe  internet Déc 08_TBG Onatel Février  2009  Vtbg V3_Flash du mois d' avril 2009_Budget Telmob 2011" xfId="2928"/>
    <cellStyle name="_Table_commentaires fixe  internet Déc 08_TBG Onatel Février  2009  Vtbg V3_Flash du mois d' avril 2009_Flash du mois de mai 2009_Budget Telmob 2011" xfId="2929"/>
    <cellStyle name="_Table_commentaires fixe  internet Déc 08_TBG Onatel Février  2009  Vtbg V3_Flash du mois d' avril 2009_Flash du mois de septembre 2009 (2) (version 1)_Budget Telmob 2011" xfId="2930"/>
    <cellStyle name="_Table_commentaires fixe  internet Déc 08_TBG Onatel Février  2009  Vtbg V3_Flash du mois d' avril 2009_Reporting Onatel Mai 2009 V 0_Budget Telmob 2011" xfId="2931"/>
    <cellStyle name="_Table_commentaires fixe  internet Déc 08_TBG Onatel Février  2009  Vtbg V3_Flash du mois d' avril 2009_Reporting Onatel septembre  2009 préparé_Budget Telmob 2011" xfId="2932"/>
    <cellStyle name="_Table_commentaires fixe  internet Déc 08_TBG Onatel Février  2009  Vtbg V3_Flash du mois de mai 2009_Budget Telmob 2011" xfId="2933"/>
    <cellStyle name="_Table_commentaires fixe  internet Déc 08_TBG Onatel Février  2009  Vtbg V3_Flash du mois de septembre 2009 (2) (version 1)_Budget Telmob 2011" xfId="2934"/>
    <cellStyle name="_Table_commentaires fixe  internet Déc 08_TBG Onatel Février  2009  Vtbg V3_Reporting Onatel Mai 2009 V 0_Budget Telmob 2011" xfId="2935"/>
    <cellStyle name="_Table_commentaires fixe  internet Déc 08_TBG Onatel Février  2009  Vtbg V3_Reporting Onatel septembre  2009 préparé_Budget Telmob 2011" xfId="2936"/>
    <cellStyle name="_Table_Commentaires TBG mars_Budget Telmob 2011" xfId="2937"/>
    <cellStyle name="_Table_Commentaires TBG mars_Copie de Flash du mois d' avril 2009 corrigé par NAIMI_Budget Telmob 2011" xfId="2938"/>
    <cellStyle name="_Table_Commentaires TBG mars_Copie de Flash du mois d' avril 2009 corrigé par NAIMI_Flash du mois de mai 2009_Budget Telmob 2011" xfId="2939"/>
    <cellStyle name="_Table_Commentaires TBG mars_Copie de Flash du mois d' avril 2009 corrigé par NAIMI_Flash du mois de septembre 2009 (2) (version 1)_Budget Telmob 2011" xfId="2940"/>
    <cellStyle name="_Table_Commentaires TBG mars_Copie de Flash du mois d' avril 2009 corrigé par NAIMI_Reporting Onatel Mai 2009 V 0_Budget Telmob 2011" xfId="2941"/>
    <cellStyle name="_Table_Commentaires TBG mars_Copie de Flash du mois d' avril 2009 corrigé par NAIMI_Reporting Onatel Mai 2009 V 0_Flash du mois de septembre 2009 (2) (version 1)_Budget Telmob 2011" xfId="2942"/>
    <cellStyle name="_Table_Commentaires TBG mars_Copie de Flash du mois d' avril 2009 corrigé par NAIMI_Reporting Onatel Mai 2009 V 0_Reporting Onatel septembre  2009 préparé_Budget Telmob 2011" xfId="2943"/>
    <cellStyle name="_Table_Commentaires TBG mars_Copie de Flash du mois d' avril 2009 corrigé par NAIMI_Reporting Onatel septembre  2009 préparé_Budget Telmob 2011" xfId="2944"/>
    <cellStyle name="_Table_Commentaires TBG mars_Flash du mois d' avril 2009_Budget Telmob 2011" xfId="2945"/>
    <cellStyle name="_Table_Commentaires TBG mars_Flash du mois d' avril 2009_Flash du mois de mai 2009_Budget Telmob 2011" xfId="2946"/>
    <cellStyle name="_Table_Commentaires TBG mars_Flash du mois d' avril 2009_Flash du mois de septembre 2009 (2) (version 1)_Budget Telmob 2011" xfId="2947"/>
    <cellStyle name="_Table_Commentaires TBG mars_Flash du mois d' avril 2009_Reporting Onatel Mai 2009 V 0_Budget Telmob 2011" xfId="2948"/>
    <cellStyle name="_Table_Commentaires TBG mars_Flash du mois d' avril 2009_Reporting Onatel septembre  2009 préparé_Budget Telmob 2011" xfId="2949"/>
    <cellStyle name="_Table_Commentaires TBG mars_Flash du mois de mai 2009_Budget Telmob 2011" xfId="2950"/>
    <cellStyle name="_Table_Commentaires TBG mars_Flash du mois de septembre 2009 (2) (version 1)_Budget Telmob 2011" xfId="2951"/>
    <cellStyle name="_Table_Commentaires TBG mars_Reporting Onatel Mai 2009 V 0_Budget Telmob 2011" xfId="2952"/>
    <cellStyle name="_Table_Commentaires TBG mars_Reporting Onatel septembre  2009 préparé_Budget Telmob 2011" xfId="2953"/>
    <cellStyle name="_Table_Copie de Flash du mois d' avril 2009 corrigé par NAIMI_Budget Telmob 2011" xfId="2954"/>
    <cellStyle name="_Table_Copie de Flash du mois d' avril 2009 corrigé par NAIMI_Flash du mois de mai 2009_Budget Telmob 2011" xfId="2955"/>
    <cellStyle name="_Table_Copie de Flash du mois d' avril 2009 corrigé par NAIMI_Flash du mois de septembre 2009 (2) (version 1)_Budget Telmob 2011" xfId="2956"/>
    <cellStyle name="_Table_Copie de Flash du mois d' avril 2009 corrigé par NAIMI_Reporting Onatel Mai 2009 V 0_Budget Telmob 2011" xfId="2957"/>
    <cellStyle name="_Table_Copie de Flash du mois d' avril 2009 corrigé par NAIMI_Reporting Onatel Mai 2009 V 0_Flash du mois de septembre 2009 (2) (version 1)_Budget Telmob 2011" xfId="2958"/>
    <cellStyle name="_Table_Copie de Flash du mois d' avril 2009 corrigé par NAIMI_Reporting Onatel Mai 2009 V 0_Reporting Onatel septembre  2009 préparé_Budget Telmob 2011" xfId="2959"/>
    <cellStyle name="_Table_Copie de Flash du mois d' avril 2009 corrigé par NAIMI_Reporting Onatel septembre  2009 préparé_Budget Telmob 2011" xfId="2960"/>
    <cellStyle name="_Table_Flash du mois d' avril 2009_Budget Telmob 2011" xfId="2961"/>
    <cellStyle name="_Table_Flash du mois d' avril 2009_Flash du mois de mai 2009_Budget Telmob 2011" xfId="2962"/>
    <cellStyle name="_Table_Flash du mois d' avril 2009_Flash du mois de septembre 2009 (2) (version 1)_Budget Telmob 2011" xfId="2963"/>
    <cellStyle name="_Table_Flash du mois d' avril 2009_Reporting Onatel Mai 2009 V 0_Budget Telmob 2011" xfId="2964"/>
    <cellStyle name="_Table_Flash du mois d' avril 2009_Reporting Onatel septembre  2009 préparé_Budget Telmob 2011" xfId="2965"/>
    <cellStyle name="_Table_Flash du mois de mai 2009_Budget Telmob 2011" xfId="2966"/>
    <cellStyle name="_Table_Flash du mois de septembre 2009 (2) (version 1)_Budget Telmob 2011" xfId="2967"/>
    <cellStyle name="_Table_P &amp; L Conso_Budget Telmob 2011" xfId="2968"/>
    <cellStyle name="_Table_P &amp; L Conso_COMMENTAIRES JUILLET 2009_Budget Telmob 2011" xfId="2969"/>
    <cellStyle name="_Table_P&amp;L S1 2008_Budget Telmob 2011" xfId="2970"/>
    <cellStyle name="_Table_Reporting Onatel Avril 2009 V0_Budget Telmob 2011" xfId="2971"/>
    <cellStyle name="_Table_Reporting Onatel Avril 2009 V0_Copie de Flash du mois d' avril 2009 corrigé par NAIMI_Budget Telmob 2011" xfId="2972"/>
    <cellStyle name="_Table_Reporting Onatel Avril 2009 V0_Copie de Flash du mois d' avril 2009 corrigé par NAIMI_Flash du mois de mai 2009_Budget Telmob 2011" xfId="2973"/>
    <cellStyle name="_Table_Reporting Onatel Avril 2009 V0_Copie de Flash du mois d' avril 2009 corrigé par NAIMI_Flash du mois de septembre 2009 (2) (version 1)_Budget Telmob 2011" xfId="2974"/>
    <cellStyle name="_Table_Reporting Onatel Avril 2009 V0_Copie de Flash du mois d' avril 2009 corrigé par NAIMI_Reporting Onatel Mai 2009 V 0_Budget Telmob 2011" xfId="2975"/>
    <cellStyle name="_Table_Reporting Onatel Avril 2009 V0_Copie de Flash du mois d' avril 2009 corrigé par NAIMI_Reporting Onatel Mai 2009 V 0_Flash du mois de septembre 2009 (2) (version 1)_Budget Telmob 2011" xfId="2976"/>
    <cellStyle name="_Table_Reporting Onatel Avril 2009 V0_Copie de Flash du mois d' avril 2009 corrigé par NAIMI_Reporting Onatel Mai 2009 V 0_Reporting Onatel septembre  2009 préparé_Budget Telmob 2011" xfId="2977"/>
    <cellStyle name="_Table_Reporting Onatel Avril 2009 V0_Copie de Flash du mois d' avril 2009 corrigé par NAIMI_Reporting Onatel septembre  2009 préparé_Budget Telmob 2011" xfId="2978"/>
    <cellStyle name="_Table_Reporting Onatel Avril 2009 V0_Flash du mois de mai 2009_Budget Telmob 2011" xfId="2979"/>
    <cellStyle name="_Table_Reporting Onatel Avril 2009 V0_Flash du mois de septembre 2009 (2) (version 1)_Budget Telmob 2011" xfId="2980"/>
    <cellStyle name="_Table_Reporting Onatel Avril 2009 V0_Reporting Onatel Mai 2009 V 0_Budget Telmob 2011" xfId="2981"/>
    <cellStyle name="_Table_Reporting Onatel Avril 2009 V0_Reporting Onatel septembre  2009 préparé_Budget Telmob 2011" xfId="2982"/>
    <cellStyle name="_Table_Reporting Onatel Mai 2009 V 0 A ENVOYE_Budget Telmob 2011" xfId="2983"/>
    <cellStyle name="_Table_Reporting Onatel Mai 2009 V 0 A ENVOYE_Flash du mois de septembre 2009 (2) (version 1)_Budget Telmob 2011" xfId="2984"/>
    <cellStyle name="_Table_Reporting Onatel Mai 2009 V 0 A ENVOYE_Reporting Onatel septembre  2009 préparé_Budget Telmob 2011" xfId="2985"/>
    <cellStyle name="_Table_Reporting Onatel Mai 2009 V 0_Budget Telmob 2011" xfId="2986"/>
    <cellStyle name="_Table_Reporting Onatel septembre  2009 préparé_Budget Telmob 2011" xfId="2987"/>
    <cellStyle name="_Table_Rev Fixe-Internet_Budget Telmob 2011" xfId="2988"/>
    <cellStyle name="_Table_Rev Fixe-Internet_COMMENTAIRES JUILLET 2009_Budget Telmob 2011" xfId="2989"/>
    <cellStyle name="_Table_TBG Onatel Février  2009  Vtbg V3_Budget Telmob 2011" xfId="2990"/>
    <cellStyle name="_Table_TBG Onatel Février  2009  Vtbg V3_Commentaires TBG mars_Budget Telmob 2011" xfId="2991"/>
    <cellStyle name="_Table_TBG Onatel Février  2009  Vtbg V3_Commentaires TBG mars_Copie de Flash du mois d' avril 2009 corrigé par NAIMI_Budget Telmob 2011" xfId="2992"/>
    <cellStyle name="_Table_TBG Onatel Février  2009  Vtbg V3_Commentaires TBG mars_Copie de Flash du mois d' avril 2009 corrigé par NAIMI_Flash du mois de mai 2009_Budget Telmob 2011" xfId="2993"/>
    <cellStyle name="_Table_TBG Onatel Février  2009  Vtbg V3_Commentaires TBG mars_Copie de Flash du mois d' avril 2009 corrigé par NAIMI_Flash du mois de septembre 2009 (2) (version 1)_Budget Telmob 2011" xfId="2994"/>
    <cellStyle name="_Table_TBG Onatel Février  2009  Vtbg V3_Commentaires TBG mars_Copie de Flash du mois d' avril 2009 corrigé par NAIMI_Reporting Onatel Mai 2009 V 0_Budget Telmob 2011" xfId="2995"/>
    <cellStyle name="_Table_TBG Onatel Février  2009  Vtbg V3_Commentaires TBG mars_Copie de Flash du mois d' avril 2009 corrigé par NAIMI_Reporting Onatel Mai 2009 V 0_Flash du mois de septembre 2009 (2) (version 1)_Budget Telmob 2011" xfId="2996"/>
    <cellStyle name="_Table_TBG Onatel Février  2009  Vtbg V3_Commentaires TBG mars_Copie de Flash du mois d' avril 2009 corrigé par NAIMI_Reporting Onatel Mai 2009 V 0_Reporting Onatel septembre  2009 préparé_Budget Telmob 2011" xfId="2997"/>
    <cellStyle name="_Table_TBG Onatel Février  2009  Vtbg V3_Commentaires TBG mars_Copie de Flash du mois d' avril 2009 corrigé par NAIMI_Reporting Onatel septembre  2009 préparé_Budget Telmob 2011" xfId="2998"/>
    <cellStyle name="_Table_TBG Onatel Février  2009  Vtbg V3_Commentaires TBG mars_Flash du mois d' avril 2009_Budget Telmob 2011" xfId="2999"/>
    <cellStyle name="_Table_TBG Onatel Février  2009  Vtbg V3_Commentaires TBG mars_Flash du mois d' avril 2009_Flash du mois de mai 2009_Budget Telmob 2011" xfId="3000"/>
    <cellStyle name="_Table_TBG Onatel Février  2009  Vtbg V3_Commentaires TBG mars_Flash du mois d' avril 2009_Flash du mois de septembre 2009 (2) (version 1)_Budget Telmob 2011" xfId="3001"/>
    <cellStyle name="_Table_TBG Onatel Février  2009  Vtbg V3_Commentaires TBG mars_Flash du mois d' avril 2009_Reporting Onatel Mai 2009 V 0_Budget Telmob 2011" xfId="3002"/>
    <cellStyle name="_Table_TBG Onatel Février  2009  Vtbg V3_Commentaires TBG mars_Flash du mois d' avril 2009_Reporting Onatel septembre  2009 préparé_Budget Telmob 2011" xfId="3003"/>
    <cellStyle name="_Table_TBG Onatel Février  2009  Vtbg V3_Commentaires TBG mars_Flash du mois de mai 2009_Budget Telmob 2011" xfId="3004"/>
    <cellStyle name="_Table_TBG Onatel Février  2009  Vtbg V3_Commentaires TBG mars_Flash du mois de septembre 2009 (2) (version 1)_Budget Telmob 2011" xfId="3005"/>
    <cellStyle name="_Table_TBG Onatel Février  2009  Vtbg V3_Commentaires TBG mars_Reporting Onatel Mai 2009 V 0_Budget Telmob 2011" xfId="3006"/>
    <cellStyle name="_Table_TBG Onatel Février  2009  Vtbg V3_Commentaires TBG mars_Reporting Onatel septembre  2009 préparé_Budget Telmob 2011" xfId="3007"/>
    <cellStyle name="_Table_TBG Onatel Février  2009  Vtbg V3_Copie de Flash du mois d' avril 2009 corrigé par NAIMI_Budget Telmob 2011" xfId="3008"/>
    <cellStyle name="_Table_TBG Onatel Février  2009  Vtbg V3_Copie de Flash du mois d' avril 2009 corrigé par NAIMI_Flash du mois de mai 2009_Budget Telmob 2011" xfId="3009"/>
    <cellStyle name="_Table_TBG Onatel Février  2009  Vtbg V3_Copie de Flash du mois d' avril 2009 corrigé par NAIMI_Flash du mois de septembre 2009 (2) (version 1)_Budget Telmob 2011" xfId="3010"/>
    <cellStyle name="_Table_TBG Onatel Février  2009  Vtbg V3_Copie de Flash du mois d' avril 2009 corrigé par NAIMI_Reporting Onatel Mai 2009 V 0_Budget Telmob 2011" xfId="3011"/>
    <cellStyle name="_Table_TBG Onatel Février  2009  Vtbg V3_Copie de Flash du mois d' avril 2009 corrigé par NAIMI_Reporting Onatel Mai 2009 V 0_Flash du mois de septembre 2009 (2) (version 1)_Budget Telmob 2011" xfId="3012"/>
    <cellStyle name="_Table_TBG Onatel Février  2009  Vtbg V3_Copie de Flash du mois d' avril 2009 corrigé par NAIMI_Reporting Onatel Mai 2009 V 0_Reporting Onatel septembre  2009 préparé_Budget Telmob 2011" xfId="3013"/>
    <cellStyle name="_Table_TBG Onatel Février  2009  Vtbg V3_Copie de Flash du mois d' avril 2009 corrigé par NAIMI_Reporting Onatel septembre  2009 préparé_Budget Telmob 2011" xfId="3014"/>
    <cellStyle name="_Table_TBG Onatel Février  2009  Vtbg V3_Flash du mois d' avril 2009_Budget Telmob 2011" xfId="3015"/>
    <cellStyle name="_Table_TBG Onatel Février  2009  Vtbg V3_Flash du mois d' avril 2009_Flash du mois de mai 2009_Budget Telmob 2011" xfId="3016"/>
    <cellStyle name="_Table_TBG Onatel Février  2009  Vtbg V3_Flash du mois d' avril 2009_Flash du mois de septembre 2009 (2) (version 1)_Budget Telmob 2011" xfId="3017"/>
    <cellStyle name="_Table_TBG Onatel Février  2009  Vtbg V3_Flash du mois d' avril 2009_Reporting Onatel Mai 2009 V 0_Budget Telmob 2011" xfId="3018"/>
    <cellStyle name="_Table_TBG Onatel Février  2009  Vtbg V3_Flash du mois d' avril 2009_Reporting Onatel septembre  2009 préparé_Budget Telmob 2011" xfId="3019"/>
    <cellStyle name="_Table_TBG Onatel Février  2009  Vtbg V3_Flash du mois de mai 2009_Budget Telmob 2011" xfId="3020"/>
    <cellStyle name="_Table_TBG Onatel Février  2009  Vtbg V3_Flash du mois de septembre 2009 (2) (version 1)_Budget Telmob 2011" xfId="3021"/>
    <cellStyle name="_Table_TBG Onatel Février  2009  Vtbg V3_Reporting Onatel Mai 2009 V 0_Budget Telmob 2011" xfId="3022"/>
    <cellStyle name="_Table_TBG Onatel Février  2009  Vtbg V3_Reporting Onatel septembre  2009 préparé_Budget Telmob 2011" xfId="3023"/>
    <cellStyle name="_Table_USA Ownership_Budget Telmob 2011" xfId="3024"/>
    <cellStyle name="_Table_USA Ownership_commentaires fixe  internet Déc 08_Budget Telmob 2011" xfId="3025"/>
    <cellStyle name="_Table_USA Ownership_commentaires fixe  internet Déc 08_Commentaires TBG mars_Budget Telmob 2011" xfId="3026"/>
    <cellStyle name="_Table_USA Ownership_commentaires fixe  internet Déc 08_Commentaires TBG mars_Copie de Flash du mois d' avril 2009 corrigé par NAIMI_Budget Telmob 2011" xfId="3027"/>
    <cellStyle name="_Table_USA Ownership_commentaires fixe  internet Déc 08_Commentaires TBG mars_Copie de Flash du mois d' avril 2009 corrigé par NAIMI_Flash du mois de mai 2009_Budget Telmob 2011" xfId="3028"/>
    <cellStyle name="_Table_USA Ownership_commentaires fixe  internet Déc 08_Commentaires TBG mars_Copie de Flash du mois d' avril 2009 corrigé par NAIMI_Flash du mois de septembre 2009 (2) (version 1)_Budget Telmob 2011" xfId="3029"/>
    <cellStyle name="_Table_USA Ownership_commentaires fixe  internet Déc 08_Commentaires TBG mars_Copie de Flash du mois d' avril 2009 corrigé par NAIMI_Reporting Onatel Mai 2009 V 0_Budget Telmob 2011" xfId="3030"/>
    <cellStyle name="_Table_USA Ownership_commentaires fixe  internet Déc 08_Commentaires TBG mars_Copie de Flash du mois d' avril 2009 corrigé par NAIMI_Reporting Onatel Mai 2009 V 0_Flash du mois de septembre 2009 (2) (version 1)_Budget Telmob 2011" xfId="3031"/>
    <cellStyle name="_Table_USA Ownership_commentaires fixe  internet Déc 08_Commentaires TBG mars_Copie de Flash du mois d' avril 2009 corrigé par NAIMI_Reporting Onatel Mai 2009 V 0_Reporting Onatel septembre  2009 préparé_Budget Telmob 2011" xfId="3032"/>
    <cellStyle name="_Table_USA Ownership_commentaires fixe  internet Déc 08_Commentaires TBG mars_Copie de Flash du mois d' avril 2009 corrigé par NAIMI_Reporting Onatel septembre  2009 préparé_Budget Telmob 2011" xfId="3033"/>
    <cellStyle name="_Table_USA Ownership_commentaires fixe  internet Déc 08_Commentaires TBG mars_Flash du mois d' avril 2009_Budget Telmob 2011" xfId="3034"/>
    <cellStyle name="_Table_USA Ownership_commentaires fixe  internet Déc 08_Commentaires TBG mars_Flash du mois d' avril 2009_Flash du mois de mai 2009_Budget Telmob 2011" xfId="3035"/>
    <cellStyle name="_Table_USA Ownership_commentaires fixe  internet Déc 08_Commentaires TBG mars_Flash du mois d' avril 2009_Flash du mois de septembre 2009 (2) (version 1)_Budget Telmob 2011" xfId="3036"/>
    <cellStyle name="_Table_USA Ownership_commentaires fixe  internet Déc 08_Commentaires TBG mars_Flash du mois d' avril 2009_Reporting Onatel Mai 2009 V 0_Budget Telmob 2011" xfId="3037"/>
    <cellStyle name="_Table_USA Ownership_commentaires fixe  internet Déc 08_Commentaires TBG mars_Flash du mois d' avril 2009_Reporting Onatel septembre  2009 préparé_Budget Telmob 2011" xfId="3038"/>
    <cellStyle name="_Table_USA Ownership_commentaires fixe  internet Déc 08_Commentaires TBG mars_Flash du mois de mai 2009_Budget Telmob 2011" xfId="3039"/>
    <cellStyle name="_Table_USA Ownership_commentaires fixe  internet Déc 08_Commentaires TBG mars_Flash du mois de septembre 2009 (2) (version 1)_Budget Telmob 2011" xfId="3040"/>
    <cellStyle name="_Table_USA Ownership_commentaires fixe  internet Déc 08_Commentaires TBG mars_Reporting Onatel Mai 2009 V 0_Budget Telmob 2011" xfId="3041"/>
    <cellStyle name="_Table_USA Ownership_commentaires fixe  internet Déc 08_Commentaires TBG mars_Reporting Onatel septembre  2009 préparé_Budget Telmob 2011" xfId="3042"/>
    <cellStyle name="_Table_USA Ownership_commentaires fixe  internet Déc 08_Copie de Flash du mois d' avril 2009 corrigé par NAIMI_Budget Telmob 2011" xfId="3043"/>
    <cellStyle name="_Table_USA Ownership_commentaires fixe  internet Déc 08_Copie de Flash du mois d' avril 2009 corrigé par NAIMI_Flash du mois de mai 2009_Budget Telmob 2011" xfId="3044"/>
    <cellStyle name="_Table_USA Ownership_commentaires fixe  internet Déc 08_Copie de Flash du mois d' avril 2009 corrigé par NAIMI_Flash du mois de septembre 2009 (2) (version 1)_Budget Telmob 2011" xfId="3045"/>
    <cellStyle name="_Table_USA Ownership_commentaires fixe  internet Déc 08_Copie de Flash du mois d' avril 2009 corrigé par NAIMI_Reporting Onatel Mai 2009 V 0_Budget Telmob 2011" xfId="3046"/>
    <cellStyle name="_Table_USA Ownership_commentaires fixe  internet Déc 08_Copie de Flash du mois d' avril 2009 corrigé par NAIMI_Reporting Onatel Mai 2009 V 0_Flash du mois de septembre 2009 (2) (version 1)_Budget Telmob 2011" xfId="3047"/>
    <cellStyle name="_Table_USA Ownership_commentaires fixe  internet Déc 08_Copie de Flash du mois d' avril 2009 corrigé par NAIMI_Reporting Onatel Mai 2009 V 0_Reporting Onatel septembre  2009 préparé_Budget Telmob 2011" xfId="3048"/>
    <cellStyle name="_Table_USA Ownership_commentaires fixe  internet Déc 08_Copie de Flash du mois d' avril 2009 corrigé par NAIMI_Reporting Onatel septembre  2009 préparé_Budget Telmob 2011" xfId="3049"/>
    <cellStyle name="_Table_USA Ownership_commentaires fixe  internet Déc 08_Flash du mois d' avril 2009_Budget Telmob 2011" xfId="3050"/>
    <cellStyle name="_Table_USA Ownership_commentaires fixe  internet Déc 08_Flash du mois d' avril 2009_Flash du mois de mai 2009_Budget Telmob 2011" xfId="3051"/>
    <cellStyle name="_Table_USA Ownership_commentaires fixe  internet Déc 08_Flash du mois d' avril 2009_Flash du mois de septembre 2009 (2) (version 1)_Budget Telmob 2011" xfId="3052"/>
    <cellStyle name="_Table_USA Ownership_commentaires fixe  internet Déc 08_Flash du mois d' avril 2009_Reporting Onatel Mai 2009 V 0_Budget Telmob 2011" xfId="3053"/>
    <cellStyle name="_Table_USA Ownership_commentaires fixe  internet Déc 08_Flash du mois d' avril 2009_Reporting Onatel septembre  2009 préparé_Budget Telmob 2011" xfId="3054"/>
    <cellStyle name="_Table_USA Ownership_commentaires fixe  internet Déc 08_Flash du mois de mai 2009_Budget Telmob 2011" xfId="3055"/>
    <cellStyle name="_Table_USA Ownership_commentaires fixe  internet Déc 08_Flash du mois de septembre 2009 (2) (version 1)_Budget Telmob 2011" xfId="3056"/>
    <cellStyle name="_Table_USA Ownership_commentaires fixe  internet Déc 08_Reporting Onatel Avril 2009 V0_Budget Telmob 2011" xfId="3057"/>
    <cellStyle name="_Table_USA Ownership_commentaires fixe  internet Déc 08_Reporting Onatel Avril 2009 V0_Copie de Flash du mois d' avril 2009 corrigé par NAIMI_Budget Telmob 2011" xfId="3058"/>
    <cellStyle name="_Table_USA Ownership_commentaires fixe  internet Déc 08_Reporting Onatel Avril 2009 V0_Copie de Flash du mois d' avril 2009 corrigé par NAIMI_Flash du mois de mai 2009_Budget Telmob 2011" xfId="3059"/>
    <cellStyle name="_Table_USA Ownership_commentaires fixe  internet Déc 08_Reporting Onatel Avril 2009 V0_Copie de Flash du mois d' avril 2009 corrigé par NAIMI_Flash du mois de septembre 2009 (2) (version 1)_Budget Telmob 2011" xfId="3060"/>
    <cellStyle name="_Table_USA Ownership_commentaires fixe  internet Déc 08_Reporting Onatel Avril 2009 V0_Copie de Flash du mois d' avril 2009 corrigé par NAIMI_Reporting Onatel Mai 2009 V 0_Budget Telmob 2011" xfId="3061"/>
    <cellStyle name="_Table_USA Ownership_commentaires fixe  internet Déc 08_Reporting Onatel Avril 2009 V0_Copie de Flash du mois d' avril 2009 corrigé par NAIMI_Reporting Onatel Mai 2009 V 0_Flash du mois de septembre 2009 (2) (version 1)_Budget Telmob 2011" xfId="3062"/>
    <cellStyle name="_Table_USA Ownership_commentaires fixe  internet Déc 08_Reporting Onatel Avril 2009 V0_Copie de Flash du mois d' avril 2009 corrigé par NAIMI_Reporting Onatel Mai 2009 V 0_Reporting Onatel septembre  2009 préparé_Budget Telmob 2011" xfId="3063"/>
    <cellStyle name="_Table_USA Ownership_commentaires fixe  internet Déc 08_Reporting Onatel Avril 2009 V0_Copie de Flash du mois d' avril 2009 corrigé par NAIMI_Reporting Onatel septembre  2009 préparé_Budget Telmob 2011" xfId="3064"/>
    <cellStyle name="_Table_USA Ownership_commentaires fixe  internet Déc 08_Reporting Onatel Avril 2009 V0_Flash du mois de mai 2009_Budget Telmob 2011" xfId="3065"/>
    <cellStyle name="_Table_USA Ownership_commentaires fixe  internet Déc 08_Reporting Onatel Avril 2009 V0_Flash du mois de septembre 2009 (2) (version 1)_Budget Telmob 2011" xfId="3066"/>
    <cellStyle name="_Table_USA Ownership_commentaires fixe  internet Déc 08_Reporting Onatel Avril 2009 V0_Reporting Onatel Mai 2009 V 0_Budget Telmob 2011" xfId="3067"/>
    <cellStyle name="_Table_USA Ownership_commentaires fixe  internet Déc 08_Reporting Onatel Avril 2009 V0_Reporting Onatel septembre  2009 préparé_Budget Telmob 2011" xfId="3068"/>
    <cellStyle name="_Table_USA Ownership_commentaires fixe  internet Déc 08_Reporting Onatel Mai 2009 V 0 A ENVOYE_Budget Telmob 2011" xfId="3069"/>
    <cellStyle name="_Table_USA Ownership_commentaires fixe  internet Déc 08_Reporting Onatel Mai 2009 V 0 A ENVOYE_Flash du mois de septembre 2009 (2) (version 1)_Budget Telmob 2011" xfId="3070"/>
    <cellStyle name="_Table_USA Ownership_commentaires fixe  internet Déc 08_Reporting Onatel Mai 2009 V 0 A ENVOYE_Reporting Onatel septembre  2009 préparé_Budget Telmob 2011" xfId="3071"/>
    <cellStyle name="_Table_USA Ownership_commentaires fixe  internet Déc 08_Reporting Onatel Mai 2009 V 0_Budget Telmob 2011" xfId="3072"/>
    <cellStyle name="_Table_USA Ownership_commentaires fixe  internet Déc 08_Reporting Onatel septembre  2009 préparé_Budget Telmob 2011" xfId="3073"/>
    <cellStyle name="_Table_USA Ownership_commentaires fixe  internet Déc 08_TBG Onatel Février  2009  Vtbg V3_Budget Telmob 2011" xfId="3074"/>
    <cellStyle name="_Table_USA Ownership_commentaires fixe  internet Déc 08_TBG Onatel Février  2009  Vtbg V3_Commentaires TBG mars_Budget Telmob 2011" xfId="3075"/>
    <cellStyle name="_Table_USA Ownership_commentaires fixe  internet Déc 08_TBG Onatel Février  2009  Vtbg V3_Commentaires TBG mars_Copie de Flash du mois d' avril 2009 corrigé par NAIMI_Budget Telmob 2011" xfId="3076"/>
    <cellStyle name="_Table_USA Ownership_commentaires fixe  internet Déc 08_TBG Onatel Février  2009  Vtbg V3_Commentaires TBG mars_Copie de Flash du mois d' avril 2009 corrigé par NAIMI_Flash du mois de mai 2009_Budget Telmob 2011" xfId="3077"/>
    <cellStyle name="_Table_USA Ownership_commentaires fixe  internet Déc 08_TBG Onatel Février  2009  Vtbg V3_Commentaires TBG mars_Copie de Flash du mois d' avril 2009 corrigé par NAIMI_Flash du mois de septembre 2009 (2) (version 1)_Budget Telmob 2011" xfId="3078"/>
    <cellStyle name="_Table_USA Ownership_commentaires fixe  internet Déc 08_TBG Onatel Février  2009  Vtbg V3_Commentaires TBG mars_Copie de Flash du mois d' avril 2009 corrigé par NAIMI_Reporting Onatel Mai 2009 V 0_Budget Telmob 2011" xfId="3079"/>
    <cellStyle name="_Table_USA Ownership_commentaires fixe  internet Déc 08_TBG Onatel Février  2009  Vtbg V3_Commentaires TBG mars_Copie de Flash du mois d' avril 2009 corrigé par NAIMI_Reporting Onatel septembre  2009 préparé_Budget Telmob 2011" xfId="3080"/>
    <cellStyle name="_Table_USA Ownership_commentaires fixe  internet Déc 08_TBG Onatel Février  2009  Vtbg V3_Commentaires TBG mars_Flash du mois d' avril 2009_Budget Telmob 2011" xfId="3081"/>
    <cellStyle name="_Table_USA Ownership_commentaires fixe  internet Déc 08_TBG Onatel Février  2009  Vtbg V3_Commentaires TBG mars_Flash du mois d' avril 2009_Flash du mois de mai 2009_Budget Telmob 2011" xfId="3082"/>
    <cellStyle name="_Table_USA Ownership_commentaires fixe  internet Déc 08_TBG Onatel Février  2009  Vtbg V3_Commentaires TBG mars_Flash du mois d' avril 2009_Flash du mois de septembre 2009 (2) (version 1)_Budget Telmob 2011" xfId="3083"/>
    <cellStyle name="_Table_USA Ownership_commentaires fixe  internet Déc 08_TBG Onatel Février  2009  Vtbg V3_Commentaires TBG mars_Flash du mois d' avril 2009_Reporting Onatel Mai 2009 V 0_Budget Telmob 2011" xfId="3084"/>
    <cellStyle name="_Table_USA Ownership_commentaires fixe  internet Déc 08_TBG Onatel Février  2009  Vtbg V3_Commentaires TBG mars_Flash du mois d' avril 2009_Reporting Onatel septembre  2009 préparé_Budget Telmob 2011" xfId="3085"/>
    <cellStyle name="_Table_USA Ownership_commentaires fixe  internet Déc 08_TBG Onatel Février  2009  Vtbg V3_Commentaires TBG mars_Flash du mois de mai 2009_Budget Telmob 2011" xfId="3086"/>
    <cellStyle name="_Table_USA Ownership_commentaires fixe  internet Déc 08_TBG Onatel Février  2009  Vtbg V3_Commentaires TBG mars_Flash du mois de septembre 2009 (2) (version 1)_Budget Telmob 2011" xfId="3087"/>
    <cellStyle name="_Table_USA Ownership_commentaires fixe  internet Déc 08_TBG Onatel Février  2009  Vtbg V3_Commentaires TBG mars_Reporting Onatel Mai 2009 V 0_Budget Telmob 2011" xfId="3088"/>
    <cellStyle name="_Table_USA Ownership_commentaires fixe  internet Déc 08_TBG Onatel Février  2009  Vtbg V3_Commentaires TBG mars_Reporting Onatel septembre  2009 préparé_Budget Telmob 2011" xfId="3089"/>
    <cellStyle name="_Table_USA Ownership_commentaires fixe  internet Déc 08_TBG Onatel Février  2009  Vtbg V3_Copie de Flash du mois d' avril 2009 corrigé par NAIMI_Budget Telmob 2011" xfId="3090"/>
    <cellStyle name="_Table_USA Ownership_commentaires fixe  internet Déc 08_TBG Onatel Février  2009  Vtbg V3_Copie de Flash du mois d' avril 2009 corrigé par NAIMI_Flash du mois de mai 2009_Budget Telmob 2011" xfId="3091"/>
    <cellStyle name="_Table_USA Ownership_commentaires fixe  internet Déc 08_TBG Onatel Février  2009  Vtbg V3_Copie de Flash du mois d' avril 2009 corrigé par NAIMI_Flash du mois de septembre 2009 (2) (version 1)_Budget Telmob 2011" xfId="3092"/>
    <cellStyle name="_Table_USA Ownership_commentaires fixe  internet Déc 08_TBG Onatel Février  2009  Vtbg V3_Copie de Flash du mois d' avril 2009 corrigé par NAIMI_Reporting Onatel Mai 2009 V 0_Budget Telmob 2011" xfId="3093"/>
    <cellStyle name="_Table_USA Ownership_commentaires fixe  internet Déc 08_TBG Onatel Février  2009  Vtbg V3_Copie de Flash du mois d' avril 2009 corrigé par NAIMI_Reporting Onatel Mai 2009 V 0_Flash du mois de septembre 2009 (2) (version 1)_Budget Telmob 2011" xfId="3094"/>
    <cellStyle name="_Table_USA Ownership_commentaires fixe  internet Déc 08_TBG Onatel Février  2009  Vtbg V3_Copie de Flash du mois d' avril 2009 corrigé par NAIMI_Reporting Onatel Mai 2009 V 0_Reporting Onatel septembre  2009 préparé_Budget Telmob 2011" xfId="3095"/>
    <cellStyle name="_Table_USA Ownership_commentaires fixe  internet Déc 08_TBG Onatel Février  2009  Vtbg V3_Copie de Flash du mois d' avril 2009 corrigé par NAIMI_Reporting Onatel septembre  2009 préparé_Budget Telmob 2011" xfId="3096"/>
    <cellStyle name="_Table_USA Ownership_commentaires fixe  internet Déc 08_TBG Onatel Février  2009  Vtbg V3_Flash du mois d' avril 2009_Budget Telmob 2011" xfId="3097"/>
    <cellStyle name="_Table_USA Ownership_commentaires fixe  internet Déc 08_TBG Onatel Février  2009  Vtbg V3_Flash du mois d' avril 2009_Flash du mois de mai 2009_Budget Telmob 2011" xfId="3098"/>
    <cellStyle name="_Table_USA Ownership_commentaires fixe  internet Déc 08_TBG Onatel Février  2009  Vtbg V3_Flash du mois d' avril 2009_Flash du mois de septembre 2009 (2) (version 1)_Budget Telmob 2011" xfId="3099"/>
    <cellStyle name="_Table_USA Ownership_commentaires fixe  internet Déc 08_TBG Onatel Février  2009  Vtbg V3_Flash du mois d' avril 2009_Reporting Onatel Mai 2009 V 0_Budget Telmob 2011" xfId="3100"/>
    <cellStyle name="_Table_USA Ownership_commentaires fixe  internet Déc 08_TBG Onatel Février  2009  Vtbg V3_Flash du mois d' avril 2009_Reporting Onatel septembre  2009 préparé_Budget Telmob 2011" xfId="3101"/>
    <cellStyle name="_Table_USA Ownership_commentaires fixe  internet Déc 08_TBG Onatel Février  2009  Vtbg V3_Flash du mois de mai 2009_Budget Telmob 2011" xfId="3102"/>
    <cellStyle name="_Table_USA Ownership_commentaires fixe  internet Déc 08_TBG Onatel Février  2009  Vtbg V3_Flash du mois de septembre 2009 (2) (version 1)_Budget Telmob 2011" xfId="3103"/>
    <cellStyle name="_Table_USA Ownership_commentaires fixe  internet Déc 08_TBG Onatel Février  2009  Vtbg V3_Reporting Onatel Mai 2009 V 0_Budget Telmob 2011" xfId="3104"/>
    <cellStyle name="_Table_USA Ownership_commentaires fixe  internet Déc 08_TBG Onatel Février  2009  Vtbg V3_Reporting Onatel septembre  2009 préparé_Budget Telmob 2011" xfId="3105"/>
    <cellStyle name="_Table_USA Ownership_Commentaires TBG mars_Budget Telmob 2011" xfId="3106"/>
    <cellStyle name="_Table_USA Ownership_Commentaires TBG mars_Copie de Flash du mois d' avril 2009 corrigé par NAIMI_Budget Telmob 2011" xfId="3107"/>
    <cellStyle name="_Table_USA Ownership_Commentaires TBG mars_Copie de Flash du mois d' avril 2009 corrigé par NAIMI_Flash du mois de mai 2009_Budget Telmob 2011" xfId="3108"/>
    <cellStyle name="_Table_USA Ownership_Commentaires TBG mars_Copie de Flash du mois d' avril 2009 corrigé par NAIMI_Flash du mois de septembre 2009 (2) (version 1)_Budget Telmob 2011" xfId="3109"/>
    <cellStyle name="_Table_USA Ownership_Commentaires TBG mars_Copie de Flash du mois d' avril 2009 corrigé par NAIMI_Reporting Onatel Mai 2009 V 0_Budget Telmob 2011" xfId="3110"/>
    <cellStyle name="_Table_USA Ownership_Commentaires TBG mars_Copie de Flash du mois d' avril 2009 corrigé par NAIMI_Reporting Onatel Mai 2009 V 0_Flash du mois de septembre 2009 (2) (version 1)_Budget Telmob 2011" xfId="3111"/>
    <cellStyle name="_Table_USA Ownership_Commentaires TBG mars_Copie de Flash du mois d' avril 2009 corrigé par NAIMI_Reporting Onatel Mai 2009 V 0_Reporting Onatel septembre  2009 préparé_Budget Telmob 2011" xfId="3112"/>
    <cellStyle name="_Table_USA Ownership_Commentaires TBG mars_Copie de Flash du mois d' avril 2009 corrigé par NAIMI_Reporting Onatel septembre  2009 préparé_Budget Telmob 2011" xfId="3113"/>
    <cellStyle name="_Table_USA Ownership_Commentaires TBG mars_Flash du mois d' avril 2009_Budget Telmob 2011" xfId="3114"/>
    <cellStyle name="_Table_USA Ownership_Commentaires TBG mars_Flash du mois d' avril 2009_Flash du mois de mai 2009_Budget Telmob 2011" xfId="3115"/>
    <cellStyle name="_Table_USA Ownership_Commentaires TBG mars_Flash du mois d' avril 2009_Flash du mois de septembre 2009 (2) (version 1)_Budget Telmob 2011" xfId="3116"/>
    <cellStyle name="_Table_USA Ownership_Commentaires TBG mars_Flash du mois d' avril 2009_Reporting Onatel Mai 2009 V 0_Budget Telmob 2011" xfId="3117"/>
    <cellStyle name="_Table_USA Ownership_Commentaires TBG mars_Flash du mois d' avril 2009_Reporting Onatel septembre  2009 préparé_Budget Telmob 2011" xfId="3118"/>
    <cellStyle name="_Table_USA Ownership_Commentaires TBG mars_Flash du mois de mai 2009_Budget Telmob 2011" xfId="3119"/>
    <cellStyle name="_Table_USA Ownership_Commentaires TBG mars_Flash du mois de septembre 2009 (2) (version 1)_Budget Telmob 2011" xfId="3120"/>
    <cellStyle name="_Table_USA Ownership_Commentaires TBG mars_Reporting Onatel Mai 2009 V 0_Budget Telmob 2011" xfId="3121"/>
    <cellStyle name="_Table_USA Ownership_Commentaires TBG mars_Reporting Onatel septembre  2009 préparé_Budget Telmob 2011" xfId="3122"/>
    <cellStyle name="_Table_USA Ownership_Copie de Flash du mois d' avril 2009 corrigé par NAIMI_Budget Telmob 2011" xfId="3123"/>
    <cellStyle name="_Table_USA Ownership_Copie de Flash du mois d' avril 2009 corrigé par NAIMI_Flash du mois de mai 2009_Budget Telmob 2011" xfId="3124"/>
    <cellStyle name="_Table_USA Ownership_Copie de Flash du mois d' avril 2009 corrigé par NAIMI_Flash du mois de septembre 2009 (2) (version 1)_Budget Telmob 2011" xfId="3125"/>
    <cellStyle name="_Table_USA Ownership_Copie de Flash du mois d' avril 2009 corrigé par NAIMI_Reporting Onatel Mai 2009 V 0_Budget Telmob 2011" xfId="3126"/>
    <cellStyle name="_Table_USA Ownership_Copie de Flash du mois d' avril 2009 corrigé par NAIMI_Reporting Onatel Mai 2009 V 0_Flash du mois de septembre 2009 (2) (version 1)_Budget Telmob 2011" xfId="3127"/>
    <cellStyle name="_Table_USA Ownership_Copie de Flash du mois d' avril 2009 corrigé par NAIMI_Reporting Onatel Mai 2009 V 0_Reporting Onatel septembre  2009 préparé_Budget Telmob 2011" xfId="3128"/>
    <cellStyle name="_Table_USA Ownership_Copie de Flash du mois d' avril 2009 corrigé par NAIMI_Reporting Onatel septembre  2009 préparé_Budget Telmob 2011" xfId="3129"/>
    <cellStyle name="_Table_USA Ownership_Flash du mois d' avril 2009_Budget Telmob 2011" xfId="3130"/>
    <cellStyle name="_Table_USA Ownership_Flash du mois d' avril 2009_Flash du mois de mai 2009_Budget Telmob 2011" xfId="3131"/>
    <cellStyle name="_Table_USA Ownership_Flash du mois d' avril 2009_Flash du mois de septembre 2009 (2) (version 1)_Budget Telmob 2011" xfId="3132"/>
    <cellStyle name="_Table_USA Ownership_Flash du mois d' avril 2009_Reporting Onatel Mai 2009 V 0_Budget Telmob 2011" xfId="3133"/>
    <cellStyle name="_Table_USA Ownership_Flash du mois d' avril 2009_Reporting Onatel septembre  2009 préparé_Budget Telmob 2011" xfId="3134"/>
    <cellStyle name="_Table_USA Ownership_Flash du mois de mai 2009_Budget Telmob 2011" xfId="3135"/>
    <cellStyle name="_Table_USA Ownership_Flash du mois de septembre 2009 (2) (version 1)_Budget Telmob 2011" xfId="3136"/>
    <cellStyle name="_Table_USA Ownership_P &amp; L Conso_Budget Telmob 2011" xfId="3137"/>
    <cellStyle name="_Table_USA Ownership_P &amp; L Conso_COMMENTAIRES JUILLET 2009_Budget Telmob 2011" xfId="3138"/>
    <cellStyle name="_Table_USA Ownership_P&amp;L S1 2008_Budget Telmob 2011" xfId="3139"/>
    <cellStyle name="_Table_USA Ownership_Reporting Onatel Avril 2009 V0_Budget Telmob 2011" xfId="3140"/>
    <cellStyle name="_Table_USA Ownership_Reporting Onatel Avril 2009 V0_Copie de Flash du mois d' avril 2009 corrigé par NAIMI_Budget Telmob 2011" xfId="3141"/>
    <cellStyle name="_Table_USA Ownership_Reporting Onatel Avril 2009 V0_Copie de Flash du mois d' avril 2009 corrigé par NAIMI_Flash du mois de mai 2009_Budget Telmob 2011" xfId="3142"/>
    <cellStyle name="_Table_USA Ownership_Reporting Onatel Avril 2009 V0_Copie de Flash du mois d' avril 2009 corrigé par NAIMI_Flash du mois de septembre 2009 (2) (version 1)_Budget Telmob 2011" xfId="3143"/>
    <cellStyle name="_Table_USA Ownership_Reporting Onatel Avril 2009 V0_Copie de Flash du mois d' avril 2009 corrigé par NAIMI_Reporting Onatel Mai 2009 V 0_Budget Telmob 2011" xfId="3144"/>
    <cellStyle name="_Table_USA Ownership_Reporting Onatel Avril 2009 V0_Copie de Flash du mois d' avril 2009 corrigé par NAIMI_Reporting Onatel Mai 2009 V 0_Flash du mois de septembre 2009 (2) (version 1)_Budget Telmob 2011" xfId="3145"/>
    <cellStyle name="_Table_USA Ownership_Reporting Onatel Avril 2009 V0_Copie de Flash du mois d' avril 2009 corrigé par NAIMI_Reporting Onatel Mai 2009 V 0_Reporting Onatel septembre  2009 préparé_Budget Telmob 2011" xfId="3146"/>
    <cellStyle name="_Table_USA Ownership_Reporting Onatel Avril 2009 V0_Copie de Flash du mois d' avril 2009 corrigé par NAIMI_Reporting Onatel septembre  2009 préparé_Budget Telmob 2011" xfId="3147"/>
    <cellStyle name="_Table_USA Ownership_Reporting Onatel Avril 2009 V0_Flash du mois de mai 2009_Budget Telmob 2011" xfId="3148"/>
    <cellStyle name="_Table_USA Ownership_Reporting Onatel Avril 2009 V0_Flash du mois de septembre 2009 (2) (version 1)_Budget Telmob 2011" xfId="3149"/>
    <cellStyle name="_Table_USA Ownership_Reporting Onatel Avril 2009 V0_Reporting Onatel Mai 2009 V 0_Budget Telmob 2011" xfId="3150"/>
    <cellStyle name="_Table_USA Ownership_Reporting Onatel Avril 2009 V0_Reporting Onatel septembre  2009 préparé_Budget Telmob 2011" xfId="3151"/>
    <cellStyle name="_Table_USA Ownership_Reporting Onatel Mai 2009 V 0 A ENVOYE_Budget Telmob 2011" xfId="3152"/>
    <cellStyle name="_Table_USA Ownership_Reporting Onatel Mai 2009 V 0 A ENVOYE_Flash du mois de septembre 2009 (2) (version 1)_Budget Telmob 2011" xfId="3153"/>
    <cellStyle name="_Table_USA Ownership_Reporting Onatel Mai 2009 V 0 A ENVOYE_Reporting Onatel septembre  2009 préparé_Budget Telmob 2011" xfId="3154"/>
    <cellStyle name="_Table_USA Ownership_Reporting Onatel Mai 2009 V 0_Budget Telmob 2011" xfId="3155"/>
    <cellStyle name="_Table_USA Ownership_Reporting Onatel septembre  2009 préparé_Budget Telmob 2011" xfId="3156"/>
    <cellStyle name="_Table_USA Ownership_Rev Fixe-Internet_Budget Telmob 2011" xfId="3157"/>
    <cellStyle name="_Table_USA Ownership_Rev Fixe-Internet_COMMENTAIRES JUILLET 2009_Budget Telmob 2011" xfId="3158"/>
    <cellStyle name="_Table_USA Ownership_TBG Onatel Février  2009  Vtbg V3_Budget Telmob 2011" xfId="3159"/>
    <cellStyle name="_Table_USA Ownership_TBG Onatel Février  2009  Vtbg V3_Commentaires TBG mars_Budget Telmob 2011" xfId="3160"/>
    <cellStyle name="_Table_USA Ownership_TBG Onatel Février  2009  Vtbg V3_Commentaires TBG mars_Copie de Flash du mois d' avril 2009 corrigé par NAIMI_Budget Telmob 2011" xfId="3161"/>
    <cellStyle name="_Table_USA Ownership_TBG Onatel Février  2009  Vtbg V3_Commentaires TBG mars_Copie de Flash du mois d' avril 2009 corrigé par NAIMI_Flash du mois de mai 2009_Budget Telmob 2011" xfId="3162"/>
    <cellStyle name="_Table_USA Ownership_TBG Onatel Février  2009  Vtbg V3_Commentaires TBG mars_Copie de Flash du mois d' avril 2009 corrigé par NAIMI_Flash du mois de septembre 2009 (2) (version 1)_Budget Telmob 2011" xfId="3163"/>
    <cellStyle name="_Table_USA Ownership_TBG Onatel Février  2009  Vtbg V3_Commentaires TBG mars_Copie de Flash du mois d' avril 2009 corrigé par NAIMI_Reporting Onatel Mai 2009 V 0_Budget Telmob 2011" xfId="3164"/>
    <cellStyle name="_Table_USA Ownership_TBG Onatel Février  2009  Vtbg V3_Commentaires TBG mars_Copie de Flash du mois d' avril 2009 corrigé par NAIMI_Reporting Onatel Mai 2009 V 0_Flash du mois de septembre 2009 (2) (version 1)_Budget Telmob 2011" xfId="3165"/>
    <cellStyle name="_Table_USA Ownership_TBG Onatel Février  2009  Vtbg V3_Commentaires TBG mars_Copie de Flash du mois d' avril 2009 corrigé par NAIMI_Reporting Onatel Mai 2009 V 0_Reporting Onatel septembre  2009 préparé_Budget Telmob 2011" xfId="3166"/>
    <cellStyle name="_Table_USA Ownership_TBG Onatel Février  2009  Vtbg V3_Commentaires TBG mars_Copie de Flash du mois d' avril 2009 corrigé par NAIMI_Reporting Onatel septembre  2009 préparé_Budget Telmob 2011" xfId="3167"/>
    <cellStyle name="_Table_USA Ownership_TBG Onatel Février  2009  Vtbg V3_Commentaires TBG mars_Flash du mois d' avril 2009_Budget Telmob 2011" xfId="3168"/>
    <cellStyle name="_Table_USA Ownership_TBG Onatel Février  2009  Vtbg V3_Commentaires TBG mars_Flash du mois d' avril 2009_Flash du mois de mai 2009_Budget Telmob 2011" xfId="3169"/>
    <cellStyle name="_Table_USA Ownership_TBG Onatel Février  2009  Vtbg V3_Commentaires TBG mars_Flash du mois d' avril 2009_Reporting Onatel Mai 2009 V 0_Budget Telmob 2011" xfId="3170"/>
    <cellStyle name="_Table_USA Ownership_TBG Onatel Février  2009  Vtbg V3_Commentaires TBG mars_Flash du mois de mai 2009_Budget Telmob 2011" xfId="3171"/>
    <cellStyle name="_Table_USA Ownership_TBG Onatel Février  2009  Vtbg V3_Commentaires TBG mars_Flash du mois de septembre 2009 (2) (version 1)_Budget Telmob 2011" xfId="3172"/>
    <cellStyle name="_Table_USA Ownership_TBG Onatel Février  2009  Vtbg V3_Commentaires TBG mars_Reporting Onatel Mai 2009 V 0_Budget Telmob 2011" xfId="3173"/>
    <cellStyle name="_Table_USA Ownership_TBG Onatel Février  2009  Vtbg V3_Copie de Flash du mois d' avril 2009 corrigé par NAIMI_Budget Telmob 2011" xfId="3174"/>
    <cellStyle name="_Table_USA Ownership_TBG Onatel Février  2009  Vtbg V3_Copie de Flash du mois d' avril 2009 corrigé par NAIMI_Flash du mois de mai 2009_Budget Telmob 2011" xfId="3175"/>
    <cellStyle name="_Table_USA Ownership_TBG Onatel Février  2009  Vtbg V3_Copie de Flash du mois d' avril 2009 corrigé par NAIMI_Reporting Onatel Mai 2009 V 0_Budget Telmob 2011" xfId="3176"/>
    <cellStyle name="_Table_USA Ownership_TBG Onatel Février  2009  Vtbg V3_Flash du mois d' avril 2009_Budget Telmob 2011" xfId="3177"/>
    <cellStyle name="_Table_USA Ownership_TBG Onatel Février  2009  Vtbg V3_Flash du mois d' avril 2009_Flash du mois de mai 2009_Budget Telmob 2011" xfId="3178"/>
    <cellStyle name="_Table_USA Ownership_TBG Onatel Février  2009  Vtbg V3_Flash du mois d' avril 2009_Reporting Onatel Mai 2009 V 0_Budget Telmob 2011" xfId="3179"/>
    <cellStyle name="_Table_USA Ownership_TBG Onatel Février  2009  Vtbg V3_Flash du mois de mai 2009_Budget Telmob 2011" xfId="3180"/>
    <cellStyle name="_Table_USA Ownership_TBG Onatel Février  2009  Vtbg V3_Flash du mois de septembre 2009 (2) (version 1)_Budget Telmob 2011" xfId="3181"/>
    <cellStyle name="_Table_USA Ownership_TBG Onatel Février  2009  Vtbg V3_Reporting Onatel Mai 2009 V 0_Budget Telmob 2011" xfId="3182"/>
    <cellStyle name="_TableHead_Budget Telmob 2011" xfId="3183"/>
    <cellStyle name="_TableHead_commentaires fixe  internet Déc 08_Budget Telmob 2011" xfId="3184"/>
    <cellStyle name="_TableHead_commentaires fixe  internet Déc 08_Commentaires TBG mars_Budget Telmob 2011" xfId="3185"/>
    <cellStyle name="_TableHead_commentaires fixe  internet Déc 08_Commentaires TBG mars_Copie de Flash du mois d' avril 2009 corrigé par NAIMI_Budget Telmob 2011" xfId="3186"/>
    <cellStyle name="_TableHead_commentaires fixe  internet Déc 08_Commentaires TBG mars_Copie de Flash du mois d' avril 2009 corrigé par NAIMI_Flash du mois de mai 2009_Budget Telmob 2011" xfId="3187"/>
    <cellStyle name="_TableHead_commentaires fixe  internet Déc 08_Commentaires TBG mars_Copie de Flash du mois d' avril 2009 corrigé par NAIMI_Reporting Onatel Mai 2009 V 0_Budget Telmob 2011" xfId="3188"/>
    <cellStyle name="_TableHead_commentaires fixe  internet Déc 08_Commentaires TBG mars_Flash du mois d' avril 2009_Budget Telmob 2011" xfId="3189"/>
    <cellStyle name="_TableHead_commentaires fixe  internet Déc 08_Commentaires TBG mars_Flash du mois d' avril 2009_Flash du mois de mai 2009_Budget Telmob 2011" xfId="3190"/>
    <cellStyle name="_TableHead_commentaires fixe  internet Déc 08_Commentaires TBG mars_Flash du mois d' avril 2009_Reporting Onatel Mai 2009 V 0_Budget Telmob 2011" xfId="3191"/>
    <cellStyle name="_TableHead_commentaires fixe  internet Déc 08_Commentaires TBG mars_Flash du mois de mai 2009_Budget Telmob 2011" xfId="3192"/>
    <cellStyle name="_TableHead_commentaires fixe  internet Déc 08_Commentaires TBG mars_Reporting Onatel Mai 2009 V 0_Budget Telmob 2011" xfId="3193"/>
    <cellStyle name="_TableHead_commentaires fixe  internet Déc 08_Copie de Flash du mois d' avril 2009 corrigé par NAIMI_Budget Telmob 2011" xfId="3194"/>
    <cellStyle name="_TableHead_commentaires fixe  internet Déc 08_Copie de Flash du mois d' avril 2009 corrigé par NAIMI_Flash du mois de mai 2009_Budget Telmob 2011" xfId="3195"/>
    <cellStyle name="_TableHead_commentaires fixe  internet Déc 08_Copie de Flash du mois d' avril 2009 corrigé par NAIMI_Reporting Onatel Mai 2009 V 0_Budget Telmob 2011" xfId="3196"/>
    <cellStyle name="_TableHead_commentaires fixe  internet Déc 08_Flash du mois d' avril 2009_Budget Telmob 2011" xfId="3197"/>
    <cellStyle name="_TableHead_commentaires fixe  internet Déc 08_Flash du mois d' avril 2009_Flash du mois de mai 2009_Budget Telmob 2011" xfId="3198"/>
    <cellStyle name="_TableHead_commentaires fixe  internet Déc 08_Flash du mois d' avril 2009_Reporting Onatel Mai 2009 V 0_Budget Telmob 2011" xfId="3199"/>
    <cellStyle name="_TableHead_commentaires fixe  internet Déc 08_Flash du mois de mai 2009_Budget Telmob 2011" xfId="3200"/>
    <cellStyle name="_TableHead_commentaires fixe  internet Déc 08_Reporting Onatel Avril 2009 V0_Budget Telmob 2011" xfId="3201"/>
    <cellStyle name="_TableHead_commentaires fixe  internet Déc 08_Reporting Onatel Avril 2009 V0_Copie de Flash du mois d' avril 2009 corrigé par NAIMI_Budget Telmob 2011" xfId="3202"/>
    <cellStyle name="_TableHead_commentaires fixe  internet Déc 08_Reporting Onatel Avril 2009 V0_Copie de Flash du mois d' avril 2009 corrigé par NAIMI_Flash du mois de mai 2009_Budget Telmob 2011" xfId="3203"/>
    <cellStyle name="_TableHead_commentaires fixe  internet Déc 08_Reporting Onatel Avril 2009 V0_Copie de Flash du mois d' avril 2009 corrigé par NAIMI_Reporting Onatel Mai 2009 V 0_Budget Telmob 2011" xfId="3204"/>
    <cellStyle name="_TableHead_commentaires fixe  internet Déc 08_Reporting Onatel Avril 2009 V0_Flash du mois de mai 2009_Budget Telmob 2011" xfId="3205"/>
    <cellStyle name="_TableHead_commentaires fixe  internet Déc 08_Reporting Onatel Avril 2009 V0_Reporting Onatel Mai 2009 V 0_Budget Telmob 2011" xfId="3206"/>
    <cellStyle name="_TableHead_commentaires fixe  internet Déc 08_Reporting Onatel Mai 2009 V 0 A ENVOYE_Budget Telmob 2011" xfId="3207"/>
    <cellStyle name="_TableHead_commentaires fixe  internet Déc 08_Reporting Onatel Mai 2009 V 0_Budget Telmob 2011" xfId="3208"/>
    <cellStyle name="_TableHead_commentaires fixe  internet Déc 08_TBG Onatel Février  2009  Vtbg V3_Budget Telmob 2011" xfId="3209"/>
    <cellStyle name="_TableHead_commentaires fixe  internet Déc 08_TBG Onatel Février  2009  Vtbg V3_Commentaires TBG mars_Budget Telmob 2011" xfId="3210"/>
    <cellStyle name="_TableHead_commentaires fixe  internet Déc 08_TBG Onatel Février  2009  Vtbg V3_Commentaires TBG mars_Copie de Flash du mois d' avril 2009 corrigé par NAIMI_Budget Telmob 2011" xfId="3211"/>
    <cellStyle name="_TableHead_commentaires fixe  internet Déc 08_TBG Onatel Février  2009  Vtbg V3_Commentaires TBG mars_Copie de Flash du mois d' avril 2009 corrigé par NAIMI_Flash du mois de mai 2009_Budget Telmob 2011" xfId="3212"/>
    <cellStyle name="_TableHead_commentaires fixe  internet Déc 08_TBG Onatel Février  2009  Vtbg V3_Commentaires TBG mars_Copie de Flash du mois d' avril 2009 corrigé par NAIMI_Reporting Onatel Mai 2009 V 0_Budget Telmob 2011" xfId="3213"/>
    <cellStyle name="_TableHead_commentaires fixe  internet Déc 08_TBG Onatel Février  2009  Vtbg V3_Commentaires TBG mars_Flash du mois d' avril 2009_Budget Telmob 2011" xfId="3214"/>
    <cellStyle name="_TableHead_commentaires fixe  internet Déc 08_TBG Onatel Février  2009  Vtbg V3_Commentaires TBG mars_Flash du mois d' avril 2009_Flash du mois de mai 2009_Budget Telmob 2011" xfId="3215"/>
    <cellStyle name="_TableHead_commentaires fixe  internet Déc 08_TBG Onatel Février  2009  Vtbg V3_Commentaires TBG mars_Flash du mois d' avril 2009_Reporting Onatel Mai 2009 V 0_Budget Telmob 2011" xfId="3216"/>
    <cellStyle name="_TableHead_commentaires fixe  internet Déc 08_TBG Onatel Février  2009  Vtbg V3_Commentaires TBG mars_Flash du mois de mai 2009_Budget Telmob 2011" xfId="3217"/>
    <cellStyle name="_TableHead_commentaires fixe  internet Déc 08_TBG Onatel Février  2009  Vtbg V3_Commentaires TBG mars_Reporting Onatel Mai 2009 V 0_Budget Telmob 2011" xfId="3218"/>
    <cellStyle name="_TableHead_commentaires fixe  internet Déc 08_TBG Onatel Février  2009  Vtbg V3_Copie de Flash du mois d' avril 2009 corrigé par NAIMI_Budget Telmob 2011" xfId="3219"/>
    <cellStyle name="_TableHead_commentaires fixe  internet Déc 08_TBG Onatel Février  2009  Vtbg V3_Copie de Flash du mois d' avril 2009 corrigé par NAIMI_Flash du mois de mai 2009_Budget Telmob 2011" xfId="3220"/>
    <cellStyle name="_TableHead_commentaires fixe  internet Déc 08_TBG Onatel Février  2009  Vtbg V3_Copie de Flash du mois d' avril 2009 corrigé par NAIMI_Reporting Onatel Mai 2009 V 0_Budget Telmob 2011" xfId="3221"/>
    <cellStyle name="_TableHead_commentaires fixe  internet Déc 08_TBG Onatel Février  2009  Vtbg V3_Flash du mois d' avril 2009_Budget Telmob 2011" xfId="3222"/>
    <cellStyle name="_TableHead_commentaires fixe  internet Déc 08_TBG Onatel Février  2009  Vtbg V3_Flash du mois d' avril 2009_Flash du mois de mai 2009_Budget Telmob 2011" xfId="3223"/>
    <cellStyle name="_TableHead_commentaires fixe  internet Déc 08_TBG Onatel Février  2009  Vtbg V3_Flash du mois d' avril 2009_Reporting Onatel Mai 2009 V 0_Budget Telmob 2011" xfId="3224"/>
    <cellStyle name="_TableHead_commentaires fixe  internet Déc 08_TBG Onatel Février  2009  Vtbg V3_Flash du mois de mai 2009_Budget Telmob 2011" xfId="3225"/>
    <cellStyle name="_TableHead_commentaires fixe  internet Déc 08_TBG Onatel Février  2009  Vtbg V3_Reporting Onatel Mai 2009 V 0_Budget Telmob 2011" xfId="3226"/>
    <cellStyle name="_TableHead_Commentaires TBG mars_Budget Telmob 2011" xfId="3227"/>
    <cellStyle name="_TableHead_Commentaires TBG mars_Copie de Flash du mois d' avril 2009 corrigé par NAIMI_Budget Telmob 2011" xfId="3228"/>
    <cellStyle name="_TableHead_Commentaires TBG mars_Copie de Flash du mois d' avril 2009 corrigé par NAIMI_Flash du mois de mai 2009_Budget Telmob 2011" xfId="3229"/>
    <cellStyle name="_TableHead_Commentaires TBG mars_Copie de Flash du mois d' avril 2009 corrigé par NAIMI_Reporting Onatel Mai 2009 V 0_Budget Telmob 2011" xfId="3230"/>
    <cellStyle name="_TableHead_Commentaires TBG mars_Flash du mois d' avril 2009_Budget Telmob 2011" xfId="3231"/>
    <cellStyle name="_TableHead_Commentaires TBG mars_Flash du mois d' avril 2009_Flash du mois de mai 2009_Budget Telmob 2011" xfId="3232"/>
    <cellStyle name="_TableHead_Commentaires TBG mars_Flash du mois d' avril 2009_Reporting Onatel Mai 2009 V 0_Budget Telmob 2011" xfId="3233"/>
    <cellStyle name="_TableHead_Commentaires TBG mars_Flash du mois de mai 2009_Budget Telmob 2011" xfId="3234"/>
    <cellStyle name="_TableHead_Commentaires TBG mars_Reporting Onatel Mai 2009 V 0_Budget Telmob 2011" xfId="3235"/>
    <cellStyle name="_TableHead_Copie de Flash du mois d' avril 2009 corrigé par NAIMI_Budget Telmob 2011" xfId="3236"/>
    <cellStyle name="_TableHead_Copie de Flash du mois d' avril 2009 corrigé par NAIMI_Flash du mois de mai 2009_Budget Telmob 2011" xfId="3237"/>
    <cellStyle name="_TableHead_Copie de Flash du mois d' avril 2009 corrigé par NAIMI_Reporting Onatel Mai 2009 V 0_Budget Telmob 2011" xfId="3238"/>
    <cellStyle name="_TableHead_Flash du mois d' avril 2009_Budget Telmob 2011" xfId="3239"/>
    <cellStyle name="_TableHead_Flash du mois d' avril 2009_Flash du mois de mai 2009_Budget Telmob 2011" xfId="3240"/>
    <cellStyle name="_TableHead_Flash du mois d' avril 2009_Reporting Onatel Mai 2009 V 0_Budget Telmob 2011" xfId="3241"/>
    <cellStyle name="_TableHead_Flash du mois de mai 2009_Budget Telmob 2011" xfId="3242"/>
    <cellStyle name="_TableHead_P &amp; L Conso_Budget Telmob 2011" xfId="3243"/>
    <cellStyle name="_TableHead_P &amp; L Conso_COMMENTAIRES JUILLET 2009_Budget Telmob 2011" xfId="3244"/>
    <cellStyle name="_TableHead_P&amp;L S1 2008_Budget Telmob 2011" xfId="3245"/>
    <cellStyle name="_TableHead_Reporting Onatel Avril 2009 V0_Budget Telmob 2011" xfId="3246"/>
    <cellStyle name="_TableHead_Reporting Onatel Avril 2009 V0_Copie de Flash du mois d' avril 2009 corrigé par NAIMI_Budget Telmob 2011" xfId="3247"/>
    <cellStyle name="_TableHead_Reporting Onatel Avril 2009 V0_Copie de Flash du mois d' avril 2009 corrigé par NAIMI_Flash du mois de mai 2009_Budget Telmob 2011" xfId="3248"/>
    <cellStyle name="_TableHead_Reporting Onatel Avril 2009 V0_Copie de Flash du mois d' avril 2009 corrigé par NAIMI_Reporting Onatel Mai 2009 V 0_Budget Telmob 2011" xfId="3249"/>
    <cellStyle name="_TableHead_Reporting Onatel Avril 2009 V0_Flash du mois de mai 2009_Budget Telmob 2011" xfId="3250"/>
    <cellStyle name="_TableHead_Reporting Onatel Avril 2009 V0_Reporting Onatel Mai 2009 V 0_Budget Telmob 2011" xfId="3251"/>
    <cellStyle name="_TableHead_Reporting Onatel Mai 2009 V 0 A ENVOYE_Budget Telmob 2011" xfId="3252"/>
    <cellStyle name="_TableHead_Reporting Onatel Mai 2009 V 0_Budget Telmob 2011" xfId="3253"/>
    <cellStyle name="_TableHead_Rev Fixe-Internet_Budget Telmob 2011" xfId="3254"/>
    <cellStyle name="_TableHead_Rev Fixe-Internet_COMMENTAIRES JUILLET 2009_Budget Telmob 2011" xfId="3255"/>
    <cellStyle name="_TableHead_TBG Onatel Février  2009  Vtbg V3_Budget Telmob 2011" xfId="3256"/>
    <cellStyle name="_TableHead_TBG Onatel Février  2009  Vtbg V3_Commentaires TBG mars_Budget Telmob 2011" xfId="3257"/>
    <cellStyle name="_TableHead_TBG Onatel Février  2009  Vtbg V3_Commentaires TBG mars_Copie de Flash du mois d' avril 2009 corrigé par NAIMI_Budget Telmob 2011" xfId="3258"/>
    <cellStyle name="_TableHead_TBG Onatel Février  2009  Vtbg V3_Commentaires TBG mars_Copie de Flash du mois d' avril 2009 corrigé par NAIMI_Flash du mois de mai 2009_Budget Telmob 2011" xfId="3259"/>
    <cellStyle name="_TableHead_TBG Onatel Février  2009  Vtbg V3_Commentaires TBG mars_Copie de Flash du mois d' avril 2009 corrigé par NAIMI_Reporting Onatel Mai 2009 V 0_Budget Telmob 2011" xfId="3260"/>
    <cellStyle name="_TableHead_TBG Onatel Février  2009  Vtbg V3_Commentaires TBG mars_Flash du mois d' avril 2009_Budget Telmob 2011" xfId="3261"/>
    <cellStyle name="_TableHead_TBG Onatel Février  2009  Vtbg V3_Commentaires TBG mars_Flash du mois d' avril 2009_Flash du mois de mai 2009_Budget Telmob 2011" xfId="3262"/>
    <cellStyle name="_TableHead_TBG Onatel Février  2009  Vtbg V3_Commentaires TBG mars_Flash du mois d' avril 2009_Reporting Onatel Mai 2009 V 0_Budget Telmob 2011" xfId="3263"/>
    <cellStyle name="_TableHead_TBG Onatel Février  2009  Vtbg V3_Commentaires TBG mars_Flash du mois de mai 2009_Budget Telmob 2011" xfId="3264"/>
    <cellStyle name="_TableHead_TBG Onatel Février  2009  Vtbg V3_Commentaires TBG mars_Reporting Onatel Mai 2009 V 0_Budget Telmob 2011" xfId="3265"/>
    <cellStyle name="_TableHead_TBG Onatel Février  2009  Vtbg V3_Copie de Flash du mois d' avril 2009 corrigé par NAIMI_Budget Telmob 2011" xfId="3266"/>
    <cellStyle name="_TableHead_TBG Onatel Février  2009  Vtbg V3_Copie de Flash du mois d' avril 2009 corrigé par NAIMI_Flash du mois de mai 2009_Budget Telmob 2011" xfId="3267"/>
    <cellStyle name="_TableHead_TBG Onatel Février  2009  Vtbg V3_Copie de Flash du mois d' avril 2009 corrigé par NAIMI_Reporting Onatel Mai 2009 V 0_Budget Telmob 2011" xfId="3268"/>
    <cellStyle name="_TableHead_TBG Onatel Février  2009  Vtbg V3_Flash du mois d' avril 2009_Budget Telmob 2011" xfId="3269"/>
    <cellStyle name="_TableHead_TBG Onatel Février  2009  Vtbg V3_Flash du mois d' avril 2009_Flash du mois de mai 2009_Budget Telmob 2011" xfId="3270"/>
    <cellStyle name="_TableHead_TBG Onatel Février  2009  Vtbg V3_Flash du mois d' avril 2009_Reporting Onatel Mai 2009 V 0_Budget Telmob 2011" xfId="3271"/>
    <cellStyle name="_TableHead_TBG Onatel Février  2009  Vtbg V3_Flash du mois de mai 2009_Budget Telmob 2011" xfId="3272"/>
    <cellStyle name="_TableHead_TBG Onatel Février  2009  Vtbg V3_Reporting Onatel Mai 2009 V 0_Budget Telmob 2011" xfId="3273"/>
    <cellStyle name="_TableHeading_Budget Telmob 2011" xfId="3274"/>
    <cellStyle name="_TableHeading_commentaires fixe  internet Déc 08_Budget Telmob 2011" xfId="3275"/>
    <cellStyle name="_TableHeading_commentaires fixe  internet Déc 08_Commentaires TBG mars_Budget Telmob 2011" xfId="3276"/>
    <cellStyle name="_TableHeading_commentaires fixe  internet Déc 08_Commentaires TBG mars_Copie de Flash du mois d' avril 2009 corrigé par NAIMI_Budget Telmob 2011" xfId="3277"/>
    <cellStyle name="_TableHeading_commentaires fixe  internet Déc 08_Commentaires TBG mars_Copie de Flash du mois d' avril 2009 corrigé par NAIMI_Flash du mois de mai 2009_Budget Telmob 2011" xfId="3278"/>
    <cellStyle name="_TableHeading_commentaires fixe  internet Déc 08_Commentaires TBG mars_Copie de Flash du mois d' avril 2009 corrigé par NAIMI_Reporting Onatel Mai 2009 V 0_Budget Telmob 2011" xfId="3279"/>
    <cellStyle name="_TableHeading_commentaires fixe  internet Déc 08_Commentaires TBG mars_Flash du mois d' avril 2009_Budget Telmob 2011" xfId="3280"/>
    <cellStyle name="_TableHeading_commentaires fixe  internet Déc 08_Commentaires TBG mars_Flash du mois d' avril 2009_Flash du mois de mai 2009_Budget Telmob 2011" xfId="3281"/>
    <cellStyle name="_TableHeading_commentaires fixe  internet Déc 08_Commentaires TBG mars_Flash du mois d' avril 2009_Reporting Onatel Mai 2009 V 0_Budget Telmob 2011" xfId="3282"/>
    <cellStyle name="_TableHeading_commentaires fixe  internet Déc 08_Commentaires TBG mars_Flash du mois de mai 2009_Budget Telmob 2011" xfId="3283"/>
    <cellStyle name="_TableHeading_commentaires fixe  internet Déc 08_Commentaires TBG mars_Reporting Onatel Mai 2009 V 0_Budget Telmob 2011" xfId="3284"/>
    <cellStyle name="_TableHeading_commentaires fixe  internet Déc 08_Copie de Flash du mois d' avril 2009 corrigé par NAIMI_Budget Telmob 2011" xfId="3285"/>
    <cellStyle name="_TableHeading_commentaires fixe  internet Déc 08_Copie de Flash du mois d' avril 2009 corrigé par NAIMI_Flash du mois de mai 2009_Budget Telmob 2011" xfId="3286"/>
    <cellStyle name="_TableHeading_commentaires fixe  internet Déc 08_Copie de Flash du mois d' avril 2009 corrigé par NAIMI_Reporting Onatel Mai 2009 V 0_Budget Telmob 2011" xfId="3287"/>
    <cellStyle name="_TableHeading_commentaires fixe  internet Déc 08_Flash du mois d' avril 2009_Budget Telmob 2011" xfId="3288"/>
    <cellStyle name="_TableHeading_commentaires fixe  internet Déc 08_Flash du mois d' avril 2009_Flash du mois de mai 2009_Budget Telmob 2011" xfId="3289"/>
    <cellStyle name="_TableHeading_commentaires fixe  internet Déc 08_Flash du mois d' avril 2009_Reporting Onatel Mai 2009 V 0_Budget Telmob 2011" xfId="3290"/>
    <cellStyle name="_TableHeading_commentaires fixe  internet Déc 08_Flash du mois de mai 2009_Budget Telmob 2011" xfId="3291"/>
    <cellStyle name="_TableHeading_commentaires fixe  internet Déc 08_Reporting Onatel Avril 2009 V0_Budget Telmob 2011" xfId="3292"/>
    <cellStyle name="_TableHeading_commentaires fixe  internet Déc 08_Reporting Onatel Avril 2009 V0_Copie de Flash du mois d' avril 2009 corrigé par NAIMI_Budget Telmob 2011" xfId="3293"/>
    <cellStyle name="_TableHeading_commentaires fixe  internet Déc 08_Reporting Onatel Avril 2009 V0_Copie de Flash du mois d' avril 2009 corrigé par NAIMI_Flash du mois de mai 2009_Budget Telmob 2011" xfId="3294"/>
    <cellStyle name="_TableHeading_commentaires fixe  internet Déc 08_Reporting Onatel Avril 2009 V0_Copie de Flash du mois d' avril 2009 corrigé par NAIMI_Reporting Onatel Mai 2009 V 0_Budget Telmob 2011" xfId="3295"/>
    <cellStyle name="_TableHeading_commentaires fixe  internet Déc 08_Reporting Onatel Avril 2009 V0_Flash du mois de mai 2009_Budget Telmob 2011" xfId="3296"/>
    <cellStyle name="_TableHeading_commentaires fixe  internet Déc 08_Reporting Onatel Avril 2009 V0_Reporting Onatel Mai 2009 V 0_Budget Telmob 2011" xfId="3297"/>
    <cellStyle name="_TableHeading_commentaires fixe  internet Déc 08_Reporting Onatel Mai 2009 V 0 A ENVOYE_Budget Telmob 2011" xfId="3298"/>
    <cellStyle name="_TableHeading_commentaires fixe  internet Déc 08_Reporting Onatel Mai 2009 V 0_Budget Telmob 2011" xfId="3299"/>
    <cellStyle name="_TableHeading_commentaires fixe  internet Déc 08_TBG Onatel Février  2009  Vtbg V3_Budget Telmob 2011" xfId="3300"/>
    <cellStyle name="_TableHeading_commentaires fixe  internet Déc 08_TBG Onatel Février  2009  Vtbg V3_Commentaires TBG mars_Budget Telmob 2011" xfId="3301"/>
    <cellStyle name="_TableHeading_commentaires fixe  internet Déc 08_TBG Onatel Février  2009  Vtbg V3_Commentaires TBG mars_Copie de Flash du mois d' avril 2009 corrigé par NAIMI_Budget Telmob 2011" xfId="3302"/>
    <cellStyle name="_TableHeading_commentaires fixe  internet Déc 08_TBG Onatel Février  2009  Vtbg V3_Commentaires TBG mars_Copie de Flash du mois d' avril 2009 corrigé par NAIMI_Flash du mois de mai 2009_Budget Telmob 2011" xfId="3303"/>
    <cellStyle name="_TableHeading_commentaires fixe  internet Déc 08_TBG Onatel Février  2009  Vtbg V3_Commentaires TBG mars_Copie de Flash du mois d' avril 2009 corrigé par NAIMI_Reporting Onatel Mai 2009 V 0_Budget Telmob 2011" xfId="3304"/>
    <cellStyle name="_TableHeading_commentaires fixe  internet Déc 08_TBG Onatel Février  2009  Vtbg V3_Commentaires TBG mars_Flash du mois d' avril 2009_Budget Telmob 2011" xfId="3305"/>
    <cellStyle name="_TableHeading_commentaires fixe  internet Déc 08_TBG Onatel Février  2009  Vtbg V3_Commentaires TBG mars_Flash du mois d' avril 2009_Flash du mois de mai 2009_Budget Telmob 2011" xfId="3306"/>
    <cellStyle name="_TableHeading_commentaires fixe  internet Déc 08_TBG Onatel Février  2009  Vtbg V3_Commentaires TBG mars_Flash du mois d' avril 2009_Reporting Onatel Mai 2009 V 0_Budget Telmob 2011" xfId="3307"/>
    <cellStyle name="_TableHeading_commentaires fixe  internet Déc 08_TBG Onatel Février  2009  Vtbg V3_Commentaires TBG mars_Flash du mois de mai 2009_Budget Telmob 2011" xfId="3308"/>
    <cellStyle name="_TableHeading_commentaires fixe  internet Déc 08_TBG Onatel Février  2009  Vtbg V3_Commentaires TBG mars_Reporting Onatel Mai 2009 V 0_Budget Telmob 2011" xfId="3309"/>
    <cellStyle name="_TableHeading_commentaires fixe  internet Déc 08_TBG Onatel Février  2009  Vtbg V3_Copie de Flash du mois d' avril 2009 corrigé par NAIMI_Budget Telmob 2011" xfId="3310"/>
    <cellStyle name="_TableHeading_commentaires fixe  internet Déc 08_TBG Onatel Février  2009  Vtbg V3_Copie de Flash du mois d' avril 2009 corrigé par NAIMI_Flash du mois de mai 2009_Budget Telmob 2011" xfId="3311"/>
    <cellStyle name="_TableHeading_commentaires fixe  internet Déc 08_TBG Onatel Février  2009  Vtbg V3_Copie de Flash du mois d' avril 2009 corrigé par NAIMI_Reporting Onatel Mai 2009 V 0_Budget Telmob 2011" xfId="3312"/>
    <cellStyle name="_TableHeading_commentaires fixe  internet Déc 08_TBG Onatel Février  2009  Vtbg V3_Flash du mois d' avril 2009_Budget Telmob 2011" xfId="3313"/>
    <cellStyle name="_TableHeading_commentaires fixe  internet Déc 08_TBG Onatel Février  2009  Vtbg V3_Flash du mois d' avril 2009_Flash du mois de mai 2009_Budget Telmob 2011" xfId="3314"/>
    <cellStyle name="_TableHeading_commentaires fixe  internet Déc 08_TBG Onatel Février  2009  Vtbg V3_Flash du mois d' avril 2009_Reporting Onatel Mai 2009 V 0_Budget Telmob 2011" xfId="3315"/>
    <cellStyle name="_TableHeading_commentaires fixe  internet Déc 08_TBG Onatel Février  2009  Vtbg V3_Flash du mois de mai 2009_Budget Telmob 2011" xfId="3316"/>
    <cellStyle name="_TableHeading_commentaires fixe  internet Déc 08_TBG Onatel Février  2009  Vtbg V3_Reporting Onatel Mai 2009 V 0_Budget Telmob 2011" xfId="3317"/>
    <cellStyle name="_TableHeading_Commentaires TBG mars_Budget Telmob 2011" xfId="3318"/>
    <cellStyle name="_TableHeading_Commentaires TBG mars_Copie de Flash du mois d' avril 2009 corrigé par NAIMI_Budget Telmob 2011" xfId="3319"/>
    <cellStyle name="_TableHeading_Commentaires TBG mars_Copie de Flash du mois d' avril 2009 corrigé par NAIMI_Flash du mois de mai 2009_Budget Telmob 2011" xfId="3320"/>
    <cellStyle name="_TableHeading_Commentaires TBG mars_Copie de Flash du mois d' avril 2009 corrigé par NAIMI_Reporting Onatel Mai 2009 V 0_Budget Telmob 2011" xfId="3321"/>
    <cellStyle name="_TableHeading_Commentaires TBG mars_Flash du mois d' avril 2009_Budget Telmob 2011" xfId="3322"/>
    <cellStyle name="_TableHeading_Commentaires TBG mars_Flash du mois d' avril 2009_Flash du mois de mai 2009_Budget Telmob 2011" xfId="3323"/>
    <cellStyle name="_TableHeading_Commentaires TBG mars_Flash du mois d' avril 2009_Reporting Onatel Mai 2009 V 0_Budget Telmob 2011" xfId="3324"/>
    <cellStyle name="_TableHeading_Commentaires TBG mars_Flash du mois de mai 2009_Budget Telmob 2011" xfId="3325"/>
    <cellStyle name="_TableHeading_Commentaires TBG mars_Reporting Onatel Mai 2009 V 0_Budget Telmob 2011" xfId="3326"/>
    <cellStyle name="_TableHeading_Copie de Flash du mois d' avril 2009 corrigé par NAIMI_Budget Telmob 2011" xfId="3327"/>
    <cellStyle name="_TableHeading_Copie de Flash du mois d' avril 2009 corrigé par NAIMI_Flash du mois de mai 2009_Budget Telmob 2011" xfId="3328"/>
    <cellStyle name="_TableHeading_Copie de Flash du mois d' avril 2009 corrigé par NAIMI_Reporting Onatel Mai 2009 V 0_Budget Telmob 2011" xfId="3329"/>
    <cellStyle name="_TableHeading_Flash du mois d' avril 2009_Budget Telmob 2011" xfId="3330"/>
    <cellStyle name="_TableHeading_Flash du mois d' avril 2009_Flash du mois de mai 2009_Budget Telmob 2011" xfId="3331"/>
    <cellStyle name="_TableHeading_Flash du mois d' avril 2009_Reporting Onatel Mai 2009 V 0_Budget Telmob 2011" xfId="3332"/>
    <cellStyle name="_TableHeading_Flash du mois de mai 2009_Budget Telmob 2011" xfId="3333"/>
    <cellStyle name="_TableHeading_P &amp; L Conso_Budget Telmob 2011" xfId="3334"/>
    <cellStyle name="_TableHeading_P &amp; L Conso_COMMENTAIRES JUILLET 2009_Budget Telmob 2011" xfId="3335"/>
    <cellStyle name="_TableHeading_P&amp;L S1 2008_Budget Telmob 2011" xfId="3336"/>
    <cellStyle name="_TableHeading_Reporting Onatel Avril 2009 V0_Budget Telmob 2011" xfId="3337"/>
    <cellStyle name="_TableHeading_Reporting Onatel Avril 2009 V0_Copie de Flash du mois d' avril 2009 corrigé par NAIMI_Budget Telmob 2011" xfId="3338"/>
    <cellStyle name="_TableHeading_Reporting Onatel Avril 2009 V0_Copie de Flash du mois d' avril 2009 corrigé par NAIMI_Flash du mois de mai 2009_Budget Telmob 2011" xfId="3339"/>
    <cellStyle name="_TableHeading_Reporting Onatel Avril 2009 V0_Copie de Flash du mois d' avril 2009 corrigé par NAIMI_Reporting Onatel Mai 2009 V 0_Budget Telmob 2011" xfId="3340"/>
    <cellStyle name="_TableHeading_Reporting Onatel Avril 2009 V0_Flash du mois de mai 2009_Budget Telmob 2011" xfId="3341"/>
    <cellStyle name="_TableHeading_Reporting Onatel Avril 2009 V0_Reporting Onatel Mai 2009 V 0_Budget Telmob 2011" xfId="3342"/>
    <cellStyle name="_TableHeading_Reporting Onatel Mai 2009 V 0 A ENVOYE_Budget Telmob 2011" xfId="3343"/>
    <cellStyle name="_TableHeading_Reporting Onatel Mai 2009 V 0_Budget Telmob 2011" xfId="3344"/>
    <cellStyle name="_TableHeading_Rev Fixe-Internet_Budget Telmob 2011" xfId="3345"/>
    <cellStyle name="_TableHeading_Rev Fixe-Internet_COMMENTAIRES JUILLET 2009_Budget Telmob 2011" xfId="3346"/>
    <cellStyle name="_TableHeading_TBG Onatel Février  2009  Vtbg V3_Budget Telmob 2011" xfId="3347"/>
    <cellStyle name="_TableHeading_TBG Onatel Février  2009  Vtbg V3_Commentaires TBG mars_Budget Telmob 2011" xfId="3348"/>
    <cellStyle name="_TableHeading_TBG Onatel Février  2009  Vtbg V3_Commentaires TBG mars_Copie de Flash du mois d' avril 2009 corrigé par NAIMI_Budget Telmob 2011" xfId="3349"/>
    <cellStyle name="_TableHeading_TBG Onatel Février  2009  Vtbg V3_Commentaires TBG mars_Copie de Flash du mois d' avril 2009 corrigé par NAIMI_Flash du mois de mai 2009_Budget Telmob 2011" xfId="3350"/>
    <cellStyle name="_TableHeading_TBG Onatel Février  2009  Vtbg V3_Commentaires TBG mars_Copie de Flash du mois d' avril 2009 corrigé par NAIMI_Reporting Onatel Mai 2009 V 0_Budget Telmob 2011" xfId="3351"/>
    <cellStyle name="_TableHeading_TBG Onatel Février  2009  Vtbg V3_Commentaires TBG mars_Flash du mois d' avril 2009_Budget Telmob 2011" xfId="3352"/>
    <cellStyle name="_TableHeading_TBG Onatel Février  2009  Vtbg V3_Commentaires TBG mars_Flash du mois d' avril 2009_Flash du mois de mai 2009_Budget Telmob 2011" xfId="3353"/>
    <cellStyle name="_TableHeading_TBG Onatel Février  2009  Vtbg V3_Commentaires TBG mars_Flash du mois d' avril 2009_Reporting Onatel Mai 2009 V 0_Budget Telmob 2011" xfId="3354"/>
    <cellStyle name="_TableHeading_TBG Onatel Février  2009  Vtbg V3_Commentaires TBG mars_Flash du mois de mai 2009_Budget Telmob 2011" xfId="3355"/>
    <cellStyle name="_TableHeading_TBG Onatel Février  2009  Vtbg V3_Commentaires TBG mars_Reporting Onatel Mai 2009 V 0_Budget Telmob 2011" xfId="3356"/>
    <cellStyle name="_TableHeading_TBG Onatel Février  2009  Vtbg V3_Copie de Flash du mois d' avril 2009 corrigé par NAIMI_Budget Telmob 2011" xfId="3357"/>
    <cellStyle name="_TableHeading_TBG Onatel Février  2009  Vtbg V3_Copie de Flash du mois d' avril 2009 corrigé par NAIMI_Flash du mois de mai 2009_Budget Telmob 2011" xfId="3358"/>
    <cellStyle name="_TableHeading_TBG Onatel Février  2009  Vtbg V3_Copie de Flash du mois d' avril 2009 corrigé par NAIMI_Reporting Onatel Mai 2009 V 0_Budget Telmob 2011" xfId="3359"/>
    <cellStyle name="_TableHeading_TBG Onatel Février  2009  Vtbg V3_Flash du mois d' avril 2009_Budget Telmob 2011" xfId="3360"/>
    <cellStyle name="_TableHeading_TBG Onatel Février  2009  Vtbg V3_Flash du mois d' avril 2009_Flash du mois de mai 2009_Budget Telmob 2011" xfId="3361"/>
    <cellStyle name="_TableHeading_TBG Onatel Février  2009  Vtbg V3_Flash du mois d' avril 2009_Reporting Onatel Mai 2009 V 0_Budget Telmob 2011" xfId="3362"/>
    <cellStyle name="_TableHeading_TBG Onatel Février  2009  Vtbg V3_Flash du mois de mai 2009_Budget Telmob 2011" xfId="3363"/>
    <cellStyle name="_TableHeading_TBG Onatel Février  2009  Vtbg V3_Reporting Onatel Mai 2009 V 0_Budget Telmob 2011" xfId="3364"/>
    <cellStyle name="_TableRowBorder_Budget Telmob 2011" xfId="3365"/>
    <cellStyle name="_TableRowBorder_commentaires fixe  internet Déc 08_Budget Telmob 2011" xfId="3366"/>
    <cellStyle name="_TableRowBorder_commentaires fixe  internet Déc 08_Commentaires TBG mars_Budget Telmob 2011" xfId="3367"/>
    <cellStyle name="_TableRowBorder_commentaires fixe  internet Déc 08_Commentaires TBG mars_Copie de Flash du mois d' avril 2009 corrigé par NAIMI_Budget Telmob 2011" xfId="3368"/>
    <cellStyle name="_TableRowBorder_commentaires fixe  internet Déc 08_Commentaires TBG mars_Copie de Flash du mois d' avril 2009 corrigé par NAIMI_Flash du mois de mai 2009_Budget Telmob 2011" xfId="3369"/>
    <cellStyle name="_TableRowBorder_commentaires fixe  internet Déc 08_Commentaires TBG mars_Copie de Flash du mois d' avril 2009 corrigé par NAIMI_Reporting Onatel Mai 2009 V 0_Budget Telmob 2011" xfId="3370"/>
    <cellStyle name="_TableRowBorder_commentaires fixe  internet Déc 08_Commentaires TBG mars_Flash du mois d' avril 2009_Budget Telmob 2011" xfId="3371"/>
    <cellStyle name="_TableRowBorder_commentaires fixe  internet Déc 08_Commentaires TBG mars_Flash du mois d' avril 2009_Flash du mois de mai 2009_Budget Telmob 2011" xfId="3372"/>
    <cellStyle name="_TableRowBorder_commentaires fixe  internet Déc 08_Commentaires TBG mars_Flash du mois d' avril 2009_Reporting Onatel Mai 2009 V 0_Budget Telmob 2011" xfId="3373"/>
    <cellStyle name="_TableRowBorder_commentaires fixe  internet Déc 08_Commentaires TBG mars_Flash du mois de mai 2009_Budget Telmob 2011" xfId="3374"/>
    <cellStyle name="_TableRowBorder_commentaires fixe  internet Déc 08_Commentaires TBG mars_Reporting Onatel Mai 2009 V 0_Budget Telmob 2011" xfId="3375"/>
    <cellStyle name="_TableRowBorder_commentaires fixe  internet Déc 08_Copie de Flash du mois d' avril 2009 corrigé par NAIMI_Budget Telmob 2011" xfId="3376"/>
    <cellStyle name="_TableRowBorder_commentaires fixe  internet Déc 08_Copie de Flash du mois d' avril 2009 corrigé par NAIMI_Flash du mois de mai 2009_Budget Telmob 2011" xfId="3377"/>
    <cellStyle name="_TableRowBorder_commentaires fixe  internet Déc 08_Copie de Flash du mois d' avril 2009 corrigé par NAIMI_Reporting Onatel Mai 2009 V 0_Budget Telmob 2011" xfId="3378"/>
    <cellStyle name="_TableRowBorder_commentaires fixe  internet Déc 08_Flash du mois d' avril 2009_Budget Telmob 2011" xfId="3379"/>
    <cellStyle name="_TableRowBorder_commentaires fixe  internet Déc 08_Flash du mois d' avril 2009_Flash du mois de mai 2009_Budget Telmob 2011" xfId="3380"/>
    <cellStyle name="_TableRowBorder_commentaires fixe  internet Déc 08_Flash du mois d' avril 2009_Reporting Onatel Mai 2009 V 0_Budget Telmob 2011" xfId="3381"/>
    <cellStyle name="_TableRowBorder_commentaires fixe  internet Déc 08_Flash du mois de mai 2009_Budget Telmob 2011" xfId="3382"/>
    <cellStyle name="_TableRowBorder_commentaires fixe  internet Déc 08_Reporting Onatel Avril 2009 V0_Budget Telmob 2011" xfId="3383"/>
    <cellStyle name="_TableRowBorder_commentaires fixe  internet Déc 08_Reporting Onatel Avril 2009 V0_Copie de Flash du mois d' avril 2009 corrigé par NAIMI_Budget Telmob 2011" xfId="3384"/>
    <cellStyle name="_TableRowBorder_commentaires fixe  internet Déc 08_Reporting Onatel Avril 2009 V0_Copie de Flash du mois d' avril 2009 corrigé par NAIMI_Flash du mois de mai 2009_Budget Telmob 2011" xfId="3385"/>
    <cellStyle name="_TableRowBorder_commentaires fixe  internet Déc 08_Reporting Onatel Avril 2009 V0_Copie de Flash du mois d' avril 2009 corrigé par NAIMI_Reporting Onatel Mai 2009 V 0_Budget Telmob 2011" xfId="3386"/>
    <cellStyle name="_TableRowBorder_commentaires fixe  internet Déc 08_Reporting Onatel Avril 2009 V0_Flash du mois de mai 2009_Budget Telmob 2011" xfId="3387"/>
    <cellStyle name="_TableRowBorder_commentaires fixe  internet Déc 08_Reporting Onatel Avril 2009 V0_Reporting Onatel Mai 2009 V 0_Budget Telmob 2011" xfId="3388"/>
    <cellStyle name="_TableRowBorder_commentaires fixe  internet Déc 08_Reporting Onatel Mai 2009 V 0 A ENVOYE_Budget Telmob 2011" xfId="3389"/>
    <cellStyle name="_TableRowBorder_commentaires fixe  internet Déc 08_Reporting Onatel Mai 2009 V 0_Budget Telmob 2011" xfId="3390"/>
    <cellStyle name="_TableRowBorder_commentaires fixe  internet Déc 08_TBG Onatel Février  2009  Vtbg V3_Budget Telmob 2011" xfId="3391"/>
    <cellStyle name="_TableRowBorder_commentaires fixe  internet Déc 08_TBG Onatel Février  2009  Vtbg V3_Commentaires TBG mars_Budget Telmob 2011" xfId="3392"/>
    <cellStyle name="_TableRowBorder_commentaires fixe  internet Déc 08_TBG Onatel Février  2009  Vtbg V3_Commentaires TBG mars_Copie de Flash du mois d' avril 2009 corrigé par NAIMI_Budget Telmob 2011" xfId="3393"/>
    <cellStyle name="_TableRowBorder_commentaires fixe  internet Déc 08_TBG Onatel Février  2009  Vtbg V3_Commentaires TBG mars_Copie de Flash du mois d' avril 2009 corrigé par NAIMI_Flash du mois de mai 2009_Budget Telmob 2011" xfId="3394"/>
    <cellStyle name="_TableRowBorder_commentaires fixe  internet Déc 08_TBG Onatel Février  2009  Vtbg V3_Commentaires TBG mars_Copie de Flash du mois d' avril 2009 corrigé par NAIMI_Reporting Onatel Mai 2009 V 0_Budget Telmob 2011" xfId="3395"/>
    <cellStyle name="_TableRowBorder_commentaires fixe  internet Déc 08_TBG Onatel Février  2009  Vtbg V3_Commentaires TBG mars_Flash du mois d' avril 2009_Budget Telmob 2011" xfId="3396"/>
    <cellStyle name="_TableRowBorder_commentaires fixe  internet Déc 08_TBG Onatel Février  2009  Vtbg V3_Commentaires TBG mars_Flash du mois d' avril 2009_Flash du mois de mai 2009_Budget Telmob 2011" xfId="3397"/>
    <cellStyle name="_TableRowBorder_commentaires fixe  internet Déc 08_TBG Onatel Février  2009  Vtbg V3_Commentaires TBG mars_Flash du mois d' avril 2009_Reporting Onatel Mai 2009 V 0_Budget Telmob 2011" xfId="3398"/>
    <cellStyle name="_TableRowBorder_commentaires fixe  internet Déc 08_TBG Onatel Février  2009  Vtbg V3_Commentaires TBG mars_Flash du mois de mai 2009_Budget Telmob 2011" xfId="3399"/>
    <cellStyle name="_TableRowBorder_commentaires fixe  internet Déc 08_TBG Onatel Février  2009  Vtbg V3_Commentaires TBG mars_Reporting Onatel Mai 2009 V 0_Budget Telmob 2011" xfId="3400"/>
    <cellStyle name="_TableRowBorder_commentaires fixe  internet Déc 08_TBG Onatel Février  2009  Vtbg V3_Copie de Flash du mois d' avril 2009 corrigé par NAIMI_Budget Telmob 2011" xfId="3401"/>
    <cellStyle name="_TableRowBorder_commentaires fixe  internet Déc 08_TBG Onatel Février  2009  Vtbg V3_Copie de Flash du mois d' avril 2009 corrigé par NAIMI_Flash du mois de mai 2009_Budget Telmob 2011" xfId="3402"/>
    <cellStyle name="_TableRowBorder_commentaires fixe  internet Déc 08_TBG Onatel Février  2009  Vtbg V3_Copie de Flash du mois d' avril 2009 corrigé par NAIMI_Reporting Onatel Mai 2009 V 0_Budget Telmob 2011" xfId="3403"/>
    <cellStyle name="_TableRowBorder_commentaires fixe  internet Déc 08_TBG Onatel Février  2009  Vtbg V3_Flash du mois d' avril 2009_Budget Telmob 2011" xfId="3404"/>
    <cellStyle name="_TableRowBorder_commentaires fixe  internet Déc 08_TBG Onatel Février  2009  Vtbg V3_Flash du mois d' avril 2009_Flash du mois de mai 2009_Budget Telmob 2011" xfId="3405"/>
    <cellStyle name="_TableRowBorder_commentaires fixe  internet Déc 08_TBG Onatel Février  2009  Vtbg V3_Flash du mois d' avril 2009_Reporting Onatel Mai 2009 V 0_Budget Telmob 2011" xfId="3406"/>
    <cellStyle name="_TableRowBorder_commentaires fixe  internet Déc 08_TBG Onatel Février  2009  Vtbg V3_Flash du mois de mai 2009_Budget Telmob 2011" xfId="3407"/>
    <cellStyle name="_TableRowBorder_commentaires fixe  internet Déc 08_TBG Onatel Février  2009  Vtbg V3_Reporting Onatel Mai 2009 V 0_Budget Telmob 2011" xfId="3408"/>
    <cellStyle name="_TableRowBorder_Commentaires TBG mars_Budget Telmob 2011" xfId="3409"/>
    <cellStyle name="_TableRowBorder_Commentaires TBG mars_Copie de Flash du mois d' avril 2009 corrigé par NAIMI_Budget Telmob 2011" xfId="3410"/>
    <cellStyle name="_TableRowBorder_Commentaires TBG mars_Copie de Flash du mois d' avril 2009 corrigé par NAIMI_Flash du mois de mai 2009_Budget Telmob 2011" xfId="3411"/>
    <cellStyle name="_TableRowBorder_Commentaires TBG mars_Copie de Flash du mois d' avril 2009 corrigé par NAIMI_Reporting Onatel Mai 2009 V 0_Budget Telmob 2011" xfId="3412"/>
    <cellStyle name="_TableRowBorder_Commentaires TBG mars_Flash du mois d' avril 2009_Budget Telmob 2011" xfId="3413"/>
    <cellStyle name="_TableRowBorder_Commentaires TBG mars_Flash du mois d' avril 2009_Flash du mois de mai 2009_Budget Telmob 2011" xfId="3414"/>
    <cellStyle name="_TableRowBorder_Commentaires TBG mars_Flash du mois d' avril 2009_Reporting Onatel Mai 2009 V 0_Budget Telmob 2011" xfId="3415"/>
    <cellStyle name="_TableRowBorder_Commentaires TBG mars_Flash du mois de mai 2009_Budget Telmob 2011" xfId="3416"/>
    <cellStyle name="_TableRowBorder_Commentaires TBG mars_Reporting Onatel Mai 2009 V 0_Budget Telmob 2011" xfId="3417"/>
    <cellStyle name="_TableRowBorder_Copie de Flash du mois d' avril 2009 corrigé par NAIMI_Budget Telmob 2011" xfId="3418"/>
    <cellStyle name="_TableRowBorder_Copie de Flash du mois d' avril 2009 corrigé par NAIMI_Flash du mois de mai 2009_Budget Telmob 2011" xfId="3419"/>
    <cellStyle name="_TableRowBorder_Copie de Flash du mois d' avril 2009 corrigé par NAIMI_Reporting Onatel Mai 2009 V 0_Budget Telmob 2011" xfId="3420"/>
    <cellStyle name="_TableRowBorder_Flash du mois d' avril 2009_Budget Telmob 2011" xfId="3421"/>
    <cellStyle name="_TableRowBorder_Flash du mois d' avril 2009_Flash du mois de mai 2009_Budget Telmob 2011" xfId="3422"/>
    <cellStyle name="_TableRowBorder_Flash du mois d' avril 2009_Reporting Onatel Mai 2009 V 0_Budget Telmob 2011" xfId="3423"/>
    <cellStyle name="_TableRowBorder_Flash du mois de mai 2009_Budget Telmob 2011" xfId="3424"/>
    <cellStyle name="_TableRowBorder_P &amp; L Conso_Budget Telmob 2011" xfId="3425"/>
    <cellStyle name="_TableRowBorder_P &amp; L Conso_COMMENTAIRES JUILLET 2009_Budget Telmob 2011" xfId="3426"/>
    <cellStyle name="_TableRowBorder_P&amp;L S1 2008_Budget Telmob 2011" xfId="3427"/>
    <cellStyle name="_TableRowBorder_Reporting Onatel Avril 2009 V0_Budget Telmob 2011" xfId="3428"/>
    <cellStyle name="_TableRowBorder_Reporting Onatel Avril 2009 V0_Copie de Flash du mois d' avril 2009 corrigé par NAIMI_Budget Telmob 2011" xfId="3429"/>
    <cellStyle name="_TableRowBorder_Reporting Onatel Avril 2009 V0_Copie de Flash du mois d' avril 2009 corrigé par NAIMI_Flash du mois de mai 2009_Budget Telmob 2011" xfId="3430"/>
    <cellStyle name="_TableRowBorder_Reporting Onatel Avril 2009 V0_Copie de Flash du mois d' avril 2009 corrigé par NAIMI_Reporting Onatel Mai 2009 V 0_Budget Telmob 2011" xfId="3431"/>
    <cellStyle name="_TableRowBorder_Reporting Onatel Avril 2009 V0_Flash du mois de mai 2009_Budget Telmob 2011" xfId="3432"/>
    <cellStyle name="_TableRowBorder_Reporting Onatel Avril 2009 V0_Reporting Onatel Mai 2009 V 0_Budget Telmob 2011" xfId="3433"/>
    <cellStyle name="_TableRowBorder_Reporting Onatel Mai 2009 V 0 A ENVOYE_Budget Telmob 2011" xfId="3434"/>
    <cellStyle name="_TableRowBorder_Reporting Onatel Mai 2009 V 0_Budget Telmob 2011" xfId="3435"/>
    <cellStyle name="_TableRowBorder_Rev Fixe-Internet_Budget Telmob 2011" xfId="3436"/>
    <cellStyle name="_TableRowBorder_Rev Fixe-Internet_COMMENTAIRES JUILLET 2009_Budget Telmob 2011" xfId="3437"/>
    <cellStyle name="_TableRowBorder_TBG Onatel Février  2009  Vtbg V3_Budget Telmob 2011" xfId="3438"/>
    <cellStyle name="_TableRowBorder_TBG Onatel Février  2009  Vtbg V3_Commentaires TBG mars_Budget Telmob 2011" xfId="3439"/>
    <cellStyle name="_TableRowBorder_TBG Onatel Février  2009  Vtbg V3_Commentaires TBG mars_Copie de Flash du mois d' avril 2009 corrigé par NAIMI_Budget Telmob 2011" xfId="3440"/>
    <cellStyle name="_TableRowBorder_TBG Onatel Février  2009  Vtbg V3_Commentaires TBG mars_Copie de Flash du mois d' avril 2009 corrigé par NAIMI_Flash du mois de mai 2009_Budget Telmob 2011" xfId="3441"/>
    <cellStyle name="_TableRowBorder_TBG Onatel Février  2009  Vtbg V3_Commentaires TBG mars_Copie de Flash du mois d' avril 2009 corrigé par NAIMI_Reporting Onatel Mai 2009 V 0_Budget Telmob 2011" xfId="3442"/>
    <cellStyle name="_TableRowBorder_TBG Onatel Février  2009  Vtbg V3_Commentaires TBG mars_Flash du mois d' avril 2009_Budget Telmob 2011" xfId="3443"/>
    <cellStyle name="_TableRowBorder_TBG Onatel Février  2009  Vtbg V3_Commentaires TBG mars_Flash du mois d' avril 2009_Flash du mois de mai 2009_Budget Telmob 2011" xfId="3444"/>
    <cellStyle name="_TableRowBorder_TBG Onatel Février  2009  Vtbg V3_Commentaires TBG mars_Flash du mois d' avril 2009_Reporting Onatel Mai 2009 V 0_Budget Telmob 2011" xfId="3445"/>
    <cellStyle name="_TableRowBorder_TBG Onatel Février  2009  Vtbg V3_Commentaires TBG mars_Flash du mois de mai 2009_Budget Telmob 2011" xfId="3446"/>
    <cellStyle name="_TableRowBorder_TBG Onatel Février  2009  Vtbg V3_Commentaires TBG mars_Reporting Onatel Mai 2009 V 0_Budget Telmob 2011" xfId="3447"/>
    <cellStyle name="_TableRowBorder_TBG Onatel Février  2009  Vtbg V3_Copie de Flash du mois d' avril 2009 corrigé par NAIMI_Budget Telmob 2011" xfId="3448"/>
    <cellStyle name="_TableRowBorder_TBG Onatel Février  2009  Vtbg V3_Copie de Flash du mois d' avril 2009 corrigé par NAIMI_Flash du mois de mai 2009_Budget Telmob 2011" xfId="3449"/>
    <cellStyle name="_TableRowBorder_TBG Onatel Février  2009  Vtbg V3_Copie de Flash du mois d' avril 2009 corrigé par NAIMI_Reporting Onatel Mai 2009 V 0_Budget Telmob 2011" xfId="3450"/>
    <cellStyle name="_TableRowBorder_TBG Onatel Février  2009  Vtbg V3_Flash du mois d' avril 2009_Budget Telmob 2011" xfId="3451"/>
    <cellStyle name="_TableRowBorder_TBG Onatel Février  2009  Vtbg V3_Flash du mois d' avril 2009_Flash du mois de mai 2009_Budget Telmob 2011" xfId="3452"/>
    <cellStyle name="_TableRowBorder_TBG Onatel Février  2009  Vtbg V3_Flash du mois d' avril 2009_Reporting Onatel Mai 2009 V 0_Budget Telmob 2011" xfId="3453"/>
    <cellStyle name="_TableRowBorder_TBG Onatel Février  2009  Vtbg V3_Flash du mois de mai 2009_Budget Telmob 2011" xfId="3454"/>
    <cellStyle name="_TableRowBorder_TBG Onatel Février  2009  Vtbg V3_Reporting Onatel Mai 2009 V 0_Budget Telmob 2011" xfId="3455"/>
    <cellStyle name="20 % - Accent1 2_CA Fixe" xfId="3456"/>
    <cellStyle name="20 % - Accent1 3_CA Fixe" xfId="3457"/>
    <cellStyle name="20 % - Accent1 4_CA Fixe" xfId="3458"/>
    <cellStyle name="20 % - Accent2 2_CA Fixe" xfId="3459"/>
    <cellStyle name="20 % - Accent2 3_CA Fixe" xfId="3460"/>
    <cellStyle name="20 % - Accent2 4_CA Fixe" xfId="3461"/>
    <cellStyle name="20 % - Accent3 2_CA Fixe" xfId="3462"/>
    <cellStyle name="20 % - Accent3 3_CA Fixe" xfId="3463"/>
    <cellStyle name="20 % - Accent3 4_CA Fixe" xfId="3464"/>
    <cellStyle name="20 % - Accent4 2_CA Fixe" xfId="3465"/>
    <cellStyle name="20 % - Accent4 3_CA Fixe" xfId="3466"/>
    <cellStyle name="20 % - Accent4 4_CA Fixe" xfId="3467"/>
    <cellStyle name="20 % - Accent5 2_CA Fixe" xfId="3468"/>
    <cellStyle name="20 % - Accent5 3_CA Fixe" xfId="3469"/>
    <cellStyle name="20 % - Accent5 4_CA Fixe" xfId="3470"/>
    <cellStyle name="20 % - Accent6 2_CA Fixe" xfId="3471"/>
    <cellStyle name="20 % - Accent6 3_CA Fixe" xfId="3472"/>
    <cellStyle name="20 % - Accent6 4_CA Fixe" xfId="3473"/>
    <cellStyle name="40 % - Accent1 2_CA Fixe" xfId="3474"/>
    <cellStyle name="40 % - Accent1 3_CA Fixe" xfId="3475"/>
    <cellStyle name="40 % - Accent1 4_CA Fixe" xfId="3476"/>
    <cellStyle name="40 % - Accent2 2_CA Fixe" xfId="3477"/>
    <cellStyle name="40 % - Accent2 3_CA Fixe" xfId="3478"/>
    <cellStyle name="40 % - Accent2 4_CA Fixe" xfId="3479"/>
    <cellStyle name="40 % - Accent3 2_CA Fixe" xfId="3480"/>
    <cellStyle name="40 % - Accent3 3_CA Fixe" xfId="3481"/>
    <cellStyle name="40 % - Accent3 4_CA Fixe" xfId="3482"/>
    <cellStyle name="40 % - Accent4 2_CA Fixe" xfId="3483"/>
    <cellStyle name="40 % - Accent4 3_CA Fixe" xfId="3484"/>
    <cellStyle name="40 % - Accent4 4_CA Fixe" xfId="3485"/>
    <cellStyle name="40 % - Accent5 2_CA Fixe" xfId="3486"/>
    <cellStyle name="40 % - Accent5 3_CA Fixe" xfId="3487"/>
    <cellStyle name="40 % - Accent5 4_CA Fixe" xfId="3488"/>
    <cellStyle name="40 % - Accent6 2_CA Fixe" xfId="3489"/>
    <cellStyle name="40 % - Accent6 3_CA Fixe" xfId="3490"/>
    <cellStyle name="40 % - Accent6 4_CA Fixe" xfId="3491"/>
    <cellStyle name="Blue Title_Budget Telmob 2011" xfId="3492"/>
    <cellStyle name="Border Heavy_Budget Telmob 2011" xfId="3493"/>
    <cellStyle name="Border Thin_Budget Telmob 2011" xfId="3494"/>
    <cellStyle name="Euro_Budget Telmob 2011" xfId="3495"/>
    <cellStyle name="Milliers 10" xfId="3496"/>
    <cellStyle name="Milliers 11" xfId="3497"/>
    <cellStyle name="Milliers 12" xfId="3498"/>
    <cellStyle name="Milliers 2 4" xfId="3499"/>
    <cellStyle name="Milliers 3 2" xfId="3500"/>
    <cellStyle name="Milliers 4 2" xfId="3501"/>
    <cellStyle name="Milliers 9_CA Fixe" xfId="3502"/>
    <cellStyle name="Normal 13" xfId="3503"/>
    <cellStyle name="Normal 14" xfId="3504"/>
    <cellStyle name="Normal 15" xfId="3505"/>
    <cellStyle name="Normal 16" xfId="3506"/>
    <cellStyle name="Normal 16 2" xfId="3507"/>
    <cellStyle name="Normal 16 3" xfId="3508"/>
    <cellStyle name="Normal 17" xfId="3509"/>
    <cellStyle name="Normal 18" xfId="3510"/>
    <cellStyle name="Normal 19" xfId="3511"/>
    <cellStyle name="Normal 6 2_CA Fixe" xfId="3512"/>
    <cellStyle name="Override_Budget Telmob 2011" xfId="3513"/>
    <cellStyle name="Pourcentage 12" xfId="3514"/>
    <cellStyle name="Pourcentage 12 2" xfId="3515"/>
    <cellStyle name="Pourcentage 13" xfId="3516"/>
    <cellStyle name="Pourcentage 14" xfId="3517"/>
    <cellStyle name="Pourcentage 14 2" xfId="3518"/>
    <cellStyle name="Pourcentage 15" xfId="3519"/>
    <cellStyle name="Pourcentage 16" xfId="3520"/>
    <cellStyle name="Normal 20" xfId="3521"/>
    <cellStyle name="Milliers 4 3" xfId="3522"/>
    <cellStyle name="Pourcentage 17" xfId="3523"/>
    <cellStyle name="Normal 21" xfId="3524"/>
    <cellStyle name="Pourcentage 18" xfId="3525"/>
    <cellStyle name="Milliers 13" xfId="3526"/>
    <cellStyle name="Normal 22" xfId="3527"/>
    <cellStyle name="_actu3 2007 GT" xfId="3528"/>
    <cellStyle name="_x0002_-_x0002_Ä_x0001_‡_x0003_0_x0002_P_x0003_ _x0002_X_x0003_·_x0002_®_x0003_@_x0002_p_x0003_ª_x0002_¨_x0010_!_x0002__x0003_&quot;_x0001_ÄÇ_x0002__x000e__x0003_ _x0002_é_x0002_Ä_x0001_‡_x0003_Ë_x0002_H_x0003_ _x0002_X" xfId="3529"/>
    <cellStyle name="Calc Currency (2) 2" xfId="3530"/>
    <cellStyle name="Calc Percent (0) 2" xfId="3531"/>
    <cellStyle name="Calc Percent (1) 2" xfId="3532"/>
    <cellStyle name="Calc Percent (2) 2" xfId="3533"/>
    <cellStyle name="Calc Units (0) 2" xfId="3534"/>
    <cellStyle name="Calc Units (1) 2" xfId="3535"/>
    <cellStyle name="Calc Units (2) 2" xfId="3536"/>
    <cellStyle name="Comma [00] 2" xfId="3537"/>
    <cellStyle name="Currency [00] 2" xfId="3538"/>
    <cellStyle name="Decimal 0,0000 3" xfId="3539"/>
    <cellStyle name="Enter Currency (0) 2" xfId="3540"/>
    <cellStyle name="Enter Currency (2) 2" xfId="3541"/>
    <cellStyle name="Enter Units (0) 2" xfId="3542"/>
    <cellStyle name="Enter Units (1) 2" xfId="3543"/>
    <cellStyle name="Enter Units (2) 2" xfId="3544"/>
    <cellStyle name="Heading 4 3" xfId="3545"/>
    <cellStyle name="Heading 6" xfId="3546"/>
    <cellStyle name="Link Currency (0) 2" xfId="3547"/>
    <cellStyle name="Link Currency (2) 2" xfId="3548"/>
    <cellStyle name="Link Units (0) 2" xfId="3549"/>
    <cellStyle name="Link Units (1) 2" xfId="3550"/>
    <cellStyle name="Link Units (2) 2" xfId="3551"/>
    <cellStyle name="Milliers 2 5" xfId="3552"/>
    <cellStyle name="Normal 2 2 3" xfId="3553"/>
    <cellStyle name="Percent [00] 2" xfId="3554"/>
    <cellStyle name="PrePop Currency (0) 2" xfId="3555"/>
    <cellStyle name="PrePop Currency (2) 2" xfId="3556"/>
    <cellStyle name="PrePop Units (0) 2" xfId="3557"/>
    <cellStyle name="PrePop Units (1) 2" xfId="3558"/>
    <cellStyle name="PrePop Units (2) 2" xfId="3559"/>
    <cellStyle name="Text 3" xfId="3560"/>
    <cellStyle name="Text Indent B 2" xfId="3561"/>
    <cellStyle name="Text Indent C 2" xfId="3562"/>
    <cellStyle name="20 % - Accent1 2 3" xfId="3563"/>
    <cellStyle name="20 % - Accent1 2 2 2" xfId="3564"/>
    <cellStyle name="20 % - Accent1 3 3" xfId="3565"/>
    <cellStyle name="20 % - Accent1 3 2 2" xfId="3566"/>
    <cellStyle name="20 % - Accent1 4 3" xfId="3567"/>
    <cellStyle name="20 % - Accent1 4 2 2" xfId="3568"/>
    <cellStyle name="20 % - Accent1 5 2" xfId="3569"/>
    <cellStyle name="20 % - Accent2 2 3" xfId="3570"/>
    <cellStyle name="20 % - Accent2 2 2 2" xfId="3571"/>
    <cellStyle name="20 % - Accent2 3 3" xfId="3572"/>
    <cellStyle name="20 % - Accent2 3 2 2" xfId="3573"/>
    <cellStyle name="20 % - Accent2 4 3" xfId="3574"/>
    <cellStyle name="20 % - Accent2 4 2 2" xfId="3575"/>
    <cellStyle name="20 % - Accent2 5 2" xfId="3576"/>
    <cellStyle name="20 % - Accent3 2 3" xfId="3577"/>
    <cellStyle name="20 % - Accent3 2 2 2" xfId="3578"/>
    <cellStyle name="20 % - Accent3 3 3" xfId="3579"/>
    <cellStyle name="20 % - Accent3 3 2 2" xfId="3580"/>
    <cellStyle name="20 % - Accent3 4 3" xfId="3581"/>
    <cellStyle name="20 % - Accent3 4 2 2" xfId="3582"/>
    <cellStyle name="20 % - Accent3 5 2" xfId="3583"/>
    <cellStyle name="20 % - Accent4 2 3" xfId="3584"/>
    <cellStyle name="20 % - Accent4 2 2 2" xfId="3585"/>
    <cellStyle name="20 % - Accent4 3 3" xfId="3586"/>
    <cellStyle name="20 % - Accent4 3 2 2" xfId="3587"/>
    <cellStyle name="20 % - Accent4 4 3" xfId="3588"/>
    <cellStyle name="20 % - Accent4 4 2 2" xfId="3589"/>
    <cellStyle name="20 % - Accent4 5 2" xfId="3590"/>
    <cellStyle name="20 % - Accent5 2 3" xfId="3591"/>
    <cellStyle name="20 % - Accent5 2 2 2" xfId="3592"/>
    <cellStyle name="20 % - Accent5 3 3" xfId="3593"/>
    <cellStyle name="20 % - Accent5 3 2 2" xfId="3594"/>
    <cellStyle name="20 % - Accent5 4 3" xfId="3595"/>
    <cellStyle name="20 % - Accent5 4 2 2" xfId="3596"/>
    <cellStyle name="20 % - Accent6 2 3" xfId="3597"/>
    <cellStyle name="20 % - Accent6 2 2 2" xfId="3598"/>
    <cellStyle name="20 % - Accent6 3 3" xfId="3599"/>
    <cellStyle name="20 % - Accent6 3 2 2" xfId="3600"/>
    <cellStyle name="20 % - Accent6 4 3" xfId="3601"/>
    <cellStyle name="20 % - Accent6 4 2 2" xfId="3602"/>
    <cellStyle name="20 % - Accent6 5 2" xfId="3603"/>
    <cellStyle name="40 % - Accent1 2 3" xfId="3604"/>
    <cellStyle name="40 % - Accent1 2 2 2" xfId="3605"/>
    <cellStyle name="40 % - Accent1 3 3" xfId="3606"/>
    <cellStyle name="40 % - Accent1 3 2 2" xfId="3607"/>
    <cellStyle name="40 % - Accent1 4 3" xfId="3608"/>
    <cellStyle name="40 % - Accent1 4 2 2" xfId="3609"/>
    <cellStyle name="40 % - Accent1 5 2" xfId="3610"/>
    <cellStyle name="40 % - Accent2 2 3" xfId="3611"/>
    <cellStyle name="40 % - Accent2 2 2 2" xfId="3612"/>
    <cellStyle name="40 % - Accent2 3 3" xfId="3613"/>
    <cellStyle name="40 % - Accent2 3 2 2" xfId="3614"/>
    <cellStyle name="40 % - Accent2 4 3" xfId="3615"/>
    <cellStyle name="40 % - Accent2 4 2 2" xfId="3616"/>
    <cellStyle name="40 % - Accent3 2 3" xfId="3617"/>
    <cellStyle name="40 % - Accent3 2 2 2" xfId="3618"/>
    <cellStyle name="40 % - Accent3 3 3" xfId="3619"/>
    <cellStyle name="40 % - Accent3 3 2 2" xfId="3620"/>
    <cellStyle name="40 % - Accent3 4 3" xfId="3621"/>
    <cellStyle name="40 % - Accent3 4 2 2" xfId="3622"/>
    <cellStyle name="40 % - Accent3 5 2" xfId="3623"/>
    <cellStyle name="40 % - Accent4 2 3" xfId="3624"/>
    <cellStyle name="40 % - Accent4 2 2 2" xfId="3625"/>
    <cellStyle name="40 % - Accent4 3 3" xfId="3626"/>
    <cellStyle name="40 % - Accent4 3 2 2" xfId="3627"/>
    <cellStyle name="40 % - Accent4 4 3" xfId="3628"/>
    <cellStyle name="40 % - Accent4 4 2 2" xfId="3629"/>
    <cellStyle name="40 % - Accent4 5 2" xfId="3630"/>
    <cellStyle name="40 % - Accent5 2 3" xfId="3631"/>
    <cellStyle name="40 % - Accent5 2 2 2" xfId="3632"/>
    <cellStyle name="40 % - Accent5 3 3" xfId="3633"/>
    <cellStyle name="40 % - Accent5 3 2 2" xfId="3634"/>
    <cellStyle name="40 % - Accent5 4 3" xfId="3635"/>
    <cellStyle name="40 % - Accent5 4 2 2" xfId="3636"/>
    <cellStyle name="40 % - Accent5 5 2" xfId="3637"/>
    <cellStyle name="40 % - Accent6 2 3" xfId="3638"/>
    <cellStyle name="40 % - Accent6 2 2 2" xfId="3639"/>
    <cellStyle name="40 % - Accent6 3 3" xfId="3640"/>
    <cellStyle name="40 % - Accent6 3 2 2" xfId="3641"/>
    <cellStyle name="40 % - Accent6 4 3" xfId="3642"/>
    <cellStyle name="40 % - Accent6 4 2 2" xfId="3643"/>
    <cellStyle name="40 % - Accent6 5 2" xfId="3644"/>
    <cellStyle name="Accent1 - 20 % 2" xfId="3645"/>
    <cellStyle name="Accent1 - 40 % 2" xfId="3646"/>
    <cellStyle name="Accent2 - 20 % 2" xfId="3647"/>
    <cellStyle name="Accent2 - 40 % 2" xfId="3648"/>
    <cellStyle name="Accent3 - 20 % 2" xfId="3649"/>
    <cellStyle name="Accent3 - 40 % 2" xfId="3650"/>
    <cellStyle name="Accent4 - 20 % 2" xfId="3651"/>
    <cellStyle name="Accent4 - 40 % 2" xfId="3652"/>
    <cellStyle name="Accent5 - 20 % 2" xfId="3653"/>
    <cellStyle name="Accent5 - 40 % 2" xfId="3654"/>
    <cellStyle name="Accent6 - 20 % 2" xfId="3655"/>
    <cellStyle name="Accent6 - 40 % 2" xfId="3656"/>
    <cellStyle name="Milliers 5 5" xfId="3657"/>
    <cellStyle name="Milliers 5 3 2" xfId="3658"/>
    <cellStyle name="Milliers 7 3" xfId="3659"/>
    <cellStyle name="Milliers 7 2 2" xfId="3660"/>
    <cellStyle name="Milliers 8 2" xfId="3661"/>
    <cellStyle name="Normal 12 2" xfId="3662"/>
    <cellStyle name="Normal 3 2 2" xfId="3663"/>
    <cellStyle name="Normal 4 2" xfId="3664"/>
    <cellStyle name="Normal 5 2 2" xfId="3665"/>
    <cellStyle name="Normal 6 2 3" xfId="3666"/>
    <cellStyle name="Normal 8 2" xfId="3667"/>
    <cellStyle name="Pourcentage 11 2" xfId="3668"/>
    <cellStyle name="Pourcentage 7 4" xfId="3669"/>
    <cellStyle name="Pourcentage 7 2 2" xfId="3670"/>
    <cellStyle name="Pourcentage 8 4" xfId="3671"/>
    <cellStyle name="Pourcentage 8 2 2" xfId="3672"/>
    <cellStyle name="Pourcentage 8 3 2" xfId="3673"/>
    <cellStyle name="Pourcentage 9 3" xfId="3674"/>
    <cellStyle name="Pourcentage 9 2 2" xfId="3675"/>
    <cellStyle name="Normal 20 2" xfId="3676"/>
    <cellStyle name="Pourcentage 17 2" xfId="3677"/>
    <cellStyle name="Normal 21 2" xfId="3678"/>
    <cellStyle name="Pourcentage 18 2" xfId="3679"/>
    <cellStyle name="Title" xfId="3680"/>
    <cellStyle name="Heading 1" xfId="3681"/>
    <cellStyle name="Heading 2" xfId="3682"/>
    <cellStyle name="Heading 3" xfId="3683"/>
    <cellStyle name="Heading 4" xfId="3684"/>
    <cellStyle builtinId="26" name="Good" xfId="3685"/>
    <cellStyle builtinId="27" name="Bad" xfId="3686"/>
    <cellStyle builtinId="28" name="Neutral" xfId="3687"/>
    <cellStyle builtinId="21" name="Output" xfId="3688"/>
    <cellStyle builtinId="22" name="Calculation" xfId="3689"/>
    <cellStyle builtinId="24" name="Linked Cell" xfId="3690"/>
    <cellStyle builtinId="23" name="Check Cell" xfId="3691"/>
    <cellStyle builtinId="11" name="Warning Text" xfId="3692"/>
    <cellStyle builtinId="53" name="Explanatory Text" xfId="3693"/>
    <cellStyle builtinId="25" name="Total" xfId="3694"/>
    <cellStyle builtinId="29" name="Accent1" xfId="3695"/>
    <cellStyle builtinId="30" name="20% - Accent1" xfId="3696"/>
    <cellStyle builtinId="31" name="40% - Accent1" xfId="3697"/>
    <cellStyle builtinId="32" name="60% - Accent1" xfId="3698"/>
    <cellStyle builtinId="33" name="Accent2" xfId="3699"/>
    <cellStyle builtinId="34" name="20% - Accent2" xfId="3700"/>
    <cellStyle builtinId="35" name="40% - Accent2" xfId="3701"/>
    <cellStyle builtinId="36" name="60% - Accent2" xfId="3702"/>
    <cellStyle builtinId="37" name="Accent3" xfId="3703"/>
    <cellStyle builtinId="38" name="20% - Accent3" xfId="3704"/>
    <cellStyle builtinId="39" name="40% - Accent3" xfId="3705"/>
    <cellStyle builtinId="40" name="60% - Accent3" xfId="3706"/>
    <cellStyle builtinId="41" name="Accent4" xfId="3707"/>
    <cellStyle builtinId="42" name="20% - Accent4" xfId="3708"/>
    <cellStyle builtinId="43" name="40% - Accent4" xfId="3709"/>
    <cellStyle builtinId="44" name="60% - Accent4" xfId="3710"/>
    <cellStyle builtinId="45" name="Accent5" xfId="3711"/>
    <cellStyle builtinId="46" name="20% - Accent5" xfId="3712"/>
    <cellStyle builtinId="47" name="40% - Accent5" xfId="3713"/>
    <cellStyle builtinId="48" name="60% - Accent5" xfId="3714"/>
    <cellStyle builtinId="49" name="Accent6" xfId="3715"/>
    <cellStyle builtinId="50" name="20% - Accent6" xfId="3716"/>
    <cellStyle builtinId="51" name="40% - Accent6" xfId="3717"/>
    <cellStyle builtinId="52" name="60% - Accent6" xfId="3718"/>
    <cellStyle name="Normal 3 3" xfId="3719"/>
    <cellStyle name="Milliers 2 6" xfId="3720"/>
    <cellStyle name="Milliers 2 2 3" xfId="3721"/>
    <cellStyle name="Pourcentage 3 3" xfId="3722"/>
    <cellStyle name="Normal 23" xfId="3723"/>
    <cellStyle name="Commentaire 5" xfId="3724"/>
    <cellStyle name="Milliers 14" xfId="3725"/>
    <cellStyle name=" Writer Import]_x000d__x000a_Display Dialog=No_x000d__x000a__x000d__x000a_[Horizontal Arrange]_x000d__x000a_Dimensions Interlocking=Yes_x000d__x000a_Sum Hierarchy=Yes_x000d__x000a_Generate 2" xfId="3726"/>
    <cellStyle name=" Writer Import]_x000d__x000a_Display Dialog=No_x000d__x000a__x000d__x000a_[Horizontal Arrange]_x000d__x000a_Dimensions Interlocking=Yes_x000d__x000a_Sum Hierarchy=Yes_x000d__x000a_Generate 3" xfId="3727"/>
    <cellStyle name=" Writer Import]_x000d__x000a_Display Dialog=No_x000d__x000a__x000d__x000a_[Horizontal Arrange]_x000d__x000a_Dimensions Interlocking=Yes_x000d__x000a_Sum Hierarchy=Yes_x000d__x000a_Generate_Kombissiri" xfId="3728"/>
    <cellStyle name="20 % - Accent1 2 4" xfId="3729"/>
    <cellStyle name="20 % - Accent1 3 4" xfId="3730"/>
    <cellStyle name="20 % - Accent1 4 4" xfId="3731"/>
    <cellStyle name="Normal 24" xfId="3732"/>
    <cellStyle name="Normal 27" xfId="3733"/>
    <cellStyle name="Normal 25" xfId="3734"/>
    <cellStyle name="Normal 26" xfId="3735"/>
    <cellStyle name="20 % - Accent1 6" xfId="3736"/>
    <cellStyle name="20 % - Accent2 2 4" xfId="3737"/>
    <cellStyle name="20 % - Accent2 3 4" xfId="3738"/>
    <cellStyle name="20 % - Accent2 4 4" xfId="3739"/>
    <cellStyle name="20 % - Accent2 6" xfId="3740"/>
    <cellStyle name="20 % - Accent3 2 4" xfId="3741"/>
    <cellStyle name="20 % - Accent3 3 4" xfId="3742"/>
    <cellStyle name="20 % - Accent3 4 4" xfId="3743"/>
    <cellStyle name="20 % - Accent3 6" xfId="3744"/>
    <cellStyle name="20 % - Accent4 2 4" xfId="3745"/>
    <cellStyle name="20 % - Accent4 3 4" xfId="3746"/>
    <cellStyle name="20 % - Accent4 4 4" xfId="3747"/>
    <cellStyle name="20 % - Accent4 6" xfId="3748"/>
    <cellStyle name="20 % - Accent5 2 4" xfId="3749"/>
    <cellStyle name="20 % - Accent5 3 4" xfId="3750"/>
    <cellStyle name="20 % - Accent5 5" xfId="3751"/>
    <cellStyle name="20 % - Accent5 6" xfId="3752"/>
    <cellStyle name="20 % - Accent6 2 4" xfId="3753"/>
    <cellStyle name="20 % - Accent6 3 4" xfId="3754"/>
    <cellStyle name="20 % - Accent6 4 4" xfId="3755"/>
    <cellStyle name="20 % - Accent6 6" xfId="3756"/>
    <cellStyle name="40 % - Accent1 2 4" xfId="3757"/>
    <cellStyle name="40 % - Accent1 3 4" xfId="3758"/>
    <cellStyle name="40 % - Accent1 4 4" xfId="3759"/>
    <cellStyle name="40 % - Accent1 6" xfId="3760"/>
    <cellStyle name="40 % - Accent2 2 4" xfId="3761"/>
    <cellStyle name="40 % - Accent2 3 4" xfId="3762"/>
    <cellStyle name="40 % - Accent2 5" xfId="3763"/>
    <cellStyle name="40 % - Accent2 6" xfId="3764"/>
    <cellStyle name="40 % - Accent3 2 4" xfId="3765"/>
    <cellStyle name="40 % - Accent3 3 4" xfId="3766"/>
    <cellStyle name="40 % - Accent3 4 4" xfId="3767"/>
    <cellStyle name="40 % - Accent3 6" xfId="3768"/>
    <cellStyle name="40 % - Accent4 2 4" xfId="3769"/>
    <cellStyle name="40 % - Accent4 3 4" xfId="3770"/>
    <cellStyle name="40 % - Accent4 4 4" xfId="3771"/>
    <cellStyle name="40 % - Accent4 6" xfId="3772"/>
    <cellStyle name="40 % - Accent5 2 4" xfId="3773"/>
    <cellStyle name="40 % - Accent5 3 4" xfId="3774"/>
    <cellStyle name="40 % - Accent5 4 4" xfId="3775"/>
    <cellStyle name="40 % - Accent5 6" xfId="3776"/>
    <cellStyle name="40 % - Accent6 2 4" xfId="3777"/>
    <cellStyle name="40 % - Accent6 3 4" xfId="3778"/>
    <cellStyle name="40 % - Accent6 4 4" xfId="3779"/>
    <cellStyle name="40 % - Accent6 6" xfId="3780"/>
    <cellStyle name="60 % - Accent1 2 2" xfId="3781"/>
    <cellStyle name="60 % - Accent1 3 2" xfId="3782"/>
    <cellStyle name="60 % - Accent1 4 2" xfId="3783"/>
    <cellStyle name="60 % - Accent1 6" xfId="3784"/>
    <cellStyle name="60 % - Accent2 2 2" xfId="3785"/>
    <cellStyle name="60 % - Accent2 3 2" xfId="3786"/>
    <cellStyle name="60 % - Accent2 4 2" xfId="3787"/>
    <cellStyle name="60 % - Accent2 6" xfId="3788"/>
    <cellStyle name="60 % - Accent3 2 2" xfId="3789"/>
    <cellStyle name="60 % - Accent3 3 2" xfId="3790"/>
    <cellStyle name="60 % - Accent3 4 2" xfId="3791"/>
    <cellStyle name="60 % - Accent3 6" xfId="3792"/>
    <cellStyle name="60 % - Accent4 2 2" xfId="3793"/>
    <cellStyle name="60 % - Accent4 3 2" xfId="3794"/>
    <cellStyle name="60 % - Accent4 4 2" xfId="3795"/>
    <cellStyle name="60 % - Accent4 6" xfId="3796"/>
    <cellStyle name="60 % - Accent5 2 2" xfId="3797"/>
    <cellStyle name="60 % - Accent5 3 2" xfId="3798"/>
    <cellStyle name="60 % - Accent5 4 2" xfId="3799"/>
    <cellStyle name="60 % - Accent5 6" xfId="3800"/>
    <cellStyle name="60 % - Accent6 2 2" xfId="3801"/>
    <cellStyle name="60 % - Accent6 3 2" xfId="3802"/>
    <cellStyle name="60 % - Accent6 4 2" xfId="3803"/>
    <cellStyle name="60 % - Accent6 6" xfId="3804"/>
    <cellStyle name="Accent1 2 2" xfId="3805"/>
    <cellStyle name="Accent1 3 2" xfId="3806"/>
    <cellStyle name="Accent1 4 2" xfId="3807"/>
    <cellStyle name="Accent1 6" xfId="3808"/>
    <cellStyle name="Accent2 2 2" xfId="3809"/>
    <cellStyle name="Accent2 3 2" xfId="3810"/>
    <cellStyle name="Accent2 4 2" xfId="3811"/>
    <cellStyle name="Accent2 6" xfId="3812"/>
    <cellStyle name="Accent3 2 2" xfId="3813"/>
    <cellStyle name="Accent3 3 2" xfId="3814"/>
    <cellStyle name="Accent3 4 2" xfId="3815"/>
    <cellStyle name="Accent3 6" xfId="3816"/>
    <cellStyle name="Accent4 2 2" xfId="3817"/>
    <cellStyle name="Accent4 3 2" xfId="3818"/>
    <cellStyle name="Accent4 4 2" xfId="3819"/>
    <cellStyle name="Accent4 6" xfId="3820"/>
    <cellStyle name="Accent5 2 2" xfId="3821"/>
    <cellStyle name="Accent5 3 2" xfId="3822"/>
    <cellStyle name="Accent5 5" xfId="3823"/>
    <cellStyle name="Accent5 6" xfId="3824"/>
    <cellStyle name="Accent6 2 2" xfId="3825"/>
    <cellStyle name="Accent6 3 2" xfId="3826"/>
    <cellStyle name="Accent6 4 2" xfId="3827"/>
    <cellStyle name="Accent6 6" xfId="3828"/>
    <cellStyle name="Avertissement 2 2" xfId="3829"/>
    <cellStyle name="Avertissement 3 2" xfId="3830"/>
    <cellStyle name="Avertissement 5" xfId="3831"/>
    <cellStyle name="Avertissement 6" xfId="3832"/>
    <cellStyle name="Calcul 2 2" xfId="3833"/>
    <cellStyle name="Calcul 3 2" xfId="3834"/>
    <cellStyle name="Calcul 4 2" xfId="3835"/>
    <cellStyle name="Calcul 6" xfId="3836"/>
    <cellStyle name="Cellule liée 2 2" xfId="3837"/>
    <cellStyle name="Cellule liée 3 2" xfId="3838"/>
    <cellStyle name="Cellule liée 4 2" xfId="3839"/>
    <cellStyle name="Cellule liée 6" xfId="3840"/>
    <cellStyle name="Comma [0] 10" xfId="3841"/>
    <cellStyle name="Comma [0] 11" xfId="3842"/>
    <cellStyle name="Comma [0] 12" xfId="3843"/>
    <cellStyle name="Comma [0] 13" xfId="3844"/>
    <cellStyle name="Comma [0] 14" xfId="3845"/>
    <cellStyle name="Comma [0] 15" xfId="3846"/>
    <cellStyle name="Comma [0] 16" xfId="3847"/>
    <cellStyle name="Comma [0] 17" xfId="3848"/>
    <cellStyle name="Comma [0] 2" xfId="3849"/>
    <cellStyle name="Comma [0] 3" xfId="3850"/>
    <cellStyle name="Comma [0] 4" xfId="3851"/>
    <cellStyle name="Comma [0] 5" xfId="3852"/>
    <cellStyle name="Comma [0] 6" xfId="3853"/>
    <cellStyle name="Comma [0] 7" xfId="3854"/>
    <cellStyle name="Comma [0] 8" xfId="3855"/>
    <cellStyle name="Comma [0] 9" xfId="3856"/>
    <cellStyle name="Commentaire 5 2" xfId="3857"/>
    <cellStyle name="Commentaire 6" xfId="3858"/>
    <cellStyle name="Currency [0] 10" xfId="3859"/>
    <cellStyle name="Currency [0] 11" xfId="3860"/>
    <cellStyle name="Currency [0] 12" xfId="3861"/>
    <cellStyle name="Currency [0] 13" xfId="3862"/>
    <cellStyle name="Currency [0] 14" xfId="3863"/>
    <cellStyle name="Currency [0] 15" xfId="3864"/>
    <cellStyle name="Currency [0] 16" xfId="3865"/>
    <cellStyle name="Currency [0] 17" xfId="3866"/>
    <cellStyle name="Currency [0] 2" xfId="3867"/>
    <cellStyle name="Currency [0] 3" xfId="3868"/>
    <cellStyle name="Currency [0] 4" xfId="3869"/>
    <cellStyle name="Currency [0] 5" xfId="3870"/>
    <cellStyle name="Currency [0] 6" xfId="3871"/>
    <cellStyle name="Currency [0] 7" xfId="3872"/>
    <cellStyle name="Currency [0] 8" xfId="3873"/>
    <cellStyle name="Currency [0] 9" xfId="3874"/>
    <cellStyle name="Currency [1] 10" xfId="3875"/>
    <cellStyle name="Currency [1] 11" xfId="3876"/>
    <cellStyle name="Currency [1] 12" xfId="3877"/>
    <cellStyle name="Currency [1] 13" xfId="3878"/>
    <cellStyle name="Currency [1] 14" xfId="3879"/>
    <cellStyle name="Currency [1] 2" xfId="3880"/>
    <cellStyle name="Currency [1] 3" xfId="3881"/>
    <cellStyle name="Currency [1] 4" xfId="3882"/>
    <cellStyle name="Currency [1] 5" xfId="3883"/>
    <cellStyle name="Currency [1] 6" xfId="3884"/>
    <cellStyle name="Currency [1] 7" xfId="3885"/>
    <cellStyle name="Currency [1] 8" xfId="3886"/>
    <cellStyle name="Currency [1] 9" xfId="3887"/>
    <cellStyle name="Currency [2] 10" xfId="3888"/>
    <cellStyle name="Currency [2] 11" xfId="3889"/>
    <cellStyle name="Currency [2] 12" xfId="3890"/>
    <cellStyle name="Currency [2] 13" xfId="3891"/>
    <cellStyle name="Currency [2] 14" xfId="3892"/>
    <cellStyle name="Currency [2] 2" xfId="3893"/>
    <cellStyle name="Currency [2] 3" xfId="3894"/>
    <cellStyle name="Currency [2] 4" xfId="3895"/>
    <cellStyle name="Currency [2] 5" xfId="3896"/>
    <cellStyle name="Currency [2] 6" xfId="3897"/>
    <cellStyle name="Currency [2] 7" xfId="3898"/>
    <cellStyle name="Currency [2] 8" xfId="3899"/>
    <cellStyle name="Currency [2] 9" xfId="3900"/>
    <cellStyle name="Entrée 2 2" xfId="3901"/>
    <cellStyle name="Entrée 3 2" xfId="3902"/>
    <cellStyle name="Entrée 4 2" xfId="3903"/>
    <cellStyle name="Entrée 6" xfId="3904"/>
    <cellStyle name="Euro 10" xfId="3905"/>
    <cellStyle name="Euro 11" xfId="3906"/>
    <cellStyle name="Euro 12" xfId="3907"/>
    <cellStyle name="Euro 13" xfId="3908"/>
    <cellStyle name="Euro 14" xfId="3909"/>
    <cellStyle name="Euro 2 2" xfId="3910"/>
    <cellStyle name="Euro 3 2" xfId="3911"/>
    <cellStyle name="Euro 4" xfId="3912"/>
    <cellStyle name="Euro 5" xfId="3913"/>
    <cellStyle name="Euro 6" xfId="3914"/>
    <cellStyle name="Euro 7" xfId="3915"/>
    <cellStyle name="Euro 8" xfId="3916"/>
    <cellStyle name="Euro 9" xfId="3917"/>
    <cellStyle name="Input Currency 10" xfId="3918"/>
    <cellStyle name="Input Currency 11" xfId="3919"/>
    <cellStyle name="Input Currency 12" xfId="3920"/>
    <cellStyle name="Input Currency 13" xfId="3921"/>
    <cellStyle name="Input Currency 14" xfId="3922"/>
    <cellStyle name="Input Currency 2" xfId="3923"/>
    <cellStyle name="Input Currency 3" xfId="3924"/>
    <cellStyle name="Input Currency 4" xfId="3925"/>
    <cellStyle name="Input Currency 5" xfId="3926"/>
    <cellStyle name="Input Currency 6" xfId="3927"/>
    <cellStyle name="Input Currency 7" xfId="3928"/>
    <cellStyle name="Input Currency 8" xfId="3929"/>
    <cellStyle name="Input Currency 9" xfId="3930"/>
    <cellStyle name="Input Normal 10" xfId="3931"/>
    <cellStyle name="Input Normal 11" xfId="3932"/>
    <cellStyle name="Input Normal 12" xfId="3933"/>
    <cellStyle name="Input Normal 13" xfId="3934"/>
    <cellStyle name="Input Normal 14" xfId="3935"/>
    <cellStyle name="Input Normal 2" xfId="3936"/>
    <cellStyle name="Input Normal 3" xfId="3937"/>
    <cellStyle name="Input Normal 4" xfId="3938"/>
    <cellStyle name="Input Normal 5" xfId="3939"/>
    <cellStyle name="Input Normal 6" xfId="3940"/>
    <cellStyle name="Input Normal 7" xfId="3941"/>
    <cellStyle name="Input Normal 8" xfId="3942"/>
    <cellStyle name="Input Normal 9" xfId="3943"/>
    <cellStyle name="Input Percent 10" xfId="3944"/>
    <cellStyle name="Input Percent 11" xfId="3945"/>
    <cellStyle name="Input Percent 12" xfId="3946"/>
    <cellStyle name="Input Percent 13" xfId="3947"/>
    <cellStyle name="Input Percent 14" xfId="3948"/>
    <cellStyle name="Input Percent 2" xfId="3949"/>
    <cellStyle name="Input Percent 3" xfId="3950"/>
    <cellStyle name="Input Percent 4" xfId="3951"/>
    <cellStyle name="Input Percent 5" xfId="3952"/>
    <cellStyle name="Input Percent 6" xfId="3953"/>
    <cellStyle name="Input Percent 7" xfId="3954"/>
    <cellStyle name="Input Percent 8" xfId="3955"/>
    <cellStyle name="Input Percent 9" xfId="3956"/>
    <cellStyle name="Insatisfaisant 2 2" xfId="3957"/>
    <cellStyle name="Insatisfaisant 3 2" xfId="3958"/>
    <cellStyle name="Insatisfaisant 4 2" xfId="3959"/>
    <cellStyle name="Insatisfaisant 6" xfId="3960"/>
    <cellStyle name="Milliers 10 2" xfId="3961"/>
    <cellStyle name="Milliers 11 2" xfId="3962"/>
    <cellStyle name="Milliers 12 2" xfId="3963"/>
    <cellStyle name="Milliers 2 10" xfId="3964"/>
    <cellStyle name="Milliers 2 11" xfId="3965"/>
    <cellStyle name="Milliers 2 12" xfId="3966"/>
    <cellStyle name="Milliers 2 13" xfId="3967"/>
    <cellStyle name="Milliers 2 14" xfId="3968"/>
    <cellStyle name="Milliers 2 4 2" xfId="3969"/>
    <cellStyle name="Milliers 2 6 2" xfId="3970"/>
    <cellStyle name="Milliers 2 7" xfId="3971"/>
    <cellStyle name="Milliers 2 8" xfId="3972"/>
    <cellStyle name="Milliers 2 9" xfId="3973"/>
    <cellStyle name="Milliers 3 10" xfId="3974"/>
    <cellStyle name="Milliers 3 2 2" xfId="3975"/>
    <cellStyle name="Milliers 3 3" xfId="3976"/>
    <cellStyle name="Milliers 3 4" xfId="3977"/>
    <cellStyle name="Milliers 3 5" xfId="3978"/>
    <cellStyle name="Milliers 3 6" xfId="3979"/>
    <cellStyle name="Milliers 3 7" xfId="3980"/>
    <cellStyle name="Milliers 3 8" xfId="3981"/>
    <cellStyle name="Milliers 3 9" xfId="3982"/>
    <cellStyle name="Milliers 4 10" xfId="3983"/>
    <cellStyle name="Milliers 4 2 3" xfId="3984"/>
    <cellStyle name="Milliers 4 2 2" xfId="3985"/>
    <cellStyle name="Milliers 4 3 2" xfId="3986"/>
    <cellStyle name="Milliers 4 4" xfId="3987"/>
    <cellStyle name="Milliers 4 5" xfId="3988"/>
    <cellStyle name="Milliers 4 6" xfId="3989"/>
    <cellStyle name="Milliers 4 7" xfId="3990"/>
    <cellStyle name="Milliers 4 8" xfId="3991"/>
    <cellStyle name="Milliers 4 9" xfId="3992"/>
    <cellStyle name="Milliers 6 2" xfId="3993"/>
    <cellStyle name="Milliers 7 4" xfId="3994"/>
    <cellStyle name="Milliers 8 3" xfId="3995"/>
    <cellStyle name="Milliers 9 3" xfId="3996"/>
    <cellStyle name="Monétaire 2" xfId="3997"/>
    <cellStyle name="Monétaire 2 2" xfId="3998"/>
    <cellStyle name="Monétaire 2 3" xfId="3999"/>
    <cellStyle name="Monétaire 2 4" xfId="4000"/>
    <cellStyle name="Monétaire 2 5" xfId="4001"/>
    <cellStyle name="Monétaire 2 6" xfId="4002"/>
    <cellStyle name="Monétaire 2 7" xfId="4003"/>
    <cellStyle name="Monétaire 2 8" xfId="4004"/>
    <cellStyle name="Monétaire 2 9" xfId="4005"/>
    <cellStyle name="NA is zero 10" xfId="4006"/>
    <cellStyle name="NA is zero 11" xfId="4007"/>
    <cellStyle name="NA is zero 12" xfId="4008"/>
    <cellStyle name="NA is zero 13" xfId="4009"/>
    <cellStyle name="NA is zero 14" xfId="4010"/>
    <cellStyle name="NA is zero 2" xfId="4011"/>
    <cellStyle name="NA is zero 3" xfId="4012"/>
    <cellStyle name="NA is zero 4" xfId="4013"/>
    <cellStyle name="NA is zero 5" xfId="4014"/>
    <cellStyle name="NA is zero 6" xfId="4015"/>
    <cellStyle name="NA is zero 7" xfId="4016"/>
    <cellStyle name="NA is zero 8" xfId="4017"/>
    <cellStyle name="NA is zero 9" xfId="4018"/>
    <cellStyle name="Neutre 2 2" xfId="4019"/>
    <cellStyle name="Neutre 3 2" xfId="4020"/>
    <cellStyle name="Neutre 4 2" xfId="4021"/>
    <cellStyle name="Neutre 6" xfId="4022"/>
    <cellStyle name="Normal [0] 10" xfId="4023"/>
    <cellStyle name="Normal [0] 11" xfId="4024"/>
    <cellStyle name="Normal [0] 12" xfId="4025"/>
    <cellStyle name="Normal [0] 13" xfId="4026"/>
    <cellStyle name="Normal [0] 14" xfId="4027"/>
    <cellStyle name="Normal [0] 2" xfId="4028"/>
    <cellStyle name="Normal [0] 3" xfId="4029"/>
    <cellStyle name="Normal [0] 4" xfId="4030"/>
    <cellStyle name="Normal [0] 5" xfId="4031"/>
    <cellStyle name="Normal [0] 6" xfId="4032"/>
    <cellStyle name="Normal [0] 7" xfId="4033"/>
    <cellStyle name="Normal [0] 8" xfId="4034"/>
    <cellStyle name="Normal [0] 9" xfId="4035"/>
    <cellStyle name="Normal 12 3" xfId="4036"/>
    <cellStyle name="Normal 12 2 2" xfId="4037"/>
    <cellStyle name="Normal 2 10" xfId="4038"/>
    <cellStyle name="Normal 2 11" xfId="4039"/>
    <cellStyle name="Normal 2 2 3 2" xfId="4040"/>
    <cellStyle name="Normal 2 2 4" xfId="4041"/>
    <cellStyle name="Normal 2 2 5" xfId="4042"/>
    <cellStyle name="Normal 2 2 6" xfId="4043"/>
    <cellStyle name="Normal 2 2 7" xfId="4044"/>
    <cellStyle name="Normal 2 2 8" xfId="4045"/>
    <cellStyle name="Normal 2 2 9" xfId="4046"/>
    <cellStyle name="Normal 2 3 2" xfId="4047"/>
    <cellStyle name="Normal 2 3 3" xfId="4048"/>
    <cellStyle name="Normal 2 3 4" xfId="4049"/>
    <cellStyle name="Normal 2 3 5" xfId="4050"/>
    <cellStyle name="Normal 2 3 6" xfId="4051"/>
    <cellStyle name="Normal 2 3 7" xfId="4052"/>
    <cellStyle name="Normal 2 3 8" xfId="4053"/>
    <cellStyle name="Normal 2 3 9" xfId="4054"/>
    <cellStyle name="Normal 2 5" xfId="4055"/>
    <cellStyle name="Normal 2 6" xfId="4056"/>
    <cellStyle name="Normal 2 7" xfId="4057"/>
    <cellStyle name="Normal 2 8" xfId="4058"/>
    <cellStyle name="Normal 2 9" xfId="4059"/>
    <cellStyle name="Normal 2_banfora" xfId="4060"/>
    <cellStyle name="Normal 3 10" xfId="4061"/>
    <cellStyle name="Normal 3 2 3" xfId="4062"/>
    <cellStyle name="Normal 3 3 2" xfId="4063"/>
    <cellStyle name="Normal 3 4" xfId="4064"/>
    <cellStyle name="Normal 3 5" xfId="4065"/>
    <cellStyle name="Normal 3 6" xfId="4066"/>
    <cellStyle name="Normal 3 7" xfId="4067"/>
    <cellStyle name="Normal 3 8" xfId="4068"/>
    <cellStyle name="Normal 3 9" xfId="4069"/>
    <cellStyle name="Normal 3_banfora" xfId="4070"/>
    <cellStyle name="Normal 4 13" xfId="4071"/>
    <cellStyle name="Normal 4 10" xfId="4072"/>
    <cellStyle name="Normal 4 11" xfId="4073"/>
    <cellStyle name="Normal 4 12" xfId="4074"/>
    <cellStyle name="Normal 4 2 2" xfId="4075"/>
    <cellStyle name="Normal 4 3" xfId="4076"/>
    <cellStyle name="Normal 4 4" xfId="4077"/>
    <cellStyle name="Normal 4 5" xfId="4078"/>
    <cellStyle name="Normal 4 6" xfId="4079"/>
    <cellStyle name="Normal 4 7" xfId="4080"/>
    <cellStyle name="Normal 4 8" xfId="4081"/>
    <cellStyle name="Normal 4 9" xfId="4082"/>
    <cellStyle name="Normal 5 3" xfId="4083"/>
    <cellStyle name="Normal 5 2 3" xfId="4084"/>
    <cellStyle name="Normal 5_ouaga distribution" xfId="4085"/>
    <cellStyle name="Normal 8 3" xfId="4086"/>
    <cellStyle name="NPPESalesPct 10" xfId="4087"/>
    <cellStyle name="NPPESalesPct 11" xfId="4088"/>
    <cellStyle name="NPPESalesPct 12" xfId="4089"/>
    <cellStyle name="NPPESalesPct 13" xfId="4090"/>
    <cellStyle name="NPPESalesPct 14" xfId="4091"/>
    <cellStyle name="NPPESalesPct 2" xfId="4092"/>
    <cellStyle name="NPPESalesPct 3" xfId="4093"/>
    <cellStyle name="NPPESalesPct 4" xfId="4094"/>
    <cellStyle name="NPPESalesPct 5" xfId="4095"/>
    <cellStyle name="NPPESalesPct 6" xfId="4096"/>
    <cellStyle name="NPPESalesPct 7" xfId="4097"/>
    <cellStyle name="NPPESalesPct 8" xfId="4098"/>
    <cellStyle name="NPPESalesPct 9" xfId="4099"/>
    <cellStyle name="NWI%S 10" xfId="4100"/>
    <cellStyle name="NWI%S 11" xfId="4101"/>
    <cellStyle name="NWI%S 12" xfId="4102"/>
    <cellStyle name="NWI%S 13" xfId="4103"/>
    <cellStyle name="NWI%S 14" xfId="4104"/>
    <cellStyle name="NWI%S 2" xfId="4105"/>
    <cellStyle name="NWI%S 3" xfId="4106"/>
    <cellStyle name="NWI%S 4" xfId="4107"/>
    <cellStyle name="NWI%S 5" xfId="4108"/>
    <cellStyle name="NWI%S 6" xfId="4109"/>
    <cellStyle name="NWI%S 7" xfId="4110"/>
    <cellStyle name="NWI%S 8" xfId="4111"/>
    <cellStyle name="NWI%S 9" xfId="4112"/>
    <cellStyle name="PercentSales 10" xfId="4113"/>
    <cellStyle name="PercentSales 11" xfId="4114"/>
    <cellStyle name="PercentSales 12" xfId="4115"/>
    <cellStyle name="PercentSales 13" xfId="4116"/>
    <cellStyle name="PercentSales 14" xfId="4117"/>
    <cellStyle name="PercentSales 2" xfId="4118"/>
    <cellStyle name="PercentSales 3" xfId="4119"/>
    <cellStyle name="PercentSales 4" xfId="4120"/>
    <cellStyle name="PercentSales 5" xfId="4121"/>
    <cellStyle name="PercentSales 6" xfId="4122"/>
    <cellStyle name="PercentSales 7" xfId="4123"/>
    <cellStyle name="PercentSales 8" xfId="4124"/>
    <cellStyle name="PercentSales 9" xfId="4125"/>
    <cellStyle name="Pourcentage 2 10" xfId="4126"/>
    <cellStyle name="Pourcentage 2 11" xfId="4127"/>
    <cellStyle name="Pourcentage 2 2 2" xfId="4128"/>
    <cellStyle name="Pourcentage 2 2 3" xfId="4129"/>
    <cellStyle name="Pourcentage 2 2 4" xfId="4130"/>
    <cellStyle name="Pourcentage 2 2 5" xfId="4131"/>
    <cellStyle name="Pourcentage 2 2 6" xfId="4132"/>
    <cellStyle name="Pourcentage 2 2 7" xfId="4133"/>
    <cellStyle name="Pourcentage 2 2 8" xfId="4134"/>
    <cellStyle name="Pourcentage 2 2 9" xfId="4135"/>
    <cellStyle name="Pourcentage 2 3 2" xfId="4136"/>
    <cellStyle name="Pourcentage 2 5" xfId="4137"/>
    <cellStyle name="Pourcentage 2 6" xfId="4138"/>
    <cellStyle name="Pourcentage 2 7" xfId="4139"/>
    <cellStyle name="Pourcentage 2 8" xfId="4140"/>
    <cellStyle name="Pourcentage 2 9" xfId="4141"/>
    <cellStyle name="Pourcentage 8 5" xfId="4142"/>
    <cellStyle name="Pourcentage 9 4" xfId="4143"/>
    <cellStyle name="réel 2" xfId="4144"/>
    <cellStyle name="réel 3" xfId="4145"/>
    <cellStyle name="réel_Kombissiri" xfId="4146"/>
    <cellStyle name="Satisfaisant 2 2" xfId="4147"/>
    <cellStyle name="Satisfaisant 3 2" xfId="4148"/>
    <cellStyle name="Satisfaisant 4 2" xfId="4149"/>
    <cellStyle name="Satisfaisant 6" xfId="4150"/>
    <cellStyle name="Sortie 2 2" xfId="4151"/>
    <cellStyle name="Sortie 3 2" xfId="4152"/>
    <cellStyle name="Sortie 4 2" xfId="4153"/>
    <cellStyle name="Sortie 6" xfId="4154"/>
    <cellStyle name="Texte explicatif 2 2" xfId="4155"/>
    <cellStyle name="Texte explicatif 3 2" xfId="4156"/>
    <cellStyle name="Texte explicatif 5" xfId="4157"/>
    <cellStyle name="Texte explicatif 6" xfId="4158"/>
    <cellStyle name="Titre 6" xfId="4159"/>
    <cellStyle name="Titre 1 2 2" xfId="4160"/>
    <cellStyle name="Titre 1 3 2" xfId="4161"/>
    <cellStyle name="Titre 1 4 2" xfId="4162"/>
    <cellStyle name="Titre 1 6" xfId="4163"/>
    <cellStyle name="Titre 2 2 2" xfId="4164"/>
    <cellStyle name="Titre 2 3 2" xfId="4165"/>
    <cellStyle name="Titre 2 4 2" xfId="4166"/>
    <cellStyle name="Titre 2 6" xfId="4167"/>
    <cellStyle name="Titre 3 2 2" xfId="4168"/>
    <cellStyle name="Titre 3 3 2" xfId="4169"/>
    <cellStyle name="Titre 3 4 2" xfId="4170"/>
    <cellStyle name="Titre 3 6" xfId="4171"/>
    <cellStyle name="Titre 4 2 2" xfId="4172"/>
    <cellStyle name="Titre 4 3 2" xfId="4173"/>
    <cellStyle name="Titre 4 4 2" xfId="4174"/>
    <cellStyle name="Titre 4 6" xfId="4175"/>
    <cellStyle name="Total 2 2" xfId="4176"/>
    <cellStyle name="Total 3 2" xfId="4177"/>
    <cellStyle name="Total 4 2" xfId="4178"/>
    <cellStyle name="Total 6" xfId="4179"/>
    <cellStyle name="Vérification 2 2" xfId="4180"/>
    <cellStyle name="Vérification 3 2" xfId="4181"/>
    <cellStyle name="Vérification 5" xfId="4182"/>
    <cellStyle name="Vérification 6" xfId="4183"/>
    <cellStyle name=" Writer Import]_x000d__x000a_Display Dialog=No_x000d__x000a__x000d__x000a_[Horizontal Arrange]_x000d__x000a_Dimensions Interlocking=Yes_x000d__x000a_Sum Hierarchy=Yes_x000d__x000a_Generate 2 2" xfId="4184"/>
    <cellStyle name=" Writer Import]_x000d__x000a_Display Dialog=No_x000d__x000a__x000d__x000a_[Horizontal Arrange]_x000d__x000a_Dimensions Interlocking=Yes_x000d__x000a_Sum Hierarchy=Yes_x000d__x000a_Generate 3 2" xfId="4185"/>
    <cellStyle name=" Writer Import]_x000d__x000a_Display Dialog=No_x000d__x000a__x000d__x000a_[Horizontal Arrange]_x000d__x000a_Dimensions Interlocking=Yes_x000d__x000a_Sum Hierarchy=Yes_x000d__x000a_Generate 4" xfId="4186"/>
    <cellStyle name="Normal 13 2" xfId="4187"/>
    <cellStyle name="Comma [0] 18" xfId="4188"/>
    <cellStyle name="Currency [0] 18" xfId="4189"/>
    <cellStyle name="Euro 15" xfId="4190"/>
    <cellStyle name="Milliers 13 2" xfId="4191"/>
    <cellStyle name="Milliers 2 15" xfId="4192"/>
    <cellStyle name="réel 2 2" xfId="4193"/>
    <cellStyle name="réel 3 2" xfId="4194"/>
    <cellStyle name="réel 4" xfId="4195"/>
    <cellStyle name="Normal 14 2" xfId="4196"/>
    <cellStyle name="Normal 15 2" xfId="4197"/>
    <cellStyle name="Normal 16 4" xfId="4198"/>
    <cellStyle name="Normal 17 2" xfId="4199"/>
    <cellStyle name="Normal 18 2" xfId="4200"/>
    <cellStyle name="Normal 19 2" xfId="4201"/>
    <cellStyle name="Normal 20 3" xfId="4202"/>
    <cellStyle name="Normal 21 3" xfId="4203"/>
    <cellStyle name="Normal 22 2" xfId="4204"/>
    <cellStyle name="Normal 43" xfId="4205"/>
    <cellStyle name="Milliers 2 16" xfId="4206"/>
    <cellStyle name="40 % - Accent4 10" xfId="4207"/>
    <cellStyle name="20 % - Accent4 10" xfId="4208"/>
    <cellStyle name="20 % - Accent1 9" xfId="4209"/>
    <cellStyle name="20 % - Accent3 9" xfId="4210"/>
    <cellStyle name="20 % - Accent5 9" xfId="4211"/>
    <cellStyle name="40 % - Accent1 9" xfId="4212"/>
    <cellStyle name="40 % - Accent3 9" xfId="4213"/>
    <cellStyle name="40 % - Accent6 9" xfId="4214"/>
    <cellStyle name="Style 1 3" xfId="4215"/>
    <cellStyle name="Pourcentage 3 5" xfId="4216"/>
    <cellStyle name="millions 11" xfId="4217"/>
    <cellStyle name="Normal 77" xfId="4218"/>
    <cellStyle name="40 % - Accent6 8" xfId="4219"/>
    <cellStyle name="40 % - Accent1 8" xfId="4220"/>
    <cellStyle name="20 % - Accent4 8" xfId="4221"/>
    <cellStyle name="20 % - Accent3 8" xfId="4222"/>
    <cellStyle name="20 % - Accent2 8" xfId="4223"/>
    <cellStyle name="20 % - Accent1 8" xfId="4224"/>
    <cellStyle name="20 % - Accent1 7" xfId="4225"/>
    <cellStyle name="20 % - Accent2 7" xfId="4226"/>
    <cellStyle name="20 % - Accent3 7" xfId="4227"/>
    <cellStyle name="20 % - Accent4 7" xfId="4228"/>
    <cellStyle name="20 % - Accent5 7" xfId="4229"/>
    <cellStyle name="20 % - Accent6 7" xfId="4230"/>
    <cellStyle name="40 % - Accent1 7" xfId="4231"/>
    <cellStyle name="40 % - Accent2 7" xfId="4232"/>
    <cellStyle name="40 % - Accent3 7" xfId="4233"/>
    <cellStyle name="40 % - Accent4 7" xfId="4234"/>
    <cellStyle name="40 % - Accent5 7" xfId="4235"/>
    <cellStyle name="40 % - Accent6 7" xfId="4236"/>
    <cellStyle name="Euro 17" xfId="4237"/>
    <cellStyle name="Normal 76" xfId="4238"/>
    <cellStyle name="Milliers 16" xfId="4239"/>
    <cellStyle name="Milliers 5 7" xfId="4240"/>
    <cellStyle name="Normal 3 12" xfId="4241"/>
    <cellStyle name="Normal 4 15" xfId="4242"/>
    <cellStyle name="Normal 28" xfId="4243"/>
    <cellStyle name="Normal 42" xfId="4244"/>
    <cellStyle name="_Classeur2 3" xfId="4245"/>
    <cellStyle name="Millions 5" xfId="4246"/>
    <cellStyle name="Normal 39" xfId="4247"/>
    <cellStyle name="Normal 33" xfId="4248"/>
    <cellStyle name="Style 1 2" xfId="4249"/>
    <cellStyle name="40 % - Accent6 10" xfId="4250"/>
    <cellStyle name="40 % - Accent2 10" xfId="4251"/>
    <cellStyle name="20 % - Accent6 10" xfId="4252"/>
    <cellStyle name="20 % - Accent2 10" xfId="4253"/>
    <cellStyle name="Normal 75" xfId="4254"/>
    <cellStyle name="Millions 10" xfId="4255"/>
    <cellStyle name="Normal 52" xfId="4256"/>
    <cellStyle name="Normal 51" xfId="4257"/>
    <cellStyle name="Millions 7" xfId="4258"/>
    <cellStyle name="40 % - Accent4 9" xfId="4259"/>
    <cellStyle name="Normal 35" xfId="4260"/>
    <cellStyle name="20 % - Accent1 2 5" xfId="4261"/>
    <cellStyle name="20 % - Accent1 3 5" xfId="4262"/>
    <cellStyle name="20 % - Accent1 4 5" xfId="4263"/>
    <cellStyle name="20 % - Accent2 2 5" xfId="4264"/>
    <cellStyle name="20 % - Accent2 3 5" xfId="4265"/>
    <cellStyle name="20 % - Accent2 4 5" xfId="4266"/>
    <cellStyle name="20 % - Accent3 2 5" xfId="4267"/>
    <cellStyle name="20 % - Accent3 3 5" xfId="4268"/>
    <cellStyle name="20 % - Accent3 4 5" xfId="4269"/>
    <cellStyle name="20 % - Accent4 2 5" xfId="4270"/>
    <cellStyle name="20 % - Accent4 3 5" xfId="4271"/>
    <cellStyle name="20 % - Accent4 4 5" xfId="4272"/>
    <cellStyle name="20 % - Accent5 2 5" xfId="4273"/>
    <cellStyle name="20 % - Accent5 3 5" xfId="4274"/>
    <cellStyle name="20 % - Accent5 4 4" xfId="4275"/>
    <cellStyle name="20 % - Accent6 2 5" xfId="4276"/>
    <cellStyle name="20 % - Accent6 3 5" xfId="4277"/>
    <cellStyle name="20 % - Accent6 4 5" xfId="4278"/>
    <cellStyle name="40 % - Accent1 2 5" xfId="4279"/>
    <cellStyle name="40 % - Accent1 3 5" xfId="4280"/>
    <cellStyle name="40 % - Accent1 4 5" xfId="4281"/>
    <cellStyle name="40 % - Accent2 2 5" xfId="4282"/>
    <cellStyle name="40 % - Accent2 3 5" xfId="4283"/>
    <cellStyle name="40 % - Accent2 4 4" xfId="4284"/>
    <cellStyle name="40 % - Accent3 2 5" xfId="4285"/>
    <cellStyle name="40 % - Accent3 3 5" xfId="4286"/>
    <cellStyle name="40 % - Accent3 4 5" xfId="4287"/>
    <cellStyle name="40 % - Accent4 2 5" xfId="4288"/>
    <cellStyle name="40 % - Accent4 3 5" xfId="4289"/>
    <cellStyle name="40 % - Accent4 4 5" xfId="4290"/>
    <cellStyle name="40 % - Accent5 2 5" xfId="4291"/>
    <cellStyle name="40 % - Accent5 3 5" xfId="4292"/>
    <cellStyle name="40 % - Accent5 4 5" xfId="4293"/>
    <cellStyle name="40 % - Accent6 2 5" xfId="4294"/>
    <cellStyle name="40 % - Accent6 3 5" xfId="4295"/>
    <cellStyle name="40 % - Accent6 4 5" xfId="4296"/>
    <cellStyle name="Comma  - Style1 3" xfId="4297"/>
    <cellStyle name="Comma  - Style2 3" xfId="4298"/>
    <cellStyle name="Comma  - Style3 3" xfId="4299"/>
    <cellStyle name="Comma  - Style4 3" xfId="4300"/>
    <cellStyle name="Comma  - Style5 3" xfId="4301"/>
    <cellStyle name="Comma  - Style6 3" xfId="4302"/>
    <cellStyle name="Comma  - Style7 3" xfId="4303"/>
    <cellStyle name="Comma  - Style8 3" xfId="4304"/>
    <cellStyle name="Decimal 0,0000 4" xfId="4305"/>
    <cellStyle name="Euro 16" xfId="4306"/>
    <cellStyle name="Heading 7" xfId="4307"/>
    <cellStyle name="Heading 4 4" xfId="4308"/>
    <cellStyle name="Normal 37" xfId="4309"/>
    <cellStyle name="Milliers 15" xfId="4310"/>
    <cellStyle name="Milliers 5 6" xfId="4311"/>
    <cellStyle name="Millions 3" xfId="4312"/>
    <cellStyle name="Normal - Style1 3" xfId="4313"/>
    <cellStyle name="Normal 12 4" xfId="4314"/>
    <cellStyle name="Normal 3 11" xfId="4315"/>
    <cellStyle name="Normal 3 2 4" xfId="4316"/>
    <cellStyle name="Normal 4 14" xfId="4317"/>
    <cellStyle name="Normal 5 2 4" xfId="4318"/>
    <cellStyle name="Normal 6 2 4" xfId="4319"/>
    <cellStyle name="Normal 8 4" xfId="4320"/>
    <cellStyle name="Pourcentage 7 5" xfId="4321"/>
    <cellStyle name="Pourcentage 8 6" xfId="4322"/>
    <cellStyle name="Text 4" xfId="4323"/>
    <cellStyle name="Normal 29" xfId="4324"/>
    <cellStyle name="Normal 55" xfId="4325"/>
    <cellStyle name="Normal 74" xfId="4326"/>
    <cellStyle name="20 % - Accent2 9" xfId="4327"/>
    <cellStyle name="20 % - Accent4 9" xfId="4328"/>
    <cellStyle name="20 % - Accent6 9" xfId="4329"/>
    <cellStyle name="40 % - Accent2 9" xfId="4330"/>
    <cellStyle name="40 % - Accent5 9" xfId="4331"/>
    <cellStyle name="Normal 49" xfId="4332"/>
    <cellStyle name="Normal 53" xfId="4333"/>
    <cellStyle name="40 % - Accent5 8" xfId="4334"/>
    <cellStyle name="40 % - Accent4 8" xfId="4335"/>
    <cellStyle name="40 % - Accent3 8" xfId="4336"/>
    <cellStyle name="40 % - Accent2 8" xfId="4337"/>
    <cellStyle name="20 % - Accent6 8" xfId="4338"/>
    <cellStyle name="20 % - Accent5 8" xfId="4339"/>
    <cellStyle name="Normal 57" xfId="4340"/>
    <cellStyle name="Normal 20 4" xfId="4341"/>
    <cellStyle name="Pourcentage 17 3" xfId="4342"/>
    <cellStyle name="Normal 21 4" xfId="4343"/>
    <cellStyle name="Pourcentage 18 3" xfId="4344"/>
    <cellStyle name="Normal 12 2 3" xfId="4345"/>
    <cellStyle name="Normal 3 2 2 2" xfId="4346"/>
    <cellStyle name="Normal 4 2 3" xfId="4347"/>
    <cellStyle name="Normal 5 2 2 2" xfId="4348"/>
    <cellStyle name="Normal 6 2 3 2" xfId="4349"/>
    <cellStyle name="Normal 8 2 2" xfId="4350"/>
    <cellStyle name="Normal 20 2 2" xfId="4351"/>
    <cellStyle name="Pourcentage 17 2 2" xfId="4352"/>
    <cellStyle name="Normal 21 2 2" xfId="4353"/>
    <cellStyle name="Pourcentage 18 2 2" xfId="4354"/>
    <cellStyle name="Normal 3 3 3" xfId="4355"/>
    <cellStyle name="Pourcentage 3 3 2" xfId="4356"/>
    <cellStyle name="Normal 23 2" xfId="4357"/>
    <cellStyle name="Commentaire 5 3" xfId="4358"/>
    <cellStyle name="Milliers 14 2" xfId="4359"/>
    <cellStyle name="Normal 24 2" xfId="4360"/>
    <cellStyle name="Normal 27 2" xfId="4361"/>
    <cellStyle name="Normal 25 2" xfId="4362"/>
    <cellStyle name="Normal 26 2" xfId="4363"/>
    <cellStyle name="Pourcentage 3 4" xfId="4364"/>
    <cellStyle name="40 % - Accent5 10" xfId="4365"/>
    <cellStyle name="40 % - Accent3 10" xfId="4366"/>
    <cellStyle name="40 % - Accent1 10" xfId="4367"/>
    <cellStyle name="20 % - Accent5 10" xfId="4368"/>
    <cellStyle name="20 % - Accent3 10" xfId="4369"/>
    <cellStyle name="20 % - Accent1 10" xfId="4370"/>
    <cellStyle name="Normal 40" xfId="4371"/>
    <cellStyle name="Millions 8" xfId="4372"/>
    <cellStyle name="Millions 4" xfId="4373"/>
    <cellStyle name="Normal 30" xfId="4374"/>
    <cellStyle name="Normal 32" xfId="4375"/>
    <cellStyle name="Normal 31" xfId="4376"/>
    <cellStyle name="Millions 9" xfId="4377"/>
    <cellStyle name="Normal 41" xfId="4378"/>
    <cellStyle name="Millions 6" xfId="4379"/>
    <cellStyle name="Normal 34" xfId="4380"/>
    <cellStyle name="Normal 36" xfId="4381"/>
    <cellStyle name="Normal 38" xfId="4382"/>
    <cellStyle name="Normal 56" xfId="4383"/>
    <cellStyle name="Normal 54" xfId="4384"/>
    <cellStyle name="Normal 50" xfId="4385"/>
    <cellStyle name="Normal 44" xfId="4386"/>
    <cellStyle name="Normal 46" xfId="4387"/>
    <cellStyle name="Normal 48" xfId="4388"/>
    <cellStyle name="Normal 47" xfId="4389"/>
    <cellStyle name="Normal 45" xfId="4390"/>
    <cellStyle name="Normal 71" xfId="4391"/>
    <cellStyle name="Normal 70" xfId="4392"/>
    <cellStyle name="Normal 61" xfId="4393"/>
    <cellStyle name="Normal 60" xfId="4394"/>
    <cellStyle name="Normal 59" xfId="4395"/>
    <cellStyle name="Milliers 3 11" xfId="4396"/>
    <cellStyle name="Pourcentage 2 12" xfId="4397"/>
    <cellStyle name="Milliers 2 17" xfId="4398"/>
    <cellStyle name="Normal 2 2 10" xfId="4399"/>
    <cellStyle name="Milliers 17" xfId="4400"/>
    <cellStyle name="Normal 58" xfId="4401"/>
    <cellStyle name="Normal 62" xfId="4402"/>
    <cellStyle name="Normal 73" xfId="4403"/>
    <cellStyle name="Normal 72" xfId="4404"/>
    <cellStyle name="Normal 69" xfId="4405"/>
    <cellStyle name="Normal 68" xfId="4406"/>
    <cellStyle name="Normal 67" xfId="4407"/>
    <cellStyle name="Normal 66" xfId="4408"/>
    <cellStyle name="Normal 65" xfId="4409"/>
    <cellStyle name="Normal 63" xfId="4410"/>
    <cellStyle name="Normal 64" xfId="4411"/>
    <cellStyle name="Normal 78" xfId="4412"/>
    <cellStyle name="Pourcentage 19" xfId="4413"/>
    <cellStyle name="Normal 79" xfId="4414"/>
    <cellStyle name="Normal 80" xfId="4415"/>
    <cellStyle name="Milliers 18" xfId="4416"/>
    <cellStyle name="Normal 81" xfId="4417"/>
    <cellStyle name="Milliers 19" xfId="4418"/>
    <cellStyle name="Normal 82" xfId="4419"/>
    <cellStyle name="Normal 83" xfId="4420"/>
    <cellStyle name="Normal 84" xfId="4421"/>
    <cellStyle name="Normal 85" xfId="4422"/>
    <cellStyle name="Normal 86" xfId="4423"/>
    <cellStyle name="Normal 87" xfId="4424"/>
    <cellStyle name="Normal 88" xfId="4425"/>
    <cellStyle name="Normal 89" xfId="4426"/>
    <cellStyle name="Normal 90" xfId="4427"/>
    <cellStyle name="Normal 91" xfId="4428"/>
    <cellStyle name="Normal 92" xfId="4429"/>
    <cellStyle name="Normal 93" xfId="4430"/>
    <cellStyle name="Normal 94" xfId="4431"/>
    <cellStyle name="Normal 95" xfId="4432"/>
    <cellStyle name="Normal 12 5" xfId="4433"/>
    <cellStyle name="Normal 3 2 5" xfId="4434"/>
    <cellStyle name="Normal 4 16" xfId="4435"/>
    <cellStyle name="Normal 5 2 5" xfId="4436"/>
    <cellStyle name="Normal 6 2 5" xfId="4437"/>
    <cellStyle name="Normal 8 5" xfId="4438"/>
    <cellStyle name="Normal 20 5" xfId="4439"/>
    <cellStyle name="Pourcentage 17 4" xfId="4440"/>
    <cellStyle name="Normal 21 5" xfId="4441"/>
    <cellStyle name="Pourcentage 18 4" xfId="4442"/>
    <cellStyle name="Normal 12 2 4" xfId="4443"/>
    <cellStyle name="Normal 3 2 2 3" xfId="4444"/>
    <cellStyle name="Normal 4 2 4" xfId="4445"/>
    <cellStyle name="Normal 5 2 2 3" xfId="4446"/>
    <cellStyle name="Normal 6 2 3 3" xfId="4447"/>
    <cellStyle name="Normal 8 2 3" xfId="4448"/>
    <cellStyle name="Normal 20 2 3" xfId="4449"/>
    <cellStyle name="Pourcentage 17 2 3" xfId="4450"/>
    <cellStyle name="Normal 21 2 3" xfId="4451"/>
    <cellStyle name="Pourcentage 18 2 3" xfId="4452"/>
    <cellStyle name="Normal 96" xfId="4453"/>
    <cellStyle name="Pourcentage 20" xfId="4454"/>
    <cellStyle name="Normal 98" xfId="4455"/>
    <cellStyle name="Normal 97" xfId="4456"/>
    <cellStyle name="Commentaire 7" xfId="4457"/>
    <cellStyle name="20 % - Accent1 11" xfId="4458"/>
    <cellStyle name="40 % - Accent1 11" xfId="4459"/>
    <cellStyle name="20 % - Accent2 11" xfId="4460"/>
    <cellStyle name="40 % - Accent2 11" xfId="4461"/>
    <cellStyle name="20 % - Accent3 11" xfId="4462"/>
    <cellStyle name="40 % - Accent3 11" xfId="4463"/>
    <cellStyle name="20 % - Accent4 11" xfId="4464"/>
    <cellStyle name="40 % - Accent4 11" xfId="4465"/>
    <cellStyle name="20 % - Accent5 11" xfId="4466"/>
    <cellStyle name="40 % - Accent5 11" xfId="4467"/>
    <cellStyle name="20 % - Accent6 11" xfId="4468"/>
    <cellStyle name="40 % - Accent6 11" xfId="4469"/>
    <cellStyle name="Milliers 20" xfId="4470"/>
    <cellStyle name="millions 12" xfId="4471"/>
    <cellStyle name="Normal 3 13" xfId="4472"/>
    <cellStyle name="Pourcentage 8 7" xfId="4473"/>
    <cellStyle name="Normal 100" xfId="4474"/>
    <cellStyle name="Normal 99" xfId="4475"/>
    <cellStyle name="20 % - Accent1 2 2 3" xfId="4476"/>
    <cellStyle name="20 % - Accent2 2 2 3" xfId="4477"/>
    <cellStyle name="20 % - Accent3 2 2 3" xfId="4478"/>
    <cellStyle name="20 % - Accent4 2 2 3" xfId="4479"/>
    <cellStyle name="20 % - Accent6 2 2 3" xfId="4480"/>
    <cellStyle name="40 % - Accent1 2 2 3" xfId="4481"/>
    <cellStyle name="40 % - Accent3 2 2 3" xfId="4482"/>
    <cellStyle name="40 % - Accent4 2 2 3" xfId="4483"/>
    <cellStyle name="40 % - Accent5 2 2 3" xfId="4484"/>
    <cellStyle name="40 % - Accent6 2 2 3" xfId="4485"/>
    <cellStyle name="60 % - Accent1 2 2 2" xfId="4486"/>
    <cellStyle name="60 % - Accent2 2 2 2" xfId="4487"/>
    <cellStyle name="60 % - Accent3 2 2 2" xfId="4488"/>
    <cellStyle name="60 % - Accent4 2 2 2" xfId="4489"/>
    <cellStyle name="60 % - Accent5 2 2 2" xfId="4490"/>
    <cellStyle name="60 % - Accent6 2 2 2" xfId="4491"/>
    <cellStyle name="Accent1 2 2 2" xfId="4492"/>
    <cellStyle name="Accent2 2 2 2" xfId="4493"/>
    <cellStyle name="Accent3 2 2 2" xfId="4494"/>
    <cellStyle name="Accent4 2 2 2" xfId="4495"/>
    <cellStyle name="Accent6 2 2 2" xfId="4496"/>
    <cellStyle name="Calcul 2 2 2" xfId="4497"/>
    <cellStyle name="Cellule liée 2 2 2" xfId="4498"/>
    <cellStyle name="Entrée 2 2 2" xfId="4499"/>
    <cellStyle name="Euro 2 3" xfId="4500"/>
    <cellStyle name="Euro 2 2 2" xfId="4501"/>
    <cellStyle name="Euro 4 2" xfId="4502"/>
    <cellStyle name="Euro 5 2" xfId="4503"/>
    <cellStyle name="Insatisfaisant 2 2 2" xfId="4504"/>
    <cellStyle name="Lien hypertexte 2" xfId="4505"/>
    <cellStyle name="Milliers 5 2 2" xfId="4506"/>
    <cellStyle name="Milliers 7 2 3" xfId="4507"/>
    <cellStyle name="Neutre 2 2 2" xfId="4508"/>
    <cellStyle name="Normal 11 2" xfId="4509"/>
    <cellStyle name="Normal 12 2 5" xfId="4510"/>
    <cellStyle name="Normal 13 2 2" xfId="4511"/>
    <cellStyle name="Normal 14 2 2" xfId="4512"/>
    <cellStyle name="Normal 15 2 2" xfId="4513"/>
    <cellStyle name="Normal 16 2 2" xfId="4514"/>
    <cellStyle name="Normal 17 2 2" xfId="4515"/>
    <cellStyle name="Normal 18 2 2" xfId="4516"/>
    <cellStyle name="Normal 19 2 2" xfId="4517"/>
    <cellStyle name="Normal 20 2 4" xfId="4518"/>
    <cellStyle name="Normal 21 2 4" xfId="4519"/>
    <cellStyle name="Normal 22 2 2" xfId="4520"/>
    <cellStyle name="Normal 23 3" xfId="4521"/>
    <cellStyle name="Normal 24 3" xfId="4522"/>
    <cellStyle name="Normal 25 3" xfId="4523"/>
    <cellStyle name="Normal 26 3" xfId="4524"/>
    <cellStyle name="Normal 27 3" xfId="4525"/>
    <cellStyle name="Normal 5 2 6" xfId="4526"/>
    <cellStyle name="Normal 6 4" xfId="4527"/>
    <cellStyle name="Normal 7 2" xfId="4528"/>
    <cellStyle name="Normal 8 2 4" xfId="4529"/>
    <cellStyle name="Normal 9 2" xfId="4530"/>
    <cellStyle name="Pourcentage 3 3 3" xfId="4531"/>
    <cellStyle name="Pourcentage 4 3" xfId="4532"/>
    <cellStyle name="Satisfaisant 2 2 2" xfId="4533"/>
    <cellStyle name="Sortie 2 2 2" xfId="4534"/>
    <cellStyle name="Titre 1 2 2 2" xfId="4535"/>
    <cellStyle name="Titre 2 2 2 2" xfId="4536"/>
    <cellStyle name="Titre 3 2 2 2" xfId="4537"/>
    <cellStyle name="Titre 4 2 2 2" xfId="4538"/>
    <cellStyle name="Total 2 2 2" xfId="4539"/>
    <cellStyle name="Normal 12 6" xfId="4540"/>
    <cellStyle name="Normal 3 2 6" xfId="4541"/>
    <cellStyle name="Normal 4 17" xfId="4542"/>
    <cellStyle name="Normal 5 2 7" xfId="4543"/>
    <cellStyle name="Normal 6 2 6" xfId="4544"/>
    <cellStyle name="Normal 8 6" xfId="4545"/>
    <cellStyle name="Normal 20 6" xfId="4546"/>
    <cellStyle name="Pourcentage 17 5" xfId="4547"/>
    <cellStyle name="Normal 21 6" xfId="4548"/>
    <cellStyle name="Pourcentage 18 5" xfId="4549"/>
    <cellStyle name="Normal 12 2 6" xfId="4550"/>
    <cellStyle name="Normal 3 2 2 4" xfId="4551"/>
    <cellStyle name="Normal 4 2 5" xfId="4552"/>
    <cellStyle name="Normal 5 2 2 4" xfId="4553"/>
    <cellStyle name="Normal 6 2 3 4" xfId="4554"/>
    <cellStyle name="Normal 8 2 5" xfId="4555"/>
    <cellStyle name="Normal 20 2 5" xfId="4556"/>
    <cellStyle name="Pourcentage 17 2 4" xfId="4557"/>
    <cellStyle name="Normal 21 2 5" xfId="4558"/>
    <cellStyle name="Pourcentage 18 2 4" xfId="4559"/>
    <cellStyle name="20 % - Accent1 12" xfId="4560"/>
    <cellStyle name="40 % - Accent1 12" xfId="4561"/>
    <cellStyle name="20 % - Accent2 12" xfId="4562"/>
    <cellStyle name="40 % - Accent2 12" xfId="4563"/>
    <cellStyle name="20 % - Accent3 12" xfId="4564"/>
    <cellStyle name="40 % - Accent3 12" xfId="4565"/>
    <cellStyle name="20 % - Accent4 12" xfId="4566"/>
    <cellStyle name="40 % - Accent4 12" xfId="4567"/>
    <cellStyle name="20 % - Accent5 12" xfId="4568"/>
    <cellStyle name="40 % - Accent5 12" xfId="4569"/>
    <cellStyle name="20 % - Accent6 12" xfId="4570"/>
    <cellStyle name="40 % - Accent6 12" xfId="4571"/>
    <cellStyle name="Normal 3 3 4" xfId="4572"/>
    <cellStyle name="Pourcentage 3 3 4" xfId="4573"/>
    <cellStyle name="Normal 23 4" xfId="4574"/>
    <cellStyle name="Commentaire 5 4" xfId="4575"/>
    <cellStyle name="Milliers 14 3" xfId="4576"/>
    <cellStyle name="Normal 24 4" xfId="4577"/>
    <cellStyle name="Normal 27 4" xfId="4578"/>
    <cellStyle name="Normal 25 4" xfId="4579"/>
    <cellStyle name="Normal 26 4" xfId="4580"/>
    <cellStyle name="Normal 43 2" xfId="4581"/>
    <cellStyle name="40 % - Accent4 10 2" xfId="4582"/>
    <cellStyle name="20 % - Accent4 10 2" xfId="4583"/>
    <cellStyle name="20 % - Accent1 9 2" xfId="4584"/>
    <cellStyle name="20 % - Accent3 9 2" xfId="4585"/>
    <cellStyle name="20 % - Accent5 9 2" xfId="4586"/>
    <cellStyle name="40 % - Accent1 9 2" xfId="4587"/>
    <cellStyle name="40 % - Accent3 9 2" xfId="4588"/>
    <cellStyle name="40 % - Accent6 9 2" xfId="4589"/>
    <cellStyle name="Normal 77 2" xfId="4590"/>
    <cellStyle name="40 % - Accent6 8 2" xfId="4591"/>
    <cellStyle name="40 % - Accent1 8 2" xfId="4592"/>
    <cellStyle name="20 % - Accent4 8 2" xfId="4593"/>
    <cellStyle name="20 % - Accent3 8 2" xfId="4594"/>
    <cellStyle name="20 % - Accent2 8 2" xfId="4595"/>
    <cellStyle name="20 % - Accent1 8 2" xfId="4596"/>
    <cellStyle name="20 % - Accent1 7 2" xfId="4597"/>
    <cellStyle name="20 % - Accent2 7 2" xfId="4598"/>
    <cellStyle name="20 % - Accent3 7 2" xfId="4599"/>
    <cellStyle name="20 % - Accent4 7 2" xfId="4600"/>
    <cellStyle name="20 % - Accent5 7 2" xfId="4601"/>
    <cellStyle name="20 % - Accent6 7 2" xfId="4602"/>
    <cellStyle name="40 % - Accent1 7 2" xfId="4603"/>
    <cellStyle name="40 % - Accent2 7 2" xfId="4604"/>
    <cellStyle name="40 % - Accent3 7 2" xfId="4605"/>
    <cellStyle name="40 % - Accent4 7 2" xfId="4606"/>
    <cellStyle name="40 % - Accent5 7 2" xfId="4607"/>
    <cellStyle name="40 % - Accent6 7 2" xfId="4608"/>
    <cellStyle name="Normal 76 2" xfId="4609"/>
    <cellStyle name="Milliers 16 2" xfId="4610"/>
    <cellStyle name="Normal 3 12 2" xfId="4611"/>
    <cellStyle name="40 % - Accent6 10 2" xfId="4612"/>
    <cellStyle name="40 % - Accent2 10 2" xfId="4613"/>
    <cellStyle name="20 % - Accent6 10 2" xfId="4614"/>
    <cellStyle name="20 % - Accent2 10 2" xfId="4615"/>
    <cellStyle name="Normal 75 2" xfId="4616"/>
    <cellStyle name="40 % - Accent4 9 2" xfId="4617"/>
    <cellStyle name="Normal 12 4 2" xfId="4618"/>
    <cellStyle name="Normal 3 2 4 2" xfId="4619"/>
    <cellStyle name="Normal 4 14 2" xfId="4620"/>
    <cellStyle name="Normal 5 2 4 2" xfId="4621"/>
    <cellStyle name="Normal 6 2 4 2" xfId="4622"/>
    <cellStyle name="Normal 8 4 2" xfId="4623"/>
    <cellStyle name="Normal 55 2" xfId="4624"/>
    <cellStyle name="Normal 74 2" xfId="4625"/>
    <cellStyle name="20 % - Accent2 9 2" xfId="4626"/>
    <cellStyle name="20 % - Accent4 9 2" xfId="4627"/>
    <cellStyle name="20 % - Accent6 9 2" xfId="4628"/>
    <cellStyle name="40 % - Accent2 9 2" xfId="4629"/>
    <cellStyle name="40 % - Accent5 9 2" xfId="4630"/>
    <cellStyle name="40 % - Accent5 8 2" xfId="4631"/>
    <cellStyle name="40 % - Accent4 8 2" xfId="4632"/>
    <cellStyle name="40 % - Accent3 8 2" xfId="4633"/>
    <cellStyle name="40 % - Accent2 8 2" xfId="4634"/>
    <cellStyle name="20 % - Accent6 8 2" xfId="4635"/>
    <cellStyle name="20 % - Accent5 8 2" xfId="4636"/>
    <cellStyle name="Normal 20 4 2" xfId="4637"/>
    <cellStyle name="Pourcentage 17 3 2" xfId="4638"/>
    <cellStyle name="Normal 21 4 2" xfId="4639"/>
    <cellStyle name="Pourcentage 18 3 2" xfId="4640"/>
    <cellStyle name="Normal 12 2 3 2" xfId="4641"/>
    <cellStyle name="Normal 3 2 2 2 2" xfId="4642"/>
    <cellStyle name="Normal 4 2 3 2" xfId="4643"/>
    <cellStyle name="Normal 5 2 2 2 2" xfId="4644"/>
    <cellStyle name="Normal 6 2 3 2 2" xfId="4645"/>
    <cellStyle name="Normal 8 2 2 2" xfId="4646"/>
    <cellStyle name="Normal 20 2 2 2" xfId="4647"/>
    <cellStyle name="Pourcentage 17 2 2 2" xfId="4648"/>
    <cellStyle name="Normal 21 2 2 2" xfId="4649"/>
    <cellStyle name="Pourcentage 18 2 2 2" xfId="4650"/>
    <cellStyle name="Normal 3 3 3 2" xfId="4651"/>
    <cellStyle name="Pourcentage 3 3 2 2" xfId="4652"/>
    <cellStyle name="Normal 23 2 2" xfId="4653"/>
    <cellStyle name="Commentaire 5 3 2" xfId="4654"/>
    <cellStyle name="Milliers 14 2 2" xfId="4655"/>
    <cellStyle name="Normal 24 2 2" xfId="4656"/>
    <cellStyle name="Normal 27 2 2" xfId="4657"/>
    <cellStyle name="Normal 25 2 2" xfId="4658"/>
    <cellStyle name="Normal 26 2 2" xfId="4659"/>
    <cellStyle name="40 % - Accent5 10 2" xfId="4660"/>
    <cellStyle name="40 % - Accent3 10 2" xfId="4661"/>
    <cellStyle name="40 % - Accent1 10 2" xfId="4662"/>
    <cellStyle name="20 % - Accent5 10 2" xfId="4663"/>
    <cellStyle name="20 % - Accent3 10 2" xfId="4664"/>
    <cellStyle name="20 % - Accent1 10 2" xfId="4665"/>
    <cellStyle name="Milliers 3 11 2" xfId="4666"/>
    <cellStyle name="Normal 78 2" xfId="4667"/>
    <cellStyle name="Pourcentage 19 2" xfId="4668"/>
    <cellStyle name="Normal 79 2" xfId="4669"/>
    <cellStyle name="Normal 80 2" xfId="4670"/>
    <cellStyle name="Milliers 18 2" xfId="4671"/>
    <cellStyle name="Normal 81 2" xfId="4672"/>
    <cellStyle name="Normal 83 2" xfId="4673"/>
    <cellStyle name="Normal 85 2" xfId="4674"/>
    <cellStyle name="Normal 86 2" xfId="4675"/>
    <cellStyle name="Normal 87 2" xfId="4676"/>
    <cellStyle name="Normal 88 2" xfId="4677"/>
    <cellStyle name="Normal 89 2" xfId="4678"/>
    <cellStyle name="Normal 90 2" xfId="4679"/>
    <cellStyle name="Normal 91 2" xfId="4680"/>
    <cellStyle name="Normal 92 2" xfId="4681"/>
    <cellStyle name="Normal 93 2" xfId="4682"/>
    <cellStyle name="Normal 94 2" xfId="4683"/>
    <cellStyle name="Normal 95 2" xfId="4684"/>
    <cellStyle name="Normal 12 5 2" xfId="4685"/>
    <cellStyle name="Normal 3 2 5 2" xfId="4686"/>
    <cellStyle name="Normal 4 16 2" xfId="4687"/>
    <cellStyle name="Normal 5 2 5 2" xfId="4688"/>
    <cellStyle name="Normal 6 2 5 2" xfId="4689"/>
    <cellStyle name="Normal 8 5 2" xfId="4690"/>
    <cellStyle name="Normal 20 5 2" xfId="4691"/>
    <cellStyle name="Pourcentage 17 4 2" xfId="4692"/>
    <cellStyle name="Normal 21 5 2" xfId="4693"/>
    <cellStyle name="Pourcentage 18 4 2" xfId="4694"/>
    <cellStyle name="Normal 12 2 4 2" xfId="4695"/>
    <cellStyle name="Normal 3 2 2 3 2" xfId="4696"/>
    <cellStyle name="Normal 4 2 4 2" xfId="4697"/>
    <cellStyle name="Normal 5 2 2 3 2" xfId="4698"/>
    <cellStyle name="Normal 6 2 3 3 2" xfId="4699"/>
    <cellStyle name="Normal 8 2 3 2" xfId="4700"/>
    <cellStyle name="Normal 20 2 3 2" xfId="4701"/>
    <cellStyle name="Pourcentage 17 2 3 2" xfId="4702"/>
    <cellStyle name="Normal 21 2 3 2" xfId="4703"/>
    <cellStyle name="Pourcentage 18 2 3 2" xfId="4704"/>
    <cellStyle name="Normal 12 7" xfId="4705"/>
    <cellStyle name="Normal 3 2 7" xfId="4706"/>
    <cellStyle name="Normal 4 18" xfId="4707"/>
    <cellStyle name="Normal 5 2 8" xfId="4708"/>
    <cellStyle name="Normal 6 2 7" xfId="4709"/>
    <cellStyle name="Normal 8 7" xfId="4710"/>
    <cellStyle name="Normal 20 7" xfId="4711"/>
    <cellStyle name="Pourcentage 17 6" xfId="4712"/>
    <cellStyle name="Normal 21 7" xfId="4713"/>
    <cellStyle name="Pourcentage 18 6" xfId="4714"/>
    <cellStyle name="Normal 12 2 7" xfId="4715"/>
    <cellStyle name="Normal 3 2 2 5" xfId="4716"/>
    <cellStyle name="Normal 4 2 6" xfId="4717"/>
    <cellStyle name="Normal 5 2 2 5" xfId="4718"/>
    <cellStyle name="Normal 6 2 3 5" xfId="4719"/>
    <cellStyle name="Normal 8 2 6" xfId="4720"/>
    <cellStyle name="Normal 20 2 6" xfId="4721"/>
    <cellStyle name="Pourcentage 17 2 5" xfId="4722"/>
    <cellStyle name="Normal 21 2 6" xfId="4723"/>
    <cellStyle name="Pourcentage 18 2 5" xfId="4724"/>
    <cellStyle name="20 % - Accent1 13" xfId="4725"/>
    <cellStyle name="40 % - Accent1 13" xfId="4726"/>
    <cellStyle name="20 % - Accent2 13" xfId="4727"/>
    <cellStyle name="40 % - Accent2 13" xfId="4728"/>
    <cellStyle name="20 % - Accent3 13" xfId="4729"/>
    <cellStyle name="40 % - Accent3 13" xfId="4730"/>
    <cellStyle name="20 % - Accent4 13" xfId="4731"/>
    <cellStyle name="40 % - Accent4 13" xfId="4732"/>
    <cellStyle name="20 % - Accent5 13" xfId="4733"/>
    <cellStyle name="40 % - Accent5 13" xfId="4734"/>
    <cellStyle name="20 % - Accent6 13" xfId="4735"/>
    <cellStyle name="40 % - Accent6 13" xfId="4736"/>
    <cellStyle name="Normal 3 3 5" xfId="4737"/>
    <cellStyle name="Pourcentage 3 3 5" xfId="4738"/>
    <cellStyle name="Normal 23 5" xfId="4739"/>
    <cellStyle name="Commentaire 5 5" xfId="4740"/>
    <cellStyle name="Milliers 14 4" xfId="4741"/>
    <cellStyle name="Normal 24 5" xfId="4742"/>
    <cellStyle name="Normal 27 5" xfId="4743"/>
    <cellStyle name="Normal 25 5" xfId="4744"/>
    <cellStyle name="Normal 26 5" xfId="4745"/>
    <cellStyle name="Normal 43 3" xfId="4746"/>
    <cellStyle name="40 % - Accent4 10 3" xfId="4747"/>
    <cellStyle name="20 % - Accent4 10 3" xfId="4748"/>
    <cellStyle name="20 % - Accent1 9 3" xfId="4749"/>
    <cellStyle name="20 % - Accent3 9 3" xfId="4750"/>
    <cellStyle name="20 % - Accent5 9 3" xfId="4751"/>
    <cellStyle name="40 % - Accent1 9 3" xfId="4752"/>
    <cellStyle name="40 % - Accent3 9 3" xfId="4753"/>
    <cellStyle name="40 % - Accent6 9 3" xfId="4754"/>
    <cellStyle name="Normal 77 3" xfId="4755"/>
    <cellStyle name="40 % - Accent6 8 3" xfId="4756"/>
    <cellStyle name="40 % - Accent1 8 3" xfId="4757"/>
    <cellStyle name="20 % - Accent4 8 3" xfId="4758"/>
    <cellStyle name="20 % - Accent3 8 3" xfId="4759"/>
    <cellStyle name="20 % - Accent2 8 3" xfId="4760"/>
    <cellStyle name="20 % - Accent1 8 3" xfId="4761"/>
    <cellStyle name="20 % - Accent1 7 3" xfId="4762"/>
    <cellStyle name="20 % - Accent2 7 3" xfId="4763"/>
    <cellStyle name="20 % - Accent3 7 3" xfId="4764"/>
    <cellStyle name="20 % - Accent4 7 3" xfId="4765"/>
    <cellStyle name="20 % - Accent5 7 3" xfId="4766"/>
    <cellStyle name="20 % - Accent6 7 3" xfId="4767"/>
    <cellStyle name="40 % - Accent1 7 3" xfId="4768"/>
    <cellStyle name="40 % - Accent2 7 3" xfId="4769"/>
    <cellStyle name="40 % - Accent3 7 3" xfId="4770"/>
    <cellStyle name="40 % - Accent4 7 3" xfId="4771"/>
    <cellStyle name="40 % - Accent5 7 3" xfId="4772"/>
    <cellStyle name="40 % - Accent6 7 3" xfId="4773"/>
    <cellStyle name="Normal 76 3" xfId="4774"/>
    <cellStyle name="Milliers 16 3" xfId="4775"/>
    <cellStyle name="Normal 3 12 3" xfId="4776"/>
    <cellStyle name="40 % - Accent6 10 3" xfId="4777"/>
    <cellStyle name="40 % - Accent2 10 3" xfId="4778"/>
    <cellStyle name="20 % - Accent6 10 3" xfId="4779"/>
    <cellStyle name="20 % - Accent2 10 3" xfId="4780"/>
    <cellStyle name="Normal 75 3" xfId="4781"/>
    <cellStyle name="40 % - Accent4 9 3" xfId="4782"/>
    <cellStyle name="Normal 12 4 3" xfId="4783"/>
    <cellStyle name="Normal 3 2 4 3" xfId="4784"/>
    <cellStyle name="Normal 4 14 3" xfId="4785"/>
    <cellStyle name="Normal 5 2 4 3" xfId="4786"/>
    <cellStyle name="Normal 6 2 4 3" xfId="4787"/>
    <cellStyle name="Normal 8 4 3" xfId="4788"/>
    <cellStyle name="Normal 55 3" xfId="4789"/>
    <cellStyle name="Normal 74 3" xfId="4790"/>
    <cellStyle name="20 % - Accent2 9 3" xfId="4791"/>
    <cellStyle name="20 % - Accent4 9 3" xfId="4792"/>
    <cellStyle name="20 % - Accent6 9 3" xfId="4793"/>
    <cellStyle name="40 % - Accent2 9 3" xfId="4794"/>
    <cellStyle name="40 % - Accent5 9 3" xfId="4795"/>
    <cellStyle name="40 % - Accent5 8 3" xfId="4796"/>
    <cellStyle name="40 % - Accent4 8 3" xfId="4797"/>
    <cellStyle name="40 % - Accent3 8 3" xfId="4798"/>
    <cellStyle name="40 % - Accent2 8 3" xfId="4799"/>
    <cellStyle name="20 % - Accent6 8 3" xfId="4800"/>
    <cellStyle name="20 % - Accent5 8 3" xfId="4801"/>
    <cellStyle name="Normal 20 4 3" xfId="4802"/>
    <cellStyle name="Pourcentage 17 3 3" xfId="4803"/>
    <cellStyle name="Normal 21 4 3" xfId="4804"/>
    <cellStyle name="Pourcentage 18 3 3" xfId="4805"/>
    <cellStyle name="Normal 12 2 3 3" xfId="4806"/>
    <cellStyle name="Normal 3 2 2 2 3" xfId="4807"/>
    <cellStyle name="Normal 4 2 3 3" xfId="4808"/>
    <cellStyle name="Normal 5 2 2 2 3" xfId="4809"/>
    <cellStyle name="Normal 6 2 3 2 3" xfId="4810"/>
    <cellStyle name="Normal 8 2 2 3" xfId="4811"/>
    <cellStyle name="Normal 20 2 2 3" xfId="4812"/>
    <cellStyle name="Pourcentage 17 2 2 3" xfId="4813"/>
    <cellStyle name="Normal 21 2 2 3" xfId="4814"/>
    <cellStyle name="Pourcentage 18 2 2 3" xfId="4815"/>
    <cellStyle name="Normal 3 3 3 3" xfId="4816"/>
    <cellStyle name="Pourcentage 3 3 2 3" xfId="4817"/>
    <cellStyle name="Normal 23 2 3" xfId="4818"/>
    <cellStyle name="Commentaire 5 3 3" xfId="4819"/>
    <cellStyle name="Milliers 14 2 3" xfId="4820"/>
    <cellStyle name="Normal 24 2 3" xfId="4821"/>
    <cellStyle name="Normal 27 2 3" xfId="4822"/>
    <cellStyle name="Normal 25 2 3" xfId="4823"/>
    <cellStyle name="Normal 26 2 3" xfId="4824"/>
    <cellStyle name="40 % - Accent5 10 3" xfId="4825"/>
    <cellStyle name="40 % - Accent3 10 3" xfId="4826"/>
    <cellStyle name="40 % - Accent1 10 3" xfId="4827"/>
    <cellStyle name="20 % - Accent5 10 3" xfId="4828"/>
    <cellStyle name="20 % - Accent3 10 3" xfId="4829"/>
    <cellStyle name="20 % - Accent1 10 3" xfId="4830"/>
    <cellStyle name="Milliers 3 11 3" xfId="4831"/>
    <cellStyle name="Normal 78 3" xfId="4832"/>
    <cellStyle name="Pourcentage 19 3" xfId="4833"/>
    <cellStyle name="Normal 79 3" xfId="4834"/>
    <cellStyle name="Normal 80 3" xfId="4835"/>
    <cellStyle name="Milliers 18 3" xfId="4836"/>
    <cellStyle name="Normal 81 3" xfId="4837"/>
    <cellStyle name="Milliers 19 2" xfId="4838"/>
    <cellStyle name="Normal 82 2" xfId="4839"/>
    <cellStyle name="Normal 83 3" xfId="4840"/>
    <cellStyle name="Normal 84 2" xfId="4841"/>
    <cellStyle name="Normal 85 3" xfId="4842"/>
    <cellStyle name="Normal 86 3" xfId="4843"/>
    <cellStyle name="Normal 87 3" xfId="4844"/>
    <cellStyle name="Normal 88 3" xfId="4845"/>
    <cellStyle name="Normal 89 3" xfId="4846"/>
    <cellStyle name="Normal 90 3" xfId="4847"/>
    <cellStyle name="Normal 91 3" xfId="4848"/>
    <cellStyle name="Normal 92 3" xfId="4849"/>
    <cellStyle name="Normal 93 3" xfId="4850"/>
    <cellStyle name="Normal 94 3" xfId="4851"/>
    <cellStyle name="Normal 95 3" xfId="4852"/>
    <cellStyle name="Normal 12 5 3" xfId="4853"/>
    <cellStyle name="Normal 3 2 5 3" xfId="4854"/>
    <cellStyle name="Normal 4 16 3" xfId="4855"/>
    <cellStyle name="Normal 5 2 5 3" xfId="4856"/>
    <cellStyle name="Normal 6 2 5 3" xfId="4857"/>
    <cellStyle name="Normal 8 5 3" xfId="4858"/>
    <cellStyle name="Normal 20 5 3" xfId="4859"/>
    <cellStyle name="Pourcentage 17 4 3" xfId="4860"/>
    <cellStyle name="Normal 21 5 3" xfId="4861"/>
    <cellStyle name="Pourcentage 18 4 3" xfId="4862"/>
    <cellStyle name="Normal 12 2 4 3" xfId="4863"/>
    <cellStyle name="Normal 3 2 2 3 3" xfId="4864"/>
    <cellStyle name="Normal 4 2 4 3" xfId="4865"/>
    <cellStyle name="Normal 5 2 2 3 3" xfId="4866"/>
    <cellStyle name="Normal 6 2 3 3 3" xfId="4867"/>
    <cellStyle name="Normal 8 2 3 3" xfId="4868"/>
    <cellStyle name="Normal 20 2 3 3" xfId="4869"/>
    <cellStyle name="Pourcentage 17 2 3 3" xfId="4870"/>
    <cellStyle name="Normal 21 2 3 3" xfId="4871"/>
    <cellStyle name="Pourcentage 18 2 3 3" xfId="4872"/>
    <cellStyle name="%_Feuil1" xfId="4873"/>
    <cellStyle name="%_Sotelma- P&amp;L MAD " xfId="4874"/>
    <cellStyle name="_Heading_210302 VU Liquidity new figures_Feuil1" xfId="4875"/>
    <cellStyle name="_Heading_prestemp_Feuil1" xfId="4876"/>
    <cellStyle name="_MT-trim-mail2007-int_Feuil1" xfId="4877"/>
    <cellStyle name="_Situation des projets FTK_BSS_Envrt_02-10-07_Feuil1" xfId="4878"/>
    <cellStyle name="_Situation des projets FTK_BSS_Envrt_02-10-07_PPO_3G_2009 Propos DR &amp; Scénarios Mktg 12-12_Feuil1" xfId="4879"/>
    <cellStyle name="_Situation des projets FTK_BSS_Envrt_02-10-07_PPO_3G_2009 Propos DR &amp; Scénarios Mktg 12-12_Sotelma- P&amp;L MAD " xfId="4880"/>
    <cellStyle name="_Situation des projets FTK_BSS_Envrt_02-10-07_Sotelma- P&amp;L MAD " xfId="4881"/>
    <cellStyle name="_Situation des projets FTK_BSS_Envrt_02-10-07_Tableau de bord 3G_Feuil1" xfId="4882"/>
    <cellStyle name="_Situation des projets FTK_BSS_Envrt_02-10-07_Tableau de bord 3G_Sotelma- P&amp;L MAD " xfId="4883"/>
    <cellStyle name="_Situation des projets FTK_BSS_Envrt_18-10-05_Feuil1" xfId="4884"/>
    <cellStyle name="_Situation des projets FTK_BSS_Envrt_18-10-05_PPO_3G_2009 Propos DR &amp; Scénarios Mktg 12-12_Feuil1" xfId="4885"/>
    <cellStyle name="_Situation des projets FTK_BSS_Envrt_18-10-05_PPO_3G_2009 Propos DR &amp; Scénarios Mktg 12-12_Sotelma- P&amp;L MAD " xfId="4886"/>
    <cellStyle name="_Situation des projets FTK_BSS_Envrt_18-10-05_Sotelma- P&amp;L MAD " xfId="4887"/>
    <cellStyle name="_Situation des projets FTK_BSS_Envrt_18-10-05_Tableau de bord 3G_Feuil1" xfId="4888"/>
    <cellStyle name="_Situation des projets FTK_BSS_Envrt_18-10-05_Tableau de bord 3G_Sotelma- P&amp;L MAD " xfId="4889"/>
    <cellStyle name="_SubHeading_210302 VU Liquidity new figures_Feuil1" xfId="4890"/>
    <cellStyle name="_SubHeading_prestemp_Feuil1" xfId="4891"/>
    <cellStyle name="Normal 101" xfId="4892"/>
    <cellStyle name="%_TBG filiales Février 10" xfId="4893"/>
    <cellStyle name="_BFR 1009v1" xfId="4894"/>
    <cellStyle name="_CIP Commercial DRM 30-10-05" xfId="4895"/>
    <cellStyle name="_CONSOLIDATION DES PRODUITS COMMERCIAUX-31-10-05" xfId="4896"/>
    <cellStyle name="_frs 112009v1" xfId="4897"/>
    <cellStyle name="_indicateurs fournisseurs" xfId="4898"/>
    <cellStyle name="_MT-trim-mail2007-int_TBG nov 09 - v5" xfId="4899"/>
    <cellStyle name="_MT-trim-mail2007-int_TBG Oct 2009 - v1" xfId="4900"/>
    <cellStyle name="_MT-trim-mail2007-int_xSAP 8-12v1" xfId="4901"/>
    <cellStyle name="_Situation des projets FTK_BSS_Envrt_02-10-07_PPO_3G_2009 Propos DR &amp; Scénarios Mktg 12-12_TBG nov 09 - v5" xfId="4902"/>
    <cellStyle name="_Situation des projets FTK_BSS_Envrt_02-10-07_PPO_3G_2009 Propos DR &amp; Scénarios Mktg 12-12_TBG Oct 2009 - v1" xfId="4903"/>
    <cellStyle name="_Situation des projets FTK_BSS_Envrt_02-10-07_Tableau de bord 3G_TBG nov 09 - v5" xfId="4904"/>
    <cellStyle name="_Situation des projets FTK_BSS_Envrt_02-10-07_Tableau de bord 3G_TBG Oct 2009 - v1" xfId="4905"/>
    <cellStyle name="_Situation des projets FTK_BSS_Envrt_02-10-07_TBG nov 09 - v5" xfId="4906"/>
    <cellStyle name="_Situation des projets FTK_BSS_Envrt_02-10-07_TBG Oct 2009 - v1" xfId="4907"/>
    <cellStyle name="_Situation des projets FTK_BSS_Envrt_18-10-05_PPO_3G_2009 Propos DR &amp; Scénarios Mktg 12-12_TBG nov 09 - v5" xfId="4908"/>
    <cellStyle name="_Situation des projets FTK_BSS_Envrt_18-10-05_PPO_3G_2009 Propos DR &amp; Scénarios Mktg 12-12_TBG Oct 2009 - v1" xfId="4909"/>
    <cellStyle name="_Situation des projets FTK_BSS_Envrt_18-10-05_Tableau de bord 3G_TBG nov 09 - v5" xfId="4910"/>
    <cellStyle name="_Situation des projets FTK_BSS_Envrt_18-10-05_Tableau de bord 3G_TBG Oct 2009 - v1" xfId="4911"/>
    <cellStyle name="_Situation des projets FTK_BSS_Envrt_18-10-05_TBG nov 09 - v5" xfId="4912"/>
    <cellStyle name="_Situation des projets FTK_BSS_Envrt_18-10-05_TBG Oct 2009 - v1" xfId="4913"/>
    <cellStyle name="Pourcentage 21" xfId="4914"/>
    <cellStyle name="Normal_BUDTRESO11" xfId="4915"/>
    <cellStyle name="Milliers 21" xfId="4916"/>
    <cellStyle name="_~8691318" xfId="4917"/>
    <cellStyle name="_~8691318_BP&amp;A Bulletin - 05- 2008-09-MAPA (draft)" xfId="4918"/>
    <cellStyle name="_~8691318_BP&amp;A Bulletin - 05- 2008-09-MAPA (Post review)" xfId="4919"/>
    <cellStyle name="_9thFeb_1350_capex model" xfId="4920"/>
    <cellStyle name="_9thFeb_1350_capex model_F2.7A" xfId="4921"/>
    <cellStyle name="_Access Charges - Unit wise Feb 04" xfId="4922"/>
    <cellStyle name="_Access Charges Infotel" xfId="4923"/>
    <cellStyle name="_Access Charges Mobility" xfId="4924"/>
    <cellStyle name="_Access KPI_Nov 04" xfId="4925"/>
    <cellStyle name="_BPA 17Jan" xfId="4926"/>
    <cellStyle name="_BPA 17Jan_F2.7A" xfId="4927"/>
    <cellStyle name="_BTVL Consolidated" xfId="4928"/>
    <cellStyle name="_BTVL consolidation format_new V 2.7" xfId="4929"/>
    <cellStyle name="_BTVL F&amp;F - 2+10 - For circulation" xfId="4930"/>
    <cellStyle name="_BTVL Format" xfId="4931"/>
    <cellStyle name="_Budget 2004-05 V 2.7" xfId="4932"/>
    <cellStyle name="_Budget HR 2004-05" xfId="4933"/>
    <cellStyle name="_Budget ver2" xfId="4934"/>
    <cellStyle name="_Copy of QoQ Access Charges" xfId="4935"/>
    <cellStyle name="_CWNs - HAR" xfId="4936"/>
    <cellStyle name="_CWNs - HAR_BP&amp;A Bulletin - 05- 2008-09-MAPA (draft)" xfId="4937"/>
    <cellStyle name="_CWNs - HAR_BP&amp;A Bulletin - 05- 2008-09-MAPA (Post review)" xfId="4938"/>
    <cellStyle name="_CWNs - MOBILITY" xfId="4939"/>
    <cellStyle name="_CWNs - MOBILITY_BP&amp;A Bulletin - 05- 2008-09-MAPA (draft)" xfId="4940"/>
    <cellStyle name="_CWNs - MOBILITY_BP&amp;A Bulletin - 05- 2008-09-MAPA (Post review)" xfId="4941"/>
    <cellStyle name="_CWNs - MOBILITY1" xfId="4942"/>
    <cellStyle name="_CWNs - MOBILITY1_BP&amp;A Bulletin - 05- 2008-09-MAPA (draft)" xfId="4943"/>
    <cellStyle name="_CWNs - MOBILITY1_BP&amp;A Bulletin - 05- 2008-09-MAPA (Post review)" xfId="4944"/>
    <cellStyle name="_Delhi - CAPEX - updated Dec 30" xfId="4945"/>
    <cellStyle name="_Delhi - CAPEX - updated Dec 30_BP&amp;A Bulletin - 05- 2008-09-MAPA (draft)" xfId="4946"/>
    <cellStyle name="_Delhi - CAPEX - updated Dec 30_BP&amp;A Bulletin - 05- 2008-09-MAPA (Post review)" xfId="4947"/>
    <cellStyle name="_DSL profitability- Feb '04_Access" xfId="4948"/>
    <cellStyle name="_EBITDA Margin Analysis" xfId="4949"/>
    <cellStyle name="_Expense variation" xfId="4950"/>
    <cellStyle name="_Flash KPI Consol" xfId="4951"/>
    <cellStyle name="_ILD MAPA Format" xfId="4952"/>
    <cellStyle name="_ILD MAPA Format_BP&amp;A Bulletin - 05- 2008-09-MAPA (draft)" xfId="4953"/>
    <cellStyle name="_ILD MAPA Format_BP&amp;A Bulletin - 05- 2008-09-MAPA (Post review)" xfId="4954"/>
    <cellStyle name="_Infotel KPI's Cover page" xfId="4955"/>
    <cellStyle name="_IR Pack first cut" xfId="4956"/>
    <cellStyle name="_IR Pack first cut_BP&amp;A Bulletin - 05- 2008-09-MAPA (draft)" xfId="4957"/>
    <cellStyle name="_IR Pack first cut_BP&amp;A Bulletin - 05- 2008-09-MAPA (Post review)" xfId="4958"/>
    <cellStyle name="_KPI BBNL" xfId="4959"/>
    <cellStyle name="_KPI BBNL_BP&amp;A Bulletin - 05- 2008-09-MAPA (draft)" xfId="4960"/>
    <cellStyle name="_KPI BBNL_BP&amp;A Bulletin - 05- 2008-09-MAPA (Post review)" xfId="4961"/>
    <cellStyle name="_KPI Consolidation version 8" xfId="4962"/>
    <cellStyle name="_KPI definitions_Draft" xfId="4963"/>
    <cellStyle name="_KPI definitions_Draft_BP&amp;A Bulletin - 05- 2008-09-MAPA (draft)" xfId="4964"/>
    <cellStyle name="_KPI definitions_Draft_BP&amp;A Bulletin - 05- 2008-09-MAPA (Post review)" xfId="4965"/>
    <cellStyle name="_MAPA-Nov 04" xfId="4966"/>
    <cellStyle name="_MAPA-Nov 04_BP&amp;A Bulletin - 05- 2008-09-MAPA (draft)" xfId="4967"/>
    <cellStyle name="_MAPA-Nov 04_BP&amp;A Bulletin - 05- 2008-09-MAPA (Post review)" xfId="4968"/>
    <cellStyle name="_Mobility QonQ1" xfId="4969"/>
    <cellStyle name="_Mobility QonQ1_F2.7A" xfId="4970"/>
    <cellStyle name="_Network Capex &amp; Opex Module - Circle" xfId="4971"/>
    <cellStyle name="_Network Capex &amp; Opex Module - Circle_F2.7A" xfId="4972"/>
    <cellStyle name="_Opex_11" xfId="4973"/>
    <cellStyle name="_P&amp;LMobility" xfId="4974"/>
    <cellStyle name="_P&amp;LMobility_BP&amp;A Bulletin - 05- 2008-09-MAPA (draft)" xfId="4975"/>
    <cellStyle name="_P&amp;LMobility_BP&amp;A Bulletin - 05- 2008-09-MAPA (Post review)" xfId="4976"/>
    <cellStyle name="_POI working" xfId="4977"/>
    <cellStyle name="_POI working_F2.7A" xfId="4978"/>
    <cellStyle name="_Presentation DL Ver.5" xfId="4979"/>
    <cellStyle name="_Presentation DL Ver.5_BP&amp;A Bulletin - 05- 2008-09-MAPA (draft)" xfId="4980"/>
    <cellStyle name="_Presentation DL Ver.5_BP&amp;A Bulletin - 05- 2008-09-MAPA (Post review)" xfId="4981"/>
    <cellStyle name="_QoQ Access Charegs" xfId="4982"/>
    <cellStyle name="_QoQ Access Charges" xfId="4983"/>
    <cellStyle name="=C:\WINDOWS\SYSTEM32\COMMAND.COM" xfId="4984"/>
    <cellStyle name="=C:\WINNT\SYSTEM32\COMMAND.COM" xfId="4985"/>
    <cellStyle name="=F:\WINNT\SYSTEM32\COMMAND.COM" xfId="4986"/>
    <cellStyle name="•W_laroux" xfId="4987"/>
    <cellStyle name="0,0_x000d__x000a_NA_x000d__x000a_ 2" xfId="4988"/>
    <cellStyle name="0,0_x000d__x000a_NA_x000d__x000a_ 2 2" xfId="4989"/>
    <cellStyle name="0,0_x000d__x000a_NA_x000d__x000a_ 3" xfId="4990"/>
    <cellStyle name="0,0_x000d__x000a_NA_x000d__x000a__BP&amp;A Bulletin - 05- 2008-09-MAPA (draft)" xfId="4991"/>
    <cellStyle name="0000" xfId="4992"/>
    <cellStyle name="000000" xfId="4993"/>
    <cellStyle name="20 % - Accent1 10 2 2" xfId="4994"/>
    <cellStyle name="20 % - Accent1 10 2_RH et QS" xfId="4995"/>
    <cellStyle name="20 % - Accent1 10 3 2" xfId="4996"/>
    <cellStyle name="20 % - Accent1 10 3_RH et QS" xfId="4997"/>
    <cellStyle name="20 % - Accent1 10 4" xfId="4998"/>
    <cellStyle name="20 % - Accent1 10_RH et QS" xfId="4999"/>
    <cellStyle name="20 % - Accent1 11 2" xfId="5000"/>
    <cellStyle name="20 % - Accent1 11_RH et QS" xfId="5001"/>
    <cellStyle name="20 % - Accent1 12 2" xfId="5002"/>
    <cellStyle name="20 % - Accent1 12_RH et QS" xfId="5003"/>
    <cellStyle name="20 % - Accent1 13 2" xfId="5004"/>
    <cellStyle name="20 % - Accent1 13_RH et QS" xfId="5005"/>
    <cellStyle name="20 % - Accent1 2 2_Parc Mobile" xfId="5006"/>
    <cellStyle name="20 % - Accent1 3 2_Parc Mobile" xfId="5007"/>
    <cellStyle name="20 % - Accent1 4 2_Parc Mobile" xfId="5008"/>
    <cellStyle name="20 % - Accent1 6 2" xfId="5009"/>
    <cellStyle name="20 % - Accent1 7 2 2" xfId="5010"/>
    <cellStyle name="20 % - Accent1 7 2_RH et QS" xfId="5011"/>
    <cellStyle name="20 % - Accent1 7 3 2" xfId="5012"/>
    <cellStyle name="20 % - Accent1 7 3_RH et QS" xfId="5013"/>
    <cellStyle name="20 % - Accent1 7 4" xfId="5014"/>
    <cellStyle name="20 % - Accent1 7_RH et QS" xfId="5015"/>
    <cellStyle name="20 % - Accent1 8 2 2" xfId="5016"/>
    <cellStyle name="20 % - Accent1 8 2_RH et QS" xfId="5017"/>
    <cellStyle name="20 % - Accent1 8 3 2" xfId="5018"/>
    <cellStyle name="20 % - Accent1 8 3_RH et QS" xfId="5019"/>
    <cellStyle name="20 % - Accent1 8 4" xfId="5020"/>
    <cellStyle name="20 % - Accent1 8_RH et QS" xfId="5021"/>
    <cellStyle name="20 % - Accent1 9 2 2" xfId="5022"/>
    <cellStyle name="20 % - Accent1 9 2_RH et QS" xfId="5023"/>
    <cellStyle name="20 % - Accent1 9 3 2" xfId="5024"/>
    <cellStyle name="20 % - Accent1 9 3_RH et QS" xfId="5025"/>
    <cellStyle name="20 % - Accent1 9 4" xfId="5026"/>
    <cellStyle name="20 % - Accent1 9_RH et QS" xfId="5027"/>
    <cellStyle name="20 % - Accent2 10 2 2" xfId="5028"/>
    <cellStyle name="20 % - Accent2 10 2_RH et QS" xfId="5029"/>
    <cellStyle name="20 % - Accent2 10 3 2" xfId="5030"/>
    <cellStyle name="20 % - Accent2 10 3_RH et QS" xfId="5031"/>
    <cellStyle name="20 % - Accent2 10 4" xfId="5032"/>
    <cellStyle name="20 % - Accent2 10_RH et QS" xfId="5033"/>
    <cellStyle name="20 % - Accent2 11 2" xfId="5034"/>
    <cellStyle name="20 % - Accent2 11_RH et QS" xfId="5035"/>
    <cellStyle name="20 % - Accent2 12 2" xfId="5036"/>
    <cellStyle name="20 % - Accent2 12_RH et QS" xfId="5037"/>
    <cellStyle name="20 % - Accent2 13 2" xfId="5038"/>
    <cellStyle name="20 % - Accent2 13_RH et QS" xfId="5039"/>
    <cellStyle name="20 % - Accent2 2 2_Parc Mobile" xfId="5040"/>
    <cellStyle name="20 % - Accent2 3 2_Parc Mobile" xfId="5041"/>
    <cellStyle name="20 % - Accent2 4 2_Parc Mobile" xfId="5042"/>
    <cellStyle name="20 % - Accent2 6 2" xfId="5043"/>
    <cellStyle name="20 % - Accent2 7 2 2" xfId="5044"/>
    <cellStyle name="20 % - Accent2 7 2_RH et QS" xfId="5045"/>
    <cellStyle name="20 % - Accent2 7 3 2" xfId="5046"/>
    <cellStyle name="20 % - Accent2 7 3_RH et QS" xfId="5047"/>
    <cellStyle name="20 % - Accent2 7 4" xfId="5048"/>
    <cellStyle name="20 % - Accent2 7_RH et QS" xfId="5049"/>
    <cellStyle name="20 % - Accent2 8 2 2" xfId="5050"/>
    <cellStyle name="20 % - Accent2 8 2_RH et QS" xfId="5051"/>
    <cellStyle name="20 % - Accent2 8 3 2" xfId="5052"/>
    <cellStyle name="20 % - Accent2 8 3_RH et QS" xfId="5053"/>
    <cellStyle name="20 % - Accent2 8 4" xfId="5054"/>
    <cellStyle name="20 % - Accent2 8_RH et QS" xfId="5055"/>
    <cellStyle name="20 % - Accent2 9 2 2" xfId="5056"/>
    <cellStyle name="20 % - Accent2 9 2_RH et QS" xfId="5057"/>
    <cellStyle name="20 % - Accent2 9 3 2" xfId="5058"/>
    <cellStyle name="20 % - Accent2 9 3_RH et QS" xfId="5059"/>
    <cellStyle name="20 % - Accent2 9 4" xfId="5060"/>
    <cellStyle name="20 % - Accent2 9_RH et QS" xfId="5061"/>
    <cellStyle name="20 % - Accent3 10 2 2" xfId="5062"/>
    <cellStyle name="20 % - Accent3 10 2_RH et QS" xfId="5063"/>
    <cellStyle name="20 % - Accent3 10 3 2" xfId="5064"/>
    <cellStyle name="20 % - Accent3 10 3_RH et QS" xfId="5065"/>
    <cellStyle name="20 % - Accent3 10 4" xfId="5066"/>
    <cellStyle name="20 % - Accent3 10_RH et QS" xfId="5067"/>
    <cellStyle name="20 % - Accent3 11 2" xfId="5068"/>
    <cellStyle name="20 % - Accent3 11_RH et QS" xfId="5069"/>
    <cellStyle name="20 % - Accent3 12 2" xfId="5070"/>
    <cellStyle name="20 % - Accent3 12_RH et QS" xfId="5071"/>
    <cellStyle name="20 % - Accent3 13 2" xfId="5072"/>
    <cellStyle name="20 % - Accent3 13_RH et QS" xfId="5073"/>
    <cellStyle name="20 % - Accent3 2 2_Parc Mobile" xfId="5074"/>
    <cellStyle name="20 % - Accent3 3 2_Parc Mobile" xfId="5075"/>
    <cellStyle name="20 % - Accent3 4 2_Parc Mobile" xfId="5076"/>
    <cellStyle name="20 % - Accent3 6 2" xfId="5077"/>
    <cellStyle name="20 % - Accent3 7 2 2" xfId="5078"/>
    <cellStyle name="20 % - Accent3 7 2_RH et QS" xfId="5079"/>
    <cellStyle name="20 % - Accent3 7 3 2" xfId="5080"/>
    <cellStyle name="20 % - Accent3 7 3_RH et QS" xfId="5081"/>
    <cellStyle name="20 % - Accent3 7 4" xfId="5082"/>
    <cellStyle name="20 % - Accent3 7_RH et QS" xfId="5083"/>
    <cellStyle name="20 % - Accent3 8 2 2" xfId="5084"/>
    <cellStyle name="20 % - Accent3 8 2_RH et QS" xfId="5085"/>
    <cellStyle name="20 % - Accent3 8 3 2" xfId="5086"/>
    <cellStyle name="20 % - Accent3 8 3_RH et QS" xfId="5087"/>
    <cellStyle name="20 % - Accent3 8 4" xfId="5088"/>
    <cellStyle name="20 % - Accent3 8_RH et QS" xfId="5089"/>
    <cellStyle name="20 % - Accent3 9 2 2" xfId="5090"/>
    <cellStyle name="20 % - Accent3 9 2_RH et QS" xfId="5091"/>
    <cellStyle name="20 % - Accent3 9 3 2" xfId="5092"/>
    <cellStyle name="20 % - Accent3 9 3_RH et QS" xfId="5093"/>
    <cellStyle name="20 % - Accent3 9 4" xfId="5094"/>
    <cellStyle name="20 % - Accent3 9_RH et QS" xfId="5095"/>
    <cellStyle name="20 % - Accent4 10 2 2" xfId="5096"/>
    <cellStyle name="20 % - Accent4 10 2_RH et QS" xfId="5097"/>
    <cellStyle name="20 % - Accent4 10 3 2" xfId="5098"/>
    <cellStyle name="20 % - Accent4 10 3_RH et QS" xfId="5099"/>
    <cellStyle name="20 % - Accent4 10 4" xfId="5100"/>
    <cellStyle name="20 % - Accent4 10_RH et QS" xfId="5101"/>
    <cellStyle name="20 % - Accent4 11 2" xfId="5102"/>
    <cellStyle name="20 % - Accent4 11_RH et QS" xfId="5103"/>
    <cellStyle name="20 % - Accent4 12 2" xfId="5104"/>
    <cellStyle name="20 % - Accent4 12_RH et QS" xfId="5105"/>
    <cellStyle name="20 % - Accent4 13 2" xfId="5106"/>
    <cellStyle name="20 % - Accent4 13_RH et QS" xfId="5107"/>
    <cellStyle name="20 % - Accent4 2 2_Parc Mobile" xfId="5108"/>
    <cellStyle name="20 % - Accent4 3 2_Parc Mobile" xfId="5109"/>
    <cellStyle name="20 % - Accent4 4 2_Parc Mobile" xfId="5110"/>
    <cellStyle name="20 % - Accent4 6 2" xfId="5111"/>
    <cellStyle name="20 % - Accent4 7 2 2" xfId="5112"/>
    <cellStyle name="20 % - Accent4 7 2_RH et QS" xfId="5113"/>
    <cellStyle name="20 % - Accent4 7 3 2" xfId="5114"/>
    <cellStyle name="20 % - Accent4 7 3_RH et QS" xfId="5115"/>
    <cellStyle name="20 % - Accent4 7 4" xfId="5116"/>
    <cellStyle name="20 % - Accent4 7_RH et QS" xfId="5117"/>
    <cellStyle name="20 % - Accent4 8 2 2" xfId="5118"/>
    <cellStyle name="20 % - Accent4 8 2_RH et QS" xfId="5119"/>
    <cellStyle name="20 % - Accent4 8 3 2" xfId="5120"/>
    <cellStyle name="20 % - Accent4 8 3_RH et QS" xfId="5121"/>
    <cellStyle name="20 % - Accent4 8 4" xfId="5122"/>
    <cellStyle name="20 % - Accent4 8_RH et QS" xfId="5123"/>
    <cellStyle name="20 % - Accent4 9 2 2" xfId="5124"/>
    <cellStyle name="20 % - Accent4 9 2_RH et QS" xfId="5125"/>
    <cellStyle name="20 % - Accent4 9 3 2" xfId="5126"/>
    <cellStyle name="20 % - Accent4 9 3_RH et QS" xfId="5127"/>
    <cellStyle name="20 % - Accent4 9 4" xfId="5128"/>
    <cellStyle name="20 % - Accent4 9_RH et QS" xfId="5129"/>
    <cellStyle name="20 % - Accent5 10 2 2" xfId="5130"/>
    <cellStyle name="20 % - Accent5 10 2_RH et QS" xfId="5131"/>
    <cellStyle name="20 % - Accent5 10 3 2" xfId="5132"/>
    <cellStyle name="20 % - Accent5 10 3_RH et QS" xfId="5133"/>
    <cellStyle name="20 % - Accent5 10 4" xfId="5134"/>
    <cellStyle name="20 % - Accent5 10_RH et QS" xfId="5135"/>
    <cellStyle name="20 % - Accent5 11 2" xfId="5136"/>
    <cellStyle name="20 % - Accent5 11_RH et QS" xfId="5137"/>
    <cellStyle name="20 % - Accent5 12 2" xfId="5138"/>
    <cellStyle name="20 % - Accent5 12_RH et QS" xfId="5139"/>
    <cellStyle name="20 % - Accent5 13 2" xfId="5140"/>
    <cellStyle name="20 % - Accent5 13_RH et QS" xfId="5141"/>
    <cellStyle name="20 % - Accent5 2 2_Parc Mobile" xfId="5142"/>
    <cellStyle name="20 % - Accent5 3 2_Parc Mobile" xfId="5143"/>
    <cellStyle name="20 % - Accent5 4 2_Parc Mobile" xfId="5144"/>
    <cellStyle name="20 % - Accent5 5 2" xfId="5145"/>
    <cellStyle name="20 % - Accent5 6 2" xfId="5146"/>
    <cellStyle name="20 % - Accent5 7 2 2" xfId="5147"/>
    <cellStyle name="20 % - Accent5 7 2_RH et QS" xfId="5148"/>
    <cellStyle name="20 % - Accent5 7 3 2" xfId="5149"/>
    <cellStyle name="20 % - Accent5 7 3_RH et QS" xfId="5150"/>
    <cellStyle name="20 % - Accent5 7 4" xfId="5151"/>
    <cellStyle name="20 % - Accent5 7_RH et QS" xfId="5152"/>
    <cellStyle name="20 % - Accent5 8 2 2" xfId="5153"/>
    <cellStyle name="20 % - Accent5 8 2_RH et QS" xfId="5154"/>
    <cellStyle name="20 % - Accent5 8 3 2" xfId="5155"/>
    <cellStyle name="20 % - Accent5 8 3_RH et QS" xfId="5156"/>
    <cellStyle name="20 % - Accent5 8 4" xfId="5157"/>
    <cellStyle name="20 % - Accent5 8_RH et QS" xfId="5158"/>
    <cellStyle name="20 % - Accent5 9 2 2" xfId="5159"/>
    <cellStyle name="20 % - Accent5 9 2_RH et QS" xfId="5160"/>
    <cellStyle name="20 % - Accent5 9 3 2" xfId="5161"/>
    <cellStyle name="20 % - Accent5 9 3_RH et QS" xfId="5162"/>
    <cellStyle name="20 % - Accent5 9 4" xfId="5163"/>
    <cellStyle name="20 % - Accent5 9_RH et QS" xfId="5164"/>
    <cellStyle name="20 % - Accent6 10 2 2" xfId="5165"/>
    <cellStyle name="20 % - Accent6 10 2_RH et QS" xfId="5166"/>
    <cellStyle name="20 % - Accent6 10 3 2" xfId="5167"/>
    <cellStyle name="20 % - Accent6 10 3_RH et QS" xfId="5168"/>
    <cellStyle name="20 % - Accent6 10 4" xfId="5169"/>
    <cellStyle name="20 % - Accent6 10_RH et QS" xfId="5170"/>
    <cellStyle name="20 % - Accent6 11 2" xfId="5171"/>
    <cellStyle name="20 % - Accent6 11_RH et QS" xfId="5172"/>
    <cellStyle name="20 % - Accent6 12 2" xfId="5173"/>
    <cellStyle name="20 % - Accent6 12_RH et QS" xfId="5174"/>
    <cellStyle name="20 % - Accent6 13 2" xfId="5175"/>
    <cellStyle name="20 % - Accent6 13_RH et QS" xfId="5176"/>
    <cellStyle name="20 % - Accent6 2 2_Parc Mobile" xfId="5177"/>
    <cellStyle name="20 % - Accent6 3 2_Parc Mobile" xfId="5178"/>
    <cellStyle name="20 % - Accent6 4 2_Parc Mobile" xfId="5179"/>
    <cellStyle name="20 % - Accent6 6 2" xfId="5180"/>
    <cellStyle name="20 % - Accent6 7 2 2" xfId="5181"/>
    <cellStyle name="20 % - Accent6 7 2_RH et QS" xfId="5182"/>
    <cellStyle name="20 % - Accent6 7 3 2" xfId="5183"/>
    <cellStyle name="20 % - Accent6 7 3_RH et QS" xfId="5184"/>
    <cellStyle name="20 % - Accent6 7 4" xfId="5185"/>
    <cellStyle name="20 % - Accent6 7_RH et QS" xfId="5186"/>
    <cellStyle name="20 % - Accent6 8 2 2" xfId="5187"/>
    <cellStyle name="20 % - Accent6 8 2_RH et QS" xfId="5188"/>
    <cellStyle name="20 % - Accent6 8 3 2" xfId="5189"/>
    <cellStyle name="20 % - Accent6 8 3_RH et QS" xfId="5190"/>
    <cellStyle name="20 % - Accent6 8 4" xfId="5191"/>
    <cellStyle name="20 % - Accent6 8_RH et QS" xfId="5192"/>
    <cellStyle name="20 % - Accent6 9 2 2" xfId="5193"/>
    <cellStyle name="20 % - Accent6 9 2_RH et QS" xfId="5194"/>
    <cellStyle name="20 % - Accent6 9 3 2" xfId="5195"/>
    <cellStyle name="20 % - Accent6 9 3_RH et QS" xfId="5196"/>
    <cellStyle name="20 % - Accent6 9 4" xfId="5197"/>
    <cellStyle name="20 % - Accent6 9_RH et QS" xfId="5198"/>
    <cellStyle name="20% - Accent1 10" xfId="5199"/>
    <cellStyle name="20% - Accent1 10 2" xfId="5200"/>
    <cellStyle name="20% - Accent1 10_RH et QS" xfId="5201"/>
    <cellStyle name="20% - Accent1 11" xfId="5202"/>
    <cellStyle name="20% - Accent1 11 2" xfId="5203"/>
    <cellStyle name="20% - Accent1 11_RH et QS" xfId="5204"/>
    <cellStyle name="20% - Accent1 12" xfId="5205"/>
    <cellStyle name="20% - Accent1 12 2" xfId="5206"/>
    <cellStyle name="20% - Accent1 12_RH et QS" xfId="5207"/>
    <cellStyle name="20% - Accent1 13" xfId="5208"/>
    <cellStyle name="20% - Accent1 13 2" xfId="5209"/>
    <cellStyle name="20% - Accent1 13_RH et QS" xfId="5210"/>
    <cellStyle name="20% - Accent1 14" xfId="5211"/>
    <cellStyle name="20% - Accent1 14 2" xfId="5212"/>
    <cellStyle name="20% - Accent1 14_RH et QS" xfId="5213"/>
    <cellStyle name="20% - Accent1 15" xfId="5214"/>
    <cellStyle name="20% - Accent1 15 2" xfId="5215"/>
    <cellStyle name="20% - Accent1 15_RH et QS" xfId="5216"/>
    <cellStyle name="20% - Accent1 16" xfId="5217"/>
    <cellStyle name="20% - Accent1 16 2" xfId="5218"/>
    <cellStyle name="20% - Accent1 16_RH et QS" xfId="5219"/>
    <cellStyle name="20% - Accent1 17" xfId="5220"/>
    <cellStyle name="20% - Accent1 17 2" xfId="5221"/>
    <cellStyle name="20% - Accent1 17_RH et QS" xfId="5222"/>
    <cellStyle name="20% - Accent1 18" xfId="5223"/>
    <cellStyle name="20% - Accent1 18 2" xfId="5224"/>
    <cellStyle name="20% - Accent1 18_RH et QS" xfId="5225"/>
    <cellStyle name="20% - Accent1 19" xfId="5226"/>
    <cellStyle name="20% - Accent1 19 2" xfId="5227"/>
    <cellStyle name="20% - Accent1 19_RH et QS" xfId="5228"/>
    <cellStyle name="20% - Accent1 2" xfId="5229"/>
    <cellStyle name="20% - Accent1 2 2" xfId="5230"/>
    <cellStyle name="20% - Accent1 2_RH et QS" xfId="5231"/>
    <cellStyle name="20% - Accent1 20" xfId="5232"/>
    <cellStyle name="20% - Accent1 20 2" xfId="5233"/>
    <cellStyle name="20% - Accent1 20_RH et QS" xfId="5234"/>
    <cellStyle name="20% - Accent1 21" xfId="5235"/>
    <cellStyle name="20% - Accent1 21 2" xfId="5236"/>
    <cellStyle name="20% - Accent1 21_RH et QS" xfId="5237"/>
    <cellStyle name="20% - Accent1 22" xfId="5238"/>
    <cellStyle name="20% - Accent1 22 2" xfId="5239"/>
    <cellStyle name="20% - Accent1 22_RH et QS" xfId="5240"/>
    <cellStyle name="20% - Accent1 23" xfId="5241"/>
    <cellStyle name="20% - Accent1 23 2" xfId="5242"/>
    <cellStyle name="20% - Accent1 23_RH et QS" xfId="5243"/>
    <cellStyle name="20% - Accent1 24" xfId="5244"/>
    <cellStyle name="20% - Accent1 24 2" xfId="5245"/>
    <cellStyle name="20% - Accent1 24_RH et QS" xfId="5246"/>
    <cellStyle name="20% - Accent1 25" xfId="5247"/>
    <cellStyle name="20% - Accent1 25 2" xfId="5248"/>
    <cellStyle name="20% - Accent1 25_RH et QS" xfId="5249"/>
    <cellStyle name="20% - Accent1 26" xfId="5250"/>
    <cellStyle name="20% - Accent1 26 2" xfId="5251"/>
    <cellStyle name="20% - Accent1 26_RH et QS" xfId="5252"/>
    <cellStyle name="20% - Accent1 27" xfId="5253"/>
    <cellStyle name="20% - Accent1 27 2" xfId="5254"/>
    <cellStyle name="20% - Accent1 27_RH et QS" xfId="5255"/>
    <cellStyle name="20% - Accent1 28" xfId="5256"/>
    <cellStyle name="20% - Accent1 28 2" xfId="5257"/>
    <cellStyle name="20% - Accent1 28_RH et QS" xfId="5258"/>
    <cellStyle name="20% - Accent1 3" xfId="5259"/>
    <cellStyle name="20% - Accent1 3 2" xfId="5260"/>
    <cellStyle name="20% - Accent1 3_RH et QS" xfId="5261"/>
    <cellStyle name="20% - Accent1 4" xfId="5262"/>
    <cellStyle name="20% - Accent1 4 2" xfId="5263"/>
    <cellStyle name="20% - Accent1 4_RH et QS" xfId="5264"/>
    <cellStyle name="20% - Accent1 5" xfId="5265"/>
    <cellStyle name="20% - Accent1 5 2" xfId="5266"/>
    <cellStyle name="20% - Accent1 5_RH et QS" xfId="5267"/>
    <cellStyle name="20% - Accent1 6" xfId="5268"/>
    <cellStyle name="20% - Accent1 6 2" xfId="5269"/>
    <cellStyle name="20% - Accent1 6_RH et QS" xfId="5270"/>
    <cellStyle name="20% - Accent1 7" xfId="5271"/>
    <cellStyle name="20% - Accent1 7 2" xfId="5272"/>
    <cellStyle name="20% - Accent1 7_RH et QS" xfId="5273"/>
    <cellStyle name="20% - Accent1 8" xfId="5274"/>
    <cellStyle name="20% - Accent1 8 2" xfId="5275"/>
    <cellStyle name="20% - Accent1 8_RH et QS" xfId="5276"/>
    <cellStyle name="20% - Accent1 9" xfId="5277"/>
    <cellStyle name="20% - Accent1 9 2" xfId="5278"/>
    <cellStyle name="20% - Accent1 9_RH et QS" xfId="5279"/>
    <cellStyle name="20% - Accent2 10" xfId="5280"/>
    <cellStyle name="20% - Accent2 10 2" xfId="5281"/>
    <cellStyle name="20% - Accent2 10_RH et QS" xfId="5282"/>
    <cellStyle name="20% - Accent2 11" xfId="5283"/>
    <cellStyle name="20% - Accent2 11 2" xfId="5284"/>
    <cellStyle name="20% - Accent2 11_RH et QS" xfId="5285"/>
    <cellStyle name="20% - Accent2 12" xfId="5286"/>
    <cellStyle name="20% - Accent2 12 2" xfId="5287"/>
    <cellStyle name="20% - Accent2 12_RH et QS" xfId="5288"/>
    <cellStyle name="20% - Accent2 13" xfId="5289"/>
    <cellStyle name="20% - Accent2 13 2" xfId="5290"/>
    <cellStyle name="20% - Accent2 13_RH et QS" xfId="5291"/>
    <cellStyle name="20% - Accent2 14" xfId="5292"/>
    <cellStyle name="20% - Accent2 14 2" xfId="5293"/>
    <cellStyle name="20% - Accent2 14_RH et QS" xfId="5294"/>
    <cellStyle name="20% - Accent2 15" xfId="5295"/>
    <cellStyle name="20% - Accent2 15 2" xfId="5296"/>
    <cellStyle name="20% - Accent2 15_RH et QS" xfId="5297"/>
    <cellStyle name="20% - Accent2 16" xfId="5298"/>
    <cellStyle name="20% - Accent2 16 2" xfId="5299"/>
    <cellStyle name="20% - Accent2 16_RH et QS" xfId="5300"/>
    <cellStyle name="20% - Accent2 17" xfId="5301"/>
    <cellStyle name="20% - Accent2 17 2" xfId="5302"/>
    <cellStyle name="20% - Accent2 17_RH et QS" xfId="5303"/>
    <cellStyle name="20% - Accent2 18" xfId="5304"/>
    <cellStyle name="20% - Accent2 18 2" xfId="5305"/>
    <cellStyle name="20% - Accent2 18_RH et QS" xfId="5306"/>
    <cellStyle name="20% - Accent2 19" xfId="5307"/>
    <cellStyle name="20% - Accent2 19 2" xfId="5308"/>
    <cellStyle name="20% - Accent2 19_RH et QS" xfId="5309"/>
    <cellStyle name="20% - Accent2 2" xfId="5310"/>
    <cellStyle name="20% - Accent2 2 2" xfId="5311"/>
    <cellStyle name="20% - Accent2 2_RH et QS" xfId="5312"/>
    <cellStyle name="20% - Accent2 20" xfId="5313"/>
    <cellStyle name="20% - Accent2 20 2" xfId="5314"/>
    <cellStyle name="20% - Accent2 20_RH et QS" xfId="5315"/>
    <cellStyle name="20% - Accent2 21" xfId="5316"/>
    <cellStyle name="20% - Accent2 21 2" xfId="5317"/>
    <cellStyle name="20% - Accent2 21_RH et QS" xfId="5318"/>
    <cellStyle name="20% - Accent2 22" xfId="5319"/>
    <cellStyle name="20% - Accent2 22 2" xfId="5320"/>
    <cellStyle name="20% - Accent2 22_RH et QS" xfId="5321"/>
    <cellStyle name="20% - Accent2 23" xfId="5322"/>
    <cellStyle name="20% - Accent2 23 2" xfId="5323"/>
    <cellStyle name="20% - Accent2 23_RH et QS" xfId="5324"/>
    <cellStyle name="20% - Accent2 24" xfId="5325"/>
    <cellStyle name="20% - Accent2 24 2" xfId="5326"/>
    <cellStyle name="20% - Accent2 24_RH et QS" xfId="5327"/>
    <cellStyle name="20% - Accent2 25" xfId="5328"/>
    <cellStyle name="20% - Accent2 25 2" xfId="5329"/>
    <cellStyle name="20% - Accent2 25_RH et QS" xfId="5330"/>
    <cellStyle name="20% - Accent2 26" xfId="5331"/>
    <cellStyle name="20% - Accent2 26 2" xfId="5332"/>
    <cellStyle name="20% - Accent2 26_RH et QS" xfId="5333"/>
    <cellStyle name="20% - Accent2 27" xfId="5334"/>
    <cellStyle name="20% - Accent2 27 2" xfId="5335"/>
    <cellStyle name="20% - Accent2 27_RH et QS" xfId="5336"/>
    <cellStyle name="20% - Accent2 28" xfId="5337"/>
    <cellStyle name="20% - Accent2 28 2" xfId="5338"/>
    <cellStyle name="20% - Accent2 28_RH et QS" xfId="5339"/>
    <cellStyle name="20% - Accent2 3" xfId="5340"/>
    <cellStyle name="20% - Accent2 3 2" xfId="5341"/>
    <cellStyle name="20% - Accent2 3_RH et QS" xfId="5342"/>
    <cellStyle name="20% - Accent2 4" xfId="5343"/>
    <cellStyle name="20% - Accent2 4 2" xfId="5344"/>
    <cellStyle name="20% - Accent2 4_RH et QS" xfId="5345"/>
    <cellStyle name="20% - Accent2 5" xfId="5346"/>
    <cellStyle name="20% - Accent2 5 2" xfId="5347"/>
    <cellStyle name="20% - Accent2 5_RH et QS" xfId="5348"/>
    <cellStyle name="20% - Accent2 6" xfId="5349"/>
    <cellStyle name="20% - Accent2 6 2" xfId="5350"/>
    <cellStyle name="20% - Accent2 6_RH et QS" xfId="5351"/>
    <cellStyle name="20% - Accent2 7" xfId="5352"/>
    <cellStyle name="20% - Accent2 7 2" xfId="5353"/>
    <cellStyle name="20% - Accent2 7_RH et QS" xfId="5354"/>
    <cellStyle name="20% - Accent2 8" xfId="5355"/>
    <cellStyle name="20% - Accent2 8 2" xfId="5356"/>
    <cellStyle name="20% - Accent2 8_RH et QS" xfId="5357"/>
    <cellStyle name="20% - Accent2 9" xfId="5358"/>
    <cellStyle name="20% - Accent2 9 2" xfId="5359"/>
    <cellStyle name="20% - Accent2 9_RH et QS" xfId="5360"/>
    <cellStyle name="20% - Accent3 10" xfId="5361"/>
    <cellStyle name="20% - Accent3 10 2" xfId="5362"/>
    <cellStyle name="20% - Accent3 10_RH et QS" xfId="5363"/>
    <cellStyle name="20% - Accent3 11" xfId="5364"/>
    <cellStyle name="20% - Accent3 11 2" xfId="5365"/>
    <cellStyle name="20% - Accent3 11_RH et QS" xfId="5366"/>
    <cellStyle name="20% - Accent3 12" xfId="5367"/>
    <cellStyle name="20% - Accent3 12 2" xfId="5368"/>
    <cellStyle name="20% - Accent3 12_RH et QS" xfId="5369"/>
    <cellStyle name="20% - Accent3 13" xfId="5370"/>
    <cellStyle name="20% - Accent3 13 2" xfId="5371"/>
    <cellStyle name="20% - Accent3 13_RH et QS" xfId="5372"/>
    <cellStyle name="20% - Accent3 14" xfId="5373"/>
    <cellStyle name="20% - Accent3 14 2" xfId="5374"/>
    <cellStyle name="20% - Accent3 14_RH et QS" xfId="5375"/>
    <cellStyle name="20% - Accent3 15" xfId="5376"/>
    <cellStyle name="20% - Accent3 15 2" xfId="5377"/>
    <cellStyle name="20% - Accent3 15_RH et QS" xfId="5378"/>
    <cellStyle name="20% - Accent3 16" xfId="5379"/>
    <cellStyle name="20% - Accent3 16 2" xfId="5380"/>
    <cellStyle name="20% - Accent3 16_RH et QS" xfId="5381"/>
    <cellStyle name="20% - Accent3 17" xfId="5382"/>
    <cellStyle name="20% - Accent3 17 2" xfId="5383"/>
    <cellStyle name="20% - Accent3 17_RH et QS" xfId="5384"/>
    <cellStyle name="20% - Accent3 18" xfId="5385"/>
    <cellStyle name="20% - Accent3 18 2" xfId="5386"/>
    <cellStyle name="20% - Accent3 18_RH et QS" xfId="5387"/>
    <cellStyle name="20% - Accent3 19" xfId="5388"/>
    <cellStyle name="20% - Accent3 19 2" xfId="5389"/>
    <cellStyle name="20% - Accent3 19_RH et QS" xfId="5390"/>
    <cellStyle name="20% - Accent3 2" xfId="5391"/>
    <cellStyle name="20% - Accent3 2 2" xfId="5392"/>
    <cellStyle name="20% - Accent3 2_RH et QS" xfId="5393"/>
    <cellStyle name="20% - Accent3 20" xfId="5394"/>
    <cellStyle name="20% - Accent3 20 2" xfId="5395"/>
    <cellStyle name="20% - Accent3 20_RH et QS" xfId="5396"/>
    <cellStyle name="20% - Accent3 21" xfId="5397"/>
    <cellStyle name="20% - Accent3 21 2" xfId="5398"/>
    <cellStyle name="20% - Accent3 21_RH et QS" xfId="5399"/>
    <cellStyle name="20% - Accent3 22" xfId="5400"/>
    <cellStyle name="20% - Accent3 22 2" xfId="5401"/>
    <cellStyle name="20% - Accent3 22_RH et QS" xfId="5402"/>
    <cellStyle name="20% - Accent3 23" xfId="5403"/>
    <cellStyle name="20% - Accent3 23 2" xfId="5404"/>
    <cellStyle name="20% - Accent3 23_RH et QS" xfId="5405"/>
    <cellStyle name="20% - Accent3 24" xfId="5406"/>
    <cellStyle name="20% - Accent3 24 2" xfId="5407"/>
    <cellStyle name="20% - Accent3 24_RH et QS" xfId="5408"/>
    <cellStyle name="20% - Accent3 25" xfId="5409"/>
    <cellStyle name="20% - Accent3 25 2" xfId="5410"/>
    <cellStyle name="20% - Accent3 25_RH et QS" xfId="5411"/>
    <cellStyle name="20% - Accent3 26" xfId="5412"/>
    <cellStyle name="20% - Accent3 26 2" xfId="5413"/>
    <cellStyle name="20% - Accent3 26_RH et QS" xfId="5414"/>
    <cellStyle name="20% - Accent3 27" xfId="5415"/>
    <cellStyle name="20% - Accent3 27 2" xfId="5416"/>
    <cellStyle name="20% - Accent3 27_RH et QS" xfId="5417"/>
    <cellStyle name="20% - Accent3 28" xfId="5418"/>
    <cellStyle name="20% - Accent3 28 2" xfId="5419"/>
    <cellStyle name="20% - Accent3 28_RH et QS" xfId="5420"/>
    <cellStyle name="20% - Accent3 3" xfId="5421"/>
    <cellStyle name="20% - Accent3 3 2" xfId="5422"/>
    <cellStyle name="20% - Accent3 3_RH et QS" xfId="5423"/>
    <cellStyle name="20% - Accent3 4" xfId="5424"/>
    <cellStyle name="20% - Accent3 4 2" xfId="5425"/>
    <cellStyle name="20% - Accent3 4_RH et QS" xfId="5426"/>
    <cellStyle name="20% - Accent3 5" xfId="5427"/>
    <cellStyle name="20% - Accent3 5 2" xfId="5428"/>
    <cellStyle name="20% - Accent3 5_RH et QS" xfId="5429"/>
    <cellStyle name="20% - Accent3 6" xfId="5430"/>
    <cellStyle name="20% - Accent3 6 2" xfId="5431"/>
    <cellStyle name="20% - Accent3 6_RH et QS" xfId="5432"/>
    <cellStyle name="20% - Accent3 7" xfId="5433"/>
    <cellStyle name="20% - Accent3 7 2" xfId="5434"/>
    <cellStyle name="20% - Accent3 7_RH et QS" xfId="5435"/>
    <cellStyle name="20% - Accent3 8" xfId="5436"/>
    <cellStyle name="20% - Accent3 8 2" xfId="5437"/>
    <cellStyle name="20% - Accent3 8_RH et QS" xfId="5438"/>
    <cellStyle name="20% - Accent3 9" xfId="5439"/>
    <cellStyle name="20% - Accent3 9 2" xfId="5440"/>
    <cellStyle name="20% - Accent3 9_RH et QS" xfId="5441"/>
    <cellStyle name="20% - Accent4 10" xfId="5442"/>
    <cellStyle name="20% - Accent4 10 2" xfId="5443"/>
    <cellStyle name="20% - Accent4 10_RH et QS" xfId="5444"/>
    <cellStyle name="20% - Accent4 11" xfId="5445"/>
    <cellStyle name="20% - Accent4 11 2" xfId="5446"/>
    <cellStyle name="20% - Accent4 11_RH et QS" xfId="5447"/>
    <cellStyle name="20% - Accent4 12" xfId="5448"/>
    <cellStyle name="20% - Accent4 12 2" xfId="5449"/>
    <cellStyle name="20% - Accent4 12_RH et QS" xfId="5450"/>
    <cellStyle name="20% - Accent4 13" xfId="5451"/>
    <cellStyle name="20% - Accent4 13 2" xfId="5452"/>
    <cellStyle name="20% - Accent4 13_RH et QS" xfId="5453"/>
    <cellStyle name="20% - Accent4 14" xfId="5454"/>
    <cellStyle name="20% - Accent4 14 2" xfId="5455"/>
    <cellStyle name="20% - Accent4 14_RH et QS" xfId="5456"/>
    <cellStyle name="20% - Accent4 15" xfId="5457"/>
    <cellStyle name="20% - Accent4 15 2" xfId="5458"/>
    <cellStyle name="20% - Accent4 15_RH et QS" xfId="5459"/>
    <cellStyle name="20% - Accent4 16" xfId="5460"/>
    <cellStyle name="20% - Accent4 16 2" xfId="5461"/>
    <cellStyle name="20% - Accent4 16_RH et QS" xfId="5462"/>
    <cellStyle name="20% - Accent4 17" xfId="5463"/>
    <cellStyle name="20% - Accent4 17 2" xfId="5464"/>
    <cellStyle name="20% - Accent4 17_RH et QS" xfId="5465"/>
    <cellStyle name="20% - Accent4 18" xfId="5466"/>
    <cellStyle name="20% - Accent4 18 2" xfId="5467"/>
    <cellStyle name="20% - Accent4 18_RH et QS" xfId="5468"/>
    <cellStyle name="20% - Accent4 19" xfId="5469"/>
    <cellStyle name="20% - Accent4 19 2" xfId="5470"/>
    <cellStyle name="20% - Accent4 19_RH et QS" xfId="5471"/>
    <cellStyle name="20% - Accent4 2" xfId="5472"/>
    <cellStyle name="20% - Accent4 2 2" xfId="5473"/>
    <cellStyle name="20% - Accent4 2_RH et QS" xfId="5474"/>
    <cellStyle name="20% - Accent4 20" xfId="5475"/>
    <cellStyle name="20% - Accent4 20 2" xfId="5476"/>
    <cellStyle name="20% - Accent4 20_RH et QS" xfId="5477"/>
    <cellStyle name="20% - Accent4 21" xfId="5478"/>
    <cellStyle name="20% - Accent4 21 2" xfId="5479"/>
    <cellStyle name="20% - Accent4 21_RH et QS" xfId="5480"/>
    <cellStyle name="20% - Accent4 22" xfId="5481"/>
    <cellStyle name="20% - Accent4 22 2" xfId="5482"/>
    <cellStyle name="20% - Accent4 22_RH et QS" xfId="5483"/>
    <cellStyle name="20% - Accent4 23" xfId="5484"/>
    <cellStyle name="20% - Accent4 23 2" xfId="5485"/>
    <cellStyle name="20% - Accent4 23_RH et QS" xfId="5486"/>
    <cellStyle name="20% - Accent4 24" xfId="5487"/>
    <cellStyle name="20% - Accent4 24 2" xfId="5488"/>
    <cellStyle name="20% - Accent4 24_RH et QS" xfId="5489"/>
    <cellStyle name="20% - Accent4 25" xfId="5490"/>
    <cellStyle name="20% - Accent4 25 2" xfId="5491"/>
    <cellStyle name="20% - Accent4 25_RH et QS" xfId="5492"/>
    <cellStyle name="20% - Accent4 26" xfId="5493"/>
    <cellStyle name="20% - Accent4 26 2" xfId="5494"/>
    <cellStyle name="20% - Accent4 26_RH et QS" xfId="5495"/>
    <cellStyle name="20% - Accent4 27" xfId="5496"/>
    <cellStyle name="20% - Accent4 27 2" xfId="5497"/>
    <cellStyle name="20% - Accent4 27_RH et QS" xfId="5498"/>
    <cellStyle name="20% - Accent4 28" xfId="5499"/>
    <cellStyle name="20% - Accent4 28 2" xfId="5500"/>
    <cellStyle name="20% - Accent4 28_RH et QS" xfId="5501"/>
    <cellStyle name="20% - Accent4 3" xfId="5502"/>
    <cellStyle name="20% - Accent4 3 2" xfId="5503"/>
    <cellStyle name="20% - Accent4 3_RH et QS" xfId="5504"/>
    <cellStyle name="20% - Accent4 4" xfId="5505"/>
    <cellStyle name="20% - Accent4 4 2" xfId="5506"/>
    <cellStyle name="20% - Accent4 4_RH et QS" xfId="5507"/>
    <cellStyle name="20% - Accent4 5" xfId="5508"/>
    <cellStyle name="20% - Accent4 5 2" xfId="5509"/>
    <cellStyle name="20% - Accent4 5_RH et QS" xfId="5510"/>
    <cellStyle name="20% - Accent4 6" xfId="5511"/>
    <cellStyle name="20% - Accent4 6 2" xfId="5512"/>
    <cellStyle name="20% - Accent4 6_RH et QS" xfId="5513"/>
    <cellStyle name="20% - Accent4 7" xfId="5514"/>
    <cellStyle name="20% - Accent4 7 2" xfId="5515"/>
    <cellStyle name="20% - Accent4 7_RH et QS" xfId="5516"/>
    <cellStyle name="20% - Accent4 8" xfId="5517"/>
    <cellStyle name="20% - Accent4 8 2" xfId="5518"/>
    <cellStyle name="20% - Accent4 8_RH et QS" xfId="5519"/>
    <cellStyle name="20% - Accent4 9" xfId="5520"/>
    <cellStyle name="20% - Accent4 9 2" xfId="5521"/>
    <cellStyle name="20% - Accent4 9_RH et QS" xfId="5522"/>
    <cellStyle name="20% - Accent5 10" xfId="5523"/>
    <cellStyle name="20% - Accent5 10 2" xfId="5524"/>
    <cellStyle name="20% - Accent5 10_RH et QS" xfId="5525"/>
    <cellStyle name="20% - Accent5 11" xfId="5526"/>
    <cellStyle name="20% - Accent5 11 2" xfId="5527"/>
    <cellStyle name="20% - Accent5 11_RH et QS" xfId="5528"/>
    <cellStyle name="20% - Accent5 12" xfId="5529"/>
    <cellStyle name="20% - Accent5 12 2" xfId="5530"/>
    <cellStyle name="20% - Accent5 12_RH et QS" xfId="5531"/>
    <cellStyle name="20% - Accent5 13" xfId="5532"/>
    <cellStyle name="20% - Accent5 13 2" xfId="5533"/>
    <cellStyle name="20% - Accent5 13_RH et QS" xfId="5534"/>
    <cellStyle name="20% - Accent5 14" xfId="5535"/>
    <cellStyle name="20% - Accent5 14 2" xfId="5536"/>
    <cellStyle name="20% - Accent5 14_RH et QS" xfId="5537"/>
    <cellStyle name="20% - Accent5 15" xfId="5538"/>
    <cellStyle name="20% - Accent5 15 2" xfId="5539"/>
    <cellStyle name="20% - Accent5 15_RH et QS" xfId="5540"/>
    <cellStyle name="20% - Accent5 16" xfId="5541"/>
    <cellStyle name="20% - Accent5 16 2" xfId="5542"/>
    <cellStyle name="20% - Accent5 16_RH et QS" xfId="5543"/>
    <cellStyle name="20% - Accent5 17" xfId="5544"/>
    <cellStyle name="20% - Accent5 17 2" xfId="5545"/>
    <cellStyle name="20% - Accent5 17_RH et QS" xfId="5546"/>
    <cellStyle name="20% - Accent5 18" xfId="5547"/>
    <cellStyle name="20% - Accent5 18 2" xfId="5548"/>
    <cellStyle name="20% - Accent5 18_RH et QS" xfId="5549"/>
    <cellStyle name="20% - Accent5 19" xfId="5550"/>
    <cellStyle name="20% - Accent5 19 2" xfId="5551"/>
    <cellStyle name="20% - Accent5 19_RH et QS" xfId="5552"/>
    <cellStyle name="20% - Accent5 2" xfId="5553"/>
    <cellStyle name="20% - Accent5 2 2" xfId="5554"/>
    <cellStyle name="20% - Accent5 2_RH et QS" xfId="5555"/>
    <cellStyle name="20% - Accent5 20" xfId="5556"/>
    <cellStyle name="20% - Accent5 20 2" xfId="5557"/>
    <cellStyle name="20% - Accent5 20_RH et QS" xfId="5558"/>
    <cellStyle name="20% - Accent5 21" xfId="5559"/>
    <cellStyle name="20% - Accent5 21 2" xfId="5560"/>
    <cellStyle name="20% - Accent5 21_RH et QS" xfId="5561"/>
    <cellStyle name="20% - Accent5 22" xfId="5562"/>
    <cellStyle name="20% - Accent5 22 2" xfId="5563"/>
    <cellStyle name="20% - Accent5 22_RH et QS" xfId="5564"/>
    <cellStyle name="20% - Accent5 23" xfId="5565"/>
    <cellStyle name="20% - Accent5 23 2" xfId="5566"/>
    <cellStyle name="20% - Accent5 23_RH et QS" xfId="5567"/>
    <cellStyle name="20% - Accent5 24" xfId="5568"/>
    <cellStyle name="20% - Accent5 24 2" xfId="5569"/>
    <cellStyle name="20% - Accent5 24_RH et QS" xfId="5570"/>
    <cellStyle name="20% - Accent5 25" xfId="5571"/>
    <cellStyle name="20% - Accent5 25 2" xfId="5572"/>
    <cellStyle name="20% - Accent5 25_RH et QS" xfId="5573"/>
    <cellStyle name="20% - Accent5 26" xfId="5574"/>
    <cellStyle name="20% - Accent5 26 2" xfId="5575"/>
    <cellStyle name="20% - Accent5 26_RH et QS" xfId="5576"/>
    <cellStyle name="20% - Accent5 27" xfId="5577"/>
    <cellStyle name="20% - Accent5 27 2" xfId="5578"/>
    <cellStyle name="20% - Accent5 27_RH et QS" xfId="5579"/>
    <cellStyle name="20% - Accent5 28" xfId="5580"/>
    <cellStyle name="20% - Accent5 28 2" xfId="5581"/>
    <cellStyle name="20% - Accent5 28_RH et QS" xfId="5582"/>
    <cellStyle name="20% - Accent5 3" xfId="5583"/>
    <cellStyle name="20% - Accent5 3 2" xfId="5584"/>
    <cellStyle name="20% - Accent5 3_RH et QS" xfId="5585"/>
    <cellStyle name="20% - Accent5 4" xfId="5586"/>
    <cellStyle name="20% - Accent5 4 2" xfId="5587"/>
    <cellStyle name="20% - Accent5 4_RH et QS" xfId="5588"/>
    <cellStyle name="20% - Accent5 5" xfId="5589"/>
    <cellStyle name="20% - Accent5 5 2" xfId="5590"/>
    <cellStyle name="20% - Accent5 5_RH et QS" xfId="5591"/>
    <cellStyle name="20% - Accent5 6" xfId="5592"/>
    <cellStyle name="20% - Accent5 6 2" xfId="5593"/>
    <cellStyle name="20% - Accent5 6_RH et QS" xfId="5594"/>
    <cellStyle name="20% - Accent5 7" xfId="5595"/>
    <cellStyle name="20% - Accent5 7 2" xfId="5596"/>
    <cellStyle name="20% - Accent5 7_RH et QS" xfId="5597"/>
    <cellStyle name="20% - Accent5 8" xfId="5598"/>
    <cellStyle name="20% - Accent5 8 2" xfId="5599"/>
    <cellStyle name="20% - Accent5 8_RH et QS" xfId="5600"/>
    <cellStyle name="20% - Accent5 9" xfId="5601"/>
    <cellStyle name="20% - Accent5 9 2" xfId="5602"/>
    <cellStyle name="20% - Accent5 9_RH et QS" xfId="5603"/>
    <cellStyle name="20% - Accent6 10" xfId="5604"/>
    <cellStyle name="20% - Accent6 10 2" xfId="5605"/>
    <cellStyle name="20% - Accent6 10_RH et QS" xfId="5606"/>
    <cellStyle name="20% - Accent6 11" xfId="5607"/>
    <cellStyle name="20% - Accent6 11 2" xfId="5608"/>
    <cellStyle name="20% - Accent6 11_RH et QS" xfId="5609"/>
    <cellStyle name="20% - Accent6 12" xfId="5610"/>
    <cellStyle name="20% - Accent6 12 2" xfId="5611"/>
    <cellStyle name="20% - Accent6 12_RH et QS" xfId="5612"/>
    <cellStyle name="20% - Accent6 13" xfId="5613"/>
    <cellStyle name="20% - Accent6 13 2" xfId="5614"/>
    <cellStyle name="20% - Accent6 13_RH et QS" xfId="5615"/>
    <cellStyle name="20% - Accent6 14" xfId="5616"/>
    <cellStyle name="20% - Accent6 14 2" xfId="5617"/>
    <cellStyle name="20% - Accent6 14_RH et QS" xfId="5618"/>
    <cellStyle name="20% - Accent6 15" xfId="5619"/>
    <cellStyle name="20% - Accent6 15 2" xfId="5620"/>
    <cellStyle name="20% - Accent6 15_RH et QS" xfId="5621"/>
    <cellStyle name="20% - Accent6 16" xfId="5622"/>
    <cellStyle name="20% - Accent6 16 2" xfId="5623"/>
    <cellStyle name="20% - Accent6 16_RH et QS" xfId="5624"/>
    <cellStyle name="20% - Accent6 17" xfId="5625"/>
    <cellStyle name="20% - Accent6 17 2" xfId="5626"/>
    <cellStyle name="20% - Accent6 17_RH et QS" xfId="5627"/>
    <cellStyle name="20% - Accent6 18" xfId="5628"/>
    <cellStyle name="20% - Accent6 18 2" xfId="5629"/>
    <cellStyle name="20% - Accent6 18_RH et QS" xfId="5630"/>
    <cellStyle name="20% - Accent6 19" xfId="5631"/>
    <cellStyle name="20% - Accent6 19 2" xfId="5632"/>
    <cellStyle name="20% - Accent6 19_RH et QS" xfId="5633"/>
    <cellStyle name="20% - Accent6 2" xfId="5634"/>
    <cellStyle name="20% - Accent6 2 2" xfId="5635"/>
    <cellStyle name="20% - Accent6 2_RH et QS" xfId="5636"/>
    <cellStyle name="20% - Accent6 20" xfId="5637"/>
    <cellStyle name="20% - Accent6 20 2" xfId="5638"/>
    <cellStyle name="20% - Accent6 20_RH et QS" xfId="5639"/>
    <cellStyle name="20% - Accent6 21" xfId="5640"/>
    <cellStyle name="20% - Accent6 21 2" xfId="5641"/>
    <cellStyle name="20% - Accent6 21_RH et QS" xfId="5642"/>
    <cellStyle name="20% - Accent6 22" xfId="5643"/>
    <cellStyle name="20% - Accent6 22 2" xfId="5644"/>
    <cellStyle name="20% - Accent6 22_RH et QS" xfId="5645"/>
    <cellStyle name="20% - Accent6 23" xfId="5646"/>
    <cellStyle name="20% - Accent6 23 2" xfId="5647"/>
    <cellStyle name="20% - Accent6 23_RH et QS" xfId="5648"/>
    <cellStyle name="20% - Accent6 24" xfId="5649"/>
    <cellStyle name="20% - Accent6 24 2" xfId="5650"/>
    <cellStyle name="20% - Accent6 24_RH et QS" xfId="5651"/>
    <cellStyle name="20% - Accent6 25" xfId="5652"/>
    <cellStyle name="20% - Accent6 25 2" xfId="5653"/>
    <cellStyle name="20% - Accent6 25_RH et QS" xfId="5654"/>
    <cellStyle name="20% - Accent6 26" xfId="5655"/>
    <cellStyle name="20% - Accent6 26 2" xfId="5656"/>
    <cellStyle name="20% - Accent6 26_RH et QS" xfId="5657"/>
    <cellStyle name="20% - Accent6 27" xfId="5658"/>
    <cellStyle name="20% - Accent6 27 2" xfId="5659"/>
    <cellStyle name="20% - Accent6 27_RH et QS" xfId="5660"/>
    <cellStyle name="20% - Accent6 28" xfId="5661"/>
    <cellStyle name="20% - Accent6 28 2" xfId="5662"/>
    <cellStyle name="20% - Accent6 28_RH et QS" xfId="5663"/>
    <cellStyle name="20% - Accent6 3" xfId="5664"/>
    <cellStyle name="20% - Accent6 3 2" xfId="5665"/>
    <cellStyle name="20% - Accent6 3_RH et QS" xfId="5666"/>
    <cellStyle name="20% - Accent6 4" xfId="5667"/>
    <cellStyle name="20% - Accent6 4 2" xfId="5668"/>
    <cellStyle name="20% - Accent6 4_RH et QS" xfId="5669"/>
    <cellStyle name="20% - Accent6 5" xfId="5670"/>
    <cellStyle name="20% - Accent6 5 2" xfId="5671"/>
    <cellStyle name="20% - Accent6 5_RH et QS" xfId="5672"/>
    <cellStyle name="20% - Accent6 6" xfId="5673"/>
    <cellStyle name="20% - Accent6 6 2" xfId="5674"/>
    <cellStyle name="20% - Accent6 6_RH et QS" xfId="5675"/>
    <cellStyle name="20% - Accent6 7" xfId="5676"/>
    <cellStyle name="20% - Accent6 7 2" xfId="5677"/>
    <cellStyle name="20% - Accent6 7_RH et QS" xfId="5678"/>
    <cellStyle name="20% - Accent6 8" xfId="5679"/>
    <cellStyle name="20% - Accent6 8 2" xfId="5680"/>
    <cellStyle name="20% - Accent6 8_RH et QS" xfId="5681"/>
    <cellStyle name="20% - Accent6 9" xfId="5682"/>
    <cellStyle name="20% - Accent6 9 2" xfId="5683"/>
    <cellStyle name="20% - Accent6 9_RH et QS" xfId="5684"/>
    <cellStyle name="40 % - Accent1 10 2 2" xfId="5685"/>
    <cellStyle name="40 % - Accent1 10 2_RH et QS" xfId="5686"/>
    <cellStyle name="40 % - Accent1 10 3 2" xfId="5687"/>
    <cellStyle name="40 % - Accent1 10 3_RH et QS" xfId="5688"/>
    <cellStyle name="40 % - Accent1 10 4" xfId="5689"/>
    <cellStyle name="40 % - Accent1 10_RH et QS" xfId="5690"/>
    <cellStyle name="40 % - Accent1 11 2" xfId="5691"/>
    <cellStyle name="40 % - Accent1 11_RH et QS" xfId="5692"/>
    <cellStyle name="40 % - Accent1 12 2" xfId="5693"/>
    <cellStyle name="40 % - Accent1 12_RH et QS" xfId="5694"/>
    <cellStyle name="40 % - Accent1 13 2" xfId="5695"/>
    <cellStyle name="40 % - Accent1 13_RH et QS" xfId="5696"/>
    <cellStyle name="40 % - Accent1 2 2_Parc Mobile" xfId="5697"/>
    <cellStyle name="40 % - Accent1 3 2_Parc Mobile" xfId="5698"/>
    <cellStyle name="40 % - Accent1 4 2_Parc Mobile" xfId="5699"/>
    <cellStyle name="40 % - Accent1 6 2" xfId="5700"/>
    <cellStyle name="40 % - Accent1 7 2 2" xfId="5701"/>
    <cellStyle name="40 % - Accent1 7 2_RH et QS" xfId="5702"/>
    <cellStyle name="40 % - Accent1 7 3 2" xfId="5703"/>
    <cellStyle name="40 % - Accent1 7 3_RH et QS" xfId="5704"/>
    <cellStyle name="40 % - Accent1 7 4" xfId="5705"/>
    <cellStyle name="40 % - Accent1 7_RH et QS" xfId="5706"/>
    <cellStyle name="40 % - Accent1 8 2 2" xfId="5707"/>
    <cellStyle name="40 % - Accent1 8 2_RH et QS" xfId="5708"/>
    <cellStyle name="40 % - Accent1 8 3 2" xfId="5709"/>
    <cellStyle name="40 % - Accent1 8 3_RH et QS" xfId="5710"/>
    <cellStyle name="40 % - Accent1 8 4" xfId="5711"/>
    <cellStyle name="40 % - Accent1 8_RH et QS" xfId="5712"/>
    <cellStyle name="40 % - Accent1 9 2 2" xfId="5713"/>
    <cellStyle name="40 % - Accent1 9 2_RH et QS" xfId="5714"/>
    <cellStyle name="40 % - Accent1 9 3 2" xfId="5715"/>
    <cellStyle name="40 % - Accent1 9 3_RH et QS" xfId="5716"/>
    <cellStyle name="40 % - Accent1 9 4" xfId="5717"/>
    <cellStyle name="40 % - Accent1 9_RH et QS" xfId="5718"/>
    <cellStyle name="40 % - Accent2 10 2 2" xfId="5719"/>
    <cellStyle name="40 % - Accent2 10 2_RH et QS" xfId="5720"/>
    <cellStyle name="40 % - Accent2 10 3 2" xfId="5721"/>
    <cellStyle name="40 % - Accent2 10 3_RH et QS" xfId="5722"/>
    <cellStyle name="40 % - Accent2 10 4" xfId="5723"/>
    <cellStyle name="40 % - Accent2 10_RH et QS" xfId="5724"/>
    <cellStyle name="40 % - Accent2 11 2" xfId="5725"/>
    <cellStyle name="40 % - Accent2 11_RH et QS" xfId="5726"/>
    <cellStyle name="40 % - Accent2 12 2" xfId="5727"/>
    <cellStyle name="40 % - Accent2 12_RH et QS" xfId="5728"/>
    <cellStyle name="40 % - Accent2 13 2" xfId="5729"/>
    <cellStyle name="40 % - Accent2 13_RH et QS" xfId="5730"/>
    <cellStyle name="40 % - Accent2 2 2_Parc Mobile" xfId="5731"/>
    <cellStyle name="40 % - Accent2 3 2_Parc Mobile" xfId="5732"/>
    <cellStyle name="40 % - Accent2 4 2_Parc Mobile" xfId="5733"/>
    <cellStyle name="40 % - Accent2 5 2" xfId="5734"/>
    <cellStyle name="40 % - Accent2 6 2" xfId="5735"/>
    <cellStyle name="40 % - Accent2 7 2 2" xfId="5736"/>
    <cellStyle name="40 % - Accent2 7 2_RH et QS" xfId="5737"/>
    <cellStyle name="40 % - Accent2 7 3 2" xfId="5738"/>
    <cellStyle name="40 % - Accent2 7 3_RH et QS" xfId="5739"/>
    <cellStyle name="40 % - Accent2 7 4" xfId="5740"/>
    <cellStyle name="40 % - Accent2 7_RH et QS" xfId="5741"/>
    <cellStyle name="40 % - Accent2 8 2 2" xfId="5742"/>
    <cellStyle name="40 % - Accent2 8 2_RH et QS" xfId="5743"/>
    <cellStyle name="40 % - Accent2 8 3 2" xfId="5744"/>
    <cellStyle name="40 % - Accent2 8 3_RH et QS" xfId="5745"/>
    <cellStyle name="40 % - Accent2 8 4" xfId="5746"/>
    <cellStyle name="40 % - Accent2 8_RH et QS" xfId="5747"/>
    <cellStyle name="40 % - Accent2 9 2 2" xfId="5748"/>
    <cellStyle name="40 % - Accent2 9 2_RH et QS" xfId="5749"/>
    <cellStyle name="40 % - Accent2 9 3 2" xfId="5750"/>
    <cellStyle name="40 % - Accent2 9 3_RH et QS" xfId="5751"/>
    <cellStyle name="40 % - Accent2 9 4" xfId="5752"/>
    <cellStyle name="40 % - Accent2 9_RH et QS" xfId="5753"/>
    <cellStyle name="40 % - Accent3 10 2 2" xfId="5754"/>
    <cellStyle name="40 % - Accent3 10 2_RH et QS" xfId="5755"/>
    <cellStyle name="40 % - Accent3 10 3 2" xfId="5756"/>
    <cellStyle name="40 % - Accent3 10 3_RH et QS" xfId="5757"/>
    <cellStyle name="40 % - Accent3 10 4" xfId="5758"/>
    <cellStyle name="40 % - Accent3 10_RH et QS" xfId="5759"/>
    <cellStyle name="40 % - Accent3 11 2" xfId="5760"/>
    <cellStyle name="40 % - Accent3 11_RH et QS" xfId="5761"/>
    <cellStyle name="40 % - Accent3 12 2" xfId="5762"/>
    <cellStyle name="40 % - Accent3 12_RH et QS" xfId="5763"/>
    <cellStyle name="40 % - Accent3 13 2" xfId="5764"/>
    <cellStyle name="40 % - Accent3 13_RH et QS" xfId="5765"/>
    <cellStyle name="40 % - Accent3 2 2_Parc Mobile" xfId="5766"/>
    <cellStyle name="40 % - Accent3 3 2_Parc Mobile" xfId="5767"/>
    <cellStyle name="40 % - Accent3 4 2_Parc Mobile" xfId="5768"/>
    <cellStyle name="40 % - Accent3 6 2" xfId="5769"/>
    <cellStyle name="40 % - Accent3 7 2 2" xfId="5770"/>
    <cellStyle name="40 % - Accent3 7 2_RH et QS" xfId="5771"/>
    <cellStyle name="40 % - Accent3 7 3 2" xfId="5772"/>
    <cellStyle name="40 % - Accent3 7 3_RH et QS" xfId="5773"/>
    <cellStyle name="40 % - Accent3 7 4" xfId="5774"/>
    <cellStyle name="40 % - Accent3 7_RH et QS" xfId="5775"/>
    <cellStyle name="40 % - Accent3 8 2 2" xfId="5776"/>
    <cellStyle name="40 % - Accent3 8 2_RH et QS" xfId="5777"/>
    <cellStyle name="40 % - Accent3 8 3 2" xfId="5778"/>
    <cellStyle name="40 % - Accent3 8 3_RH et QS" xfId="5779"/>
    <cellStyle name="40 % - Accent3 8 4" xfId="5780"/>
    <cellStyle name="40 % - Accent3 8_RH et QS" xfId="5781"/>
    <cellStyle name="40 % - Accent3 9 2 2" xfId="5782"/>
    <cellStyle name="40 % - Accent3 9 2_RH et QS" xfId="5783"/>
    <cellStyle name="40 % - Accent3 9 3 2" xfId="5784"/>
    <cellStyle name="40 % - Accent3 9 3_RH et QS" xfId="5785"/>
    <cellStyle name="40 % - Accent3 9 4" xfId="5786"/>
    <cellStyle name="40 % - Accent3 9_RH et QS" xfId="5787"/>
    <cellStyle name="40 % - Accent4 10 2 2" xfId="5788"/>
    <cellStyle name="40 % - Accent4 10 2_RH et QS" xfId="5789"/>
    <cellStyle name="40 % - Accent4 10 3 2" xfId="5790"/>
    <cellStyle name="40 % - Accent4 10 3_RH et QS" xfId="5791"/>
    <cellStyle name="40 % - Accent4 10 4" xfId="5792"/>
    <cellStyle name="40 % - Accent4 10_RH et QS" xfId="5793"/>
    <cellStyle name="40 % - Accent4 11 2" xfId="5794"/>
    <cellStyle name="40 % - Accent4 11_RH et QS" xfId="5795"/>
    <cellStyle name="40 % - Accent4 12 2" xfId="5796"/>
    <cellStyle name="40 % - Accent4 12_RH et QS" xfId="5797"/>
    <cellStyle name="40 % - Accent4 13 2" xfId="5798"/>
    <cellStyle name="40 % - Accent4 13_RH et QS" xfId="5799"/>
    <cellStyle name="40 % - Accent4 2 2_Parc Mobile" xfId="5800"/>
    <cellStyle name="40 % - Accent4 3 2_Parc Mobile" xfId="5801"/>
    <cellStyle name="40 % - Accent4 4 2_Parc Mobile" xfId="5802"/>
    <cellStyle name="40 % - Accent4 6 2" xfId="5803"/>
    <cellStyle name="40 % - Accent4 7 2 2" xfId="5804"/>
    <cellStyle name="40 % - Accent4 7 2_RH et QS" xfId="5805"/>
    <cellStyle name="40 % - Accent4 7 3 2" xfId="5806"/>
    <cellStyle name="40 % - Accent4 7 3_RH et QS" xfId="5807"/>
    <cellStyle name="40 % - Accent4 7 4" xfId="5808"/>
    <cellStyle name="40 % - Accent4 7_RH et QS" xfId="5809"/>
    <cellStyle name="40 % - Accent4 8 2 2" xfId="5810"/>
    <cellStyle name="40 % - Accent4 8 2_RH et QS" xfId="5811"/>
    <cellStyle name="40 % - Accent4 8 3 2" xfId="5812"/>
    <cellStyle name="40 % - Accent4 8 3_RH et QS" xfId="5813"/>
    <cellStyle name="40 % - Accent4 8 4" xfId="5814"/>
    <cellStyle name="40 % - Accent4 8_RH et QS" xfId="5815"/>
    <cellStyle name="40 % - Accent4 9 2 2" xfId="5816"/>
    <cellStyle name="40 % - Accent4 9 2_RH et QS" xfId="5817"/>
    <cellStyle name="40 % - Accent4 9 3 2" xfId="5818"/>
    <cellStyle name="40 % - Accent4 9 3_RH et QS" xfId="5819"/>
    <cellStyle name="40 % - Accent4 9 4" xfId="5820"/>
    <cellStyle name="40 % - Accent4 9_RH et QS" xfId="5821"/>
    <cellStyle name="40 % - Accent5 10 2 2" xfId="5822"/>
    <cellStyle name="40 % - Accent5 10 2_RH et QS" xfId="5823"/>
    <cellStyle name="40 % - Accent5 10 3 2" xfId="5824"/>
    <cellStyle name="40 % - Accent5 10 3_RH et QS" xfId="5825"/>
    <cellStyle name="40 % - Accent5 10 4" xfId="5826"/>
    <cellStyle name="40 % - Accent5 10_RH et QS" xfId="5827"/>
    <cellStyle name="40 % - Accent5 11 2" xfId="5828"/>
    <cellStyle name="40 % - Accent5 11_RH et QS" xfId="5829"/>
    <cellStyle name="40 % - Accent5 12 2" xfId="5830"/>
    <cellStyle name="40 % - Accent5 12_RH et QS" xfId="5831"/>
    <cellStyle name="40 % - Accent5 13 2" xfId="5832"/>
    <cellStyle name="40 % - Accent5 13_RH et QS" xfId="5833"/>
    <cellStyle name="40 % - Accent5 2 2_Parc Mobile" xfId="5834"/>
    <cellStyle name="40 % - Accent5 3 2_Parc Mobile" xfId="5835"/>
    <cellStyle name="40 % - Accent5 4 2_Parc Mobile" xfId="5836"/>
    <cellStyle name="40 % - Accent5 6 2" xfId="5837"/>
    <cellStyle name="40 % - Accent5 7 2 2" xfId="5838"/>
    <cellStyle name="40 % - Accent5 7 2_RH et QS" xfId="5839"/>
    <cellStyle name="40 % - Accent5 7 3 2" xfId="5840"/>
    <cellStyle name="40 % - Accent5 7 3_RH et QS" xfId="5841"/>
    <cellStyle name="40 % - Accent5 7 4" xfId="5842"/>
    <cellStyle name="40 % - Accent5 7_RH et QS" xfId="5843"/>
    <cellStyle name="40 % - Accent5 8 2 2" xfId="5844"/>
    <cellStyle name="40 % - Accent5 8 2_RH et QS" xfId="5845"/>
    <cellStyle name="40 % - Accent5 8 3 2" xfId="5846"/>
    <cellStyle name="40 % - Accent5 8 3_RH et QS" xfId="5847"/>
    <cellStyle name="40 % - Accent5 8 4" xfId="5848"/>
    <cellStyle name="40 % - Accent5 8_RH et QS" xfId="5849"/>
    <cellStyle name="40 % - Accent5 9 2 2" xfId="5850"/>
    <cellStyle name="40 % - Accent5 9 2_RH et QS" xfId="5851"/>
    <cellStyle name="40 % - Accent5 9 3 2" xfId="5852"/>
    <cellStyle name="40 % - Accent5 9 3_RH et QS" xfId="5853"/>
    <cellStyle name="40 % - Accent5 9 4" xfId="5854"/>
    <cellStyle name="40 % - Accent5 9_RH et QS" xfId="5855"/>
    <cellStyle name="40 % - Accent6 10 2 2" xfId="5856"/>
    <cellStyle name="40 % - Accent6 10 2_RH et QS" xfId="5857"/>
    <cellStyle name="40 % - Accent6 10 3 2" xfId="5858"/>
    <cellStyle name="40 % - Accent6 10 3_RH et QS" xfId="5859"/>
    <cellStyle name="40 % - Accent6 10 4" xfId="5860"/>
    <cellStyle name="40 % - Accent6 10_RH et QS" xfId="5861"/>
    <cellStyle name="40 % - Accent6 11 2" xfId="5862"/>
    <cellStyle name="40 % - Accent6 11_RH et QS" xfId="5863"/>
    <cellStyle name="40 % - Accent6 12 2" xfId="5864"/>
    <cellStyle name="40 % - Accent6 12_RH et QS" xfId="5865"/>
    <cellStyle name="40 % - Accent6 13 2" xfId="5866"/>
    <cellStyle name="40 % - Accent6 13_RH et QS" xfId="5867"/>
    <cellStyle name="40 % - Accent6 2 2_Parc Mobile" xfId="5868"/>
    <cellStyle name="40 % - Accent6 3 2_Parc Mobile" xfId="5869"/>
    <cellStyle name="40 % - Accent6 4 2_Parc Mobile" xfId="5870"/>
    <cellStyle name="40 % - Accent6 6 2" xfId="5871"/>
    <cellStyle name="40 % - Accent6 7 2 2" xfId="5872"/>
    <cellStyle name="40 % - Accent6 7 2_RH et QS" xfId="5873"/>
    <cellStyle name="40 % - Accent6 7 3 2" xfId="5874"/>
    <cellStyle name="40 % - Accent6 7 3_RH et QS" xfId="5875"/>
    <cellStyle name="40 % - Accent6 7 4" xfId="5876"/>
    <cellStyle name="40 % - Accent6 7_RH et QS" xfId="5877"/>
    <cellStyle name="40 % - Accent6 8 2 2" xfId="5878"/>
    <cellStyle name="40 % - Accent6 8 2_RH et QS" xfId="5879"/>
    <cellStyle name="40 % - Accent6 8 3 2" xfId="5880"/>
    <cellStyle name="40 % - Accent6 8 3_RH et QS" xfId="5881"/>
    <cellStyle name="40 % - Accent6 8 4" xfId="5882"/>
    <cellStyle name="40 % - Accent6 8_RH et QS" xfId="5883"/>
    <cellStyle name="40 % - Accent6 9 2 2" xfId="5884"/>
    <cellStyle name="40 % - Accent6 9 2_RH et QS" xfId="5885"/>
    <cellStyle name="40 % - Accent6 9 3 2" xfId="5886"/>
    <cellStyle name="40 % - Accent6 9 3_RH et QS" xfId="5887"/>
    <cellStyle name="40 % - Accent6 9 4" xfId="5888"/>
    <cellStyle name="40 % - Accent6 9_RH et QS" xfId="5889"/>
    <cellStyle name="40% - Accent1 10" xfId="5890"/>
    <cellStyle name="40% - Accent1 10 2" xfId="5891"/>
    <cellStyle name="40% - Accent1 10_RH et QS" xfId="5892"/>
    <cellStyle name="40% - Accent1 11" xfId="5893"/>
    <cellStyle name="40% - Accent1 11 2" xfId="5894"/>
    <cellStyle name="40% - Accent1 11_RH et QS" xfId="5895"/>
    <cellStyle name="40% - Accent1 12" xfId="5896"/>
    <cellStyle name="40% - Accent1 12 2" xfId="5897"/>
    <cellStyle name="40% - Accent1 12_RH et QS" xfId="5898"/>
    <cellStyle name="40% - Accent1 13" xfId="5899"/>
    <cellStyle name="40% - Accent1 13 2" xfId="5900"/>
    <cellStyle name="40% - Accent1 13_RH et QS" xfId="5901"/>
    <cellStyle name="40% - Accent1 14" xfId="5902"/>
    <cellStyle name="40% - Accent1 14 2" xfId="5903"/>
    <cellStyle name="40% - Accent1 14_RH et QS" xfId="5904"/>
    <cellStyle name="40% - Accent1 15" xfId="5905"/>
    <cellStyle name="40% - Accent1 15 2" xfId="5906"/>
    <cellStyle name="40% - Accent1 15_RH et QS" xfId="5907"/>
    <cellStyle name="40% - Accent1 16" xfId="5908"/>
    <cellStyle name="40% - Accent1 16 2" xfId="5909"/>
    <cellStyle name="40% - Accent1 16_RH et QS" xfId="5910"/>
    <cellStyle name="40% - Accent1 17" xfId="5911"/>
    <cellStyle name="40% - Accent1 17 2" xfId="5912"/>
    <cellStyle name="40% - Accent1 17_RH et QS" xfId="5913"/>
    <cellStyle name="40% - Accent1 18" xfId="5914"/>
    <cellStyle name="40% - Accent1 18 2" xfId="5915"/>
    <cellStyle name="40% - Accent1 18_RH et QS" xfId="5916"/>
    <cellStyle name="40% - Accent1 19" xfId="5917"/>
    <cellStyle name="40% - Accent1 19 2" xfId="5918"/>
    <cellStyle name="40% - Accent1 19_RH et QS" xfId="5919"/>
    <cellStyle name="40% - Accent1 2" xfId="5920"/>
    <cellStyle name="40% - Accent1 2 2" xfId="5921"/>
    <cellStyle name="40% - Accent1 2_RH et QS" xfId="5922"/>
    <cellStyle name="40% - Accent1 20" xfId="5923"/>
    <cellStyle name="40% - Accent1 20 2" xfId="5924"/>
    <cellStyle name="40% - Accent1 20_RH et QS" xfId="5925"/>
    <cellStyle name="40% - Accent1 21" xfId="5926"/>
    <cellStyle name="40% - Accent1 21 2" xfId="5927"/>
    <cellStyle name="40% - Accent1 21_RH et QS" xfId="5928"/>
    <cellStyle name="40% - Accent1 22" xfId="5929"/>
    <cellStyle name="40% - Accent1 22 2" xfId="5930"/>
    <cellStyle name="40% - Accent1 22_RH et QS" xfId="5931"/>
    <cellStyle name="40% - Accent1 23" xfId="5932"/>
    <cellStyle name="40% - Accent1 23 2" xfId="5933"/>
    <cellStyle name="40% - Accent1 23_RH et QS" xfId="5934"/>
    <cellStyle name="40% - Accent1 24" xfId="5935"/>
    <cellStyle name="40% - Accent1 24 2" xfId="5936"/>
    <cellStyle name="40% - Accent1 24_RH et QS" xfId="5937"/>
    <cellStyle name="40% - Accent1 25" xfId="5938"/>
    <cellStyle name="40% - Accent1 25 2" xfId="5939"/>
    <cellStyle name="40% - Accent1 25_RH et QS" xfId="5940"/>
    <cellStyle name="40% - Accent1 26" xfId="5941"/>
    <cellStyle name="40% - Accent1 26 2" xfId="5942"/>
    <cellStyle name="40% - Accent1 26_RH et QS" xfId="5943"/>
    <cellStyle name="40% - Accent1 27" xfId="5944"/>
    <cellStyle name="40% - Accent1 27 2" xfId="5945"/>
    <cellStyle name="40% - Accent1 27_RH et QS" xfId="5946"/>
    <cellStyle name="40% - Accent1 28" xfId="5947"/>
    <cellStyle name="40% - Accent1 28 2" xfId="5948"/>
    <cellStyle name="40% - Accent1 28_RH et QS" xfId="5949"/>
    <cellStyle name="40% - Accent1 3" xfId="5950"/>
    <cellStyle name="40% - Accent1 3 2" xfId="5951"/>
    <cellStyle name="40% - Accent1 3_RH et QS" xfId="5952"/>
    <cellStyle name="40% - Accent1 4" xfId="5953"/>
    <cellStyle name="40% - Accent1 4 2" xfId="5954"/>
    <cellStyle name="40% - Accent1 4_RH et QS" xfId="5955"/>
    <cellStyle name="40% - Accent1 5" xfId="5956"/>
    <cellStyle name="40% - Accent1 5 2" xfId="5957"/>
    <cellStyle name="40% - Accent1 5_RH et QS" xfId="5958"/>
    <cellStyle name="40% - Accent1 6" xfId="5959"/>
    <cellStyle name="40% - Accent1 6 2" xfId="5960"/>
    <cellStyle name="40% - Accent1 6_RH et QS" xfId="5961"/>
    <cellStyle name="40% - Accent1 7" xfId="5962"/>
    <cellStyle name="40% - Accent1 7 2" xfId="5963"/>
    <cellStyle name="40% - Accent1 7_RH et QS" xfId="5964"/>
    <cellStyle name="40% - Accent1 8" xfId="5965"/>
    <cellStyle name="40% - Accent1 8 2" xfId="5966"/>
    <cellStyle name="40% - Accent1 8_RH et QS" xfId="5967"/>
    <cellStyle name="40% - Accent1 9" xfId="5968"/>
    <cellStyle name="40% - Accent1 9 2" xfId="5969"/>
    <cellStyle name="40% - Accent1 9_RH et QS" xfId="5970"/>
    <cellStyle name="40% - Accent2 10" xfId="5971"/>
    <cellStyle name="40% - Accent2 10 2" xfId="5972"/>
    <cellStyle name="40% - Accent2 10_RH et QS" xfId="5973"/>
    <cellStyle name="40% - Accent2 11" xfId="5974"/>
    <cellStyle name="40% - Accent2 11 2" xfId="5975"/>
    <cellStyle name="40% - Accent2 11_RH et QS" xfId="5976"/>
    <cellStyle name="40% - Accent2 12" xfId="5977"/>
    <cellStyle name="40% - Accent2 12 2" xfId="5978"/>
    <cellStyle name="40% - Accent2 12_RH et QS" xfId="5979"/>
    <cellStyle name="40% - Accent2 13" xfId="5980"/>
    <cellStyle name="40% - Accent2 13 2" xfId="5981"/>
    <cellStyle name="40% - Accent2 13_RH et QS" xfId="5982"/>
    <cellStyle name="40% - Accent2 14" xfId="5983"/>
    <cellStyle name="40% - Accent2 14 2" xfId="5984"/>
    <cellStyle name="40% - Accent2 14_RH et QS" xfId="5985"/>
    <cellStyle name="40% - Accent2 15" xfId="5986"/>
    <cellStyle name="40% - Accent2 15 2" xfId="5987"/>
    <cellStyle name="40% - Accent2 15_RH et QS" xfId="5988"/>
    <cellStyle name="40% - Accent2 16" xfId="5989"/>
    <cellStyle name="40% - Accent2 16 2" xfId="5990"/>
    <cellStyle name="40% - Accent2 16_RH et QS" xfId="5991"/>
    <cellStyle name="40% - Accent2 17" xfId="5992"/>
    <cellStyle name="40% - Accent2 17 2" xfId="5993"/>
    <cellStyle name="40% - Accent2 17_RH et QS" xfId="5994"/>
    <cellStyle name="40% - Accent2 18" xfId="5995"/>
    <cellStyle name="40% - Accent2 18 2" xfId="5996"/>
    <cellStyle name="40% - Accent2 18_RH et QS" xfId="5997"/>
    <cellStyle name="40% - Accent2 19" xfId="5998"/>
    <cellStyle name="40% - Accent2 19 2" xfId="5999"/>
    <cellStyle name="40% - Accent2 19_RH et QS" xfId="6000"/>
    <cellStyle name="40% - Accent2 2" xfId="6001"/>
    <cellStyle name="40% - Accent2 2 2" xfId="6002"/>
    <cellStyle name="40% - Accent2 2_RH et QS" xfId="6003"/>
    <cellStyle name="40% - Accent2 20" xfId="6004"/>
    <cellStyle name="40% - Accent2 20 2" xfId="6005"/>
    <cellStyle name="40% - Accent2 20_RH et QS" xfId="6006"/>
    <cellStyle name="40% - Accent2 21" xfId="6007"/>
    <cellStyle name="40% - Accent2 21 2" xfId="6008"/>
    <cellStyle name="40% - Accent2 21_RH et QS" xfId="6009"/>
    <cellStyle name="40% - Accent2 22" xfId="6010"/>
    <cellStyle name="40% - Accent2 22 2" xfId="6011"/>
    <cellStyle name="40% - Accent2 22_RH et QS" xfId="6012"/>
    <cellStyle name="40% - Accent2 23" xfId="6013"/>
    <cellStyle name="40% - Accent2 23 2" xfId="6014"/>
    <cellStyle name="40% - Accent2 23_RH et QS" xfId="6015"/>
    <cellStyle name="40% - Accent2 24" xfId="6016"/>
    <cellStyle name="40% - Accent2 24 2" xfId="6017"/>
    <cellStyle name="40% - Accent2 24_RH et QS" xfId="6018"/>
    <cellStyle name="40% - Accent2 25" xfId="6019"/>
    <cellStyle name="40% - Accent2 25 2" xfId="6020"/>
    <cellStyle name="40% - Accent2 25_RH et QS" xfId="6021"/>
    <cellStyle name="40% - Accent2 26" xfId="6022"/>
    <cellStyle name="40% - Accent2 26 2" xfId="6023"/>
    <cellStyle name="40% - Accent2 26_RH et QS" xfId="6024"/>
    <cellStyle name="40% - Accent2 27" xfId="6025"/>
    <cellStyle name="40% - Accent2 27 2" xfId="6026"/>
    <cellStyle name="40% - Accent2 27_RH et QS" xfId="6027"/>
    <cellStyle name="40% - Accent2 28" xfId="6028"/>
    <cellStyle name="40% - Accent2 28 2" xfId="6029"/>
    <cellStyle name="40% - Accent2 28_RH et QS" xfId="6030"/>
    <cellStyle name="40% - Accent2 3" xfId="6031"/>
    <cellStyle name="40% - Accent2 3 2" xfId="6032"/>
    <cellStyle name="40% - Accent2 3_RH et QS" xfId="6033"/>
    <cellStyle name="40% - Accent2 4" xfId="6034"/>
    <cellStyle name="40% - Accent2 4 2" xfId="6035"/>
    <cellStyle name="40% - Accent2 4_RH et QS" xfId="6036"/>
    <cellStyle name="40% - Accent2 5" xfId="6037"/>
    <cellStyle name="40% - Accent2 5 2" xfId="6038"/>
    <cellStyle name="40% - Accent2 5_RH et QS" xfId="6039"/>
    <cellStyle name="40% - Accent2 6" xfId="6040"/>
    <cellStyle name="40% - Accent2 6 2" xfId="6041"/>
    <cellStyle name="40% - Accent2 6_RH et QS" xfId="6042"/>
    <cellStyle name="40% - Accent2 7" xfId="6043"/>
    <cellStyle name="40% - Accent2 7 2" xfId="6044"/>
    <cellStyle name="40% - Accent2 7_RH et QS" xfId="6045"/>
    <cellStyle name="40% - Accent2 8" xfId="6046"/>
    <cellStyle name="40% - Accent2 8 2" xfId="6047"/>
    <cellStyle name="40% - Accent2 8_RH et QS" xfId="6048"/>
    <cellStyle name="40% - Accent2 9" xfId="6049"/>
    <cellStyle name="40% - Accent2 9 2" xfId="6050"/>
    <cellStyle name="40% - Accent2 9_RH et QS" xfId="6051"/>
    <cellStyle name="40% - Accent3 10" xfId="6052"/>
    <cellStyle name="40% - Accent3 10 2" xfId="6053"/>
    <cellStyle name="40% - Accent3 10_RH et QS" xfId="6054"/>
    <cellStyle name="40% - Accent3 11" xfId="6055"/>
    <cellStyle name="40% - Accent3 11 2" xfId="6056"/>
    <cellStyle name="40% - Accent3 11_RH et QS" xfId="6057"/>
    <cellStyle name="40% - Accent3 12" xfId="6058"/>
    <cellStyle name="40% - Accent3 12 2" xfId="6059"/>
    <cellStyle name="40% - Accent3 12_RH et QS" xfId="6060"/>
    <cellStyle name="40% - Accent3 13" xfId="6061"/>
    <cellStyle name="40% - Accent3 13 2" xfId="6062"/>
    <cellStyle name="40% - Accent3 13_RH et QS" xfId="6063"/>
    <cellStyle name="40% - Accent3 14" xfId="6064"/>
    <cellStyle name="40% - Accent3 14 2" xfId="6065"/>
    <cellStyle name="40% - Accent3 14_RH et QS" xfId="6066"/>
    <cellStyle name="40% - Accent3 15" xfId="6067"/>
    <cellStyle name="40% - Accent3 15 2" xfId="6068"/>
    <cellStyle name="40% - Accent3 15_RH et QS" xfId="6069"/>
    <cellStyle name="40% - Accent3 16" xfId="6070"/>
    <cellStyle name="40% - Accent3 16 2" xfId="6071"/>
    <cellStyle name="40% - Accent3 16_RH et QS" xfId="6072"/>
    <cellStyle name="40% - Accent3 17" xfId="6073"/>
    <cellStyle name="40% - Accent3 17 2" xfId="6074"/>
    <cellStyle name="40% - Accent3 17_RH et QS" xfId="6075"/>
    <cellStyle name="40% - Accent3 18" xfId="6076"/>
    <cellStyle name="40% - Accent3 18 2" xfId="6077"/>
    <cellStyle name="40% - Accent3 18_RH et QS" xfId="6078"/>
    <cellStyle name="40% - Accent3 19" xfId="6079"/>
    <cellStyle name="40% - Accent3 19 2" xfId="6080"/>
    <cellStyle name="40% - Accent3 19_RH et QS" xfId="6081"/>
    <cellStyle name="40% - Accent3 2" xfId="6082"/>
    <cellStyle name="40% - Accent3 2 2" xfId="6083"/>
    <cellStyle name="40% - Accent3 2_RH et QS" xfId="6084"/>
    <cellStyle name="40% - Accent3 20" xfId="6085"/>
    <cellStyle name="40% - Accent3 20 2" xfId="6086"/>
    <cellStyle name="40% - Accent3 20_RH et QS" xfId="6087"/>
    <cellStyle name="40% - Accent3 21" xfId="6088"/>
    <cellStyle name="40% - Accent3 21 2" xfId="6089"/>
    <cellStyle name="40% - Accent3 21_RH et QS" xfId="6090"/>
    <cellStyle name="40% - Accent3 22" xfId="6091"/>
    <cellStyle name="40% - Accent3 22 2" xfId="6092"/>
    <cellStyle name="40% - Accent3 22_RH et QS" xfId="6093"/>
    <cellStyle name="40% - Accent3 23" xfId="6094"/>
    <cellStyle name="40% - Accent3 23 2" xfId="6095"/>
    <cellStyle name="40% - Accent3 23_RH et QS" xfId="6096"/>
    <cellStyle name="40% - Accent3 24" xfId="6097"/>
    <cellStyle name="40% - Accent3 24 2" xfId="6098"/>
    <cellStyle name="40% - Accent3 24_RH et QS" xfId="6099"/>
    <cellStyle name="40% - Accent3 25" xfId="6100"/>
    <cellStyle name="40% - Accent3 25 2" xfId="6101"/>
    <cellStyle name="40% - Accent3 25_RH et QS" xfId="6102"/>
    <cellStyle name="40% - Accent3 26" xfId="6103"/>
    <cellStyle name="40% - Accent3 26 2" xfId="6104"/>
    <cellStyle name="40% - Accent3 26_RH et QS" xfId="6105"/>
    <cellStyle name="40% - Accent3 27" xfId="6106"/>
    <cellStyle name="40% - Accent3 27 2" xfId="6107"/>
    <cellStyle name="40% - Accent3 27_RH et QS" xfId="6108"/>
    <cellStyle name="40% - Accent3 28" xfId="6109"/>
    <cellStyle name="40% - Accent3 28 2" xfId="6110"/>
    <cellStyle name="40% - Accent3 28_RH et QS" xfId="6111"/>
    <cellStyle name="40% - Accent3 3" xfId="6112"/>
    <cellStyle name="40% - Accent3 3 2" xfId="6113"/>
    <cellStyle name="40% - Accent3 3_RH et QS" xfId="6114"/>
    <cellStyle name="40% - Accent3 4" xfId="6115"/>
    <cellStyle name="40% - Accent3 4 2" xfId="6116"/>
    <cellStyle name="40% - Accent3 4_RH et QS" xfId="6117"/>
    <cellStyle name="40% - Accent3 5" xfId="6118"/>
    <cellStyle name="40% - Accent3 5 2" xfId="6119"/>
    <cellStyle name="40% - Accent3 5_RH et QS" xfId="6120"/>
    <cellStyle name="40% - Accent3 6" xfId="6121"/>
    <cellStyle name="40% - Accent3 6 2" xfId="6122"/>
    <cellStyle name="40% - Accent3 6_RH et QS" xfId="6123"/>
    <cellStyle name="40% - Accent3 7" xfId="6124"/>
    <cellStyle name="40% - Accent3 7 2" xfId="6125"/>
    <cellStyle name="40% - Accent3 7_RH et QS" xfId="6126"/>
    <cellStyle name="40% - Accent3 8" xfId="6127"/>
    <cellStyle name="40% - Accent3 8 2" xfId="6128"/>
    <cellStyle name="40% - Accent3 8_RH et QS" xfId="6129"/>
    <cellStyle name="40% - Accent3 9" xfId="6130"/>
    <cellStyle name="40% - Accent3 9 2" xfId="6131"/>
    <cellStyle name="40% - Accent3 9_RH et QS" xfId="6132"/>
    <cellStyle name="40% - Accent4 10" xfId="6133"/>
    <cellStyle name="40% - Accent4 10 2" xfId="6134"/>
    <cellStyle name="40% - Accent4 10_RH et QS" xfId="6135"/>
    <cellStyle name="40% - Accent4 11" xfId="6136"/>
    <cellStyle name="40% - Accent4 11 2" xfId="6137"/>
    <cellStyle name="40% - Accent4 11_RH et QS" xfId="6138"/>
    <cellStyle name="40% - Accent4 12" xfId="6139"/>
    <cellStyle name="40% - Accent4 12 2" xfId="6140"/>
    <cellStyle name="40% - Accent4 12_RH et QS" xfId="6141"/>
    <cellStyle name="40% - Accent4 13" xfId="6142"/>
    <cellStyle name="40% - Accent4 13 2" xfId="6143"/>
    <cellStyle name="40% - Accent4 13_RH et QS" xfId="6144"/>
    <cellStyle name="40% - Accent4 14" xfId="6145"/>
    <cellStyle name="40% - Accent4 14 2" xfId="6146"/>
    <cellStyle name="40% - Accent4 14_RH et QS" xfId="6147"/>
    <cellStyle name="40% - Accent4 15" xfId="6148"/>
    <cellStyle name="40% - Accent4 15 2" xfId="6149"/>
    <cellStyle name="40% - Accent4 15_RH et QS" xfId="6150"/>
    <cellStyle name="40% - Accent4 16" xfId="6151"/>
    <cellStyle name="40% - Accent4 16 2" xfId="6152"/>
    <cellStyle name="40% - Accent4 16_RH et QS" xfId="6153"/>
    <cellStyle name="40% - Accent4 17" xfId="6154"/>
    <cellStyle name="40% - Accent4 17 2" xfId="6155"/>
    <cellStyle name="40% - Accent4 17_RH et QS" xfId="6156"/>
    <cellStyle name="40% - Accent4 18" xfId="6157"/>
    <cellStyle name="40% - Accent4 18 2" xfId="6158"/>
    <cellStyle name="40% - Accent4 18_RH et QS" xfId="6159"/>
    <cellStyle name="40% - Accent4 19" xfId="6160"/>
    <cellStyle name="40% - Accent4 19 2" xfId="6161"/>
    <cellStyle name="40% - Accent4 19_RH et QS" xfId="6162"/>
    <cellStyle name="40% - Accent4 2" xfId="6163"/>
    <cellStyle name="40% - Accent4 2 2" xfId="6164"/>
    <cellStyle name="40% - Accent4 2_RH et QS" xfId="6165"/>
    <cellStyle name="40% - Accent4 20" xfId="6166"/>
    <cellStyle name="40% - Accent4 20 2" xfId="6167"/>
    <cellStyle name="40% - Accent4 20_RH et QS" xfId="6168"/>
    <cellStyle name="40% - Accent4 21" xfId="6169"/>
    <cellStyle name="40% - Accent4 21 2" xfId="6170"/>
    <cellStyle name="40% - Accent4 21_RH et QS" xfId="6171"/>
    <cellStyle name="40% - Accent4 22" xfId="6172"/>
    <cellStyle name="40% - Accent4 22 2" xfId="6173"/>
    <cellStyle name="40% - Accent4 22_RH et QS" xfId="6174"/>
    <cellStyle name="40% - Accent4 23" xfId="6175"/>
    <cellStyle name="40% - Accent4 23 2" xfId="6176"/>
    <cellStyle name="40% - Accent4 23_RH et QS" xfId="6177"/>
    <cellStyle name="40% - Accent4 24" xfId="6178"/>
    <cellStyle name="40% - Accent4 24 2" xfId="6179"/>
    <cellStyle name="40% - Accent4 24_RH et QS" xfId="6180"/>
    <cellStyle name="40% - Accent4 25" xfId="6181"/>
    <cellStyle name="40% - Accent4 25 2" xfId="6182"/>
    <cellStyle name="40% - Accent4 25_RH et QS" xfId="6183"/>
    <cellStyle name="40% - Accent4 26" xfId="6184"/>
    <cellStyle name="40% - Accent4 26 2" xfId="6185"/>
    <cellStyle name="40% - Accent4 26_RH et QS" xfId="6186"/>
    <cellStyle name="40% - Accent4 27" xfId="6187"/>
    <cellStyle name="40% - Accent4 27 2" xfId="6188"/>
    <cellStyle name="40% - Accent4 27_RH et QS" xfId="6189"/>
    <cellStyle name="40% - Accent4 28" xfId="6190"/>
    <cellStyle name="40% - Accent4 28 2" xfId="6191"/>
    <cellStyle name="40% - Accent4 28_RH et QS" xfId="6192"/>
    <cellStyle name="40% - Accent4 3" xfId="6193"/>
    <cellStyle name="40% - Accent4 3 2" xfId="6194"/>
    <cellStyle name="40% - Accent4 3_RH et QS" xfId="6195"/>
    <cellStyle name="40% - Accent4 4" xfId="6196"/>
    <cellStyle name="40% - Accent4 4 2" xfId="6197"/>
    <cellStyle name="40% - Accent4 4_RH et QS" xfId="6198"/>
    <cellStyle name="40% - Accent4 5" xfId="6199"/>
    <cellStyle name="40% - Accent4 5 2" xfId="6200"/>
    <cellStyle name="40% - Accent4 5_RH et QS" xfId="6201"/>
    <cellStyle name="40% - Accent4 6" xfId="6202"/>
    <cellStyle name="40% - Accent4 6 2" xfId="6203"/>
    <cellStyle name="40% - Accent4 6_RH et QS" xfId="6204"/>
    <cellStyle name="40% - Accent4 7" xfId="6205"/>
    <cellStyle name="40% - Accent4 7 2" xfId="6206"/>
    <cellStyle name="40% - Accent4 7_RH et QS" xfId="6207"/>
    <cellStyle name="40% - Accent4 8" xfId="6208"/>
    <cellStyle name="40% - Accent4 8 2" xfId="6209"/>
    <cellStyle name="40% - Accent4 8_RH et QS" xfId="6210"/>
    <cellStyle name="40% - Accent4 9" xfId="6211"/>
    <cellStyle name="40% - Accent4 9 2" xfId="6212"/>
    <cellStyle name="40% - Accent4 9_RH et QS" xfId="6213"/>
    <cellStyle name="40% - Accent5 10" xfId="6214"/>
    <cellStyle name="40% - Accent5 10 2" xfId="6215"/>
    <cellStyle name="40% - Accent5 10_RH et QS" xfId="6216"/>
    <cellStyle name="40% - Accent5 11" xfId="6217"/>
    <cellStyle name="40% - Accent5 11 2" xfId="6218"/>
    <cellStyle name="40% - Accent5 11_RH et QS" xfId="6219"/>
    <cellStyle name="40% - Accent5 12" xfId="6220"/>
    <cellStyle name="40% - Accent5 12 2" xfId="6221"/>
    <cellStyle name="40% - Accent5 12_RH et QS" xfId="6222"/>
    <cellStyle name="40% - Accent5 13" xfId="6223"/>
    <cellStyle name="40% - Accent5 13 2" xfId="6224"/>
    <cellStyle name="40% - Accent5 13_RH et QS" xfId="6225"/>
    <cellStyle name="40% - Accent5 14" xfId="6226"/>
    <cellStyle name="40% - Accent5 14 2" xfId="6227"/>
    <cellStyle name="40% - Accent5 14_RH et QS" xfId="6228"/>
    <cellStyle name="40% - Accent5 15" xfId="6229"/>
    <cellStyle name="40% - Accent5 15 2" xfId="6230"/>
    <cellStyle name="40% - Accent5 15_RH et QS" xfId="6231"/>
    <cellStyle name="40% - Accent5 16" xfId="6232"/>
    <cellStyle name="40% - Accent5 16 2" xfId="6233"/>
    <cellStyle name="40% - Accent5 16_RH et QS" xfId="6234"/>
    <cellStyle name="40% - Accent5 17" xfId="6235"/>
    <cellStyle name="40% - Accent5 17 2" xfId="6236"/>
    <cellStyle name="40% - Accent5 17_RH et QS" xfId="6237"/>
    <cellStyle name="40% - Accent5 18" xfId="6238"/>
    <cellStyle name="40% - Accent5 18 2" xfId="6239"/>
    <cellStyle name="40% - Accent5 18_RH et QS" xfId="6240"/>
    <cellStyle name="40% - Accent5 19" xfId="6241"/>
    <cellStyle name="40% - Accent5 19 2" xfId="6242"/>
    <cellStyle name="40% - Accent5 19_RH et QS" xfId="6243"/>
    <cellStyle name="40% - Accent5 2" xfId="6244"/>
    <cellStyle name="40% - Accent5 2 2" xfId="6245"/>
    <cellStyle name="40% - Accent5 2_RH et QS" xfId="6246"/>
    <cellStyle name="40% - Accent5 20" xfId="6247"/>
    <cellStyle name="40% - Accent5 20 2" xfId="6248"/>
    <cellStyle name="40% - Accent5 20_RH et QS" xfId="6249"/>
    <cellStyle name="40% - Accent5 21" xfId="6250"/>
    <cellStyle name="40% - Accent5 21 2" xfId="6251"/>
    <cellStyle name="40% - Accent5 21_RH et QS" xfId="6252"/>
    <cellStyle name="40% - Accent5 22" xfId="6253"/>
    <cellStyle name="40% - Accent5 22 2" xfId="6254"/>
    <cellStyle name="40% - Accent5 22_RH et QS" xfId="6255"/>
    <cellStyle name="40% - Accent5 23" xfId="6256"/>
    <cellStyle name="40% - Accent5 23 2" xfId="6257"/>
    <cellStyle name="40% - Accent5 23_RH et QS" xfId="6258"/>
    <cellStyle name="40% - Accent5 24" xfId="6259"/>
    <cellStyle name="40% - Accent5 24 2" xfId="6260"/>
    <cellStyle name="40% - Accent5 24_RH et QS" xfId="6261"/>
    <cellStyle name="40% - Accent5 25" xfId="6262"/>
    <cellStyle name="40% - Accent5 25 2" xfId="6263"/>
    <cellStyle name="40% - Accent5 25_RH et QS" xfId="6264"/>
    <cellStyle name="40% - Accent5 26" xfId="6265"/>
    <cellStyle name="40% - Accent5 26 2" xfId="6266"/>
    <cellStyle name="40% - Accent5 26_RH et QS" xfId="6267"/>
    <cellStyle name="40% - Accent5 27" xfId="6268"/>
    <cellStyle name="40% - Accent5 27 2" xfId="6269"/>
    <cellStyle name="40% - Accent5 27_RH et QS" xfId="6270"/>
    <cellStyle name="40% - Accent5 28" xfId="6271"/>
    <cellStyle name="40% - Accent5 28 2" xfId="6272"/>
    <cellStyle name="40% - Accent5 28_RH et QS" xfId="6273"/>
    <cellStyle name="40% - Accent5 3" xfId="6274"/>
    <cellStyle name="40% - Accent5 3 2" xfId="6275"/>
    <cellStyle name="40% - Accent5 3_RH et QS" xfId="6276"/>
    <cellStyle name="40% - Accent5 4" xfId="6277"/>
    <cellStyle name="40% - Accent5 4 2" xfId="6278"/>
    <cellStyle name="40% - Accent5 4_RH et QS" xfId="6279"/>
    <cellStyle name="40% - Accent5 5" xfId="6280"/>
    <cellStyle name="40% - Accent5 5 2" xfId="6281"/>
    <cellStyle name="40% - Accent5 5_RH et QS" xfId="6282"/>
    <cellStyle name="40% - Accent5 6" xfId="6283"/>
    <cellStyle name="40% - Accent5 6 2" xfId="6284"/>
    <cellStyle name="40% - Accent5 6_RH et QS" xfId="6285"/>
    <cellStyle name="40% - Accent5 7" xfId="6286"/>
    <cellStyle name="40% - Accent5 7 2" xfId="6287"/>
    <cellStyle name="40% - Accent5 7_RH et QS" xfId="6288"/>
    <cellStyle name="40% - Accent5 8" xfId="6289"/>
    <cellStyle name="40% - Accent5 8 2" xfId="6290"/>
    <cellStyle name="40% - Accent5 8_RH et QS" xfId="6291"/>
    <cellStyle name="40% - Accent5 9" xfId="6292"/>
    <cellStyle name="40% - Accent5 9 2" xfId="6293"/>
    <cellStyle name="40% - Accent5 9_RH et QS" xfId="6294"/>
    <cellStyle name="40% - Accent6 10" xfId="6295"/>
    <cellStyle name="40% - Accent6 10 2" xfId="6296"/>
    <cellStyle name="40% - Accent6 10_RH et QS" xfId="6297"/>
    <cellStyle name="40% - Accent6 11" xfId="6298"/>
    <cellStyle name="40% - Accent6 11 2" xfId="6299"/>
    <cellStyle name="40% - Accent6 11_RH et QS" xfId="6300"/>
    <cellStyle name="40% - Accent6 12" xfId="6301"/>
    <cellStyle name="40% - Accent6 12 2" xfId="6302"/>
    <cellStyle name="40% - Accent6 12_RH et QS" xfId="6303"/>
    <cellStyle name="40% - Accent6 13" xfId="6304"/>
    <cellStyle name="40% - Accent6 13 2" xfId="6305"/>
    <cellStyle name="40% - Accent6 13_RH et QS" xfId="6306"/>
    <cellStyle name="40% - Accent6 14" xfId="6307"/>
    <cellStyle name="40% - Accent6 14 2" xfId="6308"/>
    <cellStyle name="40% - Accent6 14_RH et QS" xfId="6309"/>
    <cellStyle name="40% - Accent6 15" xfId="6310"/>
    <cellStyle name="40% - Accent6 15 2" xfId="6311"/>
    <cellStyle name="40% - Accent6 15_RH et QS" xfId="6312"/>
    <cellStyle name="40% - Accent6 16" xfId="6313"/>
    <cellStyle name="40% - Accent6 16 2" xfId="6314"/>
    <cellStyle name="40% - Accent6 16_RH et QS" xfId="6315"/>
    <cellStyle name="40% - Accent6 17" xfId="6316"/>
    <cellStyle name="40% - Accent6 17 2" xfId="6317"/>
    <cellStyle name="40% - Accent6 17_RH et QS" xfId="6318"/>
    <cellStyle name="40% - Accent6 18" xfId="6319"/>
    <cellStyle name="40% - Accent6 18 2" xfId="6320"/>
    <cellStyle name="40% - Accent6 18_RH et QS" xfId="6321"/>
    <cellStyle name="40% - Accent6 19" xfId="6322"/>
    <cellStyle name="40% - Accent6 19 2" xfId="6323"/>
    <cellStyle name="40% - Accent6 19_RH et QS" xfId="6324"/>
    <cellStyle name="40% - Accent6 2" xfId="6325"/>
    <cellStyle name="40% - Accent6 2 2" xfId="6326"/>
    <cellStyle name="40% - Accent6 2_RH et QS" xfId="6327"/>
    <cellStyle name="40% - Accent6 20" xfId="6328"/>
    <cellStyle name="40% - Accent6 20 2" xfId="6329"/>
    <cellStyle name="40% - Accent6 20_RH et QS" xfId="6330"/>
    <cellStyle name="40% - Accent6 21" xfId="6331"/>
    <cellStyle name="40% - Accent6 21 2" xfId="6332"/>
    <cellStyle name="40% - Accent6 21_RH et QS" xfId="6333"/>
    <cellStyle name="40% - Accent6 22" xfId="6334"/>
    <cellStyle name="40% - Accent6 22 2" xfId="6335"/>
    <cellStyle name="40% - Accent6 22_RH et QS" xfId="6336"/>
    <cellStyle name="40% - Accent6 23" xfId="6337"/>
    <cellStyle name="40% - Accent6 23 2" xfId="6338"/>
    <cellStyle name="40% - Accent6 23_RH et QS" xfId="6339"/>
    <cellStyle name="40% - Accent6 24" xfId="6340"/>
    <cellStyle name="40% - Accent6 24 2" xfId="6341"/>
    <cellStyle name="40% - Accent6 24_RH et QS" xfId="6342"/>
    <cellStyle name="40% - Accent6 25" xfId="6343"/>
    <cellStyle name="40% - Accent6 25 2" xfId="6344"/>
    <cellStyle name="40% - Accent6 25_RH et QS" xfId="6345"/>
    <cellStyle name="40% - Accent6 26" xfId="6346"/>
    <cellStyle name="40% - Accent6 26 2" xfId="6347"/>
    <cellStyle name="40% - Accent6 26_RH et QS" xfId="6348"/>
    <cellStyle name="40% - Accent6 27" xfId="6349"/>
    <cellStyle name="40% - Accent6 27 2" xfId="6350"/>
    <cellStyle name="40% - Accent6 27_RH et QS" xfId="6351"/>
    <cellStyle name="40% - Accent6 28" xfId="6352"/>
    <cellStyle name="40% - Accent6 28 2" xfId="6353"/>
    <cellStyle name="40% - Accent6 28_RH et QS" xfId="6354"/>
    <cellStyle name="40% - Accent6 3" xfId="6355"/>
    <cellStyle name="40% - Accent6 3 2" xfId="6356"/>
    <cellStyle name="40% - Accent6 3_RH et QS" xfId="6357"/>
    <cellStyle name="40% - Accent6 4" xfId="6358"/>
    <cellStyle name="40% - Accent6 4 2" xfId="6359"/>
    <cellStyle name="40% - Accent6 4_RH et QS" xfId="6360"/>
    <cellStyle name="40% - Accent6 5" xfId="6361"/>
    <cellStyle name="40% - Accent6 5 2" xfId="6362"/>
    <cellStyle name="40% - Accent6 5_RH et QS" xfId="6363"/>
    <cellStyle name="40% - Accent6 6" xfId="6364"/>
    <cellStyle name="40% - Accent6 6 2" xfId="6365"/>
    <cellStyle name="40% - Accent6 6_RH et QS" xfId="6366"/>
    <cellStyle name="40% - Accent6 7" xfId="6367"/>
    <cellStyle name="40% - Accent6 7 2" xfId="6368"/>
    <cellStyle name="40% - Accent6 7_RH et QS" xfId="6369"/>
    <cellStyle name="40% - Accent6 8" xfId="6370"/>
    <cellStyle name="40% - Accent6 8 2" xfId="6371"/>
    <cellStyle name="40% - Accent6 8_RH et QS" xfId="6372"/>
    <cellStyle name="40% - Accent6 9" xfId="6373"/>
    <cellStyle name="40% - Accent6 9 2" xfId="6374"/>
    <cellStyle name="40% - Accent6 9_RH et QS" xfId="6375"/>
    <cellStyle name="60 % - Accent1 2 2_Parc Mobile" xfId="6376"/>
    <cellStyle name="60 % - Accent1 5 2" xfId="6377"/>
    <cellStyle name="60 % - Accent1 6 2" xfId="6378"/>
    <cellStyle name="60 % - Accent1 7 2" xfId="6379"/>
    <cellStyle name="60 % - Accent1 8 2" xfId="6380"/>
    <cellStyle name="60 % - Accent2 2 2_Parc Mobile" xfId="6381"/>
    <cellStyle name="60 % - Accent2 5 2" xfId="6382"/>
    <cellStyle name="60 % - Accent2 6 2" xfId="6383"/>
    <cellStyle name="60 % - Accent2 7 2" xfId="6384"/>
    <cellStyle name="60 % - Accent2 8 2" xfId="6385"/>
    <cellStyle name="60 % - Accent3 2 2_Parc Mobile" xfId="6386"/>
    <cellStyle name="60 % - Accent3 5 2" xfId="6387"/>
    <cellStyle name="60 % - Accent3 6 2" xfId="6388"/>
    <cellStyle name="60 % - Accent3 7 2" xfId="6389"/>
    <cellStyle name="60 % - Accent3 8 2" xfId="6390"/>
    <cellStyle name="60 % - Accent4 2 2_Parc Mobile" xfId="6391"/>
    <cellStyle name="60 % - Accent4 5 2" xfId="6392"/>
    <cellStyle name="60 % - Accent4 6 2" xfId="6393"/>
    <cellStyle name="60 % - Accent4 7 2" xfId="6394"/>
    <cellStyle name="60 % - Accent4 8 2" xfId="6395"/>
    <cellStyle name="60 % - Accent5 2 2_Parc Mobile" xfId="6396"/>
    <cellStyle name="60 % - Accent5 5 2" xfId="6397"/>
    <cellStyle name="60 % - Accent5 6 2" xfId="6398"/>
    <cellStyle name="60 % - Accent5 7 2" xfId="6399"/>
    <cellStyle name="60 % - Accent5 8 2" xfId="6400"/>
    <cellStyle name="60 % - Accent6 2 2_Parc Mobile" xfId="6401"/>
    <cellStyle name="60 % - Accent6 5 2" xfId="6402"/>
    <cellStyle name="60 % - Accent6 6 2" xfId="6403"/>
    <cellStyle name="60 % - Accent6 7 2" xfId="6404"/>
    <cellStyle name="60 % - Accent6 8 2" xfId="6405"/>
    <cellStyle name="60% - Accent1 10" xfId="6406"/>
    <cellStyle name="60% - Accent1 11" xfId="6407"/>
    <cellStyle name="60% - Accent1 12" xfId="6408"/>
    <cellStyle name="60% - Accent1 13" xfId="6409"/>
    <cellStyle name="60% - Accent1 14" xfId="6410"/>
    <cellStyle name="60% - Accent1 15" xfId="6411"/>
    <cellStyle name="60% - Accent1 16" xfId="6412"/>
    <cellStyle name="60% - Accent1 17" xfId="6413"/>
    <cellStyle name="60% - Accent1 18" xfId="6414"/>
    <cellStyle name="60% - Accent1 19" xfId="6415"/>
    <cellStyle name="60% - Accent1 2" xfId="6416"/>
    <cellStyle name="60% - Accent1 20" xfId="6417"/>
    <cellStyle name="60% - Accent1 21" xfId="6418"/>
    <cellStyle name="60% - Accent1 22" xfId="6419"/>
    <cellStyle name="60% - Accent1 23" xfId="6420"/>
    <cellStyle name="60% - Accent1 24" xfId="6421"/>
    <cellStyle name="60% - Accent1 25" xfId="6422"/>
    <cellStyle name="60% - Accent1 26" xfId="6423"/>
    <cellStyle name="60% - Accent1 27" xfId="6424"/>
    <cellStyle name="60% - Accent1 28" xfId="6425"/>
    <cellStyle name="60% - Accent1 3" xfId="6426"/>
    <cellStyle name="60% - Accent1 4" xfId="6427"/>
    <cellStyle name="60% - Accent1 5" xfId="6428"/>
    <cellStyle name="60% - Accent1 6" xfId="6429"/>
    <cellStyle name="60% - Accent1 7" xfId="6430"/>
    <cellStyle name="60% - Accent1 8" xfId="6431"/>
    <cellStyle name="60% - Accent1 9" xfId="6432"/>
    <cellStyle name="60% - Accent2 10" xfId="6433"/>
    <cellStyle name="60% - Accent2 11" xfId="6434"/>
    <cellStyle name="60% - Accent2 12" xfId="6435"/>
    <cellStyle name="60% - Accent2 13" xfId="6436"/>
    <cellStyle name="60% - Accent2 14" xfId="6437"/>
    <cellStyle name="60% - Accent2 15" xfId="6438"/>
    <cellStyle name="60% - Accent2 16" xfId="6439"/>
    <cellStyle name="60% - Accent2 17" xfId="6440"/>
    <cellStyle name="60% - Accent2 18" xfId="6441"/>
    <cellStyle name="60% - Accent2 19" xfId="6442"/>
    <cellStyle name="60% - Accent2 2" xfId="6443"/>
    <cellStyle name="60% - Accent2 20" xfId="6444"/>
    <cellStyle name="60% - Accent2 21" xfId="6445"/>
    <cellStyle name="60% - Accent2 22" xfId="6446"/>
    <cellStyle name="60% - Accent2 23" xfId="6447"/>
    <cellStyle name="60% - Accent2 24" xfId="6448"/>
    <cellStyle name="60% - Accent2 25" xfId="6449"/>
    <cellStyle name="60% - Accent2 26" xfId="6450"/>
    <cellStyle name="60% - Accent2 27" xfId="6451"/>
    <cellStyle name="60% - Accent2 28" xfId="6452"/>
    <cellStyle name="60% - Accent2 3" xfId="6453"/>
    <cellStyle name="60% - Accent2 4" xfId="6454"/>
    <cellStyle name="60% - Accent2 5" xfId="6455"/>
    <cellStyle name="60% - Accent2 6" xfId="6456"/>
    <cellStyle name="60% - Accent2 7" xfId="6457"/>
    <cellStyle name="60% - Accent2 8" xfId="6458"/>
    <cellStyle name="60% - Accent2 9" xfId="6459"/>
    <cellStyle name="60% - Accent3 10" xfId="6460"/>
    <cellStyle name="60% - Accent3 11" xfId="6461"/>
    <cellStyle name="60% - Accent3 12" xfId="6462"/>
    <cellStyle name="60% - Accent3 13" xfId="6463"/>
    <cellStyle name="60% - Accent3 14" xfId="6464"/>
    <cellStyle name="60% - Accent3 15" xfId="6465"/>
    <cellStyle name="60% - Accent3 16" xfId="6466"/>
    <cellStyle name="60% - Accent3 17" xfId="6467"/>
    <cellStyle name="60% - Accent3 18" xfId="6468"/>
    <cellStyle name="60% - Accent3 19" xfId="6469"/>
    <cellStyle name="60% - Accent3 2" xfId="6470"/>
    <cellStyle name="60% - Accent3 20" xfId="6471"/>
    <cellStyle name="60% - Accent3 21" xfId="6472"/>
    <cellStyle name="60% - Accent3 22" xfId="6473"/>
    <cellStyle name="60% - Accent3 23" xfId="6474"/>
    <cellStyle name="60% - Accent3 24" xfId="6475"/>
    <cellStyle name="60% - Accent3 25" xfId="6476"/>
    <cellStyle name="60% - Accent3 26" xfId="6477"/>
    <cellStyle name="60% - Accent3 27" xfId="6478"/>
    <cellStyle name="60% - Accent3 28" xfId="6479"/>
    <cellStyle name="60% - Accent3 3" xfId="6480"/>
    <cellStyle name="60% - Accent3 4" xfId="6481"/>
    <cellStyle name="60% - Accent3 5" xfId="6482"/>
    <cellStyle name="60% - Accent3 6" xfId="6483"/>
    <cellStyle name="60% - Accent3 7" xfId="6484"/>
    <cellStyle name="60% - Accent3 8" xfId="6485"/>
    <cellStyle name="60% - Accent3 9" xfId="6486"/>
    <cellStyle name="60% - Accent4 10" xfId="6487"/>
    <cellStyle name="60% - Accent4 11" xfId="6488"/>
    <cellStyle name="60% - Accent4 12" xfId="6489"/>
    <cellStyle name="60% - Accent4 13" xfId="6490"/>
    <cellStyle name="60% - Accent4 14" xfId="6491"/>
    <cellStyle name="60% - Accent4 15" xfId="6492"/>
    <cellStyle name="60% - Accent4 16" xfId="6493"/>
    <cellStyle name="60% - Accent4 17" xfId="6494"/>
    <cellStyle name="60% - Accent4 18" xfId="6495"/>
    <cellStyle name="60% - Accent4 19" xfId="6496"/>
    <cellStyle name="60% - Accent4 2" xfId="6497"/>
    <cellStyle name="60% - Accent4 20" xfId="6498"/>
    <cellStyle name="60% - Accent4 21" xfId="6499"/>
    <cellStyle name="60% - Accent4 22" xfId="6500"/>
    <cellStyle name="60% - Accent4 23" xfId="6501"/>
    <cellStyle name="60% - Accent4 24" xfId="6502"/>
    <cellStyle name="60% - Accent4 25" xfId="6503"/>
    <cellStyle name="60% - Accent4 26" xfId="6504"/>
    <cellStyle name="60% - Accent4 27" xfId="6505"/>
    <cellStyle name="60% - Accent4 28" xfId="6506"/>
    <cellStyle name="60% - Accent4 3" xfId="6507"/>
    <cellStyle name="60% - Accent4 4" xfId="6508"/>
    <cellStyle name="60% - Accent4 5" xfId="6509"/>
    <cellStyle name="60% - Accent4 6" xfId="6510"/>
    <cellStyle name="60% - Accent4 7" xfId="6511"/>
    <cellStyle name="60% - Accent4 8" xfId="6512"/>
    <cellStyle name="60% - Accent4 9" xfId="6513"/>
    <cellStyle name="60% - Accent5 10" xfId="6514"/>
    <cellStyle name="60% - Accent5 11" xfId="6515"/>
    <cellStyle name="60% - Accent5 12" xfId="6516"/>
    <cellStyle name="60% - Accent5 13" xfId="6517"/>
    <cellStyle name="60% - Accent5 14" xfId="6518"/>
    <cellStyle name="60% - Accent5 15" xfId="6519"/>
    <cellStyle name="60% - Accent5 16" xfId="6520"/>
    <cellStyle name="60% - Accent5 17" xfId="6521"/>
    <cellStyle name="60% - Accent5 18" xfId="6522"/>
    <cellStyle name="60% - Accent5 19" xfId="6523"/>
    <cellStyle name="60% - Accent5 2" xfId="6524"/>
    <cellStyle name="60% - Accent5 20" xfId="6525"/>
    <cellStyle name="60% - Accent5 21" xfId="6526"/>
    <cellStyle name="60% - Accent5 22" xfId="6527"/>
    <cellStyle name="60% - Accent5 23" xfId="6528"/>
    <cellStyle name="60% - Accent5 24" xfId="6529"/>
    <cellStyle name="60% - Accent5 25" xfId="6530"/>
    <cellStyle name="60% - Accent5 26" xfId="6531"/>
    <cellStyle name="60% - Accent5 27" xfId="6532"/>
    <cellStyle name="60% - Accent5 28" xfId="6533"/>
    <cellStyle name="60% - Accent5 3" xfId="6534"/>
    <cellStyle name="60% - Accent5 4" xfId="6535"/>
    <cellStyle name="60% - Accent5 5" xfId="6536"/>
    <cellStyle name="60% - Accent5 6" xfId="6537"/>
    <cellStyle name="60% - Accent5 7" xfId="6538"/>
    <cellStyle name="60% - Accent5 8" xfId="6539"/>
    <cellStyle name="60% - Accent5 9" xfId="6540"/>
    <cellStyle name="60% - Accent6 10" xfId="6541"/>
    <cellStyle name="60% - Accent6 11" xfId="6542"/>
    <cellStyle name="60% - Accent6 12" xfId="6543"/>
    <cellStyle name="60% - Accent6 13" xfId="6544"/>
    <cellStyle name="60% - Accent6 14" xfId="6545"/>
    <cellStyle name="60% - Accent6 15" xfId="6546"/>
    <cellStyle name="60% - Accent6 16" xfId="6547"/>
    <cellStyle name="60% - Accent6 17" xfId="6548"/>
    <cellStyle name="60% - Accent6 18" xfId="6549"/>
    <cellStyle name="60% - Accent6 19" xfId="6550"/>
    <cellStyle name="60% - Accent6 2" xfId="6551"/>
    <cellStyle name="60% - Accent6 20" xfId="6552"/>
    <cellStyle name="60% - Accent6 21" xfId="6553"/>
    <cellStyle name="60% - Accent6 22" xfId="6554"/>
    <cellStyle name="60% - Accent6 23" xfId="6555"/>
    <cellStyle name="60% - Accent6 24" xfId="6556"/>
    <cellStyle name="60% - Accent6 25" xfId="6557"/>
    <cellStyle name="60% - Accent6 26" xfId="6558"/>
    <cellStyle name="60% - Accent6 27" xfId="6559"/>
    <cellStyle name="60% - Accent6 28" xfId="6560"/>
    <cellStyle name="60% - Accent6 3" xfId="6561"/>
    <cellStyle name="60% - Accent6 4" xfId="6562"/>
    <cellStyle name="60% - Accent6 5" xfId="6563"/>
    <cellStyle name="60% - Accent6 6" xfId="6564"/>
    <cellStyle name="60% - Accent6 7" xfId="6565"/>
    <cellStyle name="60% - Accent6 8" xfId="6566"/>
    <cellStyle name="60% - Accent6 9" xfId="6567"/>
    <cellStyle name="Accent1 10" xfId="6568"/>
    <cellStyle name="Accent1 11" xfId="6569"/>
    <cellStyle name="Accent1 12" xfId="6570"/>
    <cellStyle name="Accent1 13" xfId="6571"/>
    <cellStyle name="Accent1 14" xfId="6572"/>
    <cellStyle name="Accent1 15" xfId="6573"/>
    <cellStyle name="Accent1 16" xfId="6574"/>
    <cellStyle name="Accent1 17" xfId="6575"/>
    <cellStyle name="Accent1 18" xfId="6576"/>
    <cellStyle name="Accent1 19" xfId="6577"/>
    <cellStyle name="Accent1 2 2_Parc Mobile" xfId="6578"/>
    <cellStyle name="Accent1 2 3" xfId="6579"/>
    <cellStyle name="Accent1 2 4" xfId="6580"/>
    <cellStyle name="Accent1 2 5" xfId="6581"/>
    <cellStyle name="Accent1 2 6" xfId="6582"/>
    <cellStyle name="Accent1 2 7" xfId="6583"/>
    <cellStyle name="Accent1 2 8" xfId="6584"/>
    <cellStyle name="Accent1 2 9" xfId="6585"/>
    <cellStyle name="Accent1 20" xfId="6586"/>
    <cellStyle name="Accent1 21" xfId="6587"/>
    <cellStyle name="Accent1 22" xfId="6588"/>
    <cellStyle name="Accent1 23" xfId="6589"/>
    <cellStyle name="Accent1 24" xfId="6590"/>
    <cellStyle name="Accent1 25" xfId="6591"/>
    <cellStyle name="Accent1 26" xfId="6592"/>
    <cellStyle name="Accent1 27" xfId="6593"/>
    <cellStyle name="Accent1 28" xfId="6594"/>
    <cellStyle name="Accent1 29 2" xfId="6595"/>
    <cellStyle name="Accent1 3_Parc Mobile" xfId="6596"/>
    <cellStyle name="Accent1 30 2" xfId="6597"/>
    <cellStyle name="Accent1 31 2" xfId="6598"/>
    <cellStyle name="Accent1 32 2" xfId="6599"/>
    <cellStyle name="Accent1 33 2" xfId="6600"/>
    <cellStyle name="Accent1 34 2" xfId="6601"/>
    <cellStyle name="Accent1 4_Parc Mobile" xfId="6602"/>
    <cellStyle name="Accent1 7" xfId="6603"/>
    <cellStyle name="Accent1 8" xfId="6604"/>
    <cellStyle name="Accent1 9" xfId="6605"/>
    <cellStyle name="Accent2 - 20 %_RH et QS" xfId="6606"/>
    <cellStyle name="Accent2 - 40 %_RH et QS" xfId="6607"/>
    <cellStyle name="Accent2 10" xfId="6608"/>
    <cellStyle name="Accent2 11" xfId="6609"/>
    <cellStyle name="Accent2 12" xfId="6610"/>
    <cellStyle name="Accent2 13" xfId="6611"/>
    <cellStyle name="Accent2 14" xfId="6612"/>
    <cellStyle name="Accent2 15" xfId="6613"/>
    <cellStyle name="Accent2 16" xfId="6614"/>
    <cellStyle name="Accent2 17" xfId="6615"/>
    <cellStyle name="Accent2 18" xfId="6616"/>
    <cellStyle name="Accent2 19" xfId="6617"/>
    <cellStyle name="Accent2 2 2_Parc Mobile" xfId="6618"/>
    <cellStyle name="Accent2 2 3" xfId="6619"/>
    <cellStyle name="Accent2 2 4" xfId="6620"/>
    <cellStyle name="Accent2 2 5" xfId="6621"/>
    <cellStyle name="Accent2 2 6" xfId="6622"/>
    <cellStyle name="Accent2 2 7" xfId="6623"/>
    <cellStyle name="Accent2 2 8" xfId="6624"/>
    <cellStyle name="Accent2 2 9" xfId="6625"/>
    <cellStyle name="Accent2 2_RH et QS" xfId="6626"/>
    <cellStyle name="Accent2 20" xfId="6627"/>
    <cellStyle name="Accent2 21" xfId="6628"/>
    <cellStyle name="Accent2 22" xfId="6629"/>
    <cellStyle name="Accent2 23" xfId="6630"/>
    <cellStyle name="Accent2 24" xfId="6631"/>
    <cellStyle name="Accent2 25" xfId="6632"/>
    <cellStyle name="Accent2 26" xfId="6633"/>
    <cellStyle name="Accent2 27" xfId="6634"/>
    <cellStyle name="Accent2 28" xfId="6635"/>
    <cellStyle name="Accent2 29 2" xfId="6636"/>
    <cellStyle name="Accent2 3_Parc Mobile" xfId="6637"/>
    <cellStyle name="Accent2 30 2" xfId="6638"/>
    <cellStyle name="Accent2 31 2" xfId="6639"/>
    <cellStyle name="Accent2 32 2" xfId="6640"/>
    <cellStyle name="Accent2 33 2" xfId="6641"/>
    <cellStyle name="Accent2 34 2" xfId="6642"/>
    <cellStyle name="Accent2 4_Parc Mobile" xfId="6643"/>
    <cellStyle name="Accent2 7" xfId="6644"/>
    <cellStyle name="Accent2 8" xfId="6645"/>
    <cellStyle name="Accent2 9" xfId="6646"/>
    <cellStyle name="Accent3 - 20 %_RH et QS" xfId="6647"/>
    <cellStyle name="Accent3 - 40 %_RH et QS" xfId="6648"/>
    <cellStyle name="Accent3 10" xfId="6649"/>
    <cellStyle name="Accent3 11" xfId="6650"/>
    <cellStyle name="Accent3 12" xfId="6651"/>
    <cellStyle name="Accent3 13" xfId="6652"/>
    <cellStyle name="Accent3 14" xfId="6653"/>
    <cellStyle name="Accent3 15" xfId="6654"/>
    <cellStyle name="Accent3 16" xfId="6655"/>
    <cellStyle name="Accent3 17" xfId="6656"/>
    <cellStyle name="Accent3 18" xfId="6657"/>
    <cellStyle name="Accent3 19" xfId="6658"/>
    <cellStyle name="Accent3 2 2_Parc Mobile" xfId="6659"/>
    <cellStyle name="Accent3 2 3" xfId="6660"/>
    <cellStyle name="Accent3 2 4" xfId="6661"/>
    <cellStyle name="Accent3 2 5" xfId="6662"/>
    <cellStyle name="Accent3 2 6" xfId="6663"/>
    <cellStyle name="Accent3 2 7" xfId="6664"/>
    <cellStyle name="Accent3 2 8" xfId="6665"/>
    <cellStyle name="Accent3 2 9" xfId="6666"/>
    <cellStyle name="Accent3 2_RH et QS" xfId="6667"/>
    <cellStyle name="Accent3 20" xfId="6668"/>
    <cellStyle name="Accent3 21" xfId="6669"/>
    <cellStyle name="Accent3 22" xfId="6670"/>
    <cellStyle name="Accent3 23" xfId="6671"/>
    <cellStyle name="Accent3 24" xfId="6672"/>
    <cellStyle name="Accent3 25" xfId="6673"/>
    <cellStyle name="Accent3 26" xfId="6674"/>
    <cellStyle name="Accent3 27" xfId="6675"/>
    <cellStyle name="Accent3 28" xfId="6676"/>
    <cellStyle name="Accent3 29 2" xfId="6677"/>
    <cellStyle name="Accent3 3_Parc Mobile" xfId="6678"/>
    <cellStyle name="Accent3 30 2" xfId="6679"/>
    <cellStyle name="Accent3 31 2" xfId="6680"/>
    <cellStyle name="Accent3 32 2" xfId="6681"/>
    <cellStyle name="Accent3 33 2" xfId="6682"/>
    <cellStyle name="Accent3 34 2" xfId="6683"/>
    <cellStyle name="Accent3 4_Parc Mobile" xfId="6684"/>
    <cellStyle name="Accent3 7" xfId="6685"/>
    <cellStyle name="Accent3 8" xfId="6686"/>
    <cellStyle name="Accent3 9" xfId="6687"/>
    <cellStyle name="Accent4 - 20 %_RH et QS" xfId="6688"/>
    <cellStyle name="Accent4 - 40 %_RH et QS" xfId="6689"/>
    <cellStyle name="Accent4 10" xfId="6690"/>
    <cellStyle name="Accent4 11" xfId="6691"/>
    <cellStyle name="Accent4 12" xfId="6692"/>
    <cellStyle name="Accent4 13" xfId="6693"/>
    <cellStyle name="Accent4 14" xfId="6694"/>
    <cellStyle name="Accent4 15" xfId="6695"/>
    <cellStyle name="Accent4 16" xfId="6696"/>
    <cellStyle name="Accent4 17" xfId="6697"/>
    <cellStyle name="Accent4 18" xfId="6698"/>
    <cellStyle name="Accent4 19" xfId="6699"/>
    <cellStyle name="Accent4 2 2_Parc Mobile" xfId="6700"/>
    <cellStyle name="Accent4 2 3" xfId="6701"/>
    <cellStyle name="Accent4 2 4" xfId="6702"/>
    <cellStyle name="Accent4 2 5" xfId="6703"/>
    <cellStyle name="Accent4 2 6" xfId="6704"/>
    <cellStyle name="Accent4 2 7" xfId="6705"/>
    <cellStyle name="Accent4 2 8" xfId="6706"/>
    <cellStyle name="Accent4 2 9" xfId="6707"/>
    <cellStyle name="Accent4 2_RH et QS" xfId="6708"/>
    <cellStyle name="Accent4 20" xfId="6709"/>
    <cellStyle name="Accent4 21" xfId="6710"/>
    <cellStyle name="Accent4 22" xfId="6711"/>
    <cellStyle name="Accent4 23" xfId="6712"/>
    <cellStyle name="Accent4 24" xfId="6713"/>
    <cellStyle name="Accent4 25" xfId="6714"/>
    <cellStyle name="Accent4 26" xfId="6715"/>
    <cellStyle name="Accent4 27" xfId="6716"/>
    <cellStyle name="Accent4 28" xfId="6717"/>
    <cellStyle name="Accent4 29 2" xfId="6718"/>
    <cellStyle name="Accent4 3_Parc Mobile" xfId="6719"/>
    <cellStyle name="Accent4 30 2" xfId="6720"/>
    <cellStyle name="Accent4 31 2" xfId="6721"/>
    <cellStyle name="Accent4 32 2" xfId="6722"/>
    <cellStyle name="Accent4 33 2" xfId="6723"/>
    <cellStyle name="Accent4 34 2" xfId="6724"/>
    <cellStyle name="Accent4 4_Parc Mobile" xfId="6725"/>
    <cellStyle name="Accent4 7" xfId="6726"/>
    <cellStyle name="Accent4 8" xfId="6727"/>
    <cellStyle name="Accent4 9" xfId="6728"/>
    <cellStyle name="Accent5 - 20 %_RH et QS" xfId="6729"/>
    <cellStyle name="Accent5 - 40 %_RH et QS" xfId="6730"/>
    <cellStyle name="Accent5 10" xfId="6731"/>
    <cellStyle name="Accent5 11" xfId="6732"/>
    <cellStyle name="Accent5 12" xfId="6733"/>
    <cellStyle name="Accent5 13" xfId="6734"/>
    <cellStyle name="Accent5 14" xfId="6735"/>
    <cellStyle name="Accent5 15" xfId="6736"/>
    <cellStyle name="Accent5 16" xfId="6737"/>
    <cellStyle name="Accent5 17" xfId="6738"/>
    <cellStyle name="Accent5 18" xfId="6739"/>
    <cellStyle name="Accent5 19" xfId="6740"/>
    <cellStyle name="Accent5 2 3" xfId="6741"/>
    <cellStyle name="Accent5 2 4" xfId="6742"/>
    <cellStyle name="Accent5 2 5" xfId="6743"/>
    <cellStyle name="Accent5 2 6" xfId="6744"/>
    <cellStyle name="Accent5 2 7" xfId="6745"/>
    <cellStyle name="Accent5 2 8" xfId="6746"/>
    <cellStyle name="Accent5 2 9" xfId="6747"/>
    <cellStyle name="Accent5 2_RH et QS" xfId="6748"/>
    <cellStyle name="Accent5 20" xfId="6749"/>
    <cellStyle name="Accent5 21" xfId="6750"/>
    <cellStyle name="Accent5 22" xfId="6751"/>
    <cellStyle name="Accent5 23" xfId="6752"/>
    <cellStyle name="Accent5 24" xfId="6753"/>
    <cellStyle name="Accent5 25" xfId="6754"/>
    <cellStyle name="Accent5 26" xfId="6755"/>
    <cellStyle name="Accent5 27" xfId="6756"/>
    <cellStyle name="Accent5 28" xfId="6757"/>
    <cellStyle name="Accent5 29 2" xfId="6758"/>
    <cellStyle name="Accent5 3_Parc Mobile" xfId="6759"/>
    <cellStyle name="Accent5 30 2" xfId="6760"/>
    <cellStyle name="Accent5 31 2" xfId="6761"/>
    <cellStyle name="Accent5 32 2" xfId="6762"/>
    <cellStyle name="Accent5 33 2" xfId="6763"/>
    <cellStyle name="Accent5 34 2" xfId="6764"/>
    <cellStyle name="Accent5 7" xfId="6765"/>
    <cellStyle name="Accent5 8" xfId="6766"/>
    <cellStyle name="Accent5 9" xfId="6767"/>
    <cellStyle name="Accent6 - 20 %_RH et QS" xfId="6768"/>
    <cellStyle name="Accent6 - 40 %_RH et QS" xfId="6769"/>
    <cellStyle name="Accent6 10" xfId="6770"/>
    <cellStyle name="Accent6 11" xfId="6771"/>
    <cellStyle name="Accent6 12" xfId="6772"/>
    <cellStyle name="Accent6 13" xfId="6773"/>
    <cellStyle name="Accent6 14" xfId="6774"/>
    <cellStyle name="Accent6 15" xfId="6775"/>
    <cellStyle name="Accent6 16" xfId="6776"/>
    <cellStyle name="Accent6 17" xfId="6777"/>
    <cellStyle name="Accent6 18" xfId="6778"/>
    <cellStyle name="Accent6 19" xfId="6779"/>
    <cellStyle name="Accent6 2 2_Parc Mobile" xfId="6780"/>
    <cellStyle name="Accent6 2 3" xfId="6781"/>
    <cellStyle name="Accent6 2 4" xfId="6782"/>
    <cellStyle name="Accent6 2 5" xfId="6783"/>
    <cellStyle name="Accent6 2 6" xfId="6784"/>
    <cellStyle name="Accent6 2 7" xfId="6785"/>
    <cellStyle name="Accent6 2 8" xfId="6786"/>
    <cellStyle name="Accent6 2 9" xfId="6787"/>
    <cellStyle name="Accent6 2_RH et QS" xfId="6788"/>
    <cellStyle name="Accent6 20" xfId="6789"/>
    <cellStyle name="Accent6 21" xfId="6790"/>
    <cellStyle name="Accent6 22" xfId="6791"/>
    <cellStyle name="Accent6 23" xfId="6792"/>
    <cellStyle name="Accent6 24" xfId="6793"/>
    <cellStyle name="Accent6 25" xfId="6794"/>
    <cellStyle name="Accent6 26" xfId="6795"/>
    <cellStyle name="Accent6 27" xfId="6796"/>
    <cellStyle name="Accent6 28" xfId="6797"/>
    <cellStyle name="Accent6 29 2" xfId="6798"/>
    <cellStyle name="Accent6 3_Parc Mobile" xfId="6799"/>
    <cellStyle name="Accent6 30 2" xfId="6800"/>
    <cellStyle name="Accent6 31 2" xfId="6801"/>
    <cellStyle name="Accent6 32 2" xfId="6802"/>
    <cellStyle name="Accent6 33 2" xfId="6803"/>
    <cellStyle name="Accent6 34 2" xfId="6804"/>
    <cellStyle name="Accent6 4_Parc Mobile" xfId="6805"/>
    <cellStyle name="Accent6 7" xfId="6806"/>
    <cellStyle name="Accent6 8" xfId="6807"/>
    <cellStyle name="Accent6 9" xfId="6808"/>
    <cellStyle name="AssumptionHeader" xfId="6809"/>
    <cellStyle name="Avertissement 2_RH et QS" xfId="6810"/>
    <cellStyle name="Avertissement 3_RH et QS" xfId="6811"/>
    <cellStyle name="Avertissement 4 2" xfId="6812"/>
    <cellStyle name="Avertissement 4_RH et QS" xfId="6813"/>
    <cellStyle name="Avertissement 5 2" xfId="6814"/>
    <cellStyle name="Avertissement 5_RH et QS" xfId="6815"/>
    <cellStyle name="Avertissement 6 2" xfId="6816"/>
    <cellStyle name="Avertissement 6_RH et QS" xfId="6817"/>
    <cellStyle name="Avertissement 7 2" xfId="6818"/>
    <cellStyle name="Avertissement 8 2" xfId="6819"/>
    <cellStyle name="Bad 10" xfId="6820"/>
    <cellStyle name="Bad 11" xfId="6821"/>
    <cellStyle name="Bad 12" xfId="6822"/>
    <cellStyle name="Bad 13" xfId="6823"/>
    <cellStyle name="Bad 14" xfId="6824"/>
    <cellStyle name="Bad 15" xfId="6825"/>
    <cellStyle name="Bad 16" xfId="6826"/>
    <cellStyle name="Bad 17" xfId="6827"/>
    <cellStyle name="Bad 18" xfId="6828"/>
    <cellStyle name="Bad 19" xfId="6829"/>
    <cellStyle name="Bad 2" xfId="6830"/>
    <cellStyle name="Bad 20" xfId="6831"/>
    <cellStyle name="Bad 21" xfId="6832"/>
    <cellStyle name="Bad 22" xfId="6833"/>
    <cellStyle name="Bad 23" xfId="6834"/>
    <cellStyle name="Bad 24" xfId="6835"/>
    <cellStyle name="Bad 25" xfId="6836"/>
    <cellStyle name="Bad 26" xfId="6837"/>
    <cellStyle name="Bad 27" xfId="6838"/>
    <cellStyle name="Bad 28" xfId="6839"/>
    <cellStyle name="Bad 3" xfId="6840"/>
    <cellStyle name="Bad 4" xfId="6841"/>
    <cellStyle name="Bad 5" xfId="6842"/>
    <cellStyle name="Bad 6" xfId="6843"/>
    <cellStyle name="Bad 7" xfId="6844"/>
    <cellStyle name="Bad 8" xfId="6845"/>
    <cellStyle name="Bad 9" xfId="6846"/>
    <cellStyle name="blank" xfId="6847"/>
    <cellStyle name="Body_Parc Mobile" xfId="6848"/>
    <cellStyle name="Boxed" xfId="6849"/>
    <cellStyle name="Calc Currency (2)_Parc Mobile" xfId="6850"/>
    <cellStyle name="Calc Percent (0)_Parc Mobile" xfId="6851"/>
    <cellStyle name="Calc Percent (1)_Parc Mobile" xfId="6852"/>
    <cellStyle name="Calc Percent (2)_Parc Mobile" xfId="6853"/>
    <cellStyle name="Calc Units (0)_Parc Mobile" xfId="6854"/>
    <cellStyle name="Calc Units (1)_Parc Mobile" xfId="6855"/>
    <cellStyle name="Calc Units (2)_Parc Mobile" xfId="6856"/>
    <cellStyle name="Calcul 2 2_Parc Mobile" xfId="6857"/>
    <cellStyle name="Calcul 2_RH et QS" xfId="6858"/>
    <cellStyle name="Calcul 3_RH et QS" xfId="6859"/>
    <cellStyle name="Calcul 4_RH et QS" xfId="6860"/>
    <cellStyle name="Calcul 5 2" xfId="6861"/>
    <cellStyle name="Calcul 5_RH et QS" xfId="6862"/>
    <cellStyle name="Calcul 6 2" xfId="6863"/>
    <cellStyle name="Calcul 6_RH et QS" xfId="6864"/>
    <cellStyle name="Calcul 7 2" xfId="6865"/>
    <cellStyle name="Calcul 8 2" xfId="6866"/>
    <cellStyle name="Calculation 10" xfId="6867"/>
    <cellStyle name="Calculation 11" xfId="6868"/>
    <cellStyle name="Calculation 12" xfId="6869"/>
    <cellStyle name="Calculation 13" xfId="6870"/>
    <cellStyle name="Calculation 14" xfId="6871"/>
    <cellStyle name="Calculation 15" xfId="6872"/>
    <cellStyle name="Calculation 16" xfId="6873"/>
    <cellStyle name="Calculation 17" xfId="6874"/>
    <cellStyle name="Calculation 18" xfId="6875"/>
    <cellStyle name="Calculation 19" xfId="6876"/>
    <cellStyle name="Calculation 2" xfId="6877"/>
    <cellStyle name="Calculation 20" xfId="6878"/>
    <cellStyle name="Calculation 21" xfId="6879"/>
    <cellStyle name="Calculation 22" xfId="6880"/>
    <cellStyle name="Calculation 23" xfId="6881"/>
    <cellStyle name="Calculation 24" xfId="6882"/>
    <cellStyle name="Calculation 25" xfId="6883"/>
    <cellStyle name="Calculation 26" xfId="6884"/>
    <cellStyle name="Calculation 27" xfId="6885"/>
    <cellStyle name="Calculation 28" xfId="6886"/>
    <cellStyle name="Calculation 3" xfId="6887"/>
    <cellStyle name="Calculation 4" xfId="6888"/>
    <cellStyle name="Calculation 5" xfId="6889"/>
    <cellStyle name="Calculation 6" xfId="6890"/>
    <cellStyle name="Calculation 7" xfId="6891"/>
    <cellStyle name="Calculation 8" xfId="6892"/>
    <cellStyle name="Calculation 9" xfId="6893"/>
    <cellStyle name="Cellule liée 2 2_Parc Mobile" xfId="6894"/>
    <cellStyle name="Cellule liée 2_RH et QS" xfId="6895"/>
    <cellStyle name="Cellule liée 3_RH et QS" xfId="6896"/>
    <cellStyle name="Cellule liée 4_RH et QS" xfId="6897"/>
    <cellStyle name="Cellule liée 5 2" xfId="6898"/>
    <cellStyle name="Cellule liée 5_RH et QS" xfId="6899"/>
    <cellStyle name="Cellule liée 6 2" xfId="6900"/>
    <cellStyle name="Cellule liée 6_RH et QS" xfId="6901"/>
    <cellStyle name="Cellule liée 7 2" xfId="6902"/>
    <cellStyle name="Cellule liée 8 2" xfId="6903"/>
    <cellStyle name="Changeable" xfId="6904"/>
    <cellStyle name="Check Cell 10" xfId="6905"/>
    <cellStyle name="Check Cell 11" xfId="6906"/>
    <cellStyle name="Check Cell 12" xfId="6907"/>
    <cellStyle name="Check Cell 13" xfId="6908"/>
    <cellStyle name="Check Cell 14" xfId="6909"/>
    <cellStyle name="Check Cell 15" xfId="6910"/>
    <cellStyle name="Check Cell 16" xfId="6911"/>
    <cellStyle name="Check Cell 17" xfId="6912"/>
    <cellStyle name="Check Cell 18" xfId="6913"/>
    <cellStyle name="Check Cell 19" xfId="6914"/>
    <cellStyle name="Check Cell 2" xfId="6915"/>
    <cellStyle name="Check Cell 20" xfId="6916"/>
    <cellStyle name="Check Cell 21" xfId="6917"/>
    <cellStyle name="Check Cell 22" xfId="6918"/>
    <cellStyle name="Check Cell 23" xfId="6919"/>
    <cellStyle name="Check Cell 24" xfId="6920"/>
    <cellStyle name="Check Cell 25" xfId="6921"/>
    <cellStyle name="Check Cell 26" xfId="6922"/>
    <cellStyle name="Check Cell 27" xfId="6923"/>
    <cellStyle name="Check Cell 28" xfId="6924"/>
    <cellStyle name="Check Cell 3" xfId="6925"/>
    <cellStyle name="Check Cell 4" xfId="6926"/>
    <cellStyle name="Check Cell 5" xfId="6927"/>
    <cellStyle name="Check Cell 6" xfId="6928"/>
    <cellStyle name="Check Cell 7" xfId="6929"/>
    <cellStyle name="Check Cell 8" xfId="6930"/>
    <cellStyle name="Check Cell 9" xfId="6931"/>
    <cellStyle name="ColHeading" xfId="6932"/>
    <cellStyle name="Colour" xfId="6933"/>
    <cellStyle name="Comma  - Style1_RH et QS" xfId="6934"/>
    <cellStyle name="Comma  - Style2_RH et QS" xfId="6935"/>
    <cellStyle name="Comma  - Style3_RH et QS" xfId="6936"/>
    <cellStyle name="Comma  - Style4_RH et QS" xfId="6937"/>
    <cellStyle name="Comma  - Style5_RH et QS" xfId="6938"/>
    <cellStyle name="Comma  - Style6_RH et QS" xfId="6939"/>
    <cellStyle name="Comma  - Style7_RH et QS" xfId="6940"/>
    <cellStyle name="Comma  - Style8_RH et QS" xfId="6941"/>
    <cellStyle name="Comma [0]_RH et QS" xfId="6942"/>
    <cellStyle name="Comma [00]_Parc Mobile" xfId="6943"/>
    <cellStyle name="Comma 2" xfId="6944"/>
    <cellStyle name="Commentaire 2 2" xfId="6945"/>
    <cellStyle name="Commentaire 2_RH et QS" xfId="6946"/>
    <cellStyle name="Commentaire 3 2" xfId="6947"/>
    <cellStyle name="Commentaire 3_RH et QS" xfId="6948"/>
    <cellStyle name="Commentaire 4 2" xfId="6949"/>
    <cellStyle name="Commentaire 4_RH et QS" xfId="6950"/>
    <cellStyle name="Commentaire 5 3 2 2" xfId="6951"/>
    <cellStyle name="Commentaire 5 3 2_RH et QS" xfId="6952"/>
    <cellStyle name="Commentaire 5 3 3 2" xfId="6953"/>
    <cellStyle name="Commentaire 5 3 3_RH et QS" xfId="6954"/>
    <cellStyle name="Commentaire 5 3 4" xfId="6955"/>
    <cellStyle name="Commentaire 5 3_RH et QS" xfId="6956"/>
    <cellStyle name="Commentaire 5 4 2" xfId="6957"/>
    <cellStyle name="Commentaire 5 4_RH et QS" xfId="6958"/>
    <cellStyle name="Commentaire 5 5 2" xfId="6959"/>
    <cellStyle name="Commentaire 5 5_RH et QS" xfId="6960"/>
    <cellStyle name="Commentaire 5 6" xfId="6961"/>
    <cellStyle name="Commentaire 5 7" xfId="6962"/>
    <cellStyle name="Commentaire 5_RH et QS" xfId="6963"/>
    <cellStyle name="Commentaire 6 2" xfId="6964"/>
    <cellStyle name="Commentaire 6_RH et QS" xfId="6965"/>
    <cellStyle name="Commentaire 7 2" xfId="6966"/>
    <cellStyle name="Commentaire 7 3" xfId="6967"/>
    <cellStyle name="Commentaire 7 4" xfId="6968"/>
    <cellStyle name="Commentaire 7_RH et QS" xfId="6969"/>
    <cellStyle name="Commentaire 8 2" xfId="6970"/>
    <cellStyle name="Company" xfId="6971"/>
    <cellStyle name="COMPS" xfId="6972"/>
    <cellStyle name="Copy Decimal 0,00_RH et QS" xfId="6973"/>
    <cellStyle name="Copy Percent 0,00_RH et QS" xfId="6974"/>
    <cellStyle name="CurRatio" xfId="6975"/>
    <cellStyle name="Currency [0]_RH et QS" xfId="6976"/>
    <cellStyle name="Currency [00]_Parc Mobile" xfId="6977"/>
    <cellStyle name="Currency [1]_RH et QS" xfId="6978"/>
    <cellStyle name="Currency [2]_RH et QS" xfId="6979"/>
    <cellStyle name="Currency-protected" xfId="6980"/>
    <cellStyle name="Decimal 0,0000_RH et QS" xfId="6981"/>
    <cellStyle name="discount" xfId="6982"/>
    <cellStyle name="DOWNFOOT" xfId="6983"/>
    <cellStyle name="e xerox" xfId="6984"/>
    <cellStyle name="Enter Currency (0)_Parc Mobile" xfId="6985"/>
    <cellStyle name="Enter Currency (2)_Parc Mobile" xfId="6986"/>
    <cellStyle name="Enter Units (0)_Parc Mobile" xfId="6987"/>
    <cellStyle name="Enter Units (1)_Parc Mobile" xfId="6988"/>
    <cellStyle name="Enter Units (2)_Parc Mobile" xfId="6989"/>
    <cellStyle name="Entrée 2 2_Parc Mobile" xfId="6990"/>
    <cellStyle name="Entrée 2_RH et QS" xfId="6991"/>
    <cellStyle name="Entrée 3_RH et QS" xfId="6992"/>
    <cellStyle name="Entrée 4_RH et QS" xfId="6993"/>
    <cellStyle name="Entrée 5 2" xfId="6994"/>
    <cellStyle name="Entrée 5_RH et QS" xfId="6995"/>
    <cellStyle name="Entrée 6 2" xfId="6996"/>
    <cellStyle name="Entrée 6_RH et QS" xfId="6997"/>
    <cellStyle name="Entrée 7 2" xfId="6998"/>
    <cellStyle name="Entrée 8 2" xfId="6999"/>
    <cellStyle name="Euro 2 2_RH et QS" xfId="7000"/>
    <cellStyle name="Euro 2_RH et QS" xfId="7001"/>
    <cellStyle name="Euro 3_RH et QS" xfId="7002"/>
    <cellStyle name="Euro 4_RH et QS" xfId="7003"/>
    <cellStyle name="Euro 5_RH et QS" xfId="7004"/>
    <cellStyle name="Explanatory Text 10" xfId="7005"/>
    <cellStyle name="Explanatory Text 11" xfId="7006"/>
    <cellStyle name="Explanatory Text 12" xfId="7007"/>
    <cellStyle name="Explanatory Text 13" xfId="7008"/>
    <cellStyle name="Explanatory Text 14" xfId="7009"/>
    <cellStyle name="Explanatory Text 15" xfId="7010"/>
    <cellStyle name="Explanatory Text 16" xfId="7011"/>
    <cellStyle name="Explanatory Text 17" xfId="7012"/>
    <cellStyle name="Explanatory Text 18" xfId="7013"/>
    <cellStyle name="Explanatory Text 19" xfId="7014"/>
    <cellStyle name="Explanatory Text 2" xfId="7015"/>
    <cellStyle name="Explanatory Text 20" xfId="7016"/>
    <cellStyle name="Explanatory Text 21" xfId="7017"/>
    <cellStyle name="Explanatory Text 22" xfId="7018"/>
    <cellStyle name="Explanatory Text 23" xfId="7019"/>
    <cellStyle name="Explanatory Text 24" xfId="7020"/>
    <cellStyle name="Explanatory Text 25" xfId="7021"/>
    <cellStyle name="Explanatory Text 26" xfId="7022"/>
    <cellStyle name="Explanatory Text 27" xfId="7023"/>
    <cellStyle name="Explanatory Text 28" xfId="7024"/>
    <cellStyle name="Explanatory Text 3" xfId="7025"/>
    <cellStyle name="Explanatory Text 4" xfId="7026"/>
    <cellStyle name="Explanatory Text 5" xfId="7027"/>
    <cellStyle name="Explanatory Text 6" xfId="7028"/>
    <cellStyle name="Explanatory Text 7" xfId="7029"/>
    <cellStyle name="Explanatory Text 8" xfId="7030"/>
    <cellStyle name="Explanatory Text 9" xfId="7031"/>
    <cellStyle name="Fixed_Parc Mobile" xfId="7032"/>
    <cellStyle name="Giga_RH et QS" xfId="7033"/>
    <cellStyle name="Good 10" xfId="7034"/>
    <cellStyle name="Good 11" xfId="7035"/>
    <cellStyle name="Good 12" xfId="7036"/>
    <cellStyle name="Good 13" xfId="7037"/>
    <cellStyle name="Good 14" xfId="7038"/>
    <cellStyle name="Good 15" xfId="7039"/>
    <cellStyle name="Good 16" xfId="7040"/>
    <cellStyle name="Good 17" xfId="7041"/>
    <cellStyle name="Good 18" xfId="7042"/>
    <cellStyle name="Good 19" xfId="7043"/>
    <cellStyle name="Good 2" xfId="7044"/>
    <cellStyle name="Good 20" xfId="7045"/>
    <cellStyle name="Good 21" xfId="7046"/>
    <cellStyle name="Good 22" xfId="7047"/>
    <cellStyle name="Good 23" xfId="7048"/>
    <cellStyle name="Good 24" xfId="7049"/>
    <cellStyle name="Good 25" xfId="7050"/>
    <cellStyle name="Good 26" xfId="7051"/>
    <cellStyle name="Good 27" xfId="7052"/>
    <cellStyle name="Good 28" xfId="7053"/>
    <cellStyle name="Good 3" xfId="7054"/>
    <cellStyle name="Good 4" xfId="7055"/>
    <cellStyle name="Good 5" xfId="7056"/>
    <cellStyle name="Good 6" xfId="7057"/>
    <cellStyle name="Good 7" xfId="7058"/>
    <cellStyle name="Good 8" xfId="7059"/>
    <cellStyle name="Good 9" xfId="7060"/>
    <cellStyle name="GRAS_RH et QS" xfId="7061"/>
    <cellStyle name="Header - Style1" xfId="7062"/>
    <cellStyle name="HEADER_Access (6 circle) KPI Consolidation version 8" xfId="7063"/>
    <cellStyle name="Heading 1 10" xfId="7064"/>
    <cellStyle name="Heading 1 11" xfId="7065"/>
    <cellStyle name="Heading 1 12" xfId="7066"/>
    <cellStyle name="Heading 1 13" xfId="7067"/>
    <cellStyle name="Heading 1 14" xfId="7068"/>
    <cellStyle name="Heading 1 15" xfId="7069"/>
    <cellStyle name="Heading 1 16" xfId="7070"/>
    <cellStyle name="Heading 1 17" xfId="7071"/>
    <cellStyle name="Heading 1 18" xfId="7072"/>
    <cellStyle name="Heading 1 19" xfId="7073"/>
    <cellStyle name="Heading 1 2" xfId="7074"/>
    <cellStyle name="Heading 1 20" xfId="7075"/>
    <cellStyle name="Heading 1 21" xfId="7076"/>
    <cellStyle name="Heading 1 22" xfId="7077"/>
    <cellStyle name="Heading 1 23" xfId="7078"/>
    <cellStyle name="Heading 1 24" xfId="7079"/>
    <cellStyle name="Heading 1 25" xfId="7080"/>
    <cellStyle name="Heading 1 26" xfId="7081"/>
    <cellStyle name="Heading 1 27" xfId="7082"/>
    <cellStyle name="Heading 1 28" xfId="7083"/>
    <cellStyle name="Heading 1 3" xfId="7084"/>
    <cellStyle name="Heading 1 4" xfId="7085"/>
    <cellStyle name="Heading 1 5" xfId="7086"/>
    <cellStyle name="Heading 1 6" xfId="7087"/>
    <cellStyle name="Heading 1 7" xfId="7088"/>
    <cellStyle name="Heading 1 8" xfId="7089"/>
    <cellStyle name="Heading 1 9" xfId="7090"/>
    <cellStyle name="Heading 1_RH et QS" xfId="7091"/>
    <cellStyle name="Heading 2 10" xfId="7092"/>
    <cellStyle name="Heading 2 11" xfId="7093"/>
    <cellStyle name="Heading 2 12" xfId="7094"/>
    <cellStyle name="Heading 2 13" xfId="7095"/>
    <cellStyle name="Heading 2 14" xfId="7096"/>
    <cellStyle name="Heading 2 15" xfId="7097"/>
    <cellStyle name="Heading 2 16" xfId="7098"/>
    <cellStyle name="Heading 2 17" xfId="7099"/>
    <cellStyle name="Heading 2 18" xfId="7100"/>
    <cellStyle name="Heading 2 19" xfId="7101"/>
    <cellStyle name="Heading 2 2" xfId="7102"/>
    <cellStyle name="Heading 2 20" xfId="7103"/>
    <cellStyle name="Heading 2 21" xfId="7104"/>
    <cellStyle name="Heading 2 22" xfId="7105"/>
    <cellStyle name="Heading 2 23" xfId="7106"/>
    <cellStyle name="Heading 2 24" xfId="7107"/>
    <cellStyle name="Heading 2 25" xfId="7108"/>
    <cellStyle name="Heading 2 26" xfId="7109"/>
    <cellStyle name="Heading 2 27" xfId="7110"/>
    <cellStyle name="Heading 2 28" xfId="7111"/>
    <cellStyle name="Heading 2 3" xfId="7112"/>
    <cellStyle name="Heading 2 4" xfId="7113"/>
    <cellStyle name="Heading 2 5" xfId="7114"/>
    <cellStyle name="Heading 2 6" xfId="7115"/>
    <cellStyle name="Heading 2 7" xfId="7116"/>
    <cellStyle name="Heading 2 8" xfId="7117"/>
    <cellStyle name="Heading 2 9" xfId="7118"/>
    <cellStyle name="Heading 2_RH et QS" xfId="7119"/>
    <cellStyle name="Heading 3 10" xfId="7120"/>
    <cellStyle name="Heading 3 11" xfId="7121"/>
    <cellStyle name="Heading 3 12" xfId="7122"/>
    <cellStyle name="Heading 3 13" xfId="7123"/>
    <cellStyle name="Heading 3 14" xfId="7124"/>
    <cellStyle name="Heading 3 15" xfId="7125"/>
    <cellStyle name="Heading 3 16" xfId="7126"/>
    <cellStyle name="Heading 3 17" xfId="7127"/>
    <cellStyle name="Heading 3 18" xfId="7128"/>
    <cellStyle name="Heading 3 19" xfId="7129"/>
    <cellStyle name="Heading 3 2" xfId="7130"/>
    <cellStyle name="Heading 3 20" xfId="7131"/>
    <cellStyle name="Heading 3 21" xfId="7132"/>
    <cellStyle name="Heading 3 22" xfId="7133"/>
    <cellStyle name="Heading 3 23" xfId="7134"/>
    <cellStyle name="Heading 3 24" xfId="7135"/>
    <cellStyle name="Heading 3 25" xfId="7136"/>
    <cellStyle name="Heading 3 26" xfId="7137"/>
    <cellStyle name="Heading 3 27" xfId="7138"/>
    <cellStyle name="Heading 3 28" xfId="7139"/>
    <cellStyle name="Heading 3 3" xfId="7140"/>
    <cellStyle name="Heading 3 4" xfId="7141"/>
    <cellStyle name="Heading 3 5" xfId="7142"/>
    <cellStyle name="Heading 3 6" xfId="7143"/>
    <cellStyle name="Heading 3 7" xfId="7144"/>
    <cellStyle name="Heading 3 8" xfId="7145"/>
    <cellStyle name="Heading 3 9" xfId="7146"/>
    <cellStyle name="Heading 3_RH et QS" xfId="7147"/>
    <cellStyle name="Heading 4 10" xfId="7148"/>
    <cellStyle name="Heading 4 11" xfId="7149"/>
    <cellStyle name="Heading 4 12" xfId="7150"/>
    <cellStyle name="Heading 4 13" xfId="7151"/>
    <cellStyle name="Heading 4 14" xfId="7152"/>
    <cellStyle name="Heading 4 15" xfId="7153"/>
    <cellStyle name="Heading 4 16" xfId="7154"/>
    <cellStyle name="Heading 4 17" xfId="7155"/>
    <cellStyle name="Heading 4 18" xfId="7156"/>
    <cellStyle name="Heading 4 19" xfId="7157"/>
    <cellStyle name="Heading 4 20" xfId="7158"/>
    <cellStyle name="Heading 4 21" xfId="7159"/>
    <cellStyle name="Heading 4 22" xfId="7160"/>
    <cellStyle name="Heading 4 23" xfId="7161"/>
    <cellStyle name="Heading 4 24" xfId="7162"/>
    <cellStyle name="Heading 4 25" xfId="7163"/>
    <cellStyle name="Heading 4 26" xfId="7164"/>
    <cellStyle name="Heading 4 27" xfId="7165"/>
    <cellStyle name="Heading 4 28" xfId="7166"/>
    <cellStyle name="Heading 4 5" xfId="7167"/>
    <cellStyle name="Heading 4 6" xfId="7168"/>
    <cellStyle name="Heading 4 7" xfId="7169"/>
    <cellStyle name="Heading 4 8" xfId="7170"/>
    <cellStyle name="Heading 4 9" xfId="7171"/>
    <cellStyle name="Heading 4_RH et QS" xfId="7172"/>
    <cellStyle name="helv" xfId="7173"/>
    <cellStyle name="Hidden" xfId="7174"/>
    <cellStyle name="Hidden_RH et QS" xfId="7175"/>
    <cellStyle name="Hyperlink_Book1" xfId="7176"/>
    <cellStyle name="Input 10" xfId="7177"/>
    <cellStyle name="Input 11" xfId="7178"/>
    <cellStyle name="Input 12" xfId="7179"/>
    <cellStyle name="Input 13" xfId="7180"/>
    <cellStyle name="Input 14" xfId="7181"/>
    <cellStyle name="Input 15" xfId="7182"/>
    <cellStyle name="Input 16" xfId="7183"/>
    <cellStyle name="Input 17" xfId="7184"/>
    <cellStyle name="Input 18" xfId="7185"/>
    <cellStyle name="Input 19" xfId="7186"/>
    <cellStyle name="Input 2" xfId="7187"/>
    <cellStyle name="Input 20" xfId="7188"/>
    <cellStyle name="Input 21" xfId="7189"/>
    <cellStyle name="Input 22" xfId="7190"/>
    <cellStyle name="Input 23" xfId="7191"/>
    <cellStyle name="Input 24" xfId="7192"/>
    <cellStyle name="Input 25" xfId="7193"/>
    <cellStyle name="Input 26" xfId="7194"/>
    <cellStyle name="Input 27" xfId="7195"/>
    <cellStyle name="Input 28" xfId="7196"/>
    <cellStyle name="Input 3" xfId="7197"/>
    <cellStyle name="Input 4" xfId="7198"/>
    <cellStyle name="Input 5" xfId="7199"/>
    <cellStyle name="Input 6" xfId="7200"/>
    <cellStyle name="Input 7" xfId="7201"/>
    <cellStyle name="Input 8" xfId="7202"/>
    <cellStyle name="Input 9" xfId="7203"/>
    <cellStyle name="Input Currency_RH et QS" xfId="7204"/>
    <cellStyle name="Input Normal_RH et QS" xfId="7205"/>
    <cellStyle name="Insatisfaisant 2 2_Parc Mobile" xfId="7206"/>
    <cellStyle name="Insatisfaisant 2_RH et QS" xfId="7207"/>
    <cellStyle name="Insatisfaisant 3_RH et QS" xfId="7208"/>
    <cellStyle name="Insatisfaisant 4_RH et QS" xfId="7209"/>
    <cellStyle name="Insatisfaisant 5 2" xfId="7210"/>
    <cellStyle name="Insatisfaisant 5_RH et QS" xfId="7211"/>
    <cellStyle name="Insatisfaisant 6 2" xfId="7212"/>
    <cellStyle name="Insatisfaisant 6_RH et QS" xfId="7213"/>
    <cellStyle name="Insatisfaisant 7 2" xfId="7214"/>
    <cellStyle name="Insatisfaisant 8 2" xfId="7215"/>
    <cellStyle name="Integer" xfId="7216"/>
    <cellStyle name="Item" xfId="7217"/>
    <cellStyle name="ItemTypeClass" xfId="7218"/>
    <cellStyle name="Kilo_RH et QS" xfId="7219"/>
    <cellStyle name="Komma [0]_RESULTS" xfId="7220"/>
    <cellStyle name="Komma_RESULTS" xfId="7221"/>
    <cellStyle name="Legal 8½ x 14 in 2" xfId="7222"/>
    <cellStyle name="Legal 8½ x 14 in 3" xfId="7223"/>
    <cellStyle name="Legal 8½ x 14 in 4" xfId="7224"/>
    <cellStyle name="Legal 8½ x 14 in 5" xfId="7225"/>
    <cellStyle name="Legal 8½ x 14 in 6" xfId="7226"/>
    <cellStyle name="Legal 8½ x 14 in 7" xfId="7227"/>
    <cellStyle name="Legal 8½ x 14 in 8" xfId="7228"/>
    <cellStyle name="Legal 8½ x 14 in_RH et QS" xfId="7229"/>
    <cellStyle name="LineItemValue" xfId="7230"/>
    <cellStyle name="Link Currency (0)_Parc Mobile" xfId="7231"/>
    <cellStyle name="Link Currency (2)_Parc Mobile" xfId="7232"/>
    <cellStyle name="Link Units (0)_Parc Mobile" xfId="7233"/>
    <cellStyle name="Link Units (1)_Parc Mobile" xfId="7234"/>
    <cellStyle name="Link Units (2)_Parc Mobile" xfId="7235"/>
    <cellStyle name="Linked Cell 10" xfId="7236"/>
    <cellStyle name="Linked Cell 11" xfId="7237"/>
    <cellStyle name="Linked Cell 12" xfId="7238"/>
    <cellStyle name="Linked Cell 13" xfId="7239"/>
    <cellStyle name="Linked Cell 14" xfId="7240"/>
    <cellStyle name="Linked Cell 15" xfId="7241"/>
    <cellStyle name="Linked Cell 16" xfId="7242"/>
    <cellStyle name="Linked Cell 17" xfId="7243"/>
    <cellStyle name="Linked Cell 18" xfId="7244"/>
    <cellStyle name="Linked Cell 19" xfId="7245"/>
    <cellStyle name="Linked Cell 2" xfId="7246"/>
    <cellStyle name="Linked Cell 20" xfId="7247"/>
    <cellStyle name="Linked Cell 21" xfId="7248"/>
    <cellStyle name="Linked Cell 22" xfId="7249"/>
    <cellStyle name="Linked Cell 23" xfId="7250"/>
    <cellStyle name="Linked Cell 24" xfId="7251"/>
    <cellStyle name="Linked Cell 25" xfId="7252"/>
    <cellStyle name="Linked Cell 26" xfId="7253"/>
    <cellStyle name="Linked Cell 27" xfId="7254"/>
    <cellStyle name="Linked Cell 28" xfId="7255"/>
    <cellStyle name="Linked Cell 3" xfId="7256"/>
    <cellStyle name="Linked Cell 4" xfId="7257"/>
    <cellStyle name="Linked Cell 5" xfId="7258"/>
    <cellStyle name="Linked Cell 6" xfId="7259"/>
    <cellStyle name="Linked Cell 7" xfId="7260"/>
    <cellStyle name="Linked Cell 8" xfId="7261"/>
    <cellStyle name="Linked Cell 9" xfId="7262"/>
    <cellStyle name="Mega_RH et QS" xfId="7263"/>
    <cellStyle name="Milliers 10_RH et QS" xfId="7264"/>
    <cellStyle name="Milliers 11_RH et QS" xfId="7265"/>
    <cellStyle name="Milliers 12_RH et QS" xfId="7266"/>
    <cellStyle name="Milliers 13_RH et QS" xfId="7267"/>
    <cellStyle name="Milliers 14 2 2 2" xfId="7268"/>
    <cellStyle name="Milliers 14 2 2_RH et QS" xfId="7269"/>
    <cellStyle name="Milliers 14 2 3 2" xfId="7270"/>
    <cellStyle name="Milliers 14 2 3_RH et QS" xfId="7271"/>
    <cellStyle name="Milliers 14 2 4" xfId="7272"/>
    <cellStyle name="Milliers 14 2_RH et QS" xfId="7273"/>
    <cellStyle name="Milliers 14 3 2" xfId="7274"/>
    <cellStyle name="Milliers 14 3_RH et QS" xfId="7275"/>
    <cellStyle name="Milliers 14 4 2" xfId="7276"/>
    <cellStyle name="Milliers 14 4_RH et QS" xfId="7277"/>
    <cellStyle name="Milliers 14 5" xfId="7278"/>
    <cellStyle name="Milliers 14_RH et QS" xfId="7279"/>
    <cellStyle name="Milliers 16 2 2" xfId="7280"/>
    <cellStyle name="Milliers 16 2_RH et QS" xfId="7281"/>
    <cellStyle name="Milliers 16 3 2" xfId="7282"/>
    <cellStyle name="Milliers 16 3_RH et QS" xfId="7283"/>
    <cellStyle name="Milliers 16 4" xfId="7284"/>
    <cellStyle name="Milliers 16_RH et QS" xfId="7285"/>
    <cellStyle name="Milliers 18 2 2" xfId="7286"/>
    <cellStyle name="Milliers 18 2_RH et QS" xfId="7287"/>
    <cellStyle name="Milliers 18 3 2" xfId="7288"/>
    <cellStyle name="Milliers 18 3_RH et QS" xfId="7289"/>
    <cellStyle name="Milliers 18 4" xfId="7290"/>
    <cellStyle name="Milliers 18_RH et QS" xfId="7291"/>
    <cellStyle name="Milliers 19_RH et QS" xfId="7292"/>
    <cellStyle name="Milliers 2 2_Parc Mobile" xfId="7293"/>
    <cellStyle name="Milliers 2 4_Parc Mobile" xfId="7294"/>
    <cellStyle name="Milliers 2 6_Parc Mobile" xfId="7295"/>
    <cellStyle name="Milliers 2_RH et QS" xfId="7296"/>
    <cellStyle name="Milliers 20 2" xfId="7297"/>
    <cellStyle name="Milliers 20_RH et QS" xfId="7298"/>
    <cellStyle name="Milliers 21 2" xfId="7299"/>
    <cellStyle name="Milliers 21_RH et QS" xfId="7300"/>
    <cellStyle name="Milliers 3 11 2 2" xfId="7301"/>
    <cellStyle name="Milliers 3 11 2_RH et QS" xfId="7302"/>
    <cellStyle name="Milliers 3 11 3 2" xfId="7303"/>
    <cellStyle name="Milliers 3 11 3_RH et QS" xfId="7304"/>
    <cellStyle name="Milliers 3 11 4" xfId="7305"/>
    <cellStyle name="Milliers 3 11_RH et QS" xfId="7306"/>
    <cellStyle name="Milliers 3 2_RH et QS" xfId="7307"/>
    <cellStyle name="Milliers 3_RH et QS" xfId="7308"/>
    <cellStyle name="Milliers 4 2_RH et QS" xfId="7309"/>
    <cellStyle name="Milliers 4 3_RH et QS" xfId="7310"/>
    <cellStyle name="Milliers 4_RH et QS" xfId="7311"/>
    <cellStyle name="Milliers 5 2_RH et QS" xfId="7312"/>
    <cellStyle name="Milliers 5 3_RH et QS" xfId="7313"/>
    <cellStyle name="Milliers 5_RH et QS" xfId="7314"/>
    <cellStyle name="Milliers 6_RH et QS" xfId="7315"/>
    <cellStyle name="Milliers 7 2_RH et QS" xfId="7316"/>
    <cellStyle name="Milliers 7_RH et QS" xfId="7317"/>
    <cellStyle name="Milliers 8_RH et QS" xfId="7318"/>
    <cellStyle name="Millions_RH et QS" xfId="7319"/>
    <cellStyle name="Monétaire 2_RH et QS" xfId="7320"/>
    <cellStyle name="NA is zero_RH et QS" xfId="7321"/>
    <cellStyle name="Neutral 10" xfId="7322"/>
    <cellStyle name="Neutral 11" xfId="7323"/>
    <cellStyle name="Neutral 12" xfId="7324"/>
    <cellStyle name="Neutral 13" xfId="7325"/>
    <cellStyle name="Neutral 14" xfId="7326"/>
    <cellStyle name="Neutral 15" xfId="7327"/>
    <cellStyle name="Neutral 16" xfId="7328"/>
    <cellStyle name="Neutral 17" xfId="7329"/>
    <cellStyle name="Neutral 18" xfId="7330"/>
    <cellStyle name="Neutral 19" xfId="7331"/>
    <cellStyle name="Neutral 2" xfId="7332"/>
    <cellStyle name="Neutral 20" xfId="7333"/>
    <cellStyle name="Neutral 21" xfId="7334"/>
    <cellStyle name="Neutral 22" xfId="7335"/>
    <cellStyle name="Neutral 23" xfId="7336"/>
    <cellStyle name="Neutral 24" xfId="7337"/>
    <cellStyle name="Neutral 25" xfId="7338"/>
    <cellStyle name="Neutral 26" xfId="7339"/>
    <cellStyle name="Neutral 27" xfId="7340"/>
    <cellStyle name="Neutral 28" xfId="7341"/>
    <cellStyle name="Neutral 3" xfId="7342"/>
    <cellStyle name="Neutral 4" xfId="7343"/>
    <cellStyle name="Neutral 5" xfId="7344"/>
    <cellStyle name="Neutral 6" xfId="7345"/>
    <cellStyle name="Neutral 7" xfId="7346"/>
    <cellStyle name="Neutral 8" xfId="7347"/>
    <cellStyle name="Neutral 9" xfId="7348"/>
    <cellStyle name="Neutre 2 2_Parc Mobile" xfId="7349"/>
    <cellStyle name="Neutre 2_RH et QS" xfId="7350"/>
    <cellStyle name="Neutre 3_RH et QS" xfId="7351"/>
    <cellStyle name="Neutre 4_RH et QS" xfId="7352"/>
    <cellStyle name="Neutre 5 2" xfId="7353"/>
    <cellStyle name="Neutre 5_RH et QS" xfId="7354"/>
    <cellStyle name="Neutre 6 2" xfId="7355"/>
    <cellStyle name="Neutre 6_RH et QS" xfId="7356"/>
    <cellStyle name="Neutre 7 2" xfId="7357"/>
    <cellStyle name="Neutre 8 2" xfId="7358"/>
    <cellStyle name="Normal - Style1_Parc Mobile" xfId="7359"/>
    <cellStyle name="Normal [0]_RH et QS" xfId="7360"/>
    <cellStyle name="Normal 100 2" xfId="7361"/>
    <cellStyle name="Normal 100_RH et QS" xfId="7362"/>
    <cellStyle name="Normal 101 2" xfId="7363"/>
    <cellStyle name="Normal 101 2 2" xfId="7364"/>
    <cellStyle name="Normal 101_RH et QS" xfId="7365"/>
    <cellStyle name="Normal 102" xfId="7366"/>
    <cellStyle name="Normal 102 2" xfId="7367"/>
    <cellStyle name="Normal 102_RH et QS" xfId="7368"/>
    <cellStyle name="Normal 103" xfId="7369"/>
    <cellStyle name="Normal 103 2" xfId="7370"/>
    <cellStyle name="Normal 103_RH et QS" xfId="7371"/>
    <cellStyle name="Normal 104" xfId="7372"/>
    <cellStyle name="Normal 104 2" xfId="7373"/>
    <cellStyle name="Normal 104_RH et QS" xfId="7374"/>
    <cellStyle name="Normal 11 2 2" xfId="7375"/>
    <cellStyle name="Normal 11 2_RH et QS" xfId="7376"/>
    <cellStyle name="Normal 12 2 3 2 2" xfId="7377"/>
    <cellStyle name="Normal 12 2 3 2_RH et QS" xfId="7378"/>
    <cellStyle name="Normal 12 2 3 3 2" xfId="7379"/>
    <cellStyle name="Normal 12 2 3 3_RH et QS" xfId="7380"/>
    <cellStyle name="Normal 12 2 3 4" xfId="7381"/>
    <cellStyle name="Normal 12 2 3_RH et QS" xfId="7382"/>
    <cellStyle name="Normal 12 2 4 2 2" xfId="7383"/>
    <cellStyle name="Normal 12 2 4 2_RH et QS" xfId="7384"/>
    <cellStyle name="Normal 12 2 4 3 2" xfId="7385"/>
    <cellStyle name="Normal 12 2 4 3_RH et QS" xfId="7386"/>
    <cellStyle name="Normal 12 2 4 4" xfId="7387"/>
    <cellStyle name="Normal 12 2 4_RH et QS" xfId="7388"/>
    <cellStyle name="Normal 12 2 5 2" xfId="7389"/>
    <cellStyle name="Normal 12 2 5_RH et QS" xfId="7390"/>
    <cellStyle name="Normal 12 2 6 2" xfId="7391"/>
    <cellStyle name="Normal 12 2 6_RH et QS" xfId="7392"/>
    <cellStyle name="Normal 12 2 7 2" xfId="7393"/>
    <cellStyle name="Normal 12 2 7_RH et QS" xfId="7394"/>
    <cellStyle name="Normal 12 2 8" xfId="7395"/>
    <cellStyle name="Normal 12 2 9" xfId="7396"/>
    <cellStyle name="Normal 12 2_RH et QS" xfId="7397"/>
    <cellStyle name="Normal 12 4 2 2" xfId="7398"/>
    <cellStyle name="Normal 12 4 2_RH et QS" xfId="7399"/>
    <cellStyle name="Normal 12 4 3 2" xfId="7400"/>
    <cellStyle name="Normal 12 4 3_RH et QS" xfId="7401"/>
    <cellStyle name="Normal 12 4 4" xfId="7402"/>
    <cellStyle name="Normal 12 4_RH et QS" xfId="7403"/>
    <cellStyle name="Normal 12 5 2 2" xfId="7404"/>
    <cellStyle name="Normal 12 5 2_RH et QS" xfId="7405"/>
    <cellStyle name="Normal 12 5 3 2" xfId="7406"/>
    <cellStyle name="Normal 12 5 3_RH et QS" xfId="7407"/>
    <cellStyle name="Normal 12 5 4" xfId="7408"/>
    <cellStyle name="Normal 12 5_RH et QS" xfId="7409"/>
    <cellStyle name="Normal 12 6 2" xfId="7410"/>
    <cellStyle name="Normal 12 6_RH et QS" xfId="7411"/>
    <cellStyle name="Normal 12 7 2" xfId="7412"/>
    <cellStyle name="Normal 12 7_RH et QS" xfId="7413"/>
    <cellStyle name="Normal 12 8" xfId="7414"/>
    <cellStyle name="Normal 12 9" xfId="7415"/>
    <cellStyle name="Normal 12_Parc Mobile" xfId="7416"/>
    <cellStyle name="Normal 13 2 2 2" xfId="7417"/>
    <cellStyle name="Normal 13 2 2_RH et QS" xfId="7418"/>
    <cellStyle name="Normal 13 3" xfId="7419"/>
    <cellStyle name="Normal 13 3 2" xfId="7420"/>
    <cellStyle name="Normal 13 3_RH et QS" xfId="7421"/>
    <cellStyle name="Normal 13_RH et QS" xfId="7422"/>
    <cellStyle name="Normal 14 2 2 2" xfId="7423"/>
    <cellStyle name="Normal 14 2 2_RH et QS" xfId="7424"/>
    <cellStyle name="Normal 14 3" xfId="7425"/>
    <cellStyle name="Normal 14 3 2" xfId="7426"/>
    <cellStyle name="Normal 14 3_RH et QS" xfId="7427"/>
    <cellStyle name="Normal 14_RH et QS" xfId="7428"/>
    <cellStyle name="Normal 15 2 2 2" xfId="7429"/>
    <cellStyle name="Normal 15 2 2_RH et QS" xfId="7430"/>
    <cellStyle name="Normal 15_RH et QS" xfId="7431"/>
    <cellStyle name="Normal 16 2 2 2" xfId="7432"/>
    <cellStyle name="Normal 16 2 2_RH et QS" xfId="7433"/>
    <cellStyle name="Normal 16 2_RH et QS" xfId="7434"/>
    <cellStyle name="Normal 16_RH et QS" xfId="7435"/>
    <cellStyle name="Normal 17 2 2 2" xfId="7436"/>
    <cellStyle name="Normal 17 2 2_RH et QS" xfId="7437"/>
    <cellStyle name="Normal 17_RH et QS" xfId="7438"/>
    <cellStyle name="Normal 18 2 2 2" xfId="7439"/>
    <cellStyle name="Normal 18 2 2_RH et QS" xfId="7440"/>
    <cellStyle name="Normal 18_RH et QS" xfId="7441"/>
    <cellStyle name="Normal 19 2 2 2" xfId="7442"/>
    <cellStyle name="Normal 19 2 2_RH et QS" xfId="7443"/>
    <cellStyle name="Normal 19_RH et QS" xfId="7444"/>
    <cellStyle name="Normal 2 2 3_RH et QS" xfId="7445"/>
    <cellStyle name="Normal 20 2 2 2 2" xfId="7446"/>
    <cellStyle name="Normal 20 2 2 2_RH et QS" xfId="7447"/>
    <cellStyle name="Normal 20 2 2 3 2" xfId="7448"/>
    <cellStyle name="Normal 20 2 2 3_RH et QS" xfId="7449"/>
    <cellStyle name="Normal 20 2 2 4" xfId="7450"/>
    <cellStyle name="Normal 20 2 2_RH et QS" xfId="7451"/>
    <cellStyle name="Normal 20 2 3 2 2" xfId="7452"/>
    <cellStyle name="Normal 20 2 3 2_RH et QS" xfId="7453"/>
    <cellStyle name="Normal 20 2 3 3 2" xfId="7454"/>
    <cellStyle name="Normal 20 2 3 3_RH et QS" xfId="7455"/>
    <cellStyle name="Normal 20 2 3 4" xfId="7456"/>
    <cellStyle name="Normal 20 2 3_RH et QS" xfId="7457"/>
    <cellStyle name="Normal 20 2 4 2" xfId="7458"/>
    <cellStyle name="Normal 20 2 4_RH et QS" xfId="7459"/>
    <cellStyle name="Normal 20 2 5 2" xfId="7460"/>
    <cellStyle name="Normal 20 2 5_RH et QS" xfId="7461"/>
    <cellStyle name="Normal 20 2 6 2" xfId="7462"/>
    <cellStyle name="Normal 20 2 6_RH et QS" xfId="7463"/>
    <cellStyle name="Normal 20 2 7" xfId="7464"/>
    <cellStyle name="Normal 20 2_RH et QS" xfId="7465"/>
    <cellStyle name="Normal 20 4 2 2" xfId="7466"/>
    <cellStyle name="Normal 20 4 2_RH et QS" xfId="7467"/>
    <cellStyle name="Normal 20 4 3 2" xfId="7468"/>
    <cellStyle name="Normal 20 4 3_RH et QS" xfId="7469"/>
    <cellStyle name="Normal 20 4 4" xfId="7470"/>
    <cellStyle name="Normal 20 4_RH et QS" xfId="7471"/>
    <cellStyle name="Normal 20 5 2 2" xfId="7472"/>
    <cellStyle name="Normal 20 5 2_RH et QS" xfId="7473"/>
    <cellStyle name="Normal 20 5 3 2" xfId="7474"/>
    <cellStyle name="Normal 20 5 3_RH et QS" xfId="7475"/>
    <cellStyle name="Normal 20 5 4" xfId="7476"/>
    <cellStyle name="Normal 20 5_RH et QS" xfId="7477"/>
    <cellStyle name="Normal 20 6 2" xfId="7478"/>
    <cellStyle name="Normal 20 6_RH et QS" xfId="7479"/>
    <cellStyle name="Normal 20 7 2" xfId="7480"/>
    <cellStyle name="Normal 20 7_RH et QS" xfId="7481"/>
    <cellStyle name="Normal 20 8" xfId="7482"/>
    <cellStyle name="Normal 20_RH et QS" xfId="7483"/>
    <cellStyle name="Normal 21 2 2 2 2" xfId="7484"/>
    <cellStyle name="Normal 21 2 2 2_RH et QS" xfId="7485"/>
    <cellStyle name="Normal 21 2 2 3 2" xfId="7486"/>
    <cellStyle name="Normal 21 2 2 3_RH et QS" xfId="7487"/>
    <cellStyle name="Normal 21 2 2 4" xfId="7488"/>
    <cellStyle name="Normal 21 2 2_RH et QS" xfId="7489"/>
    <cellStyle name="Normal 21 2 3 2 2" xfId="7490"/>
    <cellStyle name="Normal 21 2 3 2_RH et QS" xfId="7491"/>
    <cellStyle name="Normal 21 2 3 3 2" xfId="7492"/>
    <cellStyle name="Normal 21 2 3 3_RH et QS" xfId="7493"/>
    <cellStyle name="Normal 21 2 3 4" xfId="7494"/>
    <cellStyle name="Normal 21 2 3_RH et QS" xfId="7495"/>
    <cellStyle name="Normal 21 2 4 2" xfId="7496"/>
    <cellStyle name="Normal 21 2 4_RH et QS" xfId="7497"/>
    <cellStyle name="Normal 21 2 5 2" xfId="7498"/>
    <cellStyle name="Normal 21 2 5_RH et QS" xfId="7499"/>
    <cellStyle name="Normal 21 2 6 2" xfId="7500"/>
    <cellStyle name="Normal 21 2 6_RH et QS" xfId="7501"/>
    <cellStyle name="Normal 21 2 7" xfId="7502"/>
    <cellStyle name="Normal 21 2_RH et QS" xfId="7503"/>
    <cellStyle name="Normal 21 4 2 2" xfId="7504"/>
    <cellStyle name="Normal 21 4 2_RH et QS" xfId="7505"/>
    <cellStyle name="Normal 21 4 3 2" xfId="7506"/>
    <cellStyle name="Normal 21 4 3_RH et QS" xfId="7507"/>
    <cellStyle name="Normal 21 4 4" xfId="7508"/>
    <cellStyle name="Normal 21 4_RH et QS" xfId="7509"/>
    <cellStyle name="Normal 21 5 2 2" xfId="7510"/>
    <cellStyle name="Normal 21 5 2_RH et QS" xfId="7511"/>
    <cellStyle name="Normal 21 5 3 2" xfId="7512"/>
    <cellStyle name="Normal 21 5 3_RH et QS" xfId="7513"/>
    <cellStyle name="Normal 21 5 4" xfId="7514"/>
    <cellStyle name="Normal 21 5_RH et QS" xfId="7515"/>
    <cellStyle name="Normal 21 6 2" xfId="7516"/>
    <cellStyle name="Normal 21 6_RH et QS" xfId="7517"/>
    <cellStyle name="Normal 21 7 2" xfId="7518"/>
    <cellStyle name="Normal 21 7_RH et QS" xfId="7519"/>
    <cellStyle name="Normal 21 8" xfId="7520"/>
    <cellStyle name="Normal 21_RH et QS" xfId="7521"/>
    <cellStyle name="Normal 22 2 2 2" xfId="7522"/>
    <cellStyle name="Normal 22 2 2_RH et QS" xfId="7523"/>
    <cellStyle name="Normal 22_RH et QS" xfId="7524"/>
    <cellStyle name="Normal 23 2 2 2" xfId="7525"/>
    <cellStyle name="Normal 23 2 2_RH et QS" xfId="7526"/>
    <cellStyle name="Normal 23 2 3 2" xfId="7527"/>
    <cellStyle name="Normal 23 2 3_RH et QS" xfId="7528"/>
    <cellStyle name="Normal 23 2 4" xfId="7529"/>
    <cellStyle name="Normal 23 2_RH et QS" xfId="7530"/>
    <cellStyle name="Normal 23 4 2" xfId="7531"/>
    <cellStyle name="Normal 23 4_RH et QS" xfId="7532"/>
    <cellStyle name="Normal 23 5 2" xfId="7533"/>
    <cellStyle name="Normal 23 5_RH et QS" xfId="7534"/>
    <cellStyle name="Normal 23 6" xfId="7535"/>
    <cellStyle name="Normal 23_RH et QS" xfId="7536"/>
    <cellStyle name="Normal 24 2 2 2" xfId="7537"/>
    <cellStyle name="Normal 24 2 2_RH et QS" xfId="7538"/>
    <cellStyle name="Normal 24 2 3 2" xfId="7539"/>
    <cellStyle name="Normal 24 2 3_RH et QS" xfId="7540"/>
    <cellStyle name="Normal 24 2 4" xfId="7541"/>
    <cellStyle name="Normal 24 2_RH et QS" xfId="7542"/>
    <cellStyle name="Normal 24 4 2" xfId="7543"/>
    <cellStyle name="Normal 24 4_RH et QS" xfId="7544"/>
    <cellStyle name="Normal 24 5 2" xfId="7545"/>
    <cellStyle name="Normal 24 5_RH et QS" xfId="7546"/>
    <cellStyle name="Normal 24 6" xfId="7547"/>
    <cellStyle name="Normal 24_Parc Mobile" xfId="7548"/>
    <cellStyle name="Normal 25 2 2 2" xfId="7549"/>
    <cellStyle name="Normal 25 2 2_RH et QS" xfId="7550"/>
    <cellStyle name="Normal 25 2 3 2" xfId="7551"/>
    <cellStyle name="Normal 25 2 3_RH et QS" xfId="7552"/>
    <cellStyle name="Normal 25 2 4" xfId="7553"/>
    <cellStyle name="Normal 25 2_RH et QS" xfId="7554"/>
    <cellStyle name="Normal 25 4 2" xfId="7555"/>
    <cellStyle name="Normal 25 4_RH et QS" xfId="7556"/>
    <cellStyle name="Normal 25 5 2" xfId="7557"/>
    <cellStyle name="Normal 25 5_RH et QS" xfId="7558"/>
    <cellStyle name="Normal 25 6" xfId="7559"/>
    <cellStyle name="Normal 25_Parc Mobile" xfId="7560"/>
    <cellStyle name="Normal 26 2 2 2" xfId="7561"/>
    <cellStyle name="Normal 26 2 2_RH et QS" xfId="7562"/>
    <cellStyle name="Normal 26 2 3 2" xfId="7563"/>
    <cellStyle name="Normal 26 2 3_RH et QS" xfId="7564"/>
    <cellStyle name="Normal 26 2 4" xfId="7565"/>
    <cellStyle name="Normal 26 2_RH et QS" xfId="7566"/>
    <cellStyle name="Normal 26 4 2" xfId="7567"/>
    <cellStyle name="Normal 26 4_RH et QS" xfId="7568"/>
    <cellStyle name="Normal 26 5 2" xfId="7569"/>
    <cellStyle name="Normal 26 5_RH et QS" xfId="7570"/>
    <cellStyle name="Normal 26 6" xfId="7571"/>
    <cellStyle name="Normal 26_Parc Mobile" xfId="7572"/>
    <cellStyle name="Normal 27 2 2 2" xfId="7573"/>
    <cellStyle name="Normal 27 2 2_RH et QS" xfId="7574"/>
    <cellStyle name="Normal 27 2 3 2" xfId="7575"/>
    <cellStyle name="Normal 27 2 3_RH et QS" xfId="7576"/>
    <cellStyle name="Normal 27 2 4" xfId="7577"/>
    <cellStyle name="Normal 27 2_RH et QS" xfId="7578"/>
    <cellStyle name="Normal 27 4 2" xfId="7579"/>
    <cellStyle name="Normal 27 4_RH et QS" xfId="7580"/>
    <cellStyle name="Normal 27 5 2" xfId="7581"/>
    <cellStyle name="Normal 27 5_RH et QS" xfId="7582"/>
    <cellStyle name="Normal 27 6" xfId="7583"/>
    <cellStyle name="Normal 27_Parc Mobile" xfId="7584"/>
    <cellStyle name="Normal 3 12 2 2" xfId="7585"/>
    <cellStyle name="Normal 3 12 2_RH et QS" xfId="7586"/>
    <cellStyle name="Normal 3 12 3 2" xfId="7587"/>
    <cellStyle name="Normal 3 12 3_RH et QS" xfId="7588"/>
    <cellStyle name="Normal 3 12 4" xfId="7589"/>
    <cellStyle name="Normal 3 12_RH et QS" xfId="7590"/>
    <cellStyle name="Normal 3 13 2" xfId="7591"/>
    <cellStyle name="Normal 3 13_RH et QS" xfId="7592"/>
    <cellStyle name="Normal 3 2 2 2 2 2" xfId="7593"/>
    <cellStyle name="Normal 3 2 2 2 2_RH et QS" xfId="7594"/>
    <cellStyle name="Normal 3 2 2 2 3 2" xfId="7595"/>
    <cellStyle name="Normal 3 2 2 2 3_RH et QS" xfId="7596"/>
    <cellStyle name="Normal 3 2 2 2 4" xfId="7597"/>
    <cellStyle name="Normal 3 2 2 2_RH et QS" xfId="7598"/>
    <cellStyle name="Normal 3 2 2 3 2 2" xfId="7599"/>
    <cellStyle name="Normal 3 2 2 3 2_RH et QS" xfId="7600"/>
    <cellStyle name="Normal 3 2 2 3 3 2" xfId="7601"/>
    <cellStyle name="Normal 3 2 2 3 3_RH et QS" xfId="7602"/>
    <cellStyle name="Normal 3 2 2 3 4" xfId="7603"/>
    <cellStyle name="Normal 3 2 2 3_RH et QS" xfId="7604"/>
    <cellStyle name="Normal 3 2 2 4 2" xfId="7605"/>
    <cellStyle name="Normal 3 2 2 4_RH et QS" xfId="7606"/>
    <cellStyle name="Normal 3 2 2 5 2" xfId="7607"/>
    <cellStyle name="Normal 3 2 2 5_RH et QS" xfId="7608"/>
    <cellStyle name="Normal 3 2 2 6" xfId="7609"/>
    <cellStyle name="Normal 3 2 2_RH et QS" xfId="7610"/>
    <cellStyle name="Normal 3 2 4 2 2" xfId="7611"/>
    <cellStyle name="Normal 3 2 4 2_RH et QS" xfId="7612"/>
    <cellStyle name="Normal 3 2 4 3 2" xfId="7613"/>
    <cellStyle name="Normal 3 2 4 3_RH et QS" xfId="7614"/>
    <cellStyle name="Normal 3 2 4 4" xfId="7615"/>
    <cellStyle name="Normal 3 2 4_RH et QS" xfId="7616"/>
    <cellStyle name="Normal 3 2 5 2 2" xfId="7617"/>
    <cellStyle name="Normal 3 2 5 2_RH et QS" xfId="7618"/>
    <cellStyle name="Normal 3 2 5 3 2" xfId="7619"/>
    <cellStyle name="Normal 3 2 5 3_RH et QS" xfId="7620"/>
    <cellStyle name="Normal 3 2 5 4" xfId="7621"/>
    <cellStyle name="Normal 3 2 5_RH et QS" xfId="7622"/>
    <cellStyle name="Normal 3 2 6 2" xfId="7623"/>
    <cellStyle name="Normal 3 2 6_RH et QS" xfId="7624"/>
    <cellStyle name="Normal 3 2 7 2" xfId="7625"/>
    <cellStyle name="Normal 3 2 7_RH et QS" xfId="7626"/>
    <cellStyle name="Normal 3 2 8" xfId="7627"/>
    <cellStyle name="Normal 3 2_RH et QS" xfId="7628"/>
    <cellStyle name="Normal 3 3 3 2 2" xfId="7629"/>
    <cellStyle name="Normal 3 3 3 2_RH et QS" xfId="7630"/>
    <cellStyle name="Normal 3 3 3 3 2" xfId="7631"/>
    <cellStyle name="Normal 3 3 3 3_RH et QS" xfId="7632"/>
    <cellStyle name="Normal 3 3 3 4" xfId="7633"/>
    <cellStyle name="Normal 3 3 3_RH et QS" xfId="7634"/>
    <cellStyle name="Normal 3 3 4 2" xfId="7635"/>
    <cellStyle name="Normal 3 3 4_RH et QS" xfId="7636"/>
    <cellStyle name="Normal 3 3 5 2" xfId="7637"/>
    <cellStyle name="Normal 3 3 5_RH et QS" xfId="7638"/>
    <cellStyle name="Normal 3 3 6" xfId="7639"/>
    <cellStyle name="Normal 3 3_RH et QS" xfId="7640"/>
    <cellStyle name="Normal 4 14 2 2" xfId="7641"/>
    <cellStyle name="Normal 4 14 2_RH et QS" xfId="7642"/>
    <cellStyle name="Normal 4 14 3 2" xfId="7643"/>
    <cellStyle name="Normal 4 14 3_RH et QS" xfId="7644"/>
    <cellStyle name="Normal 4 14 4" xfId="7645"/>
    <cellStyle name="Normal 4 14_RH et QS" xfId="7646"/>
    <cellStyle name="Normal 4 16 2 2" xfId="7647"/>
    <cellStyle name="Normal 4 16 2_RH et QS" xfId="7648"/>
    <cellStyle name="Normal 4 16 3 2" xfId="7649"/>
    <cellStyle name="Normal 4 16 3_RH et QS" xfId="7650"/>
    <cellStyle name="Normal 4 16 4" xfId="7651"/>
    <cellStyle name="Normal 4 16_RH et QS" xfId="7652"/>
    <cellStyle name="Normal 4 17 2" xfId="7653"/>
    <cellStyle name="Normal 4 17_RH et QS" xfId="7654"/>
    <cellStyle name="Normal 4 18 2" xfId="7655"/>
    <cellStyle name="Normal 4 18_RH et QS" xfId="7656"/>
    <cellStyle name="Normal 4 19" xfId="7657"/>
    <cellStyle name="Normal 4 2 3 2 2" xfId="7658"/>
    <cellStyle name="Normal 4 2 3 2_RH et QS" xfId="7659"/>
    <cellStyle name="Normal 4 2 3 3 2" xfId="7660"/>
    <cellStyle name="Normal 4 2 3 3_RH et QS" xfId="7661"/>
    <cellStyle name="Normal 4 2 3 4" xfId="7662"/>
    <cellStyle name="Normal 4 2 3_RH et QS" xfId="7663"/>
    <cellStyle name="Normal 4 2 4 2 2" xfId="7664"/>
    <cellStyle name="Normal 4 2 4 2_RH et QS" xfId="7665"/>
    <cellStyle name="Normal 4 2 4 3 2" xfId="7666"/>
    <cellStyle name="Normal 4 2 4 3_RH et QS" xfId="7667"/>
    <cellStyle name="Normal 4 2 4 4" xfId="7668"/>
    <cellStyle name="Normal 4 2 4_RH et QS" xfId="7669"/>
    <cellStyle name="Normal 4 2 5 2" xfId="7670"/>
    <cellStyle name="Normal 4 2 5_RH et QS" xfId="7671"/>
    <cellStyle name="Normal 4 2 6 2" xfId="7672"/>
    <cellStyle name="Normal 4 2 6_RH et QS" xfId="7673"/>
    <cellStyle name="Normal 4 2 7" xfId="7674"/>
    <cellStyle name="Normal 4 2_RH et QS" xfId="7675"/>
    <cellStyle name="Normal 4_Parc Mobile" xfId="7676"/>
    <cellStyle name="Normal 43 2 2" xfId="7677"/>
    <cellStyle name="Normal 43 2_RH et QS" xfId="7678"/>
    <cellStyle name="Normal 43 3 2" xfId="7679"/>
    <cellStyle name="Normal 43 3_RH et QS" xfId="7680"/>
    <cellStyle name="Normal 43 4" xfId="7681"/>
    <cellStyle name="Normal 43_RH et QS" xfId="7682"/>
    <cellStyle name="Normal 5 2 2 2 2 2" xfId="7683"/>
    <cellStyle name="Normal 5 2 2 2 2_RH et QS" xfId="7684"/>
    <cellStyle name="Normal 5 2 2 2 3 2" xfId="7685"/>
    <cellStyle name="Normal 5 2 2 2 3_RH et QS" xfId="7686"/>
    <cellStyle name="Normal 5 2 2 2 4" xfId="7687"/>
    <cellStyle name="Normal 5 2 2 2_RH et QS" xfId="7688"/>
    <cellStyle name="Normal 5 2 2 3 2 2" xfId="7689"/>
    <cellStyle name="Normal 5 2 2 3 2_RH et QS" xfId="7690"/>
    <cellStyle name="Normal 5 2 2 3 3 2" xfId="7691"/>
    <cellStyle name="Normal 5 2 2 3 3_RH et QS" xfId="7692"/>
    <cellStyle name="Normal 5 2 2 3 4" xfId="7693"/>
    <cellStyle name="Normal 5 2 2 3_RH et QS" xfId="7694"/>
    <cellStyle name="Normal 5 2 2 4 2" xfId="7695"/>
    <cellStyle name="Normal 5 2 2 4_RH et QS" xfId="7696"/>
    <cellStyle name="Normal 5 2 2 5 2" xfId="7697"/>
    <cellStyle name="Normal 5 2 2 5_RH et QS" xfId="7698"/>
    <cellStyle name="Normal 5 2 2 6" xfId="7699"/>
    <cellStyle name="Normal 5 2 2_RH et QS" xfId="7700"/>
    <cellStyle name="Normal 5 2 4 2 2" xfId="7701"/>
    <cellStyle name="Normal 5 2 4 2_RH et QS" xfId="7702"/>
    <cellStyle name="Normal 5 2 4 3 2" xfId="7703"/>
    <cellStyle name="Normal 5 2 4 3_RH et QS" xfId="7704"/>
    <cellStyle name="Normal 5 2 4 4" xfId="7705"/>
    <cellStyle name="Normal 5 2 4_RH et QS" xfId="7706"/>
    <cellStyle name="Normal 5 2 5 2 2" xfId="7707"/>
    <cellStyle name="Normal 5 2 5 2_RH et QS" xfId="7708"/>
    <cellStyle name="Normal 5 2 5 3 2" xfId="7709"/>
    <cellStyle name="Normal 5 2 5 3_RH et QS" xfId="7710"/>
    <cellStyle name="Normal 5 2 5 4" xfId="7711"/>
    <cellStyle name="Normal 5 2 5_RH et QS" xfId="7712"/>
    <cellStyle name="Normal 5 2 7 2" xfId="7713"/>
    <cellStyle name="Normal 5 2 7_RH et QS" xfId="7714"/>
    <cellStyle name="Normal 5 2 8 2" xfId="7715"/>
    <cellStyle name="Normal 5 2 8_RH et QS" xfId="7716"/>
    <cellStyle name="Normal 5 2 9" xfId="7717"/>
    <cellStyle name="Normal 5 2_RH et QS" xfId="7718"/>
    <cellStyle name="Normal 55 2 2" xfId="7719"/>
    <cellStyle name="Normal 55 2_RH et QS" xfId="7720"/>
    <cellStyle name="Normal 55 3 2" xfId="7721"/>
    <cellStyle name="Normal 55 3_RH et QS" xfId="7722"/>
    <cellStyle name="Normal 55 4" xfId="7723"/>
    <cellStyle name="Normal 55_RH et QS" xfId="7724"/>
    <cellStyle name="Normal 6 2 3 2 2 2" xfId="7725"/>
    <cellStyle name="Normal 6 2 3 2 2_RH et QS" xfId="7726"/>
    <cellStyle name="Normal 6 2 3 2 3 2" xfId="7727"/>
    <cellStyle name="Normal 6 2 3 2 3_RH et QS" xfId="7728"/>
    <cellStyle name="Normal 6 2 3 2 4" xfId="7729"/>
    <cellStyle name="Normal 6 2 3 2_RH et QS" xfId="7730"/>
    <cellStyle name="Normal 6 2 3 3 2 2" xfId="7731"/>
    <cellStyle name="Normal 6 2 3 3 2_RH et QS" xfId="7732"/>
    <cellStyle name="Normal 6 2 3 3 3 2" xfId="7733"/>
    <cellStyle name="Normal 6 2 3 3 3_RH et QS" xfId="7734"/>
    <cellStyle name="Normal 6 2 3 3 4" xfId="7735"/>
    <cellStyle name="Normal 6 2 3 3_RH et QS" xfId="7736"/>
    <cellStyle name="Normal 6 2 3 4 2" xfId="7737"/>
    <cellStyle name="Normal 6 2 3 4_RH et QS" xfId="7738"/>
    <cellStyle name="Normal 6 2 3 5 2" xfId="7739"/>
    <cellStyle name="Normal 6 2 3 5_RH et QS" xfId="7740"/>
    <cellStyle name="Normal 6 2 3 6" xfId="7741"/>
    <cellStyle name="Normal 6 2 3_RH et QS" xfId="7742"/>
    <cellStyle name="Normal 6 2 4 2 2" xfId="7743"/>
    <cellStyle name="Normal 6 2 4 2_RH et QS" xfId="7744"/>
    <cellStyle name="Normal 6 2 4 3 2" xfId="7745"/>
    <cellStyle name="Normal 6 2 4 3_RH et QS" xfId="7746"/>
    <cellStyle name="Normal 6 2 4 4" xfId="7747"/>
    <cellStyle name="Normal 6 2 4_RH et QS" xfId="7748"/>
    <cellStyle name="Normal 6 2 5 2 2" xfId="7749"/>
    <cellStyle name="Normal 6 2 5 2_RH et QS" xfId="7750"/>
    <cellStyle name="Normal 6 2 5 3 2" xfId="7751"/>
    <cellStyle name="Normal 6 2 5 3_RH et QS" xfId="7752"/>
    <cellStyle name="Normal 6 2 5 4" xfId="7753"/>
    <cellStyle name="Normal 6 2 5_RH et QS" xfId="7754"/>
    <cellStyle name="Normal 6 2 6 2" xfId="7755"/>
    <cellStyle name="Normal 6 2 6_RH et QS" xfId="7756"/>
    <cellStyle name="Normal 6 2 7 2" xfId="7757"/>
    <cellStyle name="Normal 6 2 7_RH et QS" xfId="7758"/>
    <cellStyle name="Normal 6 2 8" xfId="7759"/>
    <cellStyle name="Normal 74 2 2" xfId="7760"/>
    <cellStyle name="Normal 74 2_RH et QS" xfId="7761"/>
    <cellStyle name="Normal 74 3 2" xfId="7762"/>
    <cellStyle name="Normal 74 3_RH et QS" xfId="7763"/>
    <cellStyle name="Normal 74 4" xfId="7764"/>
    <cellStyle name="Normal 74_RH et QS" xfId="7765"/>
    <cellStyle name="Normal 75 2 2" xfId="7766"/>
    <cellStyle name="Normal 75 2_RH et QS" xfId="7767"/>
    <cellStyle name="Normal 75 3 2" xfId="7768"/>
    <cellStyle name="Normal 75 3_RH et QS" xfId="7769"/>
    <cellStyle name="Normal 75 4" xfId="7770"/>
    <cellStyle name="Normal 75_RH et QS" xfId="7771"/>
    <cellStyle name="Normal 76 2 2" xfId="7772"/>
    <cellStyle name="Normal 76 2_RH et QS" xfId="7773"/>
    <cellStyle name="Normal 76 3 2" xfId="7774"/>
    <cellStyle name="Normal 76 3_RH et QS" xfId="7775"/>
    <cellStyle name="Normal 76 4" xfId="7776"/>
    <cellStyle name="Normal 76_RH et QS" xfId="7777"/>
    <cellStyle name="Normal 77 2 2" xfId="7778"/>
    <cellStyle name="Normal 77 2_RH et QS" xfId="7779"/>
    <cellStyle name="Normal 77 3 2" xfId="7780"/>
    <cellStyle name="Normal 77 3_RH et QS" xfId="7781"/>
    <cellStyle name="Normal 77 4" xfId="7782"/>
    <cellStyle name="Normal 77_RH et QS" xfId="7783"/>
    <cellStyle name="Normal 78 2 2" xfId="7784"/>
    <cellStyle name="Normal 78 2_RH et QS" xfId="7785"/>
    <cellStyle name="Normal 78 3 2" xfId="7786"/>
    <cellStyle name="Normal 78 3_RH et QS" xfId="7787"/>
    <cellStyle name="Normal 78 4" xfId="7788"/>
    <cellStyle name="Normal 78_RH et QS" xfId="7789"/>
    <cellStyle name="Normal 79 2 2" xfId="7790"/>
    <cellStyle name="Normal 79 2_RH et QS" xfId="7791"/>
    <cellStyle name="Normal 79 3 2" xfId="7792"/>
    <cellStyle name="Normal 79 3_RH et QS" xfId="7793"/>
    <cellStyle name="Normal 79 4" xfId="7794"/>
    <cellStyle name="Normal 79_RH et QS" xfId="7795"/>
    <cellStyle name="Normal 8 2 2 2 2" xfId="7796"/>
    <cellStyle name="Normal 8 2 2 2_RH et QS" xfId="7797"/>
    <cellStyle name="Normal 8 2 2 3 2" xfId="7798"/>
    <cellStyle name="Normal 8 2 2 3_RH et QS" xfId="7799"/>
    <cellStyle name="Normal 8 2 2 4" xfId="7800"/>
    <cellStyle name="Normal 8 2 2_RH et QS" xfId="7801"/>
    <cellStyle name="Normal 8 2 3 2 2" xfId="7802"/>
    <cellStyle name="Normal 8 2 3 2_RH et QS" xfId="7803"/>
    <cellStyle name="Normal 8 2 3 3 2" xfId="7804"/>
    <cellStyle name="Normal 8 2 3 3_RH et QS" xfId="7805"/>
    <cellStyle name="Normal 8 2 3 4" xfId="7806"/>
    <cellStyle name="Normal 8 2 3_RH et QS" xfId="7807"/>
    <cellStyle name="Normal 8 2 4 2" xfId="7808"/>
    <cellStyle name="Normal 8 2 4_RH et QS" xfId="7809"/>
    <cellStyle name="Normal 8 2 5 2" xfId="7810"/>
    <cellStyle name="Normal 8 2 5_RH et QS" xfId="7811"/>
    <cellStyle name="Normal 8 2 6 2" xfId="7812"/>
    <cellStyle name="Normal 8 2 6_RH et QS" xfId="7813"/>
    <cellStyle name="Normal 8 2 7" xfId="7814"/>
    <cellStyle name="Normal 8 2_RH et QS" xfId="7815"/>
    <cellStyle name="Normal 8 4 2 2" xfId="7816"/>
    <cellStyle name="Normal 8 4 2_RH et QS" xfId="7817"/>
    <cellStyle name="Normal 8 4 3 2" xfId="7818"/>
    <cellStyle name="Normal 8 4 3_RH et QS" xfId="7819"/>
    <cellStyle name="Normal 8 4 4" xfId="7820"/>
    <cellStyle name="Normal 8 4_RH et QS" xfId="7821"/>
    <cellStyle name="Normal 8 5 2 2" xfId="7822"/>
    <cellStyle name="Normal 8 5 2_RH et QS" xfId="7823"/>
    <cellStyle name="Normal 8 5 3 2" xfId="7824"/>
    <cellStyle name="Normal 8 5 3_RH et QS" xfId="7825"/>
    <cellStyle name="Normal 8 5 4" xfId="7826"/>
    <cellStyle name="Normal 8 5_RH et QS" xfId="7827"/>
    <cellStyle name="Normal 8 6 2" xfId="7828"/>
    <cellStyle name="Normal 8 6_RH et QS" xfId="7829"/>
    <cellStyle name="Normal 8 7 2" xfId="7830"/>
    <cellStyle name="Normal 8 7_RH et QS" xfId="7831"/>
    <cellStyle name="Normal 8 8" xfId="7832"/>
    <cellStyle name="Normal 8_RH et QS" xfId="7833"/>
    <cellStyle name="Normal 80 2 2" xfId="7834"/>
    <cellStyle name="Normal 80 2_RH et QS" xfId="7835"/>
    <cellStyle name="Normal 80 3 2" xfId="7836"/>
    <cellStyle name="Normal 80 3_RH et QS" xfId="7837"/>
    <cellStyle name="Normal 80 4" xfId="7838"/>
    <cellStyle name="Normal 80_RH et QS" xfId="7839"/>
    <cellStyle name="Normal 81 2 2" xfId="7840"/>
    <cellStyle name="Normal 81 2_RH et QS" xfId="7841"/>
    <cellStyle name="Normal 81 3 2" xfId="7842"/>
    <cellStyle name="Normal 81 3_RH et QS" xfId="7843"/>
    <cellStyle name="Normal 81 4" xfId="7844"/>
    <cellStyle name="Normal 81_RH et QS" xfId="7845"/>
    <cellStyle name="Normal 83 2 2" xfId="7846"/>
    <cellStyle name="Normal 83 2_RH et QS" xfId="7847"/>
    <cellStyle name="Normal 83 3 2" xfId="7848"/>
    <cellStyle name="Normal 83 3_RH et QS" xfId="7849"/>
    <cellStyle name="Normal 83 4" xfId="7850"/>
    <cellStyle name="Normal 83_RH et QS" xfId="7851"/>
    <cellStyle name="Normal 85 2 2" xfId="7852"/>
    <cellStyle name="Normal 85 2_RH et QS" xfId="7853"/>
    <cellStyle name="Normal 85 3 2" xfId="7854"/>
    <cellStyle name="Normal 85 3_RH et QS" xfId="7855"/>
    <cellStyle name="Normal 85 4" xfId="7856"/>
    <cellStyle name="Normal 85_RH et QS" xfId="7857"/>
    <cellStyle name="Normal 86 2 2" xfId="7858"/>
    <cellStyle name="Normal 86 2_RH et QS" xfId="7859"/>
    <cellStyle name="Normal 86 3 2" xfId="7860"/>
    <cellStyle name="Normal 86 3_RH et QS" xfId="7861"/>
    <cellStyle name="Normal 86 4" xfId="7862"/>
    <cellStyle name="Normal 86_RH et QS" xfId="7863"/>
    <cellStyle name="Normal 87 2 2" xfId="7864"/>
    <cellStyle name="Normal 87 2_RH et QS" xfId="7865"/>
    <cellStyle name="Normal 87 3 2" xfId="7866"/>
    <cellStyle name="Normal 87 3_RH et QS" xfId="7867"/>
    <cellStyle name="Normal 87 4" xfId="7868"/>
    <cellStyle name="Normal 87_RH et QS" xfId="7869"/>
    <cellStyle name="Normal 88 2 2" xfId="7870"/>
    <cellStyle name="Normal 88 2_RH et QS" xfId="7871"/>
    <cellStyle name="Normal 88 3 2" xfId="7872"/>
    <cellStyle name="Normal 88 3_RH et QS" xfId="7873"/>
    <cellStyle name="Normal 88 4" xfId="7874"/>
    <cellStyle name="Normal 88_RH et QS" xfId="7875"/>
    <cellStyle name="Normal 89 2 2" xfId="7876"/>
    <cellStyle name="Normal 89 2_RH et QS" xfId="7877"/>
    <cellStyle name="Normal 89 3 2" xfId="7878"/>
    <cellStyle name="Normal 89 3_RH et QS" xfId="7879"/>
    <cellStyle name="Normal 89 4" xfId="7880"/>
    <cellStyle name="Normal 89_RH et QS" xfId="7881"/>
    <cellStyle name="Normal 9 2 2" xfId="7882"/>
    <cellStyle name="Normal 9 2_RH et QS" xfId="7883"/>
    <cellStyle name="Normal 90 2 2" xfId="7884"/>
    <cellStyle name="Normal 90 2_RH et QS" xfId="7885"/>
    <cellStyle name="Normal 90 3 2" xfId="7886"/>
    <cellStyle name="Normal 90 3_RH et QS" xfId="7887"/>
    <cellStyle name="Normal 90 4" xfId="7888"/>
    <cellStyle name="Normal 90_RH et QS" xfId="7889"/>
    <cellStyle name="Normal 91 2 2" xfId="7890"/>
    <cellStyle name="Normal 91 2_RH et QS" xfId="7891"/>
    <cellStyle name="Normal 91 3 2" xfId="7892"/>
    <cellStyle name="Normal 91 3_RH et QS" xfId="7893"/>
    <cellStyle name="Normal 91 4" xfId="7894"/>
    <cellStyle name="Normal 91_RH et QS" xfId="7895"/>
    <cellStyle name="Normal 92 2 2" xfId="7896"/>
    <cellStyle name="Normal 92 2_RH et QS" xfId="7897"/>
    <cellStyle name="Normal 92 3 2" xfId="7898"/>
    <cellStyle name="Normal 92 3_RH et QS" xfId="7899"/>
    <cellStyle name="Normal 92 4" xfId="7900"/>
    <cellStyle name="Normal 92_RH et QS" xfId="7901"/>
    <cellStyle name="Normal 93 2 2" xfId="7902"/>
    <cellStyle name="Normal 93 2_RH et QS" xfId="7903"/>
    <cellStyle name="Normal 93 3 2" xfId="7904"/>
    <cellStyle name="Normal 93 3_RH et QS" xfId="7905"/>
    <cellStyle name="Normal 93 4" xfId="7906"/>
    <cellStyle name="Normal 93_RH et QS" xfId="7907"/>
    <cellStyle name="Normal 94 2 2" xfId="7908"/>
    <cellStyle name="Normal 94 2_RH et QS" xfId="7909"/>
    <cellStyle name="Normal 94 3 2" xfId="7910"/>
    <cellStyle name="Normal 94 3_RH et QS" xfId="7911"/>
    <cellStyle name="Normal 94 4" xfId="7912"/>
    <cellStyle name="Normal 94_RH et QS" xfId="7913"/>
    <cellStyle name="Normal 95 2 2" xfId="7914"/>
    <cellStyle name="Normal 95 2_RH et QS" xfId="7915"/>
    <cellStyle name="Normal 95 3 2" xfId="7916"/>
    <cellStyle name="Normal 95 3_RH et QS" xfId="7917"/>
    <cellStyle name="Normal 95 4" xfId="7918"/>
    <cellStyle name="Normal 95_RH et QS" xfId="7919"/>
    <cellStyle name="Normal 96 2" xfId="7920"/>
    <cellStyle name="Normal 96_RH et QS" xfId="7921"/>
    <cellStyle name="Normal 97 2" xfId="7922"/>
    <cellStyle name="Normal 97_RH et QS" xfId="7923"/>
    <cellStyle name="Normal 98 2" xfId="7924"/>
    <cellStyle name="Normal 98_RH et QS" xfId="7925"/>
    <cellStyle name="Normal 99 2" xfId="7926"/>
    <cellStyle name="Normal 99_RH et QS" xfId="7927"/>
    <cellStyle name="Note 10" xfId="7928"/>
    <cellStyle name="Note 11" xfId="7929"/>
    <cellStyle name="Note 12" xfId="7930"/>
    <cellStyle name="Note 13" xfId="7931"/>
    <cellStyle name="Note 14" xfId="7932"/>
    <cellStyle name="Note 15" xfId="7933"/>
    <cellStyle name="Note 16" xfId="7934"/>
    <cellStyle name="Note 17" xfId="7935"/>
    <cellStyle name="Note 18" xfId="7936"/>
    <cellStyle name="Note 19" xfId="7937"/>
    <cellStyle name="Note 2" xfId="7938"/>
    <cellStyle name="Note 20" xfId="7939"/>
    <cellStyle name="Note 21" xfId="7940"/>
    <cellStyle name="Note 22" xfId="7941"/>
    <cellStyle name="Note 23" xfId="7942"/>
    <cellStyle name="Note 24" xfId="7943"/>
    <cellStyle name="Note 25" xfId="7944"/>
    <cellStyle name="Note 26" xfId="7945"/>
    <cellStyle name="Note 27" xfId="7946"/>
    <cellStyle name="Note 28" xfId="7947"/>
    <cellStyle name="Note 3" xfId="7948"/>
    <cellStyle name="Note 4" xfId="7949"/>
    <cellStyle name="Note 5" xfId="7950"/>
    <cellStyle name="Note 6" xfId="7951"/>
    <cellStyle name="Note 7" xfId="7952"/>
    <cellStyle name="Note 8" xfId="7953"/>
    <cellStyle name="Note 9" xfId="7954"/>
    <cellStyle name="Note_RH et QS" xfId="7955"/>
    <cellStyle name="NPPESalesPct_RH et QS" xfId="7956"/>
    <cellStyle name="NWI%S_RH et QS" xfId="7957"/>
    <cellStyle name="Obsolete" xfId="7958"/>
    <cellStyle name="Œ…‹æØ‚è [0.00]_laroux" xfId="7959"/>
    <cellStyle name="Œ…‹æØ‚è_laroux" xfId="7960"/>
    <cellStyle name="Output 10" xfId="7961"/>
    <cellStyle name="Output 11" xfId="7962"/>
    <cellStyle name="Output 12" xfId="7963"/>
    <cellStyle name="Output 13" xfId="7964"/>
    <cellStyle name="Output 14" xfId="7965"/>
    <cellStyle name="Output 15" xfId="7966"/>
    <cellStyle name="Output 16" xfId="7967"/>
    <cellStyle name="Output 17" xfId="7968"/>
    <cellStyle name="Output 18" xfId="7969"/>
    <cellStyle name="Output 19" xfId="7970"/>
    <cellStyle name="Output 2" xfId="7971"/>
    <cellStyle name="Output 20" xfId="7972"/>
    <cellStyle name="Output 21" xfId="7973"/>
    <cellStyle name="Output 22" xfId="7974"/>
    <cellStyle name="Output 23" xfId="7975"/>
    <cellStyle name="Output 24" xfId="7976"/>
    <cellStyle name="Output 25" xfId="7977"/>
    <cellStyle name="Output 26" xfId="7978"/>
    <cellStyle name="Output 27" xfId="7979"/>
    <cellStyle name="Output 28" xfId="7980"/>
    <cellStyle name="Output 3" xfId="7981"/>
    <cellStyle name="Output 4" xfId="7982"/>
    <cellStyle name="Output 5" xfId="7983"/>
    <cellStyle name="Output 6" xfId="7984"/>
    <cellStyle name="Output 7" xfId="7985"/>
    <cellStyle name="Output 8" xfId="7986"/>
    <cellStyle name="Output 9" xfId="7987"/>
    <cellStyle name="Output Amounts" xfId="7988"/>
    <cellStyle name="Output Column Headings" xfId="7989"/>
    <cellStyle name="Output Line Items" xfId="7990"/>
    <cellStyle name="Output Report Heading" xfId="7991"/>
    <cellStyle name="Output Report Title" xfId="7992"/>
    <cellStyle name="Percent (0)" xfId="7993"/>
    <cellStyle name="Percent [00]_Parc Mobile" xfId="7994"/>
    <cellStyle name="Percent 0,00_RH et QS" xfId="7995"/>
    <cellStyle name="Percent 2" xfId="7996"/>
    <cellStyle name="PercentChange" xfId="7997"/>
    <cellStyle name="PercentSales_RH et QS" xfId="7998"/>
    <cellStyle name="PillarData_RH et QS" xfId="7999"/>
    <cellStyle name="PillarText_RH et QS" xfId="8000"/>
    <cellStyle name="PillarTotal_RH et QS" xfId="8001"/>
    <cellStyle name="Pourcentage 11_RH et QS" xfId="8002"/>
    <cellStyle name="Pourcentage 12_RH et QS" xfId="8003"/>
    <cellStyle name="Pourcentage 14_RH et QS" xfId="8004"/>
    <cellStyle name="Pourcentage 17 2 2 2 2" xfId="8005"/>
    <cellStyle name="Pourcentage 17 2 2 2_RH et QS" xfId="8006"/>
    <cellStyle name="Pourcentage 17 2 2 3 2" xfId="8007"/>
    <cellStyle name="Pourcentage 17 2 2 3_RH et QS" xfId="8008"/>
    <cellStyle name="Pourcentage 17 2 2 4" xfId="8009"/>
    <cellStyle name="Pourcentage 17 2 2_RH et QS" xfId="8010"/>
    <cellStyle name="Pourcentage 17 2 3 2 2" xfId="8011"/>
    <cellStyle name="Pourcentage 17 2 3 2_RH et QS" xfId="8012"/>
    <cellStyle name="Pourcentage 17 2 3 3 2" xfId="8013"/>
    <cellStyle name="Pourcentage 17 2 3 3_RH et QS" xfId="8014"/>
    <cellStyle name="Pourcentage 17 2 3 4" xfId="8015"/>
    <cellStyle name="Pourcentage 17 2 3_RH et QS" xfId="8016"/>
    <cellStyle name="Pourcentage 17 2 4 2" xfId="8017"/>
    <cellStyle name="Pourcentage 17 2 4_RH et QS" xfId="8018"/>
    <cellStyle name="Pourcentage 17 2 5 2" xfId="8019"/>
    <cellStyle name="Pourcentage 17 2 5_RH et QS" xfId="8020"/>
    <cellStyle name="Pourcentage 17 2 6" xfId="8021"/>
    <cellStyle name="Pourcentage 17 2_RH et QS" xfId="8022"/>
    <cellStyle name="Pourcentage 17 3 2 2" xfId="8023"/>
    <cellStyle name="Pourcentage 17 3 2_RH et QS" xfId="8024"/>
    <cellStyle name="Pourcentage 17 3 3 2" xfId="8025"/>
    <cellStyle name="Pourcentage 17 3 3_RH et QS" xfId="8026"/>
    <cellStyle name="Pourcentage 17 3 4" xfId="8027"/>
    <cellStyle name="Pourcentage 17 3_RH et QS" xfId="8028"/>
    <cellStyle name="Pourcentage 17 4 2 2" xfId="8029"/>
    <cellStyle name="Pourcentage 17 4 2_RH et QS" xfId="8030"/>
    <cellStyle name="Pourcentage 17 4 3 2" xfId="8031"/>
    <cellStyle name="Pourcentage 17 4 3_RH et QS" xfId="8032"/>
    <cellStyle name="Pourcentage 17 4 4" xfId="8033"/>
    <cellStyle name="Pourcentage 17 4_RH et QS" xfId="8034"/>
    <cellStyle name="Pourcentage 17 5 2" xfId="8035"/>
    <cellStyle name="Pourcentage 17 5_RH et QS" xfId="8036"/>
    <cellStyle name="Pourcentage 17 6 2" xfId="8037"/>
    <cellStyle name="Pourcentage 17 6_RH et QS" xfId="8038"/>
    <cellStyle name="Pourcentage 17 7" xfId="8039"/>
    <cellStyle name="Pourcentage 17_RH et QS" xfId="8040"/>
    <cellStyle name="Pourcentage 18 2 2 2 2" xfId="8041"/>
    <cellStyle name="Pourcentage 18 2 2 2_RH et QS" xfId="8042"/>
    <cellStyle name="Pourcentage 18 2 2 3 2" xfId="8043"/>
    <cellStyle name="Pourcentage 18 2 2 3_RH et QS" xfId="8044"/>
    <cellStyle name="Pourcentage 18 2 2 4" xfId="8045"/>
    <cellStyle name="Pourcentage 18 2 2_RH et QS" xfId="8046"/>
    <cellStyle name="Pourcentage 18 2 3 2 2" xfId="8047"/>
    <cellStyle name="Pourcentage 18 2 3 2_RH et QS" xfId="8048"/>
    <cellStyle name="Pourcentage 18 2 3 3 2" xfId="8049"/>
    <cellStyle name="Pourcentage 18 2 3 3_RH et QS" xfId="8050"/>
    <cellStyle name="Pourcentage 18 2 3 4" xfId="8051"/>
    <cellStyle name="Pourcentage 18 2 3_RH et QS" xfId="8052"/>
    <cellStyle name="Pourcentage 18 2 4 2" xfId="8053"/>
    <cellStyle name="Pourcentage 18 2 4_RH et QS" xfId="8054"/>
    <cellStyle name="Pourcentage 18 2 5 2" xfId="8055"/>
    <cellStyle name="Pourcentage 18 2 5_RH et QS" xfId="8056"/>
    <cellStyle name="Pourcentage 18 2 6" xfId="8057"/>
    <cellStyle name="Pourcentage 18 2_RH et QS" xfId="8058"/>
    <cellStyle name="Pourcentage 18 3 2 2" xfId="8059"/>
    <cellStyle name="Pourcentage 18 3 2_RH et QS" xfId="8060"/>
    <cellStyle name="Pourcentage 18 3 3 2" xfId="8061"/>
    <cellStyle name="Pourcentage 18 3 3_RH et QS" xfId="8062"/>
    <cellStyle name="Pourcentage 18 3 4" xfId="8063"/>
    <cellStyle name="Pourcentage 18 3_RH et QS" xfId="8064"/>
    <cellStyle name="Pourcentage 18 4 2 2" xfId="8065"/>
    <cellStyle name="Pourcentage 18 4 2_RH et QS" xfId="8066"/>
    <cellStyle name="Pourcentage 18 4 3 2" xfId="8067"/>
    <cellStyle name="Pourcentage 18 4 3_RH et QS" xfId="8068"/>
    <cellStyle name="Pourcentage 18 4 4" xfId="8069"/>
    <cellStyle name="Pourcentage 18 4_RH et QS" xfId="8070"/>
    <cellStyle name="Pourcentage 18 5 2" xfId="8071"/>
    <cellStyle name="Pourcentage 18 5_RH et QS" xfId="8072"/>
    <cellStyle name="Pourcentage 18 6 2" xfId="8073"/>
    <cellStyle name="Pourcentage 18 6_RH et QS" xfId="8074"/>
    <cellStyle name="Pourcentage 18 7" xfId="8075"/>
    <cellStyle name="Pourcentage 18_RH et QS" xfId="8076"/>
    <cellStyle name="Pourcentage 19 2 2" xfId="8077"/>
    <cellStyle name="Pourcentage 19 2_RH et QS" xfId="8078"/>
    <cellStyle name="Pourcentage 19 3 2" xfId="8079"/>
    <cellStyle name="Pourcentage 19 3_RH et QS" xfId="8080"/>
    <cellStyle name="Pourcentage 19 4" xfId="8081"/>
    <cellStyle name="Pourcentage 19_RH et QS" xfId="8082"/>
    <cellStyle name="Pourcentage 2 2_RH et QS" xfId="8083"/>
    <cellStyle name="Pourcentage 2 3_RH et QS" xfId="8084"/>
    <cellStyle name="Pourcentage 2_RH et QS" xfId="8085"/>
    <cellStyle name="Pourcentage 20 2" xfId="8086"/>
    <cellStyle name="Pourcentage 20_RH et QS" xfId="8087"/>
    <cellStyle name="Pourcentage 21 2" xfId="8088"/>
    <cellStyle name="Pourcentage 21_RH et QS" xfId="8089"/>
    <cellStyle name="Pourcentage 3 3 2 2 2" xfId="8090"/>
    <cellStyle name="Pourcentage 3 3 2 2_RH et QS" xfId="8091"/>
    <cellStyle name="Pourcentage 3 3 2 3 2" xfId="8092"/>
    <cellStyle name="Pourcentage 3 3 2 3_RH et QS" xfId="8093"/>
    <cellStyle name="Pourcentage 3 3 2 4" xfId="8094"/>
    <cellStyle name="Pourcentage 3 3 2_RH et QS" xfId="8095"/>
    <cellStyle name="Pourcentage 3 3 4 2" xfId="8096"/>
    <cellStyle name="Pourcentage 3 3 4_RH et QS" xfId="8097"/>
    <cellStyle name="Pourcentage 3 3 5 2" xfId="8098"/>
    <cellStyle name="Pourcentage 3 3 5_RH et QS" xfId="8099"/>
    <cellStyle name="Pourcentage 3 3 6" xfId="8100"/>
    <cellStyle name="Pourcentage 3 3_RH et QS" xfId="8101"/>
    <cellStyle name="Pourcentage 3_RH et QS" xfId="8102"/>
    <cellStyle name="Pourcentage 4_RH et QS" xfId="8103"/>
    <cellStyle name="Pourcentage 5_RH et QS" xfId="8104"/>
    <cellStyle name="Pourcentage 7 2_RH et QS" xfId="8105"/>
    <cellStyle name="Pourcentage 7_RH et QS" xfId="8106"/>
    <cellStyle name="Pourcentage 8 2_RH et QS" xfId="8107"/>
    <cellStyle name="Pourcentage 8 3_RH et QS" xfId="8108"/>
    <cellStyle name="Pourcentage 8 7 2" xfId="8109"/>
    <cellStyle name="Pourcentage 8 7_RH et QS" xfId="8110"/>
    <cellStyle name="Pourcentage 8_RH et QS" xfId="8111"/>
    <cellStyle name="Pourcentage 9 2_RH et QS" xfId="8112"/>
    <cellStyle name="Pourcentage 9_RH et QS" xfId="8113"/>
    <cellStyle name="PrePop Currency (0)_Parc Mobile" xfId="8114"/>
    <cellStyle name="PrePop Currency (2)_Parc Mobile" xfId="8115"/>
    <cellStyle name="PrePop Units (0)_Parc Mobile" xfId="8116"/>
    <cellStyle name="PrePop Units (1)_Parc Mobile" xfId="8117"/>
    <cellStyle name="PrePop Units (2)_Parc Mobile" xfId="8118"/>
    <cellStyle name="Pricelist_level1" xfId="8119"/>
    <cellStyle name="PropGenCurrencyFormat" xfId="8120"/>
    <cellStyle name="Protected" xfId="8121"/>
    <cellStyle name="RatioX" xfId="8122"/>
    <cellStyle name="réel 2_RH et QS" xfId="8123"/>
    <cellStyle name="réel 3_RH et QS" xfId="8124"/>
    <cellStyle name="Satisfaisant 2 2_Parc Mobile" xfId="8125"/>
    <cellStyle name="Satisfaisant 2_RH et QS" xfId="8126"/>
    <cellStyle name="Satisfaisant 3_RH et QS" xfId="8127"/>
    <cellStyle name="Satisfaisant 4_RH et QS" xfId="8128"/>
    <cellStyle name="Satisfaisant 5 2" xfId="8129"/>
    <cellStyle name="Satisfaisant 5_RH et QS" xfId="8130"/>
    <cellStyle name="Satisfaisant 6 2" xfId="8131"/>
    <cellStyle name="Satisfaisant 6_RH et QS" xfId="8132"/>
    <cellStyle name="Satisfaisant 7 2" xfId="8133"/>
    <cellStyle name="Satisfaisant 8 2" xfId="8134"/>
    <cellStyle name="ScripFactor" xfId="8135"/>
    <cellStyle name="Sortie 2 2_Parc Mobile" xfId="8136"/>
    <cellStyle name="Sortie 2_RH et QS" xfId="8137"/>
    <cellStyle name="Sortie 3_RH et QS" xfId="8138"/>
    <cellStyle name="Sortie 4_RH et QS" xfId="8139"/>
    <cellStyle name="Sortie 5 2" xfId="8140"/>
    <cellStyle name="Sortie 5_RH et QS" xfId="8141"/>
    <cellStyle name="Sortie 6 2" xfId="8142"/>
    <cellStyle name="Sortie 6_RH et QS" xfId="8143"/>
    <cellStyle name="Sortie 7 2" xfId="8144"/>
    <cellStyle name="Sortie 8 2" xfId="8145"/>
    <cellStyle name="Style 1 4" xfId="8146"/>
    <cellStyle name="Style 1 5" xfId="8147"/>
    <cellStyle name="Style 1 6" xfId="8148"/>
    <cellStyle name="Style 1 7" xfId="8149"/>
    <cellStyle name="Style 1 8" xfId="8150"/>
    <cellStyle name="Style 1_Parc Mobile" xfId="8151"/>
    <cellStyle name="Table Title_RH et QS" xfId="8152"/>
    <cellStyle name="taples Plaza" xfId="8153"/>
    <cellStyle name="Text Indent B_Parc Mobile" xfId="8154"/>
    <cellStyle name="Text Indent C_Parc Mobile" xfId="8155"/>
    <cellStyle name="TextData" xfId="8156"/>
    <cellStyle name="TextDataFlag" xfId="8157"/>
    <cellStyle name="TextDataLong" xfId="8158"/>
    <cellStyle name="Texte explicatif 2_RH et QS" xfId="8159"/>
    <cellStyle name="Texte explicatif 3_RH et QS" xfId="8160"/>
    <cellStyle name="Texte explicatif 4 2" xfId="8161"/>
    <cellStyle name="Texte explicatif 4_RH et QS" xfId="8162"/>
    <cellStyle name="Texte explicatif 5 2" xfId="8163"/>
    <cellStyle name="Texte explicatif 5_RH et QS" xfId="8164"/>
    <cellStyle name="Texte explicatif 6 2" xfId="8165"/>
    <cellStyle name="Texte explicatif 6_RH et QS" xfId="8166"/>
    <cellStyle name="Texte explicatif 7 2" xfId="8167"/>
    <cellStyle name="Texte explicatif 8 2" xfId="8168"/>
    <cellStyle name="Thousand" xfId="8169"/>
    <cellStyle name="Title 10" xfId="8170"/>
    <cellStyle name="Title 11" xfId="8171"/>
    <cellStyle name="Title 12" xfId="8172"/>
    <cellStyle name="Title 13" xfId="8173"/>
    <cellStyle name="Title 14" xfId="8174"/>
    <cellStyle name="Title 15" xfId="8175"/>
    <cellStyle name="Title 16" xfId="8176"/>
    <cellStyle name="Title 17" xfId="8177"/>
    <cellStyle name="Title 18" xfId="8178"/>
    <cellStyle name="Title 19" xfId="8179"/>
    <cellStyle name="Title 2" xfId="8180"/>
    <cellStyle name="Title 20" xfId="8181"/>
    <cellStyle name="Title 21" xfId="8182"/>
    <cellStyle name="Title 22" xfId="8183"/>
    <cellStyle name="Title 23" xfId="8184"/>
    <cellStyle name="Title 24" xfId="8185"/>
    <cellStyle name="Title 25" xfId="8186"/>
    <cellStyle name="Title 26" xfId="8187"/>
    <cellStyle name="Title 27" xfId="8188"/>
    <cellStyle name="Title 28" xfId="8189"/>
    <cellStyle name="Title 3" xfId="8190"/>
    <cellStyle name="Title 4" xfId="8191"/>
    <cellStyle name="Title 5" xfId="8192"/>
    <cellStyle name="Title 6" xfId="8193"/>
    <cellStyle name="Title 7" xfId="8194"/>
    <cellStyle name="Title 8" xfId="8195"/>
    <cellStyle name="Title 9" xfId="8196"/>
    <cellStyle name="Title_RH et QS" xfId="8197"/>
    <cellStyle name="Title2" xfId="8198"/>
    <cellStyle name="Titles" xfId="8199"/>
    <cellStyle name="TitleVertical" xfId="8200"/>
    <cellStyle name="Titre 2_RH et QS" xfId="8201"/>
    <cellStyle name="Titre 3_RH et QS" xfId="8202"/>
    <cellStyle name="Titre 4_RH et QS" xfId="8203"/>
    <cellStyle name="Titre 5 2" xfId="8204"/>
    <cellStyle name="Titre 5_RH et QS" xfId="8205"/>
    <cellStyle name="Titre 6 2" xfId="8206"/>
    <cellStyle name="Titre 6_RH et QS" xfId="8207"/>
    <cellStyle name="Titre 7 2" xfId="8208"/>
    <cellStyle name="Titre 8 2" xfId="8209"/>
    <cellStyle name="Titre 1 2 2_Parc Mobile" xfId="8210"/>
    <cellStyle name="Titre 1 2_RH et QS" xfId="8211"/>
    <cellStyle name="Titre 1 3_RH et QS" xfId="8212"/>
    <cellStyle name="Titre 1 4_RH et QS" xfId="8213"/>
    <cellStyle name="Titre 1 5 2" xfId="8214"/>
    <cellStyle name="Titre 1 5_RH et QS" xfId="8215"/>
    <cellStyle name="Titre 1 6 2" xfId="8216"/>
    <cellStyle name="Titre 1 6_RH et QS" xfId="8217"/>
    <cellStyle name="Titre 1 7 2" xfId="8218"/>
    <cellStyle name="Titre 1 8 2" xfId="8219"/>
    <cellStyle name="Titre 2 2 2_Parc Mobile" xfId="8220"/>
    <cellStyle name="Titre 2 2_RH et QS" xfId="8221"/>
    <cellStyle name="Titre 2 3_RH et QS" xfId="8222"/>
    <cellStyle name="Titre 2 4_RH et QS" xfId="8223"/>
    <cellStyle name="Titre 2 5 2" xfId="8224"/>
    <cellStyle name="Titre 2 5_RH et QS" xfId="8225"/>
    <cellStyle name="Titre 2 6 2" xfId="8226"/>
    <cellStyle name="Titre 2 6_RH et QS" xfId="8227"/>
    <cellStyle name="Titre 2 7 2" xfId="8228"/>
    <cellStyle name="Titre 2 8 2" xfId="8229"/>
    <cellStyle name="Titre 3 2 2_Parc Mobile" xfId="8230"/>
    <cellStyle name="Titre 3 2_RH et QS" xfId="8231"/>
    <cellStyle name="Titre 3 3_RH et QS" xfId="8232"/>
    <cellStyle name="Titre 3 4_RH et QS" xfId="8233"/>
    <cellStyle name="Titre 3 5 2" xfId="8234"/>
    <cellStyle name="Titre 3 5_RH et QS" xfId="8235"/>
    <cellStyle name="Titre 3 6 2" xfId="8236"/>
    <cellStyle name="Titre 3 6_RH et QS" xfId="8237"/>
    <cellStyle name="Titre 3 7 2" xfId="8238"/>
    <cellStyle name="Titre 3 8 2" xfId="8239"/>
    <cellStyle name="Titre 4 2 2_Parc Mobile" xfId="8240"/>
    <cellStyle name="Titre 4 2_RH et QS" xfId="8241"/>
    <cellStyle name="Titre 4 3_RH et QS" xfId="8242"/>
    <cellStyle name="Titre 4 4_RH et QS" xfId="8243"/>
    <cellStyle name="Titre 4 5 2" xfId="8244"/>
    <cellStyle name="Titre 4 5_RH et QS" xfId="8245"/>
    <cellStyle name="Titre 4 6 2" xfId="8246"/>
    <cellStyle name="Titre 4 6_RH et QS" xfId="8247"/>
    <cellStyle name="Titre 4 7 2" xfId="8248"/>
    <cellStyle name="Titre 4 8 2" xfId="8249"/>
    <cellStyle name="Total 10" xfId="8250"/>
    <cellStyle name="Total 11" xfId="8251"/>
    <cellStyle name="Total 12" xfId="8252"/>
    <cellStyle name="Total 13" xfId="8253"/>
    <cellStyle name="Total 14" xfId="8254"/>
    <cellStyle name="Total 15" xfId="8255"/>
    <cellStyle name="Total 16" xfId="8256"/>
    <cellStyle name="Total 17" xfId="8257"/>
    <cellStyle name="Total 18" xfId="8258"/>
    <cellStyle name="Total 19" xfId="8259"/>
    <cellStyle name="Total 2 2_Parc Mobile" xfId="8260"/>
    <cellStyle name="Total 2 3" xfId="8261"/>
    <cellStyle name="Total 2 4" xfId="8262"/>
    <cellStyle name="Total 2 5" xfId="8263"/>
    <cellStyle name="Total 2 6" xfId="8264"/>
    <cellStyle name="Total 2 7" xfId="8265"/>
    <cellStyle name="Total 2 8" xfId="8266"/>
    <cellStyle name="Total 2 9" xfId="8267"/>
    <cellStyle name="Total 2_RH et QS" xfId="8268"/>
    <cellStyle name="Total 20" xfId="8269"/>
    <cellStyle name="Total 21" xfId="8270"/>
    <cellStyle name="Total 22" xfId="8271"/>
    <cellStyle name="Total 23" xfId="8272"/>
    <cellStyle name="Total 24" xfId="8273"/>
    <cellStyle name="Total 25" xfId="8274"/>
    <cellStyle name="Total 26" xfId="8275"/>
    <cellStyle name="Total 27" xfId="8276"/>
    <cellStyle name="Total 28" xfId="8277"/>
    <cellStyle name="Total 29 2" xfId="8278"/>
    <cellStyle name="Total 3_Parc Mobile" xfId="8279"/>
    <cellStyle name="Total 30 2" xfId="8280"/>
    <cellStyle name="Total 31 2" xfId="8281"/>
    <cellStyle name="Total 32 2" xfId="8282"/>
    <cellStyle name="Total 33 2" xfId="8283"/>
    <cellStyle name="Total 34 2" xfId="8284"/>
    <cellStyle name="Total 4_Parc Mobile" xfId="8285"/>
    <cellStyle name="Total 7" xfId="8286"/>
    <cellStyle name="Total 8" xfId="8287"/>
    <cellStyle name="Total 9" xfId="8288"/>
    <cellStyle name="Tusental (0)_pldt" xfId="8289"/>
    <cellStyle name="Tusental_NPV" xfId="8290"/>
    <cellStyle name="Unlocked" xfId="8291"/>
    <cellStyle name="Valuta (0)_pldt" xfId="8292"/>
    <cellStyle name="Valuta [0]_RESULTS" xfId="8293"/>
    <cellStyle name="Valuta_NPV" xfId="8294"/>
    <cellStyle name="Vérification 2_RH et QS" xfId="8295"/>
    <cellStyle name="Vérification 3_RH et QS" xfId="8296"/>
    <cellStyle name="Vérification 4 2" xfId="8297"/>
    <cellStyle name="Vérification 4_RH et QS" xfId="8298"/>
    <cellStyle name="Vérification 5 2" xfId="8299"/>
    <cellStyle name="Vérification 5_RH et QS" xfId="8300"/>
    <cellStyle name="Vérification 6 2" xfId="8301"/>
    <cellStyle name="Vérification 6_RH et QS" xfId="8302"/>
    <cellStyle name="Vérification 7 2" xfId="8303"/>
    <cellStyle name="Vérification 8 2" xfId="8304"/>
    <cellStyle name="Warning Text 10" xfId="8305"/>
    <cellStyle name="Warning Text 11" xfId="8306"/>
    <cellStyle name="Warning Text 12" xfId="8307"/>
    <cellStyle name="Warning Text 13" xfId="8308"/>
    <cellStyle name="Warning Text 14" xfId="8309"/>
    <cellStyle name="Warning Text 15" xfId="8310"/>
    <cellStyle name="Warning Text 16" xfId="8311"/>
    <cellStyle name="Warning Text 17" xfId="8312"/>
    <cellStyle name="Warning Text 18" xfId="8313"/>
    <cellStyle name="Warning Text 19" xfId="8314"/>
    <cellStyle name="Warning Text 2" xfId="8315"/>
    <cellStyle name="Warning Text 20" xfId="8316"/>
    <cellStyle name="Warning Text 21" xfId="8317"/>
    <cellStyle name="Warning Text 22" xfId="8318"/>
    <cellStyle name="Warning Text 23" xfId="8319"/>
    <cellStyle name="Warning Text 24" xfId="8320"/>
    <cellStyle name="Warning Text 25" xfId="8321"/>
    <cellStyle name="Warning Text 26" xfId="8322"/>
    <cellStyle name="Warning Text 27" xfId="8323"/>
    <cellStyle name="Warning Text 28" xfId="8324"/>
    <cellStyle name="Warning Text 3" xfId="8325"/>
    <cellStyle name="Warning Text 4" xfId="8326"/>
    <cellStyle name="Warning Text 5" xfId="8327"/>
    <cellStyle name="Warning Text 6" xfId="8328"/>
    <cellStyle name="Warning Text 7" xfId="8329"/>
    <cellStyle name="Warning Text 8" xfId="8330"/>
    <cellStyle name="Warning Text 9" xfId="8331"/>
    <cellStyle name="WHead - Style2" xfId="8332"/>
    <cellStyle name="x" xfId="8333"/>
    <cellStyle name="x_RH et QS" xfId="8334"/>
    <cellStyle name="Year_RH et QS" xfId="8335"/>
    <cellStyle name="Βασικό_τιμοκατ-σύμβασης-for-diekat" xfId="8336"/>
    <cellStyle name="Обычный_PrimTel-offer-r2" xfId="8337"/>
    <cellStyle name="標準_NTT G.Lite Pricing Jan 25th" xfId="8338"/>
    <cellStyle name="通貨 [0.00]_NTT G.Lite Pricing Jan 25th" xfId="8339"/>
    <cellStyle name="Milliers 22" xfId="8340"/>
    <cellStyle name="Milliers 23" xfId="8341"/>
    <cellStyle name="Normal 10 2" xfId="8342"/>
    <cellStyle name="Normal 101 3" xfId="8343"/>
    <cellStyle name="Pourcentage 22" xfId="8344"/>
    <cellStyle name="Pourcentage 23" xfId="8345"/>
    <cellStyle name="Normal 105" xfId="8346"/>
    <cellStyle name="Pourcentage 24" xfId="8347"/>
    <cellStyle name="_Ta 2" xfId="8348"/>
    <cellStyle name="_Tabl 2" xfId="8349"/>
    <cellStyle name="_Table_ 2" xfId="8350"/>
    <cellStyle name="_Table_02  2" xfId="8351"/>
    <cellStyle name="_Table_02 Pfd Valuation 2" xfId="8352"/>
    <cellStyle name="_Table_02 Pfd Valuation_Budget Telmob 2011 2" xfId="8353"/>
    <cellStyle name="_Table_02 Pfd Valuation_Capex- Mobile 2" xfId="8354"/>
    <cellStyle name="_Table_02 Pfd Valuation_commentaires fixe  internet Déc 08 2" xfId="8355"/>
    <cellStyle name="_Table_02 Pfd Valuation_commentaires fixe  internet Déc 08_Budget Telmob 2011 2" xfId="8356"/>
    <cellStyle name="_Table_02 Pfd Valuation_commentaires fixe  internet Déc 08_Capex- Mobile 2" xfId="8357"/>
    <cellStyle name="_Table_02 Pfd Valuation_commentaires fixe  internet Déc 08_Commentaires TBG mars 2" xfId="8358"/>
    <cellStyle name="_Table_02 Pfd Valuation_commentaires fixe  internet Déc 08_Commentaires TBG mars_Budget Telmob 2011 2" xfId="8359"/>
    <cellStyle name="_Table_02 Pfd Valuation_commentaires fixe  internet Déc 08_Commentaires TBG mars_Capex- Mobile 2" xfId="8360"/>
    <cellStyle name="_Table_02 Pfd Valuation_commentaires fixe  internet Déc 08_Commentaires TBG mars_Copie de Flash du mois d' avril 2009 corrigé par NAIMI 2" xfId="8361"/>
    <cellStyle name="_Table_02 Pfd Valuation_commentaires fixe  internet Déc 08_Commentaires TBG mars_Copie de Flash du mois d' avril 2009 corrigé par NAIMI_Budget Telmob 2011 2" xfId="8362"/>
    <cellStyle name="_Table_02 Pfd Valuation_commentaires fixe  internet Déc 08_Commentaires TBG mars_Copie de Flash du mois d' avril 2009 corrigé par NAIMI_Capex- Mobile 2" xfId="8363"/>
    <cellStyle name="_Table_02 Pfd Valuation_commentaires fixe  internet Déc 08_Commentaires TBG mars_Copie de Flash du mois d' avril 2009 corrigé par NAIMI_Flash du mois de mai 2009 2" xfId="8364"/>
    <cellStyle name="_Table_02 Pfd Valuation_commentaires fixe  internet Déc 08_Commentaires TBG mars_Copie de Flash du mois d' avril 2009 corrigé par NAIMI_Flash du mois de mai 2009_Budget Telmob 2011 2" xfId="8365"/>
    <cellStyle name="_Table_02 Pfd Valuation_commentaires fixe  internet Déc 08_Commentaires TBG mars_Copie de Flash du mois d' avril 2009 corrigé par NAIMI_Flash du mois de mai 2009_Capex- Mobile 2" xfId="8366"/>
    <cellStyle name="_Table_02 Pfd Valuation_commentaires fixe  internet Déc 08_Commentaires TBG mars_Copie de Flash du mois d' avril 2009 corrigé par NAIMI_Flash du mois de septembre 2009 (2) (version 1) 2" xfId="8367"/>
    <cellStyle name="_Table_02 Pfd Valuation_commentaires fixe  internet Déc 08_Commentaires TBG mars_Copie de Flash du mois d' avril 2009 corrigé par NAIMI_Flash du mois de septembre 2009 (2) (version 1)_Budget Telmob 2011 2" xfId="8368"/>
    <cellStyle name="_Table_02 Pfd Valuation_commentaires fixe  internet Déc 08_Commentaires TBG mars_Copie de Flash du mois d' avril 2009 corrigé par NAIMI_Flash du mois de septembre 2009 (2) (version 1)_Capex- Mobile 2" xfId="8369"/>
    <cellStyle name="_Table_02 Pfd Valuation_commentaires fixe  internet Déc 08_Commentaires TBG mars_Copie de Flash du mois d' avril 2009 corrigé par NAIMI_Reporting Onatel Mai 2009 V 0 2" xfId="8370"/>
    <cellStyle name="_Table_02 Pfd Valuation_commentaires fixe  internet Déc 08_Commentaires TBG mars_Copie de Flash du mois d' avril 2009 corrigé par NAIMI_Reporting Onatel Mai 2009 V 0_Budget Telmob 2011 2" xfId="8371"/>
    <cellStyle name="_Table_02 Pfd Valuation_commentaires fixe  internet Déc 08_Commentaires TBG mars_Copie de Flash du mois d' avril 2009 corrigé par NAIMI_Reporting Onatel Mai 2009 V 0_Capex- Mobile 2" xfId="8372"/>
    <cellStyle name="_Table_02 Pfd Valuation_commentaires fixe  internet Déc 08_Commentaires TBG mars_Copie de Flash du mois d' avril 2009 corrigé par NAIMI_Reporting Onatel Mai 2009 V 0_Flash du mois de septembre 2009 (2) (version 1) 2" xfId="8373"/>
    <cellStyle name="_Table_02 Pfd Valuation_commentaires fixe  internet Déc 08_Commentaires TBG mars_Copie de Flash du mois d' avril 2009 corrigé par NAIMI_Reporting Onatel Mai 2009 V 0_Flash du mois de septembre 2009 (2) (version 1)_Budget Telmob 2011 2" xfId="8374"/>
    <cellStyle name="_Table_02 Pfd Valuation_commentaires fixe  internet Déc 08_Commentaires TBG mars_Copie de Flash du mois d' avril 2009 corrigé par NAIMI_Reporting Onatel Mai 2009 V 0_Flash du mois de septembre 2009 (2) (version 1)_Capex- Mobile 2" xfId="8375"/>
    <cellStyle name="_Table_02 Pfd Valuation_commentaires fixe  internet Déc 08_Commentaires TBG mars_Copie de Flash du mois d' avril 2009 corrigé par NAIMI_Reporting Onatel Mai 2009 V 0_Reporting Onatel septembre  2009 préparé 2" xfId="8376"/>
    <cellStyle name="_Table_02 Pfd Valuation_commentaires fixe  internet Déc 08_Commentaires TBG mars_Copie de Flash du mois d' avril 2009 corrigé par NAIMI_Reporting Onatel Mai 2009 V 0_Reporting Onatel septembre  2009 préparé_Budget Telmob 2011 2" xfId="8377"/>
    <cellStyle name="_Table_02 Pfd Valuation_commentaires fixe  internet Déc 08_Commentaires TBG mars_Copie de Flash du mois d' avril 2009 corrigé par NAIMI_Reporting Onatel Mai 2009 V 0_Reporting Onatel septembre  2009 préparé_Capex- Mobile 2" xfId="8378"/>
    <cellStyle name="_Table_02 Pfd Valuation_commentaires fixe  internet Déc 08_Commentaires TBG mars_Copie de Flash du mois d' avril 2009 corrigé par NAIMI_Reporting Onatel septembre  2009 préparé 2" xfId="8379"/>
    <cellStyle name="_Table_02 Pfd Valuation_commentaires fixe  internet Déc 08_Commentaires TBG mars_Copie de Flash du mois d' avril 2009 corrigé par NAIMI_Reporting Onatel septembre  2009 préparé_Budget Telmob 2011 2" xfId="8380"/>
    <cellStyle name="_Table_02 Pfd Valuation_commentaires fixe  internet Déc 08_Commentaires TBG mars_Copie de Flash du mois d' avril 2009 corrigé par NAIMI_Reporting Onatel septembre  2009 préparé_Capex- Mobile 2" xfId="8381"/>
    <cellStyle name="_Table_02 Pfd Valuation_commentaires fixe  internet Déc 08_Commentaires TBG mars_Flash du mois d' avril 2009 2" xfId="8382"/>
    <cellStyle name="_Table_02 Pfd Valuation_commentaires fixe  internet Déc 08_Commentaires TBG mars_Flash du mois d' avril 2009_Budget Telmob 2011 2" xfId="8383"/>
    <cellStyle name="_Table_02 Pfd Valuation_commentaires fixe  internet Déc 08_Commentaires TBG mars_Flash du mois d' avril 2009_Capex- Mobile 2" xfId="8384"/>
    <cellStyle name="_Table_02 Pfd Valuation_commentaires fixe  internet Déc 08_Commentaires TBG mars_Flash du mois d' avril 2009_Flash du mois de mai 2009 2" xfId="8385"/>
    <cellStyle name="_Table_02 Pfd Valuation_commentaires fixe  internet Déc 08_Commentaires TBG mars_Flash du mois d' avril 2009_Flash du mois de mai 2009_Budget Telmob 2011 2" xfId="8386"/>
    <cellStyle name="_Table_02 Pfd Valuation_commentaires fixe  internet Déc 08_Commentaires TBG mars_Flash du mois d' avril 2009_Flash du mois de mai 2009_Capex- Mobile 2" xfId="8387"/>
    <cellStyle name="_Table_02 Pfd Valuation_commentaires fixe  internet Déc 08_Commentaires TBG mars_Flash du mois d' avril 2009_Flash du mois de septembre 2009 (2) (version 1) 2" xfId="8388"/>
    <cellStyle name="_Table_02 Pfd Valuation_commentaires fixe  internet Déc 08_Commentaires TBG mars_Flash du mois d' avril 2009_Flash du mois de septembre 2009 (2) (version 1)_Budget Telmob 2011 2" xfId="8389"/>
    <cellStyle name="_Table_02 Pfd Valuation_commentaires fixe  internet Déc 08_Commentaires TBG mars_Flash du mois d' avril 2009_Flash du mois de septembre 2009 (2) (version 1)_Capex- Mobile 2" xfId="8390"/>
    <cellStyle name="_Table_02 Pfd Valuation_commentaires fixe  internet Déc 08_Commentaires TBG mars_Flash du mois d' avril 2009_Reporting Onatel Mai 2009 V 0 2" xfId="8391"/>
    <cellStyle name="_Table_02 Pfd Valuation_commentaires fixe  internet Déc 08_Commentaires TBG mars_Flash du mois d' avril 2009_Reporting Onatel Mai 2009 V 0_Budget Telmob 2011 2" xfId="8392"/>
    <cellStyle name="_Table_02 Pfd Valuation_commentaires fixe  internet Déc 08_Commentaires TBG mars_Flash du mois d' avril 2009_Reporting Onatel Mai 2009 V 0_Capex- Mobile 2" xfId="8393"/>
    <cellStyle name="_Table_02 Pfd Valuation_commentaires fixe  internet Déc 08_Commentaires TBG mars_Flash du mois d' avril 2009_Reporting Onatel septembre  2009 préparé 2" xfId="8394"/>
    <cellStyle name="_Table_02 Pfd Valuation_commentaires fixe  internet Déc 08_Commentaires TBG mars_Flash du mois d' avril 2009_Reporting Onatel septembre  2009 préparé_Budget Telmob 2011 2" xfId="8395"/>
    <cellStyle name="_Table_02 Pfd Valuation_commentaires fixe  internet Déc 08_Commentaires TBG mars_Flash du mois d' avril 2009_Reporting Onatel septembre  2009 préparé_Capex- Mobile 2" xfId="8396"/>
    <cellStyle name="_Table_02 Pfd Valuation_commentaires fixe  internet Déc 08_Commentaires TBG mars_Flash du mois de mai 2009 2" xfId="8397"/>
    <cellStyle name="_Table_02 Pfd Valuation_commentaires fixe  internet Déc 08_Commentaires TBG mars_Flash du mois de mai 2009_Budget Telmob 2011 2" xfId="8398"/>
    <cellStyle name="_Table_02 Pfd Valuation_commentaires fixe  internet Déc 08_Commentaires TBG mars_Flash du mois de mai 2009_Capex- Mobile 2" xfId="8399"/>
    <cellStyle name="_Table_02 Pfd Valuation_commentaires fixe  internet Déc 08_Commentaires TBG mars_Flash du mois de septembre 2009 (2) (version 1) 2" xfId="8400"/>
    <cellStyle name="_Table_02 Pfd Valuation_commentaires fixe  internet Déc 08_Commentaires TBG mars_Flash du mois de septembre 2009 (2) (version 1)_Budget Telmob 2011 2" xfId="8401"/>
    <cellStyle name="_Table_02 Pfd Valuation_commentaires fixe  internet Déc 08_Commentaires TBG mars_Flash du mois de septembre 2009 (2) (version 1)_Capex- Mobile 2" xfId="8402"/>
    <cellStyle name="_Table_02 Pfd Valuation_commentaires fixe  internet Déc 08_Commentaires TBG mars_Reporting Onatel Mai 2009 V 0 2" xfId="8403"/>
    <cellStyle name="_Table_02 Pfd Valuation_commentaires fixe  internet Déc 08_Commentaires TBG mars_Reporting Onatel Mai 2009 V 0_Budget Telmob 2011 2" xfId="8404"/>
    <cellStyle name="_Table_02 Pfd Valuation_commentaires fixe  internet Déc 08_Commentaires TBG mars_Reporting Onatel Mai 2009 V 0_Capex- Mobile 2" xfId="8405"/>
    <cellStyle name="_Table_02 Pfd Valuation_commentaires fixe  internet Déc 08_Commentaires TBG mars_Reporting Onatel septembre  2009 préparé 2" xfId="8406"/>
    <cellStyle name="_Table_02 Pfd Valuation_commentaires fixe  internet Déc 08_Commentaires TBG mars_Reporting Onatel septembre  2009 préparé_Budget Telmob 2011 2" xfId="8407"/>
    <cellStyle name="_Table_02 Pfd Valuation_commentaires fixe  internet Déc 08_Commentaires TBG mars_Reporting Onatel septembre  2009 préparé_Capex- Mobile 2" xfId="8408"/>
    <cellStyle name="_Table_02 Pfd Valuation_commentaires fixe  internet Déc 08_Copie de Flash du mois d' avril 2009 corrigé par NAIMI 2" xfId="8409"/>
    <cellStyle name="_Table_02 Pfd Valuation_commentaires fixe  internet Déc 08_Copie de Flash du mois d' avril 2009 corrigé par NAIMI_Budget Telmob 2011 2" xfId="8410"/>
    <cellStyle name="_Table_02 Pfd Valuation_commentaires fixe  internet Déc 08_Copie de Flash du mois d' avril 2009 corrigé par NAIMI_Capex- Mobile 2" xfId="8411"/>
    <cellStyle name="_Table_02 Pfd Valuation_commentaires fixe  internet Déc 08_Copie de Flash du mois d' avril 2009 corrigé par NAIMI_Flash du mois de mai 2009 2" xfId="8412"/>
    <cellStyle name="_Table_02 Pfd Valuation_commentaires fixe  internet Déc 08_Copie de Flash du mois d' avril 2009 corrigé par NAIMI_Flash du mois de mai 2009_Budget Telmob 2011 2" xfId="8413"/>
    <cellStyle name="_Table_02 Pfd Valuation_commentaires fixe  internet Déc 08_Copie de Flash du mois d' avril 2009 corrigé par NAIMI_Flash du mois de mai 2009_Capex- Mobile 2" xfId="8414"/>
    <cellStyle name="_Table_02 Pfd Valuation_commentaires fixe  internet Déc 08_Copie de Flash du mois d' avril 2009 corrigé par NAIMI_Flash du mois de septembre 2009 (2) (version 1) 2" xfId="8415"/>
    <cellStyle name="_Table_02 Pfd Valuation_commentaires fixe  internet Déc 08_Copie de Flash du mois d' avril 2009 corrigé par NAIMI_Flash du mois de septembre 2009 (2) (version 1)_Budget Telmob 2011 2" xfId="8416"/>
    <cellStyle name="_Table_02 Pfd Valuation_commentaires fixe  internet Déc 08_Copie de Flash du mois d' avril 2009 corrigé par NAIMI_Flash du mois de septembre 2009 (2) (version 1)_Capex- Mobile 2" xfId="8417"/>
    <cellStyle name="_Table_02 Pfd Valuation_commentaires fixe  internet Déc 08_Copie de Flash du mois d' avril 2009 corrigé par NAIMI_Reporting Onatel Mai 2009 V 0 2" xfId="8418"/>
    <cellStyle name="_Table_02 Pfd Valuation_commentaires fixe  internet Déc 08_Copie de Flash du mois d' avril 2009 corrigé par NAIMI_Reporting Onatel Mai 2009 V 0_Budget Telmob 2011 2" xfId="8419"/>
    <cellStyle name="_Table_02 Pfd Valuation_commentaires fixe  internet Déc 08_Copie de Flash du mois d' avril 2009 corrigé par NAIMI_Reporting Onatel Mai 2009 V 0_Capex- Mobile 2" xfId="8420"/>
    <cellStyle name="_Table_02 Pfd Valuation_commentaires fixe  internet Déc 08_Copie de Flash du mois d' avril 2009 corrigé par NAIMI_Reporting Onatel Mai 2009 V 0_Flash du mois de septembre 2009 (2) (version 1) 2" xfId="8421"/>
    <cellStyle name="_Table_02 Pfd Valuation_commentaires fixe  internet Déc 08_Copie de Flash du mois d' avril 2009 corrigé par NAIMI_Reporting Onatel Mai 2009 V 0_Flash du mois de septembre 2009 (2) (version 1)_Budget Telmob 2011 2" xfId="8422"/>
    <cellStyle name="_Table_02 Pfd Valuation_commentaires fixe  internet Déc 08_Copie de Flash du mois d' avril 2009 corrigé par NAIMI_Reporting Onatel Mai 2009 V 0_Flash du mois de septembre 2009 (2) (version 1)_Capex- Mobile 2" xfId="8423"/>
    <cellStyle name="_Table_02 Pfd Valuation_commentaires fixe  internet Déc 08_Copie de Flash du mois d' avril 2009 corrigé par NAIMI_Reporting Onatel Mai 2009 V 0_Reporting Onatel septembre  2009 préparé 2" xfId="8424"/>
    <cellStyle name="_Table_02 Pfd Valuation_commentaires fixe  internet Déc 08_Copie de Flash du mois d' avril 2009 corrigé par NAIMI_Reporting Onatel Mai 2009 V 0_Reporting Onatel septembre  2009 préparé_Budget Telmob 2011 2" xfId="8425"/>
    <cellStyle name="_Table_02 Pfd Valuation_commentaires fixe  internet Déc 08_Copie de Flash du mois d' avril 2009 corrigé par NAIMI_Reporting Onatel Mai 2009 V 0_Reporting Onatel septembre  2009 préparé_Capex- Mobile 2" xfId="8426"/>
    <cellStyle name="_Table_02 Pfd Valuation_commentaires fixe  internet Déc 08_Copie de Flash du mois d' avril 2009 corrigé par NAIMI_Reporting Onatel septembre  2009 préparé 2" xfId="8427"/>
    <cellStyle name="_Table_02 Pfd Valuation_commentaires fixe  internet Déc 08_Copie de Flash du mois d' avril 2009 corrigé par NAIMI_Reporting Onatel septembre  2009 préparé_Budget Telmob 2011 2" xfId="8428"/>
    <cellStyle name="_Table_02 Pfd Valuation_commentaires fixe  internet Déc 08_Copie de Flash du mois d' avril 2009 corrigé par NAIMI_Reporting Onatel septembre  2009 préparé_Capex- Mobile 2" xfId="8429"/>
    <cellStyle name="_Table_02 Pfd Valuation_commentaires fixe  internet Déc 08_Flash du mois d' avril 2009 2" xfId="8430"/>
    <cellStyle name="_Table_02 Pfd Valuation_commentaires fixe  internet Déc 08_Flash du mois d' avril 2009_Budget Telmob 2011 2" xfId="8431"/>
    <cellStyle name="_Table_02 Pfd Valuation_commentaires fixe  internet Déc 08_Flash du mois d' avril 2009_Capex- Mobile 2" xfId="8432"/>
    <cellStyle name="_Table_02 Pfd Valuation_commentaires fixe  internet Déc 08_Flash du mois d' avril 2009_Flash du mois de mai 2009 2" xfId="8433"/>
    <cellStyle name="_Table_02 Pfd Valuation_commentaires fixe  internet Déc 08_Flash du mois d' avril 2009_Flash du mois de mai 2009_Budget Telmob 2011 2" xfId="8434"/>
    <cellStyle name="_Table_02 Pfd Valuation_commentaires fixe  internet Déc 08_Flash du mois d' avril 2009_Flash du mois de mai 2009_Capex- Mobile 2" xfId="8435"/>
    <cellStyle name="_Table_02 Pfd Valuation_commentaires fixe  internet Déc 08_Flash du mois d' avril 2009_Flash du mois de septembre 2009 (2) (version 1) 2" xfId="8436"/>
    <cellStyle name="_Table_02 Pfd Valuation_commentaires fixe  internet Déc 08_Flash du mois d' avril 2009_Flash du mois de septembre 2009 (2) (version 1)_Budget Telmob 2011 2" xfId="8437"/>
    <cellStyle name="_Table_02 Pfd Valuation_commentaires fixe  internet Déc 08_Flash du mois d' avril 2009_Flash du mois de septembre 2009 (2) (version 1)_Capex- Mobile 2" xfId="8438"/>
    <cellStyle name="_Table_02 Pfd Valuation_commentaires fixe  internet Déc 08_Flash du mois d' avril 2009_Reporting Onatel Mai 2009 V 0 2" xfId="8439"/>
    <cellStyle name="_Table_02 Pfd Valuation_commentaires fixe  internet Déc 08_Flash du mois d' avril 2009_Reporting Onatel Mai 2009 V 0_Budget Telmob 2011 2" xfId="8440"/>
    <cellStyle name="_Table_02 Pfd Valuation_commentaires fixe  internet Déc 08_Flash du mois d' avril 2009_Reporting Onatel Mai 2009 V 0_Capex- Mobile 2" xfId="8441"/>
    <cellStyle name="_Table_02 Pfd Valuation_commentaires fixe  internet Déc 08_Flash du mois d' avril 2009_Reporting Onatel septembre  2009 préparé 2" xfId="8442"/>
    <cellStyle name="_Table_02 Pfd Valuation_commentaires fixe  internet Déc 08_Flash du mois d' avril 2009_Reporting Onatel septembre  2009 préparé_Budget Telmob 2011 2" xfId="8443"/>
    <cellStyle name="_Table_02 Pfd Valuation_commentaires fixe  internet Déc 08_Flash du mois d' avril 2009_Reporting Onatel septembre  2009 préparé_Capex- Mobile 2" xfId="8444"/>
    <cellStyle name="_Table_02 Pfd Valuation_commentaires fixe  internet Déc 08_Flash du mois de mai 2009 2" xfId="8445"/>
    <cellStyle name="_Table_02 Pfd Valuation_commentaires fixe  internet Déc 08_Flash du mois de mai 2009_Budget Telmob 2011 2" xfId="8446"/>
    <cellStyle name="_Table_02 Pfd Valuation_commentaires fixe  internet Déc 08_Flash du mois de mai 2009_Capex- Mobile 2" xfId="8447"/>
    <cellStyle name="_Table_02 Pfd Valuation_commentaires fixe  internet Déc 08_Flash du mois de septembre 2009 (2) (version 1) 2" xfId="8448"/>
    <cellStyle name="_Table_02 Pfd Valuation_commentaires fixe  internet Déc 08_Flash du mois de septembre 2009 (2) (version 1)_Budget Telmob 2011 2" xfId="8449"/>
    <cellStyle name="_Table_02 Pfd Valuation_commentaires fixe  internet Déc 08_Flash du mois de septembre 2009 (2) (version 1)_Capex- Mobile 2" xfId="8450"/>
    <cellStyle name="_Table_02 Pfd Valuation_commentaires fixe  internet Déc 08_Reporting Onatel Avril 2009 V0 2" xfId="8451"/>
    <cellStyle name="_Table_02 Pfd Valuation_commentaires fixe  internet Déc 08_Reporting Onatel Avril 2009 V0_Budget Telmob 2011 2" xfId="8452"/>
    <cellStyle name="_Table_02 Pfd Valuation_commentaires fixe  internet Déc 08_Reporting Onatel Avril 2009 V0_Capex- Mobile 2" xfId="8453"/>
    <cellStyle name="_Table_02 Pfd Valuation_commentaires fixe  internet Déc 08_Reporting Onatel Avril 2009 V0_Copie de Flash du mois d' avril 2009 corrigé par NAIMI 2" xfId="8454"/>
    <cellStyle name="_Table_02 Pfd Valuation_commentaires fixe  internet Déc 08_Reporting Onatel Avril 2009 V0_Copie de Flash du mois d' avril 2009 corrigé par NAIMI_Budget Telmob 2011 2" xfId="8455"/>
    <cellStyle name="_Table_02 Pfd Valuation_commentaires fixe  internet Déc 08_Reporting Onatel Avril 2009 V0_Copie de Flash du mois d' avril 2009 corrigé par NAIMI_Capex- Mobile 2" xfId="8456"/>
    <cellStyle name="_Table_02 Pfd Valuation_commentaires fixe  internet Déc 08_Reporting Onatel Avril 2009 V0_Copie de Flash du mois d' avril 2009 corrigé par NAIMI_Flash du mois de mai 2009 2" xfId="8457"/>
    <cellStyle name="_Table_02 Pfd Valuation_commentaires fixe  internet Déc 08_Reporting Onatel Avril 2009 V0_Copie de Flash du mois d' avril 2009 corrigé par NAIMI_Flash du mois de mai 2009_Budget Telmob 2011 2" xfId="8458"/>
    <cellStyle name="_Table_02 Pfd Valuation_commentaires fixe  internet Déc 08_Reporting Onatel Avril 2009 V0_Copie de Flash du mois d' avril 2009 corrigé par NAIMI_Flash du mois de mai 2009_Capex- Mobile 2" xfId="8459"/>
    <cellStyle name="_Table_02 Pfd Valuation_commentaires fixe  internet Déc 08_Reporting Onatel Avril 2009 V0_Copie de Flash du mois d' avril 2009 corrigé par NAIMI_Flash du mois de septembre 2009 (2) (version 1) 2" xfId="8460"/>
    <cellStyle name="_Table_02 Pfd Valuation_commentaires fixe  internet Déc 08_Reporting Onatel Avril 2009 V0_Copie de Flash du mois d' avril 2009 corrigé par NAIMI_Flash du mois de septembre 2009 (2) (version 1)_Budget Telmob 2011 2" xfId="8461"/>
    <cellStyle name="_Table_02 Pfd Valuation_commentaires fixe  internet Déc 08_Reporting Onatel Avril 2009 V0_Copie de Flash du mois d' avril 2009 corrigé par NAIMI_Flash du mois de septembre 2009 (2) (version 1)_Capex- Mobile 2" xfId="8462"/>
    <cellStyle name="_Table_02 Pfd Valuation_commentaires fixe  internet Déc 08_Reporting Onatel Avril 2009 V0_Copie de Flash du mois d' avril 2009 corrigé par NAIMI_Reporting Onatel Mai 2009 V 0 2" xfId="8463"/>
    <cellStyle name="_Table_02 Pfd Valuation_commentaires fixe  internet Déc 08_Reporting Onatel Avril 2009 V0_Copie de Flash du mois d' avril 2009 corrigé par NAIMI_Reporting Onatel Mai 2009 V 0_Budget Telmob 2011 2" xfId="8464"/>
    <cellStyle name="_Table_02 Pfd Valuation_commentaires fixe  internet Déc 08_Reporting Onatel Avril 2009 V0_Copie de Flash du mois d' avril 2009 corrigé par NAIMI_Reporting Onatel Mai 2009 V 0_Capex- Mobile 2" xfId="8465"/>
    <cellStyle name="_Table_02 Pfd Valuation_commentaires fixe  internet Déc 08_Reporting Onatel Avril 2009 V0_Copie de Flash du mois d' avril 2009 corrigé par NAIMI_Reporting Onatel Mai 2009 V 0_Flash du mois de septembre 2009 (2) (version 1) 2" xfId="8466"/>
    <cellStyle name="_Table_02 Pfd Valuation_commentaires fixe  internet Déc 08_Reporting Onatel Avril 2009 V0_Copie de Flash du mois d' avril 2009 corrigé par NAIMI_Reporting Onatel Mai 2009 V 0_Flash du mois de septembre 2009 (2) (version 1)_Budget Telmob 2011 2" xfId="8467"/>
    <cellStyle name="_Table_02 Pfd Valuation_commentaires fixe  internet Déc 08_Reporting Onatel Avril 2009 V0_Copie de Flash du mois d' avril 2009 corrigé par NAIMI_Reporting Onatel Mai 2009 V 0_Flash du mois de septembre 2009 (2) (version 1)_Capex- Mobile 2" xfId="8468"/>
    <cellStyle name="_Table_02 Pfd Valuation_commentaires fixe  internet Déc 08_Reporting Onatel Avril 2009 V0_Copie de Flash du mois d' avril 2009 corrigé par NAIMI_Reporting Onatel Mai 2009 V 0_Reporting Onatel septembre  2009 préparé 2" xfId="8469"/>
    <cellStyle name="_Table_02 Pfd Valuation_commentaires fixe  internet Déc 08_Reporting Onatel Avril 2009 V0_Copie de Flash du mois d' avril 2009 corrigé par NAIMI_Reporting Onatel Mai 2009 V 0_Reporting Onatel septembre  2009 préparé_Budget Telmob 2011 2" xfId="8470"/>
    <cellStyle name="_Table_02 Pfd Valuation_commentaires fixe  internet Déc 08_Reporting Onatel Avril 2009 V0_Copie de Flash du mois d' avril 2009 corrigé par NAIMI_Reporting Onatel Mai 2009 V 0_Reporting Onatel septembre  2009 préparé_Capex- Mobile 2" xfId="8471"/>
    <cellStyle name="_Table_02 Pfd Valuation_commentaires fixe  internet Déc 08_Reporting Onatel Avril 2009 V0_Copie de Flash du mois d' avril 2009 corrigé par NAIMI_Reporting Onatel septembre  2009 préparé 2" xfId="8472"/>
    <cellStyle name="_Table_02 Pfd Valuation_commentaires fixe  internet Déc 08_Reporting Onatel Avril 2009 V0_Copie de Flash du mois d' avril 2009 corrigé par NAIMI_Reporting Onatel septembre  2009 préparé_Budget Telmob 2011 2" xfId="8473"/>
    <cellStyle name="_Table_02 Pfd Valuation_commentaires fixe  internet Déc 08_Reporting Onatel Avril 2009 V0_Copie de Flash du mois d' avril 2009 corrigé par NAIMI_Reporting Onatel septembre  2009 préparé_Capex- Mobile 2" xfId="8474"/>
    <cellStyle name="_Table_02 Pfd Valuation_commentaires fixe  internet Déc 08_Reporting Onatel Avril 2009 V0_Flash du mois de mai 2009 2" xfId="8475"/>
    <cellStyle name="_Table_02 Pfd Valuation_commentaires fixe  internet Déc 08_Reporting Onatel Avril 2009 V0_Flash du mois de mai 2009_Budget Telmob 2011 2" xfId="8476"/>
    <cellStyle name="_Table_02 Pfd Valuation_commentaires fixe  internet Déc 08_Reporting Onatel Avril 2009 V0_Flash du mois de mai 2009_Capex- Mobile 2" xfId="8477"/>
    <cellStyle name="_Table_02 Pfd Valuation_commentaires fixe  internet Déc 08_Reporting Onatel Avril 2009 V0_Flash du mois de septembre 2009 (2) (version 1) 2" xfId="8478"/>
    <cellStyle name="_Table_02 Pfd Valuation_commentaires fixe  internet Déc 08_Reporting Onatel Avril 2009 V0_Flash du mois de septembre 2009 (2) (version 1)_Budget Telmob 2011 2" xfId="8479"/>
    <cellStyle name="_Table_02 Pfd Valuation_commentaires fixe  internet Déc 08_Reporting Onatel Avril 2009 V0_Flash du mois de septembre 2009 (2) (version 1)_Capex- Mobile 2" xfId="8480"/>
    <cellStyle name="_Table_02 Pfd Valuation_commentaires fixe  internet Déc 08_Reporting Onatel Avril 2009 V0_Reporting Onatel Mai 2009 V 0 2" xfId="8481"/>
    <cellStyle name="_Table_02 Pfd Valuation_commentaires fixe  internet Déc 08_Reporting Onatel Avril 2009 V0_Reporting Onatel Mai 2009 V 0_Budget Telmob 2011 2" xfId="8482"/>
    <cellStyle name="_Table_02 Pfd Valuation_commentaires fixe  internet Déc 08_Reporting Onatel Avril 2009 V0_Reporting Onatel Mai 2009 V 0_Capex- Mobile 2" xfId="8483"/>
    <cellStyle name="_Table_02 Pfd Valuation_commentaires fixe  internet Déc 08_Reporting Onatel Avril 2009 V0_Reporting Onatel septembre  2009 préparé 2" xfId="8484"/>
    <cellStyle name="_Table_02 Pfd Valuation_commentaires fixe  internet Déc 08_Reporting Onatel Avril 2009 V0_Reporting Onatel septembre  2009 préparé_Budget Telmob 2011 2" xfId="8485"/>
    <cellStyle name="_Table_02 Pfd Valuation_commentaires fixe  internet Déc 08_Reporting Onatel Avril 2009 V0_Reporting Onatel septembre  2009 préparé_Capex- Mobile 2" xfId="8486"/>
    <cellStyle name="_Table_02 Pfd Valuation_commentaires fixe  internet Déc 08_Reporting Onatel Mai 2009 V 0 2" xfId="8487"/>
    <cellStyle name="_Table_02 Pfd Valuation_commentaires fixe  internet Déc 08_Reporting Onatel Mai 2009 V 0 A ENVOYE 2" xfId="8488"/>
    <cellStyle name="_Table_02 Pfd Valuation_commentaires fixe  internet Déc 08_Reporting Onatel Mai 2009 V 0 A ENVOYE_Budget Telmob 2011 2" xfId="8489"/>
    <cellStyle name="_Table_02 Pfd Valuation_commentaires fixe  internet Déc 08_Reporting Onatel Mai 2009 V 0 A ENVOYE_Capex- Mobile 2" xfId="8490"/>
    <cellStyle name="_Table_02 Pfd Valuation_commentaires fixe  internet Déc 08_Reporting Onatel Mai 2009 V 0 A ENVOYE_Flash du mois de septembre 2009 (2) (version 1) 2" xfId="8491"/>
    <cellStyle name="_Table_02 Pfd Valuation_commentaires fixe  internet Déc 08_Reporting Onatel Mai 2009 V 0 A ENVOYE_Flash du mois de septembre 2009 (2) (version 1)_Budget Telmob 2011 2" xfId="8492"/>
    <cellStyle name="_Table_02 Pfd Valuation_commentaires fixe  internet Déc 08_Reporting Onatel Mai 2009 V 0 A ENVOYE_Flash du mois de septembre 2009 (2) (version 1)_Capex- Mobile 2" xfId="8493"/>
    <cellStyle name="_Table_02 Pfd Valuation_commentaires fixe  internet Déc 08_Reporting Onatel Mai 2009 V 0 A ENVOYE_Reporting Onatel septembre  2009 préparé 2" xfId="8494"/>
    <cellStyle name="_Table_02 Pfd Valuation_commentaires fixe  internet Déc 08_Reporting Onatel Mai 2009 V 0 A ENVOYE_Reporting Onatel septembre  2009 préparé_Budget Telmob 2011 2" xfId="8495"/>
    <cellStyle name="_Table_02 Pfd Valuation_commentaires fixe  internet Déc 08_Reporting Onatel Mai 2009 V 0 A ENVOYE_Reporting Onatel septembre  2009 préparé_Capex- Mobile 2" xfId="8496"/>
    <cellStyle name="_Table_02 Pfd Valuation_commentaires fixe  internet Déc 08_Reporting Onatel Mai 2009 V 0_Budget Telmob 2011 2" xfId="8497"/>
    <cellStyle name="_Table_02 Pfd Valuation_commentaires fixe  internet Déc 08_Reporting Onatel Mai 2009 V 0_Capex- Mobile 2" xfId="8498"/>
    <cellStyle name="_Table_02 Pfd Valuation_commentaires fixe  internet Déc 08_Reporting Onatel septembre  2009 préparé 2" xfId="8499"/>
    <cellStyle name="_Table_02 Pfd Valuation_commentaires fixe  internet Déc 08_Reporting Onatel septembre  2009 préparé_Budget Telmob 2011 2" xfId="8500"/>
    <cellStyle name="_Table_02 Pfd Valuation_commentaires fixe  internet Déc 08_Reporting Onatel septembre  2009 préparé_Capex- Mobile 2" xfId="8501"/>
    <cellStyle name="_Table_02 Pfd Valuation_commentaires fixe  internet Déc 08_TBG Onatel Février  2009  Vtbg V3 2" xfId="8502"/>
    <cellStyle name="_Table_02 Pfd Valuation_commentaires fixe  internet Déc 08_TBG Onatel Février  2009  Vtbg V3_Budget Telmob 2011 2" xfId="8503"/>
    <cellStyle name="_Table_02 Pfd Valuation_commentaires fixe  internet Déc 08_TBG Onatel Février  2009  Vtbg V3_Capex- Mobile 2" xfId="8504"/>
    <cellStyle name="_Table_02 Pfd Valuation_commentaires fixe  internet Déc 08_TBG Onatel Février  2009  Vtbg V3_Commentaires TBG mars 2" xfId="8505"/>
    <cellStyle name="_Table_02 Pfd Valuation_commentaires fixe  internet Déc 08_TBG Onatel Février  2009  Vtbg V3_Commentaires TBG mars_Budget Telmob 2011 2" xfId="8506"/>
    <cellStyle name="_Table_02 Pfd Valuation_commentaires fixe  internet Déc 08_TBG Onatel Février  2009  Vtbg V3_Commentaires TBG mars_Capex- Mobile 2" xfId="8507"/>
    <cellStyle name="_Table_02 Pfd Valuation_commentaires fixe  internet Déc 08_TBG Onatel Février  2009  Vtbg V3_Commentaires TBG mars_Copie de Flash du mois d' avril 2009 corrigé par NAIMI 2" xfId="8508"/>
    <cellStyle name="_Table_02 Pfd Valuation_commentaires fixe  internet Déc 08_TBG Onatel Février  2009  Vtbg V3_Commentaires TBG mars_Copie de Flash du mois d' avril 2009 corrigé par NAIMI_Budget Telmob 2011 2" xfId="8509"/>
    <cellStyle name="_Table_02 Pfd Valuation_commentaires fixe  internet Déc 08_TBG Onatel Février  2009  Vtbg V3_Commentaires TBG mars_Copie de Flash du mois d' avril 2009 corrigé par NAIMI_Capex- Mobile 2" xfId="8510"/>
    <cellStyle name="_Table_02 Pfd Valuation_commentaires fixe  internet Déc 08_TBG Onatel Février  2009  Vtbg V3_Commentaires TBG mars_Copie de Flash du mois d' avril 2009 corrigé par NAIMI_Flash du mois de mai 2009 2" xfId="8511"/>
    <cellStyle name="_Table_02 Pfd Valuation_commentaires fixe  internet Déc 08_TBG Onatel Février  2009  Vtbg V3_Commentaires TBG mars_Copie de Flash du mois d' avril 2009 corrigé par NAIMI_Flash du mois de mai 2009_Budget Telmob 2011 2" xfId="8512"/>
    <cellStyle name="_Table_02 Pfd Valuation_commentaires fixe  internet Déc 08_TBG Onatel Février  2009  Vtbg V3_Commentaires TBG mars_Copie de Flash du mois d' avril 2009 corrigé par NAIMI_Flash du mois de mai 2009_Capex- Mobile 2" xfId="8513"/>
    <cellStyle name="_Table_02 Pfd Valuation_commentaires fixe  internet Déc 08_TBG Onatel Février  2009  Vtbg V3_Commentaires TBG mars_Copie de Flash du mois d' avril 2009 corrigé par NAIMI_Flash du mois de septembre 2009 (2) (version 1) 2" xfId="8514"/>
    <cellStyle name="_Table_02 Pfd Valuation_commentaires fixe  internet Déc 08_TBG Onatel Février  2009  Vtbg V3_Commentaires TBG mars_Copie de Flash du mois d' avril 2009 corrigé par NAIMI_Flash du mois de septembre 2009 (2) (version 1)_Budget Telmob 2011 2" xfId="8515"/>
    <cellStyle name="_Table_02 Pfd Valuation_commentaires fixe  internet Déc 08_TBG Onatel Février  2009  Vtbg V3_Commentaires TBG mars_Copie de Flash du mois d' avril 2009 corrigé par NAIMI_Flash du mois de septembre 2009 (2) (version 1)_Capex- Mobile 2" xfId="8516"/>
    <cellStyle name="_Table_02 Pfd Valuation_commentaires fixe  internet Déc 08_TBG Onatel Février  2009  Vtbg V3_Commentaires TBG mars_Copie de Flash du mois d' avril 2009 corrigé par NAIMI_Reporting Onatel Mai 2009 V 0 2" xfId="8517"/>
    <cellStyle name="_Table_02 Pfd Valuation_commentaires fixe  internet Déc 08_TBG Onatel Février  2009  Vtbg V3_Commentaires TBG mars_Copie de Flash du mois d' avril 2009 corrigé par NAIMI_Reporting Onatel Mai 2009 V 0_Budget Telmob 2011 2" xfId="8518"/>
    <cellStyle name="_Table_02 Pfd Valuation_commentaires fixe  internet Déc 08_TBG Onatel Février  2009  Vtbg V3_Commentaires TBG mars_Copie de Flash du mois d' avril 2009 corrigé par NAIMI_Reporting Onatel Mai 2009 V 0_Capex- Mobile 2" xfId="8519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8520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8521"/>
    <cellStyle name="_Table_02 Pfd Valuation_commentaires fixe  internet Déc 08_TBG Onatel Février  2009  Vtbg V3_Commentaires TBG mars_Copie de Flash du mois d' avril 2009 corrigé par NAIMI_Reporting Onatel septembre  2009 préparé 2" xfId="8522"/>
    <cellStyle name="_Table_02 Pfd Valuation_commentaires fixe  internet Déc 08_TBG Onatel Février  2009  Vtbg V3_Commentaires TBG mars_Copie de Flash du mois d' avril 2009 corrigé par NAIMI_Reporting Onatel septembre  2009 préparé_Budget Telmob 2011 2" xfId="8523"/>
    <cellStyle name="_Table_02 Pfd Valuation_commentaires fixe  internet Déc 08_TBG Onatel Février  2009  Vtbg V3_Commentaires TBG mars_Copie de Flash du mois d' avril 2009 corrigé par NAIMI_Reporting Onatel septembre  2009 préparé_Capex- Mobile 2" xfId="8524"/>
    <cellStyle name="_Table_02 Pfd Valuation_commentaires fixe  internet Déc 08_TBG Onatel Février  2009  Vtbg V3_Commentaires TBG mars_Flash du mois d' avril 2009 2" xfId="8525"/>
    <cellStyle name="_Table_02 Pfd Valuation_commentaires fixe  internet Déc 08_TBG Onatel Février  2009  Vtbg V3_Commentaires TBG mars_Flash du mois d' avril 2009_Budget Telmob 2011 2" xfId="8526"/>
    <cellStyle name="_Table_02 Pfd Valuation_commentaires fixe  internet Déc 08_TBG Onatel Février  2009  Vtbg V3_Commentaires TBG mars_Flash du mois d' avril 2009_Capex- Mobile 2" xfId="8527"/>
    <cellStyle name="_Table_02 Pfd Valuation_commentaires fixe  internet Déc 08_TBG Onatel Février  2009  Vtbg V3_Commentaires TBG mars_Flash du mois d' avril 2009_Flash du mois de mai 2009 2" xfId="8528"/>
    <cellStyle name="_Table_02 Pfd Valuation_commentaires fixe  internet Déc 08_TBG Onatel Février  2009  Vtbg V3_Commentaires TBG mars_Flash du mois d' avril 2009_Flash du mois de mai 2009_Budget Telmob 2011 2" xfId="8529"/>
    <cellStyle name="_Table_02 Pfd Valuation_commentaires fixe  internet Déc 08_TBG Onatel Février  2009  Vtbg V3_Commentaires TBG mars_Flash du mois d' avril 2009_Flash du mois de mai 2009_Capex- Mobile 2" xfId="8530"/>
    <cellStyle name="_Table_02 Pfd Valuation_commentaires fixe  internet Déc 08_TBG Onatel Février  2009  Vtbg V3_Commentaires TBG mars_Flash du mois d' avril 2009_Flash du mois de septembre 2009 (2) (version 1) 2" xfId="8531"/>
    <cellStyle name="_Table_02 Pfd Valuation_commentaires fixe  internet Déc 08_TBG Onatel Février  2009  Vtbg V3_Commentaires TBG mars_Flash du mois d' avril 2009_Flash du mois de septembre 2009 (2) (version 1)_Budget Telmob 2011 2" xfId="8532"/>
    <cellStyle name="_Table_02 Pfd Valuation_commentaires fixe  internet Déc 08_TBG Onatel Février  2009  Vtbg V3_Commentaires TBG mars_Flash du mois d' avril 2009_Flash du mois de septembre 2009 (2) (version 1)_Capex- Mobile 2" xfId="8533"/>
    <cellStyle name="_Table_02 Pfd Valuation_commentaires fixe  internet Déc 08_TBG Onatel Février  2009  Vtbg V3_Commentaires TBG mars_Flash du mois d' avril 2009_Reporting Onatel Mai 2009 V 0 2" xfId="8534"/>
    <cellStyle name="_Table_02 Pfd Valuation_commentaires fixe  internet Déc 08_TBG Onatel Février  2009  Vtbg V3_Commentaires TBG mars_Flash du mois d' avril 2009_Reporting Onatel Mai 2009 V 0_Budget Telmob 2011 2" xfId="8535"/>
    <cellStyle name="_Table_02 Pfd Valuation_commentaires fixe  internet Déc 08_TBG Onatel Février  2009  Vtbg V3_Commentaires TBG mars_Flash du mois d' avril 2009_Reporting Onatel Mai 2009 V 0_Capex- Mobile 2" xfId="8536"/>
    <cellStyle name="_Table_02 Pfd Valuation_commentaires fixe  internet Déc 08_TBG Onatel Février  2009  Vtbg V3_Commentaires TBG mars_Flash du mois d' avril 2009_Reporting Onatel septembre  2009 préparé 2" xfId="8537"/>
    <cellStyle name="_Table_02 Pfd Valuation_commentaires fixe  internet Déc 08_TBG Onatel Février  2009  Vtbg V3_Commentaires TBG mars_Flash du mois d' avril 2009_Reporting Onatel septembre  2009 préparé_Budget Telmob 2011 2" xfId="8538"/>
    <cellStyle name="_Table_02 Pfd Valuation_commentaires fixe  internet Déc 08_TBG Onatel Février  2009  Vtbg V3_Commentaires TBG mars_Flash du mois d' avril 2009_Reporting Onatel septembre  2009 préparé_Capex- Mobile 2" xfId="8539"/>
    <cellStyle name="_Table_02 Pfd Valuation_commentaires fixe  internet Déc 08_TBG Onatel Février  2009  Vtbg V3_Commentaires TBG mars_Flash du mois de mai 2009 2" xfId="8540"/>
    <cellStyle name="_Table_02 Pfd Valuation_commentaires fixe  internet Déc 08_TBG Onatel Février  2009  Vtbg V3_Commentaires TBG mars_Flash du mois de mai 2009_Budget Telmob 2011 2" xfId="8541"/>
    <cellStyle name="_Table_02 Pfd Valuation_commentaires fixe  internet Déc 08_TBG Onatel Février  2009  Vtbg V3_Commentaires TBG mars_Flash du mois de mai 2009_Capex- Mobile 2" xfId="8542"/>
    <cellStyle name="_Table_02 Pfd Valuation_commentaires fixe  internet Déc 08_TBG Onatel Février  2009  Vtbg V3_Commentaires TBG mars_Flash du mois de septembre 2009 (2) (version 1) 2" xfId="8543"/>
    <cellStyle name="_Table_02 Pfd Valuation_commentaires fixe  internet Déc 08_TBG Onatel Février  2009  Vtbg V3_Commentaires TBG mars_Flash du mois de septembre 2009 (2) (version 1)_Budget Telmob 2011 2" xfId="8544"/>
    <cellStyle name="_Table_02 Pfd Valuation_commentaires fixe  internet Déc 08_TBG Onatel Février  2009  Vtbg V3_Commentaires TBG mars_Flash du mois de septembre 2009 (2) (version 1)_Capex- Mobile 2" xfId="8545"/>
    <cellStyle name="_Table_02 Pfd Valuation_commentaires fixe  internet Déc 08_TBG Onatel Février  2009  Vtbg V3_Commentaires TBG mars_Reporting Onatel Mai 2009 V 0 2" xfId="8546"/>
    <cellStyle name="_Table_02 Pfd Valuation_commentaires fixe  internet Déc 08_TBG Onatel Février  2009  Vtbg V3_Commentaires TBG mars_Reporting Onatel Mai 2009 V 0_Budget Telmob 2011 2" xfId="8547"/>
    <cellStyle name="_Table_02 Pfd Valuation_commentaires fixe  internet Déc 08_TBG Onatel Février  2009  Vtbg V3_Commentaires TBG mars_Reporting Onatel Mai 2009 V 0_Capex- Mobile 2" xfId="8548"/>
    <cellStyle name="_Table_02 Pfd Valuation_commentaires fixe  internet Déc 08_TBG Onatel Février  2009  Vtbg V3_Commentaires TBG mars_Reporting Onatel septembre  2009 préparé 2" xfId="8549"/>
    <cellStyle name="_Table_02 Pfd Valuation_commentaires fixe  internet Déc 08_TBG Onatel Février  2009  Vtbg V3_Commentaires TBG mars_Reporting Onatel septembre  2009 préparé_Budget Telmob 2011 2" xfId="8550"/>
    <cellStyle name="_Table_02 Pfd Valuation_commentaires fixe  internet Déc 08_TBG Onatel Février  2009  Vtbg V3_Commentaires TBG mars_Reporting Onatel septembre  2009 préparé_Capex- Mobile 2" xfId="8551"/>
    <cellStyle name="_Table_02 Pfd Valuation_commentaires fixe  internet Déc 08_TBG Onatel Février  2009  Vtbg V3_Copie de Flash du mois d' avril 2009 corrigé par NAIMI 2" xfId="8552"/>
    <cellStyle name="_Table_02 Pfd Valuation_commentaires fixe  internet Déc 08_TBG Onatel Février  2009  Vtbg V3_Copie de Flash du mois d' avril 2009 corrigé par NAIMI_Budget Telmob 2011 2" xfId="8553"/>
    <cellStyle name="_Table_02 Pfd Valuation_commentaires fixe  internet Déc 08_TBG Onatel Février  2009  Vtbg V3_Copie de Flash du mois d' avril 2009 corrigé par NAIMI_Capex- Mobile 2" xfId="8554"/>
    <cellStyle name="_Table_02 Pfd Valuation_commentaires fixe  internet Déc 08_TBG Onatel Février  2009  Vtbg V3_Copie de Flash du mois d' avril 2009 corrigé par NAIMI_Flash du mois de mai 2009 2" xfId="8555"/>
    <cellStyle name="_Table_02 Pfd Valuation_commentaires fixe  internet Déc 08_TBG Onatel Février  2009  Vtbg V3_Copie de Flash du mois d' avril 2009 corrigé par NAIMI_Flash du mois de mai 2009_Budget Telmob 2011 2" xfId="8556"/>
    <cellStyle name="_Table_02 Pfd Valuation_commentaires fixe  internet Déc 08_TBG Onatel Février  2009  Vtbg V3_Copie de Flash du mois d' avril 2009 corrigé par NAIMI_Flash du mois de mai 2009_Capex- Mobile 2" xfId="8557"/>
    <cellStyle name="_Table_02 Pfd Valuation_commentaires fixe  internet Déc 08_TBG Onatel Février  2009  Vtbg V3_Copie de Flash du mois d' avril 2009 corrigé par NAIMI_Flash du mois de septembre 2009 (2) (version 1) 2" xfId="8558"/>
    <cellStyle name="_Table_02 Pfd Valuation_commentaires fixe  internet Déc 08_TBG Onatel Février  2009  Vtbg V3_Copie de Flash du mois d' avril 2009 corrigé par NAIMI_Flash du mois de septembre 2009 (2) (version 1)_Budget Telmob 2011 2" xfId="8559"/>
    <cellStyle name="_Table_02 Pfd Valuation_commentaires fixe  internet Déc 08_TBG Onatel Février  2009  Vtbg V3_Copie de Flash du mois d' avril 2009 corrigé par NAIMI_Flash du mois de septembre 2009 (2) (version 1)_Capex- Mobile 2" xfId="8560"/>
    <cellStyle name="_Table_02 Pfd Valuation_commentaires fixe  internet Déc 08_TBG Onatel Février  2009  Vtbg V3_Copie de Flash du mois d' avril 2009 corrigé par NAIMI_Reporting Onatel Mai 2009 V 0 2" xfId="8561"/>
    <cellStyle name="_Table_02 Pfd Valuation_commentaires fixe  internet Déc 08_TBG Onatel Février  2009  Vtbg V3_Copie de Flash du mois d' avril 2009 corrigé par NAIMI_Reporting Onatel Mai 2009 V 0_Budget Telmob 2011 2" xfId="8562"/>
    <cellStyle name="_Table_02 Pfd Valuation_commentaires fixe  internet Déc 08_TBG Onatel Février  2009  Vtbg V3_Copie de Flash du mois d' avril 2009 corrigé par NAIMI_Reporting Onatel Mai 2009 V 0_Capex- Mobile 2" xfId="8563"/>
    <cellStyle name="_Table_02 Pfd Valuation_commentaires fixe  internet Déc 08_TBG Onatel Février  2009  Vtbg V3_Copie de Flash du mois d' avril 2009 corrigé par NAIMI_Reporting Onatel Mai 2009 V 0_Flash du mois de septembre 2009 (2) (version 1) 2" xfId="8564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8565"/>
    <cellStyle name="_Table_02 Pfd Valuation_commentaires fixe  internet Déc 08_TBG Onatel Février  2009  Vtbg V3_Copie de Flash du mois d' avril 2009 corrigé par NAIMI_Reporting Onatel Mai 2009 V 0_Flash du mois de septembre 2009 (2) (version 1)_Capex- Mobile 2" xfId="8566"/>
    <cellStyle name="_Table_02 Pfd Valuation_commentaires fixe  internet Déc 08_TBG Onatel Février  2009  Vtbg V3_Copie de Flash du mois d' avril 2009 corrigé par NAIMI_Reporting Onatel Mai 2009 V 0_Reporting Onatel septembre  2009 préparé 2" xfId="8567"/>
    <cellStyle name="_Table_02 Pfd Valuation_commentaires fixe  internet Déc 08_TBG Onatel Février  2009  Vtbg V3_Copie de Flash du mois d' avril 2009 corrigé par NAIMI_Reporting Onatel Mai 2009 V 0_Reporting Onatel septembre  2009 préparé_Budget Telmob 2011 2" xfId="8568"/>
    <cellStyle name="_Table_02 Pfd Valuation_commentaires fixe  internet Déc 08_TBG Onatel Février  2009  Vtbg V3_Copie de Flash du mois d' avril 2009 corrigé par NAIMI_Reporting Onatel Mai 2009 V 0_Reporting Onatel septembre  2009 préparé_Capex- Mobile 2" xfId="8569"/>
    <cellStyle name="_Table_02 Pfd Valuation_commentaires fixe  internet Déc 08_TBG Onatel Février  2009  Vtbg V3_Copie de Flash du mois d' avril 2009 corrigé par NAIMI_Reporting Onatel septembre  2009 préparé 2" xfId="8570"/>
    <cellStyle name="_Table_02 Pfd Valuation_commentaires fixe  internet Déc 08_TBG Onatel Février  2009  Vtbg V3_Copie de Flash du mois d' avril 2009 corrigé par NAIMI_Reporting Onatel septembre  2009 préparé_Budget Telmob 2011 2" xfId="8571"/>
    <cellStyle name="_Table_02 Pfd Valuation_commentaires fixe  internet Déc 08_TBG Onatel Février  2009  Vtbg V3_Copie de Flash du mois d' avril 2009 corrigé par NAIMI_Reporting Onatel septembre  2009 préparé_Capex- Mobile 2" xfId="8572"/>
    <cellStyle name="_Table_02 Pfd Valuation_commentaires fixe  internet Déc 08_TBG Onatel Février  2009  Vtbg V3_Flash du mois d' avril 2009 2" xfId="8573"/>
    <cellStyle name="_Table_02 Pfd Valuation_commentaires fixe  internet Déc 08_TBG Onatel Février  2009  Vtbg V3_Flash du mois d' avril 2009_Budget Telmob 2011 2" xfId="8574"/>
    <cellStyle name="_Table_02 Pfd Valuation_commentaires fixe  internet Déc 08_TBG Onatel Février  2009  Vtbg V3_Flash du mois d' avril 2009_Capex- Mobile 2" xfId="8575"/>
    <cellStyle name="_Table_02 Pfd Valuation_commentaires fixe  internet Déc 08_TBG Onatel Février  2009  Vtbg V3_Flash du mois d' avril 2009_Flash du mois de mai 2009 2" xfId="8576"/>
    <cellStyle name="_Table_02 Pfd Valuation_commentaires fixe  internet Déc 08_TBG Onatel Février  2009  Vtbg V3_Flash du mois d' avril 2009_Flash du mois de mai 2009_Budget Telmob 2011 2" xfId="8577"/>
    <cellStyle name="_Table_02 Pfd Valuation_commentaires fixe  internet Déc 08_TBG Onatel Février  2009  Vtbg V3_Flash du mois d' avril 2009_Flash du mois de mai 2009_Capex- Mobile 2" xfId="8578"/>
    <cellStyle name="_Table_02 Pfd Valuation_commentaires fixe  internet Déc 08_TBG Onatel Février  2009  Vtbg V3_Flash du mois d' avril 2009_Flash du mois de septembre 2009 (2) (version 1) 2" xfId="8579"/>
    <cellStyle name="_Table_02 Pfd Valuation_commentaires fixe  internet Déc 08_TBG Onatel Février  2009  Vtbg V3_Flash du mois d' avril 2009_Flash du mois de septembre 2009 (2) (version 1)_Budget Telmob 2011 2" xfId="8580"/>
    <cellStyle name="_Table_02 Pfd Valuation_commentaires fixe  internet Déc 08_TBG Onatel Février  2009  Vtbg V3_Flash du mois d' avril 2009_Flash du mois de septembre 2009 (2) (version 1)_Capex- Mobile 2" xfId="8581"/>
    <cellStyle name="_Table_02 Pfd Valuation_commentaires fixe  internet Déc 08_TBG Onatel Février  2009  Vtbg V3_Flash du mois d' avril 2009_Reporting Onatel Mai 2009 V 0 2" xfId="8582"/>
    <cellStyle name="_Table_02 Pfd Valuation_commentaires fixe  internet Déc 08_TBG Onatel Février  2009  Vtbg V3_Flash du mois d' avril 2009_Reporting Onatel Mai 2009 V 0_Budget Telmob 2011 2" xfId="8583"/>
    <cellStyle name="_Table_02 Pfd Valuation_commentaires fixe  internet Déc 08_TBG Onatel Février  2009  Vtbg V3_Flash du mois d' avril 2009_Reporting Onatel Mai 2009 V 0_Capex- Mobile 2" xfId="8584"/>
    <cellStyle name="_Table_02 Pfd Valuation_commentaires fixe  internet Déc 08_TBG Onatel Février  2009  Vtbg V3_Flash du mois d' avril 2009_Reporting Onatel septembre  2009 préparé 2" xfId="8585"/>
    <cellStyle name="_Table_02 Pfd Valuation_commentaires fixe  internet Déc 08_TBG Onatel Février  2009  Vtbg V3_Flash du mois d' avril 2009_Reporting Onatel septembre  2009 préparé_Budget Telmob 2011 2" xfId="8586"/>
    <cellStyle name="_Table_02 Pfd Valuation_commentaires fixe  internet Déc 08_TBG Onatel Février  2009  Vtbg V3_Flash du mois d' avril 2009_Reporting Onatel septembre  2009 préparé_Capex- Mobile 2" xfId="8587"/>
    <cellStyle name="_Table_02 Pfd Valuation_commentaires fixe  internet Déc 08_TBG Onatel Février  2009  Vtbg V3_Flash du mois de mai 2009 2" xfId="8588"/>
    <cellStyle name="_Table_02 Pfd Valuation_commentaires fixe  internet Déc 08_TBG Onatel Février  2009  Vtbg V3_Flash du mois de mai 2009_Budget Telmob 2011 2" xfId="8589"/>
    <cellStyle name="_Table_02 Pfd Valuation_commentaires fixe  internet Déc 08_TBG Onatel Février  2009  Vtbg V3_Flash du mois de mai 2009_Capex- Mobile 2" xfId="8590"/>
    <cellStyle name="_Table_02 Pfd Valuation_commentaires fixe  internet Déc 08_TBG Onatel Février  2009  Vtbg V3_Flash du mois de septembre 2009 (2) (version 1) 2" xfId="8591"/>
    <cellStyle name="_Table_02 Pfd Valuation_commentaires fixe  internet Déc 08_TBG Onatel Février  2009  Vtbg V3_Flash du mois de septembre 2009 (2) (version 1)_Budget Telmob 2011 2" xfId="8592"/>
    <cellStyle name="_Table_02 Pfd Valuation_commentaires fixe  internet Déc 08_TBG Onatel Février  2009  Vtbg V3_Flash du mois de septembre 2009 (2) (version 1)_Capex- Mobile 2" xfId="8593"/>
    <cellStyle name="_Table_02 Pfd Valuation_commentaires fixe  internet Déc 08_TBG Onatel Février  2009  Vtbg V3_Reporting Onatel Mai 2009 V 0 2" xfId="8594"/>
    <cellStyle name="_Table_02 Pfd Valuation_commentaires fixe  internet Déc 08_TBG Onatel Février  2009  Vtbg V3_Reporting Onatel Mai 2009 V 0_Budget Telmob 2011 2" xfId="8595"/>
    <cellStyle name="_Table_02 Pfd Valuation_commentaires fixe  internet Déc 08_TBG Onatel Février  2009  Vtbg V3_Reporting Onatel Mai 2009 V 0_Capex- Mobile 2" xfId="8596"/>
    <cellStyle name="_Table_02 Pfd Valuation_commentaires fixe  internet Déc 08_TBG Onatel Février  2009  Vtbg V3_Reporting Onatel septembre  2009 préparé 2" xfId="8597"/>
    <cellStyle name="_Table_02 Pfd Valuation_commentaires fixe  internet Déc 08_TBG Onatel Février  2009  Vtbg V3_Reporting Onatel septembre  2009 préparé_Budget Telmob 2011 2" xfId="8598"/>
    <cellStyle name="_Table_02 Pfd Valuation_commentaires fixe  internet Déc 08_TBG Onatel Février  2009  Vtbg V3_Reporting Onatel septembre  2009 préparé_Capex- Mobile 2" xfId="8599"/>
    <cellStyle name="_Table_02 Pfd Valuation_Commentaires TBG mars 2" xfId="8600"/>
    <cellStyle name="_Table_02 Pfd Valuation_Commentaires TBG mars_Budget Telmob 2011 2" xfId="8601"/>
    <cellStyle name="_Table_02 Pfd Valuation_Commentaires TBG mars_Capex- Mobile 2" xfId="8602"/>
    <cellStyle name="_Table_02 Pfd Valuation_Commentaires TBG mars_Copie de Flash du mois d' avril 2009 corrigé par NAIMI 2" xfId="8603"/>
    <cellStyle name="_Table_02 Pfd Valuation_Commentaires TBG mars_Copie de Flash du mois d' avril 2009 corrigé par NAIMI_Budget Telmob 2011 2" xfId="8604"/>
    <cellStyle name="_Table_02 Pfd Valuation_Commentaires TBG mars_Copie de Flash du mois d' avril 2009 corrigé par NAIMI_Capex- Mobile 2" xfId="8605"/>
    <cellStyle name="_Table_02 Pfd Valuation_Commentaires TBG mars_Copie de Flash du mois d' avril 2009 corrigé par NAIMI_Flash du mois de mai 2009 2" xfId="8606"/>
    <cellStyle name="_Table_02 Pfd Valuation_Commentaires TBG mars_Copie de Flash du mois d' avril 2009 corrigé par NAIMI_Flash du mois de mai 2009_Budget Telmob 2011 2" xfId="8607"/>
    <cellStyle name="_Table_02 Pfd Valuation_Commentaires TBG mars_Copie de Flash du mois d' avril 2009 corrigé par NAIMI_Flash du mois de mai 2009_Capex- Mobile 2" xfId="8608"/>
    <cellStyle name="_Table_02 Pfd Valuation_Commentaires TBG mars_Copie de Flash du mois d' avril 2009 corrigé par NAIMI_Flash du mois de septembre 2009 (2) (version 1) 2" xfId="8609"/>
    <cellStyle name="_Table_02 Pfd Valuation_Commentaires TBG mars_Copie de Flash du mois d' avril 2009 corrigé par NAIMI_Flash du mois de septembre 2009 (2) (version 1)_Budget Telmob 2011 2" xfId="8610"/>
    <cellStyle name="_Table_02 Pfd Valuation_Commentaires TBG mars_Copie de Flash du mois d' avril 2009 corrigé par NAIMI_Flash du mois de septembre 2009 (2) (version 1)_Capex- Mobile 2" xfId="8611"/>
    <cellStyle name="_Table_02 Pfd Valuation_Commentaires TBG mars_Copie de Flash du mois d' avril 2009 corrigé par NAIMI_Reporting Onatel Mai 2009 V 0 2" xfId="8612"/>
    <cellStyle name="_Table_02 Pfd Valuation_Commentaires TBG mars_Copie de Flash du mois d' avril 2009 corrigé par NAIMI_Reporting Onatel Mai 2009 V 0_Budget Telmob 2011 2" xfId="8613"/>
    <cellStyle name="_Table_02 Pfd Valuation_Commentaires TBG mars_Copie de Flash du mois d' avril 2009 corrigé par NAIMI_Reporting Onatel Mai 2009 V 0_Capex- Mobile 2" xfId="8614"/>
    <cellStyle name="_Table_02 Pfd Valuation_Commentaires TBG mars_Copie de Flash du mois d' avril 2009 corrigé par NAIMI_Reporting Onatel Mai 2009 V 0_Flash du mois de septembre 2009 (2) (version 1) 2" xfId="8615"/>
    <cellStyle name="_Table_02 Pfd Valuation_Commentaires TBG mars_Copie de Flash du mois d' avril 2009 corrigé par NAIMI_Reporting Onatel Mai 2009 V 0_Flash du mois de septembre 2009 (2) (version 1)_Budget Telmob 2011 2" xfId="8616"/>
    <cellStyle name="_Table_02 Pfd Valuation_Commentaires TBG mars_Copie de Flash du mois d' avril 2009 corrigé par NAIMI_Reporting Onatel Mai 2009 V 0_Flash du mois de septembre 2009 (2) (version 1)_Capex- Mobile 2" xfId="8617"/>
    <cellStyle name="_Table_02 Pfd Valuation_Commentaires TBG mars_Copie de Flash du mois d' avril 2009 corrigé par NAIMI_Reporting Onatel Mai 2009 V 0_Reporting Onatel septembre  2009 préparé 2" xfId="8618"/>
    <cellStyle name="_Table_02 Pfd Valuation_Commentaires TBG mars_Copie de Flash du mois d' avril 2009 corrigé par NAIMI_Reporting Onatel Mai 2009 V 0_Reporting Onatel septembre  2009 préparé_Budget Telmob 2011 2" xfId="8619"/>
    <cellStyle name="_Table_02 Pfd Valuation_Commentaires TBG mars_Copie de Flash du mois d' avril 2009 corrigé par NAIMI_Reporting Onatel Mai 2009 V 0_Reporting Onatel septembre  2009 préparé_Capex- Mobile 2" xfId="8620"/>
    <cellStyle name="_Table_02 Pfd Valuation_Commentaires TBG mars_Copie de Flash du mois d' avril 2009 corrigé par NAIMI_Reporting Onatel septembre  2009 préparé 2" xfId="8621"/>
    <cellStyle name="_Table_02 Pfd Valuation_Commentaires TBG mars_Copie de Flash du mois d' avril 2009 corrigé par NAIMI_Reporting Onatel septembre  2009 préparé_Budget Telmob 2011 2" xfId="8622"/>
    <cellStyle name="_Table_02 Pfd Valuation_Commentaires TBG mars_Copie de Flash du mois d' avril 2009 corrigé par NAIMI_Reporting Onatel septembre  2009 préparé_Capex- Mobile 2" xfId="8623"/>
    <cellStyle name="_Table_02 Pfd Valuation_Commentaires TBG mars_Flash du mois d' avril 2009 2" xfId="8624"/>
    <cellStyle name="_Table_02 Pfd Valuation_Commentaires TBG mars_Flash du mois d' avril 2009_Budget Telmob 2011 2" xfId="8625"/>
    <cellStyle name="_Table_02 Pfd Valuation_Commentaires TBG mars_Flash du mois d' avril 2009_Capex- Mobile 2" xfId="8626"/>
    <cellStyle name="_Table_02 Pfd Valuation_Commentaires TBG mars_Flash du mois d' avril 2009_Flash du mois de mai 2009 2" xfId="8627"/>
    <cellStyle name="_Table_02 Pfd Valuation_Commentaires TBG mars_Flash du mois d' avril 2009_Flash du mois de mai 2009_Budget Telmob 2011 2" xfId="8628"/>
    <cellStyle name="_Table_02 Pfd Valuation_Commentaires TBG mars_Flash du mois d' avril 2009_Flash du mois de mai 2009_Capex- Mobile 2" xfId="8629"/>
    <cellStyle name="_Table_02 Pfd Valuation_Commentaires TBG mars_Flash du mois d' avril 2009_Flash du mois de septembre 2009 (2) (version 1) 2" xfId="8630"/>
    <cellStyle name="_Table_02 Pfd Valuation_Commentaires TBG mars_Flash du mois d' avril 2009_Flash du mois de septembre 2009 (2) (version 1)_Budget Telmob 2011 2" xfId="8631"/>
    <cellStyle name="_Table_02 Pfd Valuation_Commentaires TBG mars_Flash du mois d' avril 2009_Flash du mois de septembre 2009 (2) (version 1)_Capex- Mobile 2" xfId="8632"/>
    <cellStyle name="_Table_02 Pfd Valuation_Commentaires TBG mars_Flash du mois d' avril 2009_Reporting Onatel Mai 2009 V 0 2" xfId="8633"/>
    <cellStyle name="_Table_02 Pfd Valuation_Commentaires TBG mars_Flash du mois d' avril 2009_Reporting Onatel Mai 2009 V 0_Budget Telmob 2011 2" xfId="8634"/>
    <cellStyle name="_Table_02 Pfd Valuation_Commentaires TBG mars_Flash du mois d' avril 2009_Reporting Onatel Mai 2009 V 0_Capex- Mobile 2" xfId="8635"/>
    <cellStyle name="_Table_02 Pfd Valuation_Commentaires TBG mars_Flash du mois d' avril 2009_Reporting Onatel septembre  2009 préparé 2" xfId="8636"/>
    <cellStyle name="_Table_02 Pfd Valuation_Commentaires TBG mars_Flash du mois d' avril 2009_Reporting Onatel septembre  2009 préparé_Budget Telmob 2011 2" xfId="8637"/>
    <cellStyle name="_Table_02 Pfd Valuation_Commentaires TBG mars_Flash du mois d' avril 2009_Reporting Onatel septembre  2009 préparé_Capex- Mobile 2" xfId="8638"/>
    <cellStyle name="_Table_02 Pfd Valuation_Commentaires TBG mars_Flash du mois de mai 2009 2" xfId="8639"/>
    <cellStyle name="_Table_02 Pfd Valuation_Commentaires TBG mars_Flash du mois de mai 2009_Budget Telmob 2011 2" xfId="8640"/>
    <cellStyle name="_Table_02 Pfd Valuation_Commentaires TBG mars_Flash du mois de mai 2009_Capex- Mobile 2" xfId="8641"/>
    <cellStyle name="_Table_02 Pfd Valuation_Commentaires TBG mars_Flash du mois de septembre 2009 (2) (version 1) 2" xfId="8642"/>
    <cellStyle name="_Table_02 Pfd Valuation_Commentaires TBG mars_Flash du mois de septembre 2009 (2) (version 1)_Budget Telmob 2011 2" xfId="8643"/>
    <cellStyle name="_Table_02 Pfd Valuation_Commentaires TBG mars_Flash du mois de septembre 2009 (2) (version 1)_Capex- Mobile 2" xfId="8644"/>
    <cellStyle name="_Table_02 Pfd Valuation_Commentaires TBG mars_Reporting Onatel Mai 2009 V 0 2" xfId="8645"/>
    <cellStyle name="_Table_02 Pfd Valuation_Commentaires TBG mars_Reporting Onatel Mai 2009 V 0_Budget Telmob 2011 2" xfId="8646"/>
    <cellStyle name="_Table_02 Pfd Valuation_Commentaires TBG mars_Reporting Onatel Mai 2009 V 0_Capex- Mobile 2" xfId="8647"/>
    <cellStyle name="_Table_02 Pfd Valuation_Commentaires TBG mars_Reporting Onatel septembre  2009 préparé 2" xfId="8648"/>
    <cellStyle name="_Table_02 Pfd Valuation_Commentaires TBG mars_Reporting Onatel septembre  2009 préparé_Budget Telmob 2011 2" xfId="8649"/>
    <cellStyle name="_Table_02 Pfd Valuation_Commentaires TBG mars_Reporting Onatel septembre  2009 préparé_Capex- Mobile 2" xfId="8650"/>
    <cellStyle name="_Table_02 Pfd Valuation_Copie de Flash du mois d' avril 2009 corrigé par NAIMI 2" xfId="8651"/>
    <cellStyle name="_Table_02 Pfd Valuation_Copie de Flash du mois d' avril 2009 corrigé par NAIMI_Budget Telmob 2011 2" xfId="8652"/>
    <cellStyle name="_Table_02 Pfd Valuation_Copie de Flash du mois d' avril 2009 corrigé par NAIMI_Capex- Mobile 2" xfId="8653"/>
    <cellStyle name="_Table_02 Pfd Valuation_Copie de Flash du mois d' avril 2009 corrigé par NAIMI_Flash du mois de mai 2009 2" xfId="8654"/>
    <cellStyle name="_Table_02 Pfd Valuation_Copie de Flash du mois d' avril 2009 corrigé par NAIMI_Flash du mois de mai 2009_Budget Telmob 2011 2" xfId="8655"/>
    <cellStyle name="_Table_02 Pfd Valuation_Copie de Flash du mois d' avril 2009 corrigé par NAIMI_Flash du mois de mai 2009_Capex- Mobile 2" xfId="8656"/>
    <cellStyle name="_Table_02 Pfd Valuation_Copie de Flash du mois d' avril 2009 corrigé par NAIMI_Flash du mois de septembre 2009 (2) (version 1) 2" xfId="8657"/>
    <cellStyle name="_Table_02 Pfd Valuation_Copie de Flash du mois d' avril 2009 corrigé par NAIMI_Flash du mois de septembre 2009 (2) (version 1)_Budget Telmob 2011 2" xfId="8658"/>
    <cellStyle name="_Table_02 Pfd Valuation_Copie de Flash du mois d' avril 2009 corrigé par NAIMI_Flash du mois de septembre 2009 (2) (version 1)_Capex- Mobile 2" xfId="8659"/>
    <cellStyle name="_Table_02 Pfd Valuation_Copie de Flash du mois d' avril 2009 corrigé par NAIMI_Reporting Onatel Mai 2009 V 0 2" xfId="8660"/>
    <cellStyle name="_Table_02 Pfd Valuation_Copie de Flash du mois d' avril 2009 corrigé par NAIMI_Reporting Onatel Mai 2009 V 0_Budget Telmob 2011 2" xfId="8661"/>
    <cellStyle name="_Table_02 Pfd Valuation_Copie de Flash du mois d' avril 2009 corrigé par NAIMI_Reporting Onatel Mai 2009 V 0_Capex- Mobile 2" xfId="8662"/>
    <cellStyle name="_Table_02 Pfd Valuation_Copie de Flash du mois d' avril 2009 corrigé par NAIMI_Reporting Onatel Mai 2009 V 0_Flash du mois de septembre 2009 (2) (version 1) 2" xfId="8663"/>
    <cellStyle name="_Table_02 Pfd Valuation_Copie de Flash du mois d' avril 2009 corrigé par NAIMI_Reporting Onatel Mai 2009 V 0_Flash du mois de septembre 2009 (2) (version 1)_Budget Telmob 2011 2" xfId="8664"/>
    <cellStyle name="_Table_02 Pfd Valuation_Copie de Flash du mois d' avril 2009 corrigé par NAIMI_Reporting Onatel Mai 2009 V 0_Flash du mois de septembre 2009 (2) (version 1)_Capex- Mobile 2" xfId="8665"/>
    <cellStyle name="_Table_02 Pfd Valuation_Copie de Flash du mois d' avril 2009 corrigé par NAIMI_Reporting Onatel Mai 2009 V 0_Reporting Onatel septembre  2009 préparé 2" xfId="8666"/>
    <cellStyle name="_Table_02 Pfd Valuation_Copie de Flash du mois d' avril 2009 corrigé par NAIMI_Reporting Onatel Mai 2009 V 0_Reporting Onatel septembre  2009 préparé_Budget Telmob 2011 2" xfId="8667"/>
    <cellStyle name="_Table_02 Pfd Valuation_Copie de Flash du mois d' avril 2009 corrigé par NAIMI_Reporting Onatel Mai 2009 V 0_Reporting Onatel septembre  2009 préparé_Capex- Mobile 2" xfId="8668"/>
    <cellStyle name="_Table_02 Pfd Valuation_Copie de Flash du mois d' avril 2009 corrigé par NAIMI_Reporting Onatel septembre  2009 préparé 2" xfId="8669"/>
    <cellStyle name="_Table_02 Pfd Valuation_Copie de Flash du mois d' avril 2009 corrigé par NAIMI_Reporting Onatel septembre  2009 préparé_Budget Telmob 2011 2" xfId="8670"/>
    <cellStyle name="_Table_02 Pfd Valuation_Copie de Flash du mois d' avril 2009 corrigé par NAIMI_Reporting Onatel septembre  2009 préparé_Capex- Mobile 2" xfId="8671"/>
    <cellStyle name="_Table_02 Pfd Valuation_Flash du mois d' avril 2009 2" xfId="8672"/>
    <cellStyle name="_Table_02 Pfd Valuation_Flash du mois d' avril 2009_Budget Telmob 2011 2" xfId="8673"/>
    <cellStyle name="_Table_02 Pfd Valuation_Flash du mois d' avril 2009_Capex- Mobile 2" xfId="8674"/>
    <cellStyle name="_Table_02 Pfd Valuation_Flash du mois d' avril 2009_Flash du mois de mai 2009 2" xfId="8675"/>
    <cellStyle name="_Table_02 Pfd Valuation_Flash du mois d' avril 2009_Flash du mois de mai 2009_Budget Telmob 2011 2" xfId="8676"/>
    <cellStyle name="_Table_02 Pfd Valuation_Flash du mois d' avril 2009_Flash du mois de mai 2009_Capex- Mobile 2" xfId="8677"/>
    <cellStyle name="_Table_02 Pfd Valuation_Flash du mois d' avril 2009_Flash du mois de septembre 2009 (2) (version 1) 2" xfId="8678"/>
    <cellStyle name="_Table_02 Pfd Valuation_Flash du mois d' avril 2009_Flash du mois de septembre 2009 (2) (version 1)_Budget Telmob 2011 2" xfId="8679"/>
    <cellStyle name="_Table_02 Pfd Valuation_Flash du mois d' avril 2009_Flash du mois de septembre 2009 (2) (version 1)_Capex- Mobile 2" xfId="8680"/>
    <cellStyle name="_Table_02 Pfd Valuation_Flash du mois d' avril 2009_Reporting Onatel Mai 2009 V 0 2" xfId="8681"/>
    <cellStyle name="_Table_02 Pfd Valuation_Flash du mois d' avril 2009_Reporting Onatel Mai 2009 V 0_Budget Telmob 2011 2" xfId="8682"/>
    <cellStyle name="_Table_02 Pfd Valuation_Flash du mois d' avril 2009_Reporting Onatel Mai 2009 V 0_Capex- Mobile 2" xfId="8683"/>
    <cellStyle name="_Table_02 Pfd Valuation_Flash du mois d' avril 2009_Reporting Onatel septembre  2009 préparé 2" xfId="8684"/>
    <cellStyle name="_Table_02 Pfd Valuation_Flash du mois d' avril 2009_Reporting Onatel septembre  2009 préparé_Budget Telmob 2011 2" xfId="8685"/>
    <cellStyle name="_Table_02 Pfd Valuation_Flash du mois d' avril 2009_Reporting Onatel septembre  2009 préparé_Capex- Mobile 2" xfId="8686"/>
    <cellStyle name="_Table_02 Pfd Valuation_Flash du mois de mai 2009 2" xfId="8687"/>
    <cellStyle name="_Table_02 Pfd Valuation_Flash du mois de mai 2009_Budget Telmob 2011 2" xfId="8688"/>
    <cellStyle name="_Table_02 Pfd Valuation_Flash du mois de mai 2009_Capex- Mobile 2" xfId="8689"/>
    <cellStyle name="_Table_02 Pfd Valuation_Flash du mois de septembre 2009 (2) (version 1) 2" xfId="8690"/>
    <cellStyle name="_Table_02 Pfd Valuation_Flash du mois de septembre 2009 (2) (version 1)_Budget Telmob 2011 2" xfId="8691"/>
    <cellStyle name="_Table_02 Pfd Valuation_Flash du mois de septembre 2009 (2) (version 1)_Capex- Mobile 2" xfId="8692"/>
    <cellStyle name="_Table_02 Pfd Valuation_P &amp; L Conso 2" xfId="8693"/>
    <cellStyle name="_Table_02 Pfd Valuation_P &amp; L Conso_Budget Telmob 2011 2" xfId="8694"/>
    <cellStyle name="_Table_02 Pfd Valuation_P &amp; L Conso_Capex- Mobile 2" xfId="8695"/>
    <cellStyle name="_Table_02 Pfd Valuation_P &amp; L Conso_COMMENTAIRES JUILLET 2009 2" xfId="8696"/>
    <cellStyle name="_Table_02 Pfd Valuation_P &amp; L Conso_COMMENTAIRES JUILLET 2009_Budget Telmob 2011 2" xfId="8697"/>
    <cellStyle name="_Table_02 Pfd Valuation_P &amp; L Conso_COMMENTAIRES JUILLET 2009_Capex- Mobile 2" xfId="8698"/>
    <cellStyle name="_Table_02 Pfd Valuation_P&amp;L S1 2008 2" xfId="8699"/>
    <cellStyle name="_Table_02 Pfd Valuation_P&amp;L S1 2008_Budget Telmob 2011 2" xfId="8700"/>
    <cellStyle name="_Table_02 Pfd Valuation_P&amp;L S1 2008_Capex- Mobile 2" xfId="8701"/>
    <cellStyle name="_Table_02 Pfd Valuation_Reporting Onatel Avril 2009 V0 2" xfId="8702"/>
    <cellStyle name="_Table_02 Pfd Valuation_Reporting Onatel Avril 2009 V0_Budget Telmob 2011 2" xfId="8703"/>
    <cellStyle name="_Table_02 Pfd Valuation_Reporting Onatel Avril 2009 V0_Capex- Mobile 2" xfId="8704"/>
    <cellStyle name="_Table_02 Pfd Valuation_Reporting Onatel Avril 2009 V0_Copie de Flash du mois d' avril 2009 corrigé par NAIMI 2" xfId="8705"/>
    <cellStyle name="_Table_02 Pfd Valuation_Reporting Onatel Avril 2009 V0_Copie de Flash du mois d' avril 2009 corrigé par NAIMI_Budget Telmob 2011 2" xfId="8706"/>
    <cellStyle name="_Table_02 Pfd Valuation_Reporting Onatel Avril 2009 V0_Copie de Flash du mois d' avril 2009 corrigé par NAIMI_Capex- Mobile 2" xfId="8707"/>
    <cellStyle name="_Table_02 Pfd Valuation_Reporting Onatel Avril 2009 V0_Copie de Flash du mois d' avril 2009 corrigé par NAIMI_Flash du mois de mai 2009 2" xfId="8708"/>
    <cellStyle name="_Table_02 Pfd Valuation_Reporting Onatel Avril 2009 V0_Copie de Flash du mois d' avril 2009 corrigé par NAIMI_Flash du mois de mai 2009_Budget Telmob 2011 2" xfId="8709"/>
    <cellStyle name="_Table_02 Pfd Valuation_Reporting Onatel Avril 2009 V0_Copie de Flash du mois d' avril 2009 corrigé par NAIMI_Flash du mois de mai 2009_Capex- Mobile 2" xfId="8710"/>
    <cellStyle name="_Table_02 Pfd Valuation_Reporting Onatel Avril 2009 V0_Copie de Flash du mois d' avril 2009 corrigé par NAIMI_Flash du mois de septembre 2009 (2) (version 1) 2" xfId="8711"/>
    <cellStyle name="_Table_02 Pfd Valuation_Reporting Onatel Avril 2009 V0_Copie de Flash du mois d' avril 2009 corrigé par NAIMI_Flash du mois de septembre 2009 (2) (version 1)_Budget Telmob 2011 2" xfId="8712"/>
    <cellStyle name="_Table_02 Pfd Valuation_Reporting Onatel Avril 2009 V0_Copie de Flash du mois d' avril 2009 corrigé par NAIMI_Flash du mois de septembre 2009 (2) (version 1)_Capex- Mobile 2" xfId="8713"/>
    <cellStyle name="_Table_02 Pfd Valuation_Reporting Onatel Avril 2009 V0_Copie de Flash du mois d' avril 2009 corrigé par NAIMI_Reporting Onatel Mai 2009 V 0 2" xfId="8714"/>
    <cellStyle name="_Table_02 Pfd Valuation_Reporting Onatel Avril 2009 V0_Copie de Flash du mois d' avril 2009 corrigé par NAIMI_Reporting Onatel Mai 2009 V 0_Budget Telmob 2011 2" xfId="8715"/>
    <cellStyle name="_Table_02 Pfd Valuation_Reporting Onatel Avril 2009 V0_Copie de Flash du mois d' avril 2009 corrigé par NAIMI_Reporting Onatel Mai 2009 V 0_Capex- Mobile 2" xfId="8716"/>
    <cellStyle name="_Table_02 Pfd Valuation_Reporting Onatel Avril 2009 V0_Copie de Flash du mois d' avril 2009 corrigé par NAIMI_Reporting Onatel Mai 2009 V 0_Flash du mois de septembre 2009 (2) (version 1) 2" xfId="8717"/>
    <cellStyle name="_Table_02 Pfd Valuation_Reporting Onatel Avril 2009 V0_Copie de Flash du mois d' avril 2009 corrigé par NAIMI_Reporting Onatel Mai 2009 V 0_Flash du mois de septembre 2009 (2) (version 1)_Budget Telmob 2011 2" xfId="8718"/>
    <cellStyle name="_Table_02 Pfd Valuation_Reporting Onatel Avril 2009 V0_Copie de Flash du mois d' avril 2009 corrigé par NAIMI_Reporting Onatel Mai 2009 V 0_Flash du mois de septembre 2009 (2) (version 1)_Capex- Mobile 2" xfId="8719"/>
    <cellStyle name="_Table_02 Pfd Valuation_Reporting Onatel Avril 2009 V0_Copie de Flash du mois d' avril 2009 corrigé par NAIMI_Reporting Onatel Mai 2009 V 0_Reporting Onatel septembre  2009 préparé 2" xfId="8720"/>
    <cellStyle name="_Table_02 Pfd Valuation_Reporting Onatel Avril 2009 V0_Copie de Flash du mois d' avril 2009 corrigé par NAIMI_Reporting Onatel Mai 2009 V 0_Reporting Onatel septembre  2009 préparé_Budget Telmob 2011 2" xfId="8721"/>
    <cellStyle name="_Table_02 Pfd Valuation_Reporting Onatel Avril 2009 V0_Copie de Flash du mois d' avril 2009 corrigé par NAIMI_Reporting Onatel Mai 2009 V 0_Reporting Onatel septembre  2009 préparé_Capex- Mobile 2" xfId="8722"/>
    <cellStyle name="_Table_02 Pfd Valuation_Reporting Onatel Avril 2009 V0_Copie de Flash du mois d' avril 2009 corrigé par NAIMI_Reporting Onatel septembre  2009 préparé 2" xfId="8723"/>
    <cellStyle name="_Table_02 Pfd Valuation_Reporting Onatel Avril 2009 V0_Copie de Flash du mois d' avril 2009 corrigé par NAIMI_Reporting Onatel septembre  2009 préparé_Budget Telmob 2011 2" xfId="8724"/>
    <cellStyle name="_Table_02 Pfd Valuation_Reporting Onatel Avril 2009 V0_Copie de Flash du mois d' avril 2009 corrigé par NAIMI_Reporting Onatel septembre  2009 préparé_Capex- Mobile 2" xfId="8725"/>
    <cellStyle name="_Table_02 Pfd Valuation_Reporting Onatel Avril 2009 V0_Flash du mois de mai 2009 2" xfId="8726"/>
    <cellStyle name="_Table_02 Pfd Valuation_Reporting Onatel Avril 2009 V0_Flash du mois de mai 2009_Budget Telmob 2011 2" xfId="8727"/>
    <cellStyle name="_Table_02 Pfd Valuation_Reporting Onatel Avril 2009 V0_Flash du mois de mai 2009_Capex- Mobile 2" xfId="8728"/>
    <cellStyle name="_Table_02 Pfd Valuation_Reporting Onatel Avril 2009 V0_Flash du mois de septembre 2009 (2) (version 1) 2" xfId="8729"/>
    <cellStyle name="_Table_02 Pfd Valuation_Reporting Onatel Avril 2009 V0_Flash du mois de septembre 2009 (2) (version 1)_Budget Telmob 2011 2" xfId="8730"/>
    <cellStyle name="_Table_02 Pfd Valuation_Reporting Onatel Avril 2009 V0_Flash du mois de septembre 2009 (2) (version 1)_Capex- Mobile 2" xfId="8731"/>
    <cellStyle name="_Table_02 Pfd Valuation_Reporting Onatel Avril 2009 V0_Reporting Onatel Mai 2009 V 0 2" xfId="8732"/>
    <cellStyle name="_Table_02 Pfd Valuation_Reporting Onatel Avril 2009 V0_Reporting Onatel Mai 2009 V 0_Budget Telmob 2011 2" xfId="8733"/>
    <cellStyle name="_Table_02 Pfd Valuation_Reporting Onatel Avril 2009 V0_Reporting Onatel Mai 2009 V 0_Capex- Mobile 2" xfId="8734"/>
    <cellStyle name="_Table_02 Pfd Valuation_Reporting Onatel Avril 2009 V0_Reporting Onatel septembre  2009 préparé 2" xfId="8735"/>
    <cellStyle name="_Table_02 Pfd Valuation_Reporting Onatel Avril 2009 V0_Reporting Onatel septembre  2009 préparé_Budget Telmob 2011 2" xfId="8736"/>
    <cellStyle name="_Table_02 Pfd Valuation_Reporting Onatel Avril 2009 V0_Reporting Onatel septembre  2009 préparé_Capex- Mobile 2" xfId="8737"/>
    <cellStyle name="_Table_02 Pfd Valuation_Reporting Onatel Mai 2009 V 0 2" xfId="8738"/>
    <cellStyle name="_Table_02 Pfd Valuation_Reporting Onatel Mai 2009 V 0 A ENVOYE 2" xfId="8739"/>
    <cellStyle name="_Table_02 Pfd Valuation_Reporting Onatel Mai 2009 V 0 A ENVOYE_Budget Telmob 2011 2" xfId="8740"/>
    <cellStyle name="_Table_02 Pfd Valuation_Reporting Onatel Mai 2009 V 0 A ENVOYE_Capex- Mobile 2" xfId="8741"/>
    <cellStyle name="_Table_02 Pfd Valuation_Reporting Onatel Mai 2009 V 0 A ENVOYE_Flash du mois de septembre 2009 (2) (version 1) 2" xfId="8742"/>
    <cellStyle name="_Table_02 Pfd Valuation_Reporting Onatel Mai 2009 V 0 A ENVOYE_Flash du mois de septembre 2009 (2) (version 1)_Budget Telmob 2011 2" xfId="8743"/>
    <cellStyle name="_Table_02 Pfd Valuation_Reporting Onatel Mai 2009 V 0 A ENVOYE_Flash du mois de septembre 2009 (2) (version 1)_Capex- Mobile 2" xfId="8744"/>
    <cellStyle name="_Table_02 Pfd Valuation_Reporting Onatel Mai 2009 V 0 A ENVOYE_Reporting Onatel septembre  2009 préparé 2" xfId="8745"/>
    <cellStyle name="_Table_02 Pfd Valuation_Reporting Onatel Mai 2009 V 0 A ENVOYE_Reporting Onatel septembre  2009 préparé_Budget Telmob 2011 2" xfId="8746"/>
    <cellStyle name="_Table_02 Pfd Valuation_Reporting Onatel Mai 2009 V 0 A ENVOYE_Reporting Onatel septembre  2009 préparé_Capex- Mobile 2" xfId="8747"/>
    <cellStyle name="_Table_02 Pfd Valuation_Reporting Onatel Mai 2009 V 0_Budget Telmob 2011 2" xfId="8748"/>
    <cellStyle name="_Table_02 Pfd Valuation_Reporting Onatel Mai 2009 V 0_Capex- Mobile 2" xfId="8749"/>
    <cellStyle name="_Table_02 Pfd Valuation_Reporting Onatel septembre  2009 préparé 2" xfId="8750"/>
    <cellStyle name="_Table_02 Pfd Valuation_Reporting Onatel septembre  2009 préparé_Budget Telmob 2011 2" xfId="8751"/>
    <cellStyle name="_Table_02 Pfd Valuation_Reporting Onatel septembre  2009 préparé_Capex- Mobile 2" xfId="8752"/>
    <cellStyle name="_Table_02 Pfd Valuation_Rev Fixe-Internet 2" xfId="8753"/>
    <cellStyle name="_Table_02 Pfd Valuation_Rev Fixe-Internet_Budget Telmob 2011 2" xfId="8754"/>
    <cellStyle name="_Table_02 Pfd Valuation_Rev Fixe-Internet_Capex- Mobile 2" xfId="8755"/>
    <cellStyle name="_Table_02 Pfd Valuation_Rev Fixe-Internet_COMMENTAIRES JUILLET 2009 2" xfId="8756"/>
    <cellStyle name="_Table_02 Pfd Valuation_Rev Fixe-Internet_COMMENTAIRES JUILLET 2009_Budget Telmob 2011 2" xfId="8757"/>
    <cellStyle name="_Table_02 Pfd Valuation_Rev Fixe-Internet_COMMENTAIRES JUILLET 2009_Capex- Mobile 2" xfId="8758"/>
    <cellStyle name="_Table_02 Pfd Valuation_TBG Onatel Février  2009  Vtbg V3 2" xfId="8759"/>
    <cellStyle name="_Table_02 Pfd Valuation_TBG Onatel Février  2009  Vtbg V3_Budget Telmob 2011 2" xfId="8760"/>
    <cellStyle name="_Table_02 Pfd Valuation_TBG Onatel Février  2009  Vtbg V3_Capex- Mobile 2" xfId="8761"/>
    <cellStyle name="_Table_02 Pfd Valuation_TBG Onatel Février  2009  Vtbg V3_Commentaires TBG mars 2" xfId="8762"/>
    <cellStyle name="_Table_02 Pfd Valuation_TBG Onatel Février  2009  Vtbg V3_Commentaires TBG mars_Budget Telmob 2011 2" xfId="8763"/>
    <cellStyle name="_Table_02 Pfd Valuation_TBG Onatel Février  2009  Vtbg V3_Commentaires TBG mars_Capex- Mobile 2" xfId="8764"/>
    <cellStyle name="_Table_02 Pfd Valuation_TBG Onatel Février  2009  Vtbg V3_Commentaires TBG mars_Copie de Flash du mois d' avril 2009 corrigé par NAIMI 2" xfId="8765"/>
    <cellStyle name="_Table_02 Pfd Valuation_TBG Onatel Février  2009  Vtbg V3_Commentaires TBG mars_Copie de Flash du mois d' avril 2009 corrigé par NAIMI_Budget Telmob 2011 2" xfId="8766"/>
    <cellStyle name="_Table_02 Pfd Valuation_TBG Onatel Février  2009  Vtbg V3_Commentaires TBG mars_Copie de Flash du mois d' avril 2009 corrigé par NAIMI_Capex- Mobile 2" xfId="8767"/>
    <cellStyle name="_Table_02 Pfd Valuation_TBG Onatel Février  2009  Vtbg V3_Commentaires TBG mars_Copie de Flash du mois d' avril 2009 corrigé par NAIMI_Flash du mois de mai 2009 2" xfId="8768"/>
    <cellStyle name="_Table_02 Pfd Valuation_TBG Onatel Février  2009  Vtbg V3_Commentaires TBG mars_Copie de Flash du mois d' avril 2009 corrigé par NAIMI_Flash du mois de mai 2009_Budget Telmob 2011 2" xfId="8769"/>
    <cellStyle name="_Table_02 Pfd Valuation_TBG Onatel Février  2009  Vtbg V3_Commentaires TBG mars_Copie de Flash du mois d' avril 2009 corrigé par NAIMI_Flash du mois de mai 2009_Capex- Mobile 2" xfId="8770"/>
    <cellStyle name="_Table_02 Pfd Valuation_TBG Onatel Février  2009  Vtbg V3_Commentaires TBG mars_Copie de Flash du mois d' avril 2009 corrigé par NAIMI_Flash du mois de septembre 2009 (2) (version 1) 2" xfId="8771"/>
    <cellStyle name="_Table_02 Pfd Valuation_TBG Onatel Février  2009  Vtbg V3_Commentaires TBG mars_Copie de Flash du mois d' avril 2009 corrigé par NAIMI_Flash du mois de septembre 2009 (2) (version 1)_Budget Telmob 2011 2" xfId="8772"/>
    <cellStyle name="_Table_02 Pfd Valuation_TBG Onatel Février  2009  Vtbg V3_Commentaires TBG mars_Copie de Flash du mois d' avril 2009 corrigé par NAIMI_Flash du mois de septembre 2009 (2) (version 1)_Capex- Mobile 2" xfId="8773"/>
    <cellStyle name="_Table_02 Pfd Valuation_TBG Onatel Février  2009  Vtbg V3_Commentaires TBG mars_Copie de Flash du mois d' avril 2009 corrigé par NAIMI_Reporting Onatel Mai 2009 V 0 2" xfId="8774"/>
    <cellStyle name="_Table_02 Pfd Valuation_TBG Onatel Février  2009  Vtbg V3_Commentaires TBG mars_Copie de Flash du mois d' avril 2009 corrigé par NAIMI_Reporting Onatel Mai 2009 V 0_Budget Telmob 2011 2" xfId="8775"/>
    <cellStyle name="_Table_02 Pfd Valuation_TBG Onatel Février  2009  Vtbg V3_Commentaires TBG mars_Copie de Flash du mois d' avril 2009 corrigé par NAIMI_Reporting Onatel Mai 2009 V 0_Capex- Mobile 2" xfId="8776"/>
    <cellStyle name="_Table_02 Pfd Valuation_TBG Onatel Février  2009  Vtbg V3_Commentaires TBG mars_Copie de Flash du mois d' avril 2009 corrigé par NAIMI_Reporting Onatel Mai 2009 V 0_Flash du mois de septembre 2009 (2) (version 1) 2" xfId="8777"/>
    <cellStyle name="_Table_02 Pfd Valuation_TBG Onatel Février  2009  Vtbg V3_Commentaires TBG mars_Copie de Flash du mois d' avril 2009 corrigé par NAIMI_Reporting Onatel Mai 2009 V 0_Flash du mois de septembre 2009 (2) (version 1)_Budget Telmob 2011 2" xfId="8778"/>
    <cellStyle name="_Table_02 Pfd Valuation_TBG Onatel Février  2009  Vtbg V3_Commentaires TBG mars_Copie de Flash du mois d' avril 2009 corrigé par NAIMI_Reporting Onatel Mai 2009 V 0_Flash du mois de septembre 2009 (2) (version 1)_Capex- Mobile 2" xfId="8779"/>
    <cellStyle name="_Table_02 Pfd Valuation_TBG Onatel Février  2009  Vtbg V3_Commentaires TBG mars_Copie de Flash du mois d' avril 2009 corrigé par NAIMI_Reporting Onatel Mai 2009 V 0_Reporting Onatel septembre  2009 préparé 2" xfId="8780"/>
    <cellStyle name="_Table_02 Pfd Valuation_TBG Onatel Février  2009  Vtbg V3_Commentaires TBG mars_Copie de Flash du mois d' avril 2009 corrigé par NAIMI_Reporting Onatel Mai 2009 V 0_Reporting Onatel septembre  2009 préparé_Budget Telmob 2011 2" xfId="8781"/>
    <cellStyle name="_Table_02 Pfd Valuation_TBG Onatel Février  2009  Vtbg V3_Commentaires TBG mars_Copie de Flash du mois d' avril 2009 corrigé par NAIMI_Reporting Onatel Mai 2009 V 0_Reporting Onatel septembre  2009 préparé_Capex- Mobile 2" xfId="8782"/>
    <cellStyle name="_Table_02 Pfd Valuation_TBG Onatel Février  2009  Vtbg V3_Commentaires TBG mars_Copie de Flash du mois d' avril 2009 corrigé par NAIMI_Reporting Onatel septembre  2009 préparé 2" xfId="8783"/>
    <cellStyle name="_Table_02 Pfd Valuation_TBG Onatel Février  2009  Vtbg V3_Commentaires TBG mars_Copie de Flash du mois d' avril 2009 corrigé par NAIMI_Reporting Onatel septembre  2009 préparé_Budget Telmob 2011 2" xfId="8784"/>
    <cellStyle name="_Table_02 Pfd Valuation_TBG Onatel Février  2009  Vtbg V3_Commentaires TBG mars_Copie de Flash du mois d' avril 2009 corrigé par NAIMI_Reporting Onatel septembre  2009 préparé_Capex- Mobile 2" xfId="8785"/>
    <cellStyle name="_Table_02 Pfd Valuation_TBG Onatel Février  2009  Vtbg V3_Commentaires TBG mars_Flash du mois d' avril 2009 2" xfId="8786"/>
    <cellStyle name="_Table_02 Pfd Valuation_TBG Onatel Février  2009  Vtbg V3_Commentaires TBG mars_Flash du mois d' avril 2009_Budget Telmob 2011 2" xfId="8787"/>
    <cellStyle name="_Table_02 Pfd Valuation_TBG Onatel Février  2009  Vtbg V3_Commentaires TBG mars_Flash du mois d' avril 2009_Capex- Mobile 2" xfId="8788"/>
    <cellStyle name="_Table_02 Pfd Valuation_TBG Onatel Février  2009  Vtbg V3_Commentaires TBG mars_Flash du mois d' avril 2009_Flash du mois de mai 2009 2" xfId="8789"/>
    <cellStyle name="_Table_02 Pfd Valuation_TBG Onatel Février  2009  Vtbg V3_Commentaires TBG mars_Flash du mois d' avril 2009_Flash du mois de mai 2009_Budget Telmob 2011 2" xfId="8790"/>
    <cellStyle name="_Table_02 Pfd Valuation_TBG Onatel Février  2009  Vtbg V3_Commentaires TBG mars_Flash du mois d' avril 2009_Flash du mois de mai 2009_Capex- Mobile 2" xfId="8791"/>
    <cellStyle name="_Table_02 Pfd Valuation_TBG Onatel Février  2009  Vtbg V3_Commentaires TBG mars_Flash du mois d' avril 2009_Flash du mois de septembre 2009 (2) (version 1) 2" xfId="8792"/>
    <cellStyle name="_Table_02 Pfd Valuation_TBG Onatel Février  2009  Vtbg V3_Commentaires TBG mars_Flash du mois d' avril 2009_Reporting Onatel Mai 2009 V 0 2" xfId="8793"/>
    <cellStyle name="_Table_02 Pfd Valuation_TBG Onatel Février  2009  Vtbg V3_Commentaires TBG mars_Flash du mois d' avril 2009_Reporting Onatel septembre  2009 préparé 2" xfId="8794"/>
    <cellStyle name="_Table_02 Pfd Valuation_TBG Onatel Février  2009  Vtbg V3_Commentaires TBG mars_Flash du mois de mai 2009 2" xfId="8795"/>
    <cellStyle name="_Table_02 Pfd Valuation_TBG Onatel Février  2009  Vtbg V3_Commentaires TBG mars_Flash du mois de septembre 2009 (2) (version 1) 2" xfId="8796"/>
    <cellStyle name="_Table_02 Pfd Valuation_TBG Onatel Février  2009  Vtbg V3_Commentaires TBG mars_Reporting Onatel Mai 2009 V 0 2" xfId="8797"/>
    <cellStyle name="_Table_02 Pfd Valuation_TBG Onatel Février  2009  Vtbg V3_Commentaires TBG mars_Reporting Onatel septembre  2009 préparé 2" xfId="8798"/>
    <cellStyle name="_Table_02 Pfd Valuation_TBG Onatel Février  2009  Vtbg V3_Copie de Flash du mois d' avril 2009 corrigé par NAIMI 2" xfId="8799"/>
    <cellStyle name="_Table_02 Pfd Valuation_TBG Onatel Février  2009  Vtbg V3_Copie de Flash du mois d' avril 2009 corrigé par NAIMI_Flash du mois de mai 2009 2" xfId="8800"/>
    <cellStyle name="_Table_02 Pfd Valuation_TBG Onatel Février  2009  Vtbg V3_Copie de Flash du mois d' avril 2009 corrigé par NAIMI_Flash du mois de septembre 2009 (2) (version 1) 2" xfId="8801"/>
    <cellStyle name="_Table_02 Pfd Valuation_TBG Onatel Février  2009  Vtbg V3_Copie de Flash du mois d' avril 2009 corrigé par NAIMI_Reporting Onatel Mai 2009 V 0 2" xfId="8802"/>
    <cellStyle name="_Table_02 Pfd Valuation_TBG Onatel Février  2009  Vtbg V3_Copie de Flash du mois d' avril 2009 corrigé par NAIMI_Reporting Onatel Mai 2009 V 0_Flash du mois de septembre 2009 (2) (version 1) 2" xfId="8803"/>
    <cellStyle name="_Table_02 Pfd Valuation_TBG Onatel Février  2009  Vtbg V3_Copie de Flash du mois d' avril 2009 corrigé par NAIMI_Reporting Onatel Mai 2009 V 0_Reporting Onatel septembre  2009 préparé 2" xfId="8804"/>
    <cellStyle name="_Table_02 Pfd Valuation_TBG Onatel Février  2009  Vtbg V3_Copie de Flash du mois d' avril 2009 corrigé par NAIMI_Reporting Onatel septembre  2009 préparé 2" xfId="8805"/>
    <cellStyle name="_Table_02 Pfd Valuation_TBG Onatel Février  2009  Vtbg V3_Flash du mois d' avril 2009 2" xfId="8806"/>
    <cellStyle name="_Table_02 Pfd Valuation_TBG Onatel Février  2009  Vtbg V3_Flash du mois d' avril 2009_Flash du mois de mai 2009 2" xfId="8807"/>
    <cellStyle name="_Table_02 Pfd Valuation_TBG Onatel Février  2009  Vtbg V3_Flash du mois d' avril 2009_Flash du mois de septembre 2009 (2) (version 1) 2" xfId="8808"/>
    <cellStyle name="_Table_02 Pfd Valuation_TBG Onatel Février  2009  Vtbg V3_Flash du mois d' avril 2009_Reporting Onatel Mai 2009 V 0 2" xfId="8809"/>
    <cellStyle name="_Table_02 Pfd Valuation_TBG Onatel Février  2009  Vtbg V3_Flash du mois d' avril 2009_Reporting Onatel septembre  2009 préparé 2" xfId="8810"/>
    <cellStyle name="_Table_02 Pfd Valuation_TBG Onatel Février  2009  Vtbg V3_Flash du mois de mai 2009 2" xfId="8811"/>
    <cellStyle name="_Table_02 Pfd Valuation_TBG Onatel Février  2009  Vtbg V3_Flash du mois de septembre 2009 (2) (version 1) 2" xfId="8812"/>
    <cellStyle name="_Table_02 Pfd Valuation_TBG Onatel Février  2009  Vtbg V3_Reporting Onatel Mai 2009 V 0 2" xfId="8813"/>
    <cellStyle name="_Table_02 Pfd Valuation_TBG Onatel Février  2009  Vtbg V3_Reporting Onatel septembre  2009 préparé 2" xfId="8814"/>
    <cellStyle name="_Table_USA Ownership 2" xfId="8815"/>
    <cellStyle name="_Table_USA Ownership_commentaires fixe  internet Déc 08 2" xfId="8816"/>
    <cellStyle name="_Table_USA Ownership_commentaires fixe  internet Déc 08_Commentaires TBG mars 2" xfId="8817"/>
    <cellStyle name="_Table_USA Ownership_commentaires fixe  internet Déc 08_Commentaires TBG mars_Copie de Flash du mois d' avril 2009 corrigé par NAIMI 2" xfId="8818"/>
    <cellStyle name="_Table_USA Ownership_commentaires fixe  internet Déc 08_Commentaires TBG mars_Copie de Flash du mois d' avril 2009 corrigé par NAIMI_Flash du mois de mai 2009 2" xfId="8819"/>
    <cellStyle name="_Table_USA Ownership_commentaires fixe  internet Déc 08_Commentaires TBG mars_Copie de Flash du mois d' avril 2009 corrigé par NAIMI_Flash du mois de septembre 2009 (2) (version 1) 2" xfId="8820"/>
    <cellStyle name="_Table_USA Ownership_commentaires fixe  internet Déc 08_Commentaires TBG mars_Copie de Flash du mois d' avril 2009 corrigé par NAIMI_Reporting Onatel Mai 2009 V 0 2" xfId="8821"/>
    <cellStyle name="_Table_USA Ownership_commentaires fixe  internet Déc 08_Commentaires TBG mars_Copie de Flash du mois d' avril 2009 corrigé par NAIMI_Reporting Onatel Mai 2009 V 0_Flash du mois de septembre 2009 (2) (version 1) 2" xfId="8822"/>
    <cellStyle name="_Table_USA Ownership_commentaires fixe  internet Déc 08_Commentaires TBG mars_Copie de Flash du mois d' avril 2009 corrigé par NAIMI_Reporting Onatel Mai 2009 V 0_Reporting Onatel septembre  2009 préparé 2" xfId="8823"/>
    <cellStyle name="_Table_USA Ownership_commentaires fixe  internet Déc 08_Commentaires TBG mars_Copie de Flash du mois d' avril 2009 corrigé par NAIMI_Reporting Onatel septembre  2009 préparé 2" xfId="8824"/>
    <cellStyle name="_Table_USA Ownership_commentaires fixe  internet Déc 08_Commentaires TBG mars_Flash du mois d' avril 2009 2" xfId="8825"/>
    <cellStyle name="_Table_USA Ownership_commentaires fixe  internet Déc 08_Commentaires TBG mars_Flash du mois d' avril 2009_Flash du mois de mai 2009 2" xfId="8826"/>
    <cellStyle name="_Table_USA Ownership_commentaires fixe  internet Déc 08_Commentaires TBG mars_Flash du mois d' avril 2009_Flash du mois de septembre 2009 (2) (version 1) 2" xfId="8827"/>
    <cellStyle name="_Table_USA Ownership_commentaires fixe  internet Déc 08_Commentaires TBG mars_Flash du mois d' avril 2009_Reporting Onatel Mai 2009 V 0 2" xfId="8828"/>
    <cellStyle name="_Table_USA Ownership_commentaires fixe  internet Déc 08_Commentaires TBG mars_Flash du mois d' avril 2009_Reporting Onatel septembre  2009 préparé 2" xfId="8829"/>
    <cellStyle name="_Table_USA Ownership_commentaires fixe  internet Déc 08_Commentaires TBG mars_Flash du mois de mai 2009 2" xfId="8830"/>
    <cellStyle name="_Table_USA Ownership_commentaires fixe  internet Déc 08_Commentaires TBG mars_Flash du mois de septembre 2009 (2) (version 1) 2" xfId="8831"/>
    <cellStyle name="_Table_USA Ownership_commentaires fixe  internet Déc 08_Commentaires TBG mars_Reporting Onatel Mai 2009 V 0 2" xfId="8832"/>
    <cellStyle name="_Table_USA Ownership_commentaires fixe  internet Déc 08_Commentaires TBG mars_Reporting Onatel septembre  2009 préparé 2" xfId="8833"/>
    <cellStyle name="_Table_USA Ownership_commentaires fixe  internet Déc 08_Copie de Flash du mois d' avril 2009 corrigé par NAIMI 2" xfId="8834"/>
    <cellStyle name="_Table_USA Ownership_commentaires fixe  internet Déc 08_Copie de Flash du mois d' avril 2009 corrigé par NAIMI_Flash du mois de mai 2009 2" xfId="8835"/>
    <cellStyle name="_Table_USA Ownership_commentaires fixe  internet Déc 08_Copie de Flash du mois d' avril 2009 corrigé par NAIMI_Flash du mois de septembre 2009 (2) (version 1) 2" xfId="8836"/>
    <cellStyle name="_Table_USA Ownership_commentaires fixe  internet Déc 08_Copie de Flash du mois d' avril 2009 corrigé par NAIMI_Reporting Onatel Mai 2009 V 0 2" xfId="8837"/>
    <cellStyle name="_Table_USA Ownership_commentaires fixe  internet Déc 08_Copie de Flash du mois d' avril 2009 corrigé par NAIMI_Reporting Onatel Mai 2009 V 0_Flash du mois de septembre 2009 (2) (version 1) 2" xfId="8838"/>
    <cellStyle name="_Table_USA Ownership_commentaires fixe  internet Déc 08_Copie de Flash du mois d' avril 2009 corrigé par NAIMI_Reporting Onatel Mai 2009 V 0_Reporting Onatel septembre  2009 préparé 2" xfId="8839"/>
    <cellStyle name="_Table_USA Ownership_commentaires fixe  internet Déc 08_Copie de Flash du mois d' avril 2009 corrigé par NAIMI_Reporting Onatel septembre  2009 préparé 2" xfId="8840"/>
    <cellStyle name="_Table_USA Ownership_commentaires fixe  internet Déc 08_Flash du mois d' avril 2009 2" xfId="8841"/>
    <cellStyle name="_Table_USA Ownership_commentaires fixe  internet Déc 08_Flash du mois d' avril 2009_Flash du mois de mai 2009 2" xfId="8842"/>
    <cellStyle name="_Table_USA Ownership_commentaires fixe  internet Déc 08_Flash du mois d' avril 2009_Flash du mois de septembre 2009 (2) (version 1) 2" xfId="8843"/>
    <cellStyle name="_Table_USA Ownership_commentaires fixe  internet Déc 08_Flash du mois d' avril 2009_Reporting Onatel Mai 2009 V 0 2" xfId="8844"/>
    <cellStyle name="_Table_USA Ownership_commentaires fixe  internet Déc 08_Flash du mois d' avril 2009_Reporting Onatel septembre  2009 préparé 2" xfId="8845"/>
    <cellStyle name="_Table_USA Ownership_commentaires fixe  internet Déc 08_Flash du mois de mai 2009 2" xfId="8846"/>
    <cellStyle name="_Table_USA Ownership_commentaires fixe  internet Déc 08_Flash du mois de septembre 2009 (2) (version 1) 2" xfId="8847"/>
    <cellStyle name="_Table_USA Ownership_commentaires fixe  internet Déc 08_Reporting Onatel Avril 2009 V0 2" xfId="8848"/>
    <cellStyle name="_Table_USA Ownership_commentaires fixe  internet Déc 08_Reporting Onatel Avril 2009 V0_Copie de Flash du mois d' avril 2009 corrigé par NAIMI 2" xfId="8849"/>
    <cellStyle name="_Table_USA Ownership_commentaires fixe  internet Déc 08_Reporting Onatel Avril 2009 V0_Copie de Flash du mois d' avril 2009 corrigé par NAIMI_Flash du mois de mai 2009 2" xfId="8850"/>
    <cellStyle name="_Table_USA Ownership_commentaires fixe  internet Déc 08_Reporting Onatel Avril 2009 V0_Copie de Flash du mois d' avril 2009 corrigé par NAIMI_Flash du mois de septembre 2009 (2) (version 1) 2" xfId="8851"/>
    <cellStyle name="_Table_USA Ownership_commentaires fixe  internet Déc 08_Reporting Onatel Avril 2009 V0_Copie de Flash du mois d' avril 2009 corrigé par NAIMI_Reporting Onatel Mai 2009 V 0 2" xfId="8852"/>
    <cellStyle name="_Table_USA Ownership_commentaires fixe  internet Déc 08_Reporting Onatel Avril 2009 V0_Copie de Flash du mois d' avril 2009 corrigé par NAIMI_Reporting Onatel Mai 2009 V 0_Flash du mois de septembre 2009 (2) (version 1) 2" xfId="8853"/>
    <cellStyle name="_Table_USA Ownership_commentaires fixe  internet Déc 08_Reporting Onatel Avril 2009 V0_Copie de Flash du mois d' avril 2009 corrigé par NAIMI_Reporting Onatel Mai 2009 V 0_Reporting Onatel septembre  2009 préparé 2" xfId="8854"/>
    <cellStyle name="_Table_USA Ownership_commentaires fixe  internet Déc 08_Reporting Onatel Avril 2009 V0_Copie de Flash du mois d' avril 2009 corrigé par NAIMI_Reporting Onatel septembre  2009 préparé 2" xfId="8855"/>
    <cellStyle name="_Table_USA Ownership_commentaires fixe  internet Déc 08_Reporting Onatel Avril 2009 V0_Flash du mois de mai 2009 2" xfId="8856"/>
    <cellStyle name="_Table_USA Ownership_commentaires fixe  internet Déc 08_Reporting Onatel Avril 2009 V0_Flash du mois de septembre 2009 (2) (version 1) 2" xfId="8857"/>
    <cellStyle name="_Table_USA Ownership_commentaires fixe  internet Déc 08_Reporting Onatel Avril 2009 V0_Reporting Onatel Mai 2009 V 0 2" xfId="8858"/>
    <cellStyle name="_Table_USA Ownership_commentaires fixe  internet Déc 08_Reporting Onatel Avril 2009 V0_Reporting Onatel septembre  2009 préparé 2" xfId="8859"/>
    <cellStyle name="_Table_USA Ownership_commentaires fixe  internet Déc 08_Reporting Onatel Mai 2009 V 0 2" xfId="8860"/>
    <cellStyle name="_Table_USA Ownership_commentaires fixe  internet Déc 08_Reporting Onatel Mai 2009 V 0 A ENVOYE 2" xfId="8861"/>
    <cellStyle name="_Table_USA Ownership_commentaires fixe  internet Déc 08_Reporting Onatel Mai 2009 V 0 A ENVOYE_Flash du mois de septembre 2009 (2) (version 1) 2" xfId="8862"/>
    <cellStyle name="_Table_USA Ownership_commentaires fixe  internet Déc 08_Reporting Onatel Mai 2009 V 0 A ENVOYE_Reporting Onatel septembre  2009 préparé 2" xfId="8863"/>
    <cellStyle name="_Table_USA Ownership_commentaires fixe  internet Déc 08_Reporting Onatel septembre  2009 préparé 2" xfId="8864"/>
    <cellStyle name="_Table_USA Ownership_commentaires fixe  internet Déc 08_TBG Onatel Février  2009  Vtbg V3 2" xfId="8865"/>
    <cellStyle name="_Table_USA Ownership_commentaires fixe  internet Déc 08_TBG Onatel Février  2009  Vtbg V3_Commentaires TBG mars 2" xfId="8866"/>
    <cellStyle name="_Table_USA Ownership_commentaires fixe  internet Déc 08_TBG Onatel Février  2009  Vtbg V3_Commentaires TBG mars_Copie de Flash du mois d' avril 2009 corrigé par NAIMI 2" xfId="8867"/>
    <cellStyle name="_Table_USA Ownership_commentaires fixe  internet Déc 08_TBG Onatel Février  2009  Vtbg V3_Commentaires TBG mars_Copie de Flash du mois d' avril 2009 corrigé par NAIMI_Flash du mois de mai 2009 2" xfId="8868"/>
    <cellStyle name="_Table_USA Ownership_commentaires fixe  internet Déc 08_TBG Onatel Février  2009  Vtbg V3_Commentaires TBG mars_Copie de Flash du mois d' avril 2009 corrigé par NAIMI_Flash du mois de septembre 2009 (2) (version 1) 2" xfId="8869"/>
    <cellStyle name="_Table_USA Ownership_commentaires fixe  internet Déc 08_TBG Onatel Février  2009  Vtbg V3_Commentaires TBG mars_Copie de Flash du mois d' avril 2009 corrigé par NAIMI_Reporting Onatel Mai 2009 V 0 2" xfId="8870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871"/>
    <cellStyle name="_Table_USA Ownership_commentaires fixe  internet Déc 08_TBG Onatel Février  2009  Vtbg V3_Commentaires TBG mars_Copie de Flash du mois d' avril 2009 corrigé par NAIMI_Reporting Onatel Mai 2009 V 0_Reporting Onatel septembre  2009 préparé 2" xfId="8872"/>
    <cellStyle name="_Table_USA Ownership_commentaires fixe  internet Déc 08_TBG Onatel Février  2009  Vtbg V3_Commentaires TBG mars_Copie de Flash du mois d' avril 2009 corrigé par NAIMI_Reporting Onatel septembre  2009 préparé 2" xfId="8873"/>
    <cellStyle name="_Table_USA Ownership_commentaires fixe  internet Déc 08_TBG Onatel Février  2009  Vtbg V3_Commentaires TBG mars_Flash du mois d' avril 2009 2" xfId="8874"/>
    <cellStyle name="_Table_USA Ownership_commentaires fixe  internet Déc 08_TBG Onatel Février  2009  Vtbg V3_Commentaires TBG mars_Flash du mois d' avril 2009_Flash du mois de mai 2009 2" xfId="8875"/>
    <cellStyle name="_Table_USA Ownership_commentaires fixe  internet Déc 08_TBG Onatel Février  2009  Vtbg V3_Commentaires TBG mars_Flash du mois d' avril 2009_Flash du mois de septembre 2009 (2) (version 1) 2" xfId="8876"/>
    <cellStyle name="_Table_USA Ownership_commentaires fixe  internet Déc 08_TBG Onatel Février  2009  Vtbg V3_Commentaires TBG mars_Flash du mois d' avril 2009_Reporting Onatel Mai 2009 V 0 2" xfId="8877"/>
    <cellStyle name="_Table_USA Ownership_commentaires fixe  internet Déc 08_TBG Onatel Février  2009  Vtbg V3_Commentaires TBG mars_Flash du mois d' avril 2009_Reporting Onatel septembre  2009 préparé 2" xfId="8878"/>
    <cellStyle name="_Table_USA Ownership_commentaires fixe  internet Déc 08_TBG Onatel Février  2009  Vtbg V3_Commentaires TBG mars_Flash du mois de mai 2009 2" xfId="8879"/>
    <cellStyle name="_Table_USA Ownership_commentaires fixe  internet Déc 08_TBG Onatel Février  2009  Vtbg V3_Commentaires TBG mars_Flash du mois de septembre 2009 (2) (version 1) 2" xfId="8880"/>
    <cellStyle name="_Table_USA Ownership_commentaires fixe  internet Déc 08_TBG Onatel Février  2009  Vtbg V3_Commentaires TBG mars_Reporting Onatel Mai 2009 V 0 2" xfId="8881"/>
    <cellStyle name="_Table_USA Ownership_commentaires fixe  internet Déc 08_TBG Onatel Février  2009  Vtbg V3_Commentaires TBG mars_Reporting Onatel septembre  2009 préparé 2" xfId="8882"/>
    <cellStyle name="_Table_USA Ownership_commentaires fixe  internet Déc 08_TBG Onatel Février  2009  Vtbg V3_Copie de Flash du mois d' avril 2009 corrigé par NAIMI 2" xfId="8883"/>
    <cellStyle name="_Table_USA Ownership_commentaires fixe  internet Déc 08_TBG Onatel Février  2009  Vtbg V3_Copie de Flash du mois d' avril 2009 corrigé par NAIMI_Flash du mois de mai 2009 2" xfId="8884"/>
    <cellStyle name="_Table_USA Ownership_commentaires fixe  internet Déc 08_TBG Onatel Février  2009  Vtbg V3_Copie de Flash du mois d' avril 2009 corrigé par NAIMI_Flash du mois de septembre 2009 (2) (version 1) 2" xfId="8885"/>
    <cellStyle name="_Table_USA Ownership_commentaires fixe  internet Déc 08_TBG Onatel Février  2009  Vtbg V3_Copie de Flash du mois d' avril 2009 corrigé par NAIMI_Reporting Onatel Mai 2009 V 0 2" xfId="8886"/>
    <cellStyle name="_Table_USA Ownership_commentaires fixe  internet Déc 08_TBG Onatel Février  2009  Vtbg V3_Copie de Flash du mois d' avril 2009 corrigé par NAIMI_Reporting Onatel Mai 2009 V 0_Flash du mois de septembre 2009 (2) (version 1) 2" xfId="8887"/>
    <cellStyle name="_Table_USA Ownership_commentaires fixe  internet Déc 08_TBG Onatel Février  2009  Vtbg V3_Copie de Flash du mois d' avril 2009 corrigé par NAIMI_Reporting Onatel Mai 2009 V 0_Reporting Onatel septembre  2009 préparé 2" xfId="8888"/>
    <cellStyle name="_Table_USA Ownership_commentaires fixe  internet Déc 08_TBG Onatel Février  2009  Vtbg V3_Copie de Flash du mois d' avril 2009 corrigé par NAIMI_Reporting Onatel septembre  2009 préparé 2" xfId="8889"/>
    <cellStyle name="_Table_USA Ownership_commentaires fixe  internet Déc 08_TBG Onatel Février  2009  Vtbg V3_Flash du mois d' avril 2009 2" xfId="8890"/>
    <cellStyle name="_Table_USA Ownership_commentaires fixe  internet Déc 08_TBG Onatel Février  2009  Vtbg V3_Flash du mois d' avril 2009_Flash du mois de mai 2009 2" xfId="8891"/>
    <cellStyle name="_Table_USA Ownership_commentaires fixe  internet Déc 08_TBG Onatel Février  2009  Vtbg V3_Flash du mois d' avril 2009_Flash du mois de septembre 2009 (2) (version 1) 2" xfId="8892"/>
    <cellStyle name="_Table_USA Ownership_commentaires fixe  internet Déc 08_TBG Onatel Février  2009  Vtbg V3_Flash du mois d' avril 2009_Reporting Onatel Mai 2009 V 0 2" xfId="8893"/>
    <cellStyle name="_Table_USA Ownership_commentaires fixe  internet Déc 08_TBG Onatel Février  2009  Vtbg V3_Flash du mois d' avril 2009_Reporting Onatel septembre  2009 préparé 2" xfId="8894"/>
    <cellStyle name="_Table_USA Ownership_commentaires fixe  internet Déc 08_TBG Onatel Février  2009  Vtbg V3_Flash du mois de mai 2009 2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Reporting Onatel Mai 2009 V 0 2" xfId="8897"/>
    <cellStyle name="_Table_USA Ownership_commentaires fixe  internet Déc 08_TBG Onatel Février  2009  Vtbg V3_Reporting Onatel septembre  2009 préparé 2" xfId="8898"/>
    <cellStyle name="_Table_USA Ownership_Commentaires TBG mars 2" xfId="8899"/>
    <cellStyle name="_Table_USA Ownership_Commentaires TBG mars_Copie de Flash du mois d' avril 2009 corrigé par NAIMI 2" xfId="8900"/>
    <cellStyle name="_Table_USA Ownership_Commentaires TBG mars_Copie de Flash du mois d' avril 2009 corrigé par NAIMI_Flash du mois de mai 2009 2" xfId="8901"/>
    <cellStyle name="_Table_USA Ownership_Commentaires TBG mars_Copie de Flash du mois d' avril 2009 corrigé par NAIMI_Flash du mois de septembre 2009 (2) (version 1) 2" xfId="8902"/>
    <cellStyle name="_Table_USA Ownership_Commentaires TBG mars_Copie de Flash du mois d' avril 2009 corrigé par NAIMI_Reporting Onatel Mai 2009 V 0 2" xfId="8903"/>
    <cellStyle name="_Table_USA Ownership_Commentaires TBG mars_Copie de Flash du mois d' avril 2009 corrigé par NAIMI_Reporting Onatel Mai 2009 V 0_Flash du mois de septembre 2009 (2) (version 1) 2" xfId="8904"/>
    <cellStyle name="_Table_USA Ownership_Commentaires TBG mars_Copie de Flash du mois d' avril 2009 corrigé par NAIMI_Reporting Onatel Mai 2009 V 0_Reporting Onatel septembre  2009 préparé 2" xfId="8905"/>
    <cellStyle name="_Table_USA Ownership_Commentaires TBG mars_Copie de Flash du mois d' avril 2009 corrigé par NAIMI_Reporting Onatel septembre  2009 préparé 2" xfId="8906"/>
    <cellStyle name="_Table_USA Ownership_Commentaires TBG mars_Flash du mois d' avril 2009 2" xfId="8907"/>
    <cellStyle name="_Table_USA Ownership_Commentaires TBG mars_Flash du mois d' avril 2009_Flash du mois de mai 2009 2" xfId="8908"/>
    <cellStyle name="_Table_USA Ownership_Commentaires TBG mars_Flash du mois d' avril 2009_Flash du mois de septembre 2009 (2) (version 1) 2" xfId="8909"/>
    <cellStyle name="_Table_USA Ownership_Commentaires TBG mars_Flash du mois d' avril 2009_Reporting Onatel Mai 2009 V 0 2" xfId="8910"/>
    <cellStyle name="_Table_USA Ownership_Commentaires TBG mars_Flash du mois d' avril 2009_Reporting Onatel septembre  2009 préparé 2" xfId="8911"/>
    <cellStyle name="_Table_USA Ownership_Commentaires TBG mars_Flash du mois de mai 2009 2" xfId="8912"/>
    <cellStyle name="_Table_USA Ownership_Commentaires TBG mars_Flash du mois de septembre 2009 (2) (version 1) 2" xfId="8913"/>
    <cellStyle name="_Table_USA Ownership_Commentaires TBG mars_Reporting Onatel Mai 2009 V 0 2" xfId="8914"/>
    <cellStyle name="_Table_USA Ownership_Commentaires TBG mars_Reporting Onatel septembre  2009 préparé 2" xfId="8915"/>
    <cellStyle name="_Table_USA Ownership_Copie de Flash du mois d' avril 2009 corrigé par NAIMI 2" xfId="8916"/>
    <cellStyle name="_Table_USA Ownership_Copie de Flash du mois d' avril 2009 corrigé par NAIMI_Flash du mois de mai 2009 2" xfId="8917"/>
    <cellStyle name="_Table_USA Ownership_Copie de Flash du mois d' avril 2009 corrigé par NAIMI_Flash du mois de septembre 2009 (2) (version 1) 2" xfId="8918"/>
    <cellStyle name="_Table_USA Ownership_Copie de Flash du mois d' avril 2009 corrigé par NAIMI_Reporting Onatel Mai 2009 V 0 2" xfId="8919"/>
    <cellStyle name="_Table_USA Ownership_Copie de Flash du mois d' avril 2009 corrigé par NAIMI_Reporting Onatel Mai 2009 V 0_Flash du mois de septembre 2009 (2) (version 1) 2" xfId="8920"/>
    <cellStyle name="_Table_USA Ownership_Copie de Flash du mois d' avril 2009 corrigé par NAIMI_Reporting Onatel Mai 2009 V 0_Reporting Onatel septembre  2009 préparé 2" xfId="8921"/>
    <cellStyle name="_Table_USA Ownership_Copie de Flash du mois d' avril 2009 corrigé par NAIMI_Reporting Onatel septembre  2009 préparé 2" xfId="8922"/>
    <cellStyle name="_Table_USA Ownership_Flash du mois d' avril 2009 2" xfId="8923"/>
    <cellStyle name="_Table_USA Ownership_Flash du mois d' avril 2009_Flash du mois de mai 2009 2" xfId="8924"/>
    <cellStyle name="_Table_USA Ownership_Flash du mois d' avril 2009_Flash du mois de septembre 2009 (2) (version 1) 2" xfId="8925"/>
    <cellStyle name="_Table_USA Ownership_Flash du mois d' avril 2009_Reporting Onatel Mai 2009 V 0 2" xfId="8926"/>
    <cellStyle name="_Table_USA Ownership_Flash du mois d' avril 2009_Reporting Onatel septembre  2009 préparé 2" xfId="8927"/>
    <cellStyle name="_Table_USA Ownership_Flash du mois de mai 2009 2" xfId="8928"/>
    <cellStyle name="_Table_USA Ownership_Flash du mois de septembre 2009 (2) (version 1) 2" xfId="8929"/>
    <cellStyle name="_Table_USA Ownership_P &amp; L Conso 2" xfId="8930"/>
    <cellStyle name="_Table_USA Ownership_P &amp; L Conso_COMMENTAIRES JUILLET 2009 2" xfId="8931"/>
    <cellStyle name="_Table_USA Ownership_P&amp;L S1 2008 2" xfId="8932"/>
    <cellStyle name="_Table_USA Ownership_Reporting Onatel Avril 2009 V0 2" xfId="8933"/>
    <cellStyle name="_Table_USA Ownership_Reporting Onatel Avril 2009 V0_Copie de Flash du mois d' avril 2009 corrigé par NAIMI 2" xfId="8934"/>
    <cellStyle name="_Table_USA Ownership_Reporting Onatel Avril 2009 V0_Copie de Flash du mois d' avril 2009 corrigé par NAIMI_Flash du mois de mai 2009 2" xfId="8935"/>
    <cellStyle name="_Table_USA Ownership_Reporting Onatel Avril 2009 V0_Copie de Flash du mois d' avril 2009 corrigé par NAIMI_Flash du mois de septembre 2009 (2) (version 1) 2" xfId="8936"/>
    <cellStyle name="_Table_USA Ownership_Reporting Onatel Avril 2009 V0_Copie de Flash du mois d' avril 2009 corrigé par NAIMI_Reporting Onatel Mai 2009 V 0 2" xfId="8937"/>
    <cellStyle name="_Table_USA Ownership_Reporting Onatel Avril 2009 V0_Copie de Flash du mois d' avril 2009 corrigé par NAIMI_Reporting Onatel Mai 2009 V 0_Flash du mois de septembre 2009 (2) (version 1) 2" xfId="8938"/>
    <cellStyle name="_Table_USA Ownership_Reporting Onatel Avril 2009 V0_Copie de Flash du mois d' avril 2009 corrigé par NAIMI_Reporting Onatel Mai 2009 V 0_Reporting Onatel septembre  2009 préparé 2" xfId="8939"/>
    <cellStyle name="_Table_USA Ownership_Reporting Onatel Avril 2009 V0_Copie de Flash du mois d' avril 2009 corrigé par NAIMI_Reporting Onatel septembre  2009 préparé 2" xfId="8940"/>
    <cellStyle name="_Table_USA Ownership_Reporting Onatel Avril 2009 V0_Flash du mois de mai 2009 2" xfId="8941"/>
    <cellStyle name="_Table_USA Ownership_Reporting Onatel Avril 2009 V0_Flash du mois de septembre 2009 (2) (version 1) 2" xfId="8942"/>
    <cellStyle name="_Table_USA Ownership_Reporting Onatel Avril 2009 V0_Reporting Onatel Mai 2009 V 0 2" xfId="8943"/>
    <cellStyle name="_Table_USA Ownership_Reporting Onatel Avril 2009 V0_Reporting Onatel septembre  2009 préparé 2" xfId="8944"/>
    <cellStyle name="_Table_USA Ownership_Reporting Onatel Mai 2009 V 0 2" xfId="8945"/>
    <cellStyle name="_Table_USA Ownership_Reporting Onatel Mai 2009 V 0 A ENVOYE 2" xfId="8946"/>
    <cellStyle name="_Table_USA Ownership_Reporting Onatel Mai 2009 V 0 A ENVOYE_Flash du mois de septembre 2009 (2) (version 1) 2" xfId="8947"/>
    <cellStyle name="_Table_USA Ownership_Reporting Onatel Mai 2009 V 0 A ENVOYE_Reporting Onatel septembre  2009 préparé 2" xfId="8948"/>
    <cellStyle name="_Table_USA Ownership_Reporting Onatel septembre  2009 préparé 2" xfId="8949"/>
    <cellStyle name="_Table_USA Ownership_Rev Fixe-Internet 2" xfId="8950"/>
    <cellStyle name="_Table_USA Ownership_Rev Fixe-Internet_COMMENTAIRES JUILLET 2009 2" xfId="8951"/>
    <cellStyle name="_Table_USA Ownership_TBG Onatel Février  2009  Vtbg V3 2" xfId="8952"/>
    <cellStyle name="_Table_USA Ownership_TBG Onatel Février  2009  Vtbg V3_Commentaires TBG mars 2" xfId="8953"/>
    <cellStyle name="_Table_USA Ownership_TBG Onatel Février  2009  Vtbg V3_Commentaires TBG mars_Copie de Flash du mois d' avril 2009 corrigé par NAIMI 2" xfId="8954"/>
    <cellStyle name="_Table_USA Ownership_TBG Onatel Février  2009  Vtbg V3_Commentaires TBG mars_Copie de Flash du mois d' avril 2009 corrigé par NAIMI_Flash du mois de mai 2009 2" xfId="8955"/>
    <cellStyle name="_Table_USA Ownership_TBG Onatel Février  2009  Vtbg V3_Commentaires TBG mars_Copie de Flash du mois d' avril 2009 corrigé par NAIMI_Flash du mois de septembre 2009 (2) (version 1) 2" xfId="8956"/>
    <cellStyle name="_Table_USA Ownership_TBG Onatel Février  2009  Vtbg V3_Commentaires TBG mars_Copie de Flash du mois d' avril 2009 corrigé par NAIMI_Reporting Onatel Mai 2009 V 0 2" xfId="8957"/>
    <cellStyle name="_Table_USA Ownership_TBG Onatel Février  2009  Vtbg V3_Commentaires TBG mars_Copie de Flash du mois d' avril 2009 corrigé par NAIMI_Reporting Onatel Mai 2009 V 0_Flash du mois de septembre 2009 (2) (version 1) 2" xfId="8958"/>
    <cellStyle name="_Table_USA Ownership_TBG Onatel Février  2009  Vtbg V3_Commentaires TBG mars_Copie de Flash du mois d' avril 2009 corrigé par NAIMI_Reporting Onatel Mai 2009 V 0_Reporting Onatel septembre  2009 préparé 2" xfId="8959"/>
    <cellStyle name="_Table_USA Ownership_TBG Onatel Février  2009  Vtbg V3_Commentaires TBG mars_Copie de Flash du mois d' avril 2009 corrigé par NAIMI_Reporting Onatel septembre  2009 préparé 2" xfId="8960"/>
    <cellStyle name="_Table_USA Ownership_TBG Onatel Février  2009  Vtbg V3_Commentaires TBG mars_Flash du mois d' avril 2009 2" xfId="8961"/>
    <cellStyle name="_Table_USA Ownership_TBG Onatel Février  2009  Vtbg V3_Commentaires TBG mars_Flash du mois d' avril 2009_Flash du mois de mai 2009 2" xfId="8962"/>
    <cellStyle name="_Table_USA Ownership_TBG Onatel Février  2009  Vtbg V3_Commentaires TBG mars_Flash du mois d' avril 2009_Reporting Onatel Mai 2009 V 0 2" xfId="8963"/>
    <cellStyle name="_Table_USA Ownership_TBG Onatel Février  2009  Vtbg V3_Commentaires TBG mars_Flash du mois d' avril 2009_Reporting Onatel septembre  2009 préparé 2" xfId="8964"/>
    <cellStyle name="_Table_USA Ownership_TBG Onatel Février  2009  Vtbg V3_Commentaires TBG mars_Flash du mois de mai 2009 2" xfId="8965"/>
    <cellStyle name="_Table_USA Ownership_TBG Onatel Février  2009  Vtbg V3_Commentaires TBG mars_Flash du mois de septembre 2009 (2) (version 1) 2" xfId="8966"/>
    <cellStyle name="_Table_USA Ownership_TBG Onatel Février  2009  Vtbg V3_Commentaires TBG mars_Reporting Onatel Mai 2009 V 0 2" xfId="8967"/>
    <cellStyle name="_Table_USA Ownership_TBG Onatel Février  2009  Vtbg V3_Commentaires TBG mars_Reporting Onatel septembre  2009 préparé 2" xfId="8968"/>
    <cellStyle name="_Table_USA Ownership_TBG Onatel Février  2009  Vtbg V3_Copie de Flash du mois d' avril 2009 corrigé par NAIMI 2" xfId="8969"/>
    <cellStyle name="_Table_USA Ownership_TBG Onatel Février  2009  Vtbg V3_Copie de Flash du mois d' avril 2009 corrigé par NAIMI_Flash du mois de mai 2009 2" xfId="8970"/>
    <cellStyle name="_Table_USA Ownership_TBG Onatel Février  2009  Vtbg V3_Copie de Flash du mois d' avril 2009 corrigé par NAIMI_Reporting Onatel Mai 2009 V 0 2" xfId="8971"/>
    <cellStyle name="_Table_USA Ownership_TBG Onatel Février  2009  Vtbg V3_Copie de Flash du mois d' avril 2009 corrigé par NAIMI_Reporting Onatel Mai 2009 V 0_Reporting Onatel septembre  2009 préparé 2" xfId="8972"/>
    <cellStyle name="_Table_USA Ownership_TBG Onatel Février  2009  Vtbg V3_Copie de Flash du mois d' avril 2009 corrigé par NAIMI_Reporting Onatel septembre  2009 préparé 2" xfId="8973"/>
    <cellStyle name="_Table_USA Ownership_TBG Onatel Février  2009  Vtbg V3_Flash du mois d' avril 2009 2" xfId="8974"/>
    <cellStyle name="_Table_USA Ownership_TBG Onatel Février  2009  Vtbg V3_Flash du mois d' avril 2009_Flash du mois de mai 2009 2" xfId="8975"/>
    <cellStyle name="_Table_USA Ownership_TBG Onatel Février  2009  Vtbg V3_Flash du mois d' avril 2009_Reporting Onatel Mai 2009 V 0 2" xfId="8976"/>
    <cellStyle name="_Table_USA Ownership_TBG Onatel Février  2009  Vtbg V3_Flash du mois d' avril 2009_Reporting Onatel septembre  2009 préparé 2" xfId="8977"/>
    <cellStyle name="_Table_USA Ownership_TBG Onatel Février  2009  Vtbg V3_Flash du mois de mai 2009 2" xfId="8978"/>
    <cellStyle name="_Table_USA Ownership_TBG Onatel Février  2009  Vtbg V3_Flash du mois de septembre 2009 (2) (version 1) 2" xfId="8979"/>
    <cellStyle name="_Table_USA Ownership_TBG Onatel Février  2009  Vtbg V3_Reporting Onatel Mai 2009 V 0 2" xfId="8980"/>
    <cellStyle name="_Table_USA Ownership_TBG Onatel Février  2009  Vtbg V3_Reporting Onatel septembre  2009 préparé 2" xfId="8981"/>
    <cellStyle name="Accounting 2" xfId="8982"/>
    <cellStyle name="amount 2" xfId="8983"/>
    <cellStyle name="azert - Style1 2" xfId="8984"/>
    <cellStyle name="Border Heavy 3" xfId="8985"/>
    <cellStyle name="Border Heavy 2 2" xfId="8986"/>
    <cellStyle name="Calcul 2 3" xfId="8987"/>
    <cellStyle name="Calcul 3 3" xfId="8988"/>
    <cellStyle name="Calcul 4 3" xfId="8989"/>
    <cellStyle name="Calcul 5 3" xfId="8990"/>
    <cellStyle name="Comma [0] 19" xfId="8991"/>
    <cellStyle name="Date 2" xfId="8992"/>
    <cellStyle name="DropDown 2" xfId="8993"/>
    <cellStyle name="Entrée 2 3" xfId="8994"/>
    <cellStyle name="Entrée 3 3" xfId="8995"/>
    <cellStyle name="Entrée 4 3" xfId="8996"/>
    <cellStyle name="Entrée 5 3" xfId="8997"/>
    <cellStyle name="entry box 2" xfId="8998"/>
    <cellStyle name="Fixed 2" xfId="8999"/>
    <cellStyle name="Header2 2" xfId="9000"/>
    <cellStyle name="Header4 2" xfId="9001"/>
    <cellStyle name="HEADINGS 2" xfId="9002"/>
    <cellStyle name="Input 29" xfId="9003"/>
    <cellStyle name="Input [%] 2" xfId="9004"/>
    <cellStyle name="Input [%0] 2" xfId="9005"/>
    <cellStyle name="Input [%00] 2" xfId="9006"/>
    <cellStyle name="Input [0] 2" xfId="9007"/>
    <cellStyle name="Input [00] 2" xfId="9008"/>
    <cellStyle name="Input [yellow] 2" xfId="9009"/>
    <cellStyle name="InputDetailDate 2" xfId="9010"/>
    <cellStyle name="InputDetailInt 2" xfId="9011"/>
    <cellStyle name="InputDetailPct 2" xfId="9012"/>
    <cellStyle name="InputLockedInt 2" xfId="9013"/>
    <cellStyle name="InputLockedPct 2" xfId="9014"/>
    <cellStyle name="Milliers 2 18" xfId="9015"/>
    <cellStyle name="Milliers 2 2 4" xfId="9016"/>
    <cellStyle name="Milliers 2 2 2 2" xfId="9017"/>
    <cellStyle name="Milliers 2 3 2" xfId="9018"/>
    <cellStyle name="Milliers 3 12" xfId="9019"/>
    <cellStyle name="Milliers 4 11" xfId="9020"/>
    <cellStyle name="Milliers 5 8" xfId="9021"/>
    <cellStyle name="Milliers 5 3 3" xfId="9022"/>
    <cellStyle name="Milliers 5 4 2" xfId="9023"/>
    <cellStyle name="Milliers 6 3" xfId="9024"/>
    <cellStyle name="Milliers 7 5" xfId="9025"/>
    <cellStyle name="Milliers 7 2 4" xfId="9026"/>
    <cellStyle name="Milliers 8 4" xfId="9027"/>
    <cellStyle name="Milliers 9 2 2" xfId="9028"/>
    <cellStyle name="Normal [0] 15" xfId="9029"/>
    <cellStyle name="Normal 12 10" xfId="9030"/>
    <cellStyle name="Normal 3 2 9" xfId="9031"/>
    <cellStyle name="Normal 4 20" xfId="9032"/>
    <cellStyle name="Normal 5 2 10" xfId="9033"/>
    <cellStyle name="Normal 6 2 9" xfId="9034"/>
    <cellStyle name="Normal 8 9" xfId="9035"/>
    <cellStyle name="Override 3" xfId="9036"/>
    <cellStyle name="Override 2 2" xfId="9037"/>
    <cellStyle name="Percent [1] 2" xfId="9038"/>
    <cellStyle name="Percent [2] 2" xfId="9039"/>
    <cellStyle name="Prefilled 2" xfId="9040"/>
    <cellStyle name="PSHeading 2" xfId="9041"/>
    <cellStyle name="Qté calculées 2" xfId="9042"/>
    <cellStyle name="SAPBEXaggData 2" xfId="9043"/>
    <cellStyle name="SAPBEXaggDataEmph 2" xfId="9044"/>
    <cellStyle name="SAPBEXaggItem 2" xfId="9045"/>
    <cellStyle name="SAPBEXaggItemX 2" xfId="9046"/>
    <cellStyle name="SAPBEXchaText 2" xfId="9047"/>
    <cellStyle name="SAPBEXexcBad7 2" xfId="9048"/>
    <cellStyle name="SAPBEXexcBad8 2" xfId="9049"/>
    <cellStyle name="SAPBEXexcBad9 2" xfId="9050"/>
    <cellStyle name="SAPBEXexcCritical4 2" xfId="9051"/>
    <cellStyle name="SAPBEXexcCritical5 2" xfId="9052"/>
    <cellStyle name="SAPBEXexcCritical6 2" xfId="9053"/>
    <cellStyle name="SAPBEXexcGood1 2" xfId="9054"/>
    <cellStyle name="SAPBEXexcGood2 2" xfId="9055"/>
    <cellStyle name="SAPBEXexcGood3 2" xfId="9056"/>
    <cellStyle name="SAPBEXfilterDrill 2" xfId="9057"/>
    <cellStyle name="SAPBEXfilterItem 2" xfId="9058"/>
    <cellStyle name="SAPBEXformats 2" xfId="9059"/>
    <cellStyle name="SAPBEXheaderItem 2" xfId="9060"/>
    <cellStyle name="SAPBEXheaderText 2" xfId="9061"/>
    <cellStyle name="SAPBEXHLevel0 2" xfId="9062"/>
    <cellStyle name="SAPBEXHLevel0X 2" xfId="9063"/>
    <cellStyle name="SAPBEXHLevel1 2" xfId="9064"/>
    <cellStyle name="SAPBEXHLevel1X 2" xfId="9065"/>
    <cellStyle name="SAPBEXHLevel2 2" xfId="9066"/>
    <cellStyle name="SAPBEXHLevel2X 2" xfId="9067"/>
    <cellStyle name="SAPBEXHLevel3 2" xfId="9068"/>
    <cellStyle name="SAPBEXHLevel3X 2" xfId="9069"/>
    <cellStyle name="SAPBEXresData 2" xfId="9070"/>
    <cellStyle name="SAPBEXresDataEmph 2" xfId="9071"/>
    <cellStyle name="SAPBEXresItem 2" xfId="9072"/>
    <cellStyle name="SAPBEXresItemX 2" xfId="9073"/>
    <cellStyle name="SAPBEXstdData 2" xfId="9074"/>
    <cellStyle name="SAPBEXstdDataEmph 2" xfId="9075"/>
    <cellStyle name="SAPBEXstdItem 2" xfId="9076"/>
    <cellStyle name="SAPBEXstdItemX 2" xfId="9077"/>
    <cellStyle name="SAPBEXundefined 2" xfId="9078"/>
    <cellStyle name="SHADEDSTORES 2" xfId="9079"/>
    <cellStyle name="Small 2" xfId="9080"/>
    <cellStyle name="Sortie 2 3" xfId="9081"/>
    <cellStyle name="Sortie 3 3" xfId="9082"/>
    <cellStyle name="Sortie 4 3" xfId="9083"/>
    <cellStyle name="Sortie 5 3" xfId="9084"/>
    <cellStyle name="Text allg 2" xfId="9085"/>
    <cellStyle name="Total 2 10" xfId="9086"/>
    <cellStyle name="Total 3 3" xfId="9087"/>
    <cellStyle name="Total 4 3" xfId="9088"/>
    <cellStyle name="Total 5 2" xfId="9089"/>
    <cellStyle name="ViewDetailDate 2" xfId="9090"/>
    <cellStyle name="ViewDetailInt 2" xfId="9091"/>
    <cellStyle name="ViewDetailPct 2" xfId="9092"/>
    <cellStyle name="ViewGrndTotalInt 2" xfId="9093"/>
    <cellStyle name="ViewGrndTotalPct 2" xfId="9094"/>
    <cellStyle name="ViewHide 2" xfId="9095"/>
    <cellStyle name="ViewTotal 2" xfId="9096"/>
    <cellStyle name="ViewTotalHide 2" xfId="9097"/>
    <cellStyle name="ViewTotalInt 2" xfId="9098"/>
    <cellStyle name="ViewTotalPct 2" xfId="9099"/>
    <cellStyle name="_Table_02 Pfd Valuation_TBG Onatel Février  2009  Vtbg V3_Commentaires TBG mars_Flash du mois d' avril 2009_Flash du mois de septembre 2009 (2) (version 1)_Budget Telmob 2011 2" xfId="9100"/>
    <cellStyle name="_Table_02 Pfd Valuation_TBG Onatel Février  2009  Vtbg V3_Commentaires TBG mars_Flash du mois d' avril 2009_Reporting Onatel Mai 2009 V 0_Budget Telmob 2011 2" xfId="9101"/>
    <cellStyle name="_Table_02 Pfd Valuation_TBG Onatel Février  2009  Vtbg V3_Commentaires TBG mars_Flash du mois d' avril 2009_Reporting Onatel septembre  2009 préparé_Budget Telmob 2011 2" xfId="9102"/>
    <cellStyle name="_Table_02 Pfd Valuation_TBG Onatel Février  2009  Vtbg V3_Commentaires TBG mars_Flash du mois de mai 2009_Budget Telmob 2011 2" xfId="9103"/>
    <cellStyle name="_Table_02 Pfd Valuation_TBG Onatel Février  2009  Vtbg V3_Commentaires TBG mars_Flash du mois de septembre 2009 (2) (version 1)_Budget Telmob 2011 2" xfId="9104"/>
    <cellStyle name="_Table_02 Pfd Valuation_TBG Onatel Février  2009  Vtbg V3_Commentaires TBG mars_Reporting Onatel Mai 2009 V 0_Budget Telmob 2011 2" xfId="9105"/>
    <cellStyle name="_Table_02 Pfd Valuation_TBG Onatel Février  2009  Vtbg V3_Commentaires TBG mars_Reporting Onatel septembre  2009 préparé_Budget Telmob 2011 2" xfId="9106"/>
    <cellStyle name="_Table_02 Pfd Valuation_TBG Onatel Février  2009  Vtbg V3_Copie de Flash du mois d' avril 2009 corrigé par NAIMI_Budget Telmob 2011 2" xfId="9107"/>
    <cellStyle name="_Table_02 Pfd Valuation_TBG Onatel Février  2009  Vtbg V3_Copie de Flash du mois d' avril 2009 corrigé par NAIMI_Flash du mois de mai 2009_Budget Telmob 2011 2" xfId="9108"/>
    <cellStyle name="_Table_02 Pfd Valuation_TBG Onatel Février  2009  Vtbg V3_Copie de Flash du mois d' avril 2009 corrigé par NAIMI_Flash du mois de septembre 2009 (2) (version 1)_Budget Telmob 2011 2" xfId="9109"/>
    <cellStyle name="_Table_02 Pfd Valuation_TBG Onatel Février  2009  Vtbg V3_Copie de Flash du mois d' avril 2009 corrigé par NAIMI_Reporting Onatel Mai 2009 V 0_Budget Telmob 2011 2" xfId="9110"/>
    <cellStyle name="_Table_02 Pfd Valuation_TBG Onatel Février  2009  Vtbg V3_Copie de Flash du mois d' avril 2009 corrigé par NAIMI_Reporting Onatel Mai 2009 V 0_Flash du mois de septembre 2009 (2) (version 1)_Budget Telmob 2011 2" xfId="9111"/>
    <cellStyle name="_Table_02 Pfd Valuation_TBG Onatel Février  2009  Vtbg V3_Copie de Flash du mois d' avril 2009 corrigé par NAIMI_Reporting Onatel Mai 2009 V 0_Reporting Onatel septembre  2009 préparé_Budget Telmob 2011 2" xfId="9112"/>
    <cellStyle name="_Table_02 Pfd Valuation_TBG Onatel Février  2009  Vtbg V3_Copie de Flash du mois d' avril 2009 corrigé par NAIMI_Reporting Onatel septembre  2009 préparé_Budget Telmob 2011 2" xfId="9113"/>
    <cellStyle name="_Table_02 Pfd Valuation_TBG Onatel Février  2009  Vtbg V3_Flash du mois d' avril 2009_Budget Telmob 2011 2" xfId="9114"/>
    <cellStyle name="_Table_02 Pfd Valuation_TBG Onatel Février  2009  Vtbg V3_Flash du mois d' avril 2009_Flash du mois de mai 2009_Budget Telmob 2011 2" xfId="9115"/>
    <cellStyle name="_Table_02 Pfd Valuation_TBG Onatel Février  2009  Vtbg V3_Flash du mois d' avril 2009_Flash du mois de septembre 2009 (2) (version 1)_Budget Telmob 2011 2" xfId="9116"/>
    <cellStyle name="_Table_02 Pfd Valuation_TBG Onatel Février  2009  Vtbg V3_Flash du mois d' avril 2009_Reporting Onatel Mai 2009 V 0_Budget Telmob 2011 2" xfId="9117"/>
    <cellStyle name="_Table_02 Pfd Valuation_TBG Onatel Février  2009  Vtbg V3_Flash du mois d' avril 2009_Reporting Onatel septembre  2009 préparé_Budget Telmob 2011 2" xfId="9118"/>
    <cellStyle name="_Table_02 Pfd Valuation_TBG Onatel Février  2009  Vtbg V3_Flash du mois de mai 2009_Budget Telmob 2011 2" xfId="9119"/>
    <cellStyle name="_Table_02 Pfd Valuation_TBG Onatel Février  2009  Vtbg V3_Flash du mois de septembre 2009 (2) (version 1)_Budget Telmob 2011 2" xfId="9120"/>
    <cellStyle name="_Table_02 Pfd Valuation_TBG Onatel Février  2009  Vtbg V3_Reporting Onatel Mai 2009 V 0_Budget Telmob 2011 2" xfId="9121"/>
    <cellStyle name="_Table_02 Pfd Valuation_TBG Onatel Février  2009  Vtbg V3_Reporting Onatel septembre  2009 préparé_Budget Telmob 2011 2" xfId="9122"/>
    <cellStyle name="_Table_USA Ownership_Budget Telmob 2011 2" xfId="9123"/>
    <cellStyle name="_Table_USA Ownership_commentaires fixe  internet Déc 08_Budget Telmob 2011 2" xfId="9124"/>
    <cellStyle name="_Table_USA Ownership_commentaires fixe  internet Déc 08_Commentaires TBG mars_Budget Telmob 2011 2" xfId="9125"/>
    <cellStyle name="_Table_USA Ownership_commentaires fixe  internet Déc 08_Commentaires TBG mars_Copie de Flash du mois d' avril 2009 corrigé par NAIMI_Budget Telmob 2011 2" xfId="9126"/>
    <cellStyle name="_Table_USA Ownership_commentaires fixe  internet Déc 08_Commentaires TBG mars_Copie de Flash du mois d' avril 2009 corrigé par NAIMI_Flash du mois de mai 2009_Budget Telmob 2011 2" xfId="9127"/>
    <cellStyle name="_Table_USA Ownership_commentaires fixe  internet Déc 08_Commentaires TBG mars_Copie de Flash du mois d' avril 2009 corrigé par NAIMI_Flash du mois de septembre 2009 (2) (version 1)_Budget Telmob 2011 2" xfId="9128"/>
    <cellStyle name="_Table_USA Ownership_commentaires fixe  internet Déc 08_Commentaires TBG mars_Copie de Flash du mois d' avril 2009 corrigé par NAIMI_Reporting Onatel Mai 2009 V 0_Budget Telmob 2011 2" xfId="9129"/>
    <cellStyle name="_Table_USA Ownership_commentaires fixe  internet Déc 08_Commentaires TBG mars_Copie de Flash du mois d' avril 2009 corrigé par NAIMI_Reporting Onatel Mai 2009 V 0_Flash du mois de septembre 2009 (2) (version 1)_Budget Telmob 2011 2" xfId="9130"/>
    <cellStyle name="_Table_USA Ownership_commentaires fixe  internet Déc 08_Commentaires TBG mars_Copie de Flash du mois d' avril 2009 corrigé par NAIMI_Reporting Onatel Mai 2009 V 0_Reporting Onatel septembre  2009 préparé_Budget Telmob 2011 2" xfId="9131"/>
    <cellStyle name="_Table_USA Ownership_commentaires fixe  internet Déc 08_Commentaires TBG mars_Copie de Flash du mois d' avril 2009 corrigé par NAIMI_Reporting Onatel septembre  2009 préparé_Budget Telmob 2011 2" xfId="9132"/>
    <cellStyle name="_Table_USA Ownership_commentaires fixe  internet Déc 08_Commentaires TBG mars_Flash du mois d' avril 2009_Budget Telmob 2011 2" xfId="9133"/>
    <cellStyle name="_Table_USA Ownership_commentaires fixe  internet Déc 08_Commentaires TBG mars_Flash du mois d' avril 2009_Flash du mois de mai 2009_Budget Telmob 2011 2" xfId="9134"/>
    <cellStyle name="_Table_USA Ownership_commentaires fixe  internet Déc 08_Commentaires TBG mars_Flash du mois d' avril 2009_Flash du mois de septembre 2009 (2) (version 1)_Budget Telmob 2011 2" xfId="9135"/>
    <cellStyle name="_Table_USA Ownership_commentaires fixe  internet Déc 08_Commentaires TBG mars_Flash du mois d' avril 2009_Reporting Onatel Mai 2009 V 0_Budget Telmob 2011 2" xfId="9136"/>
    <cellStyle name="_Table_USA Ownership_commentaires fixe  internet Déc 08_Commentaires TBG mars_Flash du mois d' avril 2009_Reporting Onatel septembre  2009 préparé_Budget Telmob 2011 2" xfId="9137"/>
    <cellStyle name="_Table_USA Ownership_commentaires fixe  internet Déc 08_Commentaires TBG mars_Flash du mois de mai 2009_Budget Telmob 2011 2" xfId="9138"/>
    <cellStyle name="_Table_USA Ownership_commentaires fixe  internet Déc 08_Commentaires TBG mars_Flash du mois de septembre 2009 (2) (version 1)_Budget Telmob 2011 2" xfId="9139"/>
    <cellStyle name="_Table_USA Ownership_commentaires fixe  internet Déc 08_Commentaires TBG mars_Reporting Onatel Mai 2009 V 0_Budget Telmob 2011 2" xfId="9140"/>
    <cellStyle name="_Table_USA Ownership_commentaires fixe  internet Déc 08_Commentaires TBG mars_Reporting Onatel septembre  2009 préparé_Budget Telmob 2011 2" xfId="9141"/>
    <cellStyle name="_Table_USA Ownership_commentaires fixe  internet Déc 08_Copie de Flash du mois d' avril 2009 corrigé par NAIMI_Budget Telmob 2011 2" xfId="9142"/>
    <cellStyle name="_Table_USA Ownership_commentaires fixe  internet Déc 08_Copie de Flash du mois d' avril 2009 corrigé par NAIMI_Flash du mois de mai 2009_Budget Telmob 2011 2" xfId="9143"/>
    <cellStyle name="_Table_USA Ownership_commentaires fixe  internet Déc 08_Copie de Flash du mois d' avril 2009 corrigé par NAIMI_Flash du mois de septembre 2009 (2) (version 1)_Budget Telmob 2011 2" xfId="9144"/>
    <cellStyle name="_Table_USA Ownership_commentaires fixe  internet Déc 08_Copie de Flash du mois d' avril 2009 corrigé par NAIMI_Reporting Onatel Mai 2009 V 0_Budget Telmob 2011 2" xfId="9145"/>
    <cellStyle name="_Table_USA Ownership_commentaires fixe  internet Déc 08_Copie de Flash du mois d' avril 2009 corrigé par NAIMI_Reporting Onatel Mai 2009 V 0_Flash du mois de septembre 2009 (2) (version 1)_Budget Telmob 2011 2" xfId="9146"/>
    <cellStyle name="_Table_USA Ownership_commentaires fixe  internet Déc 08_Copie de Flash du mois d' avril 2009 corrigé par NAIMI_Reporting Onatel Mai 2009 V 0_Reporting Onatel septembre  2009 préparé_Budget Telmob 2011 2" xfId="9147"/>
    <cellStyle name="_Table_USA Ownership_commentaires fixe  internet Déc 08_Copie de Flash du mois d' avril 2009 corrigé par NAIMI_Reporting Onatel septembre  2009 préparé_Budget Telmob 2011 2" xfId="9148"/>
    <cellStyle name="_Table_USA Ownership_commentaires fixe  internet Déc 08_Flash du mois d' avril 2009_Budget Telmob 2011 2" xfId="9149"/>
    <cellStyle name="_Table_USA Ownership_commentaires fixe  internet Déc 08_Flash du mois d' avril 2009_Flash du mois de mai 2009_Budget Telmob 2011 2" xfId="9150"/>
    <cellStyle name="_Table_USA Ownership_commentaires fixe  internet Déc 08_Flash du mois d' avril 2009_Flash du mois de septembre 2009 (2) (version 1)_Budget Telmob 2011 2" xfId="9151"/>
    <cellStyle name="_Table_USA Ownership_commentaires fixe  internet Déc 08_Flash du mois d' avril 2009_Reporting Onatel Mai 2009 V 0_Budget Telmob 2011 2" xfId="9152"/>
    <cellStyle name="_Table_USA Ownership_commentaires fixe  internet Déc 08_Flash du mois d' avril 2009_Reporting Onatel septembre  2009 préparé_Budget Telmob 2011 2" xfId="9153"/>
    <cellStyle name="_Table_USA Ownership_commentaires fixe  internet Déc 08_Flash du mois de mai 2009_Budget Telmob 2011 2" xfId="9154"/>
    <cellStyle name="_Table_USA Ownership_commentaires fixe  internet Déc 08_Flash du mois de septembre 2009 (2) (version 1)_Budget Telmob 2011 2" xfId="9155"/>
    <cellStyle name="_Table_USA Ownership_commentaires fixe  internet Déc 08_Reporting Onatel Avril 2009 V0_Budget Telmob 2011 2" xfId="9156"/>
    <cellStyle name="_Table_USA Ownership_commentaires fixe  internet Déc 08_Reporting Onatel Avril 2009 V0_Copie de Flash du mois d' avril 2009 corrigé par NAIMI_Budget Telmob 2011 2" xfId="9157"/>
    <cellStyle name="_Table_USA Ownership_commentaires fixe  internet Déc 08_Reporting Onatel Avril 2009 V0_Copie de Flash du mois d' avril 2009 corrigé par NAIMI_Flash du mois de mai 2009_Budget Telmob 2011 2" xfId="9158"/>
    <cellStyle name="_Table_USA Ownership_commentaires fixe  internet Déc 08_Reporting Onatel Avril 2009 V0_Copie de Flash du mois d' avril 2009 corrigé par NAIMI_Flash du mois de septembre 2009 (2) (version 1)_Budget Telmob 2011 2" xfId="9159"/>
    <cellStyle name="_Table_USA Ownership_commentaires fixe  internet Déc 08_Reporting Onatel Avril 2009 V0_Copie de Flash du mois d' avril 2009 corrigé par NAIMI_Reporting Onatel Mai 2009 V 0_Budget Telmob 2011 2" xfId="9160"/>
    <cellStyle name="_Table_USA Ownership_commentaires fixe  internet Déc 08_Reporting Onatel Avril 2009 V0_Copie de Flash du mois d' avril 2009 corrigé par NAIMI_Reporting Onatel Mai 2009 V 0_Flash du mois de septembre 2009 (2) (version 1)_Budget Telmob 2011 2" xfId="9161"/>
    <cellStyle name="_Table_USA Ownership_commentaires fixe  internet Déc 08_Reporting Onatel Avril 2009 V0_Copie de Flash du mois d' avril 2009 corrigé par NAIMI_Reporting Onatel Mai 2009 V 0_Reporting Onatel septembre  2009 préparé_Budget Telmob 2011 2" xfId="9162"/>
    <cellStyle name="_Table_USA Ownership_commentaires fixe  internet Déc 08_Reporting Onatel Avril 2009 V0_Copie de Flash du mois d' avril 2009 corrigé par NAIMI_Reporting Onatel septembre  2009 préparé_Budget Telmob 2011 2" xfId="9163"/>
    <cellStyle name="_Table_USA Ownership_commentaires fixe  internet Déc 08_Reporting Onatel Avril 2009 V0_Flash du mois de mai 2009_Budget Telmob 2011 2" xfId="9164"/>
    <cellStyle name="_Table_USA Ownership_commentaires fixe  internet Déc 08_Reporting Onatel Avril 2009 V0_Flash du mois de septembre 2009 (2) (version 1)_Budget Telmob 2011 2" xfId="9165"/>
    <cellStyle name="_Table_USA Ownership_commentaires fixe  internet Déc 08_Reporting Onatel Avril 2009 V0_Reporting Onatel Mai 2009 V 0_Budget Telmob 2011 2" xfId="9166"/>
    <cellStyle name="_Table_USA Ownership_commentaires fixe  internet Déc 08_Reporting Onatel Avril 2009 V0_Reporting Onatel septembre  2009 préparé_Budget Telmob 2011 2" xfId="9167"/>
    <cellStyle name="_Table_USA Ownership_commentaires fixe  internet Déc 08_Reporting Onatel Mai 2009 V 0 A ENVOYE_Budget Telmob 2011 2" xfId="9168"/>
    <cellStyle name="_Table_USA Ownership_commentaires fixe  internet Déc 08_Reporting Onatel Mai 2009 V 0 A ENVOYE_Flash du mois de septembre 2009 (2) (version 1)_Budget Telmob 2011 2" xfId="9169"/>
    <cellStyle name="_Table_USA Ownership_commentaires fixe  internet Déc 08_Reporting Onatel Mai 2009 V 0 A ENVOYE_Reporting Onatel septembre  2009 préparé_Budget Telmob 2011 2" xfId="9170"/>
    <cellStyle name="_Table_USA Ownership_commentaires fixe  internet Déc 08_Reporting Onatel Mai 2009 V 0_Budget Telmob 2011 2" xfId="9171"/>
    <cellStyle name="_Table_USA Ownership_commentaires fixe  internet Déc 08_Reporting Onatel septembre  2009 préparé_Budget Telmob 2011 2" xfId="9172"/>
    <cellStyle name="_Table_USA Ownership_commentaires fixe  internet Déc 08_TBG Onatel Février  2009  Vtbg V3_Budget Telmob 2011 2" xfId="9173"/>
    <cellStyle name="_Table_USA Ownership_commentaires fixe  internet Déc 08_TBG Onatel Février  2009  Vtbg V3_Commentaires TBG mars_Budget Telmob 2011 2" xfId="9174"/>
    <cellStyle name="_Table_USA Ownership_commentaires fixe  internet Déc 08_TBG Onatel Février  2009  Vtbg V3_Commentaires TBG mars_Copie de Flash du mois d' avril 2009 corrigé par NAIMI_Budget Telmob 2011 2" xfId="9175"/>
    <cellStyle name="_Table_USA Ownership_commentaires fixe  internet Déc 08_TBG Onatel Février  2009  Vtbg V3_Commentaires TBG mars_Copie de Flash du mois d' avril 2009 corrigé par NAIMI_Flash du mois de mai 2009_Budget Telmob 2011 2" xfId="9176"/>
    <cellStyle name="_Table_USA Ownership_commentaires fixe  internet Déc 08_TBG Onatel Février  2009  Vtbg V3_Commentaires TBG mars_Copie de Flash du mois d' avril 2009 corrigé par NAIMI_Flash du mois de septembre 2009 (2) (version 1)_Budget Telmob 2011 2" xfId="9177"/>
    <cellStyle name="_Table_USA Ownership_commentaires fixe  internet Déc 08_TBG Onatel Février  2009  Vtbg V3_Commentaires TBG mars_Copie de Flash du mois d' avril 2009 corrigé par NAIMI_Reporting Onatel Mai 2009 V 0_Budget Telmob 2011 2" xfId="9178"/>
    <cellStyle name="_Table_USA Ownership_commentaires fixe  internet Déc 08_TBG Onatel Février  2009  Vtbg V3_Commentaires TBG mars_Copie de Flash du mois d' avril 2009 corrigé par NAIMI_Reporting Onatel septembre  2009 préparé_Budget Telmob 2011 2" xfId="9179"/>
    <cellStyle name="_Table_USA Ownership_commentaires fixe  internet Déc 08_TBG Onatel Février  2009  Vtbg V3_Commentaires TBG mars_Flash du mois d' avril 2009_Budget Telmob 2011 2" xfId="9180"/>
    <cellStyle name="_Table_USA Ownership_commentaires fixe  internet Déc 08_TBG Onatel Février  2009  Vtbg V3_Commentaires TBG mars_Flash du mois d' avril 2009_Flash du mois de mai 2009_Budget Telmob 2011 2" xfId="9181"/>
    <cellStyle name="_Table_USA Ownership_commentaires fixe  internet Déc 08_TBG Onatel Février  2009  Vtbg V3_Commentaires TBG mars_Flash du mois d' avril 2009_Flash du mois de septembre 2009 (2) (version 1)_Budget Telmob 2011 2" xfId="9182"/>
    <cellStyle name="_Table_USA Ownership_commentaires fixe  internet Déc 08_TBG Onatel Février  2009  Vtbg V3_Commentaires TBG mars_Flash du mois d' avril 2009_Reporting Onatel Mai 2009 V 0_Budget Telmob 2011 2" xfId="9183"/>
    <cellStyle name="_Table_USA Ownership_commentaires fixe  internet Déc 08_TBG Onatel Février  2009  Vtbg V3_Commentaires TBG mars_Flash du mois d' avril 2009_Reporting Onatel septembre  2009 préparé_Budget Telmob 2011 2" xfId="9184"/>
    <cellStyle name="_Table_USA Ownership_commentaires fixe  internet Déc 08_TBG Onatel Février  2009  Vtbg V3_Commentaires TBG mars_Flash du mois de mai 2009_Budget Telmob 2011 2" xfId="9185"/>
    <cellStyle name="_Table_USA Ownership_commentaires fixe  internet Déc 08_TBG Onatel Février  2009  Vtbg V3_Commentaires TBG mars_Flash du mois de septembre 2009 (2) (version 1)_Budget Telmob 2011 2" xfId="9186"/>
    <cellStyle name="_Table_USA Ownership_commentaires fixe  internet Déc 08_TBG Onatel Février  2009  Vtbg V3_Commentaires TBG mars_Reporting Onatel Mai 2009 V 0_Budget Telmob 2011 2" xfId="9187"/>
    <cellStyle name="_Table_USA Ownership_commentaires fixe  internet Déc 08_TBG Onatel Février  2009  Vtbg V3_Commentaires TBG mars_Reporting Onatel septembre  2009 préparé_Budget Telmob 2011 2" xfId="9188"/>
    <cellStyle name="_Table_USA Ownership_commentaires fixe  internet Déc 08_TBG Onatel Février  2009  Vtbg V3_Copie de Flash du mois d' avril 2009 corrigé par NAIMI_Budget Telmob 2011 2" xfId="9189"/>
    <cellStyle name="_Table_USA Ownership_commentaires fixe  internet Déc 08_TBG Onatel Février  2009  Vtbg V3_Copie de Flash du mois d' avril 2009 corrigé par NAIMI_Flash du mois de mai 2009_Budget Telmob 2011 2" xfId="9190"/>
    <cellStyle name="_Table_USA Ownership_commentaires fixe  internet Déc 08_TBG Onatel Février  2009  Vtbg V3_Copie de Flash du mois d' avril 2009 corrigé par NAIMI_Flash du mois de septembre 2009 (2) (version 1)_Budget Telmob 2011 2" xfId="9191"/>
    <cellStyle name="_Table_USA Ownership_commentaires fixe  internet Déc 08_TBG Onatel Février  2009  Vtbg V3_Copie de Flash du mois d' avril 2009 corrigé par NAIMI_Reporting Onatel Mai 2009 V 0_Budget Telmob 2011 2" xfId="9192"/>
    <cellStyle name="_Table_USA Ownership_commentaires fixe  internet Déc 08_TBG Onatel Février  2009  Vtbg V3_Copie de Flash du mois d' avril 2009 corrigé par NAIMI_Reporting Onatel Mai 2009 V 0_Flash du mois de septembre 2009 (2) (version 1)_Budget Telmob 2011 2" xfId="9193"/>
    <cellStyle name="_Table_USA Ownership_commentaires fixe  internet Déc 08_TBG Onatel Février  2009  Vtbg V3_Copie de Flash du mois d' avril 2009 corrigé par NAIMI_Reporting Onatel Mai 2009 V 0_Reporting Onatel septembre  2009 préparé_Budget Telmob 2011 2" xfId="9194"/>
    <cellStyle name="_Table_USA Ownership_commentaires fixe  internet Déc 08_TBG Onatel Février  2009  Vtbg V3_Copie de Flash du mois d' avril 2009 corrigé par NAIMI_Reporting Onatel septembre  2009 préparé_Budget Telmob 2011 2" xfId="9195"/>
    <cellStyle name="_Table_USA Ownership_commentaires fixe  internet Déc 08_TBG Onatel Février  2009  Vtbg V3_Flash du mois d' avril 2009_Budget Telmob 2011 2" xfId="9196"/>
    <cellStyle name="_Table_USA Ownership_commentaires fixe  internet Déc 08_TBG Onatel Février  2009  Vtbg V3_Flash du mois d' avril 2009_Flash du mois de mai 2009_Budget Telmob 2011 2" xfId="9197"/>
    <cellStyle name="_Table_USA Ownership_commentaires fixe  internet Déc 08_TBG Onatel Février  2009  Vtbg V3_Flash du mois d' avril 2009_Flash du mois de septembre 2009 (2) (version 1)_Budget Telmob 2011 2" xfId="9198"/>
    <cellStyle name="_Table_USA Ownership_commentaires fixe  internet Déc 08_TBG Onatel Février  2009  Vtbg V3_Flash du mois d' avril 2009_Reporting Onatel Mai 2009 V 0_Budget Telmob 2011 2" xfId="9199"/>
    <cellStyle name="_Table_USA Ownership_commentaires fixe  internet Déc 08_TBG Onatel Février  2009  Vtbg V3_Flash du mois d' avril 2009_Reporting Onatel septembre  2009 préparé_Budget Telmob 2011 2" xfId="9200"/>
    <cellStyle name="_Table_USA Ownership_commentaires fixe  internet Déc 08_TBG Onatel Février  2009  Vtbg V3_Flash du mois de mai 2009_Budget Telmob 2011 2" xfId="9201"/>
    <cellStyle name="_Table_USA Ownership_commentaires fixe  internet Déc 08_TBG Onatel Février  2009  Vtbg V3_Flash du mois de septembre 2009 (2) (version 1)_Budget Telmob 2011 2" xfId="9202"/>
    <cellStyle name="_Table_USA Ownership_commentaires fixe  internet Déc 08_TBG Onatel Février  2009  Vtbg V3_Reporting Onatel Mai 2009 V 0_Budget Telmob 2011 2" xfId="9203"/>
    <cellStyle name="_Table_USA Ownership_commentaires fixe  internet Déc 08_TBG Onatel Février  2009  Vtbg V3_Reporting Onatel septembre  2009 préparé_Budget Telmob 2011 2" xfId="9204"/>
    <cellStyle name="_Table_USA Ownership_Commentaires TBG mars_Budget Telmob 2011 2" xfId="9205"/>
    <cellStyle name="_Table_USA Ownership_Commentaires TBG mars_Copie de Flash du mois d' avril 2009 corrigé par NAIMI_Budget Telmob 2011 2" xfId="9206"/>
    <cellStyle name="_Table_USA Ownership_Commentaires TBG mars_Copie de Flash du mois d' avril 2009 corrigé par NAIMI_Flash du mois de mai 2009_Budget Telmob 2011 2" xfId="9207"/>
    <cellStyle name="_Table_USA Ownership_Commentaires TBG mars_Copie de Flash du mois d' avril 2009 corrigé par NAIMI_Flash du mois de septembre 2009 (2) (version 1)_Budget Telmob 2011 2" xfId="9208"/>
    <cellStyle name="_Table_USA Ownership_Commentaires TBG mars_Copie de Flash du mois d' avril 2009 corrigé par NAIMI_Reporting Onatel Mai 2009 V 0_Budget Telmob 2011 2" xfId="9209"/>
    <cellStyle name="_Table_USA Ownership_Commentaires TBG mars_Copie de Flash du mois d' avril 2009 corrigé par NAIMI_Reporting Onatel Mai 2009 V 0_Flash du mois de septembre 2009 (2) (version 1)_Budget Telmob 2011 2" xfId="9210"/>
    <cellStyle name="_Table_USA Ownership_Commentaires TBG mars_Copie de Flash du mois d' avril 2009 corrigé par NAIMI_Reporting Onatel Mai 2009 V 0_Reporting Onatel septembre  2009 préparé_Budget Telmob 2011 2" xfId="9211"/>
    <cellStyle name="_Table_USA Ownership_Commentaires TBG mars_Copie de Flash du mois d' avril 2009 corrigé par NAIMI_Reporting Onatel septembre  2009 préparé_Budget Telmob 2011 2" xfId="9212"/>
    <cellStyle name="_Table_USA Ownership_Commentaires TBG mars_Flash du mois d' avril 2009_Budget Telmob 2011 2" xfId="9213"/>
    <cellStyle name="_Table_USA Ownership_Commentaires TBG mars_Flash du mois d' avril 2009_Flash du mois de mai 2009_Budget Telmob 2011 2" xfId="9214"/>
    <cellStyle name="_Table_USA Ownership_Commentaires TBG mars_Flash du mois d' avril 2009_Flash du mois de septembre 2009 (2) (version 1)_Budget Telmob 2011 2" xfId="9215"/>
    <cellStyle name="_Table_USA Ownership_Commentaires TBG mars_Flash du mois d' avril 2009_Reporting Onatel Mai 2009 V 0_Budget Telmob 2011 2" xfId="9216"/>
    <cellStyle name="_Table_USA Ownership_Commentaires TBG mars_Flash du mois d' avril 2009_Reporting Onatel septembre  2009 préparé_Budget Telmob 2011 2" xfId="9217"/>
    <cellStyle name="_Table_USA Ownership_Commentaires TBG mars_Flash du mois de mai 2009_Budget Telmob 2011 2" xfId="9218"/>
    <cellStyle name="_Table_USA Ownership_Commentaires TBG mars_Flash du mois de septembre 2009 (2) (version 1)_Budget Telmob 2011 2" xfId="9219"/>
    <cellStyle name="_Table_USA Ownership_Commentaires TBG mars_Reporting Onatel Mai 2009 V 0_Budget Telmob 2011 2" xfId="9220"/>
    <cellStyle name="_Table_USA Ownership_Commentaires TBG mars_Reporting Onatel septembre  2009 préparé_Budget Telmob 2011 2" xfId="9221"/>
    <cellStyle name="_Table_USA Ownership_Copie de Flash du mois d' avril 2009 corrigé par NAIMI_Budget Telmob 2011 2" xfId="9222"/>
    <cellStyle name="_Table_USA Ownership_Copie de Flash du mois d' avril 2009 corrigé par NAIMI_Flash du mois de mai 2009_Budget Telmob 2011 2" xfId="9223"/>
    <cellStyle name="_Table_USA Ownership_Copie de Flash du mois d' avril 2009 corrigé par NAIMI_Flash du mois de septembre 2009 (2) (version 1)_Budget Telmob 2011 2" xfId="9224"/>
    <cellStyle name="_Table_USA Ownership_Copie de Flash du mois d' avril 2009 corrigé par NAIMI_Reporting Onatel Mai 2009 V 0_Budget Telmob 2011 2" xfId="9225"/>
    <cellStyle name="_Table_USA Ownership_Copie de Flash du mois d' avril 2009 corrigé par NAIMI_Reporting Onatel Mai 2009 V 0_Flash du mois de septembre 2009 (2) (version 1)_Budget Telmob 2011 2" xfId="9226"/>
    <cellStyle name="_Table_USA Ownership_Copie de Flash du mois d' avril 2009 corrigé par NAIMI_Reporting Onatel Mai 2009 V 0_Reporting Onatel septembre  2009 préparé_Budget Telmob 2011 2" xfId="9227"/>
    <cellStyle name="_Table_USA Ownership_Copie de Flash du mois d' avril 2009 corrigé par NAIMI_Reporting Onatel septembre  2009 préparé_Budget Telmob 2011 2" xfId="9228"/>
    <cellStyle name="_Table_USA Ownership_Flash du mois d' avril 2009_Budget Telmob 2011 2" xfId="9229"/>
    <cellStyle name="_Table_USA Ownership_Flash du mois d' avril 2009_Flash du mois de mai 2009_Budget Telmob 2011 2" xfId="9230"/>
    <cellStyle name="_Table_USA Ownership_Flash du mois d' avril 2009_Flash du mois de septembre 2009 (2) (version 1)_Budget Telmob 2011 2" xfId="9231"/>
    <cellStyle name="_Table_USA Ownership_Flash du mois d' avril 2009_Reporting Onatel Mai 2009 V 0_Budget Telmob 2011 2" xfId="9232"/>
    <cellStyle name="_Table_USA Ownership_Flash du mois d' avril 2009_Reporting Onatel septembre  2009 préparé_Budget Telmob 2011 2" xfId="9233"/>
    <cellStyle name="_Table_USA Ownership_Flash du mois de mai 2009_Budget Telmob 2011 2" xfId="9234"/>
    <cellStyle name="_Table_USA Ownership_Flash du mois de septembre 2009 (2) (version 1)_Budget Telmob 2011 2" xfId="9235"/>
    <cellStyle name="_Table_USA Ownership_P &amp; L Conso_Budget Telmob 2011 2" xfId="9236"/>
    <cellStyle name="_Table_USA Ownership_P &amp; L Conso_COMMENTAIRES JUILLET 2009_Budget Telmob 2011 2" xfId="9237"/>
    <cellStyle name="_Table_USA Ownership_P&amp;L S1 2008_Budget Telmob 2011 2" xfId="9238"/>
    <cellStyle name="_Table_USA Ownership_Reporting Onatel Avril 2009 V0_Budget Telmob 2011 2" xfId="9239"/>
    <cellStyle name="_Table_USA Ownership_Reporting Onatel Avril 2009 V0_Copie de Flash du mois d' avril 2009 corrigé par NAIMI_Budget Telmob 2011 2" xfId="9240"/>
    <cellStyle name="_Table_USA Ownership_Reporting Onatel Avril 2009 V0_Copie de Flash du mois d' avril 2009 corrigé par NAIMI_Flash du mois de mai 2009_Budget Telmob 2011 2" xfId="9241"/>
    <cellStyle name="_Table_USA Ownership_Reporting Onatel Avril 2009 V0_Copie de Flash du mois d' avril 2009 corrigé par NAIMI_Flash du mois de septembre 2009 (2) (version 1)_Budget Telmob 2011 2" xfId="9242"/>
    <cellStyle name="_Table_USA Ownership_Reporting Onatel Avril 2009 V0_Copie de Flash du mois d' avril 2009 corrigé par NAIMI_Reporting Onatel Mai 2009 V 0_Budget Telmob 2011 2" xfId="9243"/>
    <cellStyle name="_Table_USA Ownership_Reporting Onatel Avril 2009 V0_Copie de Flash du mois d' avril 2009 corrigé par NAIMI_Reporting Onatel Mai 2009 V 0_Flash du mois de septembre 2009 (2) (version 1)_Budget Telmob 2011 2" xfId="9244"/>
    <cellStyle name="_Table_USA Ownership_Reporting Onatel Avril 2009 V0_Copie de Flash du mois d' avril 2009 corrigé par NAIMI_Reporting Onatel Mai 2009 V 0_Reporting Onatel septembre  2009 préparé_Budget Telmob 2011 2" xfId="9245"/>
    <cellStyle name="_Table_USA Ownership_Reporting Onatel Avril 2009 V0_Copie de Flash du mois d' avril 2009 corrigé par NAIMI_Reporting Onatel septembre  2009 préparé_Budget Telmob 2011 2" xfId="9246"/>
    <cellStyle name="_Table_USA Ownership_Reporting Onatel Avril 2009 V0_Flash du mois de mai 2009_Budget Telmob 2011 2" xfId="9247"/>
    <cellStyle name="_Table_USA Ownership_Reporting Onatel Avril 2009 V0_Flash du mois de septembre 2009 (2) (version 1)_Budget Telmob 2011 2" xfId="9248"/>
    <cellStyle name="_Table_USA Ownership_Reporting Onatel Avril 2009 V0_Reporting Onatel Mai 2009 V 0_Budget Telmob 2011 2" xfId="9249"/>
    <cellStyle name="_Table_USA Ownership_Reporting Onatel Avril 2009 V0_Reporting Onatel septembre  2009 préparé_Budget Telmob 2011 2" xfId="9250"/>
    <cellStyle name="_Table_USA Ownership_Reporting Onatel Mai 2009 V 0 A ENVOYE_Budget Telmob 2011 2" xfId="9251"/>
    <cellStyle name="_Table_USA Ownership_Reporting Onatel Mai 2009 V 0 A ENVOYE_Flash du mois de septembre 2009 (2) (version 1)_Budget Telmob 2011 2" xfId="9252"/>
    <cellStyle name="_Table_USA Ownership_Reporting Onatel Mai 2009 V 0 A ENVOYE_Reporting Onatel septembre  2009 préparé_Budget Telmob 2011 2" xfId="9253"/>
    <cellStyle name="_Table_USA Ownership_Reporting Onatel Mai 2009 V 0_Budget Telmob 2011 2" xfId="9254"/>
    <cellStyle name="_Table_USA Ownership_Reporting Onatel septembre  2009 préparé_Budget Telmob 2011 2" xfId="9255"/>
    <cellStyle name="_Table_USA Ownership_Rev Fixe-Internet_Budget Telmob 2011 2" xfId="9256"/>
    <cellStyle name="_Table_USA Ownership_Rev Fixe-Internet_COMMENTAIRES JUILLET 2009_Budget Telmob 2011 2" xfId="9257"/>
    <cellStyle name="_Table_USA Ownership_TBG Onatel Février  2009  Vtbg V3_Budget Telmob 2011 2" xfId="9258"/>
    <cellStyle name="_Table_USA Ownership_TBG Onatel Février  2009  Vtbg V3_Commentaires TBG mars_Budget Telmob 2011 2" xfId="9259"/>
    <cellStyle name="_Table_USA Ownership_TBG Onatel Février  2009  Vtbg V3_Commentaires TBG mars_Copie de Flash du mois d' avril 2009 corrigé par NAIMI_Budget Telmob 2011 2" xfId="9260"/>
    <cellStyle name="_Table_USA Ownership_TBG Onatel Février  2009  Vtbg V3_Commentaires TBG mars_Copie de Flash du mois d' avril 2009 corrigé par NAIMI_Flash du mois de mai 2009_Budget Telmob 2011 2" xfId="9261"/>
    <cellStyle name="_Table_USA Ownership_TBG Onatel Février  2009  Vtbg V3_Commentaires TBG mars_Copie de Flash du mois d' avril 2009 corrigé par NAIMI_Flash du mois de septembre 2009 (2) (version 1)_Budget Telmob 2011 2" xfId="9262"/>
    <cellStyle name="_Table_USA Ownership_TBG Onatel Février  2009  Vtbg V3_Commentaires TBG mars_Copie de Flash du mois d' avril 2009 corrigé par NAIMI_Reporting Onatel Mai 2009 V 0_Budget Telmob 2011 2" xfId="9263"/>
    <cellStyle name="_Table_USA Ownership_TBG Onatel Février  2009  Vtbg V3_Commentaires TBG mars_Copie de Flash du mois d' avril 2009 corrigé par NAIMI_Reporting Onatel Mai 2009 V 0_Flash du mois de septembre 2009 (2) (version 1)_Budget Telmob 2011 2" xfId="9264"/>
    <cellStyle name="_Table_USA Ownership_TBG Onatel Février  2009  Vtbg V3_Commentaires TBG mars_Copie de Flash du mois d' avril 2009 corrigé par NAIMI_Reporting Onatel Mai 2009 V 0_Reporting Onatel septembre  2009 préparé_Budget Telmob 2011 2" xfId="9265"/>
    <cellStyle name="_Table_USA Ownership_TBG Onatel Février  2009  Vtbg V3_Commentaires TBG mars_Copie de Flash du mois d' avril 2009 corrigé par NAIMI_Reporting Onatel septembre  2009 préparé_Budget Telmob 2011 2" xfId="9266"/>
    <cellStyle name="_Table_USA Ownership_TBG Onatel Février  2009  Vtbg V3_Commentaires TBG mars_Flash du mois d' avril 2009_Budget Telmob 2011 2" xfId="9267"/>
    <cellStyle name="_Table_USA Ownership_TBG Onatel Février  2009  Vtbg V3_Commentaires TBG mars_Flash du mois d' avril 2009_Flash du mois de mai 2009_Budget Telmob 2011 2" xfId="9268"/>
    <cellStyle name="_Table_USA Ownership_TBG Onatel Février  2009  Vtbg V3_Commentaires TBG mars_Flash du mois d' avril 2009_Reporting Onatel Mai 2009 V 0_Budget Telmob 2011 2" xfId="9269"/>
    <cellStyle name="_Table_USA Ownership_TBG Onatel Février  2009  Vtbg V3_Commentaires TBG mars_Flash du mois de mai 2009_Budget Telmob 2011 2" xfId="9270"/>
    <cellStyle name="_Table_USA Ownership_TBG Onatel Février  2009  Vtbg V3_Commentaires TBG mars_Flash du mois de septembre 2009 (2) (version 1)_Budget Telmob 2011 2" xfId="9271"/>
    <cellStyle name="_Table_USA Ownership_TBG Onatel Février  2009  Vtbg V3_Commentaires TBG mars_Reporting Onatel Mai 2009 V 0_Budget Telmob 2011 2" xfId="9272"/>
    <cellStyle name="_Table_USA Ownership_TBG Onatel Février  2009  Vtbg V3_Copie de Flash du mois d' avril 2009 corrigé par NAIMI_Budget Telmob 2011 2" xfId="9273"/>
    <cellStyle name="_Table_USA Ownership_TBG Onatel Février  2009  Vtbg V3_Copie de Flash du mois d' avril 2009 corrigé par NAIMI_Flash du mois de mai 2009_Budget Telmob 2011 2" xfId="9274"/>
    <cellStyle name="_Table_USA Ownership_TBG Onatel Février  2009  Vtbg V3_Copie de Flash du mois d' avril 2009 corrigé par NAIMI_Reporting Onatel Mai 2009 V 0_Budget Telmob 2011 2" xfId="9275"/>
    <cellStyle name="_Table_USA Ownership_TBG Onatel Février  2009  Vtbg V3_Flash du mois d' avril 2009_Budget Telmob 2011 2" xfId="9276"/>
    <cellStyle name="_Table_USA Ownership_TBG Onatel Février  2009  Vtbg V3_Flash du mois d' avril 2009_Flash du mois de mai 2009_Budget Telmob 2011 2" xfId="9277"/>
    <cellStyle name="_Table_USA Ownership_TBG Onatel Février  2009  Vtbg V3_Flash du mois d' avril 2009_Reporting Onatel Mai 2009 V 0_Budget Telmob 2011 2" xfId="9278"/>
    <cellStyle name="_Table_USA Ownership_TBG Onatel Février  2009  Vtbg V3_Flash du mois de mai 2009_Budget Telmob 2011 2" xfId="9279"/>
    <cellStyle name="_Table_USA Ownership_TBG Onatel Février  2009  Vtbg V3_Flash du mois de septembre 2009 (2) (version 1)_Budget Telmob 2011 2" xfId="9280"/>
    <cellStyle name="_Table_USA Ownership_TBG Onatel Février  2009  Vtbg V3_Reporting Onatel Mai 2009 V 0_Budget Telmob 2011 2" xfId="9281"/>
    <cellStyle name="Milliers 11 3" xfId="9282"/>
    <cellStyle name="Milliers 12 3" xfId="9283"/>
    <cellStyle name="Milliers 4 2 4" xfId="9284"/>
    <cellStyle name="Normal 20 9" xfId="9285"/>
    <cellStyle name="Pourcentage 17 8" xfId="9286"/>
    <cellStyle name="Normal 21 9" xfId="9287"/>
    <cellStyle name="Pourcentage 18 8" xfId="9288"/>
    <cellStyle name="Milliers 13 3" xfId="9289"/>
    <cellStyle name="Milliers 2 5 2" xfId="9290"/>
    <cellStyle name="Milliers 5 5 2" xfId="9291"/>
    <cellStyle name="Milliers 5 3 2 2" xfId="9292"/>
    <cellStyle name="Milliers 7 3 2" xfId="9293"/>
    <cellStyle name="Milliers 7 2 2 2" xfId="9294"/>
    <cellStyle name="Milliers 8 2 2" xfId="9295"/>
    <cellStyle name="Normal 12 2 10" xfId="9296"/>
    <cellStyle name="Normal 3 2 2 7" xfId="9297"/>
    <cellStyle name="Normal 4 2 8" xfId="9298"/>
    <cellStyle name="Normal 5 2 2 7" xfId="9299"/>
    <cellStyle name="Normal 6 2 3 7" xfId="9300"/>
    <cellStyle name="Normal 8 2 8" xfId="9301"/>
    <cellStyle name="Normal 20 2 8" xfId="9302"/>
    <cellStyle name="Pourcentage 17 2 7" xfId="9303"/>
    <cellStyle name="Normal 21 2 8" xfId="9304"/>
    <cellStyle name="Pourcentage 18 2 7" xfId="9305"/>
    <cellStyle name="20 % - Accent1 14" xfId="9306"/>
    <cellStyle name="40 % - Accent1 14" xfId="9307"/>
    <cellStyle name="20 % - Accent2 14" xfId="9308"/>
    <cellStyle name="40 % - Accent2 14" xfId="9309"/>
    <cellStyle name="20 % - Accent3 14" xfId="9310"/>
    <cellStyle name="40 % - Accent3 14" xfId="9311"/>
    <cellStyle name="20 % - Accent4 14" xfId="9312"/>
    <cellStyle name="40 % - Accent4 14" xfId="9313"/>
    <cellStyle name="20 % - Accent5 14" xfId="9314"/>
    <cellStyle name="40 % - Accent5 14" xfId="9315"/>
    <cellStyle name="20 % - Accent6 14" xfId="9316"/>
    <cellStyle name="40 % - Accent6 14" xfId="9317"/>
    <cellStyle name="Normal 3 3 7" xfId="9318"/>
    <cellStyle name="Milliers 2 6 3" xfId="9319"/>
    <cellStyle name="Milliers 2 2 3 2" xfId="9320"/>
    <cellStyle name="Pourcentage 3 3 7" xfId="9321"/>
    <cellStyle name="Normal 23 7" xfId="9322"/>
    <cellStyle name="Commentaire 5 8" xfId="9323"/>
    <cellStyle name="Milliers 14 6" xfId="9324"/>
    <cellStyle name="Normal 24 7" xfId="9325"/>
    <cellStyle name="Normal 27 7" xfId="9326"/>
    <cellStyle name="Normal 25 7" xfId="9327"/>
    <cellStyle name="Normal 26 7" xfId="9328"/>
    <cellStyle name="Calcul 2 2 3" xfId="9329"/>
    <cellStyle name="Calcul 3 2 2" xfId="9330"/>
    <cellStyle name="Calcul 4 2 2" xfId="9331"/>
    <cellStyle name="Calcul 6 3" xfId="9332"/>
    <cellStyle name="Comma [0] 10 2" xfId="9333"/>
    <cellStyle name="Comma [0] 11 2" xfId="9334"/>
    <cellStyle name="Comma [0] 12 2" xfId="9335"/>
    <cellStyle name="Comma [0] 13 2" xfId="9336"/>
    <cellStyle name="Comma [0] 14 2" xfId="9337"/>
    <cellStyle name="Comma [0] 15 2" xfId="9338"/>
    <cellStyle name="Comma [0] 16 2" xfId="9339"/>
    <cellStyle name="Comma [0] 17 2" xfId="9340"/>
    <cellStyle name="Comma [0] 2 2" xfId="9341"/>
    <cellStyle name="Comma [0] 3 2" xfId="9342"/>
    <cellStyle name="Comma [0] 4 2" xfId="9343"/>
    <cellStyle name="Comma [0] 5 2" xfId="9344"/>
    <cellStyle name="Comma [0] 6 2" xfId="9345"/>
    <cellStyle name="Comma [0] 7 2" xfId="9346"/>
    <cellStyle name="Comma [0] 8 2" xfId="9347"/>
    <cellStyle name="Comma [0] 9 2" xfId="9348"/>
    <cellStyle name="Commentaire 5 2 2" xfId="9349"/>
    <cellStyle name="Entrée 2 2 3" xfId="9350"/>
    <cellStyle name="Entrée 3 2 2" xfId="9351"/>
    <cellStyle name="Entrée 4 2 2" xfId="9352"/>
    <cellStyle name="Entrée 6 3" xfId="9353"/>
    <cellStyle name="Euro 10 2" xfId="9354"/>
    <cellStyle name="Euro 13 2" xfId="9355"/>
    <cellStyle name="Euro 14 2" xfId="9356"/>
    <cellStyle name="Euro 3 2 2" xfId="9357"/>
    <cellStyle name="Euro 4 3" xfId="9358"/>
    <cellStyle name="Euro 5 3" xfId="9359"/>
    <cellStyle name="Euro 8 2" xfId="9360"/>
    <cellStyle name="Euro 9 2" xfId="9361"/>
    <cellStyle name="Milliers 10 2 2" xfId="9362"/>
    <cellStyle name="Milliers 11 2 2" xfId="9363"/>
    <cellStyle name="Milliers 12 2 2" xfId="9364"/>
    <cellStyle name="Milliers 2 10 2" xfId="9365"/>
    <cellStyle name="Milliers 2 11 2" xfId="9366"/>
    <cellStyle name="Milliers 2 12 2" xfId="9367"/>
    <cellStyle name="Milliers 2 13 2" xfId="9368"/>
    <cellStyle name="Milliers 2 14 2" xfId="9369"/>
    <cellStyle name="Milliers 2 4 2 2" xfId="9370"/>
    <cellStyle name="Milliers 2 6 2 2" xfId="9371"/>
    <cellStyle name="Milliers 2 7 2" xfId="9372"/>
    <cellStyle name="Milliers 2 8 2" xfId="9373"/>
    <cellStyle name="Milliers 2 9 2" xfId="9374"/>
    <cellStyle name="Milliers 3 10 2" xfId="9375"/>
    <cellStyle name="Milliers 3 2 2 2" xfId="9376"/>
    <cellStyle name="Milliers 3 3 2" xfId="9377"/>
    <cellStyle name="Milliers 3 4 2" xfId="9378"/>
    <cellStyle name="Milliers 3 5 2" xfId="9379"/>
    <cellStyle name="Milliers 3 6 2" xfId="9380"/>
    <cellStyle name="Milliers 3 7 2" xfId="9381"/>
    <cellStyle name="Milliers 3 8 2" xfId="9382"/>
    <cellStyle name="Milliers 3 9 2" xfId="9383"/>
    <cellStyle name="Milliers 4 10 2" xfId="9384"/>
    <cellStyle name="Milliers 4 2 3 2" xfId="9385"/>
    <cellStyle name="Milliers 4 2 2 2" xfId="9386"/>
    <cellStyle name="Milliers 4 3 2 2" xfId="9387"/>
    <cellStyle name="Milliers 4 4 2" xfId="9388"/>
    <cellStyle name="Milliers 4 5 2" xfId="9389"/>
    <cellStyle name="Milliers 4 6 2" xfId="9390"/>
    <cellStyle name="Milliers 4 7 2" xfId="9391"/>
    <cellStyle name="Milliers 4 8 2" xfId="9392"/>
    <cellStyle name="Milliers 4 9 2" xfId="9393"/>
    <cellStyle name="Milliers 6 2 2" xfId="9394"/>
    <cellStyle name="Milliers 7 4 2" xfId="9395"/>
    <cellStyle name="Milliers 8 3 2" xfId="9396"/>
    <cellStyle name="Milliers 9 3 2" xfId="9397"/>
    <cellStyle name="Monétaire 2 10" xfId="9398"/>
    <cellStyle name="Monétaire 2 2 2" xfId="9399"/>
    <cellStyle name="Monétaire 2 3 2" xfId="9400"/>
    <cellStyle name="Monétaire 2 4 2" xfId="9401"/>
    <cellStyle name="Monétaire 2 5 2" xfId="9402"/>
    <cellStyle name="Monétaire 2 6 2" xfId="9403"/>
    <cellStyle name="Monétaire 2 7 2" xfId="9404"/>
    <cellStyle name="Monétaire 2 8 2" xfId="9405"/>
    <cellStyle name="Monétaire 2 9 2" xfId="9406"/>
    <cellStyle name="Normal [0] 10 2" xfId="9407"/>
    <cellStyle name="Normal [0] 11 2" xfId="9408"/>
    <cellStyle name="Normal [0] 12 2" xfId="9409"/>
    <cellStyle name="Normal [0] 13 2" xfId="9410"/>
    <cellStyle name="Normal [0] 14 2" xfId="9411"/>
    <cellStyle name="Normal [0] 2 2" xfId="9412"/>
    <cellStyle name="Normal [0] 3 2" xfId="9413"/>
    <cellStyle name="Normal [0] 4 2" xfId="9414"/>
    <cellStyle name="Normal [0] 5 2" xfId="9415"/>
    <cellStyle name="Normal [0] 6 2" xfId="9416"/>
    <cellStyle name="Normal [0] 7 2" xfId="9417"/>
    <cellStyle name="Normal [0] 8 2" xfId="9418"/>
    <cellStyle name="Normal [0] 9 2" xfId="9419"/>
    <cellStyle name="Sortie 2 2 3" xfId="9420"/>
    <cellStyle name="Sortie 3 2 2" xfId="9421"/>
    <cellStyle name="Sortie 4 2 2" xfId="9422"/>
    <cellStyle name="Sortie 6 3" xfId="9423"/>
    <cellStyle name="Total 2 2 3" xfId="9424"/>
    <cellStyle name="Total 3 2 2" xfId="9425"/>
    <cellStyle name="Total 4 2 2" xfId="9426"/>
    <cellStyle name="Total 6 2" xfId="9427"/>
    <cellStyle name="Comma [0] 18 2" xfId="9428"/>
    <cellStyle name="Milliers 13 2 2" xfId="9429"/>
    <cellStyle name="Milliers 2 15 2" xfId="9430"/>
    <cellStyle name="Normal 43 5" xfId="9431"/>
    <cellStyle name="Milliers 2 16 2" xfId="9432"/>
    <cellStyle name="40 % - Accent4 10 5" xfId="9433"/>
    <cellStyle name="20 % - Accent4 10 5" xfId="9434"/>
    <cellStyle name="20 % - Accent1 9 5" xfId="9435"/>
    <cellStyle name="20 % - Accent3 9 5" xfId="9436"/>
    <cellStyle name="20 % - Accent5 9 5" xfId="9437"/>
    <cellStyle name="40 % - Accent1 9 5" xfId="9438"/>
    <cellStyle name="40 % - Accent3 9 5" xfId="9439"/>
    <cellStyle name="40 % - Accent6 9 5" xfId="9440"/>
    <cellStyle name="Normal 77 5" xfId="9441"/>
    <cellStyle name="40 % - Accent6 8 5" xfId="9442"/>
    <cellStyle name="40 % - Accent1 8 5" xfId="9443"/>
    <cellStyle name="20 % - Accent4 8 5" xfId="9444"/>
    <cellStyle name="20 % - Accent3 8 5" xfId="9445"/>
    <cellStyle name="20 % - Accent2 8 5" xfId="9446"/>
    <cellStyle name="20 % - Accent1 8 5" xfId="9447"/>
    <cellStyle name="20 % - Accent1 7 5" xfId="9448"/>
    <cellStyle name="20 % - Accent2 7 5" xfId="9449"/>
    <cellStyle name="20 % - Accent3 7 5" xfId="9450"/>
    <cellStyle name="20 % - Accent4 7 5" xfId="9451"/>
    <cellStyle name="20 % - Accent5 7 5" xfId="9452"/>
    <cellStyle name="20 % - Accent6 7 5" xfId="9453"/>
    <cellStyle name="40 % - Accent1 7 5" xfId="9454"/>
    <cellStyle name="40 % - Accent2 7 5" xfId="9455"/>
    <cellStyle name="40 % - Accent3 7 5" xfId="9456"/>
    <cellStyle name="40 % - Accent4 7 5" xfId="9457"/>
    <cellStyle name="40 % - Accent5 7 5" xfId="9458"/>
    <cellStyle name="40 % - Accent6 7 5" xfId="9459"/>
    <cellStyle name="Normal 76 5" xfId="9460"/>
    <cellStyle name="Milliers 16 5" xfId="9461"/>
    <cellStyle name="Milliers 5 7 2" xfId="9462"/>
    <cellStyle name="Normal 3 12 5" xfId="9463"/>
    <cellStyle name="40 % - Accent6 10 5" xfId="9464"/>
    <cellStyle name="40 % - Accent2 10 5" xfId="9465"/>
    <cellStyle name="20 % - Accent6 10 5" xfId="9466"/>
    <cellStyle name="20 % - Accent2 10 5" xfId="9467"/>
    <cellStyle name="Normal 75 5" xfId="9468"/>
    <cellStyle name="40 % - Accent4 9 5" xfId="9469"/>
    <cellStyle name="Milliers 5 6 2" xfId="9470"/>
    <cellStyle name="Normal 12 4 5" xfId="9471"/>
    <cellStyle name="Normal 3 2 4 5" xfId="9472"/>
    <cellStyle name="Normal 4 14 5" xfId="9473"/>
    <cellStyle name="Normal 5 2 4 5" xfId="9474"/>
    <cellStyle name="Normal 6 2 4 5" xfId="9475"/>
    <cellStyle name="Normal 8 4 5" xfId="9476"/>
    <cellStyle name="Normal 55 5" xfId="9477"/>
    <cellStyle name="Normal 74 5" xfId="9478"/>
    <cellStyle name="20 % - Accent2 9 5" xfId="9479"/>
    <cellStyle name="20 % - Accent4 9 5" xfId="9480"/>
    <cellStyle name="20 % - Accent6 9 5" xfId="9481"/>
    <cellStyle name="40 % - Accent2 9 5" xfId="9482"/>
    <cellStyle name="40 % - Accent5 9 5" xfId="9483"/>
    <cellStyle name="40 % - Accent5 8 5" xfId="9484"/>
    <cellStyle name="40 % - Accent4 8 5" xfId="9485"/>
    <cellStyle name="40 % - Accent3 8 5" xfId="9486"/>
    <cellStyle name="40 % - Accent2 8 5" xfId="9487"/>
    <cellStyle name="20 % - Accent6 8 5" xfId="9488"/>
    <cellStyle name="20 % - Accent5 8 5" xfId="9489"/>
    <cellStyle name="Normal 20 4 5" xfId="9490"/>
    <cellStyle name="Pourcentage 17 3 5" xfId="9491"/>
    <cellStyle name="Normal 21 4 5" xfId="9492"/>
    <cellStyle name="Pourcentage 18 3 5" xfId="9493"/>
    <cellStyle name="Normal 12 2 3 5" xfId="9494"/>
    <cellStyle name="Normal 3 2 2 2 5" xfId="9495"/>
    <cellStyle name="Normal 4 2 3 5" xfId="9496"/>
    <cellStyle name="Normal 5 2 2 2 5" xfId="9497"/>
    <cellStyle name="Normal 6 2 3 2 5" xfId="9498"/>
    <cellStyle name="Normal 8 2 2 5" xfId="9499"/>
    <cellStyle name="Normal 20 2 2 5" xfId="9500"/>
    <cellStyle name="Pourcentage 17 2 2 5" xfId="9501"/>
    <cellStyle name="Normal 21 2 2 5" xfId="9502"/>
    <cellStyle name="Pourcentage 18 2 2 5" xfId="9503"/>
    <cellStyle name="Normal 3 3 3 5" xfId="9504"/>
    <cellStyle name="Pourcentage 3 3 2 5" xfId="9505"/>
    <cellStyle name="Normal 23 2 5" xfId="9506"/>
    <cellStyle name="Commentaire 5 3 5" xfId="9507"/>
    <cellStyle name="Milliers 14 2 5" xfId="9508"/>
    <cellStyle name="Normal 24 2 5" xfId="9509"/>
    <cellStyle name="Normal 27 2 5" xfId="9510"/>
    <cellStyle name="Normal 25 2 5" xfId="9511"/>
    <cellStyle name="Normal 26 2 5" xfId="9512"/>
    <cellStyle name="40 % - Accent5 10 5" xfId="9513"/>
    <cellStyle name="40 % - Accent3 10 5" xfId="9514"/>
    <cellStyle name="40 % - Accent1 10 5" xfId="9515"/>
    <cellStyle name="20 % - Accent5 10 5" xfId="9516"/>
    <cellStyle name="20 % - Accent3 10 5" xfId="9517"/>
    <cellStyle name="20 % - Accent1 10 5" xfId="9518"/>
    <cellStyle name="Milliers 3 11 5" xfId="9519"/>
    <cellStyle name="Milliers 2 17 2" xfId="9520"/>
    <cellStyle name="Milliers 17 2" xfId="9521"/>
    <cellStyle name="Normal 78 5" xfId="9522"/>
    <cellStyle name="Pourcentage 19 5" xfId="9523"/>
    <cellStyle name="Normal 79 5" xfId="9524"/>
    <cellStyle name="Normal 80 5" xfId="9525"/>
    <cellStyle name="Milliers 18 5" xfId="9526"/>
    <cellStyle name="Normal 81 5" xfId="9527"/>
    <cellStyle name="Milliers 19 3" xfId="9528"/>
    <cellStyle name="Normal 82 3" xfId="9529"/>
    <cellStyle name="Normal 83 5" xfId="9530"/>
    <cellStyle name="Normal 84 3" xfId="9531"/>
    <cellStyle name="Normal 85 5" xfId="9532"/>
    <cellStyle name="Normal 86 5" xfId="9533"/>
    <cellStyle name="Normal 87 5" xfId="9534"/>
    <cellStyle name="Normal 88 5" xfId="9535"/>
    <cellStyle name="Normal 89 5" xfId="9536"/>
    <cellStyle name="Normal 90 5" xfId="9537"/>
    <cellStyle name="Normal 91 5" xfId="9538"/>
    <cellStyle name="Normal 92 5" xfId="9539"/>
    <cellStyle name="Normal 93 5" xfId="9540"/>
    <cellStyle name="Normal 94 5" xfId="9541"/>
    <cellStyle name="Normal 95 5" xfId="9542"/>
    <cellStyle name="Normal 12 5 5" xfId="9543"/>
    <cellStyle name="Normal 3 2 5 5" xfId="9544"/>
    <cellStyle name="Normal 4 16 5" xfId="9545"/>
    <cellStyle name="Normal 5 2 5 5" xfId="9546"/>
    <cellStyle name="Normal 6 2 5 5" xfId="9547"/>
    <cellStyle name="Normal 8 5 5" xfId="9548"/>
    <cellStyle name="Normal 20 5 5" xfId="9549"/>
    <cellStyle name="Pourcentage 17 4 5" xfId="9550"/>
    <cellStyle name="Normal 21 5 5" xfId="9551"/>
    <cellStyle name="Pourcentage 18 4 5" xfId="9552"/>
    <cellStyle name="Normal 12 2 4 5" xfId="9553"/>
    <cellStyle name="Normal 3 2 2 3 5" xfId="9554"/>
    <cellStyle name="Normal 4 2 4 5" xfId="9555"/>
    <cellStyle name="Normal 5 2 2 3 5" xfId="9556"/>
    <cellStyle name="Normal 6 2 3 3 5" xfId="9557"/>
    <cellStyle name="Normal 8 2 3 5" xfId="9558"/>
    <cellStyle name="Normal 20 2 3 5" xfId="9559"/>
    <cellStyle name="Pourcentage 17 2 3 5" xfId="9560"/>
    <cellStyle name="Normal 21 2 3 5" xfId="9561"/>
    <cellStyle name="Pourcentage 18 2 3 5" xfId="9562"/>
    <cellStyle name="Normal 96 3" xfId="9563"/>
    <cellStyle name="Pourcentage 20 3" xfId="9564"/>
    <cellStyle name="Normal 98 3" xfId="9565"/>
    <cellStyle name="Normal 97 3" xfId="9566"/>
    <cellStyle name="Commentaire 7 5" xfId="9567"/>
    <cellStyle name="20 % - Accent1 11 3" xfId="9568"/>
    <cellStyle name="40 % - Accent1 11 3" xfId="9569"/>
    <cellStyle name="20 % - Accent2 11 3" xfId="9570"/>
    <cellStyle name="40 % - Accent2 11 3" xfId="9571"/>
    <cellStyle name="20 % - Accent3 11 3" xfId="9572"/>
    <cellStyle name="40 % - Accent3 11 3" xfId="9573"/>
    <cellStyle name="20 % - Accent4 11 3" xfId="9574"/>
    <cellStyle name="40 % - Accent4 11 3" xfId="9575"/>
    <cellStyle name="20 % - Accent5 11 3" xfId="9576"/>
    <cellStyle name="40 % - Accent5 11 3" xfId="9577"/>
    <cellStyle name="20 % - Accent6 11 3" xfId="9578"/>
    <cellStyle name="40 % - Accent6 11 3" xfId="9579"/>
    <cellStyle name="Milliers 20 3" xfId="9580"/>
    <cellStyle name="Normal 3 13 3" xfId="9581"/>
    <cellStyle name="Pourcentage 8 7 3" xfId="9582"/>
    <cellStyle name="Normal 100 3" xfId="9583"/>
    <cellStyle name="Normal 99 3" xfId="9584"/>
    <cellStyle name="Calcul 2 2 2 2" xfId="9585"/>
    <cellStyle name="Entrée 2 2 2 2" xfId="9586"/>
    <cellStyle name="Euro 2 3 2" xfId="9587"/>
    <cellStyle name="Euro 2 2 2 2" xfId="9588"/>
    <cellStyle name="Euro 4 2 2" xfId="9589"/>
    <cellStyle name="Milliers 5 2 2 2" xfId="9590"/>
    <cellStyle name="Milliers 7 2 3 2" xfId="9591"/>
    <cellStyle name="Normal 11 2 3" xfId="9592"/>
    <cellStyle name="Normal 12 2 5 3" xfId="9593"/>
    <cellStyle name="Normal 13 2 2 3" xfId="9594"/>
    <cellStyle name="Normal 14 2 2 3" xfId="9595"/>
    <cellStyle name="Normal 15 2 2 3" xfId="9596"/>
    <cellStyle name="Normal 16 2 2 3" xfId="9597"/>
    <cellStyle name="Normal 17 2 2 3" xfId="9598"/>
    <cellStyle name="Normal 18 2 2 3" xfId="9599"/>
    <cellStyle name="Normal 19 2 2 3" xfId="9600"/>
    <cellStyle name="Normal 20 2 4 3" xfId="9601"/>
    <cellStyle name="Normal 21 2 4 3" xfId="9602"/>
    <cellStyle name="Normal 22 2 2 3" xfId="9603"/>
    <cellStyle name="Normal 8 2 4 3" xfId="9604"/>
    <cellStyle name="Normal 9 2 3" xfId="9605"/>
    <cellStyle name="Sortie 2 2 2 2" xfId="9606"/>
    <cellStyle name="Total 2 2 2 2" xfId="9607"/>
    <cellStyle name="Normal 12 6 3" xfId="9608"/>
    <cellStyle name="Normal 3 2 6 3" xfId="9609"/>
    <cellStyle name="Normal 4 17 3" xfId="9610"/>
    <cellStyle name="Normal 5 2 7 3" xfId="9611"/>
    <cellStyle name="Normal 6 2 6 3" xfId="9612"/>
    <cellStyle name="Normal 8 6 3" xfId="9613"/>
    <cellStyle name="Normal 20 6 3" xfId="9614"/>
    <cellStyle name="Pourcentage 17 5 3" xfId="9615"/>
    <cellStyle name="Normal 21 6 3" xfId="9616"/>
    <cellStyle name="Pourcentage 18 5 3" xfId="9617"/>
    <cellStyle name="Normal 12 2 6 3" xfId="9618"/>
    <cellStyle name="Normal 3 2 2 4 3" xfId="9619"/>
    <cellStyle name="Normal 4 2 5 3" xfId="9620"/>
    <cellStyle name="Normal 5 2 2 4 3" xfId="9621"/>
    <cellStyle name="Normal 6 2 3 4 3" xfId="9622"/>
    <cellStyle name="Normal 8 2 5 3" xfId="9623"/>
    <cellStyle name="Normal 20 2 5 3" xfId="9624"/>
    <cellStyle name="Pourcentage 17 2 4 3" xfId="9625"/>
    <cellStyle name="Normal 21 2 5 3" xfId="9626"/>
    <cellStyle name="Pourcentage 18 2 4 3" xfId="9627"/>
    <cellStyle name="20 % - Accent1 12 3" xfId="9628"/>
    <cellStyle name="40 % - Accent1 12 3" xfId="9629"/>
    <cellStyle name="20 % - Accent2 12 3" xfId="9630"/>
    <cellStyle name="40 % - Accent2 12 3" xfId="9631"/>
    <cellStyle name="20 % - Accent3 12 3" xfId="9632"/>
    <cellStyle name="40 % - Accent3 12 3" xfId="9633"/>
    <cellStyle name="20 % - Accent4 12 3" xfId="9634"/>
    <cellStyle name="40 % - Accent4 12 3" xfId="9635"/>
    <cellStyle name="20 % - Accent5 12 3" xfId="9636"/>
    <cellStyle name="40 % - Accent5 12 3" xfId="9637"/>
    <cellStyle name="20 % - Accent6 12 3" xfId="9638"/>
    <cellStyle name="40 % - Accent6 12 3" xfId="9639"/>
    <cellStyle name="Normal 3 3 4 3" xfId="9640"/>
    <cellStyle name="Pourcentage 3 3 4 3" xfId="9641"/>
    <cellStyle name="Normal 23 4 3" xfId="9642"/>
    <cellStyle name="Commentaire 5 4 3" xfId="9643"/>
    <cellStyle name="Milliers 14 3 3" xfId="9644"/>
    <cellStyle name="Normal 24 4 3" xfId="9645"/>
    <cellStyle name="Normal 27 4 3" xfId="9646"/>
    <cellStyle name="Normal 25 4 3" xfId="9647"/>
    <cellStyle name="Normal 26 4 3" xfId="9648"/>
    <cellStyle name="Normal 43 2 3" xfId="9649"/>
    <cellStyle name="40 % - Accent4 10 2 3" xfId="9650"/>
    <cellStyle name="20 % - Accent4 10 2 3" xfId="9651"/>
    <cellStyle name="20 % - Accent1 9 2 3" xfId="9652"/>
    <cellStyle name="20 % - Accent3 9 2 3" xfId="9653"/>
    <cellStyle name="20 % - Accent5 9 2 3" xfId="9654"/>
    <cellStyle name="40 % - Accent1 9 2 3" xfId="9655"/>
    <cellStyle name="40 % - Accent3 9 2 3" xfId="9656"/>
    <cellStyle name="40 % - Accent6 9 2 3" xfId="9657"/>
    <cellStyle name="Normal 77 2 3" xfId="9658"/>
    <cellStyle name="40 % - Accent6 8 2 3" xfId="9659"/>
    <cellStyle name="40 % - Accent1 8 2 3" xfId="9660"/>
    <cellStyle name="20 % - Accent4 8 2 3" xfId="9661"/>
    <cellStyle name="20 % - Accent3 8 2 3" xfId="9662"/>
    <cellStyle name="20 % - Accent2 8 2 3" xfId="9663"/>
    <cellStyle name="20 % - Accent1 8 2 3" xfId="9664"/>
    <cellStyle name="20 % - Accent1 7 2 3" xfId="9665"/>
    <cellStyle name="20 % - Accent2 7 2 3" xfId="9666"/>
    <cellStyle name="20 % - Accent3 7 2 3" xfId="9667"/>
    <cellStyle name="20 % - Accent4 7 2 3" xfId="9668"/>
    <cellStyle name="20 % - Accent5 7 2 3" xfId="9669"/>
    <cellStyle name="20 % - Accent6 7 2 3" xfId="9670"/>
    <cellStyle name="40 % - Accent1 7 2 3" xfId="9671"/>
    <cellStyle name="40 % - Accent2 7 2 3" xfId="9672"/>
    <cellStyle name="40 % - Accent3 7 2 3" xfId="9673"/>
    <cellStyle name="40 % - Accent4 7 2 3" xfId="9674"/>
    <cellStyle name="40 % - Accent5 7 2 3" xfId="9675"/>
    <cellStyle name="40 % - Accent6 7 2 3" xfId="9676"/>
    <cellStyle name="Normal 76 2 3" xfId="9677"/>
    <cellStyle name="Milliers 16 2 3" xfId="9678"/>
    <cellStyle name="Normal 3 12 2 3" xfId="9679"/>
    <cellStyle name="40 % - Accent6 10 2 3" xfId="9680"/>
    <cellStyle name="40 % - Accent2 10 2 3" xfId="9681"/>
    <cellStyle name="20 % - Accent6 10 2 3" xfId="9682"/>
    <cellStyle name="20 % - Accent2 10 2 3" xfId="9683"/>
    <cellStyle name="Normal 75 2 3" xfId="9684"/>
    <cellStyle name="40 % - Accent4 9 2 3" xfId="9685"/>
    <cellStyle name="Normal 12 4 2 3" xfId="9686"/>
    <cellStyle name="Normal 3 2 4 2 3" xfId="9687"/>
    <cellStyle name="Normal 4 14 2 3" xfId="9688"/>
    <cellStyle name="Normal 5 2 4 2 3" xfId="9689"/>
    <cellStyle name="Normal 6 2 4 2 3" xfId="9690"/>
    <cellStyle name="Normal 8 4 2 3" xfId="9691"/>
    <cellStyle name="Normal 55 2 3" xfId="9692"/>
    <cellStyle name="Normal 74 2 3" xfId="9693"/>
    <cellStyle name="20 % - Accent2 9 2 3" xfId="9694"/>
    <cellStyle name="20 % - Accent4 9 2 3" xfId="9695"/>
    <cellStyle name="20 % - Accent6 9 2 3" xfId="9696"/>
    <cellStyle name="40 % - Accent2 9 2 3" xfId="9697"/>
    <cellStyle name="40 % - Accent5 9 2 3" xfId="9698"/>
    <cellStyle name="40 % - Accent5 8 2 3" xfId="9699"/>
    <cellStyle name="40 % - Accent4 8 2 3" xfId="9700"/>
    <cellStyle name="40 % - Accent3 8 2 3" xfId="9701"/>
    <cellStyle name="40 % - Accent2 8 2 3" xfId="9702"/>
    <cellStyle name="20 % - Accent6 8 2 3" xfId="9703"/>
    <cellStyle name="20 % - Accent5 8 2 3" xfId="9704"/>
    <cellStyle name="Normal 20 4 2 3" xfId="9705"/>
    <cellStyle name="Pourcentage 17 3 2 3" xfId="9706"/>
    <cellStyle name="Normal 21 4 2 3" xfId="9707"/>
    <cellStyle name="Pourcentage 18 3 2 3" xfId="9708"/>
    <cellStyle name="Normal 12 2 3 2 3" xfId="9709"/>
    <cellStyle name="Normal 3 2 2 2 2 3" xfId="9710"/>
    <cellStyle name="Normal 4 2 3 2 3" xfId="9711"/>
    <cellStyle name="Normal 5 2 2 2 2 3" xfId="9712"/>
    <cellStyle name="Normal 6 2 3 2 2 3" xfId="9713"/>
    <cellStyle name="Normal 8 2 2 2 3" xfId="9714"/>
    <cellStyle name="Normal 20 2 2 2 3" xfId="9715"/>
    <cellStyle name="Pourcentage 17 2 2 2 3" xfId="9716"/>
    <cellStyle name="Normal 21 2 2 2 3" xfId="9717"/>
    <cellStyle name="Pourcentage 18 2 2 2 3" xfId="9718"/>
    <cellStyle name="Normal 3 3 3 2 3" xfId="9719"/>
    <cellStyle name="Pourcentage 3 3 2 2 3" xfId="9720"/>
    <cellStyle name="Normal 23 2 2 3" xfId="9721"/>
    <cellStyle name="Commentaire 5 3 2 3" xfId="9722"/>
    <cellStyle name="Milliers 14 2 2 3" xfId="9723"/>
    <cellStyle name="Normal 24 2 2 3" xfId="9724"/>
    <cellStyle name="Normal 27 2 2 3" xfId="9725"/>
    <cellStyle name="Normal 25 2 2 3" xfId="9726"/>
    <cellStyle name="Normal 26 2 2 3" xfId="9727"/>
    <cellStyle name="40 % - Accent5 10 2 3" xfId="9728"/>
    <cellStyle name="40 % - Accent3 10 2 3" xfId="9729"/>
    <cellStyle name="40 % - Accent1 10 2 3" xfId="9730"/>
    <cellStyle name="20 % - Accent5 10 2 3" xfId="9731"/>
    <cellStyle name="20 % - Accent3 10 2 3" xfId="9732"/>
    <cellStyle name="20 % - Accent1 10 2 3" xfId="9733"/>
    <cellStyle name="Milliers 3 11 2 3" xfId="9734"/>
    <cellStyle name="Normal 78 2 3" xfId="9735"/>
    <cellStyle name="Pourcentage 19 2 3" xfId="9736"/>
    <cellStyle name="Normal 79 2 3" xfId="9737"/>
    <cellStyle name="Normal 80 2 3" xfId="9738"/>
    <cellStyle name="Milliers 18 2 3" xfId="9739"/>
    <cellStyle name="Normal 81 2 3" xfId="9740"/>
    <cellStyle name="Normal 83 2 3" xfId="9741"/>
    <cellStyle name="Normal 85 2 3" xfId="9742"/>
    <cellStyle name="Normal 86 2 3" xfId="9743"/>
    <cellStyle name="Normal 87 2 3" xfId="9744"/>
    <cellStyle name="Normal 88 2 3" xfId="9745"/>
    <cellStyle name="Normal 89 2 3" xfId="9746"/>
    <cellStyle name="Normal 90 2 3" xfId="9747"/>
    <cellStyle name="Normal 91 2 3" xfId="9748"/>
    <cellStyle name="Normal 92 2 3" xfId="9749"/>
    <cellStyle name="Normal 93 2 3" xfId="9750"/>
    <cellStyle name="Normal 94 2 3" xfId="9751"/>
    <cellStyle name="Normal 95 2 3" xfId="9752"/>
    <cellStyle name="Normal 12 5 2 3" xfId="9753"/>
    <cellStyle name="Normal 3 2 5 2 3" xfId="9754"/>
    <cellStyle name="Normal 4 16 2 3" xfId="9755"/>
    <cellStyle name="Normal 5 2 5 2 3" xfId="9756"/>
    <cellStyle name="Normal 6 2 5 2 3" xfId="9757"/>
    <cellStyle name="Normal 8 5 2 3" xfId="9758"/>
    <cellStyle name="Normal 20 5 2 3" xfId="9759"/>
    <cellStyle name="Pourcentage 17 4 2 3" xfId="9760"/>
    <cellStyle name="Normal 21 5 2 3" xfId="9761"/>
    <cellStyle name="Pourcentage 18 4 2 3" xfId="9762"/>
    <cellStyle name="Normal 12 2 4 2 3" xfId="9763"/>
    <cellStyle name="Normal 3 2 2 3 2 3" xfId="9764"/>
    <cellStyle name="Normal 4 2 4 2 3" xfId="9765"/>
    <cellStyle name="Normal 5 2 2 3 2 3" xfId="9766"/>
    <cellStyle name="Normal 6 2 3 3 2 3" xfId="9767"/>
    <cellStyle name="Normal 8 2 3 2 3" xfId="9768"/>
    <cellStyle name="Normal 20 2 3 2 3" xfId="9769"/>
    <cellStyle name="Pourcentage 17 2 3 2 3" xfId="9770"/>
    <cellStyle name="Normal 21 2 3 2 3" xfId="9771"/>
    <cellStyle name="Pourcentage 18 2 3 2 3" xfId="9772"/>
    <cellStyle name="Normal 12 7 3" xfId="9773"/>
    <cellStyle name="Normal 3 2 7 3" xfId="9774"/>
    <cellStyle name="Normal 4 18 3" xfId="9775"/>
    <cellStyle name="Normal 5 2 8 3" xfId="9776"/>
    <cellStyle name="Normal 6 2 7 3" xfId="9777"/>
    <cellStyle name="Normal 8 7 3" xfId="9778"/>
    <cellStyle name="Normal 20 7 3" xfId="9779"/>
    <cellStyle name="Pourcentage 17 6 3" xfId="9780"/>
    <cellStyle name="Normal 21 7 3" xfId="9781"/>
    <cellStyle name="Pourcentage 18 6 3" xfId="9782"/>
    <cellStyle name="Normal 12 2 7 3" xfId="9783"/>
    <cellStyle name="Normal 3 2 2 5 3" xfId="9784"/>
    <cellStyle name="Normal 4 2 6 3" xfId="9785"/>
    <cellStyle name="Normal 5 2 2 5 3" xfId="9786"/>
    <cellStyle name="Normal 6 2 3 5 3" xfId="9787"/>
    <cellStyle name="Normal 8 2 6 3" xfId="9788"/>
    <cellStyle name="Normal 20 2 6 3" xfId="9789"/>
    <cellStyle name="Pourcentage 17 2 5 3" xfId="9790"/>
    <cellStyle name="Normal 21 2 6 3" xfId="9791"/>
    <cellStyle name="Pourcentage 18 2 5 3" xfId="9792"/>
    <cellStyle name="20 % - Accent1 13 3" xfId="9793"/>
    <cellStyle name="40 % - Accent1 13 3" xfId="9794"/>
    <cellStyle name="20 % - Accent2 13 3" xfId="9795"/>
    <cellStyle name="40 % - Accent2 13 3" xfId="9796"/>
    <cellStyle name="20 % - Accent3 13 3" xfId="9797"/>
    <cellStyle name="40 % - Accent3 13 3" xfId="9798"/>
    <cellStyle name="20 % - Accent4 13 3" xfId="9799"/>
    <cellStyle name="40 % - Accent4 13 3" xfId="9800"/>
    <cellStyle name="20 % - Accent5 13 3" xfId="9801"/>
    <cellStyle name="40 % - Accent5 13 3" xfId="9802"/>
    <cellStyle name="20 % - Accent6 13 3" xfId="9803"/>
    <cellStyle name="40 % - Accent6 13 3" xfId="9804"/>
    <cellStyle name="Normal 3 3 5 3" xfId="9805"/>
    <cellStyle name="Pourcentage 3 3 5 3" xfId="9806"/>
    <cellStyle name="Normal 23 5 3" xfId="9807"/>
    <cellStyle name="Commentaire 5 5 3" xfId="9808"/>
    <cellStyle name="Milliers 14 4 3" xfId="9809"/>
    <cellStyle name="Normal 24 5 3" xfId="9810"/>
    <cellStyle name="Normal 27 5 3" xfId="9811"/>
    <cellStyle name="Normal 25 5 3" xfId="9812"/>
    <cellStyle name="Normal 26 5 3" xfId="9813"/>
    <cellStyle name="Normal 43 3 3" xfId="9814"/>
    <cellStyle name="40 % - Accent4 10 3 3" xfId="9815"/>
    <cellStyle name="20 % - Accent4 10 3 3" xfId="9816"/>
    <cellStyle name="20 % - Accent1 9 3 3" xfId="9817"/>
    <cellStyle name="20 % - Accent3 9 3 3" xfId="9818"/>
    <cellStyle name="20 % - Accent5 9 3 3" xfId="9819"/>
    <cellStyle name="40 % - Accent1 9 3 3" xfId="9820"/>
    <cellStyle name="40 % - Accent3 9 3 3" xfId="9821"/>
    <cellStyle name="40 % - Accent6 9 3 3" xfId="9822"/>
    <cellStyle name="Normal 77 3 3" xfId="9823"/>
    <cellStyle name="40 % - Accent6 8 3 3" xfId="9824"/>
    <cellStyle name="40 % - Accent1 8 3 3" xfId="9825"/>
    <cellStyle name="20 % - Accent4 8 3 3" xfId="9826"/>
    <cellStyle name="20 % - Accent3 8 3 3" xfId="9827"/>
    <cellStyle name="20 % - Accent2 8 3 3" xfId="9828"/>
    <cellStyle name="20 % - Accent1 8 3 3" xfId="9829"/>
    <cellStyle name="20 % - Accent1 7 3 3" xfId="9830"/>
    <cellStyle name="20 % - Accent2 7 3 3" xfId="9831"/>
    <cellStyle name="20 % - Accent3 7 3 3" xfId="9832"/>
    <cellStyle name="20 % - Accent4 7 3 3" xfId="9833"/>
    <cellStyle name="20 % - Accent5 7 3 3" xfId="9834"/>
    <cellStyle name="20 % - Accent6 7 3 3" xfId="9835"/>
    <cellStyle name="40 % - Accent1 7 3 3" xfId="9836"/>
    <cellStyle name="40 % - Accent2 7 3 3" xfId="9837"/>
    <cellStyle name="40 % - Accent3 7 3 3" xfId="9838"/>
    <cellStyle name="40 % - Accent4 7 3 3" xfId="9839"/>
    <cellStyle name="40 % - Accent5 7 3 3" xfId="9840"/>
    <cellStyle name="40 % - Accent6 7 3 3" xfId="9841"/>
    <cellStyle name="Normal 76 3 3" xfId="9842"/>
    <cellStyle name="Milliers 16 3 3" xfId="9843"/>
    <cellStyle name="Normal 3 12 3 3" xfId="9844"/>
    <cellStyle name="40 % - Accent6 10 3 3" xfId="9845"/>
    <cellStyle name="40 % - Accent2 10 3 3" xfId="9846"/>
    <cellStyle name="20 % - Accent6 10 3 3" xfId="9847"/>
    <cellStyle name="20 % - Accent2 10 3 3" xfId="9848"/>
    <cellStyle name="Normal 75 3 3" xfId="9849"/>
    <cellStyle name="40 % - Accent4 9 3 3" xfId="9850"/>
    <cellStyle name="Normal 12 4 3 3" xfId="9851"/>
    <cellStyle name="Normal 3 2 4 3 3" xfId="9852"/>
    <cellStyle name="Normal 4 14 3 3" xfId="9853"/>
    <cellStyle name="Normal 5 2 4 3 3" xfId="9854"/>
    <cellStyle name="Normal 6 2 4 3 3" xfId="9855"/>
    <cellStyle name="Normal 8 4 3 3" xfId="9856"/>
    <cellStyle name="Normal 55 3 3" xfId="9857"/>
    <cellStyle name="Normal 74 3 3" xfId="9858"/>
    <cellStyle name="20 % - Accent2 9 3 3" xfId="9859"/>
    <cellStyle name="20 % - Accent4 9 3 3" xfId="9860"/>
    <cellStyle name="20 % - Accent6 9 3 3" xfId="9861"/>
    <cellStyle name="40 % - Accent2 9 3 3" xfId="9862"/>
    <cellStyle name="40 % - Accent5 9 3 3" xfId="9863"/>
    <cellStyle name="40 % - Accent5 8 3 3" xfId="9864"/>
    <cellStyle name="40 % - Accent4 8 3 3" xfId="9865"/>
    <cellStyle name="40 % - Accent3 8 3 3" xfId="9866"/>
    <cellStyle name="40 % - Accent2 8 3 3" xfId="9867"/>
    <cellStyle name="20 % - Accent6 8 3 3" xfId="9868"/>
    <cellStyle name="20 % - Accent5 8 3 3" xfId="9869"/>
    <cellStyle name="Normal 20 4 3 3" xfId="9870"/>
    <cellStyle name="Pourcentage 17 3 3 3" xfId="9871"/>
    <cellStyle name="Normal 21 4 3 3" xfId="9872"/>
    <cellStyle name="Pourcentage 18 3 3 3" xfId="9873"/>
    <cellStyle name="Normal 12 2 3 3 3" xfId="9874"/>
    <cellStyle name="Normal 3 2 2 2 3 3" xfId="9875"/>
    <cellStyle name="Normal 4 2 3 3 3" xfId="9876"/>
    <cellStyle name="Normal 5 2 2 2 3 3" xfId="9877"/>
    <cellStyle name="Normal 6 2 3 2 3 3" xfId="9878"/>
    <cellStyle name="Normal 8 2 2 3 3" xfId="9879"/>
    <cellStyle name="Normal 20 2 2 3 3" xfId="9880"/>
    <cellStyle name="Pourcentage 17 2 2 3 3" xfId="9881"/>
    <cellStyle name="Normal 21 2 2 3 3" xfId="9882"/>
    <cellStyle name="Pourcentage 18 2 2 3 3" xfId="9883"/>
    <cellStyle name="Normal 3 3 3 3 3" xfId="9884"/>
    <cellStyle name="Pourcentage 3 3 2 3 3" xfId="9885"/>
    <cellStyle name="Normal 23 2 3 3" xfId="9886"/>
    <cellStyle name="Commentaire 5 3 3 3" xfId="9887"/>
    <cellStyle name="Milliers 14 2 3 3" xfId="9888"/>
    <cellStyle name="Normal 24 2 3 3" xfId="9889"/>
    <cellStyle name="Normal 27 2 3 3" xfId="9890"/>
    <cellStyle name="Normal 25 2 3 3" xfId="9891"/>
    <cellStyle name="Normal 26 2 3 3" xfId="9892"/>
    <cellStyle name="40 % - Accent5 10 3 3" xfId="9893"/>
    <cellStyle name="40 % - Accent3 10 3 3" xfId="9894"/>
    <cellStyle name="40 % - Accent1 10 3 3" xfId="9895"/>
    <cellStyle name="20 % - Accent5 10 3 3" xfId="9896"/>
    <cellStyle name="20 % - Accent3 10 3 3" xfId="9897"/>
    <cellStyle name="20 % - Accent1 10 3 3" xfId="9898"/>
    <cellStyle name="Milliers 3 11 3 3" xfId="9899"/>
    <cellStyle name="Normal 78 3 3" xfId="9900"/>
    <cellStyle name="Pourcentage 19 3 3" xfId="9901"/>
    <cellStyle name="Normal 79 3 3" xfId="9902"/>
    <cellStyle name="Normal 80 3 3" xfId="9903"/>
    <cellStyle name="Milliers 18 3 3" xfId="9904"/>
    <cellStyle name="Normal 81 3 3" xfId="9905"/>
    <cellStyle name="Milliers 19 2 2" xfId="9906"/>
    <cellStyle name="Normal 82 2 2" xfId="9907"/>
    <cellStyle name="Normal 83 3 3" xfId="9908"/>
    <cellStyle name="Normal 84 2 2" xfId="9909"/>
    <cellStyle name="Normal 85 3 3" xfId="9910"/>
    <cellStyle name="Normal 86 3 3" xfId="9911"/>
    <cellStyle name="Normal 87 3 3" xfId="9912"/>
    <cellStyle name="Normal 88 3 3" xfId="9913"/>
    <cellStyle name="Normal 89 3 3" xfId="9914"/>
    <cellStyle name="Normal 90 3 3" xfId="9915"/>
    <cellStyle name="Normal 91 3 3" xfId="9916"/>
    <cellStyle name="Normal 92 3 3" xfId="9917"/>
    <cellStyle name="Normal 93 3 3" xfId="9918"/>
    <cellStyle name="Normal 94 3 3" xfId="9919"/>
    <cellStyle name="Normal 95 3 3" xfId="9920"/>
    <cellStyle name="Normal 12 5 3 3" xfId="9921"/>
    <cellStyle name="Normal 3 2 5 3 3" xfId="9922"/>
    <cellStyle name="Normal 4 16 3 3" xfId="9923"/>
    <cellStyle name="Normal 5 2 5 3 3" xfId="9924"/>
    <cellStyle name="Normal 6 2 5 3 3" xfId="9925"/>
    <cellStyle name="Normal 8 5 3 3" xfId="9926"/>
    <cellStyle name="Normal 20 5 3 3" xfId="9927"/>
    <cellStyle name="Pourcentage 17 4 3 3" xfId="9928"/>
    <cellStyle name="Normal 21 5 3 3" xfId="9929"/>
    <cellStyle name="Pourcentage 18 4 3 3" xfId="9930"/>
    <cellStyle name="Normal 12 2 4 3 3" xfId="9931"/>
    <cellStyle name="Normal 3 2 2 3 3 3" xfId="9932"/>
    <cellStyle name="Normal 4 2 4 3 3" xfId="9933"/>
    <cellStyle name="Normal 5 2 2 3 3 3" xfId="9934"/>
    <cellStyle name="Normal 6 2 3 3 3 3" xfId="9935"/>
    <cellStyle name="Normal 8 2 3 3 3" xfId="9936"/>
    <cellStyle name="Normal 20 2 3 3 3" xfId="9937"/>
    <cellStyle name="Pourcentage 17 2 3 3 3" xfId="9938"/>
    <cellStyle name="Normal 21 2 3 3 3" xfId="9939"/>
    <cellStyle name="Pourcentage 18 2 3 3 3" xfId="9940"/>
    <cellStyle name="Normal 101 4" xfId="9941"/>
    <cellStyle name="Pourcentage 21 3" xfId="9942"/>
    <cellStyle name="Milliers 21 3" xfId="9943"/>
    <cellStyle name="20 % - Accent1 10 2 2 2" xfId="9944"/>
    <cellStyle name="20 % - Accent1 10 3 2 2" xfId="9945"/>
    <cellStyle name="20 % - Accent1 10 4 2" xfId="9946"/>
    <cellStyle name="20 % - Accent1 11 2 2" xfId="9947"/>
    <cellStyle name="20 % - Accent1 12 2 2" xfId="9948"/>
    <cellStyle name="20 % - Accent1 13 2 2" xfId="9949"/>
    <cellStyle name="20 % - Accent1 7 2 2 2" xfId="9950"/>
    <cellStyle name="20 % - Accent1 7 3 2 2" xfId="9951"/>
    <cellStyle name="20 % - Accent1 7 4 2" xfId="9952"/>
    <cellStyle name="20 % - Accent1 8 2 2 2" xfId="9953"/>
    <cellStyle name="20 % - Accent1 8 3 2 2" xfId="9954"/>
    <cellStyle name="20 % - Accent1 8 4 2" xfId="9955"/>
    <cellStyle name="20 % - Accent1 9 2 2 2" xfId="9956"/>
    <cellStyle name="20 % - Accent1 9 3 2 2" xfId="9957"/>
    <cellStyle name="20 % - Accent1 9 4 2" xfId="9958"/>
    <cellStyle name="20 % - Accent2 10 2 2 2" xfId="9959"/>
    <cellStyle name="20 % - Accent2 10 3 2 2" xfId="9960"/>
    <cellStyle name="20 % - Accent2 10 4 2" xfId="9961"/>
    <cellStyle name="20 % - Accent2 11 2 2" xfId="9962"/>
    <cellStyle name="20 % - Accent2 12 2 2" xfId="9963"/>
    <cellStyle name="20 % - Accent2 13 2 2" xfId="9964"/>
    <cellStyle name="20 % - Accent2 7 2 2 2" xfId="9965"/>
    <cellStyle name="20 % - Accent2 7 3 2 2" xfId="9966"/>
    <cellStyle name="20 % - Accent2 7 4 2" xfId="9967"/>
    <cellStyle name="20 % - Accent2 8 2 2 2" xfId="9968"/>
    <cellStyle name="20 % - Accent2 8 3 2 2" xfId="9969"/>
    <cellStyle name="20 % - Accent2 8 4 2" xfId="9970"/>
    <cellStyle name="20 % - Accent2 9 2 2 2" xfId="9971"/>
    <cellStyle name="20 % - Accent2 9 3 2 2" xfId="9972"/>
    <cellStyle name="20 % - Accent2 9 4 2" xfId="9973"/>
    <cellStyle name="20 % - Accent3 10 2 2 2" xfId="9974"/>
    <cellStyle name="20 % - Accent3 10 3 2 2" xfId="9975"/>
    <cellStyle name="20 % - Accent3 10 4 2" xfId="9976"/>
    <cellStyle name="20 % - Accent3 11 2 2" xfId="9977"/>
    <cellStyle name="20 % - Accent3 12 2 2" xfId="9978"/>
    <cellStyle name="20 % - Accent3 13 2 2" xfId="9979"/>
    <cellStyle name="20 % - Accent3 7 2 2 2" xfId="9980"/>
    <cellStyle name="20 % - Accent3 7 3 2 2" xfId="9981"/>
    <cellStyle name="20 % - Accent3 7 4 2" xfId="9982"/>
    <cellStyle name="20 % - Accent3 8 2 2 2" xfId="9983"/>
    <cellStyle name="20 % - Accent3 8 3 2 2" xfId="9984"/>
    <cellStyle name="20 % - Accent3 8 4 2" xfId="9985"/>
    <cellStyle name="20 % - Accent3 9 2 2 2" xfId="9986"/>
    <cellStyle name="20 % - Accent3 9 3 2 2" xfId="9987"/>
    <cellStyle name="20 % - Accent3 9 4 2" xfId="9988"/>
    <cellStyle name="20 % - Accent4 10 2 2 2" xfId="9989"/>
    <cellStyle name="20 % - Accent4 10 3 2 2" xfId="9990"/>
    <cellStyle name="20 % - Accent4 10 4 2" xfId="9991"/>
    <cellStyle name="20 % - Accent4 11 2 2" xfId="9992"/>
    <cellStyle name="20 % - Accent4 12 2 2" xfId="9993"/>
    <cellStyle name="20 % - Accent4 13 2 2" xfId="9994"/>
    <cellStyle name="20 % - Accent4 7 2 2 2" xfId="9995"/>
    <cellStyle name="20 % - Accent4 7 3 2 2" xfId="9996"/>
    <cellStyle name="20 % - Accent4 7 4 2" xfId="9997"/>
    <cellStyle name="20 % - Accent4 8 2 2 2" xfId="9998"/>
    <cellStyle name="20 % - Accent4 8 3 2 2" xfId="9999"/>
    <cellStyle name="20 % - Accent4 8 4 2" xfId="10000"/>
    <cellStyle name="20 % - Accent4 9 2 2 2" xfId="10001"/>
    <cellStyle name="20 % - Accent4 9 3 2 2" xfId="10002"/>
    <cellStyle name="20 % - Accent4 9 4 2" xfId="10003"/>
    <cellStyle name="20 % - Accent5 10 2 2 2" xfId="10004"/>
    <cellStyle name="20 % - Accent5 10 3 2 2" xfId="10005"/>
    <cellStyle name="20 % - Accent5 10 4 2" xfId="10006"/>
    <cellStyle name="20 % - Accent5 11 2 2" xfId="10007"/>
    <cellStyle name="20 % - Accent5 12 2 2" xfId="10008"/>
    <cellStyle name="20 % - Accent5 13 2 2" xfId="10009"/>
    <cellStyle name="20 % - Accent5 7 2 2 2" xfId="10010"/>
    <cellStyle name="20 % - Accent5 7 3 2 2" xfId="10011"/>
    <cellStyle name="20 % - Accent5 7 4 2" xfId="10012"/>
    <cellStyle name="20 % - Accent5 8 2 2 2" xfId="10013"/>
    <cellStyle name="20 % - Accent5 8 3 2 2" xfId="10014"/>
    <cellStyle name="20 % - Accent5 8 4 2" xfId="10015"/>
    <cellStyle name="20 % - Accent5 9 2 2 2" xfId="10016"/>
    <cellStyle name="20 % - Accent5 9 3 2 2" xfId="10017"/>
    <cellStyle name="20 % - Accent5 9 4 2" xfId="10018"/>
    <cellStyle name="20 % - Accent6 10 2 2 2" xfId="10019"/>
    <cellStyle name="20 % - Accent6 10 3 2 2" xfId="10020"/>
    <cellStyle name="20 % - Accent6 10 4 2" xfId="10021"/>
    <cellStyle name="20 % - Accent6 11 2 2" xfId="10022"/>
    <cellStyle name="20 % - Accent6 12 2 2" xfId="10023"/>
    <cellStyle name="20 % - Accent6 13 2 2" xfId="10024"/>
    <cellStyle name="20 % - Accent6 7 2 2 2" xfId="10025"/>
    <cellStyle name="20 % - Accent6 7 3 2 2" xfId="10026"/>
    <cellStyle name="20 % - Accent6 7 4 2" xfId="10027"/>
    <cellStyle name="20 % - Accent6 8 2 2 2" xfId="10028"/>
    <cellStyle name="20 % - Accent6 8 3 2 2" xfId="10029"/>
    <cellStyle name="20 % - Accent6 8 4 2" xfId="10030"/>
    <cellStyle name="20 % - Accent6 9 2 2 2" xfId="10031"/>
    <cellStyle name="20 % - Accent6 9 3 2 2" xfId="10032"/>
    <cellStyle name="20 % - Accent6 9 4 2" xfId="10033"/>
    <cellStyle name="20% - Accent1 10 3" xfId="10034"/>
    <cellStyle name="20% - Accent1 10 2 2" xfId="10035"/>
    <cellStyle name="20% - Accent1 11 3" xfId="10036"/>
    <cellStyle name="20% - Accent1 11 2 2" xfId="10037"/>
    <cellStyle name="20% - Accent1 12 3" xfId="10038"/>
    <cellStyle name="20% - Accent1 12 2 2" xfId="10039"/>
    <cellStyle name="20% - Accent1 13 3" xfId="10040"/>
    <cellStyle name="20% - Accent1 13 2 2" xfId="10041"/>
    <cellStyle name="20% - Accent1 14 3" xfId="10042"/>
    <cellStyle name="20% - Accent1 14 2 2" xfId="10043"/>
    <cellStyle name="20% - Accent1 15 3" xfId="10044"/>
    <cellStyle name="20% - Accent1 15 2 2" xfId="10045"/>
    <cellStyle name="20% - Accent1 16 3" xfId="10046"/>
    <cellStyle name="20% - Accent1 16 2 2" xfId="10047"/>
    <cellStyle name="20% - Accent1 17 3" xfId="10048"/>
    <cellStyle name="20% - Accent1 17 2 2" xfId="10049"/>
    <cellStyle name="20% - Accent1 18 3" xfId="10050"/>
    <cellStyle name="20% - Accent1 18 2 2" xfId="10051"/>
    <cellStyle name="20% - Accent1 19 3" xfId="10052"/>
    <cellStyle name="20% - Accent1 19 2 2" xfId="10053"/>
    <cellStyle name="20% - Accent1 2 3" xfId="10054"/>
    <cellStyle name="20% - Accent1 2 2 2" xfId="10055"/>
    <cellStyle name="20% - Accent1 20 3" xfId="10056"/>
    <cellStyle name="20% - Accent1 20 2 2" xfId="10057"/>
    <cellStyle name="20% - Accent1 21 3" xfId="10058"/>
    <cellStyle name="20% - Accent1 21 2 2" xfId="10059"/>
    <cellStyle name="20% - Accent1 22 3" xfId="10060"/>
    <cellStyle name="20% - Accent1 22 2 2" xfId="10061"/>
    <cellStyle name="20% - Accent1 23 3" xfId="10062"/>
    <cellStyle name="20% - Accent1 23 2 2" xfId="10063"/>
    <cellStyle name="20% - Accent1 24 3" xfId="10064"/>
    <cellStyle name="20% - Accent1 24 2 2" xfId="10065"/>
    <cellStyle name="20% - Accent1 25 3" xfId="10066"/>
    <cellStyle name="20% - Accent1 25 2 2" xfId="10067"/>
    <cellStyle name="20% - Accent1 26 3" xfId="10068"/>
    <cellStyle name="20% - Accent1 26 2 2" xfId="10069"/>
    <cellStyle name="20% - Accent1 27 3" xfId="10070"/>
    <cellStyle name="20% - Accent1 27 2 2" xfId="10071"/>
    <cellStyle name="20% - Accent1 28 3" xfId="10072"/>
    <cellStyle name="20% - Accent1 28 2 2" xfId="10073"/>
    <cellStyle name="20% - Accent1 3 3" xfId="10074"/>
    <cellStyle name="20% - Accent1 3 2 2" xfId="10075"/>
    <cellStyle name="20% - Accent1 4 3" xfId="10076"/>
    <cellStyle name="20% - Accent1 4 2 2" xfId="10077"/>
    <cellStyle name="20% - Accent1 5 3" xfId="10078"/>
    <cellStyle name="20% - Accent1 5 2 2" xfId="10079"/>
    <cellStyle name="20% - Accent1 6 3" xfId="10080"/>
    <cellStyle name="20% - Accent1 6 2 2" xfId="10081"/>
    <cellStyle name="20% - Accent1 7 3" xfId="10082"/>
    <cellStyle name="20% - Accent1 7 2 2" xfId="10083"/>
    <cellStyle name="20% - Accent1 8 3" xfId="10084"/>
    <cellStyle name="20% - Accent1 8 2 2" xfId="10085"/>
    <cellStyle name="20% - Accent1 9 3" xfId="10086"/>
    <cellStyle name="20% - Accent1 9 2 2" xfId="10087"/>
    <cellStyle name="20% - Accent2 10 3" xfId="10088"/>
    <cellStyle name="20% - Accent2 10 2 2" xfId="10089"/>
    <cellStyle name="20% - Accent2 11 3" xfId="10090"/>
    <cellStyle name="20% - Accent2 11 2 2" xfId="10091"/>
    <cellStyle name="20% - Accent2 12 3" xfId="10092"/>
    <cellStyle name="20% - Accent2 12 2 2" xfId="10093"/>
    <cellStyle name="20% - Accent2 13 3" xfId="10094"/>
    <cellStyle name="20% - Accent2 13 2 2" xfId="10095"/>
    <cellStyle name="20% - Accent2 14 3" xfId="10096"/>
    <cellStyle name="20% - Accent2 14 2 2" xfId="10097"/>
    <cellStyle name="20% - Accent2 15 3" xfId="10098"/>
    <cellStyle name="20% - Accent2 15 2 2" xfId="10099"/>
    <cellStyle name="20% - Accent2 16 3" xfId="10100"/>
    <cellStyle name="20% - Accent2 16 2 2" xfId="10101"/>
    <cellStyle name="20% - Accent2 17 3" xfId="10102"/>
    <cellStyle name="20% - Accent2 17 2 2" xfId="10103"/>
    <cellStyle name="20% - Accent2 18 3" xfId="10104"/>
    <cellStyle name="20% - Accent2 18 2 2" xfId="10105"/>
    <cellStyle name="20% - Accent2 19 3" xfId="10106"/>
    <cellStyle name="20% - Accent2 19 2 2" xfId="10107"/>
    <cellStyle name="20% - Accent2 2 3" xfId="10108"/>
    <cellStyle name="20% - Accent2 2 2 2" xfId="10109"/>
    <cellStyle name="20% - Accent2 20 3" xfId="10110"/>
    <cellStyle name="20% - Accent2 20 2 2" xfId="10111"/>
    <cellStyle name="20% - Accent2 21 3" xfId="10112"/>
    <cellStyle name="20% - Accent2 21 2 2" xfId="10113"/>
    <cellStyle name="20% - Accent2 22 3" xfId="10114"/>
    <cellStyle name="20% - Accent2 22 2 2" xfId="10115"/>
    <cellStyle name="20% - Accent2 23 3" xfId="10116"/>
    <cellStyle name="20% - Accent2 23 2 2" xfId="10117"/>
    <cellStyle name="20% - Accent2 24 3" xfId="10118"/>
    <cellStyle name="20% - Accent2 24 2 2" xfId="10119"/>
    <cellStyle name="20% - Accent2 25 3" xfId="10120"/>
    <cellStyle name="20% - Accent2 25 2 2" xfId="10121"/>
    <cellStyle name="20% - Accent2 26 3" xfId="10122"/>
    <cellStyle name="20% - Accent2 26 2 2" xfId="10123"/>
    <cellStyle name="20% - Accent2 27 3" xfId="10124"/>
    <cellStyle name="20% - Accent2 27 2 2" xfId="10125"/>
    <cellStyle name="20% - Accent2 28 3" xfId="10126"/>
    <cellStyle name="20% - Accent2 28 2 2" xfId="10127"/>
    <cellStyle name="20% - Accent2 3 3" xfId="10128"/>
    <cellStyle name="20% - Accent2 3 2 2" xfId="10129"/>
    <cellStyle name="20% - Accent2 4 3" xfId="10130"/>
    <cellStyle name="20% - Accent2 4 2 2" xfId="10131"/>
    <cellStyle name="20% - Accent2 5 3" xfId="10132"/>
    <cellStyle name="20% - Accent2 5 2 2" xfId="10133"/>
    <cellStyle name="20% - Accent2 6 3" xfId="10134"/>
    <cellStyle name="20% - Accent2 6 2 2" xfId="10135"/>
    <cellStyle name="20% - Accent2 7 3" xfId="10136"/>
    <cellStyle name="20% - Accent2 7 2 2" xfId="10137"/>
    <cellStyle name="20% - Accent2 8 3" xfId="10138"/>
    <cellStyle name="20% - Accent2 8 2 2" xfId="10139"/>
    <cellStyle name="20% - Accent2 9 3" xfId="10140"/>
    <cellStyle name="20% - Accent2 9 2 2" xfId="10141"/>
    <cellStyle name="20% - Accent3 10 3" xfId="10142"/>
    <cellStyle name="20% - Accent3 10 2 2" xfId="10143"/>
    <cellStyle name="20% - Accent3 11 3" xfId="10144"/>
    <cellStyle name="20% - Accent3 11 2 2" xfId="10145"/>
    <cellStyle name="20% - Accent3 12 3" xfId="10146"/>
    <cellStyle name="20% - Accent3 12 2 2" xfId="10147"/>
    <cellStyle name="20% - Accent3 13 3" xfId="10148"/>
    <cellStyle name="20% - Accent3 13 2 2" xfId="10149"/>
    <cellStyle name="20% - Accent3 14 3" xfId="10150"/>
    <cellStyle name="20% - Accent3 14 2 2" xfId="10151"/>
    <cellStyle name="20% - Accent3 15 3" xfId="10152"/>
    <cellStyle name="20% - Accent3 15 2 2" xfId="10153"/>
    <cellStyle name="20% - Accent3 16 3" xfId="10154"/>
    <cellStyle name="20% - Accent3 16 2 2" xfId="10155"/>
    <cellStyle name="20% - Accent3 17 3" xfId="10156"/>
    <cellStyle name="20% - Accent3 17 2 2" xfId="10157"/>
    <cellStyle name="20% - Accent3 18 3" xfId="10158"/>
    <cellStyle name="20% - Accent3 18 2 2" xfId="10159"/>
    <cellStyle name="20% - Accent3 19 3" xfId="10160"/>
    <cellStyle name="20% - Accent3 19 2 2" xfId="10161"/>
    <cellStyle name="20% - Accent3 2 3" xfId="10162"/>
    <cellStyle name="20% - Accent3 2 2 2" xfId="10163"/>
    <cellStyle name="20% - Accent3 20 3" xfId="10164"/>
    <cellStyle name="20% - Accent3 20 2 2" xfId="10165"/>
    <cellStyle name="20% - Accent3 21 3" xfId="10166"/>
    <cellStyle name="20% - Accent3 21 2 2" xfId="10167"/>
    <cellStyle name="20% - Accent3 22 3" xfId="10168"/>
    <cellStyle name="20% - Accent3 22 2 2" xfId="10169"/>
    <cellStyle name="20% - Accent3 23 3" xfId="10170"/>
    <cellStyle name="20% - Accent3 23 2 2" xfId="10171"/>
    <cellStyle name="20% - Accent3 24 3" xfId="10172"/>
    <cellStyle name="20% - Accent3 24 2 2" xfId="10173"/>
    <cellStyle name="20% - Accent3 25 3" xfId="10174"/>
    <cellStyle name="20% - Accent3 25 2 2" xfId="10175"/>
    <cellStyle name="20% - Accent3 26 3" xfId="10176"/>
    <cellStyle name="20% - Accent3 26 2 2" xfId="10177"/>
    <cellStyle name="20% - Accent3 27 3" xfId="10178"/>
    <cellStyle name="20% - Accent3 27 2 2" xfId="10179"/>
    <cellStyle name="20% - Accent3 28 3" xfId="10180"/>
    <cellStyle name="20% - Accent3 28 2 2" xfId="10181"/>
    <cellStyle name="20% - Accent3 3 3" xfId="10182"/>
    <cellStyle name="20% - Accent3 3 2 2" xfId="10183"/>
    <cellStyle name="20% - Accent3 4 3" xfId="10184"/>
    <cellStyle name="20% - Accent3 4 2 2" xfId="10185"/>
    <cellStyle name="20% - Accent3 5 3" xfId="10186"/>
    <cellStyle name="20% - Accent3 5 2 2" xfId="10187"/>
    <cellStyle name="20% - Accent3 6 3" xfId="10188"/>
    <cellStyle name="20% - Accent3 6 2 2" xfId="10189"/>
    <cellStyle name="20% - Accent3 7 3" xfId="10190"/>
    <cellStyle name="20% - Accent3 7 2 2" xfId="10191"/>
    <cellStyle name="20% - Accent3 8 3" xfId="10192"/>
    <cellStyle name="20% - Accent3 8 2 2" xfId="10193"/>
    <cellStyle name="20% - Accent3 9 3" xfId="10194"/>
    <cellStyle name="20% - Accent3 9 2 2" xfId="10195"/>
    <cellStyle name="20% - Accent4 10 3" xfId="10196"/>
    <cellStyle name="20% - Accent4 10 2 2" xfId="10197"/>
    <cellStyle name="20% - Accent4 11 3" xfId="10198"/>
    <cellStyle name="20% - Accent4 11 2 2" xfId="10199"/>
    <cellStyle name="20% - Accent4 12 3" xfId="10200"/>
    <cellStyle name="20% - Accent4 12 2 2" xfId="10201"/>
    <cellStyle name="20% - Accent4 13 3" xfId="10202"/>
    <cellStyle name="20% - Accent4 13 2 2" xfId="10203"/>
    <cellStyle name="20% - Accent4 14 3" xfId="10204"/>
    <cellStyle name="20% - Accent4 14 2 2" xfId="10205"/>
    <cellStyle name="20% - Accent4 15 3" xfId="10206"/>
    <cellStyle name="20% - Accent4 15 2 2" xfId="10207"/>
    <cellStyle name="20% - Accent4 16 3" xfId="10208"/>
    <cellStyle name="20% - Accent4 16 2 2" xfId="10209"/>
    <cellStyle name="20% - Accent4 17 3" xfId="10210"/>
    <cellStyle name="20% - Accent4 17 2 2" xfId="10211"/>
    <cellStyle name="20% - Accent4 18 3" xfId="10212"/>
    <cellStyle name="20% - Accent4 18 2 2" xfId="10213"/>
    <cellStyle name="20% - Accent4 19 3" xfId="10214"/>
    <cellStyle name="20% - Accent4 19 2 2" xfId="10215"/>
    <cellStyle name="20% - Accent4 2 3" xfId="10216"/>
    <cellStyle name="20% - Accent4 2 2 2" xfId="10217"/>
    <cellStyle name="20% - Accent4 20 3" xfId="10218"/>
    <cellStyle name="20% - Accent4 20 2 2" xfId="10219"/>
    <cellStyle name="20% - Accent4 21 3" xfId="10220"/>
    <cellStyle name="20% - Accent4 21 2 2" xfId="10221"/>
    <cellStyle name="20% - Accent4 22 3" xfId="10222"/>
    <cellStyle name="20% - Accent4 22 2 2" xfId="10223"/>
    <cellStyle name="20% - Accent4 23 3" xfId="10224"/>
    <cellStyle name="20% - Accent4 23 2 2" xfId="10225"/>
    <cellStyle name="20% - Accent4 24 3" xfId="10226"/>
    <cellStyle name="20% - Accent4 24 2 2" xfId="10227"/>
    <cellStyle name="20% - Accent4 25 3" xfId="10228"/>
    <cellStyle name="20% - Accent4 25 2 2" xfId="10229"/>
    <cellStyle name="20% - Accent4 26 3" xfId="10230"/>
    <cellStyle name="20% - Accent4 26 2 2" xfId="10231"/>
    <cellStyle name="20% - Accent4 27 3" xfId="10232"/>
    <cellStyle name="20% - Accent4 27 2 2" xfId="10233"/>
    <cellStyle name="20% - Accent4 28 3" xfId="10234"/>
    <cellStyle name="20% - Accent4 28 2 2" xfId="10235"/>
    <cellStyle name="20% - Accent4 3 3" xfId="10236"/>
    <cellStyle name="20% - Accent4 3 2 2" xfId="10237"/>
    <cellStyle name="20% - Accent4 4 3" xfId="10238"/>
    <cellStyle name="20% - Accent4 4 2 2" xfId="10239"/>
    <cellStyle name="20% - Accent4 5 3" xfId="10240"/>
    <cellStyle name="20% - Accent4 5 2 2" xfId="10241"/>
    <cellStyle name="20% - Accent4 6 3" xfId="10242"/>
    <cellStyle name="20% - Accent4 6 2 2" xfId="10243"/>
    <cellStyle name="20% - Accent4 7 3" xfId="10244"/>
    <cellStyle name="20% - Accent4 7 2 2" xfId="10245"/>
    <cellStyle name="20% - Accent4 8 3" xfId="10246"/>
    <cellStyle name="20% - Accent4 8 2 2" xfId="10247"/>
    <cellStyle name="20% - Accent4 9 3" xfId="10248"/>
    <cellStyle name="20% - Accent4 9 2 2" xfId="10249"/>
    <cellStyle name="20% - Accent5 10 3" xfId="10250"/>
    <cellStyle name="20% - Accent5 10 2 2" xfId="10251"/>
    <cellStyle name="20% - Accent5 11 3" xfId="10252"/>
    <cellStyle name="20% - Accent5 11 2 2" xfId="10253"/>
    <cellStyle name="20% - Accent5 12 3" xfId="10254"/>
    <cellStyle name="20% - Accent5 12 2 2" xfId="10255"/>
    <cellStyle name="20% - Accent5 13 3" xfId="10256"/>
    <cellStyle name="20% - Accent5 13 2 2" xfId="10257"/>
    <cellStyle name="20% - Accent5 14 3" xfId="10258"/>
    <cellStyle name="20% - Accent5 14 2 2" xfId="10259"/>
    <cellStyle name="20% - Accent5 15 3" xfId="10260"/>
    <cellStyle name="20% - Accent5 15 2 2" xfId="10261"/>
    <cellStyle name="20% - Accent5 16 3" xfId="10262"/>
    <cellStyle name="20% - Accent5 16 2 2" xfId="10263"/>
    <cellStyle name="20% - Accent5 17 3" xfId="10264"/>
    <cellStyle name="20% - Accent5 17 2 2" xfId="10265"/>
    <cellStyle name="20% - Accent5 18 3" xfId="10266"/>
    <cellStyle name="20% - Accent5 18 2 2" xfId="10267"/>
    <cellStyle name="20% - Accent5 19 3" xfId="10268"/>
    <cellStyle name="20% - Accent5 19 2 2" xfId="10269"/>
    <cellStyle name="20% - Accent5 2 3" xfId="10270"/>
    <cellStyle name="20% - Accent5 2 2 2" xfId="10271"/>
    <cellStyle name="20% - Accent5 20 3" xfId="10272"/>
    <cellStyle name="20% - Accent5 20 2 2" xfId="10273"/>
    <cellStyle name="20% - Accent5 21 3" xfId="10274"/>
    <cellStyle name="20% - Accent5 21 2 2" xfId="10275"/>
    <cellStyle name="20% - Accent5 22 3" xfId="10276"/>
    <cellStyle name="20% - Accent5 22 2 2" xfId="10277"/>
    <cellStyle name="20% - Accent5 23 3" xfId="10278"/>
    <cellStyle name="20% - Accent5 23 2 2" xfId="10279"/>
    <cellStyle name="20% - Accent5 24 3" xfId="10280"/>
    <cellStyle name="20% - Accent5 24 2 2" xfId="10281"/>
    <cellStyle name="20% - Accent5 25 3" xfId="10282"/>
    <cellStyle name="20% - Accent5 25 2 2" xfId="10283"/>
    <cellStyle name="20% - Accent5 26 3" xfId="10284"/>
    <cellStyle name="20% - Accent5 26 2 2" xfId="10285"/>
    <cellStyle name="20% - Accent5 27 3" xfId="10286"/>
    <cellStyle name="20% - Accent5 27 2 2" xfId="10287"/>
    <cellStyle name="20% - Accent5 28 3" xfId="10288"/>
    <cellStyle name="20% - Accent5 28 2 2" xfId="10289"/>
    <cellStyle name="20% - Accent5 3 3" xfId="10290"/>
    <cellStyle name="20% - Accent5 3 2 2" xfId="10291"/>
    <cellStyle name="20% - Accent5 4 3" xfId="10292"/>
    <cellStyle name="20% - Accent5 4 2 2" xfId="10293"/>
    <cellStyle name="20% - Accent5 5 3" xfId="10294"/>
    <cellStyle name="20% - Accent5 5 2 2" xfId="10295"/>
    <cellStyle name="20% - Accent5 6 3" xfId="10296"/>
    <cellStyle name="20% - Accent5 6 2 2" xfId="10297"/>
    <cellStyle name="20% - Accent5 7 3" xfId="10298"/>
    <cellStyle name="20% - Accent5 7 2 2" xfId="10299"/>
    <cellStyle name="20% - Accent5 8 3" xfId="10300"/>
    <cellStyle name="20% - Accent5 8 2 2" xfId="10301"/>
    <cellStyle name="20% - Accent5 9 3" xfId="10302"/>
    <cellStyle name="20% - Accent5 9 2 2" xfId="10303"/>
    <cellStyle name="20% - Accent6 10 3" xfId="10304"/>
    <cellStyle name="20% - Accent6 10 2 2" xfId="10305"/>
    <cellStyle name="20% - Accent6 11 3" xfId="10306"/>
    <cellStyle name="20% - Accent6 11 2 2" xfId="10307"/>
    <cellStyle name="20% - Accent6 12 3" xfId="10308"/>
    <cellStyle name="20% - Accent6 12 2 2" xfId="10309"/>
    <cellStyle name="20% - Accent6 13 3" xfId="10310"/>
    <cellStyle name="20% - Accent6 13 2 2" xfId="10311"/>
    <cellStyle name="20% - Accent6 14 3" xfId="10312"/>
    <cellStyle name="20% - Accent6 14 2 2" xfId="10313"/>
    <cellStyle name="20% - Accent6 15 3" xfId="10314"/>
    <cellStyle name="20% - Accent6 15 2 2" xfId="10315"/>
    <cellStyle name="20% - Accent6 16 3" xfId="10316"/>
    <cellStyle name="20% - Accent6 16 2 2" xfId="10317"/>
    <cellStyle name="20% - Accent6 17 3" xfId="10318"/>
    <cellStyle name="20% - Accent6 17 2 2" xfId="10319"/>
    <cellStyle name="20% - Accent6 18 3" xfId="10320"/>
    <cellStyle name="20% - Accent6 18 2 2" xfId="10321"/>
    <cellStyle name="20% - Accent6 19 3" xfId="10322"/>
    <cellStyle name="20% - Accent6 19 2 2" xfId="10323"/>
    <cellStyle name="20% - Accent6 2 3" xfId="10324"/>
    <cellStyle name="20% - Accent6 2 2 2" xfId="10325"/>
    <cellStyle name="20% - Accent6 20 3" xfId="10326"/>
    <cellStyle name="20% - Accent6 20 2 2" xfId="10327"/>
    <cellStyle name="20% - Accent6 21 3" xfId="10328"/>
    <cellStyle name="20% - Accent6 21 2 2" xfId="10329"/>
    <cellStyle name="20% - Accent6 22 3" xfId="10330"/>
    <cellStyle name="20% - Accent6 22 2 2" xfId="10331"/>
    <cellStyle name="20% - Accent6 23 3" xfId="10332"/>
    <cellStyle name="20% - Accent6 23 2 2" xfId="10333"/>
    <cellStyle name="20% - Accent6 24 3" xfId="10334"/>
    <cellStyle name="20% - Accent6 24 2 2" xfId="10335"/>
    <cellStyle name="20% - Accent6 25 3" xfId="10336"/>
    <cellStyle name="20% - Accent6 25 2 2" xfId="10337"/>
    <cellStyle name="20% - Accent6 26 3" xfId="10338"/>
    <cellStyle name="20% - Accent6 26 2 2" xfId="10339"/>
    <cellStyle name="20% - Accent6 27 3" xfId="10340"/>
    <cellStyle name="20% - Accent6 27 2 2" xfId="10341"/>
    <cellStyle name="20% - Accent6 28 3" xfId="10342"/>
    <cellStyle name="20% - Accent6 28 2 2" xfId="10343"/>
    <cellStyle name="20% - Accent6 3 3" xfId="10344"/>
    <cellStyle name="20% - Accent6 3 2 2" xfId="10345"/>
    <cellStyle name="20% - Accent6 4 3" xfId="10346"/>
    <cellStyle name="20% - Accent6 4 2 2" xfId="10347"/>
    <cellStyle name="20% - Accent6 5 3" xfId="10348"/>
    <cellStyle name="20% - Accent6 5 2 2" xfId="10349"/>
    <cellStyle name="20% - Accent6 6 3" xfId="10350"/>
    <cellStyle name="20% - Accent6 6 2 2" xfId="10351"/>
    <cellStyle name="20% - Accent6 7 3" xfId="10352"/>
    <cellStyle name="20% - Accent6 7 2 2" xfId="10353"/>
    <cellStyle name="20% - Accent6 8 3" xfId="10354"/>
    <cellStyle name="20% - Accent6 8 2 2" xfId="10355"/>
    <cellStyle name="20% - Accent6 9 3" xfId="10356"/>
    <cellStyle name="20% - Accent6 9 2 2" xfId="10357"/>
    <cellStyle name="40 % - Accent1 10 2 2 2" xfId="10358"/>
    <cellStyle name="40 % - Accent1 10 3 2 2" xfId="10359"/>
    <cellStyle name="40 % - Accent1 10 4 2" xfId="10360"/>
    <cellStyle name="40 % - Accent1 11 2 2" xfId="10361"/>
    <cellStyle name="40 % - Accent1 12 2 2" xfId="10362"/>
    <cellStyle name="40 % - Accent1 13 2 2" xfId="10363"/>
    <cellStyle name="40 % - Accent1 7 2 2 2" xfId="10364"/>
    <cellStyle name="40 % - Accent1 7 3 2 2" xfId="10365"/>
    <cellStyle name="40 % - Accent1 7 4 2" xfId="10366"/>
    <cellStyle name="40 % - Accent1 8 2 2 2" xfId="10367"/>
    <cellStyle name="40 % - Accent1 8 3 2 2" xfId="10368"/>
    <cellStyle name="40 % - Accent1 8 4 2" xfId="10369"/>
    <cellStyle name="40 % - Accent1 9 2 2 2" xfId="10370"/>
    <cellStyle name="40 % - Accent1 9 3 2 2" xfId="10371"/>
    <cellStyle name="40 % - Accent1 9 4 2" xfId="10372"/>
    <cellStyle name="40 % - Accent2 10 2 2 2" xfId="10373"/>
    <cellStyle name="40 % - Accent2 10 3 2 2" xfId="10374"/>
    <cellStyle name="40 % - Accent2 10 4 2" xfId="10375"/>
    <cellStyle name="40 % - Accent2 11 2 2" xfId="10376"/>
    <cellStyle name="40 % - Accent2 12 2 2" xfId="10377"/>
    <cellStyle name="40 % - Accent2 13 2 2" xfId="10378"/>
    <cellStyle name="40 % - Accent2 7 2 2 2" xfId="10379"/>
    <cellStyle name="40 % - Accent2 7 3 2 2" xfId="10380"/>
    <cellStyle name="40 % - Accent2 7 4 2" xfId="10381"/>
    <cellStyle name="40 % - Accent2 8 2 2 2" xfId="10382"/>
    <cellStyle name="40 % - Accent2 8 3 2 2" xfId="10383"/>
    <cellStyle name="40 % - Accent2 8 4 2" xfId="10384"/>
    <cellStyle name="40 % - Accent2 9 2 2 2" xfId="10385"/>
    <cellStyle name="40 % - Accent2 9 3 2 2" xfId="10386"/>
    <cellStyle name="40 % - Accent2 9 4 2" xfId="10387"/>
    <cellStyle name="40 % - Accent3 10 2 2 2" xfId="10388"/>
    <cellStyle name="40 % - Accent3 10 3 2 2" xfId="10389"/>
    <cellStyle name="40 % - Accent3 10 4 2" xfId="10390"/>
    <cellStyle name="40 % - Accent3 11 2 2" xfId="10391"/>
    <cellStyle name="40 % - Accent3 12 2 2" xfId="10392"/>
    <cellStyle name="40 % - Accent3 13 2 2" xfId="10393"/>
    <cellStyle name="40 % - Accent3 7 2 2 2" xfId="10394"/>
    <cellStyle name="40 % - Accent3 7 3 2 2" xfId="10395"/>
    <cellStyle name="40 % - Accent3 7 4 2" xfId="10396"/>
    <cellStyle name="40 % - Accent3 8 2 2 2" xfId="10397"/>
    <cellStyle name="40 % - Accent3 8 3 2 2" xfId="10398"/>
    <cellStyle name="40 % - Accent3 8 4 2" xfId="10399"/>
    <cellStyle name="40 % - Accent3 9 2 2 2" xfId="10400"/>
    <cellStyle name="40 % - Accent3 9 3 2 2" xfId="10401"/>
    <cellStyle name="40 % - Accent3 9 4 2" xfId="10402"/>
    <cellStyle name="40 % - Accent4 10 2 2 2" xfId="10403"/>
    <cellStyle name="40 % - Accent4 10 3 2 2" xfId="10404"/>
    <cellStyle name="40 % - Accent4 10 4 2" xfId="10405"/>
    <cellStyle name="40 % - Accent4 11 2 2" xfId="10406"/>
    <cellStyle name="40 % - Accent4 12 2 2" xfId="10407"/>
    <cellStyle name="40 % - Accent4 13 2 2" xfId="10408"/>
    <cellStyle name="40 % - Accent4 7 2 2 2" xfId="10409"/>
    <cellStyle name="40 % - Accent4 7 3 2 2" xfId="10410"/>
    <cellStyle name="40 % - Accent4 7 4 2" xfId="10411"/>
    <cellStyle name="40 % - Accent4 8 2 2 2" xfId="10412"/>
    <cellStyle name="40 % - Accent4 8 3 2 2" xfId="10413"/>
    <cellStyle name="40 % - Accent4 8 4 2" xfId="10414"/>
    <cellStyle name="40 % - Accent4 9 2 2 2" xfId="10415"/>
    <cellStyle name="40 % - Accent4 9 3 2 2" xfId="10416"/>
    <cellStyle name="40 % - Accent4 9 4 2" xfId="10417"/>
    <cellStyle name="40 % - Accent5 10 2 2 2" xfId="10418"/>
    <cellStyle name="40 % - Accent5 10 3 2 2" xfId="10419"/>
    <cellStyle name="40 % - Accent5 10 4 2" xfId="10420"/>
    <cellStyle name="40 % - Accent5 11 2 2" xfId="10421"/>
    <cellStyle name="40 % - Accent5 12 2 2" xfId="10422"/>
    <cellStyle name="40 % - Accent5 13 2 2" xfId="10423"/>
    <cellStyle name="40 % - Accent5 7 2 2 2" xfId="10424"/>
    <cellStyle name="40 % - Accent5 7 3 2 2" xfId="10425"/>
    <cellStyle name="40 % - Accent5 7 4 2" xfId="10426"/>
    <cellStyle name="40 % - Accent5 8 2 2 2" xfId="10427"/>
    <cellStyle name="40 % - Accent5 8 3 2 2" xfId="10428"/>
    <cellStyle name="40 % - Accent5 8 4 2" xfId="10429"/>
    <cellStyle name="40 % - Accent5 9 2 2 2" xfId="10430"/>
    <cellStyle name="40 % - Accent5 9 3 2 2" xfId="10431"/>
    <cellStyle name="40 % - Accent5 9 4 2" xfId="10432"/>
    <cellStyle name="40 % - Accent6 10 2 2 2" xfId="10433"/>
    <cellStyle name="40 % - Accent6 10 3 2 2" xfId="10434"/>
    <cellStyle name="40 % - Accent6 10 4 2" xfId="10435"/>
    <cellStyle name="40 % - Accent6 11 2 2" xfId="10436"/>
    <cellStyle name="40 % - Accent6 12 2 2" xfId="10437"/>
    <cellStyle name="40 % - Accent6 13 2 2" xfId="10438"/>
    <cellStyle name="40 % - Accent6 7 2 2 2" xfId="10439"/>
    <cellStyle name="40 % - Accent6 7 3 2 2" xfId="10440"/>
    <cellStyle name="40 % - Accent6 7 4 2" xfId="10441"/>
    <cellStyle name="40 % - Accent6 8 2 2 2" xfId="10442"/>
    <cellStyle name="40 % - Accent6 8 3 2 2" xfId="10443"/>
    <cellStyle name="40 % - Accent6 8 4 2" xfId="10444"/>
    <cellStyle name="40 % - Accent6 9 2 2 2" xfId="10445"/>
    <cellStyle name="40 % - Accent6 9 3 2 2" xfId="10446"/>
    <cellStyle name="40 % - Accent6 9 4 2" xfId="10447"/>
    <cellStyle name="40% - Accent1 10 3" xfId="10448"/>
    <cellStyle name="40% - Accent1 10 2 2" xfId="10449"/>
    <cellStyle name="40% - Accent1 11 3" xfId="10450"/>
    <cellStyle name="40% - Accent1 11 2 2" xfId="10451"/>
    <cellStyle name="40% - Accent1 12 3" xfId="10452"/>
    <cellStyle name="40% - Accent1 12 2 2" xfId="10453"/>
    <cellStyle name="40% - Accent1 13 3" xfId="10454"/>
    <cellStyle name="40% - Accent1 13 2 2" xfId="10455"/>
    <cellStyle name="40% - Accent1 14 3" xfId="10456"/>
    <cellStyle name="40% - Accent1 14 2 2" xfId="10457"/>
    <cellStyle name="40% - Accent1 15 3" xfId="10458"/>
    <cellStyle name="40% - Accent1 15 2 2" xfId="10459"/>
    <cellStyle name="40% - Accent1 16 3" xfId="10460"/>
    <cellStyle name="40% - Accent1 16 2 2" xfId="10461"/>
    <cellStyle name="40% - Accent1 17 3" xfId="10462"/>
    <cellStyle name="40% - Accent1 17 2 2" xfId="10463"/>
    <cellStyle name="40% - Accent1 18 3" xfId="10464"/>
    <cellStyle name="40% - Accent1 18 2 2" xfId="10465"/>
    <cellStyle name="40% - Accent1 19 3" xfId="10466"/>
    <cellStyle name="40% - Accent1 19 2 2" xfId="10467"/>
    <cellStyle name="40% - Accent1 2 3" xfId="10468"/>
    <cellStyle name="40% - Accent1 2 2 2" xfId="10469"/>
    <cellStyle name="40% - Accent1 20 3" xfId="10470"/>
    <cellStyle name="40% - Accent1 20 2 2" xfId="10471"/>
    <cellStyle name="40% - Accent1 21 3" xfId="10472"/>
    <cellStyle name="40% - Accent1 21 2 2" xfId="10473"/>
    <cellStyle name="40% - Accent1 22 3" xfId="10474"/>
    <cellStyle name="40% - Accent1 22 2 2" xfId="10475"/>
    <cellStyle name="40% - Accent1 23 3" xfId="10476"/>
    <cellStyle name="40% - Accent1 23 2 2" xfId="10477"/>
    <cellStyle name="40% - Accent1 24 3" xfId="10478"/>
    <cellStyle name="40% - Accent1 24 2 2" xfId="10479"/>
    <cellStyle name="40% - Accent1 25 3" xfId="10480"/>
    <cellStyle name="40% - Accent1 25 2 2" xfId="10481"/>
    <cellStyle name="40% - Accent1 26 3" xfId="10482"/>
    <cellStyle name="40% - Accent1 26 2 2" xfId="10483"/>
    <cellStyle name="40% - Accent1 27 3" xfId="10484"/>
    <cellStyle name="40% - Accent1 27 2 2" xfId="10485"/>
    <cellStyle name="40% - Accent1 28 3" xfId="10486"/>
    <cellStyle name="40% - Accent1 28 2 2" xfId="10487"/>
    <cellStyle name="40% - Accent1 3 3" xfId="10488"/>
    <cellStyle name="40% - Accent1 3 2 2" xfId="10489"/>
    <cellStyle name="40% - Accent1 4 3" xfId="10490"/>
    <cellStyle name="40% - Accent1 4 2 2" xfId="10491"/>
    <cellStyle name="40% - Accent1 5 3" xfId="10492"/>
    <cellStyle name="40% - Accent1 5 2 2" xfId="10493"/>
    <cellStyle name="40% - Accent1 6 3" xfId="10494"/>
    <cellStyle name="40% - Accent1 6 2 2" xfId="10495"/>
    <cellStyle name="40% - Accent1 7 3" xfId="10496"/>
    <cellStyle name="40% - Accent1 7 2 2" xfId="10497"/>
    <cellStyle name="40% - Accent1 8 3" xfId="10498"/>
    <cellStyle name="40% - Accent1 8 2 2" xfId="10499"/>
    <cellStyle name="40% - Accent1 9 3" xfId="10500"/>
    <cellStyle name="40% - Accent1 9 2 2" xfId="10501"/>
    <cellStyle name="40% - Accent2 10 3" xfId="10502"/>
    <cellStyle name="40% - Accent2 10 2 2" xfId="10503"/>
    <cellStyle name="40% - Accent2 11 3" xfId="10504"/>
    <cellStyle name="40% - Accent2 11 2 2" xfId="10505"/>
    <cellStyle name="40% - Accent2 12 3" xfId="10506"/>
    <cellStyle name="40% - Accent2 12 2 2" xfId="10507"/>
    <cellStyle name="40% - Accent2 13 3" xfId="10508"/>
    <cellStyle name="40% - Accent2 13 2 2" xfId="10509"/>
    <cellStyle name="40% - Accent2 14 3" xfId="10510"/>
    <cellStyle name="40% - Accent2 14 2 2" xfId="10511"/>
    <cellStyle name="40% - Accent2 15 3" xfId="10512"/>
    <cellStyle name="40% - Accent2 15 2 2" xfId="10513"/>
    <cellStyle name="40% - Accent2 16 3" xfId="10514"/>
    <cellStyle name="40% - Accent2 16 2 2" xfId="10515"/>
    <cellStyle name="40% - Accent2 17 3" xfId="10516"/>
    <cellStyle name="40% - Accent2 17 2 2" xfId="10517"/>
    <cellStyle name="40% - Accent2 18 3" xfId="10518"/>
    <cellStyle name="40% - Accent2 18 2 2" xfId="10519"/>
    <cellStyle name="40% - Accent2 19 3" xfId="10520"/>
    <cellStyle name="40% - Accent2 19 2 2" xfId="10521"/>
    <cellStyle name="40% - Accent2 2 3" xfId="10522"/>
    <cellStyle name="40% - Accent2 2 2 2" xfId="10523"/>
    <cellStyle name="40% - Accent2 20 3" xfId="10524"/>
    <cellStyle name="40% - Accent2 20 2 2" xfId="10525"/>
    <cellStyle name="40% - Accent2 21 3" xfId="10526"/>
    <cellStyle name="40% - Accent2 21 2 2" xfId="10527"/>
    <cellStyle name="40% - Accent2 22 3" xfId="10528"/>
    <cellStyle name="40% - Accent2 22 2 2" xfId="10529"/>
    <cellStyle name="40% - Accent2 23 3" xfId="10530"/>
    <cellStyle name="40% - Accent2 23 2 2" xfId="10531"/>
    <cellStyle name="40% - Accent2 24 3" xfId="10532"/>
    <cellStyle name="40% - Accent2 24 2 2" xfId="10533"/>
    <cellStyle name="40% - Accent2 25 3" xfId="10534"/>
    <cellStyle name="40% - Accent2 25 2 2" xfId="10535"/>
    <cellStyle name="40% - Accent2 26 3" xfId="10536"/>
    <cellStyle name="40% - Accent2 26 2 2" xfId="10537"/>
    <cellStyle name="40% - Accent2 27 3" xfId="10538"/>
    <cellStyle name="40% - Accent2 27 2 2" xfId="10539"/>
    <cellStyle name="40% - Accent2 28 3" xfId="10540"/>
    <cellStyle name="40% - Accent2 28 2 2" xfId="10541"/>
    <cellStyle name="40% - Accent2 3 3" xfId="10542"/>
    <cellStyle name="40% - Accent2 3 2 2" xfId="10543"/>
    <cellStyle name="40% - Accent2 4 3" xfId="10544"/>
    <cellStyle name="40% - Accent2 4 2 2" xfId="10545"/>
    <cellStyle name="40% - Accent2 5 3" xfId="10546"/>
    <cellStyle name="40% - Accent2 5 2 2" xfId="10547"/>
    <cellStyle name="40% - Accent2 6 3" xfId="10548"/>
    <cellStyle name="40% - Accent2 6 2 2" xfId="10549"/>
    <cellStyle name="40% - Accent2 7 3" xfId="10550"/>
    <cellStyle name="40% - Accent2 7 2 2" xfId="10551"/>
    <cellStyle name="40% - Accent2 8 3" xfId="10552"/>
    <cellStyle name="40% - Accent2 8 2 2" xfId="10553"/>
    <cellStyle name="40% - Accent2 9 3" xfId="10554"/>
    <cellStyle name="40% - Accent2 9 2 2" xfId="10555"/>
    <cellStyle name="40% - Accent3 10 3" xfId="10556"/>
    <cellStyle name="40% - Accent3 10 2 2" xfId="10557"/>
    <cellStyle name="40% - Accent3 11 3" xfId="10558"/>
    <cellStyle name="40% - Accent3 11 2 2" xfId="10559"/>
    <cellStyle name="40% - Accent3 12 3" xfId="10560"/>
    <cellStyle name="40% - Accent3 12 2 2" xfId="10561"/>
    <cellStyle name="40% - Accent3 13 3" xfId="10562"/>
    <cellStyle name="40% - Accent3 13 2 2" xfId="10563"/>
    <cellStyle name="40% - Accent3 14 3" xfId="10564"/>
    <cellStyle name="40% - Accent3 14 2 2" xfId="10565"/>
    <cellStyle name="40% - Accent3 15 3" xfId="10566"/>
    <cellStyle name="40% - Accent3 15 2 2" xfId="10567"/>
    <cellStyle name="40% - Accent3 16 3" xfId="10568"/>
    <cellStyle name="40% - Accent3 16 2 2" xfId="10569"/>
    <cellStyle name="40% - Accent3 17 3" xfId="10570"/>
    <cellStyle name="40% - Accent3 17 2 2" xfId="10571"/>
    <cellStyle name="40% - Accent3 18 3" xfId="10572"/>
    <cellStyle name="40% - Accent3 18 2 2" xfId="10573"/>
    <cellStyle name="40% - Accent3 19 3" xfId="10574"/>
    <cellStyle name="40% - Accent3 19 2 2" xfId="10575"/>
    <cellStyle name="40% - Accent3 2 3" xfId="10576"/>
    <cellStyle name="40% - Accent3 2 2 2" xfId="10577"/>
    <cellStyle name="40% - Accent3 20 3" xfId="10578"/>
    <cellStyle name="40% - Accent3 20 2 2" xfId="10579"/>
    <cellStyle name="40% - Accent3 21 3" xfId="10580"/>
    <cellStyle name="40% - Accent3 21 2 2" xfId="10581"/>
    <cellStyle name="40% - Accent3 22 3" xfId="10582"/>
    <cellStyle name="40% - Accent3 22 2 2" xfId="10583"/>
    <cellStyle name="40% - Accent3 23 3" xfId="10584"/>
    <cellStyle name="40% - Accent3 23 2 2" xfId="10585"/>
    <cellStyle name="40% - Accent3 24 3" xfId="10586"/>
    <cellStyle name="40% - Accent3 24 2 2" xfId="10587"/>
    <cellStyle name="40% - Accent3 25 3" xfId="10588"/>
    <cellStyle name="40% - Accent3 25 2 2" xfId="10589"/>
    <cellStyle name="40% - Accent3 26 3" xfId="10590"/>
    <cellStyle name="40% - Accent3 26 2 2" xfId="10591"/>
    <cellStyle name="40% - Accent3 27 3" xfId="10592"/>
    <cellStyle name="40% - Accent3 27 2 2" xfId="10593"/>
    <cellStyle name="40% - Accent3 28 3" xfId="10594"/>
    <cellStyle name="40% - Accent3 28 2 2" xfId="10595"/>
    <cellStyle name="40% - Accent3 3 3" xfId="10596"/>
    <cellStyle name="40% - Accent3 3 2 2" xfId="10597"/>
    <cellStyle name="40% - Accent3 4 3" xfId="10598"/>
    <cellStyle name="40% - Accent3 4 2 2" xfId="10599"/>
    <cellStyle name="40% - Accent3 5 3" xfId="10600"/>
    <cellStyle name="40% - Accent3 5 2 2" xfId="10601"/>
    <cellStyle name="40% - Accent3 6 3" xfId="10602"/>
    <cellStyle name="40% - Accent3 6 2 2" xfId="10603"/>
    <cellStyle name="40% - Accent3 7 3" xfId="10604"/>
    <cellStyle name="40% - Accent3 7 2 2" xfId="10605"/>
    <cellStyle name="40% - Accent3 8 3" xfId="10606"/>
    <cellStyle name="40% - Accent3 8 2 2" xfId="10607"/>
    <cellStyle name="40% - Accent3 9 3" xfId="10608"/>
    <cellStyle name="40% - Accent3 9 2 2" xfId="10609"/>
    <cellStyle name="40% - Accent4 10 3" xfId="10610"/>
    <cellStyle name="40% - Accent4 10 2 2" xfId="10611"/>
    <cellStyle name="40% - Accent4 11 3" xfId="10612"/>
    <cellStyle name="40% - Accent4 11 2 2" xfId="10613"/>
    <cellStyle name="40% - Accent4 12 3" xfId="10614"/>
    <cellStyle name="40% - Accent4 12 2 2" xfId="10615"/>
    <cellStyle name="40% - Accent4 13 3" xfId="10616"/>
    <cellStyle name="40% - Accent4 13 2 2" xfId="10617"/>
    <cellStyle name="40% - Accent4 14 3" xfId="10618"/>
    <cellStyle name="40% - Accent4 14 2 2" xfId="10619"/>
    <cellStyle name="40% - Accent4 15 3" xfId="10620"/>
    <cellStyle name="40% - Accent4 15 2 2" xfId="10621"/>
    <cellStyle name="40% - Accent4 16 3" xfId="10622"/>
    <cellStyle name="40% - Accent4 16 2 2" xfId="10623"/>
    <cellStyle name="40% - Accent4 17 3" xfId="10624"/>
    <cellStyle name="40% - Accent4 17 2 2" xfId="10625"/>
    <cellStyle name="40% - Accent4 18 3" xfId="10626"/>
    <cellStyle name="40% - Accent4 18 2 2" xfId="10627"/>
    <cellStyle name="40% - Accent4 19 3" xfId="10628"/>
    <cellStyle name="40% - Accent4 19 2 2" xfId="10629"/>
    <cellStyle name="40% - Accent4 2 3" xfId="10630"/>
    <cellStyle name="40% - Accent4 2 2 2" xfId="10631"/>
    <cellStyle name="40% - Accent4 20 3" xfId="10632"/>
    <cellStyle name="40% - Accent4 20 2 2" xfId="10633"/>
    <cellStyle name="40% - Accent4 21 3" xfId="10634"/>
    <cellStyle name="40% - Accent4 21 2 2" xfId="10635"/>
    <cellStyle name="40% - Accent4 22 3" xfId="10636"/>
    <cellStyle name="40% - Accent4 22 2 2" xfId="10637"/>
    <cellStyle name="40% - Accent4 23 3" xfId="10638"/>
    <cellStyle name="40% - Accent4 23 2 2" xfId="10639"/>
    <cellStyle name="40% - Accent4 24 3" xfId="10640"/>
    <cellStyle name="40% - Accent4 24 2 2" xfId="10641"/>
    <cellStyle name="40% - Accent4 25 3" xfId="10642"/>
    <cellStyle name="40% - Accent4 25 2 2" xfId="10643"/>
    <cellStyle name="40% - Accent4 26 3" xfId="10644"/>
    <cellStyle name="40% - Accent4 26 2 2" xfId="10645"/>
    <cellStyle name="40% - Accent4 27 3" xfId="10646"/>
    <cellStyle name="40% - Accent4 27 2 2" xfId="10647"/>
    <cellStyle name="40% - Accent4 28 3" xfId="10648"/>
    <cellStyle name="40% - Accent4 28 2 2" xfId="10649"/>
    <cellStyle name="40% - Accent4 3 3" xfId="10650"/>
    <cellStyle name="40% - Accent4 3 2 2" xfId="10651"/>
    <cellStyle name="40% - Accent4 4 3" xfId="10652"/>
    <cellStyle name="40% - Accent4 4 2 2" xfId="10653"/>
    <cellStyle name="40% - Accent4 5 3" xfId="10654"/>
    <cellStyle name="40% - Accent4 5 2 2" xfId="10655"/>
    <cellStyle name="40% - Accent4 6 3" xfId="10656"/>
    <cellStyle name="40% - Accent4 6 2 2" xfId="10657"/>
    <cellStyle name="40% - Accent4 7 3" xfId="10658"/>
    <cellStyle name="40% - Accent4 7 2 2" xfId="10659"/>
    <cellStyle name="40% - Accent4 8 3" xfId="10660"/>
    <cellStyle name="40% - Accent4 8 2 2" xfId="10661"/>
    <cellStyle name="40% - Accent4 9 3" xfId="10662"/>
    <cellStyle name="40% - Accent4 9 2 2" xfId="10663"/>
    <cellStyle name="40% - Accent5 10 3" xfId="10664"/>
    <cellStyle name="40% - Accent5 10 2 2" xfId="10665"/>
    <cellStyle name="40% - Accent5 11 3" xfId="10666"/>
    <cellStyle name="40% - Accent5 11 2 2" xfId="10667"/>
    <cellStyle name="40% - Accent5 12 3" xfId="10668"/>
    <cellStyle name="40% - Accent5 12 2 2" xfId="10669"/>
    <cellStyle name="40% - Accent5 13 3" xfId="10670"/>
    <cellStyle name="40% - Accent5 13 2 2" xfId="10671"/>
    <cellStyle name="40% - Accent5 14 3" xfId="10672"/>
    <cellStyle name="40% - Accent5 14 2 2" xfId="10673"/>
    <cellStyle name="40% - Accent5 15 3" xfId="10674"/>
    <cellStyle name="40% - Accent5 15 2 2" xfId="10675"/>
    <cellStyle name="40% - Accent5 16 3" xfId="10676"/>
    <cellStyle name="40% - Accent5 16 2 2" xfId="10677"/>
    <cellStyle name="40% - Accent5 17 3" xfId="10678"/>
    <cellStyle name="40% - Accent5 17 2 2" xfId="10679"/>
    <cellStyle name="40% - Accent5 18 3" xfId="10680"/>
    <cellStyle name="40% - Accent5 18 2 2" xfId="10681"/>
    <cellStyle name="40% - Accent5 19 3" xfId="10682"/>
    <cellStyle name="40% - Accent5 19 2 2" xfId="10683"/>
    <cellStyle name="40% - Accent5 2 3" xfId="10684"/>
    <cellStyle name="40% - Accent5 2 2 2" xfId="10685"/>
    <cellStyle name="40% - Accent5 20 3" xfId="10686"/>
    <cellStyle name="40% - Accent5 20 2 2" xfId="10687"/>
    <cellStyle name="40% - Accent5 21 3" xfId="10688"/>
    <cellStyle name="40% - Accent5 21 2 2" xfId="10689"/>
    <cellStyle name="40% - Accent5 22 3" xfId="10690"/>
    <cellStyle name="40% - Accent5 22 2 2" xfId="10691"/>
    <cellStyle name="40% - Accent5 23 3" xfId="10692"/>
    <cellStyle name="40% - Accent5 23 2 2" xfId="10693"/>
    <cellStyle name="40% - Accent5 24 3" xfId="10694"/>
    <cellStyle name="40% - Accent5 24 2 2" xfId="10695"/>
    <cellStyle name="40% - Accent5 25 3" xfId="10696"/>
    <cellStyle name="40% - Accent5 25 2 2" xfId="10697"/>
    <cellStyle name="40% - Accent5 26 3" xfId="10698"/>
    <cellStyle name="40% - Accent5 26 2 2" xfId="10699"/>
    <cellStyle name="40% - Accent5 27 3" xfId="10700"/>
    <cellStyle name="40% - Accent5 27 2 2" xfId="10701"/>
    <cellStyle name="40% - Accent5 28 3" xfId="10702"/>
    <cellStyle name="40% - Accent5 28 2 2" xfId="10703"/>
    <cellStyle name="40% - Accent5 3 3" xfId="10704"/>
    <cellStyle name="40% - Accent5 3 2 2" xfId="10705"/>
    <cellStyle name="40% - Accent5 4 3" xfId="10706"/>
    <cellStyle name="40% - Accent5 4 2 2" xfId="10707"/>
    <cellStyle name="40% - Accent5 5 3" xfId="10708"/>
    <cellStyle name="40% - Accent5 5 2 2" xfId="10709"/>
    <cellStyle name="40% - Accent5 6 3" xfId="10710"/>
    <cellStyle name="40% - Accent5 6 2 2" xfId="10711"/>
    <cellStyle name="40% - Accent5 7 3" xfId="10712"/>
    <cellStyle name="40% - Accent5 7 2 2" xfId="10713"/>
    <cellStyle name="40% - Accent5 8 3" xfId="10714"/>
    <cellStyle name="40% - Accent5 8 2 2" xfId="10715"/>
    <cellStyle name="40% - Accent5 9 3" xfId="10716"/>
    <cellStyle name="40% - Accent5 9 2 2" xfId="10717"/>
    <cellStyle name="40% - Accent6 10 3" xfId="10718"/>
    <cellStyle name="40% - Accent6 10 2 2" xfId="10719"/>
    <cellStyle name="40% - Accent6 11 3" xfId="10720"/>
    <cellStyle name="40% - Accent6 11 2 2" xfId="10721"/>
    <cellStyle name="40% - Accent6 12 3" xfId="10722"/>
    <cellStyle name="40% - Accent6 12 2 2" xfId="10723"/>
    <cellStyle name="40% - Accent6 13 3" xfId="10724"/>
    <cellStyle name="40% - Accent6 13 2 2" xfId="10725"/>
    <cellStyle name="40% - Accent6 14 3" xfId="10726"/>
    <cellStyle name="40% - Accent6 14 2 2" xfId="10727"/>
    <cellStyle name="40% - Accent6 15 3" xfId="10728"/>
    <cellStyle name="40% - Accent6 15 2 2" xfId="10729"/>
    <cellStyle name="40% - Accent6 16 3" xfId="10730"/>
    <cellStyle name="40% - Accent6 16 2 2" xfId="10731"/>
    <cellStyle name="40% - Accent6 17 3" xfId="10732"/>
    <cellStyle name="40% - Accent6 17 2 2" xfId="10733"/>
    <cellStyle name="40% - Accent6 18 3" xfId="10734"/>
    <cellStyle name="40% - Accent6 18 2 2" xfId="10735"/>
    <cellStyle name="40% - Accent6 19 3" xfId="10736"/>
    <cellStyle name="40% - Accent6 19 2 2" xfId="10737"/>
    <cellStyle name="40% - Accent6 2 3" xfId="10738"/>
    <cellStyle name="40% - Accent6 2 2 2" xfId="10739"/>
    <cellStyle name="40% - Accent6 20 3" xfId="10740"/>
    <cellStyle name="40% - Accent6 20 2 2" xfId="10741"/>
    <cellStyle name="40% - Accent6 21 3" xfId="10742"/>
    <cellStyle name="40% - Accent6 21 2 2" xfId="10743"/>
    <cellStyle name="40% - Accent6 22 3" xfId="10744"/>
    <cellStyle name="40% - Accent6 22 2 2" xfId="10745"/>
    <cellStyle name="40% - Accent6 23 3" xfId="10746"/>
    <cellStyle name="40% - Accent6 23 2 2" xfId="10747"/>
    <cellStyle name="40% - Accent6 24 3" xfId="10748"/>
    <cellStyle name="40% - Accent6 24 2 2" xfId="10749"/>
    <cellStyle name="40% - Accent6 25 3" xfId="10750"/>
    <cellStyle name="40% - Accent6 25 2 2" xfId="10751"/>
    <cellStyle name="40% - Accent6 26 3" xfId="10752"/>
    <cellStyle name="40% - Accent6 26 2 2" xfId="10753"/>
    <cellStyle name="40% - Accent6 27 3" xfId="10754"/>
    <cellStyle name="40% - Accent6 27 2 2" xfId="10755"/>
    <cellStyle name="40% - Accent6 28 3" xfId="10756"/>
    <cellStyle name="40% - Accent6 28 2 2" xfId="10757"/>
    <cellStyle name="40% - Accent6 3 3" xfId="10758"/>
    <cellStyle name="40% - Accent6 3 2 2" xfId="10759"/>
    <cellStyle name="40% - Accent6 4 3" xfId="10760"/>
    <cellStyle name="40% - Accent6 4 2 2" xfId="10761"/>
    <cellStyle name="40% - Accent6 5 3" xfId="10762"/>
    <cellStyle name="40% - Accent6 5 2 2" xfId="10763"/>
    <cellStyle name="40% - Accent6 6 3" xfId="10764"/>
    <cellStyle name="40% - Accent6 6 2 2" xfId="10765"/>
    <cellStyle name="40% - Accent6 7 3" xfId="10766"/>
    <cellStyle name="40% - Accent6 7 2 2" xfId="10767"/>
    <cellStyle name="40% - Accent6 8 3" xfId="10768"/>
    <cellStyle name="40% - Accent6 8 2 2" xfId="10769"/>
    <cellStyle name="40% - Accent6 9 3" xfId="10770"/>
    <cellStyle name="40% - Accent6 9 2 2" xfId="10771"/>
    <cellStyle name="Calcul 5 2 2" xfId="10772"/>
    <cellStyle name="Calcul 6 2 2" xfId="10773"/>
    <cellStyle name="Calcul 7 2 2" xfId="10774"/>
    <cellStyle name="Calcul 8 2 2" xfId="10775"/>
    <cellStyle name="Changeable 2" xfId="10776"/>
    <cellStyle name="Comma 2 2" xfId="10777"/>
    <cellStyle name="Commentaire 2 2 2" xfId="10778"/>
    <cellStyle name="Commentaire 3 2 2" xfId="10779"/>
    <cellStyle name="Commentaire 4 2 2" xfId="10780"/>
    <cellStyle name="Commentaire 5 3 2 2 2" xfId="10781"/>
    <cellStyle name="Commentaire 5 3 3 2 2" xfId="10782"/>
    <cellStyle name="Commentaire 5 3 4 2" xfId="10783"/>
    <cellStyle name="Commentaire 5 4 2 2" xfId="10784"/>
    <cellStyle name="Commentaire 5 5 2 2" xfId="10785"/>
    <cellStyle name="Commentaire 5 6 2" xfId="10786"/>
    <cellStyle name="Commentaire 5 7 2" xfId="10787"/>
    <cellStyle name="Commentaire 6 2 2" xfId="10788"/>
    <cellStyle name="Commentaire 7 2 2" xfId="10789"/>
    <cellStyle name="Commentaire 7 3 2" xfId="10790"/>
    <cellStyle name="Commentaire 7 4 2" xfId="10791"/>
    <cellStyle name="Commentaire 8 2 2" xfId="10792"/>
    <cellStyle name="COMPS 2" xfId="10793"/>
    <cellStyle name="DOWNFOOT 2" xfId="10794"/>
    <cellStyle name="Entrée 5 2 2" xfId="10795"/>
    <cellStyle name="Entrée 6 2 2" xfId="10796"/>
    <cellStyle name="Entrée 7 2 2" xfId="10797"/>
    <cellStyle name="Entrée 8 2 2" xfId="10798"/>
    <cellStyle name="helv 2" xfId="10799"/>
    <cellStyle name="ItemTypeClass 2" xfId="10800"/>
    <cellStyle name="Milliers 14 2 2 2 2" xfId="10801"/>
    <cellStyle name="Milliers 14 2 3 2 2" xfId="10802"/>
    <cellStyle name="Milliers 14 2 4 2" xfId="10803"/>
    <cellStyle name="Milliers 14 3 2 2" xfId="10804"/>
    <cellStyle name="Milliers 14 4 2 2" xfId="10805"/>
    <cellStyle name="Milliers 14 5 2" xfId="10806"/>
    <cellStyle name="Milliers 16 2 2 2" xfId="10807"/>
    <cellStyle name="Milliers 16 3 2 2" xfId="10808"/>
    <cellStyle name="Milliers 16 4 2" xfId="10809"/>
    <cellStyle name="Milliers 18 2 2 2" xfId="10810"/>
    <cellStyle name="Milliers 18 3 2 2" xfId="10811"/>
    <cellStyle name="Milliers 18 4 2" xfId="10812"/>
    <cellStyle name="Milliers 20 2 2" xfId="10813"/>
    <cellStyle name="Milliers 21 2 2" xfId="10814"/>
    <cellStyle name="Milliers 3 11 2 2 2" xfId="10815"/>
    <cellStyle name="Milliers 3 11 3 2 2" xfId="10816"/>
    <cellStyle name="Milliers 3 11 4 2" xfId="10817"/>
    <cellStyle name="Normal 100 2 2" xfId="10818"/>
    <cellStyle name="Normal 101 2 3" xfId="10819"/>
    <cellStyle name="Normal 101 2 2 2" xfId="10820"/>
    <cellStyle name="Normal 102 3" xfId="10821"/>
    <cellStyle name="Normal 102 2 2" xfId="10822"/>
    <cellStyle name="Normal 103 3" xfId="10823"/>
    <cellStyle name="Normal 103 2 2" xfId="10824"/>
    <cellStyle name="Normal 104 3" xfId="10825"/>
    <cellStyle name="Normal 104 2 2" xfId="10826"/>
    <cellStyle name="Normal 11 2 2 2" xfId="10827"/>
    <cellStyle name="Normal 12 2 3 2 2 2" xfId="10828"/>
    <cellStyle name="Normal 12 2 3 3 2 2" xfId="10829"/>
    <cellStyle name="Normal 12 2 3 4 2" xfId="10830"/>
    <cellStyle name="Normal 12 2 4 2 2 2" xfId="10831"/>
    <cellStyle name="Normal 12 2 4 3 2 2" xfId="10832"/>
    <cellStyle name="Normal 12 2 4 4 2" xfId="10833"/>
    <cellStyle name="Normal 12 2 5 2 2" xfId="10834"/>
    <cellStyle name="Normal 12 2 6 2 2" xfId="10835"/>
    <cellStyle name="Normal 12 2 7 2 2" xfId="10836"/>
    <cellStyle name="Normal 12 2 8 2" xfId="10837"/>
    <cellStyle name="Normal 12 2 9 2" xfId="10838"/>
    <cellStyle name="Normal 12 4 2 2 2" xfId="10839"/>
    <cellStyle name="Normal 12 4 3 2 2" xfId="10840"/>
    <cellStyle name="Normal 12 4 4 2" xfId="10841"/>
    <cellStyle name="Normal 12 5 2 2 2" xfId="10842"/>
    <cellStyle name="Normal 12 5 3 2 2" xfId="10843"/>
    <cellStyle name="Normal 12 5 4 2" xfId="10844"/>
    <cellStyle name="Normal 12 6 2 2" xfId="10845"/>
    <cellStyle name="Normal 12 7 2 2" xfId="10846"/>
    <cellStyle name="Normal 12 8 2" xfId="10847"/>
    <cellStyle name="Normal 12 9 2" xfId="10848"/>
    <cellStyle name="Normal 13 2 2 2 2" xfId="10849"/>
    <cellStyle name="Normal 13 3 3" xfId="10850"/>
    <cellStyle name="Normal 13 3 2 2" xfId="10851"/>
    <cellStyle name="Normal 14 2 2 2 2" xfId="10852"/>
    <cellStyle name="Normal 14 3 3" xfId="10853"/>
    <cellStyle name="Normal 14 3 2 2" xfId="10854"/>
    <cellStyle name="Normal 15 2 2 2 2" xfId="10855"/>
    <cellStyle name="Normal 16 2 2 2 2" xfId="10856"/>
    <cellStyle name="Normal 17 2 2 2 2" xfId="10857"/>
    <cellStyle name="Normal 18 2 2 2 2" xfId="10858"/>
    <cellStyle name="Normal 19 2 2 2 2" xfId="10859"/>
    <cellStyle name="Normal 20 2 2 2 2 2" xfId="10860"/>
    <cellStyle name="Normal 20 2 2 3 2 2" xfId="10861"/>
    <cellStyle name="Normal 20 2 2 4 2" xfId="10862"/>
    <cellStyle name="Normal 20 2 3 2 2 2" xfId="10863"/>
    <cellStyle name="Normal 20 2 3 3 2 2" xfId="10864"/>
    <cellStyle name="Normal 20 2 3 4 2" xfId="10865"/>
    <cellStyle name="Normal 20 2 4 2 2" xfId="10866"/>
    <cellStyle name="Normal 20 2 5 2 2" xfId="10867"/>
    <cellStyle name="Normal 20 2 6 2 2" xfId="10868"/>
    <cellStyle name="Normal 20 2 7 2" xfId="10869"/>
    <cellStyle name="Normal 20 4 2 2 2" xfId="10870"/>
    <cellStyle name="Normal 20 4 3 2 2" xfId="10871"/>
    <cellStyle name="Normal 20 4 4 2" xfId="10872"/>
    <cellStyle name="Normal 20 5 2 2 2" xfId="10873"/>
    <cellStyle name="Normal 20 5 3 2 2" xfId="10874"/>
    <cellStyle name="Normal 20 5 4 2" xfId="10875"/>
    <cellStyle name="Normal 20 6 2 2" xfId="10876"/>
    <cellStyle name="Normal 20 7 2 2" xfId="10877"/>
    <cellStyle name="Normal 20 8 2" xfId="10878"/>
    <cellStyle name="Normal 21 2 2 2 2 2" xfId="10879"/>
    <cellStyle name="Normal 21 2 2 3 2 2" xfId="10880"/>
    <cellStyle name="Normal 21 2 2 4 2" xfId="10881"/>
    <cellStyle name="Normal 21 2 3 2 2 2" xfId="10882"/>
    <cellStyle name="Normal 21 2 3 3 2 2" xfId="10883"/>
    <cellStyle name="Normal 21 2 3 4 2" xfId="10884"/>
    <cellStyle name="Normal 21 2 4 2 2" xfId="10885"/>
    <cellStyle name="Normal 21 2 5 2 2" xfId="10886"/>
    <cellStyle name="Normal 21 2 6 2 2" xfId="10887"/>
    <cellStyle name="Normal 21 2 7 2" xfId="10888"/>
    <cellStyle name="Normal 21 4 2 2 2" xfId="10889"/>
    <cellStyle name="Normal 21 4 3 2 2" xfId="10890"/>
    <cellStyle name="Normal 21 4 4 2" xfId="10891"/>
    <cellStyle name="Normal 21 5 2 2 2" xfId="10892"/>
    <cellStyle name="Normal 21 5 3 2 2" xfId="10893"/>
    <cellStyle name="Normal 21 5 4 2" xfId="10894"/>
    <cellStyle name="Normal 21 6 2 2" xfId="10895"/>
    <cellStyle name="Normal 21 7 2 2" xfId="10896"/>
    <cellStyle name="Normal 21 8 2" xfId="10897"/>
    <cellStyle name="Normal 22 2 2 2 2" xfId="10898"/>
    <cellStyle name="Normal 23 2 2 2 2" xfId="10899"/>
    <cellStyle name="Normal 23 2 3 2 2" xfId="10900"/>
    <cellStyle name="Normal 23 2 4 2" xfId="10901"/>
    <cellStyle name="Normal 23 4 2 2" xfId="10902"/>
    <cellStyle name="Normal 23 5 2 2" xfId="10903"/>
    <cellStyle name="Normal 23 6 2" xfId="10904"/>
    <cellStyle name="Normal 24 2 2 2 2" xfId="10905"/>
    <cellStyle name="Normal 24 2 3 2 2" xfId="10906"/>
    <cellStyle name="Normal 24 2 4 2" xfId="10907"/>
    <cellStyle name="Normal 24 4 2 2" xfId="10908"/>
    <cellStyle name="Normal 24 5 2 2" xfId="10909"/>
    <cellStyle name="Normal 24 6 2" xfId="10910"/>
    <cellStyle name="Normal 25 2 2 2 2" xfId="10911"/>
    <cellStyle name="Normal 25 2 3 2 2" xfId="10912"/>
    <cellStyle name="Normal 25 2 4 2" xfId="10913"/>
    <cellStyle name="Normal 25 4 2 2" xfId="10914"/>
    <cellStyle name="Normal 25 5 2 2" xfId="10915"/>
    <cellStyle name="Normal 25 6 2" xfId="10916"/>
    <cellStyle name="Normal 26 2 2 2 2" xfId="10917"/>
    <cellStyle name="Normal 26 2 3 2 2" xfId="10918"/>
    <cellStyle name="Normal 26 2 4 2" xfId="10919"/>
    <cellStyle name="Normal 26 4 2 2" xfId="10920"/>
    <cellStyle name="Normal 26 5 2 2" xfId="10921"/>
    <cellStyle name="Normal 26 6 2" xfId="10922"/>
    <cellStyle name="Normal 27 2 2 2 2" xfId="10923"/>
    <cellStyle name="Normal 27 2 3 2 2" xfId="10924"/>
    <cellStyle name="Normal 27 2 4 2" xfId="10925"/>
    <cellStyle name="Normal 27 4 2 2" xfId="10926"/>
    <cellStyle name="Normal 27 5 2 2" xfId="10927"/>
    <cellStyle name="Normal 27 6 2" xfId="10928"/>
    <cellStyle name="Normal 3 12 2 2 2" xfId="10929"/>
    <cellStyle name="Normal 3 12 3 2 2" xfId="10930"/>
    <cellStyle name="Normal 3 12 4 2" xfId="10931"/>
    <cellStyle name="Normal 3 13 2 2" xfId="10932"/>
    <cellStyle name="Normal 3 2 2 2 2 2 2" xfId="10933"/>
    <cellStyle name="Normal 3 2 2 2 3 2 2" xfId="10934"/>
    <cellStyle name="Normal 3 2 2 2 4 2" xfId="10935"/>
    <cellStyle name="Normal 3 2 2 3 2 2 2" xfId="10936"/>
    <cellStyle name="Normal 3 2 2 3 3 2 2" xfId="10937"/>
    <cellStyle name="Normal 3 2 2 3 4 2" xfId="10938"/>
    <cellStyle name="Normal 3 2 2 4 2 2" xfId="10939"/>
    <cellStyle name="Normal 3 2 2 5 2 2" xfId="10940"/>
    <cellStyle name="Normal 3 2 2 6 2" xfId="10941"/>
    <cellStyle name="Normal 3 2 4 2 2 2" xfId="10942"/>
    <cellStyle name="Normal 3 2 4 3 2 2" xfId="10943"/>
    <cellStyle name="Normal 3 2 4 4 2" xfId="10944"/>
    <cellStyle name="Normal 3 2 5 2 2 2" xfId="10945"/>
    <cellStyle name="Normal 3 2 5 3 2 2" xfId="10946"/>
    <cellStyle name="Normal 3 2 5 4 2" xfId="10947"/>
    <cellStyle name="Normal 3 2 6 2 2" xfId="10948"/>
    <cellStyle name="Normal 3 2 7 2 2" xfId="10949"/>
    <cellStyle name="Normal 3 2 8 2" xfId="10950"/>
    <cellStyle name="Normal 3 3 3 2 2 2" xfId="10951"/>
    <cellStyle name="Normal 3 3 3 3 2 2" xfId="10952"/>
    <cellStyle name="Normal 3 3 3 4 2" xfId="10953"/>
    <cellStyle name="Normal 3 3 4 2 2" xfId="10954"/>
    <cellStyle name="Normal 3 3 5 2 2" xfId="10955"/>
    <cellStyle name="Normal 3 3 6 2" xfId="10956"/>
    <cellStyle name="Normal 4 14 2 2 2" xfId="10957"/>
    <cellStyle name="Normal 4 14 3 2 2" xfId="10958"/>
    <cellStyle name="Normal 4 14 4 2" xfId="10959"/>
    <cellStyle name="Normal 4 16 2 2 2" xfId="10960"/>
    <cellStyle name="Normal 4 16 3 2 2" xfId="10961"/>
    <cellStyle name="Normal 4 16 4 2" xfId="10962"/>
    <cellStyle name="Normal 4 17 2 2" xfId="10963"/>
    <cellStyle name="Normal 4 18 2 2" xfId="10964"/>
    <cellStyle name="Normal 4 19 2" xfId="10965"/>
    <cellStyle name="Normal 4 2 3 2 2 2" xfId="10966"/>
    <cellStyle name="Normal 4 2 3 3 2 2" xfId="10967"/>
    <cellStyle name="Normal 4 2 3 4 2" xfId="10968"/>
    <cellStyle name="Normal 4 2 4 2 2 2" xfId="10969"/>
    <cellStyle name="Normal 4 2 4 3 2 2" xfId="10970"/>
    <cellStyle name="Normal 4 2 4 4 2" xfId="10971"/>
    <cellStyle name="Normal 4 2 5 2 2" xfId="10972"/>
    <cellStyle name="Normal 4 2 6 2 2" xfId="10973"/>
    <cellStyle name="Normal 4 2 7 2" xfId="10974"/>
    <cellStyle name="Normal 43 2 2 2" xfId="10975"/>
    <cellStyle name="Normal 43 3 2 2" xfId="10976"/>
    <cellStyle name="Normal 43 4 2" xfId="10977"/>
    <cellStyle name="Normal 5 2 2 2 2 2 2" xfId="10978"/>
    <cellStyle name="Normal 5 2 2 2 3 2 2" xfId="10979"/>
    <cellStyle name="Normal 5 2 2 2 4 2" xfId="10980"/>
    <cellStyle name="Normal 5 2 2 3 2 2 2" xfId="10981"/>
    <cellStyle name="Normal 5 2 2 3 3 2 2" xfId="10982"/>
    <cellStyle name="Normal 5 2 2 3 4 2" xfId="10983"/>
    <cellStyle name="Normal 5 2 2 4 2 2" xfId="10984"/>
    <cellStyle name="Normal 5 2 2 5 2 2" xfId="10985"/>
    <cellStyle name="Normal 5 2 2 6 2" xfId="10986"/>
    <cellStyle name="Normal 5 2 4 2 2 2" xfId="10987"/>
    <cellStyle name="Normal 5 2 4 3 2 2" xfId="10988"/>
    <cellStyle name="Normal 5 2 4 4 2" xfId="10989"/>
    <cellStyle name="Normal 5 2 5 2 2 2" xfId="10990"/>
    <cellStyle name="Normal 5 2 5 3 2 2" xfId="10991"/>
    <cellStyle name="Normal 5 2 5 4 2" xfId="10992"/>
    <cellStyle name="Normal 5 2 7 2 2" xfId="10993"/>
    <cellStyle name="Normal 5 2 8 2 2" xfId="10994"/>
    <cellStyle name="Normal 5 2 9 2" xfId="10995"/>
    <cellStyle name="Normal 55 2 2 2" xfId="10996"/>
    <cellStyle name="Normal 55 3 2 2" xfId="10997"/>
    <cellStyle name="Normal 55 4 2" xfId="10998"/>
    <cellStyle name="Normal 6 2 3 2 2 2 2" xfId="10999"/>
    <cellStyle name="Normal 6 2 3 2 3 2 2" xfId="11000"/>
    <cellStyle name="Normal 6 2 3 2 4 2" xfId="11001"/>
    <cellStyle name="Normal 6 2 3 3 2 2 2" xfId="11002"/>
    <cellStyle name="Normal 6 2 3 3 3 2 2" xfId="11003"/>
    <cellStyle name="Normal 6 2 3 3 4 2" xfId="11004"/>
    <cellStyle name="Normal 6 2 3 4 2 2" xfId="11005"/>
    <cellStyle name="Normal 6 2 3 5 2 2" xfId="11006"/>
    <cellStyle name="Normal 6 2 3 6 2" xfId="11007"/>
    <cellStyle name="Normal 6 2 4 2 2 2" xfId="11008"/>
    <cellStyle name="Normal 6 2 4 3 2 2" xfId="11009"/>
    <cellStyle name="Normal 6 2 4 4 2" xfId="11010"/>
    <cellStyle name="Normal 6 2 5 2 2 2" xfId="11011"/>
    <cellStyle name="Normal 6 2 5 3 2 2" xfId="11012"/>
    <cellStyle name="Normal 6 2 5 4 2" xfId="11013"/>
    <cellStyle name="Normal 6 2 6 2 2" xfId="11014"/>
    <cellStyle name="Normal 6 2 7 2 2" xfId="11015"/>
    <cellStyle name="Normal 6 2 8 2" xfId="11016"/>
    <cellStyle name="Normal 74 2 2 2" xfId="11017"/>
    <cellStyle name="Normal 74 3 2 2" xfId="11018"/>
    <cellStyle name="Normal 74 4 2" xfId="11019"/>
    <cellStyle name="Normal 75 2 2 2" xfId="11020"/>
    <cellStyle name="Normal 75 3 2 2" xfId="11021"/>
    <cellStyle name="Normal 75 4 2" xfId="11022"/>
    <cellStyle name="Normal 76 2 2 2" xfId="11023"/>
    <cellStyle name="Normal 76 3 2 2" xfId="11024"/>
    <cellStyle name="Normal 76 4 2" xfId="11025"/>
    <cellStyle name="Normal 77 2 2 2" xfId="11026"/>
    <cellStyle name="Normal 77 3 2 2" xfId="11027"/>
    <cellStyle name="Normal 77 4 2" xfId="11028"/>
    <cellStyle name="Normal 78 2 2 2" xfId="11029"/>
    <cellStyle name="Normal 78 3 2 2" xfId="11030"/>
    <cellStyle name="Normal 78 4 2" xfId="11031"/>
    <cellStyle name="Normal 79 2 2 2" xfId="11032"/>
    <cellStyle name="Normal 79 3 2 2" xfId="11033"/>
    <cellStyle name="Normal 79 4 2" xfId="11034"/>
    <cellStyle name="Normal 8 2 2 2 2 2" xfId="11035"/>
    <cellStyle name="Normal 8 2 2 3 2 2" xfId="11036"/>
    <cellStyle name="Normal 8 2 2 4 2" xfId="11037"/>
    <cellStyle name="Normal 8 2 3 2 2 2" xfId="11038"/>
    <cellStyle name="Normal 8 2 3 3 2 2" xfId="11039"/>
    <cellStyle name="Normal 8 2 3 4 2" xfId="11040"/>
    <cellStyle name="Normal 8 2 4 2 2" xfId="11041"/>
    <cellStyle name="Normal 8 2 5 2 2" xfId="11042"/>
    <cellStyle name="Normal 8 2 6 2 2" xfId="11043"/>
    <cellStyle name="Normal 8 2 7 2" xfId="11044"/>
    <cellStyle name="Normal 8 4 2 2 2" xfId="11045"/>
    <cellStyle name="Normal 8 4 3 2 2" xfId="11046"/>
    <cellStyle name="Normal 8 4 4 2" xfId="11047"/>
    <cellStyle name="Normal 8 5 2 2 2" xfId="11048"/>
    <cellStyle name="Normal 8 5 3 2 2" xfId="11049"/>
    <cellStyle name="Normal 8 5 4 2" xfId="11050"/>
    <cellStyle name="Normal 8 6 2 2" xfId="11051"/>
    <cellStyle name="Normal 8 7 2 2" xfId="11052"/>
    <cellStyle name="Normal 8 8 2" xfId="11053"/>
    <cellStyle name="Normal 80 2 2 2" xfId="11054"/>
    <cellStyle name="Normal 80 3 2 2" xfId="11055"/>
    <cellStyle name="Normal 80 4 2" xfId="11056"/>
    <cellStyle name="Normal 81 2 2 2" xfId="11057"/>
    <cellStyle name="Normal 81 3 2 2" xfId="11058"/>
    <cellStyle name="Normal 81 4 2" xfId="11059"/>
    <cellStyle name="Normal 83 2 2 2" xfId="11060"/>
    <cellStyle name="Normal 83 3 2 2" xfId="11061"/>
    <cellStyle name="Normal 83 4 2" xfId="11062"/>
    <cellStyle name="Normal 85 2 2 2" xfId="11063"/>
    <cellStyle name="Normal 85 3 2 2" xfId="11064"/>
    <cellStyle name="Normal 85 4 2" xfId="11065"/>
    <cellStyle name="Normal 86 2 2 2" xfId="11066"/>
    <cellStyle name="Normal 86 3 2 2" xfId="11067"/>
    <cellStyle name="Normal 86 4 2" xfId="11068"/>
    <cellStyle name="Normal 87 2 2 2" xfId="11069"/>
    <cellStyle name="Normal 87 3 2 2" xfId="11070"/>
    <cellStyle name="Normal 87 4 2" xfId="11071"/>
    <cellStyle name="Normal 88 2 2 2" xfId="11072"/>
    <cellStyle name="Normal 88 3 2 2" xfId="11073"/>
    <cellStyle name="Normal 88 4 2" xfId="11074"/>
    <cellStyle name="Normal 89 2 2 2" xfId="11075"/>
    <cellStyle name="Normal 89 3 2 2" xfId="11076"/>
    <cellStyle name="Normal 89 4 2" xfId="11077"/>
    <cellStyle name="Normal 9 2 2 2" xfId="11078"/>
    <cellStyle name="Normal 90 2 2 2" xfId="11079"/>
    <cellStyle name="Normal 90 3 2 2" xfId="11080"/>
    <cellStyle name="Normal 90 4 2" xfId="11081"/>
    <cellStyle name="Normal 91 2 2 2" xfId="11082"/>
    <cellStyle name="Normal 91 3 2 2" xfId="11083"/>
    <cellStyle name="Normal 91 4 2" xfId="11084"/>
    <cellStyle name="Normal 92 2 2 2" xfId="11085"/>
    <cellStyle name="Normal 92 3 2 2" xfId="11086"/>
    <cellStyle name="Normal 92 4 2" xfId="11087"/>
    <cellStyle name="Normal 93 2 2 2" xfId="11088"/>
    <cellStyle name="Normal 93 3 2 2" xfId="11089"/>
    <cellStyle name="Normal 93 4 2" xfId="11090"/>
    <cellStyle name="Normal 94 2 2 2" xfId="11091"/>
    <cellStyle name="Normal 94 3 2 2" xfId="11092"/>
    <cellStyle name="Normal 94 4 2" xfId="11093"/>
    <cellStyle name="Normal 95 2 2 2" xfId="11094"/>
    <cellStyle name="Normal 95 3 2 2" xfId="11095"/>
    <cellStyle name="Normal 95 4 2" xfId="11096"/>
    <cellStyle name="Normal 96 2 2" xfId="11097"/>
    <cellStyle name="Normal 97 2 2" xfId="11098"/>
    <cellStyle name="Normal 98 2 2" xfId="11099"/>
    <cellStyle name="Normal 99 2 2" xfId="11100"/>
    <cellStyle name="Pourcentage 17 2 2 2 2 2" xfId="11101"/>
    <cellStyle name="Pourcentage 17 2 2 3 2 2" xfId="11102"/>
    <cellStyle name="Pourcentage 17 2 2 4 2" xfId="11103"/>
    <cellStyle name="Pourcentage 17 2 3 2 2 2" xfId="11104"/>
    <cellStyle name="Pourcentage 17 2 3 3 2 2" xfId="11105"/>
    <cellStyle name="Pourcentage 17 2 3 4 2" xfId="11106"/>
    <cellStyle name="Pourcentage 17 2 4 2 2" xfId="11107"/>
    <cellStyle name="Pourcentage 17 2 5 2 2" xfId="11108"/>
    <cellStyle name="Pourcentage 17 2 6 2" xfId="11109"/>
    <cellStyle name="Pourcentage 17 3 2 2 2" xfId="11110"/>
    <cellStyle name="Pourcentage 17 3 3 2 2" xfId="11111"/>
    <cellStyle name="Pourcentage 17 3 4 2" xfId="11112"/>
    <cellStyle name="Pourcentage 17 4 2 2 2" xfId="11113"/>
    <cellStyle name="Pourcentage 17 4 3 2 2" xfId="11114"/>
    <cellStyle name="Pourcentage 17 4 4 2" xfId="11115"/>
    <cellStyle name="Pourcentage 17 5 2 2" xfId="11116"/>
    <cellStyle name="Pourcentage 17 6 2 2" xfId="11117"/>
    <cellStyle name="Pourcentage 17 7 2" xfId="11118"/>
    <cellStyle name="Pourcentage 18 2 2 2 2 2" xfId="11119"/>
    <cellStyle name="Pourcentage 18 2 2 3 2 2" xfId="11120"/>
    <cellStyle name="Pourcentage 18 2 2 4 2" xfId="11121"/>
    <cellStyle name="Pourcentage 18 2 3 2 2 2" xfId="11122"/>
    <cellStyle name="Pourcentage 18 2 3 3 2 2" xfId="11123"/>
    <cellStyle name="Pourcentage 18 2 3 4 2" xfId="11124"/>
    <cellStyle name="Pourcentage 18 2 4 2 2" xfId="11125"/>
    <cellStyle name="Pourcentage 18 2 5 2 2" xfId="11126"/>
    <cellStyle name="Pourcentage 18 2 6 2" xfId="11127"/>
    <cellStyle name="Pourcentage 18 3 2 2 2" xfId="11128"/>
    <cellStyle name="Pourcentage 18 3 3 2 2" xfId="11129"/>
    <cellStyle name="Pourcentage 18 3 4 2" xfId="11130"/>
    <cellStyle name="Pourcentage 18 4 2 2 2" xfId="11131"/>
    <cellStyle name="Pourcentage 18 4 3 2 2" xfId="11132"/>
    <cellStyle name="Pourcentage 18 4 4 2" xfId="11133"/>
    <cellStyle name="Pourcentage 18 5 2 2" xfId="11134"/>
    <cellStyle name="Pourcentage 18 6 2 2" xfId="11135"/>
    <cellStyle name="Pourcentage 18 7 2" xfId="11136"/>
    <cellStyle name="Pourcentage 19 2 2 2" xfId="11137"/>
    <cellStyle name="Pourcentage 19 3 2 2" xfId="11138"/>
    <cellStyle name="Pourcentage 19 4 2" xfId="11139"/>
    <cellStyle name="Pourcentage 20 2 2" xfId="11140"/>
    <cellStyle name="Pourcentage 21 2 2" xfId="11141"/>
    <cellStyle name="Pourcentage 3 3 2 2 2 2" xfId="11142"/>
    <cellStyle name="Pourcentage 3 3 2 3 2 2" xfId="11143"/>
    <cellStyle name="Pourcentage 3 3 2 4 2" xfId="11144"/>
    <cellStyle name="Pourcentage 3 3 4 2 2" xfId="11145"/>
    <cellStyle name="Pourcentage 3 3 5 2 2" xfId="11146"/>
    <cellStyle name="Pourcentage 3 3 6 2" xfId="11147"/>
    <cellStyle name="Pourcentage 8 7 2 2" xfId="11148"/>
    <cellStyle name="Sortie 5 2 2" xfId="11149"/>
    <cellStyle name="Sortie 6 2 2" xfId="11150"/>
    <cellStyle name="Sortie 7 2 2" xfId="11151"/>
    <cellStyle name="Sortie 8 2 2" xfId="11152"/>
    <cellStyle name="Unlocked 2" xfId="11153"/>
    <cellStyle name="x 2" xfId="11154"/>
    <cellStyle name="Milliers 22 2" xfId="11155"/>
    <cellStyle name="Milliers 23 2" xfId="11156"/>
    <cellStyle name="Normal 101 3 2" xfId="11157"/>
    <cellStyle name="Pourcentage 22 2" xfId="11158"/>
    <cellStyle name="Pourcentage 23 2" xfId="11159"/>
    <cellStyle name="Normal 105 2" xfId="11160"/>
    <cellStyle name="Pourcentage 24 2" xfId="11161"/>
    <cellStyle name="Comma [0]" xfId="11162"/>
    <cellStyle name="Normal 106" xfId="11163"/>
    <cellStyle name="Excel Built-in Normal" xfId="11164"/>
    <cellStyle name="Excel Built-in Normal 1" xfId="11165"/>
    <cellStyle name="Excel Built-in Normal 1 2" xfId="11166"/>
    <cellStyle name="Milliers 24" xfId="11167"/>
    <cellStyle name="Milliers [0] 2" xfId="11168"/>
    <cellStyle name="Milliers 2 19" xfId="11169"/>
    <cellStyle name="Normal 2 12" xfId="11170"/>
    <cellStyle name="Normal 3 14" xfId="11171"/>
    <cellStyle name="Pourcentage 2 13" xfId="11172"/>
    <cellStyle name="_Ta 3" xfId="11173"/>
    <cellStyle name="_Tabl 3" xfId="11174"/>
    <cellStyle name="_Table_ 3" xfId="11175"/>
    <cellStyle name="_Table_02  3" xfId="11176"/>
    <cellStyle name="_Table_02 Pfd Valuation 3" xfId="11177"/>
    <cellStyle name="_Table_02 Pfd Valuation_Budget Telmob 2011 3" xfId="11178"/>
    <cellStyle name="_Table_02 Pfd Valuation_Capex- Mobile 3" xfId="11179"/>
    <cellStyle name="_Table_02 Pfd Valuation_commentaires fixe  internet Déc 08 3" xfId="11180"/>
    <cellStyle name="_Table_02 Pfd Valuation_commentaires fixe  internet Déc 08_Budget Telmob 2011 3" xfId="11181"/>
    <cellStyle name="_Table_02 Pfd Valuation_commentaires fixe  internet Déc 08_Capex- Mobile 3" xfId="11182"/>
    <cellStyle name="_Table_02 Pfd Valuation_commentaires fixe  internet Déc 08_Commentaires TBG mars 3" xfId="11183"/>
    <cellStyle name="_Table_02 Pfd Valuation_commentaires fixe  internet Déc 08_Commentaires TBG mars_Budget Telmob 2011 3" xfId="11184"/>
    <cellStyle name="_Table_02 Pfd Valuation_commentaires fixe  internet Déc 08_Commentaires TBG mars_Capex- Mobile 3" xfId="11185"/>
    <cellStyle name="_Table_02 Pfd Valuation_commentaires fixe  internet Déc 08_Commentaires TBG mars_Copie de Flash du mois d' avril 2009 corrigé par NAIMI 3" xfId="11186"/>
    <cellStyle name="_Table_02 Pfd Valuation_commentaires fixe  internet Déc 08_Commentaires TBG mars_Copie de Flash du mois d' avril 2009 corrigé par NAIMI_Budget Telmob 2011 3" xfId="11187"/>
    <cellStyle name="_Table_02 Pfd Valuation_commentaires fixe  internet Déc 08_Commentaires TBG mars_Copie de Flash du mois d' avril 2009 corrigé par NAIMI_Capex- Mobile 3" xfId="11188"/>
    <cellStyle name="_Table_02 Pfd Valuation_commentaires fixe  internet Déc 08_Commentaires TBG mars_Copie de Flash du mois d' avril 2009 corrigé par NAIMI_Flash du mois de mai 2009 3" xfId="11189"/>
    <cellStyle name="_Table_02 Pfd Valuation_commentaires fixe  internet Déc 08_Commentaires TBG mars_Copie de Flash du mois d' avril 2009 corrigé par NAIMI_Flash du mois de mai 2009_Budget Telmob 2011 3" xfId="11190"/>
    <cellStyle name="_Table_02 Pfd Valuation_commentaires fixe  internet Déc 08_Commentaires TBG mars_Copie de Flash du mois d' avril 2009 corrigé par NAIMI_Flash du mois de mai 2009_Capex- Mobile 3" xfId="11191"/>
    <cellStyle name="_Table_02 Pfd Valuation_commentaires fixe  internet Déc 08_Commentaires TBG mars_Copie de Flash du mois d' avril 2009 corrigé par NAIMI_Flash du mois de septembre 2009 (2) (version 1) 3" xfId="11192"/>
    <cellStyle name="_Table_02 Pfd Valuation_commentaires fixe  internet Déc 08_Commentaires TBG mars_Copie de Flash du mois d' avril 2009 corrigé par NAIMI_Flash du mois de septembre 2009 (2) (version 1)_Budget Telmob 2011 3" xfId="11193"/>
    <cellStyle name="_Table_02 Pfd Valuation_commentaires fixe  internet Déc 08_Commentaires TBG mars_Copie de Flash du mois d' avril 2009 corrigé par NAIMI_Flash du mois de septembre 2009 (2) (version 1)_Capex- Mobile 3" xfId="11194"/>
    <cellStyle name="_Table_02 Pfd Valuation_commentaires fixe  internet Déc 08_Commentaires TBG mars_Copie de Flash du mois d' avril 2009 corrigé par NAIMI_Reporting Onatel Mai 2009 V 0 3" xfId="11195"/>
    <cellStyle name="_Table_02 Pfd Valuation_commentaires fixe  internet Déc 08_Commentaires TBG mars_Copie de Flash du mois d' avril 2009 corrigé par NAIMI_Reporting Onatel Mai 2009 V 0_Budget Telmob 2011 3" xfId="11196"/>
    <cellStyle name="_Table_02 Pfd Valuation_commentaires fixe  internet Déc 08_Commentaires TBG mars_Copie de Flash du mois d' avril 2009 corrigé par NAIMI_Reporting Onatel Mai 2009 V 0_Capex- Mobile 3" xfId="11197"/>
    <cellStyle name="_Table_02 Pfd Valuation_commentaires fixe  internet Déc 08_Commentaires TBG mars_Copie de Flash du mois d' avril 2009 corrigé par NAIMI_Reporting Onatel Mai 2009 V 0_Flash du mois de septembre 2009 (2) (version 1) 3" xfId="11198"/>
    <cellStyle name="_Table_02 Pfd Valuation_commentaires fixe  internet Déc 08_Commentaires TBG mars_Copie de Flash du mois d' avril 2009 corrigé par NAIMI_Reporting Onatel Mai 2009 V 0_Flash du mois de septembre 2009 (2) (version 1)_Budget Telmob 2011 3" xfId="11199"/>
    <cellStyle name="_Table_02 Pfd Valuation_commentaires fixe  internet Déc 08_Commentaires TBG mars_Copie de Flash du mois d' avril 2009 corrigé par NAIMI_Reporting Onatel Mai 2009 V 0_Flash du mois de septembre 2009 (2) (version 1)_Capex- Mobile 3" xfId="11200"/>
    <cellStyle name="_Table_02 Pfd Valuation_commentaires fixe  internet Déc 08_Commentaires TBG mars_Copie de Flash du mois d' avril 2009 corrigé par NAIMI_Reporting Onatel Mai 2009 V 0_Reporting Onatel septembre  2009 préparé 3" xfId="11201"/>
    <cellStyle name="_Table_02 Pfd Valuation_commentaires fixe  internet Déc 08_Commentaires TBG mars_Copie de Flash du mois d' avril 2009 corrigé par NAIMI_Reporting Onatel Mai 2009 V 0_Reporting Onatel septembre  2009 préparé_Budget Telmob 2011 3" xfId="11202"/>
    <cellStyle name="_Table_02 Pfd Valuation_commentaires fixe  internet Déc 08_Commentaires TBG mars_Copie de Flash du mois d' avril 2009 corrigé par NAIMI_Reporting Onatel Mai 2009 V 0_Reporting Onatel septembre  2009 préparé_Capex- Mobile 3" xfId="11203"/>
    <cellStyle name="_Table_02 Pfd Valuation_commentaires fixe  internet Déc 08_Commentaires TBG mars_Copie de Flash du mois d' avril 2009 corrigé par NAIMI_Reporting Onatel septembre  2009 préparé 3" xfId="11204"/>
    <cellStyle name="_Table_02 Pfd Valuation_commentaires fixe  internet Déc 08_Commentaires TBG mars_Copie de Flash du mois d' avril 2009 corrigé par NAIMI_Reporting Onatel septembre  2009 préparé_Budget Telmob 2011 3" xfId="11205"/>
    <cellStyle name="_Table_02 Pfd Valuation_commentaires fixe  internet Déc 08_Commentaires TBG mars_Copie de Flash du mois d' avril 2009 corrigé par NAIMI_Reporting Onatel septembre  2009 préparé_Capex- Mobile 3" xfId="11206"/>
    <cellStyle name="_Table_02 Pfd Valuation_commentaires fixe  internet Déc 08_Commentaires TBG mars_Flash du mois d' avril 2009 3" xfId="11207"/>
    <cellStyle name="_Table_02 Pfd Valuation_commentaires fixe  internet Déc 08_Commentaires TBG mars_Flash du mois d' avril 2009_Budget Telmob 2011 3" xfId="11208"/>
    <cellStyle name="_Table_02 Pfd Valuation_commentaires fixe  internet Déc 08_Commentaires TBG mars_Flash du mois d' avril 2009_Capex- Mobile 3" xfId="11209"/>
    <cellStyle name="_Table_02 Pfd Valuation_commentaires fixe  internet Déc 08_Commentaires TBG mars_Flash du mois d' avril 2009_Flash du mois de mai 2009 3" xfId="11210"/>
    <cellStyle name="_Table_02 Pfd Valuation_commentaires fixe  internet Déc 08_Commentaires TBG mars_Flash du mois d' avril 2009_Flash du mois de mai 2009_Budget Telmob 2011 3" xfId="11211"/>
    <cellStyle name="_Table_02 Pfd Valuation_commentaires fixe  internet Déc 08_Commentaires TBG mars_Flash du mois d' avril 2009_Flash du mois de mai 2009_Capex- Mobile 3" xfId="11212"/>
    <cellStyle name="_Table_02 Pfd Valuation_commentaires fixe  internet Déc 08_Commentaires TBG mars_Flash du mois d' avril 2009_Flash du mois de septembre 2009 (2) (version 1) 3" xfId="11213"/>
    <cellStyle name="_Table_02 Pfd Valuation_commentaires fixe  internet Déc 08_Commentaires TBG mars_Flash du mois d' avril 2009_Flash du mois de septembre 2009 (2) (version 1)_Budget Telmob 2011 3" xfId="11214"/>
    <cellStyle name="_Table_02 Pfd Valuation_commentaires fixe  internet Déc 08_Commentaires TBG mars_Flash du mois d' avril 2009_Flash du mois de septembre 2009 (2) (version 1)_Capex- Mobile 3" xfId="11215"/>
    <cellStyle name="_Table_02 Pfd Valuation_commentaires fixe  internet Déc 08_Commentaires TBG mars_Flash du mois d' avril 2009_Reporting Onatel Mai 2009 V 0 3" xfId="11216"/>
    <cellStyle name="_Table_02 Pfd Valuation_commentaires fixe  internet Déc 08_Commentaires TBG mars_Flash du mois d' avril 2009_Reporting Onatel Mai 2009 V 0_Budget Telmob 2011 3" xfId="11217"/>
    <cellStyle name="_Table_02 Pfd Valuation_commentaires fixe  internet Déc 08_Commentaires TBG mars_Flash du mois d' avril 2009_Reporting Onatel Mai 2009 V 0_Capex- Mobile 3" xfId="11218"/>
    <cellStyle name="_Table_02 Pfd Valuation_commentaires fixe  internet Déc 08_Commentaires TBG mars_Flash du mois d' avril 2009_Reporting Onatel septembre  2009 préparé 3" xfId="11219"/>
    <cellStyle name="_Table_02 Pfd Valuation_commentaires fixe  internet Déc 08_Commentaires TBG mars_Flash du mois d' avril 2009_Reporting Onatel septembre  2009 préparé_Budget Telmob 2011 3" xfId="11220"/>
    <cellStyle name="_Table_02 Pfd Valuation_commentaires fixe  internet Déc 08_Commentaires TBG mars_Flash du mois d' avril 2009_Reporting Onatel septembre  2009 préparé_Capex- Mobile 3" xfId="11221"/>
    <cellStyle name="_Table_02 Pfd Valuation_commentaires fixe  internet Déc 08_Commentaires TBG mars_Flash du mois de mai 2009 3" xfId="11222"/>
    <cellStyle name="_Table_02 Pfd Valuation_commentaires fixe  internet Déc 08_Commentaires TBG mars_Flash du mois de mai 2009_Budget Telmob 2011 3" xfId="11223"/>
    <cellStyle name="_Table_02 Pfd Valuation_commentaires fixe  internet Déc 08_Commentaires TBG mars_Flash du mois de mai 2009_Capex- Mobile 3" xfId="11224"/>
    <cellStyle name="_Table_02 Pfd Valuation_commentaires fixe  internet Déc 08_Commentaires TBG mars_Flash du mois de septembre 2009 (2) (version 1) 3" xfId="11225"/>
    <cellStyle name="_Table_02 Pfd Valuation_commentaires fixe  internet Déc 08_Commentaires TBG mars_Flash du mois de septembre 2009 (2) (version 1)_Budget Telmob 2011 3" xfId="11226"/>
    <cellStyle name="_Table_02 Pfd Valuation_commentaires fixe  internet Déc 08_Commentaires TBG mars_Flash du mois de septembre 2009 (2) (version 1)_Capex- Mobile 3" xfId="11227"/>
    <cellStyle name="_Table_02 Pfd Valuation_commentaires fixe  internet Déc 08_Commentaires TBG mars_Reporting Onatel Mai 2009 V 0 3" xfId="11228"/>
    <cellStyle name="_Table_02 Pfd Valuation_commentaires fixe  internet Déc 08_Commentaires TBG mars_Reporting Onatel Mai 2009 V 0_Budget Telmob 2011 3" xfId="11229"/>
    <cellStyle name="_Table_02 Pfd Valuation_commentaires fixe  internet Déc 08_Commentaires TBG mars_Reporting Onatel Mai 2009 V 0_Capex- Mobile 3" xfId="11230"/>
    <cellStyle name="_Table_02 Pfd Valuation_commentaires fixe  internet Déc 08_Commentaires TBG mars_Reporting Onatel septembre  2009 préparé 3" xfId="11231"/>
    <cellStyle name="_Table_02 Pfd Valuation_commentaires fixe  internet Déc 08_Commentaires TBG mars_Reporting Onatel septembre  2009 préparé_Budget Telmob 2011 3" xfId="11232"/>
    <cellStyle name="_Table_02 Pfd Valuation_commentaires fixe  internet Déc 08_Commentaires TBG mars_Reporting Onatel septembre  2009 préparé_Capex- Mobile 3" xfId="11233"/>
    <cellStyle name="_Table_02 Pfd Valuation_commentaires fixe  internet Déc 08_Copie de Flash du mois d' avril 2009 corrigé par NAIMI 3" xfId="11234"/>
    <cellStyle name="_Table_02 Pfd Valuation_commentaires fixe  internet Déc 08_Copie de Flash du mois d' avril 2009 corrigé par NAIMI_Budget Telmob 2011 3" xfId="11235"/>
    <cellStyle name="_Table_02 Pfd Valuation_commentaires fixe  internet Déc 08_Copie de Flash du mois d' avril 2009 corrigé par NAIMI_Capex- Mobile 3" xfId="11236"/>
    <cellStyle name="_Table_02 Pfd Valuation_commentaires fixe  internet Déc 08_Copie de Flash du mois d' avril 2009 corrigé par NAIMI_Flash du mois de mai 2009 3" xfId="11237"/>
    <cellStyle name="_Table_02 Pfd Valuation_commentaires fixe  internet Déc 08_Copie de Flash du mois d' avril 2009 corrigé par NAIMI_Flash du mois de mai 2009_Budget Telmob 2011 3" xfId="11238"/>
    <cellStyle name="_Table_02 Pfd Valuation_commentaires fixe  internet Déc 08_Copie de Flash du mois d' avril 2009 corrigé par NAIMI_Flash du mois de mai 2009_Capex- Mobile 3" xfId="11239"/>
    <cellStyle name="_Table_02 Pfd Valuation_commentaires fixe  internet Déc 08_Copie de Flash du mois d' avril 2009 corrigé par NAIMI_Flash du mois de septembre 2009 (2) (version 1) 3" xfId="11240"/>
    <cellStyle name="_Table_02 Pfd Valuation_commentaires fixe  internet Déc 08_Copie de Flash du mois d' avril 2009 corrigé par NAIMI_Flash du mois de septembre 2009 (2) (version 1)_Budget Telmob 2011 3" xfId="11241"/>
    <cellStyle name="_Table_02 Pfd Valuation_commentaires fixe  internet Déc 08_Copie de Flash du mois d' avril 2009 corrigé par NAIMI_Flash du mois de septembre 2009 (2) (version 1)_Capex- Mobile 3" xfId="11242"/>
    <cellStyle name="_Table_02 Pfd Valuation_commentaires fixe  internet Déc 08_Copie de Flash du mois d' avril 2009 corrigé par NAIMI_Reporting Onatel Mai 2009 V 0 3" xfId="11243"/>
    <cellStyle name="_Table_02 Pfd Valuation_commentaires fixe  internet Déc 08_Copie de Flash du mois d' avril 2009 corrigé par NAIMI_Reporting Onatel Mai 2009 V 0_Budget Telmob 2011 3" xfId="11244"/>
    <cellStyle name="_Table_02 Pfd Valuation_commentaires fixe  internet Déc 08_Copie de Flash du mois d' avril 2009 corrigé par NAIMI_Reporting Onatel Mai 2009 V 0_Capex- Mobile 3" xfId="11245"/>
    <cellStyle name="_Table_02 Pfd Valuation_commentaires fixe  internet Déc 08_Copie de Flash du mois d' avril 2009 corrigé par NAIMI_Reporting Onatel Mai 2009 V 0_Flash du mois de septembre 2009 (2) (version 1) 3" xfId="11246"/>
    <cellStyle name="_Table_02 Pfd Valuation_commentaires fixe  internet Déc 08_Copie de Flash du mois d' avril 2009 corrigé par NAIMI_Reporting Onatel Mai 2009 V 0_Flash du mois de septembre 2009 (2) (version 1)_Budget Telmob 2011 3" xfId="11247"/>
    <cellStyle name="_Table_02 Pfd Valuation_commentaires fixe  internet Déc 08_Copie de Flash du mois d' avril 2009 corrigé par NAIMI_Reporting Onatel Mai 2009 V 0_Flash du mois de septembre 2009 (2) (version 1)_Capex- Mobile 3" xfId="11248"/>
    <cellStyle name="_Table_02 Pfd Valuation_commentaires fixe  internet Déc 08_Copie de Flash du mois d' avril 2009 corrigé par NAIMI_Reporting Onatel Mai 2009 V 0_Reporting Onatel septembre  2009 préparé 3" xfId="11249"/>
    <cellStyle name="_Table_02 Pfd Valuation_commentaires fixe  internet Déc 08_Copie de Flash du mois d' avril 2009 corrigé par NAIMI_Reporting Onatel Mai 2009 V 0_Reporting Onatel septembre  2009 préparé_Budget Telmob 2011 3" xfId="11250"/>
    <cellStyle name="_Table_02 Pfd Valuation_commentaires fixe  internet Déc 08_Copie de Flash du mois d' avril 2009 corrigé par NAIMI_Reporting Onatel Mai 2009 V 0_Reporting Onatel septembre  2009 préparé_Capex- Mobile 3" xfId="11251"/>
    <cellStyle name="_Table_02 Pfd Valuation_commentaires fixe  internet Déc 08_Copie de Flash du mois d' avril 2009 corrigé par NAIMI_Reporting Onatel septembre  2009 préparé 3" xfId="11252"/>
    <cellStyle name="_Table_02 Pfd Valuation_commentaires fixe  internet Déc 08_Copie de Flash du mois d' avril 2009 corrigé par NAIMI_Reporting Onatel septembre  2009 préparé_Budget Telmob 2011 3" xfId="11253"/>
    <cellStyle name="_Table_02 Pfd Valuation_commentaires fixe  internet Déc 08_Copie de Flash du mois d' avril 2009 corrigé par NAIMI_Reporting Onatel septembre  2009 préparé_Capex- Mobile 3" xfId="11254"/>
    <cellStyle name="_Table_02 Pfd Valuation_commentaires fixe  internet Déc 08_Flash du mois d' avril 2009 3" xfId="11255"/>
    <cellStyle name="_Table_02 Pfd Valuation_commentaires fixe  internet Déc 08_Flash du mois d' avril 2009_Budget Telmob 2011 3" xfId="11256"/>
    <cellStyle name="_Table_02 Pfd Valuation_commentaires fixe  internet Déc 08_Flash du mois d' avril 2009_Capex- Mobile 3" xfId="11257"/>
    <cellStyle name="_Table_02 Pfd Valuation_commentaires fixe  internet Déc 08_Flash du mois d' avril 2009_Flash du mois de mai 2009 3" xfId="11258"/>
    <cellStyle name="_Table_02 Pfd Valuation_commentaires fixe  internet Déc 08_Flash du mois d' avril 2009_Flash du mois de mai 2009_Budget Telmob 2011 3" xfId="11259"/>
    <cellStyle name="_Table_02 Pfd Valuation_commentaires fixe  internet Déc 08_Flash du mois d' avril 2009_Flash du mois de mai 2009_Capex- Mobile 3" xfId="11260"/>
    <cellStyle name="_Table_02 Pfd Valuation_commentaires fixe  internet Déc 08_Flash du mois d' avril 2009_Flash du mois de septembre 2009 (2) (version 1) 3" xfId="11261"/>
    <cellStyle name="_Table_02 Pfd Valuation_commentaires fixe  internet Déc 08_Flash du mois d' avril 2009_Flash du mois de septembre 2009 (2) (version 1)_Budget Telmob 2011 3" xfId="11262"/>
    <cellStyle name="_Table_02 Pfd Valuation_commentaires fixe  internet Déc 08_Flash du mois d' avril 2009_Flash du mois de septembre 2009 (2) (version 1)_Capex- Mobile 3" xfId="11263"/>
    <cellStyle name="_Table_02 Pfd Valuation_commentaires fixe  internet Déc 08_Flash du mois d' avril 2009_Reporting Onatel Mai 2009 V 0 3" xfId="11264"/>
    <cellStyle name="_Table_02 Pfd Valuation_commentaires fixe  internet Déc 08_Flash du mois d' avril 2009_Reporting Onatel Mai 2009 V 0_Budget Telmob 2011 3" xfId="11265"/>
    <cellStyle name="_Table_02 Pfd Valuation_commentaires fixe  internet Déc 08_Flash du mois d' avril 2009_Reporting Onatel Mai 2009 V 0_Capex- Mobile 3" xfId="11266"/>
    <cellStyle name="_Table_02 Pfd Valuation_commentaires fixe  internet Déc 08_Flash du mois d' avril 2009_Reporting Onatel septembre  2009 préparé 3" xfId="11267"/>
    <cellStyle name="_Table_02 Pfd Valuation_commentaires fixe  internet Déc 08_Flash du mois d' avril 2009_Reporting Onatel septembre  2009 préparé_Budget Telmob 2011 3" xfId="11268"/>
    <cellStyle name="_Table_02 Pfd Valuation_commentaires fixe  internet Déc 08_Flash du mois d' avril 2009_Reporting Onatel septembre  2009 préparé_Capex- Mobile 3" xfId="11269"/>
    <cellStyle name="_Table_02 Pfd Valuation_commentaires fixe  internet Déc 08_Flash du mois de mai 2009 3" xfId="11270"/>
    <cellStyle name="_Table_02 Pfd Valuation_commentaires fixe  internet Déc 08_Flash du mois de mai 2009_Budget Telmob 2011 3" xfId="11271"/>
    <cellStyle name="_Table_02 Pfd Valuation_commentaires fixe  internet Déc 08_Flash du mois de mai 2009_Capex- Mobile 3" xfId="11272"/>
    <cellStyle name="_Table_02 Pfd Valuation_commentaires fixe  internet Déc 08_Flash du mois de septembre 2009 (2) (version 1) 3" xfId="11273"/>
    <cellStyle name="_Table_02 Pfd Valuation_commentaires fixe  internet Déc 08_Flash du mois de septembre 2009 (2) (version 1)_Budget Telmob 2011 3" xfId="11274"/>
    <cellStyle name="_Table_02 Pfd Valuation_commentaires fixe  internet Déc 08_Flash du mois de septembre 2009 (2) (version 1)_Capex- Mobile 3" xfId="11275"/>
    <cellStyle name="_Table_02 Pfd Valuation_commentaires fixe  internet Déc 08_Reporting Onatel Avril 2009 V0 3" xfId="11276"/>
    <cellStyle name="_Table_02 Pfd Valuation_commentaires fixe  internet Déc 08_Reporting Onatel Avril 2009 V0_Budget Telmob 2011 3" xfId="11277"/>
    <cellStyle name="_Table_02 Pfd Valuation_commentaires fixe  internet Déc 08_Reporting Onatel Avril 2009 V0_Capex- Mobile 3" xfId="11278"/>
    <cellStyle name="_Table_02 Pfd Valuation_commentaires fixe  internet Déc 08_Reporting Onatel Avril 2009 V0_Copie de Flash du mois d' avril 2009 corrigé par NAIMI 3" xfId="11279"/>
    <cellStyle name="_Table_02 Pfd Valuation_commentaires fixe  internet Déc 08_Reporting Onatel Avril 2009 V0_Copie de Flash du mois d' avril 2009 corrigé par NAIMI_Budget Telmob 2011 3" xfId="11280"/>
    <cellStyle name="_Table_02 Pfd Valuation_commentaires fixe  internet Déc 08_Reporting Onatel Avril 2009 V0_Copie de Flash du mois d' avril 2009 corrigé par NAIMI_Capex- Mobile 3" xfId="11281"/>
    <cellStyle name="_Table_02 Pfd Valuation_commentaires fixe  internet Déc 08_Reporting Onatel Avril 2009 V0_Copie de Flash du mois d' avril 2009 corrigé par NAIMI_Flash du mois de mai 2009 3" xfId="11282"/>
    <cellStyle name="_Table_02 Pfd Valuation_commentaires fixe  internet Déc 08_Reporting Onatel Avril 2009 V0_Copie de Flash du mois d' avril 2009 corrigé par NAIMI_Flash du mois de mai 2009_Budget Telmob 2011 3" xfId="11283"/>
    <cellStyle name="_Table_02 Pfd Valuation_commentaires fixe  internet Déc 08_Reporting Onatel Avril 2009 V0_Copie de Flash du mois d' avril 2009 corrigé par NAIMI_Flash du mois de mai 2009_Capex- Mobile 3" xfId="11284"/>
    <cellStyle name="_Table_02 Pfd Valuation_commentaires fixe  internet Déc 08_Reporting Onatel Avril 2009 V0_Copie de Flash du mois d' avril 2009 corrigé par NAIMI_Flash du mois de septembre 2009 (2) (version 1) 3" xfId="11285"/>
    <cellStyle name="_Table_02 Pfd Valuation_commentaires fixe  internet Déc 08_Reporting Onatel Avril 2009 V0_Copie de Flash du mois d' avril 2009 corrigé par NAIMI_Flash du mois de septembre 2009 (2) (version 1)_Budget Telmob 2011 3" xfId="11286"/>
    <cellStyle name="_Table_02 Pfd Valuation_commentaires fixe  internet Déc 08_Reporting Onatel Avril 2009 V0_Copie de Flash du mois d' avril 2009 corrigé par NAIMI_Flash du mois de septembre 2009 (2) (version 1)_Capex- Mobile 3" xfId="11287"/>
    <cellStyle name="_Table_02 Pfd Valuation_commentaires fixe  internet Déc 08_Reporting Onatel Avril 2009 V0_Copie de Flash du mois d' avril 2009 corrigé par NAIMI_Reporting Onatel Mai 2009 V 0 3" xfId="11288"/>
    <cellStyle name="_Table_02 Pfd Valuation_commentaires fixe  internet Déc 08_Reporting Onatel Avril 2009 V0_Copie de Flash du mois d' avril 2009 corrigé par NAIMI_Reporting Onatel Mai 2009 V 0_Budget Telmob 2011 3" xfId="11289"/>
    <cellStyle name="_Table_02 Pfd Valuation_commentaires fixe  internet Déc 08_Reporting Onatel Avril 2009 V0_Copie de Flash du mois d' avril 2009 corrigé par NAIMI_Reporting Onatel Mai 2009 V 0_Capex- Mobile 3" xfId="11290"/>
    <cellStyle name="_Table_02 Pfd Valuation_commentaires fixe  internet Déc 08_Reporting Onatel Avril 2009 V0_Copie de Flash du mois d' avril 2009 corrigé par NAIMI_Reporting Onatel Mai 2009 V 0_Flash du mois de septembre 2009 (2) (version 1) 3" xfId="11291"/>
    <cellStyle name="_Table_02 Pfd Valuation_commentaires fixe  internet Déc 08_Reporting Onatel Avril 2009 V0_Copie de Flash du mois d' avril 2009 corrigé par NAIMI_Reporting Onatel Mai 2009 V 0_Flash du mois de septembre 2009 (2) (version 1)_Budget Telmob 2011 3" xfId="11292"/>
    <cellStyle name="_Table_02 Pfd Valuation_commentaires fixe  internet Déc 08_Reporting Onatel Avril 2009 V0_Copie de Flash du mois d' avril 2009 corrigé par NAIMI_Reporting Onatel Mai 2009 V 0_Flash du mois de septembre 2009 (2) (version 1)_Capex- Mobile 3" xfId="11293"/>
    <cellStyle name="_Table_02 Pfd Valuation_commentaires fixe  internet Déc 08_Reporting Onatel Avril 2009 V0_Copie de Flash du mois d' avril 2009 corrigé par NAIMI_Reporting Onatel Mai 2009 V 0_Reporting Onatel septembre  2009 préparé 3" xfId="11294"/>
    <cellStyle name="_Table_02 Pfd Valuation_commentaires fixe  internet Déc 08_Reporting Onatel Avril 2009 V0_Copie de Flash du mois d' avril 2009 corrigé par NAIMI_Reporting Onatel Mai 2009 V 0_Reporting Onatel septembre  2009 préparé_Budget Telmob 2011 3" xfId="11295"/>
    <cellStyle name="_Table_02 Pfd Valuation_commentaires fixe  internet Déc 08_Reporting Onatel Avril 2009 V0_Copie de Flash du mois d' avril 2009 corrigé par NAIMI_Reporting Onatel Mai 2009 V 0_Reporting Onatel septembre  2009 préparé_Capex- Mobile 3" xfId="11296"/>
    <cellStyle name="_Table_02 Pfd Valuation_commentaires fixe  internet Déc 08_Reporting Onatel Avril 2009 V0_Copie de Flash du mois d' avril 2009 corrigé par NAIMI_Reporting Onatel septembre  2009 préparé 3" xfId="11297"/>
    <cellStyle name="_Table_02 Pfd Valuation_commentaires fixe  internet Déc 08_Reporting Onatel Avril 2009 V0_Copie de Flash du mois d' avril 2009 corrigé par NAIMI_Reporting Onatel septembre  2009 préparé_Budget Telmob 2011 3" xfId="11298"/>
    <cellStyle name="_Table_02 Pfd Valuation_commentaires fixe  internet Déc 08_Reporting Onatel Avril 2009 V0_Copie de Flash du mois d' avril 2009 corrigé par NAIMI_Reporting Onatel septembre  2009 préparé_Capex- Mobile 3" xfId="11299"/>
    <cellStyle name="_Table_02 Pfd Valuation_commentaires fixe  internet Déc 08_Reporting Onatel Avril 2009 V0_Flash du mois de mai 2009 3" xfId="11300"/>
    <cellStyle name="_Table_02 Pfd Valuation_commentaires fixe  internet Déc 08_Reporting Onatel Avril 2009 V0_Flash du mois de mai 2009_Budget Telmob 2011 3" xfId="11301"/>
    <cellStyle name="_Table_02 Pfd Valuation_commentaires fixe  internet Déc 08_Reporting Onatel Avril 2009 V0_Flash du mois de mai 2009_Capex- Mobile 3" xfId="11302"/>
    <cellStyle name="_Table_02 Pfd Valuation_commentaires fixe  internet Déc 08_Reporting Onatel Avril 2009 V0_Flash du mois de septembre 2009 (2) (version 1) 3" xfId="11303"/>
    <cellStyle name="_Table_02 Pfd Valuation_commentaires fixe  internet Déc 08_Reporting Onatel Avril 2009 V0_Flash du mois de septembre 2009 (2) (version 1)_Budget Telmob 2011 3" xfId="11304"/>
    <cellStyle name="_Table_02 Pfd Valuation_commentaires fixe  internet Déc 08_Reporting Onatel Avril 2009 V0_Flash du mois de septembre 2009 (2) (version 1)_Capex- Mobile 3" xfId="11305"/>
    <cellStyle name="_Table_02 Pfd Valuation_commentaires fixe  internet Déc 08_Reporting Onatel Avril 2009 V0_Reporting Onatel Mai 2009 V 0 3" xfId="11306"/>
    <cellStyle name="_Table_02 Pfd Valuation_commentaires fixe  internet Déc 08_Reporting Onatel Avril 2009 V0_Reporting Onatel Mai 2009 V 0_Budget Telmob 2011 3" xfId="11307"/>
    <cellStyle name="_Table_02 Pfd Valuation_commentaires fixe  internet Déc 08_Reporting Onatel Avril 2009 V0_Reporting Onatel Mai 2009 V 0_Capex- Mobile 3" xfId="11308"/>
    <cellStyle name="_Table_02 Pfd Valuation_commentaires fixe  internet Déc 08_Reporting Onatel Avril 2009 V0_Reporting Onatel septembre  2009 préparé 3" xfId="11309"/>
    <cellStyle name="_Table_02 Pfd Valuation_commentaires fixe  internet Déc 08_Reporting Onatel Avril 2009 V0_Reporting Onatel septembre  2009 préparé_Budget Telmob 2011 3" xfId="11310"/>
    <cellStyle name="_Table_02 Pfd Valuation_commentaires fixe  internet Déc 08_Reporting Onatel Avril 2009 V0_Reporting Onatel septembre  2009 préparé_Capex- Mobile 3" xfId="11311"/>
    <cellStyle name="_Table_02 Pfd Valuation_commentaires fixe  internet Déc 08_Reporting Onatel Mai 2009 V 0 3" xfId="11312"/>
    <cellStyle name="_Table_02 Pfd Valuation_commentaires fixe  internet Déc 08_Reporting Onatel Mai 2009 V 0 A ENVOYE 3" xfId="11313"/>
    <cellStyle name="_Table_02 Pfd Valuation_commentaires fixe  internet Déc 08_Reporting Onatel Mai 2009 V 0 A ENVOYE_Budget Telmob 2011 3" xfId="11314"/>
    <cellStyle name="_Table_02 Pfd Valuation_commentaires fixe  internet Déc 08_Reporting Onatel Mai 2009 V 0 A ENVOYE_Capex- Mobile 3" xfId="11315"/>
    <cellStyle name="_Table_02 Pfd Valuation_commentaires fixe  internet Déc 08_Reporting Onatel Mai 2009 V 0 A ENVOYE_Flash du mois de septembre 2009 (2) (version 1) 3" xfId="11316"/>
    <cellStyle name="_Table_02 Pfd Valuation_commentaires fixe  internet Déc 08_Reporting Onatel Mai 2009 V 0 A ENVOYE_Flash du mois de septembre 2009 (2) (version 1)_Budget Telmob 2011 3" xfId="11317"/>
    <cellStyle name="_Table_02 Pfd Valuation_commentaires fixe  internet Déc 08_Reporting Onatel Mai 2009 V 0 A ENVOYE_Flash du mois de septembre 2009 (2) (version 1)_Capex- Mobile 3" xfId="11318"/>
    <cellStyle name="_Table_02 Pfd Valuation_commentaires fixe  internet Déc 08_Reporting Onatel Mai 2009 V 0 A ENVOYE_Reporting Onatel septembre  2009 préparé 3" xfId="11319"/>
    <cellStyle name="_Table_02 Pfd Valuation_commentaires fixe  internet Déc 08_Reporting Onatel Mai 2009 V 0 A ENVOYE_Reporting Onatel septembre  2009 préparé_Budget Telmob 2011 3" xfId="11320"/>
    <cellStyle name="_Table_02 Pfd Valuation_commentaires fixe  internet Déc 08_Reporting Onatel Mai 2009 V 0 A ENVOYE_Reporting Onatel septembre  2009 préparé_Capex- Mobile 3" xfId="11321"/>
    <cellStyle name="_Table_02 Pfd Valuation_commentaires fixe  internet Déc 08_Reporting Onatel Mai 2009 V 0_Budget Telmob 2011 3" xfId="11322"/>
    <cellStyle name="_Table_02 Pfd Valuation_commentaires fixe  internet Déc 08_Reporting Onatel Mai 2009 V 0_Capex- Mobile 3" xfId="11323"/>
    <cellStyle name="_Table_02 Pfd Valuation_commentaires fixe  internet Déc 08_Reporting Onatel septembre  2009 préparé 3" xfId="11324"/>
    <cellStyle name="_Table_02 Pfd Valuation_commentaires fixe  internet Déc 08_Reporting Onatel septembre  2009 préparé_Budget Telmob 2011 3" xfId="11325"/>
    <cellStyle name="_Table_02 Pfd Valuation_commentaires fixe  internet Déc 08_Reporting Onatel septembre  2009 préparé_Capex- Mobile 3" xfId="11326"/>
    <cellStyle name="_Table_02 Pfd Valuation_commentaires fixe  internet Déc 08_TBG Onatel Février  2009  Vtbg V3 3" xfId="11327"/>
    <cellStyle name="_Table_02 Pfd Valuation_commentaires fixe  internet Déc 08_TBG Onatel Février  2009  Vtbg V3_Budget Telmob 2011 3" xfId="11328"/>
    <cellStyle name="_Table_02 Pfd Valuation_commentaires fixe  internet Déc 08_TBG Onatel Février  2009  Vtbg V3_Capex- Mobile 3" xfId="11329"/>
    <cellStyle name="_Table_02 Pfd Valuation_commentaires fixe  internet Déc 08_TBG Onatel Février  2009  Vtbg V3_Commentaires TBG mars 3" xfId="11330"/>
    <cellStyle name="_Table_02 Pfd Valuation_commentaires fixe  internet Déc 08_TBG Onatel Février  2009  Vtbg V3_Commentaires TBG mars_Budget Telmob 2011 3" xfId="11331"/>
    <cellStyle name="_Table_02 Pfd Valuation_commentaires fixe  internet Déc 08_TBG Onatel Février  2009  Vtbg V3_Commentaires TBG mars_Capex- Mobile 3" xfId="11332"/>
    <cellStyle name="_Table_02 Pfd Valuation_commentaires fixe  internet Déc 08_TBG Onatel Février  2009  Vtbg V3_Commentaires TBG mars_Copie de Flash du mois d' avril 2009 corrigé par NAIMI 3" xfId="11333"/>
    <cellStyle name="_Table_02 Pfd Valuation_commentaires fixe  internet Déc 08_TBG Onatel Février  2009  Vtbg V3_Commentaires TBG mars_Copie de Flash du mois d' avril 2009 corrigé par NAIMI_Budget Telmob 2011 3" xfId="11334"/>
    <cellStyle name="_Table_02 Pfd Valuation_commentaires fixe  internet Déc 08_TBG Onatel Février  2009  Vtbg V3_Commentaires TBG mars_Copie de Flash du mois d' avril 2009 corrigé par NAIMI_Capex- Mobile 3" xfId="11335"/>
    <cellStyle name="_Table_02 Pfd Valuation_commentaires fixe  internet Déc 08_TBG Onatel Février  2009  Vtbg V3_Commentaires TBG mars_Copie de Flash du mois d' avril 2009 corrigé par NAIMI_Flash du mois de mai 2009 3" xfId="11336"/>
    <cellStyle name="_Table_02 Pfd Valuation_commentaires fixe  internet Déc 08_TBG Onatel Février  2009  Vtbg V3_Commentaires TBG mars_Copie de Flash du mois d' avril 2009 corrigé par NAIMI_Flash du mois de mai 2009_Budget Telmob 2011 3" xfId="11337"/>
    <cellStyle name="_Table_02 Pfd Valuation_commentaires fixe  internet Déc 08_TBG Onatel Février  2009  Vtbg V3_Commentaires TBG mars_Copie de Flash du mois d' avril 2009 corrigé par NAIMI_Flash du mois de mai 2009_Capex- Mobile 3" xfId="11338"/>
    <cellStyle name="_Table_02 Pfd Valuation_commentaires fixe  internet Déc 08_TBG Onatel Février  2009  Vtbg V3_Commentaires TBG mars_Copie de Flash du mois d' avril 2009 corrigé par NAIMI_Flash du mois de septembre 2009 (2) (version 1) 3" xfId="11339"/>
    <cellStyle name="_Table_02 Pfd Valuation_commentaires fixe  internet Déc 08_TBG Onatel Février  2009  Vtbg V3_Commentaires TBG mars_Copie de Flash du mois d' avril 2009 corrigé par NAIMI_Flash du mois de septembre 2009 (2) (version 1)_Budget Telmob 2011 3" xfId="11340"/>
    <cellStyle name="_Table_02 Pfd Valuation_commentaires fixe  internet Déc 08_TBG Onatel Février  2009  Vtbg V3_Commentaires TBG mars_Copie de Flash du mois d' avril 2009 corrigé par NAIMI_Flash du mois de septembre 2009 (2) (version 1)_Capex- Mobile 3" xfId="11341"/>
    <cellStyle name="_Table_02 Pfd Valuation_commentaires fixe  internet Déc 08_TBG Onatel Février  2009  Vtbg V3_Commentaires TBG mars_Copie de Flash du mois d' avril 2009 corrigé par NAIMI_Reporting Onatel Mai 2009 V 0 3" xfId="11342"/>
    <cellStyle name="_Table_02 Pfd Valuation_commentaires fixe  internet Déc 08_TBG Onatel Février  2009  Vtbg V3_Commentaires TBG mars_Copie de Flash du mois d' avril 2009 corrigé par NAIMI_Reporting Onatel Mai 2009 V 0_Budget Telmob 2011 3" xfId="11343"/>
    <cellStyle name="_Table_02 Pfd Valuation_commentaires fixe  internet Déc 08_TBG Onatel Février  2009  Vtbg V3_Commentaires TBG mars_Copie de Flash du mois d' avril 2009 corrigé par NAIMI_Reporting Onatel Mai 2009 V 0_Capex- Mobile 3" xfId="11344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11345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11346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11347"/>
    <cellStyle name="_Table_02 Pfd Valuation_commentaires fixe  internet Déc 08_TBG Onatel Février  2009  Vtbg V3_Commentaires TBG mars_Copie de Flash du mois d' avril 2009 corrigé par NAIMI_Reporting Onatel septembre  2009 préparé 3" xfId="11348"/>
    <cellStyle name="_Table_02 Pfd Valuation_commentaires fixe  internet Déc 08_TBG Onatel Février  2009  Vtbg V3_Commentaires TBG mars_Copie de Flash du mois d' avril 2009 corrigé par NAIMI_Reporting Onatel septembre  2009 préparé_Budget Telmob 2011 3" xfId="11349"/>
    <cellStyle name="_Table_02 Pfd Valuation_commentaires fixe  internet Déc 08_TBG Onatel Février  2009  Vtbg V3_Commentaires TBG mars_Copie de Flash du mois d' avril 2009 corrigé par NAIMI_Reporting Onatel septembre  2009 préparé_Capex- Mobile 3" xfId="11350"/>
    <cellStyle name="_Table_02 Pfd Valuation_commentaires fixe  internet Déc 08_TBG Onatel Février  2009  Vtbg V3_Commentaires TBG mars_Flash du mois d' avril 2009 3" xfId="11351"/>
    <cellStyle name="_Table_02 Pfd Valuation_commentaires fixe  internet Déc 08_TBG Onatel Février  2009  Vtbg V3_Commentaires TBG mars_Flash du mois d' avril 2009_Budget Telmob 2011 3" xfId="11352"/>
    <cellStyle name="_Table_02 Pfd Valuation_commentaires fixe  internet Déc 08_TBG Onatel Février  2009  Vtbg V3_Commentaires TBG mars_Flash du mois d' avril 2009_Capex- Mobile 3" xfId="11353"/>
    <cellStyle name="_Table_02 Pfd Valuation_commentaires fixe  internet Déc 08_TBG Onatel Février  2009  Vtbg V3_Commentaires TBG mars_Flash du mois d' avril 2009_Flash du mois de mai 2009 3" xfId="11354"/>
    <cellStyle name="_Table_02 Pfd Valuation_commentaires fixe  internet Déc 08_TBG Onatel Février  2009  Vtbg V3_Commentaires TBG mars_Flash du mois d' avril 2009_Flash du mois de mai 2009_Budget Telmob 2011 3" xfId="11355"/>
    <cellStyle name="_Table_02 Pfd Valuation_commentaires fixe  internet Déc 08_TBG Onatel Février  2009  Vtbg V3_Commentaires TBG mars_Flash du mois d' avril 2009_Flash du mois de mai 2009_Capex- Mobile 3" xfId="11356"/>
    <cellStyle name="_Table_02 Pfd Valuation_commentaires fixe  internet Déc 08_TBG Onatel Février  2009  Vtbg V3_Commentaires TBG mars_Flash du mois d' avril 2009_Flash du mois de septembre 2009 (2) (version 1) 3" xfId="11357"/>
    <cellStyle name="_Table_02 Pfd Valuation_commentaires fixe  internet Déc 08_TBG Onatel Février  2009  Vtbg V3_Commentaires TBG mars_Flash du mois d' avril 2009_Flash du mois de septembre 2009 (2) (version 1)_Budget Telmob 2011 3" xfId="11358"/>
    <cellStyle name="_Table_02 Pfd Valuation_commentaires fixe  internet Déc 08_TBG Onatel Février  2009  Vtbg V3_Commentaires TBG mars_Flash du mois d' avril 2009_Flash du mois de septembre 2009 (2) (version 1)_Capex- Mobile 3" xfId="11359"/>
    <cellStyle name="_Table_02 Pfd Valuation_commentaires fixe  internet Déc 08_TBG Onatel Février  2009  Vtbg V3_Commentaires TBG mars_Flash du mois d' avril 2009_Reporting Onatel Mai 2009 V 0 3" xfId="11360"/>
    <cellStyle name="_Table_02 Pfd Valuation_commentaires fixe  internet Déc 08_TBG Onatel Février  2009  Vtbg V3_Commentaires TBG mars_Flash du mois d' avril 2009_Reporting Onatel Mai 2009 V 0_Budget Telmob 2011 3" xfId="11361"/>
    <cellStyle name="_Table_02 Pfd Valuation_commentaires fixe  internet Déc 08_TBG Onatel Février  2009  Vtbg V3_Commentaires TBG mars_Flash du mois d' avril 2009_Reporting Onatel Mai 2009 V 0_Capex- Mobile 3" xfId="11362"/>
    <cellStyle name="_Table_02 Pfd Valuation_commentaires fixe  internet Déc 08_TBG Onatel Février  2009  Vtbg V3_Commentaires TBG mars_Flash du mois d' avril 2009_Reporting Onatel septembre  2009 préparé 3" xfId="11363"/>
    <cellStyle name="_Table_02 Pfd Valuation_commentaires fixe  internet Déc 08_TBG Onatel Février  2009  Vtbg V3_Commentaires TBG mars_Flash du mois d' avril 2009_Reporting Onatel septembre  2009 préparé_Budget Telmob 2011 3" xfId="11364"/>
    <cellStyle name="_Table_02 Pfd Valuation_commentaires fixe  internet Déc 08_TBG Onatel Février  2009  Vtbg V3_Commentaires TBG mars_Flash du mois d' avril 2009_Reporting Onatel septembre  2009 préparé_Capex- Mobile 3" xfId="11365"/>
    <cellStyle name="_Table_02 Pfd Valuation_commentaires fixe  internet Déc 08_TBG Onatel Février  2009  Vtbg V3_Commentaires TBG mars_Flash du mois de mai 2009 3" xfId="11366"/>
    <cellStyle name="_Table_02 Pfd Valuation_commentaires fixe  internet Déc 08_TBG Onatel Février  2009  Vtbg V3_Commentaires TBG mars_Flash du mois de mai 2009_Budget Telmob 2011 3" xfId="11367"/>
    <cellStyle name="_Table_02 Pfd Valuation_commentaires fixe  internet Déc 08_TBG Onatel Février  2009  Vtbg V3_Commentaires TBG mars_Flash du mois de mai 2009_Capex- Mobile 3" xfId="11368"/>
    <cellStyle name="_Table_02 Pfd Valuation_commentaires fixe  internet Déc 08_TBG Onatel Février  2009  Vtbg V3_Commentaires TBG mars_Flash du mois de septembre 2009 (2) (version 1) 3" xfId="11369"/>
    <cellStyle name="_Table_02 Pfd Valuation_commentaires fixe  internet Déc 08_TBG Onatel Février  2009  Vtbg V3_Commentaires TBG mars_Flash du mois de septembre 2009 (2) (version 1)_Budget Telmob 2011 3" xfId="11370"/>
    <cellStyle name="_Table_02 Pfd Valuation_commentaires fixe  internet Déc 08_TBG Onatel Février  2009  Vtbg V3_Commentaires TBG mars_Flash du mois de septembre 2009 (2) (version 1)_Capex- Mobile 3" xfId="11371"/>
    <cellStyle name="_Table_02 Pfd Valuation_commentaires fixe  internet Déc 08_TBG Onatel Février  2009  Vtbg V3_Commentaires TBG mars_Reporting Onatel Mai 2009 V 0 3" xfId="11372"/>
    <cellStyle name="_Table_02 Pfd Valuation_commentaires fixe  internet Déc 08_TBG Onatel Février  2009  Vtbg V3_Commentaires TBG mars_Reporting Onatel Mai 2009 V 0_Budget Telmob 2011 3" xfId="11373"/>
    <cellStyle name="_Table_02 Pfd Valuation_commentaires fixe  internet Déc 08_TBG Onatel Février  2009  Vtbg V3_Commentaires TBG mars_Reporting Onatel Mai 2009 V 0_Capex- Mobile 3" xfId="11374"/>
    <cellStyle name="_Table_02 Pfd Valuation_commentaires fixe  internet Déc 08_TBG Onatel Février  2009  Vtbg V3_Commentaires TBG mars_Reporting Onatel septembre  2009 préparé 3" xfId="11375"/>
    <cellStyle name="_Table_02 Pfd Valuation_commentaires fixe  internet Déc 08_TBG Onatel Février  2009  Vtbg V3_Commentaires TBG mars_Reporting Onatel septembre  2009 préparé_Budget Telmob 2011 3" xfId="11376"/>
    <cellStyle name="_Table_02 Pfd Valuation_commentaires fixe  internet Déc 08_TBG Onatel Février  2009  Vtbg V3_Commentaires TBG mars_Reporting Onatel septembre  2009 préparé_Capex- Mobile 3" xfId="11377"/>
    <cellStyle name="_Table_02 Pfd Valuation_commentaires fixe  internet Déc 08_TBG Onatel Février  2009  Vtbg V3_Copie de Flash du mois d' avril 2009 corrigé par NAIMI 3" xfId="11378"/>
    <cellStyle name="_Table_02 Pfd Valuation_commentaires fixe  internet Déc 08_TBG Onatel Février  2009  Vtbg V3_Copie de Flash du mois d' avril 2009 corrigé par NAIMI_Budget Telmob 2011 3" xfId="11379"/>
    <cellStyle name="_Table_02 Pfd Valuation_commentaires fixe  internet Déc 08_TBG Onatel Février  2009  Vtbg V3_Copie de Flash du mois d' avril 2009 corrigé par NAIMI_Capex- Mobile 3" xfId="11380"/>
    <cellStyle name="_Table_02 Pfd Valuation_commentaires fixe  internet Déc 08_TBG Onatel Février  2009  Vtbg V3_Copie de Flash du mois d' avril 2009 corrigé par NAIMI_Flash du mois de mai 2009 3" xfId="11381"/>
    <cellStyle name="_Table_02 Pfd Valuation_commentaires fixe  internet Déc 08_TBG Onatel Février  2009  Vtbg V3_Copie de Flash du mois d' avril 2009 corrigé par NAIMI_Flash du mois de mai 2009_Budget Telmob 2011 3" xfId="11382"/>
    <cellStyle name="_Table_02 Pfd Valuation_commentaires fixe  internet Déc 08_TBG Onatel Février  2009  Vtbg V3_Copie de Flash du mois d' avril 2009 corrigé par NAIMI_Flash du mois de mai 2009_Capex- Mobile 3" xfId="11383"/>
    <cellStyle name="_Table_02 Pfd Valuation_commentaires fixe  internet Déc 08_TBG Onatel Février  2009  Vtbg V3_Copie de Flash du mois d' avril 2009 corrigé par NAIMI_Flash du mois de septembre 2009 (2) (version 1) 3" xfId="11384"/>
    <cellStyle name="_Table_02 Pfd Valuation_commentaires fixe  internet Déc 08_TBG Onatel Février  2009  Vtbg V3_Copie de Flash du mois d' avril 2009 corrigé par NAIMI_Flash du mois de septembre 2009 (2) (version 1)_Budget Telmob 2011 3" xfId="11385"/>
    <cellStyle name="_Table_02 Pfd Valuation_commentaires fixe  internet Déc 08_TBG Onatel Février  2009  Vtbg V3_Copie de Flash du mois d' avril 2009 corrigé par NAIMI_Flash du mois de septembre 2009 (2) (version 1)_Capex- Mobile 3" xfId="11386"/>
    <cellStyle name="_Table_02 Pfd Valuation_commentaires fixe  internet Déc 08_TBG Onatel Février  2009  Vtbg V3_Copie de Flash du mois d' avril 2009 corrigé par NAIMI_Reporting Onatel Mai 2009 V 0 3" xfId="11387"/>
    <cellStyle name="_Table_02 Pfd Valuation_commentaires fixe  internet Déc 08_TBG Onatel Février  2009  Vtbg V3_Copie de Flash du mois d' avril 2009 corrigé par NAIMI_Reporting Onatel Mai 2009 V 0_Budget Telmob 2011 3" xfId="11388"/>
    <cellStyle name="_Table_02 Pfd Valuation_commentaires fixe  internet Déc 08_TBG Onatel Février  2009  Vtbg V3_Copie de Flash du mois d' avril 2009 corrigé par NAIMI_Reporting Onatel Mai 2009 V 0_Capex- Mobile 3" xfId="11389"/>
    <cellStyle name="_Table_02 Pfd Valuation_commentaires fixe  internet Déc 08_TBG Onatel Février  2009  Vtbg V3_Copie de Flash du mois d' avril 2009 corrigé par NAIMI_Reporting Onatel Mai 2009 V 0_Flash du mois de septembre 2009 (2) (version 1) 3" xfId="11390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11391"/>
    <cellStyle name="_Table_02 Pfd Valuation_commentaires fixe  internet Déc 08_TBG Onatel Février  2009  Vtbg V3_Copie de Flash du mois d' avril 2009 corrigé par NAIMI_Reporting Onatel Mai 2009 V 0_Flash du mois de septembre 2009 (2) (version 1)_Capex- Mobile 3" xfId="11392"/>
    <cellStyle name="_Table_02 Pfd Valuation_commentaires fixe  internet Déc 08_TBG Onatel Février  2009  Vtbg V3_Copie de Flash du mois d' avril 2009 corrigé par NAIMI_Reporting Onatel Mai 2009 V 0_Reporting Onatel septembre  2009 préparé 3" xfId="11393"/>
    <cellStyle name="_Table_02 Pfd Valuation_commentaires fixe  internet Déc 08_TBG Onatel Février  2009  Vtbg V3_Copie de Flash du mois d' avril 2009 corrigé par NAIMI_Reporting Onatel Mai 2009 V 0_Reporting Onatel septembre  2009 préparé_Budget Telmob 2011 3" xfId="11394"/>
    <cellStyle name="_Table_02 Pfd Valuation_commentaires fixe  internet Déc 08_TBG Onatel Février  2009  Vtbg V3_Copie de Flash du mois d' avril 2009 corrigé par NAIMI_Reporting Onatel Mai 2009 V 0_Reporting Onatel septembre  2009 préparé_Capex- Mobile 3" xfId="11395"/>
    <cellStyle name="_Table_02 Pfd Valuation_commentaires fixe  internet Déc 08_TBG Onatel Février  2009  Vtbg V3_Copie de Flash du mois d' avril 2009 corrigé par NAIMI_Reporting Onatel septembre  2009 préparé 3" xfId="11396"/>
    <cellStyle name="_Table_02 Pfd Valuation_commentaires fixe  internet Déc 08_TBG Onatel Février  2009  Vtbg V3_Copie de Flash du mois d' avril 2009 corrigé par NAIMI_Reporting Onatel septembre  2009 préparé_Budget Telmob 2011 3" xfId="11397"/>
    <cellStyle name="_Table_02 Pfd Valuation_commentaires fixe  internet Déc 08_TBG Onatel Février  2009  Vtbg V3_Copie de Flash du mois d' avril 2009 corrigé par NAIMI_Reporting Onatel septembre  2009 préparé_Capex- Mobile 3" xfId="11398"/>
    <cellStyle name="_Table_02 Pfd Valuation_commentaires fixe  internet Déc 08_TBG Onatel Février  2009  Vtbg V3_Flash du mois d' avril 2009 3" xfId="11399"/>
    <cellStyle name="_Table_02 Pfd Valuation_commentaires fixe  internet Déc 08_TBG Onatel Février  2009  Vtbg V3_Flash du mois d' avril 2009_Budget Telmob 2011 3" xfId="11400"/>
    <cellStyle name="_Table_02 Pfd Valuation_commentaires fixe  internet Déc 08_TBG Onatel Février  2009  Vtbg V3_Flash du mois d' avril 2009_Capex- Mobile 3" xfId="11401"/>
    <cellStyle name="_Table_02 Pfd Valuation_commentaires fixe  internet Déc 08_TBG Onatel Février  2009  Vtbg V3_Flash du mois d' avril 2009_Flash du mois de mai 2009 3" xfId="11402"/>
    <cellStyle name="_Table_02 Pfd Valuation_commentaires fixe  internet Déc 08_TBG Onatel Février  2009  Vtbg V3_Flash du mois d' avril 2009_Flash du mois de mai 2009_Budget Telmob 2011 3" xfId="11403"/>
    <cellStyle name="_Table_02 Pfd Valuation_commentaires fixe  internet Déc 08_TBG Onatel Février  2009  Vtbg V3_Flash du mois d' avril 2009_Flash du mois de mai 2009_Capex- Mobile 3" xfId="11404"/>
    <cellStyle name="_Table_02 Pfd Valuation_commentaires fixe  internet Déc 08_TBG Onatel Février  2009  Vtbg V3_Flash du mois d' avril 2009_Flash du mois de septembre 2009 (2) (version 1) 3" xfId="11405"/>
    <cellStyle name="_Table_02 Pfd Valuation_commentaires fixe  internet Déc 08_TBG Onatel Février  2009  Vtbg V3_Flash du mois d' avril 2009_Flash du mois de septembre 2009 (2) (version 1)_Budget Telmob 2011 3" xfId="11406"/>
    <cellStyle name="_Table_02 Pfd Valuation_commentaires fixe  internet Déc 08_TBG Onatel Février  2009  Vtbg V3_Flash du mois d' avril 2009_Flash du mois de septembre 2009 (2) (version 1)_Capex- Mobile 3" xfId="11407"/>
    <cellStyle name="_Table_02 Pfd Valuation_commentaires fixe  internet Déc 08_TBG Onatel Février  2009  Vtbg V3_Flash du mois d' avril 2009_Reporting Onatel Mai 2009 V 0 3" xfId="11408"/>
    <cellStyle name="_Table_02 Pfd Valuation_commentaires fixe  internet Déc 08_TBG Onatel Février  2009  Vtbg V3_Flash du mois d' avril 2009_Reporting Onatel Mai 2009 V 0_Budget Telmob 2011 3" xfId="11409"/>
    <cellStyle name="_Table_02 Pfd Valuation_commentaires fixe  internet Déc 08_TBG Onatel Février  2009  Vtbg V3_Flash du mois d' avril 2009_Reporting Onatel Mai 2009 V 0_Capex- Mobile 3" xfId="11410"/>
    <cellStyle name="_Table_02 Pfd Valuation_commentaires fixe  internet Déc 08_TBG Onatel Février  2009  Vtbg V3_Flash du mois d' avril 2009_Reporting Onatel septembre  2009 préparé 3" xfId="11411"/>
    <cellStyle name="_Table_02 Pfd Valuation_commentaires fixe  internet Déc 08_TBG Onatel Février  2009  Vtbg V3_Flash du mois d' avril 2009_Reporting Onatel septembre  2009 préparé_Budget Telmob 2011 3" xfId="11412"/>
    <cellStyle name="_Table_02 Pfd Valuation_commentaires fixe  internet Déc 08_TBG Onatel Février  2009  Vtbg V3_Flash du mois d' avril 2009_Reporting Onatel septembre  2009 préparé_Capex- Mobile 3" xfId="11413"/>
    <cellStyle name="_Table_02 Pfd Valuation_commentaires fixe  internet Déc 08_TBG Onatel Février  2009  Vtbg V3_Flash du mois de mai 2009 3" xfId="11414"/>
    <cellStyle name="_Table_02 Pfd Valuation_commentaires fixe  internet Déc 08_TBG Onatel Février  2009  Vtbg V3_Flash du mois de mai 2009_Budget Telmob 2011 3" xfId="11415"/>
    <cellStyle name="_Table_02 Pfd Valuation_commentaires fixe  internet Déc 08_TBG Onatel Février  2009  Vtbg V3_Flash du mois de mai 2009_Capex- Mobile 3" xfId="11416"/>
    <cellStyle name="_Table_02 Pfd Valuation_commentaires fixe  internet Déc 08_TBG Onatel Février  2009  Vtbg V3_Flash du mois de septembre 2009 (2) (version 1) 3" xfId="11417"/>
    <cellStyle name="_Table_02 Pfd Valuation_commentaires fixe  internet Déc 08_TBG Onatel Février  2009  Vtbg V3_Flash du mois de septembre 2009 (2) (version 1)_Budget Telmob 2011 3" xfId="11418"/>
    <cellStyle name="_Table_02 Pfd Valuation_commentaires fixe  internet Déc 08_TBG Onatel Février  2009  Vtbg V3_Flash du mois de septembre 2009 (2) (version 1)_Capex- Mobile 3" xfId="11419"/>
    <cellStyle name="_Table_02 Pfd Valuation_commentaires fixe  internet Déc 08_TBG Onatel Février  2009  Vtbg V3_Reporting Onatel Mai 2009 V 0 3" xfId="11420"/>
    <cellStyle name="_Table_02 Pfd Valuation_commentaires fixe  internet Déc 08_TBG Onatel Février  2009  Vtbg V3_Reporting Onatel Mai 2009 V 0_Budget Telmob 2011 3" xfId="11421"/>
    <cellStyle name="_Table_02 Pfd Valuation_commentaires fixe  internet Déc 08_TBG Onatel Février  2009  Vtbg V3_Reporting Onatel Mai 2009 V 0_Capex- Mobile 3" xfId="11422"/>
    <cellStyle name="_Table_02 Pfd Valuation_commentaires fixe  internet Déc 08_TBG Onatel Février  2009  Vtbg V3_Reporting Onatel septembre  2009 préparé 3" xfId="11423"/>
    <cellStyle name="_Table_02 Pfd Valuation_commentaires fixe  internet Déc 08_TBG Onatel Février  2009  Vtbg V3_Reporting Onatel septembre  2009 préparé_Budget Telmob 2011 3" xfId="11424"/>
    <cellStyle name="_Table_02 Pfd Valuation_commentaires fixe  internet Déc 08_TBG Onatel Février  2009  Vtbg V3_Reporting Onatel septembre  2009 préparé_Capex- Mobile 3" xfId="11425"/>
    <cellStyle name="_Table_02 Pfd Valuation_Commentaires TBG mars 3" xfId="11426"/>
    <cellStyle name="_Table_02 Pfd Valuation_Commentaires TBG mars_Budget Telmob 2011 3" xfId="11427"/>
    <cellStyle name="_Table_02 Pfd Valuation_Commentaires TBG mars_Capex- Mobile 3" xfId="11428"/>
    <cellStyle name="_Table_02 Pfd Valuation_Commentaires TBG mars_Copie de Flash du mois d' avril 2009 corrigé par NAIMI 3" xfId="11429"/>
    <cellStyle name="_Table_02 Pfd Valuation_Commentaires TBG mars_Copie de Flash du mois d' avril 2009 corrigé par NAIMI_Budget Telmob 2011 3" xfId="11430"/>
    <cellStyle name="_Table_02 Pfd Valuation_Commentaires TBG mars_Copie de Flash du mois d' avril 2009 corrigé par NAIMI_Capex- Mobile 3" xfId="11431"/>
    <cellStyle name="_Table_02 Pfd Valuation_Commentaires TBG mars_Copie de Flash du mois d' avril 2009 corrigé par NAIMI_Flash du mois de mai 2009 3" xfId="11432"/>
    <cellStyle name="_Table_02 Pfd Valuation_Commentaires TBG mars_Copie de Flash du mois d' avril 2009 corrigé par NAIMI_Flash du mois de mai 2009_Budget Telmob 2011 3" xfId="11433"/>
    <cellStyle name="_Table_02 Pfd Valuation_Commentaires TBG mars_Copie de Flash du mois d' avril 2009 corrigé par NAIMI_Flash du mois de mai 2009_Capex- Mobile 3" xfId="11434"/>
    <cellStyle name="_Table_02 Pfd Valuation_Commentaires TBG mars_Copie de Flash du mois d' avril 2009 corrigé par NAIMI_Flash du mois de septembre 2009 (2) (version 1) 3" xfId="11435"/>
    <cellStyle name="_Table_02 Pfd Valuation_Commentaires TBG mars_Copie de Flash du mois d' avril 2009 corrigé par NAIMI_Flash du mois de septembre 2009 (2) (version 1)_Budget Telmob 2011 3" xfId="11436"/>
    <cellStyle name="_Table_02 Pfd Valuation_Commentaires TBG mars_Copie de Flash du mois d' avril 2009 corrigé par NAIMI_Flash du mois de septembre 2009 (2) (version 1)_Capex- Mobile 3" xfId="11437"/>
    <cellStyle name="_Table_02 Pfd Valuation_Commentaires TBG mars_Copie de Flash du mois d' avril 2009 corrigé par NAIMI_Reporting Onatel Mai 2009 V 0 3" xfId="11438"/>
    <cellStyle name="_Table_02 Pfd Valuation_Commentaires TBG mars_Copie de Flash du mois d' avril 2009 corrigé par NAIMI_Reporting Onatel Mai 2009 V 0_Budget Telmob 2011 3" xfId="11439"/>
    <cellStyle name="_Table_02 Pfd Valuation_Commentaires TBG mars_Copie de Flash du mois d' avril 2009 corrigé par NAIMI_Reporting Onatel Mai 2009 V 0_Capex- Mobile 3" xfId="11440"/>
    <cellStyle name="_Table_02 Pfd Valuation_Commentaires TBG mars_Copie de Flash du mois d' avril 2009 corrigé par NAIMI_Reporting Onatel Mai 2009 V 0_Flash du mois de septembre 2009 (2) (version 1) 3" xfId="11441"/>
    <cellStyle name="_Table_02 Pfd Valuation_Commentaires TBG mars_Copie de Flash du mois d' avril 2009 corrigé par NAIMI_Reporting Onatel Mai 2009 V 0_Flash du mois de septembre 2009 (2) (version 1)_Budget Telmob 2011 3" xfId="11442"/>
    <cellStyle name="_Table_02 Pfd Valuation_Commentaires TBG mars_Copie de Flash du mois d' avril 2009 corrigé par NAIMI_Reporting Onatel Mai 2009 V 0_Flash du mois de septembre 2009 (2) (version 1)_Capex- Mobile 3" xfId="11443"/>
    <cellStyle name="_Table_02 Pfd Valuation_Commentaires TBG mars_Copie de Flash du mois d' avril 2009 corrigé par NAIMI_Reporting Onatel Mai 2009 V 0_Reporting Onatel septembre  2009 préparé 3" xfId="11444"/>
    <cellStyle name="_Table_02 Pfd Valuation_Commentaires TBG mars_Copie de Flash du mois d' avril 2009 corrigé par NAIMI_Reporting Onatel Mai 2009 V 0_Reporting Onatel septembre  2009 préparé_Budget Telmob 2011 3" xfId="11445"/>
    <cellStyle name="_Table_02 Pfd Valuation_Commentaires TBG mars_Copie de Flash du mois d' avril 2009 corrigé par NAIMI_Reporting Onatel Mai 2009 V 0_Reporting Onatel septembre  2009 préparé_Capex- Mobile 3" xfId="11446"/>
    <cellStyle name="_Table_02 Pfd Valuation_Commentaires TBG mars_Copie de Flash du mois d' avril 2009 corrigé par NAIMI_Reporting Onatel septembre  2009 préparé 3" xfId="11447"/>
    <cellStyle name="_Table_02 Pfd Valuation_Commentaires TBG mars_Copie de Flash du mois d' avril 2009 corrigé par NAIMI_Reporting Onatel septembre  2009 préparé_Budget Telmob 2011 3" xfId="11448"/>
    <cellStyle name="_Table_02 Pfd Valuation_Commentaires TBG mars_Copie de Flash du mois d' avril 2009 corrigé par NAIMI_Reporting Onatel septembre  2009 préparé_Capex- Mobile 3" xfId="11449"/>
    <cellStyle name="_Table_02 Pfd Valuation_Commentaires TBG mars_Flash du mois d' avril 2009 3" xfId="11450"/>
    <cellStyle name="_Table_02 Pfd Valuation_Commentaires TBG mars_Flash du mois d' avril 2009_Budget Telmob 2011 3" xfId="11451"/>
    <cellStyle name="_Table_02 Pfd Valuation_Commentaires TBG mars_Flash du mois d' avril 2009_Capex- Mobile 3" xfId="11452"/>
    <cellStyle name="_Table_02 Pfd Valuation_Commentaires TBG mars_Flash du mois d' avril 2009_Flash du mois de mai 2009 3" xfId="11453"/>
    <cellStyle name="_Table_02 Pfd Valuation_Commentaires TBG mars_Flash du mois d' avril 2009_Flash du mois de mai 2009_Budget Telmob 2011 3" xfId="11454"/>
    <cellStyle name="_Table_02 Pfd Valuation_Commentaires TBG mars_Flash du mois d' avril 2009_Flash du mois de mai 2009_Capex- Mobile 3" xfId="11455"/>
    <cellStyle name="_Table_02 Pfd Valuation_Commentaires TBG mars_Flash du mois d' avril 2009_Flash du mois de septembre 2009 (2) (version 1) 3" xfId="11456"/>
    <cellStyle name="_Table_02 Pfd Valuation_Commentaires TBG mars_Flash du mois d' avril 2009_Flash du mois de septembre 2009 (2) (version 1)_Budget Telmob 2011 3" xfId="11457"/>
    <cellStyle name="_Table_02 Pfd Valuation_Commentaires TBG mars_Flash du mois d' avril 2009_Flash du mois de septembre 2009 (2) (version 1)_Capex- Mobile 3" xfId="11458"/>
    <cellStyle name="_Table_02 Pfd Valuation_Commentaires TBG mars_Flash du mois d' avril 2009_Reporting Onatel Mai 2009 V 0 3" xfId="11459"/>
    <cellStyle name="_Table_02 Pfd Valuation_Commentaires TBG mars_Flash du mois d' avril 2009_Reporting Onatel Mai 2009 V 0_Budget Telmob 2011 3" xfId="11460"/>
    <cellStyle name="_Table_02 Pfd Valuation_Commentaires TBG mars_Flash du mois d' avril 2009_Reporting Onatel Mai 2009 V 0_Capex- Mobile 3" xfId="11461"/>
    <cellStyle name="_Table_02 Pfd Valuation_Commentaires TBG mars_Flash du mois d' avril 2009_Reporting Onatel septembre  2009 préparé 3" xfId="11462"/>
    <cellStyle name="_Table_02 Pfd Valuation_Commentaires TBG mars_Flash du mois d' avril 2009_Reporting Onatel septembre  2009 préparé_Budget Telmob 2011 3" xfId="11463"/>
    <cellStyle name="_Table_02 Pfd Valuation_Commentaires TBG mars_Flash du mois d' avril 2009_Reporting Onatel septembre  2009 préparé_Capex- Mobile 3" xfId="11464"/>
    <cellStyle name="_Table_02 Pfd Valuation_Commentaires TBG mars_Flash du mois de mai 2009 3" xfId="11465"/>
    <cellStyle name="_Table_02 Pfd Valuation_Commentaires TBG mars_Flash du mois de mai 2009_Budget Telmob 2011 3" xfId="11466"/>
    <cellStyle name="_Table_02 Pfd Valuation_Commentaires TBG mars_Flash du mois de mai 2009_Capex- Mobile 3" xfId="11467"/>
    <cellStyle name="_Table_02 Pfd Valuation_Commentaires TBG mars_Flash du mois de septembre 2009 (2) (version 1) 3" xfId="11468"/>
    <cellStyle name="_Table_02 Pfd Valuation_Commentaires TBG mars_Flash du mois de septembre 2009 (2) (version 1)_Budget Telmob 2011 3" xfId="11469"/>
    <cellStyle name="_Table_02 Pfd Valuation_Commentaires TBG mars_Flash du mois de septembre 2009 (2) (version 1)_Capex- Mobile 3" xfId="11470"/>
    <cellStyle name="_Table_02 Pfd Valuation_Commentaires TBG mars_Reporting Onatel Mai 2009 V 0 3" xfId="11471"/>
    <cellStyle name="_Table_02 Pfd Valuation_Commentaires TBG mars_Reporting Onatel Mai 2009 V 0_Budget Telmob 2011 3" xfId="11472"/>
    <cellStyle name="_Table_02 Pfd Valuation_Commentaires TBG mars_Reporting Onatel Mai 2009 V 0_Capex- Mobile 3" xfId="11473"/>
    <cellStyle name="_Table_02 Pfd Valuation_Commentaires TBG mars_Reporting Onatel septembre  2009 préparé 3" xfId="11474"/>
    <cellStyle name="_Table_02 Pfd Valuation_Commentaires TBG mars_Reporting Onatel septembre  2009 préparé_Budget Telmob 2011 3" xfId="11475"/>
    <cellStyle name="_Table_02 Pfd Valuation_Commentaires TBG mars_Reporting Onatel septembre  2009 préparé_Capex- Mobile 3" xfId="11476"/>
    <cellStyle name="_Table_02 Pfd Valuation_Copie de Flash du mois d' avril 2009 corrigé par NAIMI 3" xfId="11477"/>
    <cellStyle name="_Table_02 Pfd Valuation_Copie de Flash du mois d' avril 2009 corrigé par NAIMI_Budget Telmob 2011 3" xfId="11478"/>
    <cellStyle name="_Table_02 Pfd Valuation_Copie de Flash du mois d' avril 2009 corrigé par NAIMI_Capex- Mobile 3" xfId="11479"/>
    <cellStyle name="_Table_02 Pfd Valuation_Copie de Flash du mois d' avril 2009 corrigé par NAIMI_Flash du mois de mai 2009 3" xfId="11480"/>
    <cellStyle name="_Table_02 Pfd Valuation_Copie de Flash du mois d' avril 2009 corrigé par NAIMI_Flash du mois de mai 2009_Budget Telmob 2011 3" xfId="11481"/>
    <cellStyle name="_Table_02 Pfd Valuation_Copie de Flash du mois d' avril 2009 corrigé par NAIMI_Flash du mois de mai 2009_Capex- Mobile 3" xfId="11482"/>
    <cellStyle name="_Table_02 Pfd Valuation_Copie de Flash du mois d' avril 2009 corrigé par NAIMI_Flash du mois de septembre 2009 (2) (version 1) 3" xfId="11483"/>
    <cellStyle name="_Table_02 Pfd Valuation_Copie de Flash du mois d' avril 2009 corrigé par NAIMI_Flash du mois de septembre 2009 (2) (version 1)_Budget Telmob 2011 3" xfId="11484"/>
    <cellStyle name="_Table_02 Pfd Valuation_Copie de Flash du mois d' avril 2009 corrigé par NAIMI_Flash du mois de septembre 2009 (2) (version 1)_Capex- Mobile 3" xfId="11485"/>
    <cellStyle name="_Table_02 Pfd Valuation_Copie de Flash du mois d' avril 2009 corrigé par NAIMI_Reporting Onatel Mai 2009 V 0 3" xfId="11486"/>
    <cellStyle name="_Table_02 Pfd Valuation_Copie de Flash du mois d' avril 2009 corrigé par NAIMI_Reporting Onatel Mai 2009 V 0_Budget Telmob 2011 3" xfId="11487"/>
    <cellStyle name="_Table_02 Pfd Valuation_Copie de Flash du mois d' avril 2009 corrigé par NAIMI_Reporting Onatel Mai 2009 V 0_Capex- Mobile 3" xfId="11488"/>
    <cellStyle name="_Table_02 Pfd Valuation_Copie de Flash du mois d' avril 2009 corrigé par NAIMI_Reporting Onatel Mai 2009 V 0_Flash du mois de septembre 2009 (2) (version 1) 3" xfId="11489"/>
    <cellStyle name="_Table_02 Pfd Valuation_Copie de Flash du mois d' avril 2009 corrigé par NAIMI_Reporting Onatel Mai 2009 V 0_Flash du mois de septembre 2009 (2) (version 1)_Budget Telmob 2011 3" xfId="11490"/>
    <cellStyle name="_Table_02 Pfd Valuation_Copie de Flash du mois d' avril 2009 corrigé par NAIMI_Reporting Onatel Mai 2009 V 0_Flash du mois de septembre 2009 (2) (version 1)_Capex- Mobile 3" xfId="11491"/>
    <cellStyle name="_Table_02 Pfd Valuation_Copie de Flash du mois d' avril 2009 corrigé par NAIMI_Reporting Onatel Mai 2009 V 0_Reporting Onatel septembre  2009 préparé 3" xfId="11492"/>
    <cellStyle name="_Table_02 Pfd Valuation_Copie de Flash du mois d' avril 2009 corrigé par NAIMI_Reporting Onatel Mai 2009 V 0_Reporting Onatel septembre  2009 préparé_Budget Telmob 2011 3" xfId="11493"/>
    <cellStyle name="_Table_02 Pfd Valuation_Copie de Flash du mois d' avril 2009 corrigé par NAIMI_Reporting Onatel Mai 2009 V 0_Reporting Onatel septembre  2009 préparé_Capex- Mobile 3" xfId="11494"/>
    <cellStyle name="_Table_02 Pfd Valuation_Copie de Flash du mois d' avril 2009 corrigé par NAIMI_Reporting Onatel septembre  2009 préparé 3" xfId="11495"/>
    <cellStyle name="_Table_02 Pfd Valuation_Copie de Flash du mois d' avril 2009 corrigé par NAIMI_Reporting Onatel septembre  2009 préparé_Budget Telmob 2011 3" xfId="11496"/>
    <cellStyle name="_Table_02 Pfd Valuation_Copie de Flash du mois d' avril 2009 corrigé par NAIMI_Reporting Onatel septembre  2009 préparé_Capex- Mobile 3" xfId="11497"/>
    <cellStyle name="_Table_02 Pfd Valuation_Flash du mois d' avril 2009 3" xfId="11498"/>
    <cellStyle name="_Table_02 Pfd Valuation_Flash du mois d' avril 2009_Budget Telmob 2011 3" xfId="11499"/>
    <cellStyle name="_Table_02 Pfd Valuation_Flash du mois d' avril 2009_Capex- Mobile 3" xfId="11500"/>
    <cellStyle name="_Table_02 Pfd Valuation_Flash du mois d' avril 2009_Flash du mois de mai 2009 3" xfId="11501"/>
    <cellStyle name="_Table_02 Pfd Valuation_Flash du mois d' avril 2009_Flash du mois de mai 2009_Budget Telmob 2011 3" xfId="11502"/>
    <cellStyle name="_Table_02 Pfd Valuation_Flash du mois d' avril 2009_Flash du mois de mai 2009_Capex- Mobile 3" xfId="11503"/>
    <cellStyle name="_Table_02 Pfd Valuation_Flash du mois d' avril 2009_Flash du mois de septembre 2009 (2) (version 1) 3" xfId="11504"/>
    <cellStyle name="_Table_02 Pfd Valuation_Flash du mois d' avril 2009_Flash du mois de septembre 2009 (2) (version 1)_Budget Telmob 2011 3" xfId="11505"/>
    <cellStyle name="_Table_02 Pfd Valuation_Flash du mois d' avril 2009_Flash du mois de septembre 2009 (2) (version 1)_Capex- Mobile 3" xfId="11506"/>
    <cellStyle name="_Table_02 Pfd Valuation_Flash du mois d' avril 2009_Reporting Onatel Mai 2009 V 0 3" xfId="11507"/>
    <cellStyle name="_Table_02 Pfd Valuation_Flash du mois d' avril 2009_Reporting Onatel Mai 2009 V 0_Budget Telmob 2011 3" xfId="11508"/>
    <cellStyle name="_Table_02 Pfd Valuation_Flash du mois d' avril 2009_Reporting Onatel Mai 2009 V 0_Capex- Mobile 3" xfId="11509"/>
    <cellStyle name="_Table_02 Pfd Valuation_Flash du mois d' avril 2009_Reporting Onatel septembre  2009 préparé 3" xfId="11510"/>
    <cellStyle name="_Table_02 Pfd Valuation_Flash du mois d' avril 2009_Reporting Onatel septembre  2009 préparé_Budget Telmob 2011 3" xfId="11511"/>
    <cellStyle name="_Table_02 Pfd Valuation_Flash du mois d' avril 2009_Reporting Onatel septembre  2009 préparé_Capex- Mobile 3" xfId="11512"/>
    <cellStyle name="_Table_02 Pfd Valuation_Flash du mois de mai 2009 3" xfId="11513"/>
    <cellStyle name="_Table_02 Pfd Valuation_Flash du mois de mai 2009_Budget Telmob 2011 3" xfId="11514"/>
    <cellStyle name="_Table_02 Pfd Valuation_Flash du mois de mai 2009_Capex- Mobile 3" xfId="11515"/>
    <cellStyle name="_Table_02 Pfd Valuation_Flash du mois de septembre 2009 (2) (version 1) 3" xfId="11516"/>
    <cellStyle name="_Table_02 Pfd Valuation_Flash du mois de septembre 2009 (2) (version 1)_Budget Telmob 2011 3" xfId="11517"/>
    <cellStyle name="_Table_02 Pfd Valuation_Flash du mois de septembre 2009 (2) (version 1)_Capex- Mobile 3" xfId="11518"/>
    <cellStyle name="_Table_02 Pfd Valuation_P &amp; L Conso 3" xfId="11519"/>
    <cellStyle name="_Table_02 Pfd Valuation_P &amp; L Conso_Budget Telmob 2011 3" xfId="11520"/>
    <cellStyle name="_Table_02 Pfd Valuation_P &amp; L Conso_Capex- Mobile 3" xfId="11521"/>
    <cellStyle name="_Table_02 Pfd Valuation_P &amp; L Conso_COMMENTAIRES JUILLET 2009 3" xfId="11522"/>
    <cellStyle name="_Table_02 Pfd Valuation_P &amp; L Conso_COMMENTAIRES JUILLET 2009_Budget Telmob 2011 3" xfId="11523"/>
    <cellStyle name="_Table_02 Pfd Valuation_P &amp; L Conso_COMMENTAIRES JUILLET 2009_Capex- Mobile 3" xfId="11524"/>
    <cellStyle name="_Table_02 Pfd Valuation_P&amp;L S1 2008 3" xfId="11525"/>
    <cellStyle name="_Table_02 Pfd Valuation_P&amp;L S1 2008_Budget Telmob 2011 3" xfId="11526"/>
    <cellStyle name="_Table_02 Pfd Valuation_P&amp;L S1 2008_Capex- Mobile 3" xfId="11527"/>
    <cellStyle name="_Table_02 Pfd Valuation_Reporting Onatel Avril 2009 V0 3" xfId="11528"/>
    <cellStyle name="_Table_02 Pfd Valuation_Reporting Onatel Avril 2009 V0_Budget Telmob 2011 3" xfId="11529"/>
    <cellStyle name="_Table_02 Pfd Valuation_Reporting Onatel Avril 2009 V0_Capex- Mobile 3" xfId="11530"/>
    <cellStyle name="_Table_02 Pfd Valuation_Reporting Onatel Avril 2009 V0_Copie de Flash du mois d' avril 2009 corrigé par NAIMI 3" xfId="11531"/>
    <cellStyle name="_Table_02 Pfd Valuation_Reporting Onatel Avril 2009 V0_Copie de Flash du mois d' avril 2009 corrigé par NAIMI_Budget Telmob 2011 3" xfId="11532"/>
    <cellStyle name="_Table_02 Pfd Valuation_Reporting Onatel Avril 2009 V0_Copie de Flash du mois d' avril 2009 corrigé par NAIMI_Capex- Mobile 3" xfId="11533"/>
    <cellStyle name="_Table_02 Pfd Valuation_Reporting Onatel Avril 2009 V0_Copie de Flash du mois d' avril 2009 corrigé par NAIMI_Flash du mois de mai 2009 3" xfId="11534"/>
    <cellStyle name="_Table_02 Pfd Valuation_Reporting Onatel Avril 2009 V0_Copie de Flash du mois d' avril 2009 corrigé par NAIMI_Flash du mois de mai 2009_Budget Telmob 2011 3" xfId="11535"/>
    <cellStyle name="_Table_02 Pfd Valuation_Reporting Onatel Avril 2009 V0_Copie de Flash du mois d' avril 2009 corrigé par NAIMI_Flash du mois de mai 2009_Capex- Mobile 3" xfId="11536"/>
    <cellStyle name="_Table_02 Pfd Valuation_Reporting Onatel Avril 2009 V0_Copie de Flash du mois d' avril 2009 corrigé par NAIMI_Flash du mois de septembre 2009 (2) (version 1) 3" xfId="11537"/>
    <cellStyle name="_Table_02 Pfd Valuation_Reporting Onatel Avril 2009 V0_Copie de Flash du mois d' avril 2009 corrigé par NAIMI_Flash du mois de septembre 2009 (2) (version 1)_Budget Telmob 2011 3" xfId="11538"/>
    <cellStyle name="_Table_02 Pfd Valuation_Reporting Onatel Avril 2009 V0_Copie de Flash du mois d' avril 2009 corrigé par NAIMI_Flash du mois de septembre 2009 (2) (version 1)_Capex- Mobile 3" xfId="11539"/>
    <cellStyle name="_Table_02 Pfd Valuation_Reporting Onatel Avril 2009 V0_Copie de Flash du mois d' avril 2009 corrigé par NAIMI_Reporting Onatel Mai 2009 V 0 3" xfId="11540"/>
    <cellStyle name="_Table_02 Pfd Valuation_Reporting Onatel Avril 2009 V0_Copie de Flash du mois d' avril 2009 corrigé par NAIMI_Reporting Onatel Mai 2009 V 0_Budget Telmob 2011 3" xfId="11541"/>
    <cellStyle name="_Table_02 Pfd Valuation_Reporting Onatel Avril 2009 V0_Copie de Flash du mois d' avril 2009 corrigé par NAIMI_Reporting Onatel Mai 2009 V 0_Capex- Mobile 3" xfId="11542"/>
    <cellStyle name="_Table_02 Pfd Valuation_Reporting Onatel Avril 2009 V0_Copie de Flash du mois d' avril 2009 corrigé par NAIMI_Reporting Onatel Mai 2009 V 0_Flash du mois de septembre 2009 (2) (version 1) 3" xfId="11543"/>
    <cellStyle name="_Table_02 Pfd Valuation_Reporting Onatel Avril 2009 V0_Copie de Flash du mois d' avril 2009 corrigé par NAIMI_Reporting Onatel Mai 2009 V 0_Flash du mois de septembre 2009 (2) (version 1)_Budget Telmob 2011 3" xfId="11544"/>
    <cellStyle name="_Table_02 Pfd Valuation_Reporting Onatel Avril 2009 V0_Copie de Flash du mois d' avril 2009 corrigé par NAIMI_Reporting Onatel Mai 2009 V 0_Flash du mois de septembre 2009 (2) (version 1)_Capex- Mobile 3" xfId="11545"/>
    <cellStyle name="_Table_02 Pfd Valuation_Reporting Onatel Avril 2009 V0_Copie de Flash du mois d' avril 2009 corrigé par NAIMI_Reporting Onatel Mai 2009 V 0_Reporting Onatel septembre  2009 préparé 3" xfId="11546"/>
    <cellStyle name="_Table_02 Pfd Valuation_Reporting Onatel Avril 2009 V0_Copie de Flash du mois d' avril 2009 corrigé par NAIMI_Reporting Onatel Mai 2009 V 0_Reporting Onatel septembre  2009 préparé_Budget Telmob 2011 3" xfId="11547"/>
    <cellStyle name="_Table_02 Pfd Valuation_Reporting Onatel Avril 2009 V0_Copie de Flash du mois d' avril 2009 corrigé par NAIMI_Reporting Onatel Mai 2009 V 0_Reporting Onatel septembre  2009 préparé_Capex- Mobile 3" xfId="11548"/>
    <cellStyle name="_Table_02 Pfd Valuation_Reporting Onatel Avril 2009 V0_Copie de Flash du mois d' avril 2009 corrigé par NAIMI_Reporting Onatel septembre  2009 préparé 3" xfId="11549"/>
    <cellStyle name="_Table_02 Pfd Valuation_Reporting Onatel Avril 2009 V0_Copie de Flash du mois d' avril 2009 corrigé par NAIMI_Reporting Onatel septembre  2009 préparé_Budget Telmob 2011 3" xfId="11550"/>
    <cellStyle name="_Table_02 Pfd Valuation_Reporting Onatel Avril 2009 V0_Copie de Flash du mois d' avril 2009 corrigé par NAIMI_Reporting Onatel septembre  2009 préparé_Capex- Mobile 3" xfId="11551"/>
    <cellStyle name="_Table_02 Pfd Valuation_Reporting Onatel Avril 2009 V0_Flash du mois de mai 2009 3" xfId="11552"/>
    <cellStyle name="_Table_02 Pfd Valuation_Reporting Onatel Avril 2009 V0_Flash du mois de mai 2009_Budget Telmob 2011 3" xfId="11553"/>
    <cellStyle name="_Table_02 Pfd Valuation_Reporting Onatel Avril 2009 V0_Flash du mois de mai 2009_Capex- Mobile 3" xfId="11554"/>
    <cellStyle name="_Table_02 Pfd Valuation_Reporting Onatel Avril 2009 V0_Flash du mois de septembre 2009 (2) (version 1) 3" xfId="11555"/>
    <cellStyle name="_Table_02 Pfd Valuation_Reporting Onatel Avril 2009 V0_Flash du mois de septembre 2009 (2) (version 1)_Budget Telmob 2011 3" xfId="11556"/>
    <cellStyle name="_Table_02 Pfd Valuation_Reporting Onatel Avril 2009 V0_Flash du mois de septembre 2009 (2) (version 1)_Capex- Mobile 3" xfId="11557"/>
    <cellStyle name="_Table_02 Pfd Valuation_Reporting Onatel Avril 2009 V0_Reporting Onatel Mai 2009 V 0 3" xfId="11558"/>
    <cellStyle name="_Table_02 Pfd Valuation_Reporting Onatel Avril 2009 V0_Reporting Onatel Mai 2009 V 0_Budget Telmob 2011 3" xfId="11559"/>
    <cellStyle name="_Table_02 Pfd Valuation_Reporting Onatel Avril 2009 V0_Reporting Onatel Mai 2009 V 0_Capex- Mobile 3" xfId="11560"/>
    <cellStyle name="_Table_02 Pfd Valuation_Reporting Onatel Avril 2009 V0_Reporting Onatel septembre  2009 préparé 3" xfId="11561"/>
    <cellStyle name="_Table_02 Pfd Valuation_Reporting Onatel Avril 2009 V0_Reporting Onatel septembre  2009 préparé_Budget Telmob 2011 3" xfId="11562"/>
    <cellStyle name="_Table_02 Pfd Valuation_Reporting Onatel Avril 2009 V0_Reporting Onatel septembre  2009 préparé_Capex- Mobile 3" xfId="11563"/>
    <cellStyle name="_Table_02 Pfd Valuation_Reporting Onatel Mai 2009 V 0 3" xfId="11564"/>
    <cellStyle name="_Table_02 Pfd Valuation_Reporting Onatel Mai 2009 V 0 A ENVOYE 3" xfId="11565"/>
    <cellStyle name="_Table_02 Pfd Valuation_Reporting Onatel Mai 2009 V 0 A ENVOYE_Budget Telmob 2011 3" xfId="11566"/>
    <cellStyle name="_Table_02 Pfd Valuation_Reporting Onatel Mai 2009 V 0 A ENVOYE_Capex- Mobile 3" xfId="11567"/>
    <cellStyle name="_Table_02 Pfd Valuation_Reporting Onatel Mai 2009 V 0 A ENVOYE_Flash du mois de septembre 2009 (2) (version 1) 3" xfId="11568"/>
    <cellStyle name="_Table_02 Pfd Valuation_Reporting Onatel Mai 2009 V 0 A ENVOYE_Flash du mois de septembre 2009 (2) (version 1)_Budget Telmob 2011 3" xfId="11569"/>
    <cellStyle name="_Table_02 Pfd Valuation_Reporting Onatel Mai 2009 V 0 A ENVOYE_Flash du mois de septembre 2009 (2) (version 1)_Capex- Mobile 3" xfId="11570"/>
    <cellStyle name="_Table_02 Pfd Valuation_Reporting Onatel Mai 2009 V 0 A ENVOYE_Reporting Onatel septembre  2009 préparé 3" xfId="11571"/>
    <cellStyle name="_Table_02 Pfd Valuation_Reporting Onatel Mai 2009 V 0 A ENVOYE_Reporting Onatel septembre  2009 préparé_Budget Telmob 2011 3" xfId="11572"/>
    <cellStyle name="_Table_02 Pfd Valuation_Reporting Onatel Mai 2009 V 0 A ENVOYE_Reporting Onatel septembre  2009 préparé_Capex- Mobile 3" xfId="11573"/>
    <cellStyle name="_Table_02 Pfd Valuation_Reporting Onatel Mai 2009 V 0_Budget Telmob 2011 3" xfId="11574"/>
    <cellStyle name="_Table_02 Pfd Valuation_Reporting Onatel Mai 2009 V 0_Capex- Mobile 3" xfId="11575"/>
    <cellStyle name="_Table_02 Pfd Valuation_Reporting Onatel septembre  2009 préparé 3" xfId="11576"/>
    <cellStyle name="_Table_02 Pfd Valuation_Reporting Onatel septembre  2009 préparé_Budget Telmob 2011 3" xfId="11577"/>
    <cellStyle name="_Table_02 Pfd Valuation_Reporting Onatel septembre  2009 préparé_Capex- Mobile 3" xfId="11578"/>
    <cellStyle name="_Table_02 Pfd Valuation_Rev Fixe-Internet 3" xfId="11579"/>
    <cellStyle name="_Table_02 Pfd Valuation_Rev Fixe-Internet_Budget Telmob 2011 3" xfId="11580"/>
    <cellStyle name="_Table_02 Pfd Valuation_Rev Fixe-Internet_Capex- Mobile 3" xfId="11581"/>
    <cellStyle name="_Table_02 Pfd Valuation_Rev Fixe-Internet_COMMENTAIRES JUILLET 2009 3" xfId="11582"/>
    <cellStyle name="_Table_02 Pfd Valuation_Rev Fixe-Internet_COMMENTAIRES JUILLET 2009_Budget Telmob 2011 3" xfId="11583"/>
    <cellStyle name="_Table_02 Pfd Valuation_Rev Fixe-Internet_COMMENTAIRES JUILLET 2009_Capex- Mobile 3" xfId="11584"/>
    <cellStyle name="_Table_02 Pfd Valuation_TBG Onatel Février  2009  Vtbg V3 3" xfId="11585"/>
    <cellStyle name="_Table_02 Pfd Valuation_TBG Onatel Février  2009  Vtbg V3_Budget Telmob 2011 3" xfId="11586"/>
    <cellStyle name="_Table_02 Pfd Valuation_TBG Onatel Février  2009  Vtbg V3_Capex- Mobile 3" xfId="11587"/>
    <cellStyle name="_Table_02 Pfd Valuation_TBG Onatel Février  2009  Vtbg V3_Commentaires TBG mars 3" xfId="11588"/>
    <cellStyle name="_Table_02 Pfd Valuation_TBG Onatel Février  2009  Vtbg V3_Commentaires TBG mars_Budget Telmob 2011 3" xfId="11589"/>
    <cellStyle name="_Table_02 Pfd Valuation_TBG Onatel Février  2009  Vtbg V3_Commentaires TBG mars_Capex- Mobile 3" xfId="11590"/>
    <cellStyle name="_Table_02 Pfd Valuation_TBG Onatel Février  2009  Vtbg V3_Commentaires TBG mars_Copie de Flash du mois d' avril 2009 corrigé par NAIMI 3" xfId="11591"/>
    <cellStyle name="_Table_02 Pfd Valuation_TBG Onatel Février  2009  Vtbg V3_Commentaires TBG mars_Copie de Flash du mois d' avril 2009 corrigé par NAIMI_Budget Telmob 2011 3" xfId="11592"/>
    <cellStyle name="_Table_02 Pfd Valuation_TBG Onatel Février  2009  Vtbg V3_Commentaires TBG mars_Copie de Flash du mois d' avril 2009 corrigé par NAIMI_Capex- Mobile 3" xfId="11593"/>
    <cellStyle name="_Table_02 Pfd Valuation_TBG Onatel Février  2009  Vtbg V3_Commentaires TBG mars_Copie de Flash du mois d' avril 2009 corrigé par NAIMI_Flash du mois de mai 2009 3" xfId="11594"/>
    <cellStyle name="_Table_02 Pfd Valuation_TBG Onatel Février  2009  Vtbg V3_Commentaires TBG mars_Copie de Flash du mois d' avril 2009 corrigé par NAIMI_Flash du mois de mai 2009_Budget Telmob 2011 3" xfId="11595"/>
    <cellStyle name="_Table_02 Pfd Valuation_TBG Onatel Février  2009  Vtbg V3_Commentaires TBG mars_Copie de Flash du mois d' avril 2009 corrigé par NAIMI_Flash du mois de mai 2009_Capex- Mobile 3" xfId="11596"/>
    <cellStyle name="_Table_02 Pfd Valuation_TBG Onatel Février  2009  Vtbg V3_Commentaires TBG mars_Copie de Flash du mois d' avril 2009 corrigé par NAIMI_Flash du mois de septembre 2009 (2) (version 1) 3" xfId="11597"/>
    <cellStyle name="_Table_02 Pfd Valuation_TBG Onatel Février  2009  Vtbg V3_Commentaires TBG mars_Copie de Flash du mois d' avril 2009 corrigé par NAIMI_Flash du mois de septembre 2009 (2) (version 1)_Budget Telmob 2011 3" xfId="11598"/>
    <cellStyle name="_Table_02 Pfd Valuation_TBG Onatel Février  2009  Vtbg V3_Commentaires TBG mars_Copie de Flash du mois d' avril 2009 corrigé par NAIMI_Flash du mois de septembre 2009 (2) (version 1)_Capex- Mobile 3" xfId="11599"/>
    <cellStyle name="_Table_02 Pfd Valuation_TBG Onatel Février  2009  Vtbg V3_Commentaires TBG mars_Copie de Flash du mois d' avril 2009 corrigé par NAIMI_Reporting Onatel Mai 2009 V 0 3" xfId="11600"/>
    <cellStyle name="_Table_02 Pfd Valuation_TBG Onatel Février  2009  Vtbg V3_Commentaires TBG mars_Copie de Flash du mois d' avril 2009 corrigé par NAIMI_Reporting Onatel Mai 2009 V 0_Budget Telmob 2011 3" xfId="11601"/>
    <cellStyle name="_Table_02 Pfd Valuation_TBG Onatel Février  2009  Vtbg V3_Commentaires TBG mars_Copie de Flash du mois d' avril 2009 corrigé par NAIMI_Reporting Onatel Mai 2009 V 0_Capex- Mobile 3" xfId="11602"/>
    <cellStyle name="_Table_02 Pfd Valuation_TBG Onatel Février  2009  Vtbg V3_Commentaires TBG mars_Copie de Flash du mois d' avril 2009 corrigé par NAIMI_Reporting Onatel Mai 2009 V 0_Flash du mois de septembre 2009 (2) (version 1) 3" xfId="11603"/>
    <cellStyle name="_Table_02 Pfd Valuation_TBG Onatel Février  2009  Vtbg V3_Commentaires TBG mars_Copie de Flash du mois d' avril 2009 corrigé par NAIMI_Reporting Onatel Mai 2009 V 0_Flash du mois de septembre 2009 (2) (version 1)_Budget Telmob 2011 3" xfId="11604"/>
    <cellStyle name="_Table_02 Pfd Valuation_TBG Onatel Février  2009  Vtbg V3_Commentaires TBG mars_Copie de Flash du mois d' avril 2009 corrigé par NAIMI_Reporting Onatel Mai 2009 V 0_Flash du mois de septembre 2009 (2) (version 1)_Capex- Mobile 3" xfId="11605"/>
    <cellStyle name="_Table_02 Pfd Valuation_TBG Onatel Février  2009  Vtbg V3_Commentaires TBG mars_Copie de Flash du mois d' avril 2009 corrigé par NAIMI_Reporting Onatel Mai 2009 V 0_Reporting Onatel septembre  2009 préparé 3" xfId="11606"/>
    <cellStyle name="_Table_02 Pfd Valuation_TBG Onatel Février  2009  Vtbg V3_Commentaires TBG mars_Copie de Flash du mois d' avril 2009 corrigé par NAIMI_Reporting Onatel Mai 2009 V 0_Reporting Onatel septembre  2009 préparé_Budget Telmob 2011 3" xfId="11607"/>
    <cellStyle name="_Table_02 Pfd Valuation_TBG Onatel Février  2009  Vtbg V3_Commentaires TBG mars_Copie de Flash du mois d' avril 2009 corrigé par NAIMI_Reporting Onatel Mai 2009 V 0_Reporting Onatel septembre  2009 préparé_Capex- Mobile 3" xfId="11608"/>
    <cellStyle name="_Table_02 Pfd Valuation_TBG Onatel Février  2009  Vtbg V3_Commentaires TBG mars_Copie de Flash du mois d' avril 2009 corrigé par NAIMI_Reporting Onatel septembre  2009 préparé 3" xfId="11609"/>
    <cellStyle name="_Table_02 Pfd Valuation_TBG Onatel Février  2009  Vtbg V3_Commentaires TBG mars_Copie de Flash du mois d' avril 2009 corrigé par NAIMI_Reporting Onatel septembre  2009 préparé_Budget Telmob 2011 3" xfId="11610"/>
    <cellStyle name="_Table_02 Pfd Valuation_TBG Onatel Février  2009  Vtbg V3_Commentaires TBG mars_Copie de Flash du mois d' avril 2009 corrigé par NAIMI_Reporting Onatel septembre  2009 préparé_Capex- Mobile 3" xfId="11611"/>
    <cellStyle name="_Table_02 Pfd Valuation_TBG Onatel Février  2009  Vtbg V3_Commentaires TBG mars_Flash du mois d' avril 2009 3" xfId="11612"/>
    <cellStyle name="_Table_02 Pfd Valuation_TBG Onatel Février  2009  Vtbg V3_Commentaires TBG mars_Flash du mois d' avril 2009_Budget Telmob 2011 3" xfId="11613"/>
    <cellStyle name="_Table_02 Pfd Valuation_TBG Onatel Février  2009  Vtbg V3_Commentaires TBG mars_Flash du mois d' avril 2009_Capex- Mobile 3" xfId="11614"/>
    <cellStyle name="_Table_02 Pfd Valuation_TBG Onatel Février  2009  Vtbg V3_Commentaires TBG mars_Flash du mois d' avril 2009_Flash du mois de mai 2009 3" xfId="11615"/>
    <cellStyle name="_Table_02 Pfd Valuation_TBG Onatel Février  2009  Vtbg V3_Commentaires TBG mars_Flash du mois d' avril 2009_Flash du mois de mai 2009_Budget Telmob 2011 3" xfId="11616"/>
    <cellStyle name="_Table_02 Pfd Valuation_TBG Onatel Février  2009  Vtbg V3_Commentaires TBG mars_Flash du mois d' avril 2009_Flash du mois de mai 2009_Capex- Mobile 3" xfId="11617"/>
    <cellStyle name="_Table_02 Pfd Valuation_TBG Onatel Février  2009  Vtbg V3_Commentaires TBG mars_Flash du mois d' avril 2009_Flash du mois de septembre 2009 (2) (version 1) 3" xfId="11618"/>
    <cellStyle name="_Table_02 Pfd Valuation_TBG Onatel Février  2009  Vtbg V3_Commentaires TBG mars_Flash du mois d' avril 2009_Reporting Onatel Mai 2009 V 0 3" xfId="11619"/>
    <cellStyle name="_Table_02 Pfd Valuation_TBG Onatel Février  2009  Vtbg V3_Commentaires TBG mars_Flash du mois d' avril 2009_Reporting Onatel septembre  2009 préparé 3" xfId="11620"/>
    <cellStyle name="_Table_02 Pfd Valuation_TBG Onatel Février  2009  Vtbg V3_Commentaires TBG mars_Flash du mois de mai 2009 3" xfId="11621"/>
    <cellStyle name="_Table_02 Pfd Valuation_TBG Onatel Février  2009  Vtbg V3_Commentaires TBG mars_Flash du mois de septembre 2009 (2) (version 1) 3" xfId="11622"/>
    <cellStyle name="_Table_02 Pfd Valuation_TBG Onatel Février  2009  Vtbg V3_Commentaires TBG mars_Reporting Onatel Mai 2009 V 0 3" xfId="11623"/>
    <cellStyle name="_Table_02 Pfd Valuation_TBG Onatel Février  2009  Vtbg V3_Commentaires TBG mars_Reporting Onatel septembre  2009 préparé 3" xfId="11624"/>
    <cellStyle name="_Table_02 Pfd Valuation_TBG Onatel Février  2009  Vtbg V3_Copie de Flash du mois d' avril 2009 corrigé par NAIMI 3" xfId="11625"/>
    <cellStyle name="_Table_02 Pfd Valuation_TBG Onatel Février  2009  Vtbg V3_Copie de Flash du mois d' avril 2009 corrigé par NAIMI_Flash du mois de mai 2009 3" xfId="11626"/>
    <cellStyle name="_Table_02 Pfd Valuation_TBG Onatel Février  2009  Vtbg V3_Copie de Flash du mois d' avril 2009 corrigé par NAIMI_Flash du mois de septembre 2009 (2) (version 1) 3" xfId="11627"/>
    <cellStyle name="_Table_02 Pfd Valuation_TBG Onatel Février  2009  Vtbg V3_Copie de Flash du mois d' avril 2009 corrigé par NAIMI_Reporting Onatel Mai 2009 V 0 3" xfId="11628"/>
    <cellStyle name="_Table_02 Pfd Valuation_TBG Onatel Février  2009  Vtbg V3_Copie de Flash du mois d' avril 2009 corrigé par NAIMI_Reporting Onatel Mai 2009 V 0_Flash du mois de septembre 2009 (2) (version 1) 3" xfId="11629"/>
    <cellStyle name="_Table_02 Pfd Valuation_TBG Onatel Février  2009  Vtbg V3_Copie de Flash du mois d' avril 2009 corrigé par NAIMI_Reporting Onatel Mai 2009 V 0_Reporting Onatel septembre  2009 préparé 3" xfId="11630"/>
    <cellStyle name="_Table_02 Pfd Valuation_TBG Onatel Février  2009  Vtbg V3_Copie de Flash du mois d' avril 2009 corrigé par NAIMI_Reporting Onatel septembre  2009 préparé 3" xfId="11631"/>
    <cellStyle name="_Table_02 Pfd Valuation_TBG Onatel Février  2009  Vtbg V3_Flash du mois d' avril 2009 3" xfId="11632"/>
    <cellStyle name="_Table_02 Pfd Valuation_TBG Onatel Février  2009  Vtbg V3_Flash du mois d' avril 2009_Flash du mois de mai 2009 3" xfId="11633"/>
    <cellStyle name="_Table_02 Pfd Valuation_TBG Onatel Février  2009  Vtbg V3_Flash du mois d' avril 2009_Flash du mois de septembre 2009 (2) (version 1) 3" xfId="11634"/>
    <cellStyle name="_Table_02 Pfd Valuation_TBG Onatel Février  2009  Vtbg V3_Flash du mois d' avril 2009_Reporting Onatel Mai 2009 V 0 3" xfId="11635"/>
    <cellStyle name="_Table_02 Pfd Valuation_TBG Onatel Février  2009  Vtbg V3_Flash du mois d' avril 2009_Reporting Onatel septembre  2009 préparé 3" xfId="11636"/>
    <cellStyle name="_Table_02 Pfd Valuation_TBG Onatel Février  2009  Vtbg V3_Flash du mois de mai 2009 3" xfId="11637"/>
    <cellStyle name="_Table_02 Pfd Valuation_TBG Onatel Février  2009  Vtbg V3_Flash du mois de septembre 2009 (2) (version 1) 3" xfId="11638"/>
    <cellStyle name="_Table_02 Pfd Valuation_TBG Onatel Février  2009  Vtbg V3_Reporting Onatel Mai 2009 V 0 3" xfId="11639"/>
    <cellStyle name="_Table_02 Pfd Valuation_TBG Onatel Février  2009  Vtbg V3_Reporting Onatel septembre  2009 préparé 3" xfId="11640"/>
    <cellStyle name="_Table_USA Ownership 3" xfId="11641"/>
    <cellStyle name="_Table_USA Ownership_commentaires fixe  internet Déc 08 3" xfId="11642"/>
    <cellStyle name="_Table_USA Ownership_commentaires fixe  internet Déc 08_Commentaires TBG mars 3" xfId="11643"/>
    <cellStyle name="_Table_USA Ownership_commentaires fixe  internet Déc 08_Commentaires TBG mars_Copie de Flash du mois d' avril 2009 corrigé par NAIMI 3" xfId="11644"/>
    <cellStyle name="_Table_USA Ownership_commentaires fixe  internet Déc 08_Commentaires TBG mars_Copie de Flash du mois d' avril 2009 corrigé par NAIMI_Flash du mois de mai 2009 3" xfId="11645"/>
    <cellStyle name="_Table_USA Ownership_commentaires fixe  internet Déc 08_Commentaires TBG mars_Copie de Flash du mois d' avril 2009 corrigé par NAIMI_Flash du mois de septembre 2009 (2) (version 1) 3" xfId="11646"/>
    <cellStyle name="_Table_USA Ownership_commentaires fixe  internet Déc 08_Commentaires TBG mars_Copie de Flash du mois d' avril 2009 corrigé par NAIMI_Reporting Onatel Mai 2009 V 0 3" xfId="11647"/>
    <cellStyle name="_Table_USA Ownership_commentaires fixe  internet Déc 08_Commentaires TBG mars_Copie de Flash du mois d' avril 2009 corrigé par NAIMI_Reporting Onatel Mai 2009 V 0_Flash du mois de septembre 2009 (2) (version 1) 3" xfId="11648"/>
    <cellStyle name="_Table_USA Ownership_commentaires fixe  internet Déc 08_Commentaires TBG mars_Copie de Flash du mois d' avril 2009 corrigé par NAIMI_Reporting Onatel Mai 2009 V 0_Reporting Onatel septembre  2009 préparé 3" xfId="11649"/>
    <cellStyle name="_Table_USA Ownership_commentaires fixe  internet Déc 08_Commentaires TBG mars_Copie de Flash du mois d' avril 2009 corrigé par NAIMI_Reporting Onatel septembre  2009 préparé 3" xfId="11650"/>
    <cellStyle name="_Table_USA Ownership_commentaires fixe  internet Déc 08_Commentaires TBG mars_Flash du mois d' avril 2009 3" xfId="11651"/>
    <cellStyle name="_Table_USA Ownership_commentaires fixe  internet Déc 08_Commentaires TBG mars_Flash du mois d' avril 2009_Flash du mois de mai 2009 3" xfId="11652"/>
    <cellStyle name="_Table_USA Ownership_commentaires fixe  internet Déc 08_Commentaires TBG mars_Flash du mois d' avril 2009_Flash du mois de septembre 2009 (2) (version 1) 3" xfId="11653"/>
    <cellStyle name="_Table_USA Ownership_commentaires fixe  internet Déc 08_Commentaires TBG mars_Flash du mois d' avril 2009_Reporting Onatel Mai 2009 V 0 3" xfId="11654"/>
    <cellStyle name="_Table_USA Ownership_commentaires fixe  internet Déc 08_Commentaires TBG mars_Flash du mois d' avril 2009_Reporting Onatel septembre  2009 préparé 3" xfId="11655"/>
    <cellStyle name="_Table_USA Ownership_commentaires fixe  internet Déc 08_Commentaires TBG mars_Flash du mois de mai 2009 3" xfId="11656"/>
    <cellStyle name="_Table_USA Ownership_commentaires fixe  internet Déc 08_Commentaires TBG mars_Flash du mois de septembre 2009 (2) (version 1) 3" xfId="11657"/>
    <cellStyle name="_Table_USA Ownership_commentaires fixe  internet Déc 08_Commentaires TBG mars_Reporting Onatel Mai 2009 V 0 3" xfId="11658"/>
    <cellStyle name="_Table_USA Ownership_commentaires fixe  internet Déc 08_Commentaires TBG mars_Reporting Onatel septembre  2009 préparé 3" xfId="11659"/>
    <cellStyle name="_Table_USA Ownership_commentaires fixe  internet Déc 08_Copie de Flash du mois d' avril 2009 corrigé par NAIMI 3" xfId="11660"/>
    <cellStyle name="_Table_USA Ownership_commentaires fixe  internet Déc 08_Copie de Flash du mois d' avril 2009 corrigé par NAIMI_Flash du mois de mai 2009 3" xfId="11661"/>
    <cellStyle name="_Table_USA Ownership_commentaires fixe  internet Déc 08_Copie de Flash du mois d' avril 2009 corrigé par NAIMI_Flash du mois de septembre 2009 (2) (version 1) 3" xfId="11662"/>
    <cellStyle name="_Table_USA Ownership_commentaires fixe  internet Déc 08_Copie de Flash du mois d' avril 2009 corrigé par NAIMI_Reporting Onatel Mai 2009 V 0 3" xfId="11663"/>
    <cellStyle name="_Table_USA Ownership_commentaires fixe  internet Déc 08_Copie de Flash du mois d' avril 2009 corrigé par NAIMI_Reporting Onatel Mai 2009 V 0_Flash du mois de septembre 2009 (2) (version 1) 3" xfId="11664"/>
    <cellStyle name="_Table_USA Ownership_commentaires fixe  internet Déc 08_Copie de Flash du mois d' avril 2009 corrigé par NAIMI_Reporting Onatel Mai 2009 V 0_Reporting Onatel septembre  2009 préparé 3" xfId="11665"/>
    <cellStyle name="_Table_USA Ownership_commentaires fixe  internet Déc 08_Copie de Flash du mois d' avril 2009 corrigé par NAIMI_Reporting Onatel septembre  2009 préparé 3" xfId="11666"/>
    <cellStyle name="_Table_USA Ownership_commentaires fixe  internet Déc 08_Flash du mois d' avril 2009 3" xfId="11667"/>
    <cellStyle name="_Table_USA Ownership_commentaires fixe  internet Déc 08_Flash du mois d' avril 2009_Flash du mois de mai 2009 3" xfId="11668"/>
    <cellStyle name="_Table_USA Ownership_commentaires fixe  internet Déc 08_Flash du mois d' avril 2009_Flash du mois de septembre 2009 (2) (version 1) 3" xfId="11669"/>
    <cellStyle name="_Table_USA Ownership_commentaires fixe  internet Déc 08_Flash du mois d' avril 2009_Reporting Onatel Mai 2009 V 0 3" xfId="11670"/>
    <cellStyle name="_Table_USA Ownership_commentaires fixe  internet Déc 08_Flash du mois d' avril 2009_Reporting Onatel septembre  2009 préparé 3" xfId="11671"/>
    <cellStyle name="_Table_USA Ownership_commentaires fixe  internet Déc 08_Flash du mois de mai 2009 3" xfId="11672"/>
    <cellStyle name="_Table_USA Ownership_commentaires fixe  internet Déc 08_Flash du mois de septembre 2009 (2) (version 1) 3" xfId="11673"/>
    <cellStyle name="_Table_USA Ownership_commentaires fixe  internet Déc 08_Reporting Onatel Avril 2009 V0 3" xfId="11674"/>
    <cellStyle name="_Table_USA Ownership_commentaires fixe  internet Déc 08_Reporting Onatel Avril 2009 V0_Copie de Flash du mois d' avril 2009 corrigé par NAIMI 3" xfId="11675"/>
    <cellStyle name="_Table_USA Ownership_commentaires fixe  internet Déc 08_Reporting Onatel Avril 2009 V0_Copie de Flash du mois d' avril 2009 corrigé par NAIMI_Flash du mois de mai 2009 3" xfId="11676"/>
    <cellStyle name="_Table_USA Ownership_commentaires fixe  internet Déc 08_Reporting Onatel Avril 2009 V0_Copie de Flash du mois d' avril 2009 corrigé par NAIMI_Flash du mois de septembre 2009 (2) (version 1) 3" xfId="11677"/>
    <cellStyle name="_Table_USA Ownership_commentaires fixe  internet Déc 08_Reporting Onatel Avril 2009 V0_Copie de Flash du mois d' avril 2009 corrigé par NAIMI_Reporting Onatel Mai 2009 V 0 3" xfId="11678"/>
    <cellStyle name="_Table_USA Ownership_commentaires fixe  internet Déc 08_Reporting Onatel Avril 2009 V0_Copie de Flash du mois d' avril 2009 corrigé par NAIMI_Reporting Onatel Mai 2009 V 0_Flash du mois de septembre 2009 (2) (version 1) 3" xfId="11679"/>
    <cellStyle name="_Table_USA Ownership_commentaires fixe  internet Déc 08_Reporting Onatel Avril 2009 V0_Copie de Flash du mois d' avril 2009 corrigé par NAIMI_Reporting Onatel Mai 2009 V 0_Reporting Onatel septembre  2009 préparé 3" xfId="11680"/>
    <cellStyle name="_Table_USA Ownership_commentaires fixe  internet Déc 08_Reporting Onatel Avril 2009 V0_Copie de Flash du mois d' avril 2009 corrigé par NAIMI_Reporting Onatel septembre  2009 préparé 3" xfId="11681"/>
    <cellStyle name="_Table_USA Ownership_commentaires fixe  internet Déc 08_Reporting Onatel Avril 2009 V0_Flash du mois de mai 2009 3" xfId="11682"/>
    <cellStyle name="_Table_USA Ownership_commentaires fixe  internet Déc 08_Reporting Onatel Avril 2009 V0_Flash du mois de septembre 2009 (2) (version 1) 3" xfId="11683"/>
    <cellStyle name="_Table_USA Ownership_commentaires fixe  internet Déc 08_Reporting Onatel Avril 2009 V0_Reporting Onatel Mai 2009 V 0 3" xfId="11684"/>
    <cellStyle name="_Table_USA Ownership_commentaires fixe  internet Déc 08_Reporting Onatel Avril 2009 V0_Reporting Onatel septembre  2009 préparé 3" xfId="11685"/>
    <cellStyle name="_Table_USA Ownership_commentaires fixe  internet Déc 08_Reporting Onatel Mai 2009 V 0 3" xfId="11686"/>
    <cellStyle name="_Table_USA Ownership_commentaires fixe  internet Déc 08_Reporting Onatel Mai 2009 V 0 A ENVOYE 3" xfId="11687"/>
    <cellStyle name="_Table_USA Ownership_commentaires fixe  internet Déc 08_Reporting Onatel Mai 2009 V 0 A ENVOYE_Flash du mois de septembre 2009 (2) (version 1) 3" xfId="11688"/>
    <cellStyle name="_Table_USA Ownership_commentaires fixe  internet Déc 08_Reporting Onatel Mai 2009 V 0 A ENVOYE_Reporting Onatel septembre  2009 préparé 3" xfId="11689"/>
    <cellStyle name="_Table_USA Ownership_commentaires fixe  internet Déc 08_Reporting Onatel septembre  2009 préparé 3" xfId="11690"/>
    <cellStyle name="_Table_USA Ownership_commentaires fixe  internet Déc 08_TBG Onatel Février  2009  Vtbg V3 3" xfId="11691"/>
    <cellStyle name="_Table_USA Ownership_commentaires fixe  internet Déc 08_TBG Onatel Février  2009  Vtbg V3_Commentaires TBG mars 3" xfId="11692"/>
    <cellStyle name="_Table_USA Ownership_commentaires fixe  internet Déc 08_TBG Onatel Février  2009  Vtbg V3_Commentaires TBG mars_Copie de Flash du mois d' avril 2009 corrigé par NAIMI 3" xfId="11693"/>
    <cellStyle name="_Table_USA Ownership_commentaires fixe  internet Déc 08_TBG Onatel Février  2009  Vtbg V3_Commentaires TBG mars_Copie de Flash du mois d' avril 2009 corrigé par NAIMI_Flash du mois de mai 2009 3" xfId="11694"/>
    <cellStyle name="_Table_USA Ownership_commentaires fixe  internet Déc 08_TBG Onatel Février  2009  Vtbg V3_Commentaires TBG mars_Copie de Flash du mois d' avril 2009 corrigé par NAIMI_Flash du mois de septembre 2009 (2) (version 1) 3" xfId="11695"/>
    <cellStyle name="_Table_USA Ownership_commentaires fixe  internet Déc 08_TBG Onatel Février  2009  Vtbg V3_Commentaires TBG mars_Copie de Flash du mois d' avril 2009 corrigé par NAIMI_Reporting Onatel Mai 2009 V 0 3" xfId="11696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11697"/>
    <cellStyle name="_Table_USA Ownership_commentaires fixe  internet Déc 08_TBG Onatel Février  2009  Vtbg V3_Commentaires TBG mars_Copie de Flash du mois d' avril 2009 corrigé par NAIMI_Reporting Onatel Mai 2009 V 0_Reporting Onatel septembre  2009 préparé 3" xfId="11698"/>
    <cellStyle name="_Table_USA Ownership_commentaires fixe  internet Déc 08_TBG Onatel Février  2009  Vtbg V3_Commentaires TBG mars_Copie de Flash du mois d' avril 2009 corrigé par NAIMI_Reporting Onatel septembre  2009 préparé 3" xfId="11699"/>
    <cellStyle name="_Table_USA Ownership_commentaires fixe  internet Déc 08_TBG Onatel Février  2009  Vtbg V3_Commentaires TBG mars_Flash du mois d' avril 2009 3" xfId="11700"/>
    <cellStyle name="_Table_USA Ownership_commentaires fixe  internet Déc 08_TBG Onatel Février  2009  Vtbg V3_Commentaires TBG mars_Flash du mois d' avril 2009_Flash du mois de mai 2009 3" xfId="11701"/>
    <cellStyle name="_Table_USA Ownership_commentaires fixe  internet Déc 08_TBG Onatel Février  2009  Vtbg V3_Commentaires TBG mars_Flash du mois d' avril 2009_Flash du mois de septembre 2009 (2) (version 1) 3" xfId="11702"/>
    <cellStyle name="_Table_USA Ownership_commentaires fixe  internet Déc 08_TBG Onatel Février  2009  Vtbg V3_Commentaires TBG mars_Flash du mois d' avril 2009_Reporting Onatel Mai 2009 V 0 3" xfId="11703"/>
    <cellStyle name="_Table_USA Ownership_commentaires fixe  internet Déc 08_TBG Onatel Février  2009  Vtbg V3_Commentaires TBG mars_Flash du mois d' avril 2009_Reporting Onatel septembre  2009 préparé 3" xfId="11704"/>
    <cellStyle name="_Table_USA Ownership_commentaires fixe  internet Déc 08_TBG Onatel Février  2009  Vtbg V3_Commentaires TBG mars_Flash du mois de mai 2009 3" xfId="11705"/>
    <cellStyle name="_Table_USA Ownership_commentaires fixe  internet Déc 08_TBG Onatel Février  2009  Vtbg V3_Commentaires TBG mars_Flash du mois de septembre 2009 (2) (version 1) 3" xfId="11706"/>
    <cellStyle name="_Table_USA Ownership_commentaires fixe  internet Déc 08_TBG Onatel Février  2009  Vtbg V3_Commentaires TBG mars_Reporting Onatel Mai 2009 V 0 3" xfId="11707"/>
    <cellStyle name="_Table_USA Ownership_commentaires fixe  internet Déc 08_TBG Onatel Février  2009  Vtbg V3_Commentaires TBG mars_Reporting Onatel septembre  2009 préparé 3" xfId="11708"/>
    <cellStyle name="_Table_USA Ownership_commentaires fixe  internet Déc 08_TBG Onatel Février  2009  Vtbg V3_Copie de Flash du mois d' avril 2009 corrigé par NAIMI 3" xfId="11709"/>
    <cellStyle name="_Table_USA Ownership_commentaires fixe  internet Déc 08_TBG Onatel Février  2009  Vtbg V3_Copie de Flash du mois d' avril 2009 corrigé par NAIMI_Flash du mois de mai 2009 3" xfId="11710"/>
    <cellStyle name="_Table_USA Ownership_commentaires fixe  internet Déc 08_TBG Onatel Février  2009  Vtbg V3_Copie de Flash du mois d' avril 2009 corrigé par NAIMI_Flash du mois de septembre 2009 (2) (version 1) 3" xfId="11711"/>
    <cellStyle name="_Table_USA Ownership_commentaires fixe  internet Déc 08_TBG Onatel Février  2009  Vtbg V3_Copie de Flash du mois d' avril 2009 corrigé par NAIMI_Reporting Onatel Mai 2009 V 0 3" xfId="11712"/>
    <cellStyle name="_Table_USA Ownership_commentaires fixe  internet Déc 08_TBG Onatel Février  2009  Vtbg V3_Copie de Flash du mois d' avril 2009 corrigé par NAIMI_Reporting Onatel Mai 2009 V 0_Flash du mois de septembre 2009 (2) (version 1) 3" xfId="11713"/>
    <cellStyle name="_Table_USA Ownership_commentaires fixe  internet Déc 08_TBG Onatel Février  2009  Vtbg V3_Copie de Flash du mois d' avril 2009 corrigé par NAIMI_Reporting Onatel Mai 2009 V 0_Reporting Onatel septembre  2009 préparé 3" xfId="11714"/>
    <cellStyle name="_Table_USA Ownership_commentaires fixe  internet Déc 08_TBG Onatel Février  2009  Vtbg V3_Copie de Flash du mois d' avril 2009 corrigé par NAIMI_Reporting Onatel septembre  2009 préparé 3" xfId="11715"/>
    <cellStyle name="_Table_USA Ownership_commentaires fixe  internet Déc 08_TBG Onatel Février  2009  Vtbg V3_Flash du mois d' avril 2009 3" xfId="11716"/>
    <cellStyle name="_Table_USA Ownership_commentaires fixe  internet Déc 08_TBG Onatel Février  2009  Vtbg V3_Flash du mois d' avril 2009_Flash du mois de mai 2009 3" xfId="11717"/>
    <cellStyle name="_Table_USA Ownership_commentaires fixe  internet Déc 08_TBG Onatel Février  2009  Vtbg V3_Flash du mois d' avril 2009_Flash du mois de septembre 2009 (2) (version 1) 3" xfId="11718"/>
    <cellStyle name="_Table_USA Ownership_commentaires fixe  internet Déc 08_TBG Onatel Février  2009  Vtbg V3_Flash du mois d' avril 2009_Reporting Onatel Mai 2009 V 0 3" xfId="11719"/>
    <cellStyle name="_Table_USA Ownership_commentaires fixe  internet Déc 08_TBG Onatel Février  2009  Vtbg V3_Flash du mois d' avril 2009_Reporting Onatel septembre  2009 préparé 3" xfId="11720"/>
    <cellStyle name="_Table_USA Ownership_commentaires fixe  internet Déc 08_TBG Onatel Février  2009  Vtbg V3_Flash du mois de mai 2009 3" xfId="11721"/>
    <cellStyle name="_Table_USA Ownership_commentaires fixe  internet Déc 08_TBG Onatel Février  2009  Vtbg V3_Flash du mois de septembre 2009 (2) (version 1) 3" xfId="11722"/>
    <cellStyle name="_Table_USA Ownership_commentaires fixe  internet Déc 08_TBG Onatel Février  2009  Vtbg V3_Reporting Onatel Mai 2009 V 0 3" xfId="11723"/>
    <cellStyle name="_Table_USA Ownership_commentaires fixe  internet Déc 08_TBG Onatel Février  2009  Vtbg V3_Reporting Onatel septembre  2009 préparé 3" xfId="11724"/>
    <cellStyle name="_Table_USA Ownership_Commentaires TBG mars 3" xfId="11725"/>
    <cellStyle name="_Table_USA Ownership_Commentaires TBG mars_Copie de Flash du mois d' avril 2009 corrigé par NAIMI 3" xfId="11726"/>
    <cellStyle name="_Table_USA Ownership_Commentaires TBG mars_Copie de Flash du mois d' avril 2009 corrigé par NAIMI_Flash du mois de mai 2009 3" xfId="11727"/>
    <cellStyle name="_Table_USA Ownership_Commentaires TBG mars_Copie de Flash du mois d' avril 2009 corrigé par NAIMI_Flash du mois de septembre 2009 (2) (version 1) 3" xfId="11728"/>
    <cellStyle name="_Table_USA Ownership_Commentaires TBG mars_Copie de Flash du mois d' avril 2009 corrigé par NAIMI_Reporting Onatel Mai 2009 V 0 3" xfId="11729"/>
    <cellStyle name="_Table_USA Ownership_Commentaires TBG mars_Copie de Flash du mois d' avril 2009 corrigé par NAIMI_Reporting Onatel Mai 2009 V 0_Flash du mois de septembre 2009 (2) (version 1) 3" xfId="11730"/>
    <cellStyle name="_Table_USA Ownership_Commentaires TBG mars_Copie de Flash du mois d' avril 2009 corrigé par NAIMI_Reporting Onatel Mai 2009 V 0_Reporting Onatel septembre  2009 préparé 3" xfId="11731"/>
    <cellStyle name="_Table_USA Ownership_Commentaires TBG mars_Copie de Flash du mois d' avril 2009 corrigé par NAIMI_Reporting Onatel septembre  2009 préparé 3" xfId="11732"/>
    <cellStyle name="_Table_USA Ownership_Commentaires TBG mars_Flash du mois d' avril 2009 3" xfId="11733"/>
    <cellStyle name="_Table_USA Ownership_Commentaires TBG mars_Flash du mois d' avril 2009_Flash du mois de mai 2009 3" xfId="11734"/>
    <cellStyle name="_Table_USA Ownership_Commentaires TBG mars_Flash du mois d' avril 2009_Flash du mois de septembre 2009 (2) (version 1) 3" xfId="11735"/>
    <cellStyle name="_Table_USA Ownership_Commentaires TBG mars_Flash du mois d' avril 2009_Reporting Onatel Mai 2009 V 0 3" xfId="11736"/>
    <cellStyle name="_Table_USA Ownership_Commentaires TBG mars_Flash du mois d' avril 2009_Reporting Onatel septembre  2009 préparé 3" xfId="11737"/>
    <cellStyle name="_Table_USA Ownership_Commentaires TBG mars_Flash du mois de mai 2009 3" xfId="11738"/>
    <cellStyle name="_Table_USA Ownership_Commentaires TBG mars_Flash du mois de septembre 2009 (2) (version 1) 3" xfId="11739"/>
    <cellStyle name="_Table_USA Ownership_Commentaires TBG mars_Reporting Onatel Mai 2009 V 0 3" xfId="11740"/>
    <cellStyle name="_Table_USA Ownership_Commentaires TBG mars_Reporting Onatel septembre  2009 préparé 3" xfId="11741"/>
    <cellStyle name="_Table_USA Ownership_Copie de Flash du mois d' avril 2009 corrigé par NAIMI 3" xfId="11742"/>
    <cellStyle name="_Table_USA Ownership_Copie de Flash du mois d' avril 2009 corrigé par NAIMI_Flash du mois de mai 2009 3" xfId="11743"/>
    <cellStyle name="_Table_USA Ownership_Copie de Flash du mois d' avril 2009 corrigé par NAIMI_Flash du mois de septembre 2009 (2) (version 1) 3" xfId="11744"/>
    <cellStyle name="_Table_USA Ownership_Copie de Flash du mois d' avril 2009 corrigé par NAIMI_Reporting Onatel Mai 2009 V 0 3" xfId="11745"/>
    <cellStyle name="_Table_USA Ownership_Copie de Flash du mois d' avril 2009 corrigé par NAIMI_Reporting Onatel Mai 2009 V 0_Flash du mois de septembre 2009 (2) (version 1) 3" xfId="11746"/>
    <cellStyle name="_Table_USA Ownership_Copie de Flash du mois d' avril 2009 corrigé par NAIMI_Reporting Onatel Mai 2009 V 0_Reporting Onatel septembre  2009 préparé 3" xfId="11747"/>
    <cellStyle name="_Table_USA Ownership_Copie de Flash du mois d' avril 2009 corrigé par NAIMI_Reporting Onatel septembre  2009 préparé 3" xfId="11748"/>
    <cellStyle name="_Table_USA Ownership_Flash du mois d' avril 2009 3" xfId="11749"/>
    <cellStyle name="_Table_USA Ownership_Flash du mois d' avril 2009_Flash du mois de mai 2009 3" xfId="11750"/>
    <cellStyle name="_Table_USA Ownership_Flash du mois d' avril 2009_Flash du mois de septembre 2009 (2) (version 1) 3" xfId="11751"/>
    <cellStyle name="_Table_USA Ownership_Flash du mois d' avril 2009_Reporting Onatel Mai 2009 V 0 3" xfId="11752"/>
    <cellStyle name="_Table_USA Ownership_Flash du mois d' avril 2009_Reporting Onatel septembre  2009 préparé 3" xfId="11753"/>
    <cellStyle name="_Table_USA Ownership_Flash du mois de mai 2009 3" xfId="11754"/>
    <cellStyle name="_Table_USA Ownership_Flash du mois de septembre 2009 (2) (version 1) 3" xfId="11755"/>
    <cellStyle name="_Table_USA Ownership_P &amp; L Conso 3" xfId="11756"/>
    <cellStyle name="_Table_USA Ownership_P &amp; L Conso_COMMENTAIRES JUILLET 2009 3" xfId="11757"/>
    <cellStyle name="_Table_USA Ownership_P&amp;L S1 2008 3" xfId="11758"/>
    <cellStyle name="_Table_USA Ownership_Reporting Onatel Avril 2009 V0 3" xfId="11759"/>
    <cellStyle name="_Table_USA Ownership_Reporting Onatel Avril 2009 V0_Copie de Flash du mois d' avril 2009 corrigé par NAIMI 3" xfId="11760"/>
    <cellStyle name="_Table_USA Ownership_Reporting Onatel Avril 2009 V0_Copie de Flash du mois d' avril 2009 corrigé par NAIMI_Flash du mois de mai 2009 3" xfId="11761"/>
    <cellStyle name="_Table_USA Ownership_Reporting Onatel Avril 2009 V0_Copie de Flash du mois d' avril 2009 corrigé par NAIMI_Flash du mois de septembre 2009 (2) (version 1) 3" xfId="11762"/>
    <cellStyle name="_Table_USA Ownership_Reporting Onatel Avril 2009 V0_Copie de Flash du mois d' avril 2009 corrigé par NAIMI_Reporting Onatel Mai 2009 V 0 3" xfId="11763"/>
    <cellStyle name="_Table_USA Ownership_Reporting Onatel Avril 2009 V0_Copie de Flash du mois d' avril 2009 corrigé par NAIMI_Reporting Onatel Mai 2009 V 0_Flash du mois de septembre 2009 (2) (version 1) 3" xfId="11764"/>
    <cellStyle name="_Table_USA Ownership_Reporting Onatel Avril 2009 V0_Copie de Flash du mois d' avril 2009 corrigé par NAIMI_Reporting Onatel Mai 2009 V 0_Reporting Onatel septembre  2009 préparé 3" xfId="11765"/>
    <cellStyle name="_Table_USA Ownership_Reporting Onatel Avril 2009 V0_Copie de Flash du mois d' avril 2009 corrigé par NAIMI_Reporting Onatel septembre  2009 préparé 3" xfId="11766"/>
    <cellStyle name="_Table_USA Ownership_Reporting Onatel Avril 2009 V0_Flash du mois de mai 2009 3" xfId="11767"/>
    <cellStyle name="_Table_USA Ownership_Reporting Onatel Avril 2009 V0_Flash du mois de septembre 2009 (2) (version 1) 3" xfId="11768"/>
    <cellStyle name="_Table_USA Ownership_Reporting Onatel Avril 2009 V0_Reporting Onatel Mai 2009 V 0 3" xfId="11769"/>
    <cellStyle name="_Table_USA Ownership_Reporting Onatel Avril 2009 V0_Reporting Onatel septembre  2009 préparé 3" xfId="11770"/>
    <cellStyle name="_Table_USA Ownership_Reporting Onatel Mai 2009 V 0 3" xfId="11771"/>
    <cellStyle name="_Table_USA Ownership_Reporting Onatel Mai 2009 V 0 A ENVOYE 3" xfId="11772"/>
    <cellStyle name="_Table_USA Ownership_Reporting Onatel Mai 2009 V 0 A ENVOYE_Flash du mois de septembre 2009 (2) (version 1) 3" xfId="11773"/>
    <cellStyle name="_Table_USA Ownership_Reporting Onatel Mai 2009 V 0 A ENVOYE_Reporting Onatel septembre  2009 préparé 3" xfId="11774"/>
    <cellStyle name="_Table_USA Ownership_Reporting Onatel septembre  2009 préparé 3" xfId="11775"/>
    <cellStyle name="_Table_USA Ownership_Rev Fixe-Internet 3" xfId="11776"/>
    <cellStyle name="_Table_USA Ownership_Rev Fixe-Internet_COMMENTAIRES JUILLET 2009 3" xfId="11777"/>
    <cellStyle name="_Table_USA Ownership_TBG Onatel Février  2009  Vtbg V3 3" xfId="11778"/>
    <cellStyle name="_Table_USA Ownership_TBG Onatel Février  2009  Vtbg V3_Commentaires TBG mars 3" xfId="11779"/>
    <cellStyle name="_Table_USA Ownership_TBG Onatel Février  2009  Vtbg V3_Commentaires TBG mars_Copie de Flash du mois d' avril 2009 corrigé par NAIMI 3" xfId="11780"/>
    <cellStyle name="_Table_USA Ownership_TBG Onatel Février  2009  Vtbg V3_Commentaires TBG mars_Copie de Flash du mois d' avril 2009 corrigé par NAIMI_Flash du mois de mai 2009 3" xfId="11781"/>
    <cellStyle name="_Table_USA Ownership_TBG Onatel Février  2009  Vtbg V3_Commentaires TBG mars_Copie de Flash du mois d' avril 2009 corrigé par NAIMI_Flash du mois de septembre 2009 (2) (version 1) 3" xfId="11782"/>
    <cellStyle name="_Table_USA Ownership_TBG Onatel Février  2009  Vtbg V3_Commentaires TBG mars_Copie de Flash du mois d' avril 2009 corrigé par NAIMI_Reporting Onatel Mai 2009 V 0 3" xfId="11783"/>
    <cellStyle name="_Table_USA Ownership_TBG Onatel Février  2009  Vtbg V3_Commentaires TBG mars_Copie de Flash du mois d' avril 2009 corrigé par NAIMI_Reporting Onatel Mai 2009 V 0_Flash du mois de septembre 2009 (2) (version 1) 3" xfId="11784"/>
    <cellStyle name="_Table_USA Ownership_TBG Onatel Février  2009  Vtbg V3_Commentaires TBG mars_Copie de Flash du mois d' avril 2009 corrigé par NAIMI_Reporting Onatel Mai 2009 V 0_Reporting Onatel septembre  2009 préparé 3" xfId="11785"/>
    <cellStyle name="_Table_USA Ownership_TBG Onatel Février  2009  Vtbg V3_Commentaires TBG mars_Copie de Flash du mois d' avril 2009 corrigé par NAIMI_Reporting Onatel septembre  2009 préparé 3" xfId="11786"/>
    <cellStyle name="_Table_USA Ownership_TBG Onatel Février  2009  Vtbg V3_Commentaires TBG mars_Flash du mois d' avril 2009 3" xfId="11787"/>
    <cellStyle name="_Table_USA Ownership_TBG Onatel Février  2009  Vtbg V3_Commentaires TBG mars_Flash du mois d' avril 2009_Flash du mois de mai 2009 3" xfId="11788"/>
    <cellStyle name="_Table_USA Ownership_TBG Onatel Février  2009  Vtbg V3_Commentaires TBG mars_Flash du mois d' avril 2009_Reporting Onatel Mai 2009 V 0 3" xfId="11789"/>
    <cellStyle name="_Table_USA Ownership_TBG Onatel Février  2009  Vtbg V3_Commentaires TBG mars_Flash du mois d' avril 2009_Reporting Onatel septembre  2009 préparé 3" xfId="11790"/>
    <cellStyle name="_Table_USA Ownership_TBG Onatel Février  2009  Vtbg V3_Commentaires TBG mars_Flash du mois de mai 2009 3" xfId="11791"/>
    <cellStyle name="_Table_USA Ownership_TBG Onatel Février  2009  Vtbg V3_Commentaires TBG mars_Flash du mois de septembre 2009 (2) (version 1) 3" xfId="11792"/>
    <cellStyle name="_Table_USA Ownership_TBG Onatel Février  2009  Vtbg V3_Commentaires TBG mars_Reporting Onatel Mai 2009 V 0 3" xfId="11793"/>
    <cellStyle name="_Table_USA Ownership_TBG Onatel Février  2009  Vtbg V3_Commentaires TBG mars_Reporting Onatel septembre  2009 préparé 3" xfId="11794"/>
    <cellStyle name="_Table_USA Ownership_TBG Onatel Février  2009  Vtbg V3_Copie de Flash du mois d' avril 2009 corrigé par NAIMI 3" xfId="11795"/>
    <cellStyle name="_Table_USA Ownership_TBG Onatel Février  2009  Vtbg V3_Copie de Flash du mois d' avril 2009 corrigé par NAIMI_Flash du mois de mai 2009 3" xfId="11796"/>
    <cellStyle name="_Table_USA Ownership_TBG Onatel Février  2009  Vtbg V3_Copie de Flash du mois d' avril 2009 corrigé par NAIMI_Reporting Onatel Mai 2009 V 0 3" xfId="11797"/>
    <cellStyle name="_Table_USA Ownership_TBG Onatel Février  2009  Vtbg V3_Copie de Flash du mois d' avril 2009 corrigé par NAIMI_Reporting Onatel Mai 2009 V 0_Reporting Onatel septembre  2009 préparé 3" xfId="11798"/>
    <cellStyle name="_Table_USA Ownership_TBG Onatel Février  2009  Vtbg V3_Copie de Flash du mois d' avril 2009 corrigé par NAIMI_Reporting Onatel septembre  2009 préparé 3" xfId="11799"/>
    <cellStyle name="_Table_USA Ownership_TBG Onatel Février  2009  Vtbg V3_Flash du mois d' avril 2009 3" xfId="11800"/>
    <cellStyle name="_Table_USA Ownership_TBG Onatel Février  2009  Vtbg V3_Flash du mois d' avril 2009_Flash du mois de mai 2009 3" xfId="11801"/>
    <cellStyle name="_Table_USA Ownership_TBG Onatel Février  2009  Vtbg V3_Flash du mois d' avril 2009_Reporting Onatel Mai 2009 V 0 3" xfId="11802"/>
    <cellStyle name="_Table_USA Ownership_TBG Onatel Février  2009  Vtbg V3_Flash du mois d' avril 2009_Reporting Onatel septembre  2009 préparé 3" xfId="11803"/>
    <cellStyle name="_Table_USA Ownership_TBG Onatel Février  2009  Vtbg V3_Flash du mois de mai 2009 3" xfId="11804"/>
    <cellStyle name="_Table_USA Ownership_TBG Onatel Février  2009  Vtbg V3_Flash du mois de septembre 2009 (2) (version 1) 3" xfId="11805"/>
    <cellStyle name="_Table_USA Ownership_TBG Onatel Février  2009  Vtbg V3_Reporting Onatel Mai 2009 V 0 3" xfId="11806"/>
    <cellStyle name="_Table_USA Ownership_TBG Onatel Février  2009  Vtbg V3_Reporting Onatel septembre  2009 préparé 3" xfId="11807"/>
    <cellStyle name="_TableHead 2" xfId="11808"/>
    <cellStyle name="_TableHead_Budget 2011 v1 (4) 2" xfId="11809"/>
    <cellStyle name="_TableHead_commentaires fixe  internet Déc 08 2" xfId="11810"/>
    <cellStyle name="_TableHead_commentaires fixe  internet Déc 08_Budget 2011 v1 (4) 2" xfId="11811"/>
    <cellStyle name="_TableHead_commentaires fixe  internet Déc 08_Commentaires TBG mars 2" xfId="11812"/>
    <cellStyle name="_TableHead_commentaires fixe  internet Déc 08_Commentaires TBG mars_Budget 2011 v1 (4) 2" xfId="11813"/>
    <cellStyle name="_TableHead_commentaires fixe  internet Déc 08_Commentaires TBG mars_Copie de Flash du mois d' avril 2009 corrigé par NAIMI 2" xfId="11814"/>
    <cellStyle name="_TableHead_commentaires fixe  internet Déc 08_Commentaires TBG mars_Copie de Flash du mois d' avril 2009 corrigé par NAIMI_Budget 2011 v1 (4) 2" xfId="11815"/>
    <cellStyle name="_TableHead_commentaires fixe  internet Déc 08_Commentaires TBG mars_Copie de Flash du mois d' avril 2009 corrigé par NAIMI_Flash du mois de mai 2009 2" xfId="11816"/>
    <cellStyle name="_TableHead_commentaires fixe  internet Déc 08_Commentaires TBG mars_Copie de Flash du mois d' avril 2009 corrigé par NAIMI_Flash du mois de mai 2009_Budget 2011 v1 (4) 2" xfId="11817"/>
    <cellStyle name="_TableHead_commentaires fixe  internet Déc 08_Commentaires TBG mars_Copie de Flash du mois d' avril 2009 corrigé par NAIMI_Reporting Onatel Mai 2009 V 0 2" xfId="11818"/>
    <cellStyle name="_TableHead_commentaires fixe  internet Déc 08_Commentaires TBG mars_Copie de Flash du mois d' avril 2009 corrigé par NAIMI_Reporting Onatel Mai 2009 V 0_Budget 2011 v1 (4) 2" xfId="11819"/>
    <cellStyle name="_TableHead_commentaires fixe  internet Déc 08_Commentaires TBG mars_Copie de Flash du mois d' avril 2009 corrigé par NAIMI_Reporting Onatel Mai 2009 V 0_Reporting Onatel septembre  2009 préparé 2" xfId="11820"/>
    <cellStyle name="_TableHead_commentaires fixe  internet Déc 08_Commentaires TBG mars_Copie de Flash du mois d' avril 2009 corrigé par NAIMI_Reporting Onatel Mai 2009 V 0_Reporting Onatel septembre  2009 préparé_Budget 2011 v1 (4) 2" xfId="11821"/>
    <cellStyle name="_TableHead_commentaires fixe  internet Déc 08_Commentaires TBG mars_Copie de Flash du mois d' avril 2009 corrigé par NAIMI_Reporting Onatel septembre  2009 préparé 2" xfId="11822"/>
    <cellStyle name="_TableHead_commentaires fixe  internet Déc 08_Commentaires TBG mars_Copie de Flash du mois d' avril 2009 corrigé par NAIMI_Reporting Onatel septembre  2009 préparé_Budget 2011 v1 (4) 2" xfId="11823"/>
    <cellStyle name="_TableHead_commentaires fixe  internet Déc 08_Commentaires TBG mars_Flash du mois d' avril 2009 2" xfId="11824"/>
    <cellStyle name="_TableHead_commentaires fixe  internet Déc 08_Commentaires TBG mars_Flash du mois d' avril 2009_Budget 2011 v1 (4) 2" xfId="11825"/>
    <cellStyle name="_TableHead_commentaires fixe  internet Déc 08_Commentaires TBG mars_Flash du mois d' avril 2009_Flash du mois de mai 2009 2" xfId="11826"/>
    <cellStyle name="_TableHead_commentaires fixe  internet Déc 08_Commentaires TBG mars_Flash du mois d' avril 2009_Flash du mois de mai 2009_Budget 2011 v1 (4) 2" xfId="11827"/>
    <cellStyle name="_TableHead_commentaires fixe  internet Déc 08_Commentaires TBG mars_Flash du mois d' avril 2009_Reporting Onatel Mai 2009 V 0 2" xfId="11828"/>
    <cellStyle name="_TableHead_commentaires fixe  internet Déc 08_Commentaires TBG mars_Flash du mois d' avril 2009_Reporting Onatel Mai 2009 V 0_Budget 2011 v1 (4) 2" xfId="11829"/>
    <cellStyle name="_TableHead_commentaires fixe  internet Déc 08_Commentaires TBG mars_Flash du mois d' avril 2009_Reporting Onatel septembre  2009 préparé 2" xfId="11830"/>
    <cellStyle name="_TableHead_commentaires fixe  internet Déc 08_Commentaires TBG mars_Flash du mois d' avril 2009_Reporting Onatel septembre  2009 préparé_Budget 2011 v1 (4) 2" xfId="11831"/>
    <cellStyle name="_TableHead_commentaires fixe  internet Déc 08_Commentaires TBG mars_Flash du mois de mai 2009 2" xfId="11832"/>
    <cellStyle name="_TableHead_commentaires fixe  internet Déc 08_Commentaires TBG mars_Flash du mois de mai 2009_Budget 2011 v1 (4) 2" xfId="11833"/>
    <cellStyle name="_TableHead_commentaires fixe  internet Déc 08_Commentaires TBG mars_Reporting Onatel Mai 2009 V 0 2" xfId="11834"/>
    <cellStyle name="_TableHead_commentaires fixe  internet Déc 08_Commentaires TBG mars_Reporting Onatel Mai 2009 V 0_Budget 2011 v1 (4) 2" xfId="11835"/>
    <cellStyle name="_TableHead_commentaires fixe  internet Déc 08_Commentaires TBG mars_Reporting Onatel septembre  2009 préparé 2" xfId="11836"/>
    <cellStyle name="_TableHead_commentaires fixe  internet Déc 08_Commentaires TBG mars_Reporting Onatel septembre  2009 préparé_Budget 2011 v1 (4) 2" xfId="11837"/>
    <cellStyle name="_TableHead_commentaires fixe  internet Déc 08_Copie de Flash du mois d' avril 2009 corrigé par NAIMI 2" xfId="11838"/>
    <cellStyle name="_TableHead_commentaires fixe  internet Déc 08_Copie de Flash du mois d' avril 2009 corrigé par NAIMI_Budget 2011 v1 (4) 2" xfId="11839"/>
    <cellStyle name="_TableHead_commentaires fixe  internet Déc 08_Copie de Flash du mois d' avril 2009 corrigé par NAIMI_Flash du mois de mai 2009 2" xfId="11840"/>
    <cellStyle name="_TableHead_commentaires fixe  internet Déc 08_Copie de Flash du mois d' avril 2009 corrigé par NAIMI_Flash du mois de mai 2009_Budget 2011 v1 (4) 2" xfId="11841"/>
    <cellStyle name="_TableHead_commentaires fixe  internet Déc 08_Copie de Flash du mois d' avril 2009 corrigé par NAIMI_Reporting Onatel Mai 2009 V 0 2" xfId="11842"/>
    <cellStyle name="_TableHead_commentaires fixe  internet Déc 08_Copie de Flash du mois d' avril 2009 corrigé par NAIMI_Reporting Onatel Mai 2009 V 0_Budget 2011 v1 (4) 2" xfId="11843"/>
    <cellStyle name="_TableHead_commentaires fixe  internet Déc 08_Copie de Flash du mois d' avril 2009 corrigé par NAIMI_Reporting Onatel Mai 2009 V 0_Reporting Onatel septembre  2009 préparé 2" xfId="11844"/>
    <cellStyle name="_TableHead_commentaires fixe  internet Déc 08_Copie de Flash du mois d' avril 2009 corrigé par NAIMI_Reporting Onatel Mai 2009 V 0_Reporting Onatel septembre  2009 préparé_Budget 2011 v1 (4) 2" xfId="11845"/>
    <cellStyle name="_TableHead_commentaires fixe  internet Déc 08_Copie de Flash du mois d' avril 2009 corrigé par NAIMI_Reporting Onatel septembre  2009 préparé 2" xfId="11846"/>
    <cellStyle name="_TableHead_commentaires fixe  internet Déc 08_Copie de Flash du mois d' avril 2009 corrigé par NAIMI_Reporting Onatel septembre  2009 préparé_Budget 2011 v1 (4) 2" xfId="11847"/>
    <cellStyle name="_TableHead_commentaires fixe  internet Déc 08_Flash du mois d' avril 2009 2" xfId="11848"/>
    <cellStyle name="_TableHead_commentaires fixe  internet Déc 08_Flash du mois d' avril 2009_Budget 2011 v1 (4) 2" xfId="11849"/>
    <cellStyle name="_TableHead_commentaires fixe  internet Déc 08_Flash du mois d' avril 2009_Flash du mois de mai 2009 2" xfId="11850"/>
    <cellStyle name="_TableHead_commentaires fixe  internet Déc 08_Flash du mois d' avril 2009_Flash du mois de mai 2009_Budget 2011 v1 (4) 2" xfId="11851"/>
    <cellStyle name="_TableHead_commentaires fixe  internet Déc 08_Flash du mois d' avril 2009_Reporting Onatel Mai 2009 V 0 2" xfId="11852"/>
    <cellStyle name="_TableHead_commentaires fixe  internet Déc 08_Flash du mois d' avril 2009_Reporting Onatel Mai 2009 V 0_Budget 2011 v1 (4) 2" xfId="11853"/>
    <cellStyle name="_TableHead_commentaires fixe  internet Déc 08_Flash du mois d' avril 2009_Reporting Onatel septembre  2009 préparé 2" xfId="11854"/>
    <cellStyle name="_TableHead_commentaires fixe  internet Déc 08_Flash du mois d' avril 2009_Reporting Onatel septembre  2009 préparé_Budget 2011 v1 (4) 2" xfId="11855"/>
    <cellStyle name="_TableHead_commentaires fixe  internet Déc 08_Flash du mois de mai 2009 2" xfId="11856"/>
    <cellStyle name="_TableHead_commentaires fixe  internet Déc 08_Flash du mois de mai 2009_Budget 2011 v1 (4) 2" xfId="11857"/>
    <cellStyle name="_TableHead_commentaires fixe  internet Déc 08_Reporting Onatel Avril 2009 V0 2" xfId="11858"/>
    <cellStyle name="_TableHead_commentaires fixe  internet Déc 08_Reporting Onatel Avril 2009 V0_Budget 2011 v1 (4) 2" xfId="11859"/>
    <cellStyle name="_TableHead_commentaires fixe  internet Déc 08_Reporting Onatel Avril 2009 V0_Copie de Flash du mois d' avril 2009 corrigé par NAIMI 2" xfId="11860"/>
    <cellStyle name="_TableHead_commentaires fixe  internet Déc 08_Reporting Onatel Avril 2009 V0_Copie de Flash du mois d' avril 2009 corrigé par NAIMI_Budget 2011 v1 (4) 2" xfId="11861"/>
    <cellStyle name="_TableHead_commentaires fixe  internet Déc 08_Reporting Onatel Avril 2009 V0_Copie de Flash du mois d' avril 2009 corrigé par NAIMI_Flash du mois de mai 2009 2" xfId="11862"/>
    <cellStyle name="_TableHead_commentaires fixe  internet Déc 08_Reporting Onatel Avril 2009 V0_Copie de Flash du mois d' avril 2009 corrigé par NAIMI_Flash du mois de mai 2009_Budget 2011 v1 (4) 2" xfId="11863"/>
    <cellStyle name="_TableHead_commentaires fixe  internet Déc 08_Reporting Onatel Avril 2009 V0_Copie de Flash du mois d' avril 2009 corrigé par NAIMI_Reporting Onatel Mai 2009 V 0 2" xfId="11864"/>
    <cellStyle name="_TableHead_commentaires fixe  internet Déc 08_Reporting Onatel Avril 2009 V0_Copie de Flash du mois d' avril 2009 corrigé par NAIMI_Reporting Onatel Mai 2009 V 0_Budget 2011 v1 (4) 2" xfId="11865"/>
    <cellStyle name="_TableHead_commentaires fixe  internet Déc 08_Reporting Onatel Avril 2009 V0_Copie de Flash du mois d' avril 2009 corrigé par NAIMI_Reporting Onatel Mai 2009 V 0_Reporting Onatel septembre  2009 préparé 2" xfId="11866"/>
    <cellStyle name="_TableHead_commentaires fixe  internet Déc 08_Reporting Onatel Avril 2009 V0_Copie de Flash du mois d' avril 2009 corrigé par NAIMI_Reporting Onatel Mai 2009 V 0_Reporting Onatel septembre  2009 préparé_Budget 2011 v1 (4) 2" xfId="11867"/>
    <cellStyle name="_TableHead_commentaires fixe  internet Déc 08_Reporting Onatel Avril 2009 V0_Copie de Flash du mois d' avril 2009 corrigé par NAIMI_Reporting Onatel septembre  2009 préparé 2" xfId="11868"/>
    <cellStyle name="_TableHead_commentaires fixe  internet Déc 08_Reporting Onatel Avril 2009 V0_Copie de Flash du mois d' avril 2009 corrigé par NAIMI_Reporting Onatel septembre  2009 préparé_Budget 2011 v1 (4) 2" xfId="11869"/>
    <cellStyle name="_TableHead_commentaires fixe  internet Déc 08_Reporting Onatel Avril 2009 V0_Flash du mois de mai 2009 2" xfId="11870"/>
    <cellStyle name="_TableHead_commentaires fixe  internet Déc 08_Reporting Onatel Avril 2009 V0_Flash du mois de mai 2009_Budget 2011 v1 (4) 2" xfId="11871"/>
    <cellStyle name="_TableHead_commentaires fixe  internet Déc 08_Reporting Onatel Avril 2009 V0_Reporting Onatel Mai 2009 V 0 2" xfId="11872"/>
    <cellStyle name="_TableHead_commentaires fixe  internet Déc 08_Reporting Onatel Avril 2009 V0_Reporting Onatel Mai 2009 V 0_Budget 2011 v1 (4) 2" xfId="11873"/>
    <cellStyle name="_TableHead_commentaires fixe  internet Déc 08_Reporting Onatel Avril 2009 V0_Reporting Onatel septembre  2009 préparé 2" xfId="11874"/>
    <cellStyle name="_TableHead_commentaires fixe  internet Déc 08_Reporting Onatel Avril 2009 V0_Reporting Onatel septembre  2009 préparé_Budget 2011 v1 (4) 2" xfId="11875"/>
    <cellStyle name="_TableHead_commentaires fixe  internet Déc 08_Reporting Onatel Mai 2009 V 0 2" xfId="11876"/>
    <cellStyle name="_TableHead_commentaires fixe  internet Déc 08_Reporting Onatel Mai 2009 V 0 A ENVOYE 2" xfId="11877"/>
    <cellStyle name="_TableHead_commentaires fixe  internet Déc 08_Reporting Onatel Mai 2009 V 0 A ENVOYE_Budget 2011 v1 (4) 2" xfId="11878"/>
    <cellStyle name="_TableHead_commentaires fixe  internet Déc 08_Reporting Onatel Mai 2009 V 0 A ENVOYE_Reporting Onatel septembre  2009 préparé 2" xfId="11879"/>
    <cellStyle name="_TableHead_commentaires fixe  internet Déc 08_Reporting Onatel Mai 2009 V 0 A ENVOYE_Reporting Onatel septembre  2009 préparé_Budget 2011 v1 (4) 2" xfId="11880"/>
    <cellStyle name="_TableHead_commentaires fixe  internet Déc 08_Reporting Onatel Mai 2009 V 0_Budget 2011 v1 (4) 2" xfId="11881"/>
    <cellStyle name="_TableHead_commentaires fixe  internet Déc 08_Reporting Onatel septembre  2009 préparé 2" xfId="11882"/>
    <cellStyle name="_TableHead_commentaires fixe  internet Déc 08_Reporting Onatel septembre  2009 préparé_Budget 2011 v1 (4) 2" xfId="11883"/>
    <cellStyle name="_TableHead_commentaires fixe  internet Déc 08_TBG Onatel Février  2009  Vtbg V3 2" xfId="11884"/>
    <cellStyle name="_TableHead_commentaires fixe  internet Déc 08_TBG Onatel Février  2009  Vtbg V3_Budget 2011 v1 (4) 2" xfId="11885"/>
    <cellStyle name="_TableHead_commentaires fixe  internet Déc 08_TBG Onatel Février  2009  Vtbg V3_Commentaires TBG mars 2" xfId="11886"/>
    <cellStyle name="_TableHead_commentaires fixe  internet Déc 08_TBG Onatel Février  2009  Vtbg V3_Commentaires TBG mars_Budget 2011 v1 (4) 2" xfId="11887"/>
    <cellStyle name="_TableHead_commentaires fixe  internet Déc 08_TBG Onatel Février  2009  Vtbg V3_Commentaires TBG mars_Copie de Flash du mois d' avril 2009 corrigé par NAIMI 2" xfId="11888"/>
    <cellStyle name="_TableHead_commentaires fixe  internet Déc 08_TBG Onatel Février  2009  Vtbg V3_Commentaires TBG mars_Copie de Flash du mois d' avril 2009 corrigé par NAIMI_Budget 2011 v1 (4) 2" xfId="11889"/>
    <cellStyle name="_TableHead_commentaires fixe  internet Déc 08_TBG Onatel Février  2009  Vtbg V3_Commentaires TBG mars_Copie de Flash du mois d' avril 2009 corrigé par NAIMI_Flash du mois de mai 2009 2" xfId="11890"/>
    <cellStyle name="_TableHead_commentaires fixe  internet Déc 08_TBG Onatel Février  2009  Vtbg V3_Commentaires TBG mars_Copie de Flash du mois d' avril 2009 corrigé par NAIMI_Flash du mois de mai 2009_Budget 2011 v1 (4) 2" xfId="11891"/>
    <cellStyle name="_TableHead_commentaires fixe  internet Déc 08_TBG Onatel Février  2009  Vtbg V3_Commentaires TBG mars_Copie de Flash du mois d' avril 2009 corrigé par NAIMI_Reporting Onatel Mai 2009 V 0 2" xfId="11892"/>
    <cellStyle name="_TableHead_commentaires fixe  internet Déc 08_TBG Onatel Février  2009  Vtbg V3_Commentaires TBG mars_Copie de Flash du mois d' avril 2009 corrigé par NAIMI_Reporting Onatel Mai 2009 V 0_Budget 2011 v1 (4) 2" xfId="11893"/>
    <cellStyle name="_TableHead_commentaires fixe  internet Déc 08_TBG Onatel Février  2009  Vtbg V3_Commentaires TBG mars_Copie de Flash du mois d' avril 2009 corrigé par NAIMI_Reporting Onatel Mai 2009 V 0_Reporting Onatel septembre  2009 préparé 2" xfId="11894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11895"/>
    <cellStyle name="_TableHead_commentaires fixe  internet Déc 08_TBG Onatel Février  2009  Vtbg V3_Commentaires TBG mars_Copie de Flash du mois d' avril 2009 corrigé par NAIMI_Reporting Onatel septembre  2009 préparé 2" xfId="11896"/>
    <cellStyle name="_TableHead_commentaires fixe  internet Déc 08_TBG Onatel Février  2009  Vtbg V3_Commentaires TBG mars_Copie de Flash du mois d' avril 2009 corrigé par NAIMI_Reporting Onatel septembre  2009 préparé_Budget 2011 v1 (4) 2" xfId="11897"/>
    <cellStyle name="_TableHead_commentaires fixe  internet Déc 08_TBG Onatel Février  2009  Vtbg V3_Commentaires TBG mars_Flash du mois d' avril 2009 2" xfId="11898"/>
    <cellStyle name="_TableHead_commentaires fixe  internet Déc 08_TBG Onatel Février  2009  Vtbg V3_Commentaires TBG mars_Flash du mois d' avril 2009_Budget 2011 v1 (4) 2" xfId="11899"/>
    <cellStyle name="_TableHead_commentaires fixe  internet Déc 08_TBG Onatel Février  2009  Vtbg V3_Commentaires TBG mars_Flash du mois d' avril 2009_Flash du mois de mai 2009 2" xfId="11900"/>
    <cellStyle name="_TableHead_commentaires fixe  internet Déc 08_TBG Onatel Février  2009  Vtbg V3_Commentaires TBG mars_Flash du mois d' avril 2009_Flash du mois de mai 2009_Budget 2011 v1 (4) 2" xfId="11901"/>
    <cellStyle name="_TableHead_commentaires fixe  internet Déc 08_TBG Onatel Février  2009  Vtbg V3_Commentaires TBG mars_Flash du mois d' avril 2009_Reporting Onatel Mai 2009 V 0 2" xfId="11902"/>
    <cellStyle name="_TableHead_commentaires fixe  internet Déc 08_TBG Onatel Février  2009  Vtbg V3_Commentaires TBG mars_Flash du mois d' avril 2009_Reporting Onatel Mai 2009 V 0_Budget 2011 v1 (4) 2" xfId="11903"/>
    <cellStyle name="_TableHead_commentaires fixe  internet Déc 08_TBG Onatel Février  2009  Vtbg V3_Commentaires TBG mars_Flash du mois d' avril 2009_Reporting Onatel septembre  2009 préparé 2" xfId="11904"/>
    <cellStyle name="_TableHead_commentaires fixe  internet Déc 08_TBG Onatel Février  2009  Vtbg V3_Commentaires TBG mars_Flash du mois d' avril 2009_Reporting Onatel septembre  2009 préparé_Budget 2011 v1 (4) 2" xfId="11905"/>
    <cellStyle name="_TableHead_commentaires fixe  internet Déc 08_TBG Onatel Février  2009  Vtbg V3_Commentaires TBG mars_Flash du mois de mai 2009 2" xfId="11906"/>
    <cellStyle name="_TableHead_commentaires fixe  internet Déc 08_TBG Onatel Février  2009  Vtbg V3_Commentaires TBG mars_Flash du mois de mai 2009_Budget 2011 v1 (4) 2" xfId="11907"/>
    <cellStyle name="_TableHead_commentaires fixe  internet Déc 08_TBG Onatel Février  2009  Vtbg V3_Commentaires TBG mars_Reporting Onatel Mai 2009 V 0 2" xfId="11908"/>
    <cellStyle name="_TableHead_commentaires fixe  internet Déc 08_TBG Onatel Février  2009  Vtbg V3_Commentaires TBG mars_Reporting Onatel Mai 2009 V 0_Budget 2011 v1 (4) 2" xfId="11909"/>
    <cellStyle name="_TableHead_commentaires fixe  internet Déc 08_TBG Onatel Février  2009  Vtbg V3_Commentaires TBG mars_Reporting Onatel septembre  2009 préparé 2" xfId="11910"/>
    <cellStyle name="_TableHead_commentaires fixe  internet Déc 08_TBG Onatel Février  2009  Vtbg V3_Commentaires TBG mars_Reporting Onatel septembre  2009 préparé_Budget 2011 v1 (4) 2" xfId="11911"/>
    <cellStyle name="_TableHead_commentaires fixe  internet Déc 08_TBG Onatel Février  2009  Vtbg V3_Copie de Flash du mois d' avril 2009 corrigé par NAIMI 2" xfId="11912"/>
    <cellStyle name="_TableHead_commentaires fixe  internet Déc 08_TBG Onatel Février  2009  Vtbg V3_Copie de Flash du mois d' avril 2009 corrigé par NAIMI_Budget 2011 v1 (4) 2" xfId="11913"/>
    <cellStyle name="_TableHead_commentaires fixe  internet Déc 08_TBG Onatel Février  2009  Vtbg V3_Copie de Flash du mois d' avril 2009 corrigé par NAIMI_Flash du mois de mai 2009 2" xfId="11914"/>
    <cellStyle name="_TableHead_commentaires fixe  internet Déc 08_TBG Onatel Février  2009  Vtbg V3_Copie de Flash du mois d' avril 2009 corrigé par NAIMI_Flash du mois de mai 2009_Budget 2011 v1 (4) 2" xfId="11915"/>
    <cellStyle name="_TableHead_commentaires fixe  internet Déc 08_TBG Onatel Février  2009  Vtbg V3_Copie de Flash du mois d' avril 2009 corrigé par NAIMI_Reporting Onatel Mai 2009 V 0 2" xfId="11916"/>
    <cellStyle name="_TableHead_commentaires fixe  internet Déc 08_TBG Onatel Février  2009  Vtbg V3_Copie de Flash du mois d' avril 2009 corrigé par NAIMI_Reporting Onatel Mai 2009 V 0_Budget 2011 v1 (4) 2" xfId="11917"/>
    <cellStyle name="_TableHead_commentaires fixe  internet Déc 08_TBG Onatel Février  2009  Vtbg V3_Copie de Flash du mois d' avril 2009 corrigé par NAIMI_Reporting Onatel Mai 2009 V 0_Reporting Onatel septembre  2009 préparé 2" xfId="11918"/>
    <cellStyle name="_TableHead_commentaires fixe  internet Déc 08_TBG Onatel Février  2009  Vtbg V3_Copie de Flash du mois d' avril 2009 corrigé par NAIMI_Reporting Onatel Mai 2009 V 0_Reporting Onatel septembre  2009 préparé_Budget 2011 v1 (4) 2" xfId="11919"/>
    <cellStyle name="_TableHead_commentaires fixe  internet Déc 08_TBG Onatel Février  2009  Vtbg V3_Copie de Flash du mois d' avril 2009 corrigé par NAIMI_Reporting Onatel septembre  2009 préparé 2" xfId="11920"/>
    <cellStyle name="_TableHead_commentaires fixe  internet Déc 08_TBG Onatel Février  2009  Vtbg V3_Copie de Flash du mois d' avril 2009 corrigé par NAIMI_Reporting Onatel septembre  2009 préparé_Budget 2011 v1 (4) 2" xfId="11921"/>
    <cellStyle name="_TableHead_commentaires fixe  internet Déc 08_TBG Onatel Février  2009  Vtbg V3_Flash du mois d' avril 2009 2" xfId="11922"/>
    <cellStyle name="_TableHead_commentaires fixe  internet Déc 08_TBG Onatel Février  2009  Vtbg V3_Flash du mois d' avril 2009_Budget 2011 v1 (4) 2" xfId="11923"/>
    <cellStyle name="_TableHead_commentaires fixe  internet Déc 08_TBG Onatel Février  2009  Vtbg V3_Flash du mois d' avril 2009_Flash du mois de mai 2009 2" xfId="11924"/>
    <cellStyle name="_TableHead_commentaires fixe  internet Déc 08_TBG Onatel Février  2009  Vtbg V3_Flash du mois d' avril 2009_Flash du mois de mai 2009_Budget 2011 v1 (4) 2" xfId="11925"/>
    <cellStyle name="_TableHead_commentaires fixe  internet Déc 08_TBG Onatel Février  2009  Vtbg V3_Flash du mois d' avril 2009_Reporting Onatel Mai 2009 V 0 2" xfId="11926"/>
    <cellStyle name="_TableHead_commentaires fixe  internet Déc 08_TBG Onatel Février  2009  Vtbg V3_Flash du mois d' avril 2009_Reporting Onatel Mai 2009 V 0_Budget 2011 v1 (4) 2" xfId="11927"/>
    <cellStyle name="_TableHead_commentaires fixe  internet Déc 08_TBG Onatel Février  2009  Vtbg V3_Flash du mois d' avril 2009_Reporting Onatel septembre  2009 préparé 2" xfId="11928"/>
    <cellStyle name="_TableHead_commentaires fixe  internet Déc 08_TBG Onatel Février  2009  Vtbg V3_Flash du mois d' avril 2009_Reporting Onatel septembre  2009 préparé_Budget 2011 v1 (4) 2" xfId="11929"/>
    <cellStyle name="_TableHead_commentaires fixe  internet Déc 08_TBG Onatel Février  2009  Vtbg V3_Flash du mois de mai 2009 2" xfId="11930"/>
    <cellStyle name="_TableHead_commentaires fixe  internet Déc 08_TBG Onatel Février  2009  Vtbg V3_Flash du mois de mai 2009_Budget 2011 v1 (4) 2" xfId="11931"/>
    <cellStyle name="_TableHead_commentaires fixe  internet Déc 08_TBG Onatel Février  2009  Vtbg V3_Reporting Onatel Mai 2009 V 0 2" xfId="11932"/>
    <cellStyle name="_TableHead_commentaires fixe  internet Déc 08_TBG Onatel Février  2009  Vtbg V3_Reporting Onatel Mai 2009 V 0_Budget 2011 v1 (4) 2" xfId="11933"/>
    <cellStyle name="_TableHead_commentaires fixe  internet Déc 08_TBG Onatel Février  2009  Vtbg V3_Reporting Onatel septembre  2009 préparé 2" xfId="11934"/>
    <cellStyle name="_TableHead_commentaires fixe  internet Déc 08_TBG Onatel Février  2009  Vtbg V3_Reporting Onatel septembre  2009 préparé_Budget 2011 v1 (4) 2" xfId="11935"/>
    <cellStyle name="_TableHead_Commentaires TBG mars 2" xfId="11936"/>
    <cellStyle name="_TableHead_Commentaires TBG mars_Budget 2011 v1 (4) 2" xfId="11937"/>
    <cellStyle name="_TableHead_Commentaires TBG mars_Copie de Flash du mois d' avril 2009 corrigé par NAIMI 2" xfId="11938"/>
    <cellStyle name="_TableHead_Commentaires TBG mars_Copie de Flash du mois d' avril 2009 corrigé par NAIMI_Budget 2011 v1 (4) 2" xfId="11939"/>
    <cellStyle name="_TableHead_Commentaires TBG mars_Copie de Flash du mois d' avril 2009 corrigé par NAIMI_Flash du mois de mai 2009 2" xfId="11940"/>
    <cellStyle name="_TableHead_Commentaires TBG mars_Copie de Flash du mois d' avril 2009 corrigé par NAIMI_Flash du mois de mai 2009_Budget 2011 v1 (4) 2" xfId="11941"/>
    <cellStyle name="_TableHead_Commentaires TBG mars_Copie de Flash du mois d' avril 2009 corrigé par NAIMI_Reporting Onatel Mai 2009 V 0 2" xfId="11942"/>
    <cellStyle name="_TableHead_Commentaires TBG mars_Copie de Flash du mois d' avril 2009 corrigé par NAIMI_Reporting Onatel Mai 2009 V 0_Budget 2011 v1 (4) 2" xfId="11943"/>
    <cellStyle name="_TableHead_Commentaires TBG mars_Copie de Flash du mois d' avril 2009 corrigé par NAIMI_Reporting Onatel Mai 2009 V 0_Reporting Onatel septembre  2009 préparé 2" xfId="11944"/>
    <cellStyle name="_TableHead_Commentaires TBG mars_Copie de Flash du mois d' avril 2009 corrigé par NAIMI_Reporting Onatel Mai 2009 V 0_Reporting Onatel septembre  2009 préparé_Budget 2011 v1 (4) 2" xfId="11945"/>
    <cellStyle name="_TableHead_Commentaires TBG mars_Copie de Flash du mois d' avril 2009 corrigé par NAIMI_Reporting Onatel septembre  2009 préparé 2" xfId="11946"/>
    <cellStyle name="_TableHead_Commentaires TBG mars_Copie de Flash du mois d' avril 2009 corrigé par NAIMI_Reporting Onatel septembre  2009 préparé_Budget 2011 v1 (4) 2" xfId="11947"/>
    <cellStyle name="_TableHead_Commentaires TBG mars_Flash du mois d' avril 2009 2" xfId="11948"/>
    <cellStyle name="_TableHead_Commentaires TBG mars_Flash du mois d' avril 2009_Budget 2011 v1 (4) 2" xfId="11949"/>
    <cellStyle name="_TableHead_Commentaires TBG mars_Flash du mois d' avril 2009_Flash du mois de mai 2009 2" xfId="11950"/>
    <cellStyle name="_TableHead_Commentaires TBG mars_Flash du mois d' avril 2009_Flash du mois de mai 2009_Budget 2011 v1 (4) 2" xfId="11951"/>
    <cellStyle name="_TableHead_Commentaires TBG mars_Flash du mois d' avril 2009_Reporting Onatel Mai 2009 V 0 2" xfId="11952"/>
    <cellStyle name="_TableHead_Commentaires TBG mars_Flash du mois d' avril 2009_Reporting Onatel Mai 2009 V 0_Budget 2011 v1 (4) 2" xfId="11953"/>
    <cellStyle name="_TableHead_Commentaires TBG mars_Flash du mois d' avril 2009_Reporting Onatel septembre  2009 préparé 2" xfId="11954"/>
    <cellStyle name="_TableHead_Commentaires TBG mars_Flash du mois d' avril 2009_Reporting Onatel septembre  2009 préparé_Budget 2011 v1 (4) 2" xfId="11955"/>
    <cellStyle name="_TableHead_Commentaires TBG mars_Flash du mois de mai 2009 2" xfId="11956"/>
    <cellStyle name="_TableHead_Commentaires TBG mars_Flash du mois de mai 2009_Budget 2011 v1 (4) 2" xfId="11957"/>
    <cellStyle name="_TableHead_Commentaires TBG mars_Reporting Onatel Mai 2009 V 0 2" xfId="11958"/>
    <cellStyle name="_TableHead_Commentaires TBG mars_Reporting Onatel Mai 2009 V 0_Budget 2011 v1 (4) 2" xfId="11959"/>
    <cellStyle name="_TableHead_Commentaires TBG mars_Reporting Onatel septembre  2009 préparé 2" xfId="11960"/>
    <cellStyle name="_TableHead_Commentaires TBG mars_Reporting Onatel septembre  2009 préparé_Budget 2011 v1 (4) 2" xfId="11961"/>
    <cellStyle name="_TableHead_Copie de Flash du mois d' avril 2009 corrigé par NAIMI 2" xfId="11962"/>
    <cellStyle name="_TableHead_Copie de Flash du mois d' avril 2009 corrigé par NAIMI_Budget 2011 v1 (4) 2" xfId="11963"/>
    <cellStyle name="_TableHead_Copie de Flash du mois d' avril 2009 corrigé par NAIMI_Flash du mois de mai 2009 2" xfId="11964"/>
    <cellStyle name="_TableHead_Copie de Flash du mois d' avril 2009 corrigé par NAIMI_Flash du mois de mai 2009_Budget 2011 v1 (4) 2" xfId="11965"/>
    <cellStyle name="_TableHead_Copie de Flash du mois d' avril 2009 corrigé par NAIMI_Reporting Onatel Mai 2009 V 0 2" xfId="11966"/>
    <cellStyle name="_TableHead_Copie de Flash du mois d' avril 2009 corrigé par NAIMI_Reporting Onatel Mai 2009 V 0_Budget 2011 v1 (4) 2" xfId="11967"/>
    <cellStyle name="_TableHead_Copie de Flash du mois d' avril 2009 corrigé par NAIMI_Reporting Onatel Mai 2009 V 0_Reporting Onatel septembre  2009 préparé 2" xfId="11968"/>
    <cellStyle name="_TableHead_Copie de Flash du mois d' avril 2009 corrigé par NAIMI_Reporting Onatel Mai 2009 V 0_Reporting Onatel septembre  2009 préparé_Budget 2011 v1 (4) 2" xfId="11969"/>
    <cellStyle name="_TableHead_Copie de Flash du mois d' avril 2009 corrigé par NAIMI_Reporting Onatel septembre  2009 préparé 2" xfId="11970"/>
    <cellStyle name="_TableHead_Copie de Flash du mois d' avril 2009 corrigé par NAIMI_Reporting Onatel septembre  2009 préparé_Budget 2011 v1 (4) 2" xfId="11971"/>
    <cellStyle name="_TableHead_Flash du mois d' avril 2009 2" xfId="11972"/>
    <cellStyle name="_TableHead_Flash du mois d' avril 2009_Budget 2011 v1 (4) 2" xfId="11973"/>
    <cellStyle name="_TableHead_Flash du mois d' avril 2009_Flash du mois de mai 2009 2" xfId="11974"/>
    <cellStyle name="_TableHead_Flash du mois d' avril 2009_Flash du mois de mai 2009_Budget 2011 v1 (4) 2" xfId="11975"/>
    <cellStyle name="_TableHead_Flash du mois d' avril 2009_Reporting Onatel Mai 2009 V 0 2" xfId="11976"/>
    <cellStyle name="_TableHead_Flash du mois d' avril 2009_Reporting Onatel Mai 2009 V 0_Budget 2011 v1 (4) 2" xfId="11977"/>
    <cellStyle name="_TableHead_Flash du mois d' avril 2009_Reporting Onatel septembre  2009 préparé 2" xfId="11978"/>
    <cellStyle name="_TableHead_Flash du mois d' avril 2009_Reporting Onatel septembre  2009 préparé_Budget 2011 v1 (4) 2" xfId="11979"/>
    <cellStyle name="_TableHead_Flash du mois de mai 2009 2" xfId="11980"/>
    <cellStyle name="_TableHead_Flash du mois de mai 2009_Budget 2011 v1 (4) 2" xfId="11981"/>
    <cellStyle name="_TableHead_P &amp; L Conso 2" xfId="11982"/>
    <cellStyle name="_TableHead_P &amp; L Conso_Budget 2011 v1 (4) 2" xfId="11983"/>
    <cellStyle name="_TableHead_P &amp; L Conso_COMMENTAIRES JUILLET 2009 2" xfId="11984"/>
    <cellStyle name="_TableHead_P &amp; L Conso_COMMENTAIRES JUILLET 2009_Budget 2011 v1 (4) 2" xfId="11985"/>
    <cellStyle name="_TableHead_P&amp;L S1 2008 2" xfId="11986"/>
    <cellStyle name="_TableHead_P&amp;L S1 2008_Budget 2011 v1 (4) 2" xfId="11987"/>
    <cellStyle name="_TableHead_Reporting Onatel Avril 2009 V0 2" xfId="11988"/>
    <cellStyle name="_TableHead_Reporting Onatel Avril 2009 V0_Budget 2011 v1 (4) 2" xfId="11989"/>
    <cellStyle name="_TableHead_Reporting Onatel Avril 2009 V0_Copie de Flash du mois d' avril 2009 corrigé par NAIMI 2" xfId="11990"/>
    <cellStyle name="_TableHead_Reporting Onatel Avril 2009 V0_Copie de Flash du mois d' avril 2009 corrigé par NAIMI_Budget 2011 v1 (4) 2" xfId="11991"/>
    <cellStyle name="_TableHead_Reporting Onatel Avril 2009 V0_Copie de Flash du mois d' avril 2009 corrigé par NAIMI_Flash du mois de mai 2009 2" xfId="11992"/>
    <cellStyle name="_TableHead_Reporting Onatel Avril 2009 V0_Copie de Flash du mois d' avril 2009 corrigé par NAIMI_Flash du mois de mai 2009_Budget 2011 v1 (4) 2" xfId="11993"/>
    <cellStyle name="_TableHead_Reporting Onatel Avril 2009 V0_Copie de Flash du mois d' avril 2009 corrigé par NAIMI_Reporting Onatel Mai 2009 V 0 2" xfId="11994"/>
    <cellStyle name="_TableHead_Reporting Onatel Avril 2009 V0_Copie de Flash du mois d' avril 2009 corrigé par NAIMI_Reporting Onatel Mai 2009 V 0_Budget 2011 v1 (4) 2" xfId="11995"/>
    <cellStyle name="_TableHead_Reporting Onatel Avril 2009 V0_Copie de Flash du mois d' avril 2009 corrigé par NAIMI_Reporting Onatel Mai 2009 V 0_Reporting Onatel septembre  2009 préparé 2" xfId="11996"/>
    <cellStyle name="_TableHead_Reporting Onatel Avril 2009 V0_Copie de Flash du mois d' avril 2009 corrigé par NAIMI_Reporting Onatel Mai 2009 V 0_Reporting Onatel septembre  2009 préparé_Budget 2011 v1 (4) 2" xfId="11997"/>
    <cellStyle name="_TableHead_Reporting Onatel Avril 2009 V0_Copie de Flash du mois d' avril 2009 corrigé par NAIMI_Reporting Onatel septembre  2009 préparé 2" xfId="11998"/>
    <cellStyle name="_TableHead_Reporting Onatel Avril 2009 V0_Copie de Flash du mois d' avril 2009 corrigé par NAIMI_Reporting Onatel septembre  2009 préparé_Budget 2011 v1 (4) 2" xfId="11999"/>
    <cellStyle name="_TableHead_Reporting Onatel Avril 2009 V0_Flash du mois de mai 2009 2" xfId="12000"/>
    <cellStyle name="_TableHead_Reporting Onatel Avril 2009 V0_Flash du mois de mai 2009_Budget 2011 v1 (4) 2" xfId="12001"/>
    <cellStyle name="_TableHead_Reporting Onatel Avril 2009 V0_Reporting Onatel Mai 2009 V 0 2" xfId="12002"/>
    <cellStyle name="_TableHead_Reporting Onatel Avril 2009 V0_Reporting Onatel Mai 2009 V 0_Budget 2011 v1 (4) 2" xfId="12003"/>
    <cellStyle name="_TableHead_Reporting Onatel Avril 2009 V0_Reporting Onatel septembre  2009 préparé 2" xfId="12004"/>
    <cellStyle name="_TableHead_Reporting Onatel Avril 2009 V0_Reporting Onatel septembre  2009 préparé_Budget 2011 v1 (4) 2" xfId="12005"/>
    <cellStyle name="_TableHead_Reporting Onatel Mai 2009 V 0 2" xfId="12006"/>
    <cellStyle name="_TableHead_Reporting Onatel Mai 2009 V 0 A ENVOYE 2" xfId="12007"/>
    <cellStyle name="_TableHead_Reporting Onatel Mai 2009 V 0 A ENVOYE_Budget 2011 v1 (4) 2" xfId="12008"/>
    <cellStyle name="_TableHead_Reporting Onatel Mai 2009 V 0 A ENVOYE_Reporting Onatel septembre  2009 préparé 2" xfId="12009"/>
    <cellStyle name="_TableHead_Reporting Onatel Mai 2009 V 0 A ENVOYE_Reporting Onatel septembre  2009 préparé_Budget 2011 v1 (4) 2" xfId="12010"/>
    <cellStyle name="_TableHead_Reporting Onatel Mai 2009 V 0_Budget 2011 v1 (4) 2" xfId="12011"/>
    <cellStyle name="_TableHead_Reporting Onatel septembre  2009 préparé 2" xfId="12012"/>
    <cellStyle name="_TableHead_Reporting Onatel septembre  2009 préparé_Budget 2011 v1 (4) 2" xfId="12013"/>
    <cellStyle name="_TableHead_Rev Fixe-Internet 2" xfId="12014"/>
    <cellStyle name="_TableHead_Rev Fixe-Internet_Budget 2011 v1 (4) 2" xfId="12015"/>
    <cellStyle name="_TableHead_Rev Fixe-Internet_COMMENTAIRES JUILLET 2009 2" xfId="12016"/>
    <cellStyle name="_TableHead_Rev Fixe-Internet_COMMENTAIRES JUILLET 2009_Budget 2011 v1 (4) 2" xfId="12017"/>
    <cellStyle name="_TableHead_TBG Onatel Février  2009  Vtbg V3 2" xfId="12018"/>
    <cellStyle name="_TableHead_TBG Onatel Février  2009  Vtbg V3_Budget 2011 v1 (4) 2" xfId="12019"/>
    <cellStyle name="_TableHead_TBG Onatel Février  2009  Vtbg V3_Commentaires TBG mars 2" xfId="12020"/>
    <cellStyle name="_TableHead_TBG Onatel Février  2009  Vtbg V3_Commentaires TBG mars_Budget 2011 v1 (4) 2" xfId="12021"/>
    <cellStyle name="_TableHead_TBG Onatel Février  2009  Vtbg V3_Commentaires TBG mars_Copie de Flash du mois d' avril 2009 corrigé par NAIMI 2" xfId="12022"/>
    <cellStyle name="_TableHead_TBG Onatel Février  2009  Vtbg V3_Commentaires TBG mars_Copie de Flash du mois d' avril 2009 corrigé par NAIMI_Budget 2011 v1 (4) 2" xfId="12023"/>
    <cellStyle name="_TableHead_TBG Onatel Février  2009  Vtbg V3_Commentaires TBG mars_Copie de Flash du mois d' avril 2009 corrigé par NAIMI_Flash du mois de mai 2009 2" xfId="12024"/>
    <cellStyle name="_TableHead_TBG Onatel Février  2009  Vtbg V3_Commentaires TBG mars_Copie de Flash du mois d' avril 2009 corrigé par NAIMI_Flash du mois de mai 2009_Budget 2011 v1 (4) 2" xfId="12025"/>
    <cellStyle name="_TableHead_TBG Onatel Février  2009  Vtbg V3_Commentaires TBG mars_Copie de Flash du mois d' avril 2009 corrigé par NAIMI_Reporting Onatel Mai 2009 V 0 2" xfId="12026"/>
    <cellStyle name="_TableHead_TBG Onatel Février  2009  Vtbg V3_Commentaires TBG mars_Copie de Flash du mois d' avril 2009 corrigé par NAIMI_Reporting Onatel Mai 2009 V 0_Budget 2011 v1 (4) 2" xfId="12027"/>
    <cellStyle name="_TableHead_TBG Onatel Février  2009  Vtbg V3_Commentaires TBG mars_Copie de Flash du mois d' avril 2009 corrigé par NAIMI_Reporting Onatel Mai 2009 V 0_Reporting Onatel septembre  2009 préparé 2" xfId="12028"/>
    <cellStyle name="_TableHead_TBG Onatel Février  2009  Vtbg V3_Commentaires TBG mars_Copie de Flash du mois d' avril 2009 corrigé par NAIMI_Reporting Onatel Mai 2009 V 0_Reporting Onatel septembre  2009 préparé_Budget 2011 v1 (4) 2" xfId="12029"/>
    <cellStyle name="_TableHead_TBG Onatel Février  2009  Vtbg V3_Commentaires TBG mars_Copie de Flash du mois d' avril 2009 corrigé par NAIMI_Reporting Onatel septembre  2009 préparé 2" xfId="12030"/>
    <cellStyle name="_TableHead_TBG Onatel Février  2009  Vtbg V3_Commentaires TBG mars_Copie de Flash du mois d' avril 2009 corrigé par NAIMI_Reporting Onatel septembre  2009 préparé_Budget 2011 v1 (4) 2" xfId="12031"/>
    <cellStyle name="_TableHead_TBG Onatel Février  2009  Vtbg V3_Commentaires TBG mars_Flash du mois d' avril 2009 2" xfId="12032"/>
    <cellStyle name="_TableHead_TBG Onatel Février  2009  Vtbg V3_Commentaires TBG mars_Flash du mois d' avril 2009_Budget 2011 v1 (4) 2" xfId="12033"/>
    <cellStyle name="_TableHead_TBG Onatel Février  2009  Vtbg V3_Commentaires TBG mars_Flash du mois d' avril 2009_Flash du mois de mai 2009 2" xfId="12034"/>
    <cellStyle name="_TableHead_TBG Onatel Février  2009  Vtbg V3_Commentaires TBG mars_Flash du mois d' avril 2009_Flash du mois de mai 2009_Budget 2011 v1 (4) 2" xfId="12035"/>
    <cellStyle name="_TableHead_TBG Onatel Février  2009  Vtbg V3_Commentaires TBG mars_Flash du mois d' avril 2009_Reporting Onatel Mai 2009 V 0 2" xfId="12036"/>
    <cellStyle name="_TableHead_TBG Onatel Février  2009  Vtbg V3_Commentaires TBG mars_Flash du mois d' avril 2009_Reporting Onatel Mai 2009 V 0_Budget 2011 v1 (4) 2" xfId="12037"/>
    <cellStyle name="_TableHead_TBG Onatel Février  2009  Vtbg V3_Commentaires TBG mars_Flash du mois d' avril 2009_Reporting Onatel septembre  2009 préparé 2" xfId="12038"/>
    <cellStyle name="_TableHead_TBG Onatel Février  2009  Vtbg V3_Commentaires TBG mars_Flash du mois d' avril 2009_Reporting Onatel septembre  2009 préparé_Budget 2011 v1 (4) 2" xfId="12039"/>
    <cellStyle name="_TableHead_TBG Onatel Février  2009  Vtbg V3_Commentaires TBG mars_Flash du mois de mai 2009 2" xfId="12040"/>
    <cellStyle name="_TableHead_TBG Onatel Février  2009  Vtbg V3_Commentaires TBG mars_Flash du mois de mai 2009_Budget 2011 v1 (4) 2" xfId="12041"/>
    <cellStyle name="_TableHead_TBG Onatel Février  2009  Vtbg V3_Commentaires TBG mars_Reporting Onatel Mai 2009 V 0 2" xfId="12042"/>
    <cellStyle name="_TableHead_TBG Onatel Février  2009  Vtbg V3_Commentaires TBG mars_Reporting Onatel Mai 2009 V 0_Budget 2011 v1 (4) 2" xfId="12043"/>
    <cellStyle name="_TableHead_TBG Onatel Février  2009  Vtbg V3_Commentaires TBG mars_Reporting Onatel septembre  2009 préparé 2" xfId="12044"/>
    <cellStyle name="_TableHead_TBG Onatel Février  2009  Vtbg V3_Commentaires TBG mars_Reporting Onatel septembre  2009 préparé_Budget 2011 v1 (4) 2" xfId="12045"/>
    <cellStyle name="_TableHead_TBG Onatel Février  2009  Vtbg V3_Copie de Flash du mois d' avril 2009 corrigé par NAIMI 2" xfId="12046"/>
    <cellStyle name="_TableHead_TBG Onatel Février  2009  Vtbg V3_Copie de Flash du mois d' avril 2009 corrigé par NAIMI_Budget 2011 v1 (4) 2" xfId="12047"/>
    <cellStyle name="_TableHead_TBG Onatel Février  2009  Vtbg V3_Copie de Flash du mois d' avril 2009 corrigé par NAIMI_Flash du mois de mai 2009 2" xfId="12048"/>
    <cellStyle name="_TableHead_TBG Onatel Février  2009  Vtbg V3_Copie de Flash du mois d' avril 2009 corrigé par NAIMI_Flash du mois de mai 2009_Budget 2011 v1 (4) 2" xfId="12049"/>
    <cellStyle name="_TableHead_TBG Onatel Février  2009  Vtbg V3_Copie de Flash du mois d' avril 2009 corrigé par NAIMI_Reporting Onatel Mai 2009 V 0 2" xfId="12050"/>
    <cellStyle name="_TableHead_TBG Onatel Février  2009  Vtbg V3_Copie de Flash du mois d' avril 2009 corrigé par NAIMI_Reporting Onatel Mai 2009 V 0_Budget 2011 v1 (4) 2" xfId="12051"/>
    <cellStyle name="_TableHead_TBG Onatel Février  2009  Vtbg V3_Copie de Flash du mois d' avril 2009 corrigé par NAIMI_Reporting Onatel Mai 2009 V 0_Reporting Onatel septembre  2009 préparé 2" xfId="12052"/>
    <cellStyle name="_TableHead_TBG Onatel Février  2009  Vtbg V3_Copie de Flash du mois d' avril 2009 corrigé par NAIMI_Reporting Onatel Mai 2009 V 0_Reporting Onatel septembre  2009 préparé_Budget 2011 v1 (4) 2" xfId="12053"/>
    <cellStyle name="_TableHead_TBG Onatel Février  2009  Vtbg V3_Copie de Flash du mois d' avril 2009 corrigé par NAIMI_Reporting Onatel septembre  2009 préparé 2" xfId="12054"/>
    <cellStyle name="_TableHead_TBG Onatel Février  2009  Vtbg V3_Copie de Flash du mois d' avril 2009 corrigé par NAIMI_Reporting Onatel septembre  2009 préparé_Budget 2011 v1 (4) 2" xfId="12055"/>
    <cellStyle name="_TableHead_TBG Onatel Février  2009  Vtbg V3_Flash du mois d' avril 2009 2" xfId="12056"/>
    <cellStyle name="_TableHead_TBG Onatel Février  2009  Vtbg V3_Flash du mois d' avril 2009_Budget 2011 v1 (4) 2" xfId="12057"/>
    <cellStyle name="_TableHead_TBG Onatel Février  2009  Vtbg V3_Flash du mois d' avril 2009_Flash du mois de mai 2009 2" xfId="12058"/>
    <cellStyle name="_TableHead_TBG Onatel Février  2009  Vtbg V3_Flash du mois d' avril 2009_Flash du mois de mai 2009_Budget 2011 v1 (4) 2" xfId="12059"/>
    <cellStyle name="_TableHead_TBG Onatel Février  2009  Vtbg V3_Flash du mois d' avril 2009_Reporting Onatel Mai 2009 V 0 2" xfId="12060"/>
    <cellStyle name="_TableHead_TBG Onatel Février  2009  Vtbg V3_Flash du mois d' avril 2009_Reporting Onatel Mai 2009 V 0_Budget 2011 v1 (4) 2" xfId="12061"/>
    <cellStyle name="_TableHead_TBG Onatel Février  2009  Vtbg V3_Flash du mois d' avril 2009_Reporting Onatel septembre  2009 préparé 2" xfId="12062"/>
    <cellStyle name="_TableHead_TBG Onatel Février  2009  Vtbg V3_Flash du mois d' avril 2009_Reporting Onatel septembre  2009 préparé_Budget 2011 v1 (4) 2" xfId="12063"/>
    <cellStyle name="_TableHead_TBG Onatel Février  2009  Vtbg V3_Flash du mois de mai 2009 2" xfId="12064"/>
    <cellStyle name="_TableHead_TBG Onatel Février  2009  Vtbg V3_Flash du mois de mai 2009_Budget 2011 v1 (4) 2" xfId="12065"/>
    <cellStyle name="_TableHead_TBG Onatel Février  2009  Vtbg V3_Reporting Onatel Mai 2009 V 0 2" xfId="12066"/>
    <cellStyle name="_TableHead_TBG Onatel Février  2009  Vtbg V3_Reporting Onatel Mai 2009 V 0_Budget 2011 v1 (4) 2" xfId="12067"/>
    <cellStyle name="_TableHead_TBG Onatel Février  2009  Vtbg V3_Reporting Onatel septembre  2009 préparé 2" xfId="12068"/>
    <cellStyle name="_TableHead_TBG Onatel Février  2009  Vtbg V3_Reporting Onatel septembre  2009 préparé_Budget 2011 v1 (4) 2" xfId="12069"/>
    <cellStyle name="_TableHeading 2" xfId="12070"/>
    <cellStyle name="_TableHeading_Budget 2011 v1 (4) 2" xfId="12071"/>
    <cellStyle name="_TableHeading_commentaires fixe  internet Déc 08 2" xfId="12072"/>
    <cellStyle name="_TableHeading_commentaires fixe  internet Déc 08_Budget 2011 v1 (4) 2" xfId="12073"/>
    <cellStyle name="_TableHeading_commentaires fixe  internet Déc 08_Commentaires TBG mars 2" xfId="12074"/>
    <cellStyle name="_TableHeading_commentaires fixe  internet Déc 08_Commentaires TBG mars_Budget 2011 v1 (4) 2" xfId="12075"/>
    <cellStyle name="_TableHeading_commentaires fixe  internet Déc 08_Commentaires TBG mars_Copie de Flash du mois d' avril 2009 corrigé par NAIMI 2" xfId="12076"/>
    <cellStyle name="_TableHeading_commentaires fixe  internet Déc 08_Commentaires TBG mars_Copie de Flash du mois d' avril 2009 corrigé par NAIMI_Budget 2011 v1 (4) 2" xfId="12077"/>
    <cellStyle name="_TableHeading_commentaires fixe  internet Déc 08_Commentaires TBG mars_Copie de Flash du mois d' avril 2009 corrigé par NAIMI_Flash du mois de mai 2009 2" xfId="12078"/>
    <cellStyle name="_TableHeading_commentaires fixe  internet Déc 08_Commentaires TBG mars_Copie de Flash du mois d' avril 2009 corrigé par NAIMI_Flash du mois de mai 2009_Budget 2011 v1 (4) 2" xfId="12079"/>
    <cellStyle name="_TableHeading_commentaires fixe  internet Déc 08_Commentaires TBG mars_Copie de Flash du mois d' avril 2009 corrigé par NAIMI_Reporting Onatel Mai 2009 V 0 2" xfId="12080"/>
    <cellStyle name="_TableHeading_commentaires fixe  internet Déc 08_Commentaires TBG mars_Copie de Flash du mois d' avril 2009 corrigé par NAIMI_Reporting Onatel Mai 2009 V 0_Budget 2011 v1 (4) 2" xfId="12081"/>
    <cellStyle name="_TableHeading_commentaires fixe  internet Déc 08_Commentaires TBG mars_Copie de Flash du mois d' avril 2009 corrigé par NAIMI_Reporting Onatel Mai 2009 V 0_Reporting Onatel septembre  2009 préparé 2" xfId="12082"/>
    <cellStyle name="_TableHeading_commentaires fixe  internet Déc 08_Commentaires TBG mars_Copie de Flash du mois d' avril 2009 corrigé par NAIMI_Reporting Onatel Mai 2009 V 0_Reporting Onatel septembre  2009 préparé_Budget 2011 v1 (4) 2" xfId="12083"/>
    <cellStyle name="_TableHeading_commentaires fixe  internet Déc 08_Commentaires TBG mars_Copie de Flash du mois d' avril 2009 corrigé par NAIMI_Reporting Onatel septembre  2009 préparé 2" xfId="12084"/>
    <cellStyle name="_TableHeading_commentaires fixe  internet Déc 08_Commentaires TBG mars_Copie de Flash du mois d' avril 2009 corrigé par NAIMI_Reporting Onatel septembre  2009 préparé_Budget 2011 v1 (4) 2" xfId="12085"/>
    <cellStyle name="_TableHeading_commentaires fixe  internet Déc 08_Commentaires TBG mars_Flash du mois d' avril 2009 2" xfId="12086"/>
    <cellStyle name="_TableHeading_commentaires fixe  internet Déc 08_Commentaires TBG mars_Flash du mois d' avril 2009_Budget 2011 v1 (4) 2" xfId="12087"/>
    <cellStyle name="_TableHeading_commentaires fixe  internet Déc 08_Commentaires TBG mars_Flash du mois d' avril 2009_Flash du mois de mai 2009 2" xfId="12088"/>
    <cellStyle name="_TableHeading_commentaires fixe  internet Déc 08_Commentaires TBG mars_Flash du mois d' avril 2009_Flash du mois de mai 2009_Budget 2011 v1 (4) 2" xfId="12089"/>
    <cellStyle name="_TableHeading_commentaires fixe  internet Déc 08_Commentaires TBG mars_Flash du mois d' avril 2009_Reporting Onatel Mai 2009 V 0 2" xfId="12090"/>
    <cellStyle name="_TableHeading_commentaires fixe  internet Déc 08_Commentaires TBG mars_Flash du mois d' avril 2009_Reporting Onatel Mai 2009 V 0_Budget 2011 v1 (4) 2" xfId="12091"/>
    <cellStyle name="_TableHeading_commentaires fixe  internet Déc 08_Commentaires TBG mars_Flash du mois d' avril 2009_Reporting Onatel septembre  2009 préparé 2" xfId="12092"/>
    <cellStyle name="_TableHeading_commentaires fixe  internet Déc 08_Commentaires TBG mars_Flash du mois d' avril 2009_Reporting Onatel septembre  2009 préparé_Budget 2011 v1 (4) 2" xfId="12093"/>
    <cellStyle name="_TableHeading_commentaires fixe  internet Déc 08_Commentaires TBG mars_Flash du mois de mai 2009 2" xfId="12094"/>
    <cellStyle name="_TableHeading_commentaires fixe  internet Déc 08_Commentaires TBG mars_Flash du mois de mai 2009_Budget 2011 v1 (4) 2" xfId="12095"/>
    <cellStyle name="_TableHeading_commentaires fixe  internet Déc 08_Commentaires TBG mars_Reporting Onatel Mai 2009 V 0 2" xfId="12096"/>
    <cellStyle name="_TableHeading_commentaires fixe  internet Déc 08_Commentaires TBG mars_Reporting Onatel Mai 2009 V 0_Budget 2011 v1 (4) 2" xfId="12097"/>
    <cellStyle name="_TableHeading_commentaires fixe  internet Déc 08_Commentaires TBG mars_Reporting Onatel septembre  2009 préparé 2" xfId="12098"/>
    <cellStyle name="_TableHeading_commentaires fixe  internet Déc 08_Commentaires TBG mars_Reporting Onatel septembre  2009 préparé_Budget 2011 v1 (4) 2" xfId="12099"/>
    <cellStyle name="_TableHeading_commentaires fixe  internet Déc 08_Copie de Flash du mois d' avril 2009 corrigé par NAIMI 2" xfId="12100"/>
    <cellStyle name="_TableHeading_commentaires fixe  internet Déc 08_Copie de Flash du mois d' avril 2009 corrigé par NAIMI_Budget 2011 v1 (4) 2" xfId="12101"/>
    <cellStyle name="_TableHeading_commentaires fixe  internet Déc 08_Copie de Flash du mois d' avril 2009 corrigé par NAIMI_Flash du mois de mai 2009 2" xfId="12102"/>
    <cellStyle name="_TableHeading_commentaires fixe  internet Déc 08_Copie de Flash du mois d' avril 2009 corrigé par NAIMI_Flash du mois de mai 2009_Budget 2011 v1 (4) 2" xfId="12103"/>
    <cellStyle name="_TableHeading_commentaires fixe  internet Déc 08_Copie de Flash du mois d' avril 2009 corrigé par NAIMI_Reporting Onatel Mai 2009 V 0 2" xfId="12104"/>
    <cellStyle name="_TableHeading_commentaires fixe  internet Déc 08_Copie de Flash du mois d' avril 2009 corrigé par NAIMI_Reporting Onatel Mai 2009 V 0_Budget 2011 v1 (4) 2" xfId="12105"/>
    <cellStyle name="_TableHeading_commentaires fixe  internet Déc 08_Copie de Flash du mois d' avril 2009 corrigé par NAIMI_Reporting Onatel Mai 2009 V 0_Reporting Onatel septembre  2009 préparé 2" xfId="12106"/>
    <cellStyle name="_TableHeading_commentaires fixe  internet Déc 08_Copie de Flash du mois d' avril 2009 corrigé par NAIMI_Reporting Onatel Mai 2009 V 0_Reporting Onatel septembre  2009 préparé_Budget 2011 v1 (4) 2" xfId="12107"/>
    <cellStyle name="_TableHeading_commentaires fixe  internet Déc 08_Copie de Flash du mois d' avril 2009 corrigé par NAIMI_Reporting Onatel septembre  2009 préparé 2" xfId="12108"/>
    <cellStyle name="_TableHeading_commentaires fixe  internet Déc 08_Copie de Flash du mois d' avril 2009 corrigé par NAIMI_Reporting Onatel septembre  2009 préparé_Budget 2011 v1 (4) 2" xfId="12109"/>
    <cellStyle name="_TableHeading_commentaires fixe  internet Déc 08_Flash du mois d' avril 2009 2" xfId="12110"/>
    <cellStyle name="_TableHeading_commentaires fixe  internet Déc 08_Flash du mois d' avril 2009_Budget 2011 v1 (4) 2" xfId="12111"/>
    <cellStyle name="_TableHeading_commentaires fixe  internet Déc 08_Flash du mois d' avril 2009_Flash du mois de mai 2009 2" xfId="12112"/>
    <cellStyle name="_TableHeading_commentaires fixe  internet Déc 08_Flash du mois d' avril 2009_Flash du mois de mai 2009_Budget 2011 v1 (4) 2" xfId="12113"/>
    <cellStyle name="_TableHeading_commentaires fixe  internet Déc 08_Flash du mois d' avril 2009_Reporting Onatel Mai 2009 V 0 2" xfId="12114"/>
    <cellStyle name="_TableHeading_commentaires fixe  internet Déc 08_Flash du mois d' avril 2009_Reporting Onatel Mai 2009 V 0_Budget 2011 v1 (4) 2" xfId="12115"/>
    <cellStyle name="_TableHeading_commentaires fixe  internet Déc 08_Flash du mois d' avril 2009_Reporting Onatel septembre  2009 préparé 2" xfId="12116"/>
    <cellStyle name="_TableHeading_commentaires fixe  internet Déc 08_Flash du mois d' avril 2009_Reporting Onatel septembre  2009 préparé_Budget 2011 v1 (4) 2" xfId="12117"/>
    <cellStyle name="_TableHeading_commentaires fixe  internet Déc 08_Flash du mois de mai 2009 2" xfId="12118"/>
    <cellStyle name="_TableHeading_commentaires fixe  internet Déc 08_Flash du mois de mai 2009_Budget 2011 v1 (4) 2" xfId="12119"/>
    <cellStyle name="_TableHeading_commentaires fixe  internet Déc 08_Reporting Onatel Avril 2009 V0 2" xfId="12120"/>
    <cellStyle name="_TableHeading_commentaires fixe  internet Déc 08_Reporting Onatel Avril 2009 V0_Budget 2011 v1 (4) 2" xfId="12121"/>
    <cellStyle name="_TableHeading_commentaires fixe  internet Déc 08_Reporting Onatel Avril 2009 V0_Copie de Flash du mois d' avril 2009 corrigé par NAIMI 2" xfId="12122"/>
    <cellStyle name="_TableHeading_commentaires fixe  internet Déc 08_Reporting Onatel Avril 2009 V0_Copie de Flash du mois d' avril 2009 corrigé par NAIMI_Budget 2011 v1 (4) 2" xfId="12123"/>
    <cellStyle name="_TableHeading_commentaires fixe  internet Déc 08_Reporting Onatel Avril 2009 V0_Copie de Flash du mois d' avril 2009 corrigé par NAIMI_Flash du mois de mai 2009 2" xfId="12124"/>
    <cellStyle name="_TableHeading_commentaires fixe  internet Déc 08_Reporting Onatel Avril 2009 V0_Copie de Flash du mois d' avril 2009 corrigé par NAIMI_Flash du mois de mai 2009_Budget 2011 v1 (4) 2" xfId="12125"/>
    <cellStyle name="_TableHeading_commentaires fixe  internet Déc 08_Reporting Onatel Avril 2009 V0_Copie de Flash du mois d' avril 2009 corrigé par NAIMI_Reporting Onatel Mai 2009 V 0 2" xfId="12126"/>
    <cellStyle name="_TableHeading_commentaires fixe  internet Déc 08_Reporting Onatel Avril 2009 V0_Copie de Flash du mois d' avril 2009 corrigé par NAIMI_Reporting Onatel Mai 2009 V 0_Budget 2011 v1 (4) 2" xfId="12127"/>
    <cellStyle name="_TableHeading_commentaires fixe  internet Déc 08_Reporting Onatel Avril 2009 V0_Copie de Flash du mois d' avril 2009 corrigé par NAIMI_Reporting Onatel Mai 2009 V 0_Reporting Onatel septembre  2009 préparé 2" xfId="12128"/>
    <cellStyle name="_TableHeading_commentaires fixe  internet Déc 08_Reporting Onatel Avril 2009 V0_Copie de Flash du mois d' avril 2009 corrigé par NAIMI_Reporting Onatel Mai 2009 V 0_Reporting Onatel septembre  2009 préparé_Budget 2011 v1 (4) 2" xfId="12129"/>
    <cellStyle name="_TableHeading_commentaires fixe  internet Déc 08_Reporting Onatel Avril 2009 V0_Copie de Flash du mois d' avril 2009 corrigé par NAIMI_Reporting Onatel septembre  2009 préparé 2" xfId="12130"/>
    <cellStyle name="_TableHeading_commentaires fixe  internet Déc 08_Reporting Onatel Avril 2009 V0_Copie de Flash du mois d' avril 2009 corrigé par NAIMI_Reporting Onatel septembre  2009 préparé_Budget 2011 v1 (4) 2" xfId="12131"/>
    <cellStyle name="_TableHeading_commentaires fixe  internet Déc 08_Reporting Onatel Avril 2009 V0_Flash du mois de mai 2009 2" xfId="12132"/>
    <cellStyle name="_TableHeading_commentaires fixe  internet Déc 08_Reporting Onatel Avril 2009 V0_Flash du mois de mai 2009_Budget 2011 v1 (4) 2" xfId="12133"/>
    <cellStyle name="_TableHeading_commentaires fixe  internet Déc 08_Reporting Onatel Avril 2009 V0_Reporting Onatel Mai 2009 V 0 2" xfId="12134"/>
    <cellStyle name="_TableHeading_commentaires fixe  internet Déc 08_Reporting Onatel Avril 2009 V0_Reporting Onatel Mai 2009 V 0_Budget 2011 v1 (4) 2" xfId="12135"/>
    <cellStyle name="_TableHeading_commentaires fixe  internet Déc 08_Reporting Onatel Avril 2009 V0_Reporting Onatel septembre  2009 préparé 2" xfId="12136"/>
    <cellStyle name="_TableHeading_commentaires fixe  internet Déc 08_Reporting Onatel Avril 2009 V0_Reporting Onatel septembre  2009 préparé_Budget 2011 v1 (4) 2" xfId="12137"/>
    <cellStyle name="_TableHeading_commentaires fixe  internet Déc 08_Reporting Onatel Mai 2009 V 0 2" xfId="12138"/>
    <cellStyle name="_TableHeading_commentaires fixe  internet Déc 08_Reporting Onatel Mai 2009 V 0 A ENVOYE 2" xfId="12139"/>
    <cellStyle name="_TableHeading_commentaires fixe  internet Déc 08_Reporting Onatel Mai 2009 V 0 A ENVOYE_Budget 2011 v1 (4) 2" xfId="12140"/>
    <cellStyle name="_TableHeading_commentaires fixe  internet Déc 08_Reporting Onatel Mai 2009 V 0 A ENVOYE_Reporting Onatel septembre  2009 préparé 2" xfId="12141"/>
    <cellStyle name="_TableHeading_commentaires fixe  internet Déc 08_Reporting Onatel Mai 2009 V 0 A ENVOYE_Reporting Onatel septembre  2009 préparé_Budget 2011 v1 (4) 2" xfId="12142"/>
    <cellStyle name="_TableHeading_commentaires fixe  internet Déc 08_Reporting Onatel Mai 2009 V 0_Budget 2011 v1 (4) 2" xfId="12143"/>
    <cellStyle name="_TableHeading_commentaires fixe  internet Déc 08_Reporting Onatel septembre  2009 préparé 2" xfId="12144"/>
    <cellStyle name="_TableHeading_commentaires fixe  internet Déc 08_Reporting Onatel septembre  2009 préparé_Budget 2011 v1 (4) 2" xfId="12145"/>
    <cellStyle name="_TableHeading_commentaires fixe  internet Déc 08_TBG Onatel Février  2009  Vtbg V3 2" xfId="12146"/>
    <cellStyle name="_TableHeading_commentaires fixe  internet Déc 08_TBG Onatel Février  2009  Vtbg V3_Budget 2011 v1 (4) 2" xfId="12147"/>
    <cellStyle name="_TableHeading_commentaires fixe  internet Déc 08_TBG Onatel Février  2009  Vtbg V3_Commentaires TBG mars 2" xfId="12148"/>
    <cellStyle name="_TableHeading_commentaires fixe  internet Déc 08_TBG Onatel Février  2009  Vtbg V3_Commentaires TBG mars_Budget 2011 v1 (4) 2" xfId="12149"/>
    <cellStyle name="_TableHeading_commentaires fixe  internet Déc 08_TBG Onatel Février  2009  Vtbg V3_Commentaires TBG mars_Copie de Flash du mois d' avril 2009 corrigé par NAIMI 2" xfId="12150"/>
    <cellStyle name="_TableHeading_commentaires fixe  internet Déc 08_TBG Onatel Février  2009  Vtbg V3_Commentaires TBG mars_Copie de Flash du mois d' avril 2009 corrigé par NAIMI_Budget 2011 v1 (4) 2" xfId="12151"/>
    <cellStyle name="_TableHeading_commentaires fixe  internet Déc 08_TBG Onatel Février  2009  Vtbg V3_Commentaires TBG mars_Copie de Flash du mois d' avril 2009 corrigé par NAIMI_Flash du mois de mai 2009 2" xfId="12152"/>
    <cellStyle name="_TableHeading_commentaires fixe  internet Déc 08_TBG Onatel Février  2009  Vtbg V3_Commentaires TBG mars_Copie de Flash du mois d' avril 2009 corrigé par NAIMI_Flash du mois de mai 2009_Budget 2011 v1 (4) 2" xfId="12153"/>
    <cellStyle name="_TableHeading_commentaires fixe  internet Déc 08_TBG Onatel Février  2009  Vtbg V3_Commentaires TBG mars_Copie de Flash du mois d' avril 2009 corrigé par NAIMI_Reporting Onatel Mai 2009 V 0 2" xfId="12154"/>
    <cellStyle name="_TableHeading_commentaires fixe  internet Déc 08_TBG Onatel Février  2009  Vtbg V3_Commentaires TBG mars_Copie de Flash du mois d' avril 2009 corrigé par NAIMI_Reporting Onatel Mai 2009 V 0_Budget 2011 v1 (4) 2" xfId="12155"/>
    <cellStyle name="_TableHeading_commentaires fixe  internet Déc 08_TBG Onatel Février  2009  Vtbg V3_Commentaires TBG mars_Copie de Flash du mois d' avril 2009 corrigé par NAIMI_Reporting Onatel Mai 2009 V 0_Reporting Onatel septembre  2009 préparé 2" xfId="12156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2157"/>
    <cellStyle name="_TableHeading_commentaires fixe  internet Déc 08_TBG Onatel Février  2009  Vtbg V3_Commentaires TBG mars_Copie de Flash du mois d' avril 2009 corrigé par NAIMI_Reporting Onatel septembre  2009 préparé 2" xfId="12158"/>
    <cellStyle name="_TableHeading_commentaires fixe  internet Déc 08_TBG Onatel Février  2009  Vtbg V3_Commentaires TBG mars_Copie de Flash du mois d' avril 2009 corrigé par NAIMI_Reporting Onatel septembre  2009 préparé_Budget 2011 v1 (4) 2" xfId="12159"/>
    <cellStyle name="_TableHeading_commentaires fixe  internet Déc 08_TBG Onatel Février  2009  Vtbg V3_Commentaires TBG mars_Flash du mois d' avril 2009 2" xfId="12160"/>
    <cellStyle name="_TableHeading_commentaires fixe  internet Déc 08_TBG Onatel Février  2009  Vtbg V3_Commentaires TBG mars_Flash du mois d' avril 2009_Budget 2011 v1 (4) 2" xfId="12161"/>
    <cellStyle name="_TableHeading_commentaires fixe  internet Déc 08_TBG Onatel Février  2009  Vtbg V3_Commentaires TBG mars_Flash du mois d' avril 2009_Flash du mois de mai 2009 2" xfId="12162"/>
    <cellStyle name="_TableHeading_commentaires fixe  internet Déc 08_TBG Onatel Février  2009  Vtbg V3_Commentaires TBG mars_Flash du mois d' avril 2009_Flash du mois de mai 2009_Budget 2011 v1 (4) 2" xfId="12163"/>
    <cellStyle name="_TableHeading_commentaires fixe  internet Déc 08_TBG Onatel Février  2009  Vtbg V3_Commentaires TBG mars_Flash du mois d' avril 2009_Reporting Onatel Mai 2009 V 0 2" xfId="12164"/>
    <cellStyle name="_TableHeading_commentaires fixe  internet Déc 08_TBG Onatel Février  2009  Vtbg V3_Commentaires TBG mars_Flash du mois d' avril 2009_Reporting Onatel Mai 2009 V 0_Budget 2011 v1 (4) 2" xfId="12165"/>
    <cellStyle name="_TableHeading_commentaires fixe  internet Déc 08_TBG Onatel Février  2009  Vtbg V3_Commentaires TBG mars_Flash du mois d' avril 2009_Reporting Onatel septembre  2009 préparé 2" xfId="12166"/>
    <cellStyle name="_TableHeading_commentaires fixe  internet Déc 08_TBG Onatel Février  2009  Vtbg V3_Commentaires TBG mars_Flash du mois d' avril 2009_Reporting Onatel septembre  2009 préparé_Budget 2011 v1 (4) 2" xfId="12167"/>
    <cellStyle name="_TableHeading_commentaires fixe  internet Déc 08_TBG Onatel Février  2009  Vtbg V3_Commentaires TBG mars_Flash du mois de mai 2009 2" xfId="12168"/>
    <cellStyle name="_TableHeading_commentaires fixe  internet Déc 08_TBG Onatel Février  2009  Vtbg V3_Commentaires TBG mars_Flash du mois de mai 2009_Budget 2011 v1 (4) 2" xfId="12169"/>
    <cellStyle name="_TableHeading_commentaires fixe  internet Déc 08_TBG Onatel Février  2009  Vtbg V3_Commentaires TBG mars_Reporting Onatel Mai 2009 V 0 2" xfId="12170"/>
    <cellStyle name="_TableHeading_commentaires fixe  internet Déc 08_TBG Onatel Février  2009  Vtbg V3_Commentaires TBG mars_Reporting Onatel Mai 2009 V 0_Budget 2011 v1 (4) 2" xfId="12171"/>
    <cellStyle name="_TableHeading_commentaires fixe  internet Déc 08_TBG Onatel Février  2009  Vtbg V3_Commentaires TBG mars_Reporting Onatel septembre  2009 préparé 2" xfId="12172"/>
    <cellStyle name="_TableHeading_commentaires fixe  internet Déc 08_TBG Onatel Février  2009  Vtbg V3_Commentaires TBG mars_Reporting Onatel septembre  2009 préparé_Budget 2011 v1 (4) 2" xfId="12173"/>
    <cellStyle name="_TableHeading_commentaires fixe  internet Déc 08_TBG Onatel Février  2009  Vtbg V3_Copie de Flash du mois d' avril 2009 corrigé par NAIMI 2" xfId="12174"/>
    <cellStyle name="_TableHeading_commentaires fixe  internet Déc 08_TBG Onatel Février  2009  Vtbg V3_Copie de Flash du mois d' avril 2009 corrigé par NAIMI_Budget 2011 v1 (4) 2" xfId="12175"/>
    <cellStyle name="_TableHeading_commentaires fixe  internet Déc 08_TBG Onatel Février  2009  Vtbg V3_Copie de Flash du mois d' avril 2009 corrigé par NAIMI_Flash du mois de mai 2009 2" xfId="12176"/>
    <cellStyle name="_TableHeading_commentaires fixe  internet Déc 08_TBG Onatel Février  2009  Vtbg V3_Copie de Flash du mois d' avril 2009 corrigé par NAIMI_Flash du mois de mai 2009_Budget 2011 v1 (4) 2" xfId="12177"/>
    <cellStyle name="_TableHeading_commentaires fixe  internet Déc 08_TBG Onatel Février  2009  Vtbg V3_Copie de Flash du mois d' avril 2009 corrigé par NAIMI_Reporting Onatel Mai 2009 V 0 2" xfId="12178"/>
    <cellStyle name="_TableHeading_commentaires fixe  internet Déc 08_TBG Onatel Février  2009  Vtbg V3_Copie de Flash du mois d' avril 2009 corrigé par NAIMI_Reporting Onatel Mai 2009 V 0_Budget 2011 v1 (4) 2" xfId="12179"/>
    <cellStyle name="_TableHeading_commentaires fixe  internet Déc 08_TBG Onatel Février  2009  Vtbg V3_Copie de Flash du mois d' avril 2009 corrigé par NAIMI_Reporting Onatel Mai 2009 V 0_Reporting Onatel septembre  2009 préparé 2" xfId="12180"/>
    <cellStyle name="_TableHeading_commentaires fixe  internet Déc 08_TBG Onatel Février  2009  Vtbg V3_Copie de Flash du mois d' avril 2009 corrigé par NAIMI_Reporting Onatel Mai 2009 V 0_Reporting Onatel septembre  2009 préparé_Budget 2011 v1 (4) 2" xfId="12181"/>
    <cellStyle name="_TableHeading_commentaires fixe  internet Déc 08_TBG Onatel Février  2009  Vtbg V3_Copie de Flash du mois d' avril 2009 corrigé par NAIMI_Reporting Onatel septembre  2009 préparé 2" xfId="12182"/>
    <cellStyle name="_TableHeading_commentaires fixe  internet Déc 08_TBG Onatel Février  2009  Vtbg V3_Copie de Flash du mois d' avril 2009 corrigé par NAIMI_Reporting Onatel septembre  2009 préparé_Budget 2011 v1 (4) 2" xfId="12183"/>
    <cellStyle name="_TableHeading_commentaires fixe  internet Déc 08_TBG Onatel Février  2009  Vtbg V3_Flash du mois d' avril 2009 2" xfId="12184"/>
    <cellStyle name="_TableHeading_commentaires fixe  internet Déc 08_TBG Onatel Février  2009  Vtbg V3_Flash du mois d' avril 2009_Budget 2011 v1 (4) 2" xfId="12185"/>
    <cellStyle name="_TableHeading_commentaires fixe  internet Déc 08_TBG Onatel Février  2009  Vtbg V3_Flash du mois d' avril 2009_Flash du mois de mai 2009 2" xfId="12186"/>
    <cellStyle name="_TableHeading_commentaires fixe  internet Déc 08_TBG Onatel Février  2009  Vtbg V3_Flash du mois d' avril 2009_Flash du mois de mai 2009_Budget 2011 v1 (4) 2" xfId="12187"/>
    <cellStyle name="_TableHeading_commentaires fixe  internet Déc 08_TBG Onatel Février  2009  Vtbg V3_Flash du mois d' avril 2009_Reporting Onatel Mai 2009 V 0 2" xfId="12188"/>
    <cellStyle name="_TableHeading_commentaires fixe  internet Déc 08_TBG Onatel Février  2009  Vtbg V3_Flash du mois d' avril 2009_Reporting Onatel Mai 2009 V 0_Budget 2011 v1 (4) 2" xfId="12189"/>
    <cellStyle name="_TableHeading_commentaires fixe  internet Déc 08_TBG Onatel Février  2009  Vtbg V3_Flash du mois d' avril 2009_Reporting Onatel septembre  2009 préparé 2" xfId="12190"/>
    <cellStyle name="_TableHeading_commentaires fixe  internet Déc 08_TBG Onatel Février  2009  Vtbg V3_Flash du mois d' avril 2009_Reporting Onatel septembre  2009 préparé_Budget 2011 v1 (4) 2" xfId="12191"/>
    <cellStyle name="_TableHeading_commentaires fixe  internet Déc 08_TBG Onatel Février  2009  Vtbg V3_Flash du mois de mai 2009 2" xfId="12192"/>
    <cellStyle name="_TableHeading_commentaires fixe  internet Déc 08_TBG Onatel Février  2009  Vtbg V3_Flash du mois de mai 2009_Budget 2011 v1 (4) 2" xfId="12193"/>
    <cellStyle name="_TableHeading_commentaires fixe  internet Déc 08_TBG Onatel Février  2009  Vtbg V3_Reporting Onatel Mai 2009 V 0 2" xfId="12194"/>
    <cellStyle name="_TableHeading_commentaires fixe  internet Déc 08_TBG Onatel Février  2009  Vtbg V3_Reporting Onatel Mai 2009 V 0_Budget 2011 v1 (4) 2" xfId="12195"/>
    <cellStyle name="_TableHeading_commentaires fixe  internet Déc 08_TBG Onatel Février  2009  Vtbg V3_Reporting Onatel septembre  2009 préparé 2" xfId="12196"/>
    <cellStyle name="_TableHeading_commentaires fixe  internet Déc 08_TBG Onatel Février  2009  Vtbg V3_Reporting Onatel septembre  2009 préparé_Budget 2011 v1 (4) 2" xfId="12197"/>
    <cellStyle name="_TableHeading_Commentaires TBG mars 2" xfId="12198"/>
    <cellStyle name="_TableHeading_Commentaires TBG mars_Budget 2011 v1 (4) 2" xfId="12199"/>
    <cellStyle name="_TableHeading_Commentaires TBG mars_Copie de Flash du mois d' avril 2009 corrigé par NAIMI 2" xfId="12200"/>
    <cellStyle name="_TableHeading_Commentaires TBG mars_Copie de Flash du mois d' avril 2009 corrigé par NAIMI_Budget 2011 v1 (4) 2" xfId="12201"/>
    <cellStyle name="_TableHeading_Commentaires TBG mars_Copie de Flash du mois d' avril 2009 corrigé par NAIMI_Flash du mois de mai 2009 2" xfId="12202"/>
    <cellStyle name="_TableHeading_Commentaires TBG mars_Copie de Flash du mois d' avril 2009 corrigé par NAIMI_Flash du mois de mai 2009_Budget 2011 v1 (4) 2" xfId="12203"/>
    <cellStyle name="_TableHeading_Commentaires TBG mars_Copie de Flash du mois d' avril 2009 corrigé par NAIMI_Reporting Onatel Mai 2009 V 0 2" xfId="12204"/>
    <cellStyle name="_TableHeading_Commentaires TBG mars_Copie de Flash du mois d' avril 2009 corrigé par NAIMI_Reporting Onatel Mai 2009 V 0_Budget 2011 v1 (4) 2" xfId="12205"/>
    <cellStyle name="_TableHeading_Commentaires TBG mars_Copie de Flash du mois d' avril 2009 corrigé par NAIMI_Reporting Onatel Mai 2009 V 0_Reporting Onatel septembre  2009 préparé 2" xfId="12206"/>
    <cellStyle name="_TableHeading_Commentaires TBG mars_Copie de Flash du mois d' avril 2009 corrigé par NAIMI_Reporting Onatel Mai 2009 V 0_Reporting Onatel septembre  2009 préparé_Budget 2011 v1 (4) 2" xfId="12207"/>
    <cellStyle name="_TableHeading_Commentaires TBG mars_Copie de Flash du mois d' avril 2009 corrigé par NAIMI_Reporting Onatel septembre  2009 préparé 2" xfId="12208"/>
    <cellStyle name="_TableHeading_Commentaires TBG mars_Copie de Flash du mois d' avril 2009 corrigé par NAIMI_Reporting Onatel septembre  2009 préparé_Budget 2011 v1 (4) 2" xfId="12209"/>
    <cellStyle name="_TableHeading_Commentaires TBG mars_Flash du mois d' avril 2009 2" xfId="12210"/>
    <cellStyle name="_TableHeading_Commentaires TBG mars_Flash du mois d' avril 2009_Budget 2011 v1 (4) 2" xfId="12211"/>
    <cellStyle name="_TableHeading_Commentaires TBG mars_Flash du mois d' avril 2009_Flash du mois de mai 2009 2" xfId="12212"/>
    <cellStyle name="_TableHeading_Commentaires TBG mars_Flash du mois d' avril 2009_Flash du mois de mai 2009_Budget 2011 v1 (4) 2" xfId="12213"/>
    <cellStyle name="_TableHeading_Commentaires TBG mars_Flash du mois d' avril 2009_Reporting Onatel Mai 2009 V 0 2" xfId="12214"/>
    <cellStyle name="_TableHeading_Commentaires TBG mars_Flash du mois d' avril 2009_Reporting Onatel Mai 2009 V 0_Budget 2011 v1 (4) 2" xfId="12215"/>
    <cellStyle name="_TableHeading_Commentaires TBG mars_Flash du mois d' avril 2009_Reporting Onatel septembre  2009 préparé 2" xfId="12216"/>
    <cellStyle name="_TableHeading_Commentaires TBG mars_Flash du mois d' avril 2009_Reporting Onatel septembre  2009 préparé_Budget 2011 v1 (4) 2" xfId="12217"/>
    <cellStyle name="_TableHeading_Commentaires TBG mars_Flash du mois de mai 2009 2" xfId="12218"/>
    <cellStyle name="_TableHeading_Commentaires TBG mars_Flash du mois de mai 2009_Budget 2011 v1 (4) 2" xfId="12219"/>
    <cellStyle name="_TableHeading_Commentaires TBG mars_Reporting Onatel Mai 2009 V 0 2" xfId="12220"/>
    <cellStyle name="_TableHeading_Commentaires TBG mars_Reporting Onatel Mai 2009 V 0_Budget 2011 v1 (4) 2" xfId="12221"/>
    <cellStyle name="_TableHeading_Commentaires TBG mars_Reporting Onatel septembre  2009 préparé 2" xfId="12222"/>
    <cellStyle name="_TableHeading_Commentaires TBG mars_Reporting Onatel septembre  2009 préparé_Budget 2011 v1 (4) 2" xfId="12223"/>
    <cellStyle name="_TableHeading_Copie de Flash du mois d' avril 2009 corrigé par NAIMI 2" xfId="12224"/>
    <cellStyle name="_TableHeading_Copie de Flash du mois d' avril 2009 corrigé par NAIMI_Budget 2011 v1 (4) 2" xfId="12225"/>
    <cellStyle name="_TableHeading_Copie de Flash du mois d' avril 2009 corrigé par NAIMI_Flash du mois de mai 2009 2" xfId="12226"/>
    <cellStyle name="_TableHeading_Copie de Flash du mois d' avril 2009 corrigé par NAIMI_Flash du mois de mai 2009_Budget 2011 v1 (4) 2" xfId="12227"/>
    <cellStyle name="_TableHeading_Copie de Flash du mois d' avril 2009 corrigé par NAIMI_Reporting Onatel Mai 2009 V 0 2" xfId="12228"/>
    <cellStyle name="_TableHeading_Copie de Flash du mois d' avril 2009 corrigé par NAIMI_Reporting Onatel Mai 2009 V 0_Budget 2011 v1 (4) 2" xfId="12229"/>
    <cellStyle name="_TableHeading_Copie de Flash du mois d' avril 2009 corrigé par NAIMI_Reporting Onatel Mai 2009 V 0_Reporting Onatel septembre  2009 préparé 2" xfId="12230"/>
    <cellStyle name="_TableHeading_Copie de Flash du mois d' avril 2009 corrigé par NAIMI_Reporting Onatel Mai 2009 V 0_Reporting Onatel septembre  2009 préparé_Budget 2011 v1 (4) 2" xfId="12231"/>
    <cellStyle name="_TableHeading_Copie de Flash du mois d' avril 2009 corrigé par NAIMI_Reporting Onatel septembre  2009 préparé 2" xfId="12232"/>
    <cellStyle name="_TableHeading_Copie de Flash du mois d' avril 2009 corrigé par NAIMI_Reporting Onatel septembre  2009 préparé_Budget 2011 v1 (4) 2" xfId="12233"/>
    <cellStyle name="_TableHeading_Flash du mois d' avril 2009 2" xfId="12234"/>
    <cellStyle name="_TableHeading_Flash du mois d' avril 2009_Budget 2011 v1 (4) 2" xfId="12235"/>
    <cellStyle name="_TableHeading_Flash du mois d' avril 2009_Flash du mois de mai 2009 2" xfId="12236"/>
    <cellStyle name="_TableHeading_Flash du mois d' avril 2009_Flash du mois de mai 2009_Budget 2011 v1 (4) 2" xfId="12237"/>
    <cellStyle name="_TableHeading_Flash du mois d' avril 2009_Reporting Onatel Mai 2009 V 0 2" xfId="12238"/>
    <cellStyle name="_TableHeading_Flash du mois d' avril 2009_Reporting Onatel Mai 2009 V 0_Budget 2011 v1 (4) 2" xfId="12239"/>
    <cellStyle name="_TableHeading_Flash du mois d' avril 2009_Reporting Onatel septembre  2009 préparé 2" xfId="12240"/>
    <cellStyle name="_TableHeading_Flash du mois d' avril 2009_Reporting Onatel septembre  2009 préparé_Budget 2011 v1 (4) 2" xfId="12241"/>
    <cellStyle name="_TableHeading_Flash du mois de mai 2009 2" xfId="12242"/>
    <cellStyle name="_TableHeading_Flash du mois de mai 2009_Budget 2011 v1 (4) 2" xfId="12243"/>
    <cellStyle name="_TableHeading_P &amp; L Conso 2" xfId="12244"/>
    <cellStyle name="_TableHeading_P &amp; L Conso_Budget 2011 v1 (4) 2" xfId="12245"/>
    <cellStyle name="_TableHeading_P &amp; L Conso_COMMENTAIRES JUILLET 2009 2" xfId="12246"/>
    <cellStyle name="_TableHeading_P &amp; L Conso_COMMENTAIRES JUILLET 2009_Budget 2011 v1 (4) 2" xfId="12247"/>
    <cellStyle name="_TableHeading_P&amp;L S1 2008 2" xfId="12248"/>
    <cellStyle name="_TableHeading_P&amp;L S1 2008_Budget 2011 v1 (4) 2" xfId="12249"/>
    <cellStyle name="_TableHeading_Reporting Onatel Avril 2009 V0 2" xfId="12250"/>
    <cellStyle name="_TableHeading_Reporting Onatel Avril 2009 V0_Budget 2011 v1 (4) 2" xfId="12251"/>
    <cellStyle name="_TableHeading_Reporting Onatel Avril 2009 V0_Copie de Flash du mois d' avril 2009 corrigé par NAIMI 2" xfId="12252"/>
    <cellStyle name="_TableHeading_Reporting Onatel Avril 2009 V0_Copie de Flash du mois d' avril 2009 corrigé par NAIMI_Budget 2011 v1 (4) 2" xfId="12253"/>
    <cellStyle name="_TableHeading_Reporting Onatel Avril 2009 V0_Copie de Flash du mois d' avril 2009 corrigé par NAIMI_Flash du mois de mai 2009 2" xfId="12254"/>
    <cellStyle name="_TableHeading_Reporting Onatel Avril 2009 V0_Copie de Flash du mois d' avril 2009 corrigé par NAIMI_Flash du mois de mai 2009_Budget 2011 v1 (4) 2" xfId="12255"/>
    <cellStyle name="_TableHeading_Reporting Onatel Avril 2009 V0_Copie de Flash du mois d' avril 2009 corrigé par NAIMI_Reporting Onatel Mai 2009 V 0 2" xfId="12256"/>
    <cellStyle name="_TableHeading_Reporting Onatel Avril 2009 V0_Copie de Flash du mois d' avril 2009 corrigé par NAIMI_Reporting Onatel Mai 2009 V 0_Budget 2011 v1 (4) 2" xfId="12257"/>
    <cellStyle name="_TableHeading_Reporting Onatel Avril 2009 V0_Copie de Flash du mois d' avril 2009 corrigé par NAIMI_Reporting Onatel Mai 2009 V 0_Reporting Onatel septembre  2009 préparé 2" xfId="12258"/>
    <cellStyle name="_TableHeading_Reporting Onatel Avril 2009 V0_Copie de Flash du mois d' avril 2009 corrigé par NAIMI_Reporting Onatel Mai 2009 V 0_Reporting Onatel septembre  2009 préparé_Budget 2011 v1 (4) 2" xfId="12259"/>
    <cellStyle name="_TableHeading_Reporting Onatel Avril 2009 V0_Copie de Flash du mois d' avril 2009 corrigé par NAIMI_Reporting Onatel septembre  2009 préparé 2" xfId="12260"/>
    <cellStyle name="_TableHeading_Reporting Onatel Avril 2009 V0_Copie de Flash du mois d' avril 2009 corrigé par NAIMI_Reporting Onatel septembre  2009 préparé_Budget 2011 v1 (4) 2" xfId="12261"/>
    <cellStyle name="_TableHeading_Reporting Onatel Avril 2009 V0_Flash du mois de mai 2009 2" xfId="12262"/>
    <cellStyle name="_TableHeading_Reporting Onatel Avril 2009 V0_Flash du mois de mai 2009_Budget 2011 v1 (4) 2" xfId="12263"/>
    <cellStyle name="_TableHeading_Reporting Onatel Avril 2009 V0_Reporting Onatel Mai 2009 V 0 2" xfId="12264"/>
    <cellStyle name="_TableHeading_Reporting Onatel Avril 2009 V0_Reporting Onatel Mai 2009 V 0_Budget 2011 v1 (4) 2" xfId="12265"/>
    <cellStyle name="_TableHeading_Reporting Onatel Avril 2009 V0_Reporting Onatel septembre  2009 préparé 2" xfId="12266"/>
    <cellStyle name="_TableHeading_Reporting Onatel Avril 2009 V0_Reporting Onatel septembre  2009 préparé_Budget 2011 v1 (4) 2" xfId="12267"/>
    <cellStyle name="_TableHeading_Reporting Onatel Mai 2009 V 0 2" xfId="12268"/>
    <cellStyle name="_TableHeading_Reporting Onatel Mai 2009 V 0 A ENVOYE 2" xfId="12269"/>
    <cellStyle name="_TableHeading_Reporting Onatel Mai 2009 V 0 A ENVOYE_Budget 2011 v1 (4) 2" xfId="12270"/>
    <cellStyle name="_TableHeading_Reporting Onatel Mai 2009 V 0 A ENVOYE_Reporting Onatel septembre  2009 préparé 2" xfId="12271"/>
    <cellStyle name="_TableHeading_Reporting Onatel Mai 2009 V 0 A ENVOYE_Reporting Onatel septembre  2009 préparé_Budget 2011 v1 (4) 2" xfId="12272"/>
    <cellStyle name="_TableHeading_Reporting Onatel Mai 2009 V 0_Budget 2011 v1 (4) 2" xfId="12273"/>
    <cellStyle name="_TableHeading_Reporting Onatel septembre  2009 préparé 2" xfId="12274"/>
    <cellStyle name="_TableHeading_Reporting Onatel septembre  2009 préparé_Budget 2011 v1 (4) 2" xfId="12275"/>
    <cellStyle name="_TableHeading_Rev Fixe-Internet 2" xfId="12276"/>
    <cellStyle name="_TableHeading_Rev Fixe-Internet_Budget 2011 v1 (4) 2" xfId="12277"/>
    <cellStyle name="_TableHeading_Rev Fixe-Internet_COMMENTAIRES JUILLET 2009 2" xfId="12278"/>
    <cellStyle name="_TableHeading_Rev Fixe-Internet_COMMENTAIRES JUILLET 2009_Budget 2011 v1 (4) 2" xfId="12279"/>
    <cellStyle name="_TableHeading_TBG Onatel Février  2009  Vtbg V3 2" xfId="12280"/>
    <cellStyle name="_TableHeading_TBG Onatel Février  2009  Vtbg V3_Budget 2011 v1 (4) 2" xfId="12281"/>
    <cellStyle name="_TableHeading_TBG Onatel Février  2009  Vtbg V3_Commentaires TBG mars 2" xfId="12282"/>
    <cellStyle name="_TableHeading_TBG Onatel Février  2009  Vtbg V3_Commentaires TBG mars_Budget 2011 v1 (4) 2" xfId="12283"/>
    <cellStyle name="_TableHeading_TBG Onatel Février  2009  Vtbg V3_Commentaires TBG mars_Copie de Flash du mois d' avril 2009 corrigé par NAIMI 2" xfId="12284"/>
    <cellStyle name="_TableHeading_TBG Onatel Février  2009  Vtbg V3_Commentaires TBG mars_Copie de Flash du mois d' avril 2009 corrigé par NAIMI_Budget 2011 v1 (4) 2" xfId="12285"/>
    <cellStyle name="_TableHeading_TBG Onatel Février  2009  Vtbg V3_Commentaires TBG mars_Copie de Flash du mois d' avril 2009 corrigé par NAIMI_Flash du mois de mai 2009 2" xfId="12286"/>
    <cellStyle name="_TableHeading_TBG Onatel Février  2009  Vtbg V3_Commentaires TBG mars_Copie de Flash du mois d' avril 2009 corrigé par NAIMI_Flash du mois de mai 2009_Budget 2011 v1 (4) 2" xfId="12287"/>
    <cellStyle name="_TableHeading_TBG Onatel Février  2009  Vtbg V3_Commentaires TBG mars_Copie de Flash du mois d' avril 2009 corrigé par NAIMI_Reporting Onatel Mai 2009 V 0 2" xfId="12288"/>
    <cellStyle name="_TableHeading_TBG Onatel Février  2009  Vtbg V3_Commentaires TBG mars_Copie de Flash du mois d' avril 2009 corrigé par NAIMI_Reporting Onatel Mai 2009 V 0_Budget 2011 v1 (4) 2" xfId="12289"/>
    <cellStyle name="_TableHeading_TBG Onatel Février  2009  Vtbg V3_Commentaires TBG mars_Copie de Flash du mois d' avril 2009 corrigé par NAIMI_Reporting Onatel Mai 2009 V 0_Reporting Onatel septembre  2009 préparé 2" xfId="12290"/>
    <cellStyle name="_TableHeading_TBG Onatel Février  2009  Vtbg V3_Commentaires TBG mars_Copie de Flash du mois d' avril 2009 corrigé par NAIMI_Reporting Onatel Mai 2009 V 0_Reporting Onatel septembre  2009 préparé_Budget 2011 v1 (4) 2" xfId="12291"/>
    <cellStyle name="_TableHeading_TBG Onatel Février  2009  Vtbg V3_Commentaires TBG mars_Copie de Flash du mois d' avril 2009 corrigé par NAIMI_Reporting Onatel septembre  2009 préparé 2" xfId="12292"/>
    <cellStyle name="_TableHeading_TBG Onatel Février  2009  Vtbg V3_Commentaires TBG mars_Copie de Flash du mois d' avril 2009 corrigé par NAIMI_Reporting Onatel septembre  2009 préparé_Budget 2011 v1 (4) 2" xfId="12293"/>
    <cellStyle name="_TableHeading_TBG Onatel Février  2009  Vtbg V3_Commentaires TBG mars_Flash du mois d' avril 2009 2" xfId="12294"/>
    <cellStyle name="_TableHeading_TBG Onatel Février  2009  Vtbg V3_Commentaires TBG mars_Flash du mois d' avril 2009_Budget 2011 v1 (4) 2" xfId="12295"/>
    <cellStyle name="_TableHeading_TBG Onatel Février  2009  Vtbg V3_Commentaires TBG mars_Flash du mois d' avril 2009_Flash du mois de mai 2009 2" xfId="12296"/>
    <cellStyle name="_TableHeading_TBG Onatel Février  2009  Vtbg V3_Commentaires TBG mars_Flash du mois d' avril 2009_Flash du mois de mai 2009_Budget 2011 v1 (4) 2" xfId="12297"/>
    <cellStyle name="_TableHeading_TBG Onatel Février  2009  Vtbg V3_Commentaires TBG mars_Flash du mois d' avril 2009_Reporting Onatel Mai 2009 V 0 2" xfId="12298"/>
    <cellStyle name="_TableHeading_TBG Onatel Février  2009  Vtbg V3_Commentaires TBG mars_Flash du mois d' avril 2009_Reporting Onatel Mai 2009 V 0_Budget 2011 v1 (4) 2" xfId="12299"/>
    <cellStyle name="_TableHeading_TBG Onatel Février  2009  Vtbg V3_Commentaires TBG mars_Flash du mois d' avril 2009_Reporting Onatel septembre  2009 préparé 2" xfId="12300"/>
    <cellStyle name="_TableHeading_TBG Onatel Février  2009  Vtbg V3_Commentaires TBG mars_Flash du mois d' avril 2009_Reporting Onatel septembre  2009 préparé_Budget 2011 v1 (4) 2" xfId="12301"/>
    <cellStyle name="_TableHeading_TBG Onatel Février  2009  Vtbg V3_Commentaires TBG mars_Flash du mois de mai 2009 2" xfId="12302"/>
    <cellStyle name="_TableHeading_TBG Onatel Février  2009  Vtbg V3_Commentaires TBG mars_Flash du mois de mai 2009_Budget 2011 v1 (4) 2" xfId="12303"/>
    <cellStyle name="_TableHeading_TBG Onatel Février  2009  Vtbg V3_Commentaires TBG mars_Reporting Onatel Mai 2009 V 0 2" xfId="12304"/>
    <cellStyle name="_TableHeading_TBG Onatel Février  2009  Vtbg V3_Commentaires TBG mars_Reporting Onatel Mai 2009 V 0_Budget 2011 v1 (4) 2" xfId="12305"/>
    <cellStyle name="_TableHeading_TBG Onatel Février  2009  Vtbg V3_Commentaires TBG mars_Reporting Onatel septembre  2009 préparé 2" xfId="12306"/>
    <cellStyle name="_TableHeading_TBG Onatel Février  2009  Vtbg V3_Commentaires TBG mars_Reporting Onatel septembre  2009 préparé_Budget 2011 v1 (4) 2" xfId="12307"/>
    <cellStyle name="_TableHeading_TBG Onatel Février  2009  Vtbg V3_Copie de Flash du mois d' avril 2009 corrigé par NAIMI 2" xfId="12308"/>
    <cellStyle name="_TableHeading_TBG Onatel Février  2009  Vtbg V3_Copie de Flash du mois d' avril 2009 corrigé par NAIMI_Budget 2011 v1 (4) 2" xfId="12309"/>
    <cellStyle name="_TableHeading_TBG Onatel Février  2009  Vtbg V3_Copie de Flash du mois d' avril 2009 corrigé par NAIMI_Flash du mois de mai 2009 2" xfId="12310"/>
    <cellStyle name="_TableHeading_TBG Onatel Février  2009  Vtbg V3_Copie de Flash du mois d' avril 2009 corrigé par NAIMI_Flash du mois de mai 2009_Budget 2011 v1 (4) 2" xfId="12311"/>
    <cellStyle name="_TableHeading_TBG Onatel Février  2009  Vtbg V3_Copie de Flash du mois d' avril 2009 corrigé par NAIMI_Reporting Onatel Mai 2009 V 0 2" xfId="12312"/>
    <cellStyle name="_TableHeading_TBG Onatel Février  2009  Vtbg V3_Copie de Flash du mois d' avril 2009 corrigé par NAIMI_Reporting Onatel Mai 2009 V 0_Budget 2011 v1 (4) 2" xfId="12313"/>
    <cellStyle name="_TableHeading_TBG Onatel Février  2009  Vtbg V3_Copie de Flash du mois d' avril 2009 corrigé par NAIMI_Reporting Onatel Mai 2009 V 0_Reporting Onatel septembre  2009 préparé 2" xfId="12314"/>
    <cellStyle name="_TableHeading_TBG Onatel Février  2009  Vtbg V3_Copie de Flash du mois d' avril 2009 corrigé par NAIMI_Reporting Onatel Mai 2009 V 0_Reporting Onatel septembre  2009 préparé_Budget 2011 v1 (4) 2" xfId="12315"/>
    <cellStyle name="_TableHeading_TBG Onatel Février  2009  Vtbg V3_Copie de Flash du mois d' avril 2009 corrigé par NAIMI_Reporting Onatel septembre  2009 préparé 2" xfId="12316"/>
    <cellStyle name="_TableHeading_TBG Onatel Février  2009  Vtbg V3_Copie de Flash du mois d' avril 2009 corrigé par NAIMI_Reporting Onatel septembre  2009 préparé_Budget 2011 v1 (4) 2" xfId="12317"/>
    <cellStyle name="_TableHeading_TBG Onatel Février  2009  Vtbg V3_Flash du mois d' avril 2009 2" xfId="12318"/>
    <cellStyle name="_TableHeading_TBG Onatel Février  2009  Vtbg V3_Flash du mois d' avril 2009_Budget 2011 v1 (4) 2" xfId="12319"/>
    <cellStyle name="_TableHeading_TBG Onatel Février  2009  Vtbg V3_Flash du mois d' avril 2009_Flash du mois de mai 2009 2" xfId="12320"/>
    <cellStyle name="_TableHeading_TBG Onatel Février  2009  Vtbg V3_Flash du mois d' avril 2009_Flash du mois de mai 2009_Budget 2011 v1 (4) 2" xfId="12321"/>
    <cellStyle name="_TableHeading_TBG Onatel Février  2009  Vtbg V3_Flash du mois d' avril 2009_Reporting Onatel Mai 2009 V 0 2" xfId="12322"/>
    <cellStyle name="_TableHeading_TBG Onatel Février  2009  Vtbg V3_Flash du mois d' avril 2009_Reporting Onatel Mai 2009 V 0_Budget 2011 v1 (4) 2" xfId="12323"/>
    <cellStyle name="_TableHeading_TBG Onatel Février  2009  Vtbg V3_Flash du mois d' avril 2009_Reporting Onatel septembre  2009 préparé 2" xfId="12324"/>
    <cellStyle name="_TableHeading_TBG Onatel Février  2009  Vtbg V3_Flash du mois d' avril 2009_Reporting Onatel septembre  2009 préparé_Budget 2011 v1 (4) 2" xfId="12325"/>
    <cellStyle name="_TableHeading_TBG Onatel Février  2009  Vtbg V3_Flash du mois de mai 2009 2" xfId="12326"/>
    <cellStyle name="_TableHeading_TBG Onatel Février  2009  Vtbg V3_Flash du mois de mai 2009_Budget 2011 v1 (4) 2" xfId="12327"/>
    <cellStyle name="_TableHeading_TBG Onatel Février  2009  Vtbg V3_Reporting Onatel Mai 2009 V 0 2" xfId="12328"/>
    <cellStyle name="_TableHeading_TBG Onatel Février  2009  Vtbg V3_Reporting Onatel Mai 2009 V 0_Budget 2011 v1 (4) 2" xfId="12329"/>
    <cellStyle name="_TableHeading_TBG Onatel Février  2009  Vtbg V3_Reporting Onatel septembre  2009 préparé 2" xfId="12330"/>
    <cellStyle name="_TableHeading_TBG Onatel Février  2009  Vtbg V3_Reporting Onatel septembre  2009 préparé_Budget 2011 v1 (4) 2" xfId="12331"/>
    <cellStyle name="Accounting 3" xfId="12332"/>
    <cellStyle name="amount 3" xfId="12333"/>
    <cellStyle name="azert - Style1 3" xfId="12334"/>
    <cellStyle name="blue shading 2" xfId="12335"/>
    <cellStyle name="Border Heavy 4" xfId="12336"/>
    <cellStyle name="Border Heavy 2 3" xfId="12337"/>
    <cellStyle name="Calcul 2 4" xfId="12338"/>
    <cellStyle name="Calcul 3 4" xfId="12339"/>
    <cellStyle name="Calcul 4 4" xfId="12340"/>
    <cellStyle name="Calcul 5 4" xfId="12341"/>
    <cellStyle name="Comma [0] 20" xfId="12342"/>
    <cellStyle name="Commentaire 2 3" xfId="12343"/>
    <cellStyle name="Commentaire 3 3" xfId="12344"/>
    <cellStyle name="Commentaire 4 3" xfId="12345"/>
    <cellStyle name="Date 3" xfId="12346"/>
    <cellStyle name="Entrée 2 4" xfId="12347"/>
    <cellStyle name="Entrée 3 4" xfId="12348"/>
    <cellStyle name="Entrée 4 4" xfId="12349"/>
    <cellStyle name="Entrée 5 4" xfId="12350"/>
    <cellStyle name="Fixed 3" xfId="12351"/>
    <cellStyle name="Header Total 2" xfId="12352"/>
    <cellStyle name="Header2 3" xfId="12353"/>
    <cellStyle name="Header3 2" xfId="12354"/>
    <cellStyle name="HEADINGS 3" xfId="12355"/>
    <cellStyle name="In Growth 2" xfId="12356"/>
    <cellStyle name="In Link 2" xfId="12357"/>
    <cellStyle name="In Years 2" xfId="12358"/>
    <cellStyle name="Input 30" xfId="12359"/>
    <cellStyle name="InputDetailDate 3" xfId="12360"/>
    <cellStyle name="InputDetailInt 3" xfId="12361"/>
    <cellStyle name="InputDetailPct 3" xfId="12362"/>
    <cellStyle name="InputLockedInt 3" xfId="12363"/>
    <cellStyle name="InputLockedPct 3" xfId="12364"/>
    <cellStyle name="Milliers 5 9" xfId="12365"/>
    <cellStyle name="new style 2" xfId="12366"/>
    <cellStyle name="Normal 12 11" xfId="12367"/>
    <cellStyle name="Normal 3 2 10" xfId="12368"/>
    <cellStyle name="Normal 4 21" xfId="12369"/>
    <cellStyle name="Normal 5 2 11" xfId="12370"/>
    <cellStyle name="Normal 6 2 10" xfId="12371"/>
    <cellStyle name="Normal 8 10" xfId="12372"/>
    <cellStyle name="Percent [1] 3" xfId="12373"/>
    <cellStyle name="Percent [2] 3" xfId="12374"/>
    <cellStyle name="PSHeading 3" xfId="12375"/>
    <cellStyle name="SAPBEXaggData 3" xfId="12376"/>
    <cellStyle name="SAPBEXaggDataEmph 3" xfId="12377"/>
    <cellStyle name="SAPBEXaggItem 3" xfId="12378"/>
    <cellStyle name="SAPBEXaggItemX 3" xfId="12379"/>
    <cellStyle name="SAPBEXchaText 3" xfId="12380"/>
    <cellStyle name="SAPBEXexcBad7 3" xfId="12381"/>
    <cellStyle name="SAPBEXexcBad8 3" xfId="12382"/>
    <cellStyle name="SAPBEXexcBad9 3" xfId="12383"/>
    <cellStyle name="SAPBEXexcCritical4 3" xfId="12384"/>
    <cellStyle name="SAPBEXexcCritical5 3" xfId="12385"/>
    <cellStyle name="SAPBEXexcCritical6 3" xfId="12386"/>
    <cellStyle name="SAPBEXexcGood1 3" xfId="12387"/>
    <cellStyle name="SAPBEXexcGood2 3" xfId="12388"/>
    <cellStyle name="SAPBEXexcGood3 3" xfId="12389"/>
    <cellStyle name="SAPBEXfilterDrill 3" xfId="12390"/>
    <cellStyle name="SAPBEXfilterItem 3" xfId="12391"/>
    <cellStyle name="SAPBEXformats 3" xfId="12392"/>
    <cellStyle name="SAPBEXheaderItem 3" xfId="12393"/>
    <cellStyle name="SAPBEXheaderText 3" xfId="12394"/>
    <cellStyle name="SAPBEXHLevel0 3" xfId="12395"/>
    <cellStyle name="SAPBEXHLevel0X 3" xfId="12396"/>
    <cellStyle name="SAPBEXHLevel1 3" xfId="12397"/>
    <cellStyle name="SAPBEXHLevel1X 3" xfId="12398"/>
    <cellStyle name="SAPBEXHLevel2 3" xfId="12399"/>
    <cellStyle name="SAPBEXHLevel2X 3" xfId="12400"/>
    <cellStyle name="SAPBEXHLevel3 3" xfId="12401"/>
    <cellStyle name="SAPBEXHLevel3X 3" xfId="12402"/>
    <cellStyle name="SAPBEXresData 3" xfId="12403"/>
    <cellStyle name="SAPBEXresDataEmph 3" xfId="12404"/>
    <cellStyle name="SAPBEXresItem 3" xfId="12405"/>
    <cellStyle name="SAPBEXresItemX 3" xfId="12406"/>
    <cellStyle name="SAPBEXstdData 3" xfId="12407"/>
    <cellStyle name="SAPBEXstdDataEmph 3" xfId="12408"/>
    <cellStyle name="SAPBEXstdItem 3" xfId="12409"/>
    <cellStyle name="SAPBEXstdItemX 3" xfId="12410"/>
    <cellStyle name="SAPBEXundefined 3" xfId="12411"/>
    <cellStyle name="SHADEDSTORES 3" xfId="12412"/>
    <cellStyle name="Sortie 2 4" xfId="12413"/>
    <cellStyle name="Sortie 3 4" xfId="12414"/>
    <cellStyle name="Sortie 4 4" xfId="12415"/>
    <cellStyle name="Sortie 5 4" xfId="12416"/>
    <cellStyle name="Titre 3 2 3" xfId="12417"/>
    <cellStyle name="Titre 3 3 3" xfId="12418"/>
    <cellStyle name="Titre 3 4 3" xfId="12419"/>
    <cellStyle name="Titre 3 5 3" xfId="12420"/>
    <cellStyle name="Total 2 11" xfId="12421"/>
    <cellStyle name="Total 3 4" xfId="12422"/>
    <cellStyle name="Total 4 4" xfId="12423"/>
    <cellStyle name="Total 5 3" xfId="12424"/>
    <cellStyle name="ViewDetailDate 3" xfId="12425"/>
    <cellStyle name="ViewDetailInt 3" xfId="12426"/>
    <cellStyle name="ViewDetailPct 3" xfId="12427"/>
    <cellStyle name="ViewGrndTotalInt 3" xfId="12428"/>
    <cellStyle name="ViewGrndTotalPct 3" xfId="12429"/>
    <cellStyle name="ViewHide 3" xfId="12430"/>
    <cellStyle name="ViewTotal 3" xfId="12431"/>
    <cellStyle name="ViewTotalHide 3" xfId="12432"/>
    <cellStyle name="ViewTotalInt 3" xfId="12433"/>
    <cellStyle name="ViewTotalPct 3" xfId="12434"/>
    <cellStyle name="_Table_02 Pfd Valuation_TBG Onatel Février  2009  Vtbg V3_Commentaires TBG mars_Flash du mois d' avril 2009_Flash du mois de septembre 2009 (2) (version 1)_Budget Telmob 2011 3" xfId="12435"/>
    <cellStyle name="_Table_02 Pfd Valuation_TBG Onatel Février  2009  Vtbg V3_Commentaires TBG mars_Flash du mois d' avril 2009_Reporting Onatel Mai 2009 V 0_Budget Telmob 2011 3" xfId="12436"/>
    <cellStyle name="_Table_02 Pfd Valuation_TBG Onatel Février  2009  Vtbg V3_Commentaires TBG mars_Flash du mois d' avril 2009_Reporting Onatel septembre  2009 préparé_Budget Telmob 2011 3" xfId="12437"/>
    <cellStyle name="_Table_02 Pfd Valuation_TBG Onatel Février  2009  Vtbg V3_Commentaires TBG mars_Flash du mois de mai 2009_Budget Telmob 2011 3" xfId="12438"/>
    <cellStyle name="_Table_02 Pfd Valuation_TBG Onatel Février  2009  Vtbg V3_Commentaires TBG mars_Flash du mois de septembre 2009 (2) (version 1)_Budget Telmob 2011 3" xfId="12439"/>
    <cellStyle name="_Table_02 Pfd Valuation_TBG Onatel Février  2009  Vtbg V3_Commentaires TBG mars_Reporting Onatel Mai 2009 V 0_Budget Telmob 2011 3" xfId="12440"/>
    <cellStyle name="_Table_02 Pfd Valuation_TBG Onatel Février  2009  Vtbg V3_Commentaires TBG mars_Reporting Onatel septembre  2009 préparé_Budget Telmob 2011 3" xfId="12441"/>
    <cellStyle name="_Table_02 Pfd Valuation_TBG Onatel Février  2009  Vtbg V3_Copie de Flash du mois d' avril 2009 corrigé par NAIMI_Budget Telmob 2011 3" xfId="12442"/>
    <cellStyle name="_Table_02 Pfd Valuation_TBG Onatel Février  2009  Vtbg V3_Copie de Flash du mois d' avril 2009 corrigé par NAIMI_Flash du mois de mai 2009_Budget Telmob 2011 3" xfId="12443"/>
    <cellStyle name="_Table_02 Pfd Valuation_TBG Onatel Février  2009  Vtbg V3_Copie de Flash du mois d' avril 2009 corrigé par NAIMI_Flash du mois de septembre 2009 (2) (version 1)_Budget Telmob 2011 3" xfId="12444"/>
    <cellStyle name="_Table_02 Pfd Valuation_TBG Onatel Février  2009  Vtbg V3_Copie de Flash du mois d' avril 2009 corrigé par NAIMI_Reporting Onatel Mai 2009 V 0_Budget Telmob 2011 3" xfId="12445"/>
    <cellStyle name="_Table_02 Pfd Valuation_TBG Onatel Février  2009  Vtbg V3_Copie de Flash du mois d' avril 2009 corrigé par NAIMI_Reporting Onatel Mai 2009 V 0_Flash du mois de septembre 2009 (2) (version 1)_Budget Telmob 2011 3" xfId="12446"/>
    <cellStyle name="_Table_02 Pfd Valuation_TBG Onatel Février  2009  Vtbg V3_Copie de Flash du mois d' avril 2009 corrigé par NAIMI_Reporting Onatel Mai 2009 V 0_Reporting Onatel septembre  2009 préparé_Budget Telmob 2011 3" xfId="12447"/>
    <cellStyle name="_Table_02 Pfd Valuation_TBG Onatel Février  2009  Vtbg V3_Copie de Flash du mois d' avril 2009 corrigé par NAIMI_Reporting Onatel septembre  2009 préparé_Budget Telmob 2011 3" xfId="12448"/>
    <cellStyle name="_Table_02 Pfd Valuation_TBG Onatel Février  2009  Vtbg V3_Flash du mois d' avril 2009_Budget Telmob 2011 3" xfId="12449"/>
    <cellStyle name="_Table_02 Pfd Valuation_TBG Onatel Février  2009  Vtbg V3_Flash du mois d' avril 2009_Flash du mois de mai 2009_Budget Telmob 2011 3" xfId="12450"/>
    <cellStyle name="_Table_02 Pfd Valuation_TBG Onatel Février  2009  Vtbg V3_Flash du mois d' avril 2009_Flash du mois de septembre 2009 (2) (version 1)_Budget Telmob 2011 3" xfId="12451"/>
    <cellStyle name="_Table_02 Pfd Valuation_TBG Onatel Février  2009  Vtbg V3_Flash du mois d' avril 2009_Reporting Onatel Mai 2009 V 0_Budget Telmob 2011 3" xfId="12452"/>
    <cellStyle name="_Table_02 Pfd Valuation_TBG Onatel Février  2009  Vtbg V3_Flash du mois d' avril 2009_Reporting Onatel septembre  2009 préparé_Budget Telmob 2011 3" xfId="12453"/>
    <cellStyle name="_Table_02 Pfd Valuation_TBG Onatel Février  2009  Vtbg V3_Flash du mois de mai 2009_Budget Telmob 2011 3" xfId="12454"/>
    <cellStyle name="_Table_02 Pfd Valuation_TBG Onatel Février  2009  Vtbg V3_Flash du mois de septembre 2009 (2) (version 1)_Budget Telmob 2011 3" xfId="12455"/>
    <cellStyle name="_Table_02 Pfd Valuation_TBG Onatel Février  2009  Vtbg V3_Reporting Onatel Mai 2009 V 0_Budget Telmob 2011 3" xfId="12456"/>
    <cellStyle name="_Table_02 Pfd Valuation_TBG Onatel Février  2009  Vtbg V3_Reporting Onatel septembre  2009 préparé_Budget Telmob 2011 3" xfId="12457"/>
    <cellStyle name="_Table_USA Ownership_Budget Telmob 2011 3" xfId="12458"/>
    <cellStyle name="_Table_USA Ownership_commentaires fixe  internet Déc 08_Budget Telmob 2011 3" xfId="12459"/>
    <cellStyle name="_Table_USA Ownership_commentaires fixe  internet Déc 08_Commentaires TBG mars_Budget Telmob 2011 3" xfId="12460"/>
    <cellStyle name="_Table_USA Ownership_commentaires fixe  internet Déc 08_Commentaires TBG mars_Copie de Flash du mois d' avril 2009 corrigé par NAIMI_Budget Telmob 2011 3" xfId="12461"/>
    <cellStyle name="_Table_USA Ownership_commentaires fixe  internet Déc 08_Commentaires TBG mars_Copie de Flash du mois d' avril 2009 corrigé par NAIMI_Flash du mois de mai 2009_Budget Telmob 2011 3" xfId="12462"/>
    <cellStyle name="_Table_USA Ownership_commentaires fixe  internet Déc 08_Commentaires TBG mars_Copie de Flash du mois d' avril 2009 corrigé par NAIMI_Flash du mois de septembre 2009 (2) (version 1)_Budget Telmob 2011 3" xfId="12463"/>
    <cellStyle name="_Table_USA Ownership_commentaires fixe  internet Déc 08_Commentaires TBG mars_Copie de Flash du mois d' avril 2009 corrigé par NAIMI_Reporting Onatel Mai 2009 V 0_Budget Telmob 2011 3" xfId="12464"/>
    <cellStyle name="_Table_USA Ownership_commentaires fixe  internet Déc 08_Commentaires TBG mars_Copie de Flash du mois d' avril 2009 corrigé par NAIMI_Reporting Onatel Mai 2009 V 0_Flash du mois de septembre 2009 (2) (version 1)_Budget Telmob 2011 3" xfId="12465"/>
    <cellStyle name="_Table_USA Ownership_commentaires fixe  internet Déc 08_Commentaires TBG mars_Copie de Flash du mois d' avril 2009 corrigé par NAIMI_Reporting Onatel Mai 2009 V 0_Reporting Onatel septembre  2009 préparé_Budget Telmob 2011 3" xfId="12466"/>
    <cellStyle name="_Table_USA Ownership_commentaires fixe  internet Déc 08_Commentaires TBG mars_Copie de Flash du mois d' avril 2009 corrigé par NAIMI_Reporting Onatel septembre  2009 préparé_Budget Telmob 2011 3" xfId="12467"/>
    <cellStyle name="_Table_USA Ownership_commentaires fixe  internet Déc 08_Commentaires TBG mars_Flash du mois d' avril 2009_Budget Telmob 2011 3" xfId="12468"/>
    <cellStyle name="_Table_USA Ownership_commentaires fixe  internet Déc 08_Commentaires TBG mars_Flash du mois d' avril 2009_Flash du mois de mai 2009_Budget Telmob 2011 3" xfId="12469"/>
    <cellStyle name="_Table_USA Ownership_commentaires fixe  internet Déc 08_Commentaires TBG mars_Flash du mois d' avril 2009_Flash du mois de septembre 2009 (2) (version 1)_Budget Telmob 2011 3" xfId="12470"/>
    <cellStyle name="_Table_USA Ownership_commentaires fixe  internet Déc 08_Commentaires TBG mars_Flash du mois d' avril 2009_Reporting Onatel Mai 2009 V 0_Budget Telmob 2011 3" xfId="12471"/>
    <cellStyle name="_Table_USA Ownership_commentaires fixe  internet Déc 08_Commentaires TBG mars_Flash du mois d' avril 2009_Reporting Onatel septembre  2009 préparé_Budget Telmob 2011 3" xfId="12472"/>
    <cellStyle name="_Table_USA Ownership_commentaires fixe  internet Déc 08_Commentaires TBG mars_Flash du mois de mai 2009_Budget Telmob 2011 3" xfId="12473"/>
    <cellStyle name="_Table_USA Ownership_commentaires fixe  internet Déc 08_Commentaires TBG mars_Flash du mois de septembre 2009 (2) (version 1)_Budget Telmob 2011 3" xfId="12474"/>
    <cellStyle name="_Table_USA Ownership_commentaires fixe  internet Déc 08_Commentaires TBG mars_Reporting Onatel Mai 2009 V 0_Budget Telmob 2011 3" xfId="12475"/>
    <cellStyle name="_Table_USA Ownership_commentaires fixe  internet Déc 08_Commentaires TBG mars_Reporting Onatel septembre  2009 préparé_Budget Telmob 2011 3" xfId="12476"/>
    <cellStyle name="_Table_USA Ownership_commentaires fixe  internet Déc 08_Copie de Flash du mois d' avril 2009 corrigé par NAIMI_Budget Telmob 2011 3" xfId="12477"/>
    <cellStyle name="_Table_USA Ownership_commentaires fixe  internet Déc 08_Copie de Flash du mois d' avril 2009 corrigé par NAIMI_Flash du mois de mai 2009_Budget Telmob 2011 3" xfId="12478"/>
    <cellStyle name="_Table_USA Ownership_commentaires fixe  internet Déc 08_Copie de Flash du mois d' avril 2009 corrigé par NAIMI_Flash du mois de septembre 2009 (2) (version 1)_Budget Telmob 2011 3" xfId="12479"/>
    <cellStyle name="_Table_USA Ownership_commentaires fixe  internet Déc 08_Copie de Flash du mois d' avril 2009 corrigé par NAIMI_Reporting Onatel Mai 2009 V 0_Budget Telmob 2011 3" xfId="12480"/>
    <cellStyle name="_Table_USA Ownership_commentaires fixe  internet Déc 08_Copie de Flash du mois d' avril 2009 corrigé par NAIMI_Reporting Onatel Mai 2009 V 0_Flash du mois de septembre 2009 (2) (version 1)_Budget Telmob 2011 3" xfId="12481"/>
    <cellStyle name="_Table_USA Ownership_commentaires fixe  internet Déc 08_Copie de Flash du mois d' avril 2009 corrigé par NAIMI_Reporting Onatel Mai 2009 V 0_Reporting Onatel septembre  2009 préparé_Budget Telmob 2011 3" xfId="12482"/>
    <cellStyle name="_Table_USA Ownership_commentaires fixe  internet Déc 08_Copie de Flash du mois d' avril 2009 corrigé par NAIMI_Reporting Onatel septembre  2009 préparé_Budget Telmob 2011 3" xfId="12483"/>
    <cellStyle name="_Table_USA Ownership_commentaires fixe  internet Déc 08_Flash du mois d' avril 2009_Budget Telmob 2011 3" xfId="12484"/>
    <cellStyle name="_Table_USA Ownership_commentaires fixe  internet Déc 08_Flash du mois d' avril 2009_Flash du mois de mai 2009_Budget Telmob 2011 3" xfId="12485"/>
    <cellStyle name="_Table_USA Ownership_commentaires fixe  internet Déc 08_Flash du mois d' avril 2009_Flash du mois de septembre 2009 (2) (version 1)_Budget Telmob 2011 3" xfId="12486"/>
    <cellStyle name="_Table_USA Ownership_commentaires fixe  internet Déc 08_Flash du mois d' avril 2009_Reporting Onatel Mai 2009 V 0_Budget Telmob 2011 3" xfId="12487"/>
    <cellStyle name="_Table_USA Ownership_commentaires fixe  internet Déc 08_Flash du mois d' avril 2009_Reporting Onatel septembre  2009 préparé_Budget Telmob 2011 3" xfId="12488"/>
    <cellStyle name="_Table_USA Ownership_commentaires fixe  internet Déc 08_Flash du mois de mai 2009_Budget Telmob 2011 3" xfId="12489"/>
    <cellStyle name="_Table_USA Ownership_commentaires fixe  internet Déc 08_Flash du mois de septembre 2009 (2) (version 1)_Budget Telmob 2011 3" xfId="12490"/>
    <cellStyle name="_Table_USA Ownership_commentaires fixe  internet Déc 08_Reporting Onatel Avril 2009 V0_Budget Telmob 2011 3" xfId="12491"/>
    <cellStyle name="_Table_USA Ownership_commentaires fixe  internet Déc 08_Reporting Onatel Avril 2009 V0_Copie de Flash du mois d' avril 2009 corrigé par NAIMI_Budget Telmob 2011 3" xfId="12492"/>
    <cellStyle name="_Table_USA Ownership_commentaires fixe  internet Déc 08_Reporting Onatel Avril 2009 V0_Copie de Flash du mois d' avril 2009 corrigé par NAIMI_Flash du mois de mai 2009_Budget Telmob 2011 3" xfId="12493"/>
    <cellStyle name="_Table_USA Ownership_commentaires fixe  internet Déc 08_Reporting Onatel Avril 2009 V0_Copie de Flash du mois d' avril 2009 corrigé par NAIMI_Flash du mois de septembre 2009 (2) (version 1)_Budget Telmob 2011 3" xfId="12494"/>
    <cellStyle name="_Table_USA Ownership_commentaires fixe  internet Déc 08_Reporting Onatel Avril 2009 V0_Copie de Flash du mois d' avril 2009 corrigé par NAIMI_Reporting Onatel Mai 2009 V 0_Budget Telmob 2011 3" xfId="12495"/>
    <cellStyle name="_Table_USA Ownership_commentaires fixe  internet Déc 08_Reporting Onatel Avril 2009 V0_Copie de Flash du mois d' avril 2009 corrigé par NAIMI_Reporting Onatel Mai 2009 V 0_Flash du mois de septembre 2009 (2) (version 1)_Budget Telmob 2011 3" xfId="12496"/>
    <cellStyle name="_Table_USA Ownership_commentaires fixe  internet Déc 08_Reporting Onatel Avril 2009 V0_Copie de Flash du mois d' avril 2009 corrigé par NAIMI_Reporting Onatel Mai 2009 V 0_Reporting Onatel septembre  2009 préparé_Budget Telmob 2011 3" xfId="12497"/>
    <cellStyle name="_Table_USA Ownership_commentaires fixe  internet Déc 08_Reporting Onatel Avril 2009 V0_Copie de Flash du mois d' avril 2009 corrigé par NAIMI_Reporting Onatel septembre  2009 préparé_Budget Telmob 2011 3" xfId="12498"/>
    <cellStyle name="_Table_USA Ownership_commentaires fixe  internet Déc 08_Reporting Onatel Avril 2009 V0_Flash du mois de mai 2009_Budget Telmob 2011 3" xfId="12499"/>
    <cellStyle name="_Table_USA Ownership_commentaires fixe  internet Déc 08_Reporting Onatel Avril 2009 V0_Flash du mois de septembre 2009 (2) (version 1)_Budget Telmob 2011 3" xfId="12500"/>
    <cellStyle name="_Table_USA Ownership_commentaires fixe  internet Déc 08_Reporting Onatel Avril 2009 V0_Reporting Onatel Mai 2009 V 0_Budget Telmob 2011 3" xfId="12501"/>
    <cellStyle name="_Table_USA Ownership_commentaires fixe  internet Déc 08_Reporting Onatel Avril 2009 V0_Reporting Onatel septembre  2009 préparé_Budget Telmob 2011 3" xfId="12502"/>
    <cellStyle name="_Table_USA Ownership_commentaires fixe  internet Déc 08_Reporting Onatel Mai 2009 V 0 A ENVOYE_Budget Telmob 2011 3" xfId="12503"/>
    <cellStyle name="_Table_USA Ownership_commentaires fixe  internet Déc 08_Reporting Onatel Mai 2009 V 0 A ENVOYE_Flash du mois de septembre 2009 (2) (version 1)_Budget Telmob 2011 3" xfId="12504"/>
    <cellStyle name="_Table_USA Ownership_commentaires fixe  internet Déc 08_Reporting Onatel Mai 2009 V 0 A ENVOYE_Reporting Onatel septembre  2009 préparé_Budget Telmob 2011 3" xfId="12505"/>
    <cellStyle name="_Table_USA Ownership_commentaires fixe  internet Déc 08_Reporting Onatel Mai 2009 V 0_Budget Telmob 2011 3" xfId="12506"/>
    <cellStyle name="_Table_USA Ownership_commentaires fixe  internet Déc 08_Reporting Onatel septembre  2009 préparé_Budget Telmob 2011 3" xfId="12507"/>
    <cellStyle name="_Table_USA Ownership_commentaires fixe  internet Déc 08_TBG Onatel Février  2009  Vtbg V3_Budget Telmob 2011 3" xfId="12508"/>
    <cellStyle name="_Table_USA Ownership_commentaires fixe  internet Déc 08_TBG Onatel Février  2009  Vtbg V3_Commentaires TBG mars_Budget Telmob 2011 3" xfId="12509"/>
    <cellStyle name="_Table_USA Ownership_commentaires fixe  internet Déc 08_TBG Onatel Février  2009  Vtbg V3_Commentaires TBG mars_Copie de Flash du mois d' avril 2009 corrigé par NAIMI_Budget Telmob 2011 3" xfId="12510"/>
    <cellStyle name="_Table_USA Ownership_commentaires fixe  internet Déc 08_TBG Onatel Février  2009  Vtbg V3_Commentaires TBG mars_Copie de Flash du mois d' avril 2009 corrigé par NAIMI_Flash du mois de mai 2009_Budget Telmob 2011 3" xfId="12511"/>
    <cellStyle name="_Table_USA Ownership_commentaires fixe  internet Déc 08_TBG Onatel Février  2009  Vtbg V3_Commentaires TBG mars_Copie de Flash du mois d' avril 2009 corrigé par NAIMI_Flash du mois de septembre 2009 (2) (version 1)_Budget Telmob 2011 3" xfId="12512"/>
    <cellStyle name="_Table_USA Ownership_commentaires fixe  internet Déc 08_TBG Onatel Février  2009  Vtbg V3_Commentaires TBG mars_Copie de Flash du mois d' avril 2009 corrigé par NAIMI_Reporting Onatel Mai 2009 V 0_Budget Telmob 2011 3" xfId="12513"/>
    <cellStyle name="_Table_USA Ownership_commentaires fixe  internet Déc 08_TBG Onatel Février  2009  Vtbg V3_Commentaires TBG mars_Copie de Flash du mois d' avril 2009 corrigé par NAIMI_Reporting Onatel septembre  2009 préparé_Budget Telmob 2011 3" xfId="12514"/>
    <cellStyle name="_Table_USA Ownership_commentaires fixe  internet Déc 08_TBG Onatel Février  2009  Vtbg V3_Commentaires TBG mars_Flash du mois d' avril 2009_Budget Telmob 2011 3" xfId="12515"/>
    <cellStyle name="_Table_USA Ownership_commentaires fixe  internet Déc 08_TBG Onatel Février  2009  Vtbg V3_Commentaires TBG mars_Flash du mois d' avril 2009_Flash du mois de mai 2009_Budget Telmob 2011 3" xfId="12516"/>
    <cellStyle name="_Table_USA Ownership_commentaires fixe  internet Déc 08_TBG Onatel Février  2009  Vtbg V3_Commentaires TBG mars_Flash du mois d' avril 2009_Flash du mois de septembre 2009 (2) (version 1)_Budget Telmob 2011 3" xfId="12517"/>
    <cellStyle name="_Table_USA Ownership_commentaires fixe  internet Déc 08_TBG Onatel Février  2009  Vtbg V3_Commentaires TBG mars_Flash du mois d' avril 2009_Reporting Onatel Mai 2009 V 0_Budget Telmob 2011 3" xfId="12518"/>
    <cellStyle name="_Table_USA Ownership_commentaires fixe  internet Déc 08_TBG Onatel Février  2009  Vtbg V3_Commentaires TBG mars_Flash du mois d' avril 2009_Reporting Onatel septembre  2009 préparé_Budget Telmob 2011 3" xfId="12519"/>
    <cellStyle name="_Table_USA Ownership_commentaires fixe  internet Déc 08_TBG Onatel Février  2009  Vtbg V3_Commentaires TBG mars_Flash du mois de mai 2009_Budget Telmob 2011 3" xfId="12520"/>
    <cellStyle name="_Table_USA Ownership_commentaires fixe  internet Déc 08_TBG Onatel Février  2009  Vtbg V3_Commentaires TBG mars_Flash du mois de septembre 2009 (2) (version 1)_Budget Telmob 2011 3" xfId="12521"/>
    <cellStyle name="_Table_USA Ownership_commentaires fixe  internet Déc 08_TBG Onatel Février  2009  Vtbg V3_Commentaires TBG mars_Reporting Onatel Mai 2009 V 0_Budget Telmob 2011 3" xfId="12522"/>
    <cellStyle name="_Table_USA Ownership_commentaires fixe  internet Déc 08_TBG Onatel Février  2009  Vtbg V3_Commentaires TBG mars_Reporting Onatel septembre  2009 préparé_Budget Telmob 2011 3" xfId="12523"/>
    <cellStyle name="_Table_USA Ownership_commentaires fixe  internet Déc 08_TBG Onatel Février  2009  Vtbg V3_Copie de Flash du mois d' avril 2009 corrigé par NAIMI_Budget Telmob 2011 3" xfId="12524"/>
    <cellStyle name="_Table_USA Ownership_commentaires fixe  internet Déc 08_TBG Onatel Février  2009  Vtbg V3_Copie de Flash du mois d' avril 2009 corrigé par NAIMI_Flash du mois de mai 2009_Budget Telmob 2011 3" xfId="12525"/>
    <cellStyle name="_Table_USA Ownership_commentaires fixe  internet Déc 08_TBG Onatel Février  2009  Vtbg V3_Copie de Flash du mois d' avril 2009 corrigé par NAIMI_Flash du mois de septembre 2009 (2) (version 1)_Budget Telmob 2011 3" xfId="12526"/>
    <cellStyle name="_Table_USA Ownership_commentaires fixe  internet Déc 08_TBG Onatel Février  2009  Vtbg V3_Copie de Flash du mois d' avril 2009 corrigé par NAIMI_Reporting Onatel Mai 2009 V 0_Budget Telmob 2011 3" xfId="12527"/>
    <cellStyle name="_Table_USA Ownership_commentaires fixe  internet Déc 08_TBG Onatel Février  2009  Vtbg V3_Copie de Flash du mois d' avril 2009 corrigé par NAIMI_Reporting Onatel Mai 2009 V 0_Flash du mois de septembre 2009 (2) (version 1)_Budget Telmob 2011 3" xfId="12528"/>
    <cellStyle name="_Table_USA Ownership_commentaires fixe  internet Déc 08_TBG Onatel Février  2009  Vtbg V3_Copie de Flash du mois d' avril 2009 corrigé par NAIMI_Reporting Onatel Mai 2009 V 0_Reporting Onatel septembre  2009 préparé_Budget Telmob 2011 3" xfId="12529"/>
    <cellStyle name="_Table_USA Ownership_commentaires fixe  internet Déc 08_TBG Onatel Février  2009  Vtbg V3_Copie de Flash du mois d' avril 2009 corrigé par NAIMI_Reporting Onatel septembre  2009 préparé_Budget Telmob 2011 3" xfId="12530"/>
    <cellStyle name="_Table_USA Ownership_commentaires fixe  internet Déc 08_TBG Onatel Février  2009  Vtbg V3_Flash du mois d' avril 2009_Budget Telmob 2011 3" xfId="12531"/>
    <cellStyle name="_Table_USA Ownership_commentaires fixe  internet Déc 08_TBG Onatel Février  2009  Vtbg V3_Flash du mois d' avril 2009_Flash du mois de mai 2009_Budget Telmob 2011 3" xfId="12532"/>
    <cellStyle name="_Table_USA Ownership_commentaires fixe  internet Déc 08_TBG Onatel Février  2009  Vtbg V3_Flash du mois d' avril 2009_Flash du mois de septembre 2009 (2) (version 1)_Budget Telmob 2011 3" xfId="12533"/>
    <cellStyle name="_Table_USA Ownership_commentaires fixe  internet Déc 08_TBG Onatel Février  2009  Vtbg V3_Flash du mois d' avril 2009_Reporting Onatel Mai 2009 V 0_Budget Telmob 2011 3" xfId="12534"/>
    <cellStyle name="_Table_USA Ownership_commentaires fixe  internet Déc 08_TBG Onatel Février  2009  Vtbg V3_Flash du mois d' avril 2009_Reporting Onatel septembre  2009 préparé_Budget Telmob 2011 3" xfId="12535"/>
    <cellStyle name="_Table_USA Ownership_commentaires fixe  internet Déc 08_TBG Onatel Février  2009  Vtbg V3_Flash du mois de mai 2009_Budget Telmob 2011 3" xfId="12536"/>
    <cellStyle name="_Table_USA Ownership_commentaires fixe  internet Déc 08_TBG Onatel Février  2009  Vtbg V3_Flash du mois de septembre 2009 (2) (version 1)_Budget Telmob 2011 3" xfId="12537"/>
    <cellStyle name="_Table_USA Ownership_commentaires fixe  internet Déc 08_TBG Onatel Février  2009  Vtbg V3_Reporting Onatel Mai 2009 V 0_Budget Telmob 2011 3" xfId="12538"/>
    <cellStyle name="_Table_USA Ownership_commentaires fixe  internet Déc 08_TBG Onatel Février  2009  Vtbg V3_Reporting Onatel septembre  2009 préparé_Budget Telmob 2011 3" xfId="12539"/>
    <cellStyle name="_Table_USA Ownership_Commentaires TBG mars_Budget Telmob 2011 3" xfId="12540"/>
    <cellStyle name="_Table_USA Ownership_Commentaires TBG mars_Copie de Flash du mois d' avril 2009 corrigé par NAIMI_Budget Telmob 2011 3" xfId="12541"/>
    <cellStyle name="_Table_USA Ownership_Commentaires TBG mars_Copie de Flash du mois d' avril 2009 corrigé par NAIMI_Flash du mois de mai 2009_Budget Telmob 2011 3" xfId="12542"/>
    <cellStyle name="_Table_USA Ownership_Commentaires TBG mars_Copie de Flash du mois d' avril 2009 corrigé par NAIMI_Flash du mois de septembre 2009 (2) (version 1)_Budget Telmob 2011 3" xfId="12543"/>
    <cellStyle name="_Table_USA Ownership_Commentaires TBG mars_Copie de Flash du mois d' avril 2009 corrigé par NAIMI_Reporting Onatel Mai 2009 V 0_Budget Telmob 2011 3" xfId="12544"/>
    <cellStyle name="_Table_USA Ownership_Commentaires TBG mars_Copie de Flash du mois d' avril 2009 corrigé par NAIMI_Reporting Onatel Mai 2009 V 0_Flash du mois de septembre 2009 (2) (version 1)_Budget Telmob 2011 3" xfId="12545"/>
    <cellStyle name="_Table_USA Ownership_Commentaires TBG mars_Copie de Flash du mois d' avril 2009 corrigé par NAIMI_Reporting Onatel Mai 2009 V 0_Reporting Onatel septembre  2009 préparé_Budget Telmob 2011 3" xfId="12546"/>
    <cellStyle name="_Table_USA Ownership_Commentaires TBG mars_Copie de Flash du mois d' avril 2009 corrigé par NAIMI_Reporting Onatel septembre  2009 préparé_Budget Telmob 2011 3" xfId="12547"/>
    <cellStyle name="_Table_USA Ownership_Commentaires TBG mars_Flash du mois d' avril 2009_Budget Telmob 2011 3" xfId="12548"/>
    <cellStyle name="_Table_USA Ownership_Commentaires TBG mars_Flash du mois d' avril 2009_Flash du mois de mai 2009_Budget Telmob 2011 3" xfId="12549"/>
    <cellStyle name="_Table_USA Ownership_Commentaires TBG mars_Flash du mois d' avril 2009_Flash du mois de septembre 2009 (2) (version 1)_Budget Telmob 2011 3" xfId="12550"/>
    <cellStyle name="_Table_USA Ownership_Commentaires TBG mars_Flash du mois d' avril 2009_Reporting Onatel Mai 2009 V 0_Budget Telmob 2011 3" xfId="12551"/>
    <cellStyle name="_Table_USA Ownership_Commentaires TBG mars_Flash du mois d' avril 2009_Reporting Onatel septembre  2009 préparé_Budget Telmob 2011 3" xfId="12552"/>
    <cellStyle name="_Table_USA Ownership_Commentaires TBG mars_Flash du mois de mai 2009_Budget Telmob 2011 3" xfId="12553"/>
    <cellStyle name="_Table_USA Ownership_Commentaires TBG mars_Flash du mois de septembre 2009 (2) (version 1)_Budget Telmob 2011 3" xfId="12554"/>
    <cellStyle name="_Table_USA Ownership_Commentaires TBG mars_Reporting Onatel Mai 2009 V 0_Budget Telmob 2011 3" xfId="12555"/>
    <cellStyle name="_Table_USA Ownership_Commentaires TBG mars_Reporting Onatel septembre  2009 préparé_Budget Telmob 2011 3" xfId="12556"/>
    <cellStyle name="_Table_USA Ownership_Copie de Flash du mois d' avril 2009 corrigé par NAIMI_Budget Telmob 2011 3" xfId="12557"/>
    <cellStyle name="_Table_USA Ownership_Copie de Flash du mois d' avril 2009 corrigé par NAIMI_Flash du mois de mai 2009_Budget Telmob 2011 3" xfId="12558"/>
    <cellStyle name="_Table_USA Ownership_Copie de Flash du mois d' avril 2009 corrigé par NAIMI_Flash du mois de septembre 2009 (2) (version 1)_Budget Telmob 2011 3" xfId="12559"/>
    <cellStyle name="_Table_USA Ownership_Copie de Flash du mois d' avril 2009 corrigé par NAIMI_Reporting Onatel Mai 2009 V 0_Budget Telmob 2011 3" xfId="12560"/>
    <cellStyle name="_Table_USA Ownership_Copie de Flash du mois d' avril 2009 corrigé par NAIMI_Reporting Onatel Mai 2009 V 0_Flash du mois de septembre 2009 (2) (version 1)_Budget Telmob 2011 3" xfId="12561"/>
    <cellStyle name="_Table_USA Ownership_Copie de Flash du mois d' avril 2009 corrigé par NAIMI_Reporting Onatel Mai 2009 V 0_Reporting Onatel septembre  2009 préparé_Budget Telmob 2011 3" xfId="12562"/>
    <cellStyle name="_Table_USA Ownership_Copie de Flash du mois d' avril 2009 corrigé par NAIMI_Reporting Onatel septembre  2009 préparé_Budget Telmob 2011 3" xfId="12563"/>
    <cellStyle name="_Table_USA Ownership_Flash du mois d' avril 2009_Budget Telmob 2011 3" xfId="12564"/>
    <cellStyle name="_Table_USA Ownership_Flash du mois d' avril 2009_Flash du mois de mai 2009_Budget Telmob 2011 3" xfId="12565"/>
    <cellStyle name="_Table_USA Ownership_Flash du mois d' avril 2009_Flash du mois de septembre 2009 (2) (version 1)_Budget Telmob 2011 3" xfId="12566"/>
    <cellStyle name="_Table_USA Ownership_Flash du mois d' avril 2009_Reporting Onatel Mai 2009 V 0_Budget Telmob 2011 3" xfId="12567"/>
    <cellStyle name="_Table_USA Ownership_Flash du mois d' avril 2009_Reporting Onatel septembre  2009 préparé_Budget Telmob 2011 3" xfId="12568"/>
    <cellStyle name="_Table_USA Ownership_Flash du mois de mai 2009_Budget Telmob 2011 3" xfId="12569"/>
    <cellStyle name="_Table_USA Ownership_Flash du mois de septembre 2009 (2) (version 1)_Budget Telmob 2011 3" xfId="12570"/>
    <cellStyle name="_Table_USA Ownership_P &amp; L Conso_Budget Telmob 2011 3" xfId="12571"/>
    <cellStyle name="_Table_USA Ownership_P &amp; L Conso_COMMENTAIRES JUILLET 2009_Budget Telmob 2011 3" xfId="12572"/>
    <cellStyle name="_Table_USA Ownership_P&amp;L S1 2008_Budget Telmob 2011 3" xfId="12573"/>
    <cellStyle name="_Table_USA Ownership_Reporting Onatel Avril 2009 V0_Budget Telmob 2011 3" xfId="12574"/>
    <cellStyle name="_Table_USA Ownership_Reporting Onatel Avril 2009 V0_Copie de Flash du mois d' avril 2009 corrigé par NAIMI_Budget Telmob 2011 3" xfId="12575"/>
    <cellStyle name="_Table_USA Ownership_Reporting Onatel Avril 2009 V0_Copie de Flash du mois d' avril 2009 corrigé par NAIMI_Flash du mois de mai 2009_Budget Telmob 2011 3" xfId="12576"/>
    <cellStyle name="_Table_USA Ownership_Reporting Onatel Avril 2009 V0_Copie de Flash du mois d' avril 2009 corrigé par NAIMI_Flash du mois de septembre 2009 (2) (version 1)_Budget Telmob 2011 3" xfId="12577"/>
    <cellStyle name="_Table_USA Ownership_Reporting Onatel Avril 2009 V0_Copie de Flash du mois d' avril 2009 corrigé par NAIMI_Reporting Onatel Mai 2009 V 0_Budget Telmob 2011 3" xfId="12578"/>
    <cellStyle name="_Table_USA Ownership_Reporting Onatel Avril 2009 V0_Copie de Flash du mois d' avril 2009 corrigé par NAIMI_Reporting Onatel Mai 2009 V 0_Flash du mois de septembre 2009 (2) (version 1)_Budget Telmob 2011 3" xfId="12579"/>
    <cellStyle name="_Table_USA Ownership_Reporting Onatel Avril 2009 V0_Copie de Flash du mois d' avril 2009 corrigé par NAIMI_Reporting Onatel Mai 2009 V 0_Reporting Onatel septembre  2009 préparé_Budget Telmob 2011 3" xfId="12580"/>
    <cellStyle name="_Table_USA Ownership_Reporting Onatel Avril 2009 V0_Copie de Flash du mois d' avril 2009 corrigé par NAIMI_Reporting Onatel septembre  2009 préparé_Budget Telmob 2011 3" xfId="12581"/>
    <cellStyle name="_Table_USA Ownership_Reporting Onatel Avril 2009 V0_Flash du mois de mai 2009_Budget Telmob 2011 3" xfId="12582"/>
    <cellStyle name="_Table_USA Ownership_Reporting Onatel Avril 2009 V0_Flash du mois de septembre 2009 (2) (version 1)_Budget Telmob 2011 3" xfId="12583"/>
    <cellStyle name="_Table_USA Ownership_Reporting Onatel Avril 2009 V0_Reporting Onatel Mai 2009 V 0_Budget Telmob 2011 3" xfId="12584"/>
    <cellStyle name="_Table_USA Ownership_Reporting Onatel Avril 2009 V0_Reporting Onatel septembre  2009 préparé_Budget Telmob 2011 3" xfId="12585"/>
    <cellStyle name="_Table_USA Ownership_Reporting Onatel Mai 2009 V 0 A ENVOYE_Budget Telmob 2011 3" xfId="12586"/>
    <cellStyle name="_Table_USA Ownership_Reporting Onatel Mai 2009 V 0 A ENVOYE_Flash du mois de septembre 2009 (2) (version 1)_Budget Telmob 2011 3" xfId="12587"/>
    <cellStyle name="_Table_USA Ownership_Reporting Onatel Mai 2009 V 0 A ENVOYE_Reporting Onatel septembre  2009 préparé_Budget Telmob 2011 3" xfId="12588"/>
    <cellStyle name="_Table_USA Ownership_Reporting Onatel Mai 2009 V 0_Budget Telmob 2011 3" xfId="12589"/>
    <cellStyle name="_Table_USA Ownership_Reporting Onatel septembre  2009 préparé_Budget Telmob 2011 3" xfId="12590"/>
    <cellStyle name="_Table_USA Ownership_Rev Fixe-Internet_Budget Telmob 2011 3" xfId="12591"/>
    <cellStyle name="_Table_USA Ownership_Rev Fixe-Internet_COMMENTAIRES JUILLET 2009_Budget Telmob 2011 3" xfId="12592"/>
    <cellStyle name="_Table_USA Ownership_TBG Onatel Février  2009  Vtbg V3_Budget Telmob 2011 3" xfId="12593"/>
    <cellStyle name="_Table_USA Ownership_TBG Onatel Février  2009  Vtbg V3_Commentaires TBG mars_Budget Telmob 2011 3" xfId="12594"/>
    <cellStyle name="_Table_USA Ownership_TBG Onatel Février  2009  Vtbg V3_Commentaires TBG mars_Copie de Flash du mois d' avril 2009 corrigé par NAIMI_Budget Telmob 2011 3" xfId="12595"/>
    <cellStyle name="_Table_USA Ownership_TBG Onatel Février  2009  Vtbg V3_Commentaires TBG mars_Copie de Flash du mois d' avril 2009 corrigé par NAIMI_Flash du mois de mai 2009_Budget Telmob 2011 3" xfId="12596"/>
    <cellStyle name="_Table_USA Ownership_TBG Onatel Février  2009  Vtbg V3_Commentaires TBG mars_Copie de Flash du mois d' avril 2009 corrigé par NAIMI_Flash du mois de septembre 2009 (2) (version 1)_Budget Telmob 2011 3" xfId="12597"/>
    <cellStyle name="_Table_USA Ownership_TBG Onatel Février  2009  Vtbg V3_Commentaires TBG mars_Copie de Flash du mois d' avril 2009 corrigé par NAIMI_Reporting Onatel Mai 2009 V 0_Budget Telmob 2011 3" xfId="12598"/>
    <cellStyle name="_Table_USA Ownership_TBG Onatel Février  2009  Vtbg V3_Commentaires TBG mars_Copie de Flash du mois d' avril 2009 corrigé par NAIMI_Reporting Onatel Mai 2009 V 0_Flash du mois de septembre 2009 (2) (version 1)_Budget Telmob 2011 3" xfId="12599"/>
    <cellStyle name="_Table_USA Ownership_TBG Onatel Février  2009  Vtbg V3_Commentaires TBG mars_Copie de Flash du mois d' avril 2009 corrigé par NAIMI_Reporting Onatel Mai 2009 V 0_Reporting Onatel septembre  2009 préparé_Budget Telmob 2011 3" xfId="12600"/>
    <cellStyle name="_Table_USA Ownership_TBG Onatel Février  2009  Vtbg V3_Commentaires TBG mars_Copie de Flash du mois d' avril 2009 corrigé par NAIMI_Reporting Onatel septembre  2009 préparé_Budget Telmob 2011 3" xfId="12601"/>
    <cellStyle name="_Table_USA Ownership_TBG Onatel Février  2009  Vtbg V3_Commentaires TBG mars_Flash du mois d' avril 2009_Budget Telmob 2011 3" xfId="12602"/>
    <cellStyle name="_Table_USA Ownership_TBG Onatel Février  2009  Vtbg V3_Commentaires TBG mars_Flash du mois d' avril 2009_Flash du mois de mai 2009_Budget Telmob 2011 3" xfId="12603"/>
    <cellStyle name="_Table_USA Ownership_TBG Onatel Février  2009  Vtbg V3_Commentaires TBG mars_Flash du mois d' avril 2009_Reporting Onatel Mai 2009 V 0_Budget Telmob 2011 3" xfId="12604"/>
    <cellStyle name="_Table_USA Ownership_TBG Onatel Février  2009  Vtbg V3_Commentaires TBG mars_Flash du mois de mai 2009_Budget Telmob 2011 3" xfId="12605"/>
    <cellStyle name="_Table_USA Ownership_TBG Onatel Février  2009  Vtbg V3_Commentaires TBG mars_Flash du mois de septembre 2009 (2) (version 1)_Budget Telmob 2011 3" xfId="12606"/>
    <cellStyle name="_Table_USA Ownership_TBG Onatel Février  2009  Vtbg V3_Commentaires TBG mars_Reporting Onatel Mai 2009 V 0_Budget Telmob 2011 3" xfId="12607"/>
    <cellStyle name="_Table_USA Ownership_TBG Onatel Février  2009  Vtbg V3_Copie de Flash du mois d' avril 2009 corrigé par NAIMI_Budget Telmob 2011 3" xfId="12608"/>
    <cellStyle name="_Table_USA Ownership_TBG Onatel Février  2009  Vtbg V3_Copie de Flash du mois d' avril 2009 corrigé par NAIMI_Flash du mois de mai 2009_Budget Telmob 2011 3" xfId="12609"/>
    <cellStyle name="_Table_USA Ownership_TBG Onatel Février  2009  Vtbg V3_Copie de Flash du mois d' avril 2009 corrigé par NAIMI_Reporting Onatel Mai 2009 V 0_Budget Telmob 2011 3" xfId="12610"/>
    <cellStyle name="_Table_USA Ownership_TBG Onatel Février  2009  Vtbg V3_Flash du mois d' avril 2009_Budget Telmob 2011 3" xfId="12611"/>
    <cellStyle name="_Table_USA Ownership_TBG Onatel Février  2009  Vtbg V3_Flash du mois d' avril 2009_Flash du mois de mai 2009_Budget Telmob 2011 3" xfId="12612"/>
    <cellStyle name="_Table_USA Ownership_TBG Onatel Février  2009  Vtbg V3_Flash du mois d' avril 2009_Reporting Onatel Mai 2009 V 0_Budget Telmob 2011 3" xfId="12613"/>
    <cellStyle name="_Table_USA Ownership_TBG Onatel Février  2009  Vtbg V3_Flash du mois de mai 2009_Budget Telmob 2011 3" xfId="12614"/>
    <cellStyle name="_Table_USA Ownership_TBG Onatel Février  2009  Vtbg V3_Flash du mois de septembre 2009 (2) (version 1)_Budget Telmob 2011 3" xfId="12615"/>
    <cellStyle name="_Table_USA Ownership_TBG Onatel Février  2009  Vtbg V3_Reporting Onatel Mai 2009 V 0_Budget Telmob 2011 3" xfId="12616"/>
    <cellStyle name="_TableHead_Budget Telmob 2011 2" xfId="12617"/>
    <cellStyle name="_TableHead_commentaires fixe  internet Déc 08_Budget Telmob 2011 2" xfId="12618"/>
    <cellStyle name="_TableHead_commentaires fixe  internet Déc 08_Commentaires TBG mars_Budget Telmob 2011 2" xfId="12619"/>
    <cellStyle name="_TableHead_commentaires fixe  internet Déc 08_Commentaires TBG mars_Copie de Flash du mois d' avril 2009 corrigé par NAIMI_Budget Telmob 2011 2" xfId="12620"/>
    <cellStyle name="_TableHead_commentaires fixe  internet Déc 08_Commentaires TBG mars_Copie de Flash du mois d' avril 2009 corrigé par NAIMI_Flash du mois de mai 2009_Budget Telmob 2011 2" xfId="12621"/>
    <cellStyle name="_TableHead_commentaires fixe  internet Déc 08_Commentaires TBG mars_Copie de Flash du mois d' avril 2009 corrigé par NAIMI_Reporting Onatel Mai 2009 V 0_Budget Telmob 2011 2" xfId="12622"/>
    <cellStyle name="_TableHead_commentaires fixe  internet Déc 08_Commentaires TBG mars_Flash du mois d' avril 2009_Budget Telmob 2011 2" xfId="12623"/>
    <cellStyle name="_TableHead_commentaires fixe  internet Déc 08_Commentaires TBG mars_Flash du mois d' avril 2009_Flash du mois de mai 2009_Budget Telmob 2011 2" xfId="12624"/>
    <cellStyle name="_TableHead_commentaires fixe  internet Déc 08_Commentaires TBG mars_Flash du mois d' avril 2009_Reporting Onatel Mai 2009 V 0_Budget Telmob 2011 2" xfId="12625"/>
    <cellStyle name="_TableHead_commentaires fixe  internet Déc 08_Commentaires TBG mars_Flash du mois de mai 2009_Budget Telmob 2011 2" xfId="12626"/>
    <cellStyle name="_TableHead_commentaires fixe  internet Déc 08_Commentaires TBG mars_Reporting Onatel Mai 2009 V 0_Budget Telmob 2011 2" xfId="12627"/>
    <cellStyle name="_TableHead_commentaires fixe  internet Déc 08_Copie de Flash du mois d' avril 2009 corrigé par NAIMI_Budget Telmob 2011 2" xfId="12628"/>
    <cellStyle name="_TableHead_commentaires fixe  internet Déc 08_Copie de Flash du mois d' avril 2009 corrigé par NAIMI_Flash du mois de mai 2009_Budget Telmob 2011 2" xfId="12629"/>
    <cellStyle name="_TableHead_commentaires fixe  internet Déc 08_Copie de Flash du mois d' avril 2009 corrigé par NAIMI_Reporting Onatel Mai 2009 V 0_Budget Telmob 2011 2" xfId="12630"/>
    <cellStyle name="_TableHead_commentaires fixe  internet Déc 08_Flash du mois d' avril 2009_Budget Telmob 2011 2" xfId="12631"/>
    <cellStyle name="_TableHead_commentaires fixe  internet Déc 08_Flash du mois d' avril 2009_Flash du mois de mai 2009_Budget Telmob 2011 2" xfId="12632"/>
    <cellStyle name="_TableHead_commentaires fixe  internet Déc 08_Flash du mois d' avril 2009_Reporting Onatel Mai 2009 V 0_Budget Telmob 2011 2" xfId="12633"/>
    <cellStyle name="_TableHead_commentaires fixe  internet Déc 08_Flash du mois de mai 2009_Budget Telmob 2011 2" xfId="12634"/>
    <cellStyle name="_TableHead_commentaires fixe  internet Déc 08_Reporting Onatel Avril 2009 V0_Budget Telmob 2011 2" xfId="12635"/>
    <cellStyle name="_TableHead_commentaires fixe  internet Déc 08_Reporting Onatel Avril 2009 V0_Copie de Flash du mois d' avril 2009 corrigé par NAIMI_Budget Telmob 2011 2" xfId="12636"/>
    <cellStyle name="_TableHead_commentaires fixe  internet Déc 08_Reporting Onatel Avril 2009 V0_Copie de Flash du mois d' avril 2009 corrigé par NAIMI_Flash du mois de mai 2009_Budget Telmob 2011 2" xfId="12637"/>
    <cellStyle name="_TableHead_commentaires fixe  internet Déc 08_Reporting Onatel Avril 2009 V0_Copie de Flash du mois d' avril 2009 corrigé par NAIMI_Reporting Onatel Mai 2009 V 0_Budget Telmob 2011 2" xfId="12638"/>
    <cellStyle name="_TableHead_commentaires fixe  internet Déc 08_Reporting Onatel Avril 2009 V0_Flash du mois de mai 2009_Budget Telmob 2011 2" xfId="12639"/>
    <cellStyle name="_TableHead_commentaires fixe  internet Déc 08_Reporting Onatel Avril 2009 V0_Reporting Onatel Mai 2009 V 0_Budget Telmob 2011 2" xfId="12640"/>
    <cellStyle name="_TableHead_commentaires fixe  internet Déc 08_Reporting Onatel Mai 2009 V 0 A ENVOYE_Budget Telmob 2011 2" xfId="12641"/>
    <cellStyle name="_TableHead_commentaires fixe  internet Déc 08_Reporting Onatel Mai 2009 V 0_Budget Telmob 2011 2" xfId="12642"/>
    <cellStyle name="_TableHead_commentaires fixe  internet Déc 08_TBG Onatel Février  2009  Vtbg V3_Budget Telmob 2011 2" xfId="12643"/>
    <cellStyle name="_TableHead_commentaires fixe  internet Déc 08_TBG Onatel Février  2009  Vtbg V3_Commentaires TBG mars_Budget Telmob 2011 2" xfId="12644"/>
    <cellStyle name="_TableHead_commentaires fixe  internet Déc 08_TBG Onatel Février  2009  Vtbg V3_Commentaires TBG mars_Copie de Flash du mois d' avril 2009 corrigé par NAIMI_Budget Telmob 2011 2" xfId="12645"/>
    <cellStyle name="_TableHead_commentaires fixe  internet Déc 08_TBG Onatel Février  2009  Vtbg V3_Commentaires TBG mars_Copie de Flash du mois d' avril 2009 corrigé par NAIMI_Flash du mois de mai 2009_Budget Telmob 2011 2" xfId="12646"/>
    <cellStyle name="_TableHead_commentaires fixe  internet Déc 08_TBG Onatel Février  2009  Vtbg V3_Commentaires TBG mars_Copie de Flash du mois d' avril 2009 corrigé par NAIMI_Reporting Onatel Mai 2009 V 0_Budget Telmob 2011 2" xfId="12647"/>
    <cellStyle name="_TableHead_commentaires fixe  internet Déc 08_TBG Onatel Février  2009  Vtbg V3_Commentaires TBG mars_Flash du mois d' avril 2009_Budget Telmob 2011 2" xfId="12648"/>
    <cellStyle name="_TableHead_commentaires fixe  internet Déc 08_TBG Onatel Février  2009  Vtbg V3_Commentaires TBG mars_Flash du mois d' avril 2009_Flash du mois de mai 2009_Budget Telmob 2011 2" xfId="12649"/>
    <cellStyle name="_TableHead_commentaires fixe  internet Déc 08_TBG Onatel Février  2009  Vtbg V3_Commentaires TBG mars_Flash du mois d' avril 2009_Reporting Onatel Mai 2009 V 0_Budget Telmob 2011 2" xfId="12650"/>
    <cellStyle name="_TableHead_commentaires fixe  internet Déc 08_TBG Onatel Février  2009  Vtbg V3_Commentaires TBG mars_Flash du mois de mai 2009_Budget Telmob 2011 2" xfId="12651"/>
    <cellStyle name="_TableHead_commentaires fixe  internet Déc 08_TBG Onatel Février  2009  Vtbg V3_Commentaires TBG mars_Reporting Onatel Mai 2009 V 0_Budget Telmob 2011 2" xfId="12652"/>
    <cellStyle name="_TableHead_commentaires fixe  internet Déc 08_TBG Onatel Février  2009  Vtbg V3_Copie de Flash du mois d' avril 2009 corrigé par NAIMI_Budget Telmob 2011 2" xfId="12653"/>
    <cellStyle name="_TableHead_commentaires fixe  internet Déc 08_TBG Onatel Février  2009  Vtbg V3_Copie de Flash du mois d' avril 2009 corrigé par NAIMI_Flash du mois de mai 2009_Budget Telmob 2011 2" xfId="12654"/>
    <cellStyle name="_TableHead_commentaires fixe  internet Déc 08_TBG Onatel Février  2009  Vtbg V3_Copie de Flash du mois d' avril 2009 corrigé par NAIMI_Reporting Onatel Mai 2009 V 0_Budget Telmob 2011 2" xfId="12655"/>
    <cellStyle name="_TableHead_commentaires fixe  internet Déc 08_TBG Onatel Février  2009  Vtbg V3_Flash du mois d' avril 2009_Budget Telmob 2011 2" xfId="12656"/>
    <cellStyle name="_TableHead_commentaires fixe  internet Déc 08_TBG Onatel Février  2009  Vtbg V3_Flash du mois d' avril 2009_Flash du mois de mai 2009_Budget Telmob 2011 2" xfId="12657"/>
    <cellStyle name="_TableHead_commentaires fixe  internet Déc 08_TBG Onatel Février  2009  Vtbg V3_Flash du mois d' avril 2009_Reporting Onatel Mai 2009 V 0_Budget Telmob 2011 2" xfId="12658"/>
    <cellStyle name="_TableHead_commentaires fixe  internet Déc 08_TBG Onatel Février  2009  Vtbg V3_Flash du mois de mai 2009_Budget Telmob 2011 2" xfId="12659"/>
    <cellStyle name="_TableHead_commentaires fixe  internet Déc 08_TBG Onatel Février  2009  Vtbg V3_Reporting Onatel Mai 2009 V 0_Budget Telmob 2011 2" xfId="12660"/>
    <cellStyle name="_TableHead_Commentaires TBG mars_Budget Telmob 2011 2" xfId="12661"/>
    <cellStyle name="_TableHead_Commentaires TBG mars_Copie de Flash du mois d' avril 2009 corrigé par NAIMI_Budget Telmob 2011 2" xfId="12662"/>
    <cellStyle name="_TableHead_Commentaires TBG mars_Copie de Flash du mois d' avril 2009 corrigé par NAIMI_Flash du mois de mai 2009_Budget Telmob 2011 2" xfId="12663"/>
    <cellStyle name="_TableHead_Commentaires TBG mars_Copie de Flash du mois d' avril 2009 corrigé par NAIMI_Reporting Onatel Mai 2009 V 0_Budget Telmob 2011 2" xfId="12664"/>
    <cellStyle name="_TableHead_Commentaires TBG mars_Flash du mois d' avril 2009_Budget Telmob 2011 2" xfId="12665"/>
    <cellStyle name="_TableHead_Commentaires TBG mars_Flash du mois d' avril 2009_Flash du mois de mai 2009_Budget Telmob 2011 2" xfId="12666"/>
    <cellStyle name="_TableHead_Commentaires TBG mars_Flash du mois d' avril 2009_Reporting Onatel Mai 2009 V 0_Budget Telmob 2011 2" xfId="12667"/>
    <cellStyle name="_TableHead_Commentaires TBG mars_Flash du mois de mai 2009_Budget Telmob 2011 2" xfId="12668"/>
    <cellStyle name="_TableHead_Commentaires TBG mars_Reporting Onatel Mai 2009 V 0_Budget Telmob 2011 2" xfId="12669"/>
    <cellStyle name="_TableHead_Copie de Flash du mois d' avril 2009 corrigé par NAIMI_Budget Telmob 2011 2" xfId="12670"/>
    <cellStyle name="_TableHead_Copie de Flash du mois d' avril 2009 corrigé par NAIMI_Flash du mois de mai 2009_Budget Telmob 2011 2" xfId="12671"/>
    <cellStyle name="_TableHead_Copie de Flash du mois d' avril 2009 corrigé par NAIMI_Reporting Onatel Mai 2009 V 0_Budget Telmob 2011 2" xfId="12672"/>
    <cellStyle name="_TableHead_Flash du mois d' avril 2009_Budget Telmob 2011 2" xfId="12673"/>
    <cellStyle name="_TableHead_Flash du mois d' avril 2009_Flash du mois de mai 2009_Budget Telmob 2011 2" xfId="12674"/>
    <cellStyle name="_TableHead_Flash du mois d' avril 2009_Reporting Onatel Mai 2009 V 0_Budget Telmob 2011 2" xfId="12675"/>
    <cellStyle name="_TableHead_Flash du mois de mai 2009_Budget Telmob 2011 2" xfId="12676"/>
    <cellStyle name="_TableHead_P &amp; L Conso_Budget Telmob 2011 2" xfId="12677"/>
    <cellStyle name="_TableHead_P &amp; L Conso_COMMENTAIRES JUILLET 2009_Budget Telmob 2011 2" xfId="12678"/>
    <cellStyle name="_TableHead_P&amp;L S1 2008_Budget Telmob 2011 2" xfId="12679"/>
    <cellStyle name="_TableHead_Reporting Onatel Avril 2009 V0_Budget Telmob 2011 2" xfId="12680"/>
    <cellStyle name="_TableHead_Reporting Onatel Avril 2009 V0_Copie de Flash du mois d' avril 2009 corrigé par NAIMI_Budget Telmob 2011 2" xfId="12681"/>
    <cellStyle name="_TableHead_Reporting Onatel Avril 2009 V0_Copie de Flash du mois d' avril 2009 corrigé par NAIMI_Flash du mois de mai 2009_Budget Telmob 2011 2" xfId="12682"/>
    <cellStyle name="_TableHead_Reporting Onatel Avril 2009 V0_Copie de Flash du mois d' avril 2009 corrigé par NAIMI_Reporting Onatel Mai 2009 V 0_Budget Telmob 2011 2" xfId="12683"/>
    <cellStyle name="_TableHead_Reporting Onatel Avril 2009 V0_Flash du mois de mai 2009_Budget Telmob 2011 2" xfId="12684"/>
    <cellStyle name="_TableHead_Reporting Onatel Avril 2009 V0_Reporting Onatel Mai 2009 V 0_Budget Telmob 2011 2" xfId="12685"/>
    <cellStyle name="_TableHead_Reporting Onatel Mai 2009 V 0 A ENVOYE_Budget Telmob 2011 2" xfId="12686"/>
    <cellStyle name="_TableHead_Reporting Onatel Mai 2009 V 0_Budget Telmob 2011 2" xfId="12687"/>
    <cellStyle name="_TableHead_Rev Fixe-Internet_Budget Telmob 2011 2" xfId="12688"/>
    <cellStyle name="_TableHead_Rev Fixe-Internet_COMMENTAIRES JUILLET 2009_Budget Telmob 2011 2" xfId="12689"/>
    <cellStyle name="_TableHead_TBG Onatel Février  2009  Vtbg V3_Budget Telmob 2011 2" xfId="12690"/>
    <cellStyle name="_TableHead_TBG Onatel Février  2009  Vtbg V3_Commentaires TBG mars_Budget Telmob 2011 2" xfId="12691"/>
    <cellStyle name="_TableHead_TBG Onatel Février  2009  Vtbg V3_Commentaires TBG mars_Copie de Flash du mois d' avril 2009 corrigé par NAIMI_Budget Telmob 2011 2" xfId="12692"/>
    <cellStyle name="_TableHead_TBG Onatel Février  2009  Vtbg V3_Commentaires TBG mars_Copie de Flash du mois d' avril 2009 corrigé par NAIMI_Flash du mois de mai 2009_Budget Telmob 2011 2" xfId="12693"/>
    <cellStyle name="_TableHead_TBG Onatel Février  2009  Vtbg V3_Commentaires TBG mars_Copie de Flash du mois d' avril 2009 corrigé par NAIMI_Reporting Onatel Mai 2009 V 0_Budget Telmob 2011 2" xfId="12694"/>
    <cellStyle name="_TableHead_TBG Onatel Février  2009  Vtbg V3_Commentaires TBG mars_Flash du mois d' avril 2009_Budget Telmob 2011 2" xfId="12695"/>
    <cellStyle name="_TableHead_TBG Onatel Février  2009  Vtbg V3_Commentaires TBG mars_Flash du mois d' avril 2009_Flash du mois de mai 2009_Budget Telmob 2011 2" xfId="12696"/>
    <cellStyle name="_TableHead_TBG Onatel Février  2009  Vtbg V3_Commentaires TBG mars_Flash du mois d' avril 2009_Reporting Onatel Mai 2009 V 0_Budget Telmob 2011 2" xfId="12697"/>
    <cellStyle name="_TableHead_TBG Onatel Février  2009  Vtbg V3_Commentaires TBG mars_Flash du mois de mai 2009_Budget Telmob 2011 2" xfId="12698"/>
    <cellStyle name="_TableHead_TBG Onatel Février  2009  Vtbg V3_Commentaires TBG mars_Reporting Onatel Mai 2009 V 0_Budget Telmob 2011 2" xfId="12699"/>
    <cellStyle name="_TableHead_TBG Onatel Février  2009  Vtbg V3_Copie de Flash du mois d' avril 2009 corrigé par NAIMI_Budget Telmob 2011 2" xfId="12700"/>
    <cellStyle name="_TableHead_TBG Onatel Février  2009  Vtbg V3_Copie de Flash du mois d' avril 2009 corrigé par NAIMI_Flash du mois de mai 2009_Budget Telmob 2011 2" xfId="12701"/>
    <cellStyle name="_TableHead_TBG Onatel Février  2009  Vtbg V3_Copie de Flash du mois d' avril 2009 corrigé par NAIMI_Reporting Onatel Mai 2009 V 0_Budget Telmob 2011 2" xfId="12702"/>
    <cellStyle name="_TableHead_TBG Onatel Février  2009  Vtbg V3_Flash du mois d' avril 2009_Budget Telmob 2011 2" xfId="12703"/>
    <cellStyle name="_TableHead_TBG Onatel Février  2009  Vtbg V3_Flash du mois d' avril 2009_Flash du mois de mai 2009_Budget Telmob 2011 2" xfId="12704"/>
    <cellStyle name="_TableHead_TBG Onatel Février  2009  Vtbg V3_Flash du mois d' avril 2009_Reporting Onatel Mai 2009 V 0_Budget Telmob 2011 2" xfId="12705"/>
    <cellStyle name="_TableHead_TBG Onatel Février  2009  Vtbg V3_Flash du mois de mai 2009_Budget Telmob 2011 2" xfId="12706"/>
    <cellStyle name="_TableHead_TBG Onatel Février  2009  Vtbg V3_Reporting Onatel Mai 2009 V 0_Budget Telmob 2011 2" xfId="12707"/>
    <cellStyle name="_TableHeading_Budget Telmob 2011 2" xfId="12708"/>
    <cellStyle name="_TableHeading_commentaires fixe  internet Déc 08_Budget Telmob 2011 2" xfId="12709"/>
    <cellStyle name="_TableHeading_commentaires fixe  internet Déc 08_Commentaires TBG mars_Budget Telmob 2011 2" xfId="12710"/>
    <cellStyle name="_TableHeading_commentaires fixe  internet Déc 08_Commentaires TBG mars_Copie de Flash du mois d' avril 2009 corrigé par NAIMI_Budget Telmob 2011 2" xfId="12711"/>
    <cellStyle name="_TableHeading_commentaires fixe  internet Déc 08_Commentaires TBG mars_Copie de Flash du mois d' avril 2009 corrigé par NAIMI_Flash du mois de mai 2009_Budget Telmob 2011 2" xfId="12712"/>
    <cellStyle name="_TableHeading_commentaires fixe  internet Déc 08_Commentaires TBG mars_Copie de Flash du mois d' avril 2009 corrigé par NAIMI_Reporting Onatel Mai 2009 V 0_Budget Telmob 2011 2" xfId="12713"/>
    <cellStyle name="_TableHeading_commentaires fixe  internet Déc 08_Commentaires TBG mars_Flash du mois d' avril 2009_Budget Telmob 2011 2" xfId="12714"/>
    <cellStyle name="_TableHeading_commentaires fixe  internet Déc 08_Commentaires TBG mars_Flash du mois d' avril 2009_Flash du mois de mai 2009_Budget Telmob 2011 2" xfId="12715"/>
    <cellStyle name="_TableHeading_commentaires fixe  internet Déc 08_Commentaires TBG mars_Flash du mois d' avril 2009_Reporting Onatel Mai 2009 V 0_Budget Telmob 2011 2" xfId="12716"/>
    <cellStyle name="_TableHeading_commentaires fixe  internet Déc 08_Commentaires TBG mars_Flash du mois de mai 2009_Budget Telmob 2011 2" xfId="12717"/>
    <cellStyle name="_TableHeading_commentaires fixe  internet Déc 08_Commentaires TBG mars_Reporting Onatel Mai 2009 V 0_Budget Telmob 2011 2" xfId="12718"/>
    <cellStyle name="_TableHeading_commentaires fixe  internet Déc 08_Copie de Flash du mois d' avril 2009 corrigé par NAIMI_Budget Telmob 2011 2" xfId="12719"/>
    <cellStyle name="_TableHeading_commentaires fixe  internet Déc 08_Copie de Flash du mois d' avril 2009 corrigé par NAIMI_Flash du mois de mai 2009_Budget Telmob 2011 2" xfId="12720"/>
    <cellStyle name="_TableHeading_commentaires fixe  internet Déc 08_Copie de Flash du mois d' avril 2009 corrigé par NAIMI_Reporting Onatel Mai 2009 V 0_Budget Telmob 2011 2" xfId="12721"/>
    <cellStyle name="_TableHeading_commentaires fixe  internet Déc 08_Flash du mois d' avril 2009_Budget Telmob 2011 2" xfId="12722"/>
    <cellStyle name="_TableHeading_commentaires fixe  internet Déc 08_Flash du mois d' avril 2009_Flash du mois de mai 2009_Budget Telmob 2011 2" xfId="12723"/>
    <cellStyle name="_TableHeading_commentaires fixe  internet Déc 08_Flash du mois d' avril 2009_Reporting Onatel Mai 2009 V 0_Budget Telmob 2011 2" xfId="12724"/>
    <cellStyle name="_TableHeading_commentaires fixe  internet Déc 08_Flash du mois de mai 2009_Budget Telmob 2011 2" xfId="12725"/>
    <cellStyle name="_TableHeading_commentaires fixe  internet Déc 08_Reporting Onatel Avril 2009 V0_Budget Telmob 2011 2" xfId="12726"/>
    <cellStyle name="_TableHeading_commentaires fixe  internet Déc 08_Reporting Onatel Avril 2009 V0_Copie de Flash du mois d' avril 2009 corrigé par NAIMI_Budget Telmob 2011 2" xfId="12727"/>
    <cellStyle name="_TableHeading_commentaires fixe  internet Déc 08_Reporting Onatel Avril 2009 V0_Copie de Flash du mois d' avril 2009 corrigé par NAIMI_Flash du mois de mai 2009_Budget Telmob 2011 2" xfId="12728"/>
    <cellStyle name="_TableHeading_commentaires fixe  internet Déc 08_Reporting Onatel Avril 2009 V0_Copie de Flash du mois d' avril 2009 corrigé par NAIMI_Reporting Onatel Mai 2009 V 0_Budget Telmob 2011 2" xfId="12729"/>
    <cellStyle name="_TableHeading_commentaires fixe  internet Déc 08_Reporting Onatel Avril 2009 V0_Flash du mois de mai 2009_Budget Telmob 2011 2" xfId="12730"/>
    <cellStyle name="_TableHeading_commentaires fixe  internet Déc 08_Reporting Onatel Avril 2009 V0_Reporting Onatel Mai 2009 V 0_Budget Telmob 2011 2" xfId="12731"/>
    <cellStyle name="_TableHeading_commentaires fixe  internet Déc 08_Reporting Onatel Mai 2009 V 0 A ENVOYE_Budget Telmob 2011 2" xfId="12732"/>
    <cellStyle name="_TableHeading_commentaires fixe  internet Déc 08_Reporting Onatel Mai 2009 V 0_Budget Telmob 2011 2" xfId="12733"/>
    <cellStyle name="_TableHeading_commentaires fixe  internet Déc 08_TBG Onatel Février  2009  Vtbg V3_Budget Telmob 2011 2" xfId="12734"/>
    <cellStyle name="_TableHeading_commentaires fixe  internet Déc 08_TBG Onatel Février  2009  Vtbg V3_Commentaires TBG mars_Budget Telmob 2011 2" xfId="12735"/>
    <cellStyle name="_TableHeading_commentaires fixe  internet Déc 08_TBG Onatel Février  2009  Vtbg V3_Commentaires TBG mars_Copie de Flash du mois d' avril 2009 corrigé par NAIMI_Budget Telmob 2011 2" xfId="12736"/>
    <cellStyle name="_TableHeading_commentaires fixe  internet Déc 08_TBG Onatel Février  2009  Vtbg V3_Commentaires TBG mars_Copie de Flash du mois d' avril 2009 corrigé par NAIMI_Flash du mois de mai 2009_Budget Telmob 2011 2" xfId="12737"/>
    <cellStyle name="_TableHeading_commentaires fixe  internet Déc 08_TBG Onatel Février  2009  Vtbg V3_Commentaires TBG mars_Copie de Flash du mois d' avril 2009 corrigé par NAIMI_Reporting Onatel Mai 2009 V 0_Budget Telmob 2011 2" xfId="12738"/>
    <cellStyle name="_TableHeading_commentaires fixe  internet Déc 08_TBG Onatel Février  2009  Vtbg V3_Commentaires TBG mars_Flash du mois d' avril 2009_Budget Telmob 2011 2" xfId="12739"/>
    <cellStyle name="_TableHeading_commentaires fixe  internet Déc 08_TBG Onatel Février  2009  Vtbg V3_Commentaires TBG mars_Flash du mois d' avril 2009_Flash du mois de mai 2009_Budget Telmob 2011 2" xfId="12740"/>
    <cellStyle name="_TableHeading_commentaires fixe  internet Déc 08_TBG Onatel Février  2009  Vtbg V3_Commentaires TBG mars_Flash du mois d' avril 2009_Reporting Onatel Mai 2009 V 0_Budget Telmob 2011 2" xfId="12741"/>
    <cellStyle name="_TableHeading_commentaires fixe  internet Déc 08_TBG Onatel Février  2009  Vtbg V3_Commentaires TBG mars_Flash du mois de mai 2009_Budget Telmob 2011 2" xfId="12742"/>
    <cellStyle name="_TableHeading_commentaires fixe  internet Déc 08_TBG Onatel Février  2009  Vtbg V3_Commentaires TBG mars_Reporting Onatel Mai 2009 V 0_Budget Telmob 2011 2" xfId="12743"/>
    <cellStyle name="_TableHeading_commentaires fixe  internet Déc 08_TBG Onatel Février  2009  Vtbg V3_Copie de Flash du mois d' avril 2009 corrigé par NAIMI_Budget Telmob 2011 2" xfId="12744"/>
    <cellStyle name="_TableHeading_commentaires fixe  internet Déc 08_TBG Onatel Février  2009  Vtbg V3_Copie de Flash du mois d' avril 2009 corrigé par NAIMI_Flash du mois de mai 2009_Budget Telmob 2011 2" xfId="12745"/>
    <cellStyle name="_TableHeading_commentaires fixe  internet Déc 08_TBG Onatel Février  2009  Vtbg V3_Copie de Flash du mois d' avril 2009 corrigé par NAIMI_Reporting Onatel Mai 2009 V 0_Budget Telmob 2011 2" xfId="12746"/>
    <cellStyle name="_TableHeading_commentaires fixe  internet Déc 08_TBG Onatel Février  2009  Vtbg V3_Flash du mois d' avril 2009_Budget Telmob 2011 2" xfId="12747"/>
    <cellStyle name="_TableHeading_commentaires fixe  internet Déc 08_TBG Onatel Février  2009  Vtbg V3_Flash du mois d' avril 2009_Flash du mois de mai 2009_Budget Telmob 2011 2" xfId="12748"/>
    <cellStyle name="_TableHeading_commentaires fixe  internet Déc 08_TBG Onatel Février  2009  Vtbg V3_Flash du mois d' avril 2009_Reporting Onatel Mai 2009 V 0_Budget Telmob 2011 2" xfId="12749"/>
    <cellStyle name="_TableHeading_commentaires fixe  internet Déc 08_TBG Onatel Février  2009  Vtbg V3_Flash du mois de mai 2009_Budget Telmob 2011 2" xfId="12750"/>
    <cellStyle name="_TableHeading_commentaires fixe  internet Déc 08_TBG Onatel Février  2009  Vtbg V3_Reporting Onatel Mai 2009 V 0_Budget Telmob 2011 2" xfId="12751"/>
    <cellStyle name="_TableHeading_Commentaires TBG mars_Budget Telmob 2011 2" xfId="12752"/>
    <cellStyle name="_TableHeading_Commentaires TBG mars_Copie de Flash du mois d' avril 2009 corrigé par NAIMI_Budget Telmob 2011 2" xfId="12753"/>
    <cellStyle name="_TableHeading_Commentaires TBG mars_Copie de Flash du mois d' avril 2009 corrigé par NAIMI_Flash du mois de mai 2009_Budget Telmob 2011 2" xfId="12754"/>
    <cellStyle name="_TableHeading_Commentaires TBG mars_Copie de Flash du mois d' avril 2009 corrigé par NAIMI_Reporting Onatel Mai 2009 V 0_Budget Telmob 2011 2" xfId="12755"/>
    <cellStyle name="_TableHeading_Commentaires TBG mars_Flash du mois d' avril 2009_Budget Telmob 2011 2" xfId="12756"/>
    <cellStyle name="_TableHeading_Commentaires TBG mars_Flash du mois d' avril 2009_Flash du mois de mai 2009_Budget Telmob 2011 2" xfId="12757"/>
    <cellStyle name="_TableHeading_Commentaires TBG mars_Flash du mois d' avril 2009_Reporting Onatel Mai 2009 V 0_Budget Telmob 2011 2" xfId="12758"/>
    <cellStyle name="_TableHeading_Commentaires TBG mars_Flash du mois de mai 2009_Budget Telmob 2011 2" xfId="12759"/>
    <cellStyle name="_TableHeading_Commentaires TBG mars_Reporting Onatel Mai 2009 V 0_Budget Telmob 2011 2" xfId="12760"/>
    <cellStyle name="_TableHeading_Copie de Flash du mois d' avril 2009 corrigé par NAIMI_Budget Telmob 2011 2" xfId="12761"/>
    <cellStyle name="_TableHeading_Copie de Flash du mois d' avril 2009 corrigé par NAIMI_Flash du mois de mai 2009_Budget Telmob 2011 2" xfId="12762"/>
    <cellStyle name="_TableHeading_Copie de Flash du mois d' avril 2009 corrigé par NAIMI_Reporting Onatel Mai 2009 V 0_Budget Telmob 2011 2" xfId="12763"/>
    <cellStyle name="_TableHeading_Flash du mois d' avril 2009_Budget Telmob 2011 2" xfId="12764"/>
    <cellStyle name="_TableHeading_Flash du mois d' avril 2009_Flash du mois de mai 2009_Budget Telmob 2011 2" xfId="12765"/>
    <cellStyle name="_TableHeading_Flash du mois d' avril 2009_Reporting Onatel Mai 2009 V 0_Budget Telmob 2011 2" xfId="12766"/>
    <cellStyle name="_TableHeading_Flash du mois de mai 2009_Budget Telmob 2011 2" xfId="12767"/>
    <cellStyle name="_TableHeading_P &amp; L Conso_Budget Telmob 2011 2" xfId="12768"/>
    <cellStyle name="_TableHeading_P &amp; L Conso_COMMENTAIRES JUILLET 2009_Budget Telmob 2011 2" xfId="12769"/>
    <cellStyle name="_TableHeading_P&amp;L S1 2008_Budget Telmob 2011 2" xfId="12770"/>
    <cellStyle name="_TableHeading_Reporting Onatel Avril 2009 V0_Budget Telmob 2011 2" xfId="12771"/>
    <cellStyle name="_TableHeading_Reporting Onatel Avril 2009 V0_Copie de Flash du mois d' avril 2009 corrigé par NAIMI_Budget Telmob 2011 2" xfId="12772"/>
    <cellStyle name="_TableHeading_Reporting Onatel Avril 2009 V0_Copie de Flash du mois d' avril 2009 corrigé par NAIMI_Flash du mois de mai 2009_Budget Telmob 2011 2" xfId="12773"/>
    <cellStyle name="_TableHeading_Reporting Onatel Avril 2009 V0_Copie de Flash du mois d' avril 2009 corrigé par NAIMI_Reporting Onatel Mai 2009 V 0_Budget Telmob 2011 2" xfId="12774"/>
    <cellStyle name="_TableHeading_Reporting Onatel Avril 2009 V0_Flash du mois de mai 2009_Budget Telmob 2011 2" xfId="12775"/>
    <cellStyle name="_TableHeading_Reporting Onatel Avril 2009 V0_Reporting Onatel Mai 2009 V 0_Budget Telmob 2011 2" xfId="12776"/>
    <cellStyle name="_TableHeading_Reporting Onatel Mai 2009 V 0 A ENVOYE_Budget Telmob 2011 2" xfId="12777"/>
    <cellStyle name="_TableHeading_Reporting Onatel Mai 2009 V 0_Budget Telmob 2011 2" xfId="12778"/>
    <cellStyle name="_TableHeading_Rev Fixe-Internet_Budget Telmob 2011 2" xfId="12779"/>
    <cellStyle name="_TableHeading_Rev Fixe-Internet_COMMENTAIRES JUILLET 2009_Budget Telmob 2011 2" xfId="12780"/>
    <cellStyle name="_TableHeading_TBG Onatel Février  2009  Vtbg V3_Budget Telmob 2011 2" xfId="12781"/>
    <cellStyle name="_TableHeading_TBG Onatel Février  2009  Vtbg V3_Commentaires TBG mars_Budget Telmob 2011 2" xfId="12782"/>
    <cellStyle name="_TableHeading_TBG Onatel Février  2009  Vtbg V3_Commentaires TBG mars_Copie de Flash du mois d' avril 2009 corrigé par NAIMI_Budget Telmob 2011 2" xfId="12783"/>
    <cellStyle name="_TableHeading_TBG Onatel Février  2009  Vtbg V3_Commentaires TBG mars_Copie de Flash du mois d' avril 2009 corrigé par NAIMI_Flash du mois de mai 2009_Budget Telmob 2011 2" xfId="12784"/>
    <cellStyle name="_TableHeading_TBG Onatel Février  2009  Vtbg V3_Commentaires TBG mars_Copie de Flash du mois d' avril 2009 corrigé par NAIMI_Reporting Onatel Mai 2009 V 0_Budget Telmob 2011 2" xfId="12785"/>
    <cellStyle name="_TableHeading_TBG Onatel Février  2009  Vtbg V3_Commentaires TBG mars_Flash du mois d' avril 2009_Budget Telmob 2011 2" xfId="12786"/>
    <cellStyle name="_TableHeading_TBG Onatel Février  2009  Vtbg V3_Commentaires TBG mars_Flash du mois d' avril 2009_Flash du mois de mai 2009_Budget Telmob 2011 2" xfId="12787"/>
    <cellStyle name="_TableHeading_TBG Onatel Février  2009  Vtbg V3_Commentaires TBG mars_Flash du mois d' avril 2009_Reporting Onatel Mai 2009 V 0_Budget Telmob 2011 2" xfId="12788"/>
    <cellStyle name="_TableHeading_TBG Onatel Février  2009  Vtbg V3_Commentaires TBG mars_Flash du mois de mai 2009_Budget Telmob 2011 2" xfId="12789"/>
    <cellStyle name="_TableHeading_TBG Onatel Février  2009  Vtbg V3_Commentaires TBG mars_Reporting Onatel Mai 2009 V 0_Budget Telmob 2011 2" xfId="12790"/>
    <cellStyle name="_TableHeading_TBG Onatel Février  2009  Vtbg V3_Copie de Flash du mois d' avril 2009 corrigé par NAIMI_Budget Telmob 2011 2" xfId="12791"/>
    <cellStyle name="_TableHeading_TBG Onatel Février  2009  Vtbg V3_Copie de Flash du mois d' avril 2009 corrigé par NAIMI_Flash du mois de mai 2009_Budget Telmob 2011 2" xfId="12792"/>
    <cellStyle name="_TableHeading_TBG Onatel Février  2009  Vtbg V3_Copie de Flash du mois d' avril 2009 corrigé par NAIMI_Reporting Onatel Mai 2009 V 0_Budget Telmob 2011 2" xfId="12793"/>
    <cellStyle name="_TableHeading_TBG Onatel Février  2009  Vtbg V3_Flash du mois d' avril 2009_Budget Telmob 2011 2" xfId="12794"/>
    <cellStyle name="_TableHeading_TBG Onatel Février  2009  Vtbg V3_Flash du mois d' avril 2009_Flash du mois de mai 2009_Budget Telmob 2011 2" xfId="12795"/>
    <cellStyle name="_TableHeading_TBG Onatel Février  2009  Vtbg V3_Flash du mois d' avril 2009_Reporting Onatel Mai 2009 V 0_Budget Telmob 2011 2" xfId="12796"/>
    <cellStyle name="_TableHeading_TBG Onatel Février  2009  Vtbg V3_Flash du mois de mai 2009_Budget Telmob 2011 2" xfId="12797"/>
    <cellStyle name="_TableHeading_TBG Onatel Février  2009  Vtbg V3_Reporting Onatel Mai 2009 V 0_Budget Telmob 2011 2" xfId="12798"/>
    <cellStyle name="Normal 20 10" xfId="12799"/>
    <cellStyle name="Pourcentage 17 9" xfId="12800"/>
    <cellStyle name="Normal 21 10" xfId="12801"/>
    <cellStyle name="Pourcentage 18 9" xfId="12802"/>
    <cellStyle name="Normal 12 2 11" xfId="12803"/>
    <cellStyle name="Normal 3 2 2 8" xfId="12804"/>
    <cellStyle name="Normal 4 2 9" xfId="12805"/>
    <cellStyle name="Normal 5 2 2 8" xfId="12806"/>
    <cellStyle name="Normal 6 2 3 8" xfId="12807"/>
    <cellStyle name="Normal 8 2 9" xfId="12808"/>
    <cellStyle name="Normal 20 2 9" xfId="12809"/>
    <cellStyle name="Pourcentage 17 2 8" xfId="12810"/>
    <cellStyle name="Normal 21 2 9" xfId="12811"/>
    <cellStyle name="Pourcentage 18 2 8" xfId="12812"/>
    <cellStyle name="20 % - Accent1 15" xfId="12813"/>
    <cellStyle name="40 % - Accent1 15" xfId="12814"/>
    <cellStyle name="20 % - Accent2 15" xfId="12815"/>
    <cellStyle name="40 % - Accent2 15" xfId="12816"/>
    <cellStyle name="20 % - Accent3 15" xfId="12817"/>
    <cellStyle name="40 % - Accent3 15" xfId="12818"/>
    <cellStyle name="20 % - Accent4 15" xfId="12819"/>
    <cellStyle name="40 % - Accent4 15" xfId="12820"/>
    <cellStyle name="20 % - Accent5 15" xfId="12821"/>
    <cellStyle name="40 % - Accent5 15" xfId="12822"/>
    <cellStyle name="20 % - Accent6 15" xfId="12823"/>
    <cellStyle name="40 % - Accent6 15" xfId="12824"/>
    <cellStyle name="Normal 3 3 8" xfId="12825"/>
    <cellStyle name="Pourcentage 3 3 8" xfId="12826"/>
    <cellStyle name="Normal 23 8" xfId="12827"/>
    <cellStyle name="Commentaire 5 9" xfId="12828"/>
    <cellStyle name="Milliers 14 7" xfId="12829"/>
    <cellStyle name="Normal 24 8" xfId="12830"/>
    <cellStyle name="Normal 27 8" xfId="12831"/>
    <cellStyle name="Normal 25 8" xfId="12832"/>
    <cellStyle name="Normal 26 8" xfId="12833"/>
    <cellStyle name="Calcul 2 2 4" xfId="12834"/>
    <cellStyle name="Calcul 3 2 3" xfId="12835"/>
    <cellStyle name="Calcul 4 2 3" xfId="12836"/>
    <cellStyle name="Calcul 6 4" xfId="12837"/>
    <cellStyle name="Comma [0] 10 3" xfId="12838"/>
    <cellStyle name="Comma [0] 11 3" xfId="12839"/>
    <cellStyle name="Comma [0] 12 3" xfId="12840"/>
    <cellStyle name="Comma [0] 13 3" xfId="12841"/>
    <cellStyle name="Comma [0] 14 3" xfId="12842"/>
    <cellStyle name="Comma [0] 15 3" xfId="12843"/>
    <cellStyle name="Comma [0] 16 3" xfId="12844"/>
    <cellStyle name="Comma [0] 17 3" xfId="12845"/>
    <cellStyle name="Comma [0] 2 3" xfId="12846"/>
    <cellStyle name="Comma [0] 3 3" xfId="12847"/>
    <cellStyle name="Comma [0] 4 3" xfId="12848"/>
    <cellStyle name="Comma [0] 5 3" xfId="12849"/>
    <cellStyle name="Comma [0] 6 3" xfId="12850"/>
    <cellStyle name="Comma [0] 7 3" xfId="12851"/>
    <cellStyle name="Comma [0] 8 3" xfId="12852"/>
    <cellStyle name="Comma [0] 9 3" xfId="12853"/>
    <cellStyle name="Commentaire 5 2 3" xfId="12854"/>
    <cellStyle name="Commentaire 6 3" xfId="12855"/>
    <cellStyle name="Entrée 2 2 4" xfId="12856"/>
    <cellStyle name="Entrée 3 2 3" xfId="12857"/>
    <cellStyle name="Entrée 4 2 3" xfId="12858"/>
    <cellStyle name="Entrée 6 4" xfId="12859"/>
    <cellStyle name="Sortie 2 2 4" xfId="12860"/>
    <cellStyle name="Sortie 3 2 3" xfId="12861"/>
    <cellStyle name="Sortie 4 2 3" xfId="12862"/>
    <cellStyle name="Sortie 6 4" xfId="12863"/>
    <cellStyle name="Titre 3 2 2 3" xfId="12864"/>
    <cellStyle name="Titre 3 3 2 2" xfId="12865"/>
    <cellStyle name="Titre 3 4 2 2" xfId="12866"/>
    <cellStyle name="Titre 3 6 3" xfId="12867"/>
    <cellStyle name="Total 2 2 4" xfId="12868"/>
    <cellStyle name="Total 3 2 3" xfId="12869"/>
    <cellStyle name="Total 4 2 3" xfId="12870"/>
    <cellStyle name="Total 6 3" xfId="12871"/>
    <cellStyle name="Comma [0] 18 3" xfId="12872"/>
    <cellStyle name="Normal 43 6" xfId="12873"/>
    <cellStyle name="40 % - Accent4 10 6" xfId="12874"/>
    <cellStyle name="20 % - Accent4 10 6" xfId="12875"/>
    <cellStyle name="20 % - Accent1 9 6" xfId="12876"/>
    <cellStyle name="20 % - Accent3 9 6" xfId="12877"/>
    <cellStyle name="20 % - Accent5 9 6" xfId="12878"/>
    <cellStyle name="40 % - Accent1 9 6" xfId="12879"/>
    <cellStyle name="40 % - Accent3 9 6" xfId="12880"/>
    <cellStyle name="40 % - Accent6 9 6" xfId="12881"/>
    <cellStyle name="Normal 77 6" xfId="12882"/>
    <cellStyle name="40 % - Accent6 8 6" xfId="12883"/>
    <cellStyle name="40 % - Accent1 8 6" xfId="12884"/>
    <cellStyle name="20 % - Accent4 8 6" xfId="12885"/>
    <cellStyle name="20 % - Accent3 8 6" xfId="12886"/>
    <cellStyle name="20 % - Accent2 8 6" xfId="12887"/>
    <cellStyle name="20 % - Accent1 8 6" xfId="12888"/>
    <cellStyle name="20 % - Accent1 7 6" xfId="12889"/>
    <cellStyle name="20 % - Accent2 7 6" xfId="12890"/>
    <cellStyle name="20 % - Accent3 7 6" xfId="12891"/>
    <cellStyle name="20 % - Accent4 7 6" xfId="12892"/>
    <cellStyle name="20 % - Accent5 7 6" xfId="12893"/>
    <cellStyle name="20 % - Accent6 7 6" xfId="12894"/>
    <cellStyle name="40 % - Accent1 7 6" xfId="12895"/>
    <cellStyle name="40 % - Accent2 7 6" xfId="12896"/>
    <cellStyle name="40 % - Accent3 7 6" xfId="12897"/>
    <cellStyle name="40 % - Accent4 7 6" xfId="12898"/>
    <cellStyle name="40 % - Accent5 7 6" xfId="12899"/>
    <cellStyle name="40 % - Accent6 7 6" xfId="12900"/>
    <cellStyle name="Normal 76 6" xfId="12901"/>
    <cellStyle name="Milliers 16 6" xfId="12902"/>
    <cellStyle name="Normal 3 12 6" xfId="12903"/>
    <cellStyle name="40 % - Accent6 10 6" xfId="12904"/>
    <cellStyle name="40 % - Accent2 10 6" xfId="12905"/>
    <cellStyle name="20 % - Accent6 10 6" xfId="12906"/>
    <cellStyle name="20 % - Accent2 10 6" xfId="12907"/>
    <cellStyle name="Normal 75 6" xfId="12908"/>
    <cellStyle name="40 % - Accent4 9 6" xfId="12909"/>
    <cellStyle name="Normal 12 4 6" xfId="12910"/>
    <cellStyle name="Normal 3 2 4 6" xfId="12911"/>
    <cellStyle name="Normal 4 14 6" xfId="12912"/>
    <cellStyle name="Normal 5 2 4 6" xfId="12913"/>
    <cellStyle name="Normal 6 2 4 6" xfId="12914"/>
    <cellStyle name="Normal 8 4 6" xfId="12915"/>
    <cellStyle name="Normal 55 6" xfId="12916"/>
    <cellStyle name="Normal 74 6" xfId="12917"/>
    <cellStyle name="20 % - Accent2 9 6" xfId="12918"/>
    <cellStyle name="20 % - Accent4 9 6" xfId="12919"/>
    <cellStyle name="20 % - Accent6 9 6" xfId="12920"/>
    <cellStyle name="40 % - Accent2 9 6" xfId="12921"/>
    <cellStyle name="40 % - Accent5 9 6" xfId="12922"/>
    <cellStyle name="40 % - Accent5 8 6" xfId="12923"/>
    <cellStyle name="40 % - Accent4 8 6" xfId="12924"/>
    <cellStyle name="40 % - Accent3 8 6" xfId="12925"/>
    <cellStyle name="40 % - Accent2 8 6" xfId="12926"/>
    <cellStyle name="20 % - Accent6 8 6" xfId="12927"/>
    <cellStyle name="20 % - Accent5 8 6" xfId="12928"/>
    <cellStyle name="Normal 20 4 6" xfId="12929"/>
    <cellStyle name="Pourcentage 17 3 6" xfId="12930"/>
    <cellStyle name="Normal 21 4 6" xfId="12931"/>
    <cellStyle name="Pourcentage 18 3 6" xfId="12932"/>
    <cellStyle name="Normal 12 2 3 6" xfId="12933"/>
    <cellStyle name="Normal 3 2 2 2 6" xfId="12934"/>
    <cellStyle name="Normal 4 2 3 6" xfId="12935"/>
    <cellStyle name="Normal 5 2 2 2 6" xfId="12936"/>
    <cellStyle name="Normal 6 2 3 2 6" xfId="12937"/>
    <cellStyle name="Normal 8 2 2 6" xfId="12938"/>
    <cellStyle name="Normal 20 2 2 6" xfId="12939"/>
    <cellStyle name="Pourcentage 17 2 2 6" xfId="12940"/>
    <cellStyle name="Normal 21 2 2 6" xfId="12941"/>
    <cellStyle name="Pourcentage 18 2 2 6" xfId="12942"/>
    <cellStyle name="Normal 3 3 3 6" xfId="12943"/>
    <cellStyle name="Pourcentage 3 3 2 6" xfId="12944"/>
    <cellStyle name="Normal 23 2 6" xfId="12945"/>
    <cellStyle name="Commentaire 5 3 6" xfId="12946"/>
    <cellStyle name="Milliers 14 2 6" xfId="12947"/>
    <cellStyle name="Normal 24 2 6" xfId="12948"/>
    <cellStyle name="Normal 27 2 6" xfId="12949"/>
    <cellStyle name="Normal 25 2 6" xfId="12950"/>
    <cellStyle name="Normal 26 2 6" xfId="12951"/>
    <cellStyle name="40 % - Accent5 10 6" xfId="12952"/>
    <cellStyle name="40 % - Accent3 10 6" xfId="12953"/>
    <cellStyle name="40 % - Accent1 10 6" xfId="12954"/>
    <cellStyle name="20 % - Accent5 10 6" xfId="12955"/>
    <cellStyle name="20 % - Accent3 10 6" xfId="12956"/>
    <cellStyle name="20 % - Accent1 10 6" xfId="12957"/>
    <cellStyle name="Milliers 3 11 6" xfId="12958"/>
    <cellStyle name="Normal 78 6" xfId="12959"/>
    <cellStyle name="Pourcentage 19 6" xfId="12960"/>
    <cellStyle name="Normal 79 6" xfId="12961"/>
    <cellStyle name="Normal 80 6" xfId="12962"/>
    <cellStyle name="Milliers 18 6" xfId="12963"/>
    <cellStyle name="Normal 81 6" xfId="12964"/>
    <cellStyle name="Normal 83 6" xfId="12965"/>
    <cellStyle name="Normal 85 6" xfId="12966"/>
    <cellStyle name="Normal 86 6" xfId="12967"/>
    <cellStyle name="Normal 87 6" xfId="12968"/>
    <cellStyle name="Normal 88 6" xfId="12969"/>
    <cellStyle name="Normal 89 6" xfId="12970"/>
    <cellStyle name="Normal 90 6" xfId="12971"/>
    <cellStyle name="Normal 91 6" xfId="12972"/>
    <cellStyle name="Normal 92 6" xfId="12973"/>
    <cellStyle name="Normal 93 6" xfId="12974"/>
    <cellStyle name="Normal 94 6" xfId="12975"/>
    <cellStyle name="Normal 95 6" xfId="12976"/>
    <cellStyle name="Normal 12 5 6" xfId="12977"/>
    <cellStyle name="Normal 3 2 5 6" xfId="12978"/>
    <cellStyle name="Normal 4 16 6" xfId="12979"/>
    <cellStyle name="Normal 5 2 5 6" xfId="12980"/>
    <cellStyle name="Normal 6 2 5 6" xfId="12981"/>
    <cellStyle name="Normal 8 5 6" xfId="12982"/>
    <cellStyle name="Normal 20 5 6" xfId="12983"/>
    <cellStyle name="Pourcentage 17 4 6" xfId="12984"/>
    <cellStyle name="Normal 21 5 6" xfId="12985"/>
    <cellStyle name="Pourcentage 18 4 6" xfId="12986"/>
    <cellStyle name="Normal 12 2 4 6" xfId="12987"/>
    <cellStyle name="Normal 3 2 2 3 6" xfId="12988"/>
    <cellStyle name="Normal 4 2 4 6" xfId="12989"/>
    <cellStyle name="Normal 5 2 2 3 6" xfId="12990"/>
    <cellStyle name="Normal 6 2 3 3 6" xfId="12991"/>
    <cellStyle name="Normal 8 2 3 6" xfId="12992"/>
    <cellStyle name="Normal 20 2 3 6" xfId="12993"/>
    <cellStyle name="Pourcentage 17 2 3 6" xfId="12994"/>
    <cellStyle name="Normal 21 2 3 6" xfId="12995"/>
    <cellStyle name="Pourcentage 18 2 3 6" xfId="12996"/>
    <cellStyle name="Normal 96 4" xfId="12997"/>
    <cellStyle name="Pourcentage 20 4" xfId="12998"/>
    <cellStyle name="Normal 98 4" xfId="12999"/>
    <cellStyle name="Normal 97 4" xfId="13000"/>
    <cellStyle name="Commentaire 7 6" xfId="13001"/>
    <cellStyle name="20 % - Accent1 11 4" xfId="13002"/>
    <cellStyle name="40 % - Accent1 11 4" xfId="13003"/>
    <cellStyle name="20 % - Accent2 11 4" xfId="13004"/>
    <cellStyle name="40 % - Accent2 11 4" xfId="13005"/>
    <cellStyle name="20 % - Accent3 11 4" xfId="13006"/>
    <cellStyle name="40 % - Accent3 11 4" xfId="13007"/>
    <cellStyle name="20 % - Accent4 11 4" xfId="13008"/>
    <cellStyle name="40 % - Accent4 11 4" xfId="13009"/>
    <cellStyle name="20 % - Accent5 11 4" xfId="13010"/>
    <cellStyle name="40 % - Accent5 11 4" xfId="13011"/>
    <cellStyle name="20 % - Accent6 11 4" xfId="13012"/>
    <cellStyle name="40 % - Accent6 11 4" xfId="13013"/>
    <cellStyle name="Milliers 20 4" xfId="13014"/>
    <cellStyle name="Normal 3 13 4" xfId="13015"/>
    <cellStyle name="Pourcentage 8 7 4" xfId="13016"/>
    <cellStyle name="Normal 100 4" xfId="13017"/>
    <cellStyle name="Normal 99 4" xfId="13018"/>
    <cellStyle name="Calcul 2 2 2 3" xfId="13019"/>
    <cellStyle name="Entrée 2 2 2 3" xfId="13020"/>
    <cellStyle name="Normal 11 2 4" xfId="13021"/>
    <cellStyle name="Normal 12 2 5 4" xfId="13022"/>
    <cellStyle name="Normal 13 2 2 4" xfId="13023"/>
    <cellStyle name="Normal 14 2 2 4" xfId="13024"/>
    <cellStyle name="Normal 15 2 2 4" xfId="13025"/>
    <cellStyle name="Normal 16 2 2 4" xfId="13026"/>
    <cellStyle name="Normal 17 2 2 4" xfId="13027"/>
    <cellStyle name="Normal 18 2 2 4" xfId="13028"/>
    <cellStyle name="Normal 19 2 2 4" xfId="13029"/>
    <cellStyle name="Normal 20 2 4 4" xfId="13030"/>
    <cellStyle name="Normal 21 2 4 4" xfId="13031"/>
    <cellStyle name="Normal 22 2 2 4" xfId="13032"/>
    <cellStyle name="Normal 8 2 4 4" xfId="13033"/>
    <cellStyle name="Normal 9 2 4" xfId="13034"/>
    <cellStyle name="Sortie 2 2 2 3" xfId="13035"/>
    <cellStyle name="Titre 3 2 2 2 2" xfId="13036"/>
    <cellStyle name="Total 2 2 2 3" xfId="13037"/>
    <cellStyle name="Normal 12 6 4" xfId="13038"/>
    <cellStyle name="Normal 3 2 6 4" xfId="13039"/>
    <cellStyle name="Normal 4 17 4" xfId="13040"/>
    <cellStyle name="Normal 5 2 7 4" xfId="13041"/>
    <cellStyle name="Normal 6 2 6 4" xfId="13042"/>
    <cellStyle name="Normal 8 6 4" xfId="13043"/>
    <cellStyle name="Normal 20 6 4" xfId="13044"/>
    <cellStyle name="Pourcentage 17 5 4" xfId="13045"/>
    <cellStyle name="Normal 21 6 4" xfId="13046"/>
    <cellStyle name="Pourcentage 18 5 4" xfId="13047"/>
    <cellStyle name="Normal 12 2 6 4" xfId="13048"/>
    <cellStyle name="Normal 3 2 2 4 4" xfId="13049"/>
    <cellStyle name="Normal 4 2 5 4" xfId="13050"/>
    <cellStyle name="Normal 5 2 2 4 4" xfId="13051"/>
    <cellStyle name="Normal 6 2 3 4 4" xfId="13052"/>
    <cellStyle name="Normal 8 2 5 4" xfId="13053"/>
    <cellStyle name="Normal 20 2 5 4" xfId="13054"/>
    <cellStyle name="Pourcentage 17 2 4 4" xfId="13055"/>
    <cellStyle name="Normal 21 2 5 4" xfId="13056"/>
    <cellStyle name="Pourcentage 18 2 4 4" xfId="13057"/>
    <cellStyle name="20 % - Accent1 12 4" xfId="13058"/>
    <cellStyle name="40 % - Accent1 12 4" xfId="13059"/>
    <cellStyle name="20 % - Accent2 12 4" xfId="13060"/>
    <cellStyle name="40 % - Accent2 12 4" xfId="13061"/>
    <cellStyle name="20 % - Accent3 12 4" xfId="13062"/>
    <cellStyle name="40 % - Accent3 12 4" xfId="13063"/>
    <cellStyle name="20 % - Accent4 12 4" xfId="13064"/>
    <cellStyle name="40 % - Accent4 12 4" xfId="13065"/>
    <cellStyle name="20 % - Accent5 12 4" xfId="13066"/>
    <cellStyle name="40 % - Accent5 12 4" xfId="13067"/>
    <cellStyle name="20 % - Accent6 12 4" xfId="13068"/>
    <cellStyle name="40 % - Accent6 12 4" xfId="13069"/>
    <cellStyle name="Normal 3 3 4 4" xfId="13070"/>
    <cellStyle name="Pourcentage 3 3 4 4" xfId="13071"/>
    <cellStyle name="Normal 23 4 4" xfId="13072"/>
    <cellStyle name="Commentaire 5 4 4" xfId="13073"/>
    <cellStyle name="Milliers 14 3 4" xfId="13074"/>
    <cellStyle name="Normal 24 4 4" xfId="13075"/>
    <cellStyle name="Normal 27 4 4" xfId="13076"/>
    <cellStyle name="Normal 25 4 4" xfId="13077"/>
    <cellStyle name="Normal 26 4 4" xfId="13078"/>
    <cellStyle name="Normal 43 2 4" xfId="13079"/>
    <cellStyle name="40 % - Accent4 10 2 4" xfId="13080"/>
    <cellStyle name="20 % - Accent4 10 2 4" xfId="13081"/>
    <cellStyle name="20 % - Accent1 9 2 4" xfId="13082"/>
    <cellStyle name="20 % - Accent3 9 2 4" xfId="13083"/>
    <cellStyle name="20 % - Accent5 9 2 4" xfId="13084"/>
    <cellStyle name="40 % - Accent1 9 2 4" xfId="13085"/>
    <cellStyle name="40 % - Accent3 9 2 4" xfId="13086"/>
    <cellStyle name="40 % - Accent6 9 2 4" xfId="13087"/>
    <cellStyle name="Normal 77 2 4" xfId="13088"/>
    <cellStyle name="40 % - Accent6 8 2 4" xfId="13089"/>
    <cellStyle name="40 % - Accent1 8 2 4" xfId="13090"/>
    <cellStyle name="20 % - Accent4 8 2 4" xfId="13091"/>
    <cellStyle name="20 % - Accent3 8 2 4" xfId="13092"/>
    <cellStyle name="20 % - Accent2 8 2 4" xfId="13093"/>
    <cellStyle name="20 % - Accent1 8 2 4" xfId="13094"/>
    <cellStyle name="20 % - Accent1 7 2 4" xfId="13095"/>
    <cellStyle name="20 % - Accent2 7 2 4" xfId="13096"/>
    <cellStyle name="20 % - Accent3 7 2 4" xfId="13097"/>
    <cellStyle name="20 % - Accent4 7 2 4" xfId="13098"/>
    <cellStyle name="20 % - Accent5 7 2 4" xfId="13099"/>
    <cellStyle name="20 % - Accent6 7 2 4" xfId="13100"/>
    <cellStyle name="40 % - Accent1 7 2 4" xfId="13101"/>
    <cellStyle name="40 % - Accent2 7 2 4" xfId="13102"/>
    <cellStyle name="40 % - Accent3 7 2 4" xfId="13103"/>
    <cellStyle name="40 % - Accent4 7 2 4" xfId="13104"/>
    <cellStyle name="40 % - Accent5 7 2 4" xfId="13105"/>
    <cellStyle name="40 % - Accent6 7 2 4" xfId="13106"/>
    <cellStyle name="Normal 76 2 4" xfId="13107"/>
    <cellStyle name="Milliers 16 2 4" xfId="13108"/>
    <cellStyle name="Normal 3 12 2 4" xfId="13109"/>
    <cellStyle name="40 % - Accent6 10 2 4" xfId="13110"/>
    <cellStyle name="40 % - Accent2 10 2 4" xfId="13111"/>
    <cellStyle name="20 % - Accent6 10 2 4" xfId="13112"/>
    <cellStyle name="20 % - Accent2 10 2 4" xfId="13113"/>
    <cellStyle name="Normal 75 2 4" xfId="13114"/>
    <cellStyle name="40 % - Accent4 9 2 4" xfId="13115"/>
    <cellStyle name="Normal 12 4 2 4" xfId="13116"/>
    <cellStyle name="Normal 3 2 4 2 4" xfId="13117"/>
    <cellStyle name="Normal 4 14 2 4" xfId="13118"/>
    <cellStyle name="Normal 5 2 4 2 4" xfId="13119"/>
    <cellStyle name="Normal 6 2 4 2 4" xfId="13120"/>
    <cellStyle name="Normal 8 4 2 4" xfId="13121"/>
    <cellStyle name="Normal 55 2 4" xfId="13122"/>
    <cellStyle name="Normal 74 2 4" xfId="13123"/>
    <cellStyle name="20 % - Accent2 9 2 4" xfId="13124"/>
    <cellStyle name="20 % - Accent4 9 2 4" xfId="13125"/>
    <cellStyle name="20 % - Accent6 9 2 4" xfId="13126"/>
    <cellStyle name="40 % - Accent2 9 2 4" xfId="13127"/>
    <cellStyle name="40 % - Accent5 9 2 4" xfId="13128"/>
    <cellStyle name="40 % - Accent5 8 2 4" xfId="13129"/>
    <cellStyle name="40 % - Accent4 8 2 4" xfId="13130"/>
    <cellStyle name="40 % - Accent3 8 2 4" xfId="13131"/>
    <cellStyle name="40 % - Accent2 8 2 4" xfId="13132"/>
    <cellStyle name="20 % - Accent6 8 2 4" xfId="13133"/>
    <cellStyle name="20 % - Accent5 8 2 4" xfId="13134"/>
    <cellStyle name="Normal 20 4 2 4" xfId="13135"/>
    <cellStyle name="Pourcentage 17 3 2 4" xfId="13136"/>
    <cellStyle name="Normal 21 4 2 4" xfId="13137"/>
    <cellStyle name="Pourcentage 18 3 2 4" xfId="13138"/>
    <cellStyle name="Normal 12 2 3 2 4" xfId="13139"/>
    <cellStyle name="Normal 3 2 2 2 2 4" xfId="13140"/>
    <cellStyle name="Normal 4 2 3 2 4" xfId="13141"/>
    <cellStyle name="Normal 5 2 2 2 2 4" xfId="13142"/>
    <cellStyle name="Normal 6 2 3 2 2 4" xfId="13143"/>
    <cellStyle name="Normal 8 2 2 2 4" xfId="13144"/>
    <cellStyle name="Normal 20 2 2 2 4" xfId="13145"/>
    <cellStyle name="Pourcentage 17 2 2 2 4" xfId="13146"/>
    <cellStyle name="Normal 21 2 2 2 4" xfId="13147"/>
    <cellStyle name="Pourcentage 18 2 2 2 4" xfId="13148"/>
    <cellStyle name="Normal 3 3 3 2 4" xfId="13149"/>
    <cellStyle name="Pourcentage 3 3 2 2 4" xfId="13150"/>
    <cellStyle name="Normal 23 2 2 4" xfId="13151"/>
    <cellStyle name="Commentaire 5 3 2 4" xfId="13152"/>
    <cellStyle name="Milliers 14 2 2 4" xfId="13153"/>
    <cellStyle name="Normal 24 2 2 4" xfId="13154"/>
    <cellStyle name="Normal 27 2 2 4" xfId="13155"/>
    <cellStyle name="Normal 25 2 2 4" xfId="13156"/>
    <cellStyle name="Normal 26 2 2 4" xfId="13157"/>
    <cellStyle name="40 % - Accent5 10 2 4" xfId="13158"/>
    <cellStyle name="40 % - Accent3 10 2 4" xfId="13159"/>
    <cellStyle name="40 % - Accent1 10 2 4" xfId="13160"/>
    <cellStyle name="20 % - Accent5 10 2 4" xfId="13161"/>
    <cellStyle name="20 % - Accent3 10 2 4" xfId="13162"/>
    <cellStyle name="20 % - Accent1 10 2 4" xfId="13163"/>
    <cellStyle name="Milliers 3 11 2 4" xfId="13164"/>
    <cellStyle name="Normal 78 2 4" xfId="13165"/>
    <cellStyle name="Pourcentage 19 2 4" xfId="13166"/>
    <cellStyle name="Normal 79 2 4" xfId="13167"/>
    <cellStyle name="Normal 80 2 4" xfId="13168"/>
    <cellStyle name="Milliers 18 2 4" xfId="13169"/>
    <cellStyle name="Normal 81 2 4" xfId="13170"/>
    <cellStyle name="Normal 83 2 4" xfId="13171"/>
    <cellStyle name="Normal 85 2 4" xfId="13172"/>
    <cellStyle name="Normal 86 2 4" xfId="13173"/>
    <cellStyle name="Normal 87 2 4" xfId="13174"/>
    <cellStyle name="Normal 88 2 4" xfId="13175"/>
    <cellStyle name="Normal 89 2 4" xfId="13176"/>
    <cellStyle name="Normal 90 2 4" xfId="13177"/>
    <cellStyle name="Normal 91 2 4" xfId="13178"/>
    <cellStyle name="Normal 92 2 4" xfId="13179"/>
    <cellStyle name="Normal 93 2 4" xfId="13180"/>
    <cellStyle name="Normal 94 2 4" xfId="13181"/>
    <cellStyle name="Normal 95 2 4" xfId="13182"/>
    <cellStyle name="Normal 12 5 2 4" xfId="13183"/>
    <cellStyle name="Normal 3 2 5 2 4" xfId="13184"/>
    <cellStyle name="Normal 4 16 2 4" xfId="13185"/>
    <cellStyle name="Normal 5 2 5 2 4" xfId="13186"/>
    <cellStyle name="Normal 6 2 5 2 4" xfId="13187"/>
    <cellStyle name="Normal 8 5 2 4" xfId="13188"/>
    <cellStyle name="Normal 20 5 2 4" xfId="13189"/>
    <cellStyle name="Pourcentage 17 4 2 4" xfId="13190"/>
    <cellStyle name="Normal 21 5 2 4" xfId="13191"/>
    <cellStyle name="Pourcentage 18 4 2 4" xfId="13192"/>
    <cellStyle name="Normal 12 2 4 2 4" xfId="13193"/>
    <cellStyle name="Normal 3 2 2 3 2 4" xfId="13194"/>
    <cellStyle name="Normal 4 2 4 2 4" xfId="13195"/>
    <cellStyle name="Normal 5 2 2 3 2 4" xfId="13196"/>
    <cellStyle name="Normal 6 2 3 3 2 4" xfId="13197"/>
    <cellStyle name="Normal 8 2 3 2 4" xfId="13198"/>
    <cellStyle name="Normal 20 2 3 2 4" xfId="13199"/>
    <cellStyle name="Pourcentage 17 2 3 2 4" xfId="13200"/>
    <cellStyle name="Normal 21 2 3 2 4" xfId="13201"/>
    <cellStyle name="Pourcentage 18 2 3 2 4" xfId="13202"/>
    <cellStyle name="Normal 12 7 4" xfId="13203"/>
    <cellStyle name="Normal 3 2 7 4" xfId="13204"/>
    <cellStyle name="Normal 4 18 4" xfId="13205"/>
    <cellStyle name="Normal 5 2 8 4" xfId="13206"/>
    <cellStyle name="Normal 6 2 7 4" xfId="13207"/>
    <cellStyle name="Normal 8 7 4" xfId="13208"/>
    <cellStyle name="Normal 20 7 4" xfId="13209"/>
    <cellStyle name="Pourcentage 17 6 4" xfId="13210"/>
    <cellStyle name="Normal 21 7 4" xfId="13211"/>
    <cellStyle name="Pourcentage 18 6 4" xfId="13212"/>
    <cellStyle name="Normal 12 2 7 4" xfId="13213"/>
    <cellStyle name="Normal 3 2 2 5 4" xfId="13214"/>
    <cellStyle name="Normal 4 2 6 4" xfId="13215"/>
    <cellStyle name="Normal 5 2 2 5 4" xfId="13216"/>
    <cellStyle name="Normal 6 2 3 5 4" xfId="13217"/>
    <cellStyle name="Normal 8 2 6 4" xfId="13218"/>
    <cellStyle name="Normal 20 2 6 4" xfId="13219"/>
    <cellStyle name="Pourcentage 17 2 5 4" xfId="13220"/>
    <cellStyle name="Normal 21 2 6 4" xfId="13221"/>
    <cellStyle name="Pourcentage 18 2 5 4" xfId="13222"/>
    <cellStyle name="20 % - Accent1 13 4" xfId="13223"/>
    <cellStyle name="40 % - Accent1 13 4" xfId="13224"/>
    <cellStyle name="20 % - Accent2 13 4" xfId="13225"/>
    <cellStyle name="40 % - Accent2 13 4" xfId="13226"/>
    <cellStyle name="20 % - Accent3 13 4" xfId="13227"/>
    <cellStyle name="40 % - Accent3 13 4" xfId="13228"/>
    <cellStyle name="20 % - Accent4 13 4" xfId="13229"/>
    <cellStyle name="40 % - Accent4 13 4" xfId="13230"/>
    <cellStyle name="20 % - Accent5 13 4" xfId="13231"/>
    <cellStyle name="40 % - Accent5 13 4" xfId="13232"/>
    <cellStyle name="20 % - Accent6 13 4" xfId="13233"/>
    <cellStyle name="40 % - Accent6 13 4" xfId="13234"/>
    <cellStyle name="Normal 3 3 5 4" xfId="13235"/>
    <cellStyle name="Pourcentage 3 3 5 4" xfId="13236"/>
    <cellStyle name="Normal 23 5 4" xfId="13237"/>
    <cellStyle name="Commentaire 5 5 4" xfId="13238"/>
    <cellStyle name="Milliers 14 4 4" xfId="13239"/>
    <cellStyle name="Normal 24 5 4" xfId="13240"/>
    <cellStyle name="Normal 27 5 4" xfId="13241"/>
    <cellStyle name="Normal 25 5 4" xfId="13242"/>
    <cellStyle name="Normal 26 5 4" xfId="13243"/>
    <cellStyle name="Normal 43 3 4" xfId="13244"/>
    <cellStyle name="40 % - Accent4 10 3 4" xfId="13245"/>
    <cellStyle name="20 % - Accent4 10 3 4" xfId="13246"/>
    <cellStyle name="20 % - Accent1 9 3 4" xfId="13247"/>
    <cellStyle name="20 % - Accent3 9 3 4" xfId="13248"/>
    <cellStyle name="20 % - Accent5 9 3 4" xfId="13249"/>
    <cellStyle name="40 % - Accent1 9 3 4" xfId="13250"/>
    <cellStyle name="40 % - Accent3 9 3 4" xfId="13251"/>
    <cellStyle name="40 % - Accent6 9 3 4" xfId="13252"/>
    <cellStyle name="Normal 77 3 4" xfId="13253"/>
    <cellStyle name="40 % - Accent6 8 3 4" xfId="13254"/>
    <cellStyle name="40 % - Accent1 8 3 4" xfId="13255"/>
    <cellStyle name="20 % - Accent4 8 3 4" xfId="13256"/>
    <cellStyle name="20 % - Accent3 8 3 4" xfId="13257"/>
    <cellStyle name="20 % - Accent2 8 3 4" xfId="13258"/>
    <cellStyle name="20 % - Accent1 8 3 4" xfId="13259"/>
    <cellStyle name="20 % - Accent1 7 3 4" xfId="13260"/>
    <cellStyle name="20 % - Accent2 7 3 4" xfId="13261"/>
    <cellStyle name="20 % - Accent3 7 3 4" xfId="13262"/>
    <cellStyle name="20 % - Accent4 7 3 4" xfId="13263"/>
    <cellStyle name="20 % - Accent5 7 3 4" xfId="13264"/>
    <cellStyle name="20 % - Accent6 7 3 4" xfId="13265"/>
    <cellStyle name="40 % - Accent1 7 3 4" xfId="13266"/>
    <cellStyle name="40 % - Accent2 7 3 4" xfId="13267"/>
    <cellStyle name="40 % - Accent3 7 3 4" xfId="13268"/>
    <cellStyle name="40 % - Accent4 7 3 4" xfId="13269"/>
    <cellStyle name="40 % - Accent5 7 3 4" xfId="13270"/>
    <cellStyle name="40 % - Accent6 7 3 4" xfId="13271"/>
    <cellStyle name="Normal 76 3 4" xfId="13272"/>
    <cellStyle name="Milliers 16 3 4" xfId="13273"/>
    <cellStyle name="Normal 3 12 3 4" xfId="13274"/>
    <cellStyle name="40 % - Accent6 10 3 4" xfId="13275"/>
    <cellStyle name="40 % - Accent2 10 3 4" xfId="13276"/>
    <cellStyle name="20 % - Accent6 10 3 4" xfId="13277"/>
    <cellStyle name="20 % - Accent2 10 3 4" xfId="13278"/>
    <cellStyle name="Normal 75 3 4" xfId="13279"/>
    <cellStyle name="40 % - Accent4 9 3 4" xfId="13280"/>
    <cellStyle name="Normal 12 4 3 4" xfId="13281"/>
    <cellStyle name="Normal 3 2 4 3 4" xfId="13282"/>
    <cellStyle name="Normal 4 14 3 4" xfId="13283"/>
    <cellStyle name="Normal 5 2 4 3 4" xfId="13284"/>
    <cellStyle name="Normal 6 2 4 3 4" xfId="13285"/>
    <cellStyle name="Normal 8 4 3 4" xfId="13286"/>
    <cellStyle name="Normal 55 3 4" xfId="13287"/>
    <cellStyle name="Normal 74 3 4" xfId="13288"/>
    <cellStyle name="20 % - Accent2 9 3 4" xfId="13289"/>
    <cellStyle name="20 % - Accent4 9 3 4" xfId="13290"/>
    <cellStyle name="20 % - Accent6 9 3 4" xfId="13291"/>
    <cellStyle name="40 % - Accent2 9 3 4" xfId="13292"/>
    <cellStyle name="40 % - Accent5 9 3 4" xfId="13293"/>
    <cellStyle name="40 % - Accent5 8 3 4" xfId="13294"/>
    <cellStyle name="40 % - Accent4 8 3 4" xfId="13295"/>
    <cellStyle name="40 % - Accent3 8 3 4" xfId="13296"/>
    <cellStyle name="40 % - Accent2 8 3 4" xfId="13297"/>
    <cellStyle name="20 % - Accent6 8 3 4" xfId="13298"/>
    <cellStyle name="20 % - Accent5 8 3 4" xfId="13299"/>
    <cellStyle name="Normal 20 4 3 4" xfId="13300"/>
    <cellStyle name="Pourcentage 17 3 3 4" xfId="13301"/>
    <cellStyle name="Normal 21 4 3 4" xfId="13302"/>
    <cellStyle name="Pourcentage 18 3 3 4" xfId="13303"/>
    <cellStyle name="Normal 12 2 3 3 4" xfId="13304"/>
    <cellStyle name="Normal 3 2 2 2 3 4" xfId="13305"/>
    <cellStyle name="Normal 4 2 3 3 4" xfId="13306"/>
    <cellStyle name="Normal 5 2 2 2 3 4" xfId="13307"/>
    <cellStyle name="Normal 6 2 3 2 3 4" xfId="13308"/>
    <cellStyle name="Normal 8 2 2 3 4" xfId="13309"/>
    <cellStyle name="Normal 20 2 2 3 4" xfId="13310"/>
    <cellStyle name="Pourcentage 17 2 2 3 4" xfId="13311"/>
    <cellStyle name="Normal 21 2 2 3 4" xfId="13312"/>
    <cellStyle name="Pourcentage 18 2 2 3 4" xfId="13313"/>
    <cellStyle name="Normal 3 3 3 3 4" xfId="13314"/>
    <cellStyle name="Pourcentage 3 3 2 3 4" xfId="13315"/>
    <cellStyle name="Normal 23 2 3 4" xfId="13316"/>
    <cellStyle name="Commentaire 5 3 3 4" xfId="13317"/>
    <cellStyle name="Milliers 14 2 3 4" xfId="13318"/>
    <cellStyle name="Normal 24 2 3 4" xfId="13319"/>
    <cellStyle name="Normal 27 2 3 4" xfId="13320"/>
    <cellStyle name="Normal 25 2 3 4" xfId="13321"/>
    <cellStyle name="Normal 26 2 3 4" xfId="13322"/>
    <cellStyle name="40 % - Accent5 10 3 4" xfId="13323"/>
    <cellStyle name="40 % - Accent3 10 3 4" xfId="13324"/>
    <cellStyle name="40 % - Accent1 10 3 4" xfId="13325"/>
    <cellStyle name="20 % - Accent5 10 3 4" xfId="13326"/>
    <cellStyle name="20 % - Accent3 10 3 4" xfId="13327"/>
    <cellStyle name="20 % - Accent1 10 3 4" xfId="13328"/>
    <cellStyle name="Milliers 3 11 3 4" xfId="13329"/>
    <cellStyle name="Normal 78 3 4" xfId="13330"/>
    <cellStyle name="Pourcentage 19 3 4" xfId="13331"/>
    <cellStyle name="Normal 79 3 4" xfId="13332"/>
    <cellStyle name="Normal 80 3 4" xfId="13333"/>
    <cellStyle name="Milliers 18 3 4" xfId="13334"/>
    <cellStyle name="Normal 81 3 4" xfId="13335"/>
    <cellStyle name="Normal 83 3 4" xfId="13336"/>
    <cellStyle name="Normal 85 3 4" xfId="13337"/>
    <cellStyle name="Normal 86 3 4" xfId="13338"/>
    <cellStyle name="Normal 87 3 4" xfId="13339"/>
    <cellStyle name="Normal 88 3 4" xfId="13340"/>
    <cellStyle name="Normal 89 3 4" xfId="13341"/>
    <cellStyle name="Normal 90 3 4" xfId="13342"/>
    <cellStyle name="Normal 91 3 4" xfId="13343"/>
    <cellStyle name="Normal 92 3 4" xfId="13344"/>
    <cellStyle name="Normal 93 3 4" xfId="13345"/>
    <cellStyle name="Normal 94 3 4" xfId="13346"/>
    <cellStyle name="Normal 95 3 4" xfId="13347"/>
    <cellStyle name="Normal 12 5 3 4" xfId="13348"/>
    <cellStyle name="Normal 3 2 5 3 4" xfId="13349"/>
    <cellStyle name="Normal 4 16 3 4" xfId="13350"/>
    <cellStyle name="Normal 5 2 5 3 4" xfId="13351"/>
    <cellStyle name="Normal 6 2 5 3 4" xfId="13352"/>
    <cellStyle name="Normal 8 5 3 4" xfId="13353"/>
    <cellStyle name="Normal 20 5 3 4" xfId="13354"/>
    <cellStyle name="Pourcentage 17 4 3 4" xfId="13355"/>
    <cellStyle name="Normal 21 5 3 4" xfId="13356"/>
    <cellStyle name="Pourcentage 18 4 3 4" xfId="13357"/>
    <cellStyle name="Normal 12 2 4 3 4" xfId="13358"/>
    <cellStyle name="Normal 3 2 2 3 3 4" xfId="13359"/>
    <cellStyle name="Normal 4 2 4 3 4" xfId="13360"/>
    <cellStyle name="Normal 5 2 2 3 3 4" xfId="13361"/>
    <cellStyle name="Normal 6 2 3 3 3 4" xfId="13362"/>
    <cellStyle name="Normal 8 2 3 3 4" xfId="13363"/>
    <cellStyle name="Normal 20 2 3 3 4" xfId="13364"/>
    <cellStyle name="Pourcentage 17 2 3 3 4" xfId="13365"/>
    <cellStyle name="Normal 21 2 3 3 4" xfId="13366"/>
    <cellStyle name="Pourcentage 18 2 3 3 4" xfId="13367"/>
    <cellStyle name="Normal 101 5" xfId="13368"/>
    <cellStyle name="Pourcentage 21 4" xfId="13369"/>
    <cellStyle name="Milliers 21 4" xfId="13370"/>
    <cellStyle name="20 % - Accent1 10 2 2 3" xfId="13371"/>
    <cellStyle name="20 % - Accent1 10 3 2 3" xfId="13372"/>
    <cellStyle name="20 % - Accent1 10 4 3" xfId="13373"/>
    <cellStyle name="20 % - Accent1 11 2 3" xfId="13374"/>
    <cellStyle name="20 % - Accent1 12 2 3" xfId="13375"/>
    <cellStyle name="20 % - Accent1 13 2 3" xfId="13376"/>
    <cellStyle name="20 % - Accent1 7 2 2 3" xfId="13377"/>
    <cellStyle name="20 % - Accent1 7 3 2 3" xfId="13378"/>
    <cellStyle name="20 % - Accent1 7 4 3" xfId="13379"/>
    <cellStyle name="20 % - Accent1 8 2 2 3" xfId="13380"/>
    <cellStyle name="20 % - Accent1 8 3 2 3" xfId="13381"/>
    <cellStyle name="20 % - Accent1 8 4 3" xfId="13382"/>
    <cellStyle name="20 % - Accent1 9 2 2 3" xfId="13383"/>
    <cellStyle name="20 % - Accent1 9 3 2 3" xfId="13384"/>
    <cellStyle name="20 % - Accent1 9 4 3" xfId="13385"/>
    <cellStyle name="20 % - Accent2 10 2 2 3" xfId="13386"/>
    <cellStyle name="20 % - Accent2 10 3 2 3" xfId="13387"/>
    <cellStyle name="20 % - Accent2 10 4 3" xfId="13388"/>
    <cellStyle name="20 % - Accent2 11 2 3" xfId="13389"/>
    <cellStyle name="20 % - Accent2 12 2 3" xfId="13390"/>
    <cellStyle name="20 % - Accent2 13 2 3" xfId="13391"/>
    <cellStyle name="20 % - Accent2 7 2 2 3" xfId="13392"/>
    <cellStyle name="20 % - Accent2 7 3 2 3" xfId="13393"/>
    <cellStyle name="20 % - Accent2 7 4 3" xfId="13394"/>
    <cellStyle name="20 % - Accent2 8 2 2 3" xfId="13395"/>
    <cellStyle name="20 % - Accent2 8 3 2 3" xfId="13396"/>
    <cellStyle name="20 % - Accent2 8 4 3" xfId="13397"/>
    <cellStyle name="20 % - Accent2 9 2 2 3" xfId="13398"/>
    <cellStyle name="20 % - Accent2 9 3 2 3" xfId="13399"/>
    <cellStyle name="20 % - Accent2 9 4 3" xfId="13400"/>
    <cellStyle name="20 % - Accent3 10 2 2 3" xfId="13401"/>
    <cellStyle name="20 % - Accent3 10 3 2 3" xfId="13402"/>
    <cellStyle name="20 % - Accent3 10 4 3" xfId="13403"/>
    <cellStyle name="20 % - Accent3 11 2 3" xfId="13404"/>
    <cellStyle name="20 % - Accent3 12 2 3" xfId="13405"/>
    <cellStyle name="20 % - Accent3 13 2 3" xfId="13406"/>
    <cellStyle name="20 % - Accent3 7 2 2 3" xfId="13407"/>
    <cellStyle name="20 % - Accent3 7 3 2 3" xfId="13408"/>
    <cellStyle name="20 % - Accent3 7 4 3" xfId="13409"/>
    <cellStyle name="20 % - Accent3 8 2 2 3" xfId="13410"/>
    <cellStyle name="20 % - Accent3 8 3 2 3" xfId="13411"/>
    <cellStyle name="20 % - Accent3 8 4 3" xfId="13412"/>
    <cellStyle name="20 % - Accent3 9 2 2 3" xfId="13413"/>
    <cellStyle name="20 % - Accent3 9 3 2 3" xfId="13414"/>
    <cellStyle name="20 % - Accent3 9 4 3" xfId="13415"/>
    <cellStyle name="20 % - Accent4 10 2 2 3" xfId="13416"/>
    <cellStyle name="20 % - Accent4 10 3 2 3" xfId="13417"/>
    <cellStyle name="20 % - Accent4 10 4 3" xfId="13418"/>
    <cellStyle name="20 % - Accent4 11 2 3" xfId="13419"/>
    <cellStyle name="20 % - Accent4 12 2 3" xfId="13420"/>
    <cellStyle name="20 % - Accent4 13 2 3" xfId="13421"/>
    <cellStyle name="20 % - Accent4 7 2 2 3" xfId="13422"/>
    <cellStyle name="20 % - Accent4 7 3 2 3" xfId="13423"/>
    <cellStyle name="20 % - Accent4 7 4 3" xfId="13424"/>
    <cellStyle name="20 % - Accent4 8 2 2 3" xfId="13425"/>
    <cellStyle name="20 % - Accent4 8 3 2 3" xfId="13426"/>
    <cellStyle name="20 % - Accent4 8 4 3" xfId="13427"/>
    <cellStyle name="20 % - Accent4 9 2 2 3" xfId="13428"/>
    <cellStyle name="20 % - Accent4 9 3 2 3" xfId="13429"/>
    <cellStyle name="20 % - Accent4 9 4 3" xfId="13430"/>
    <cellStyle name="20 % - Accent5 10 2 2 3" xfId="13431"/>
    <cellStyle name="20 % - Accent5 10 3 2 3" xfId="13432"/>
    <cellStyle name="20 % - Accent5 10 4 3" xfId="13433"/>
    <cellStyle name="20 % - Accent5 11 2 3" xfId="13434"/>
    <cellStyle name="20 % - Accent5 12 2 3" xfId="13435"/>
    <cellStyle name="20 % - Accent5 13 2 3" xfId="13436"/>
    <cellStyle name="20 % - Accent5 7 2 2 3" xfId="13437"/>
    <cellStyle name="20 % - Accent5 7 3 2 3" xfId="13438"/>
    <cellStyle name="20 % - Accent5 7 4 3" xfId="13439"/>
    <cellStyle name="20 % - Accent5 8 2 2 3" xfId="13440"/>
    <cellStyle name="20 % - Accent5 8 3 2 3" xfId="13441"/>
    <cellStyle name="20 % - Accent5 8 4 3" xfId="13442"/>
    <cellStyle name="20 % - Accent5 9 2 2 3" xfId="13443"/>
    <cellStyle name="20 % - Accent5 9 3 2 3" xfId="13444"/>
    <cellStyle name="20 % - Accent5 9 4 3" xfId="13445"/>
    <cellStyle name="20 % - Accent6 10 2 2 3" xfId="13446"/>
    <cellStyle name="20 % - Accent6 10 3 2 3" xfId="13447"/>
    <cellStyle name="20 % - Accent6 10 4 3" xfId="13448"/>
    <cellStyle name="20 % - Accent6 11 2 3" xfId="13449"/>
    <cellStyle name="20 % - Accent6 12 2 3" xfId="13450"/>
    <cellStyle name="20 % - Accent6 13 2 3" xfId="13451"/>
    <cellStyle name="20 % - Accent6 7 2 2 3" xfId="13452"/>
    <cellStyle name="20 % - Accent6 7 3 2 3" xfId="13453"/>
    <cellStyle name="20 % - Accent6 7 4 3" xfId="13454"/>
    <cellStyle name="20 % - Accent6 8 2 2 3" xfId="13455"/>
    <cellStyle name="20 % - Accent6 8 3 2 3" xfId="13456"/>
    <cellStyle name="20 % - Accent6 8 4 3" xfId="13457"/>
    <cellStyle name="20 % - Accent6 9 2 2 3" xfId="13458"/>
    <cellStyle name="20 % - Accent6 9 3 2 3" xfId="13459"/>
    <cellStyle name="20 % - Accent6 9 4 3" xfId="13460"/>
    <cellStyle name="20% - Accent1 10 4" xfId="13461"/>
    <cellStyle name="20% - Accent1 10 2 3" xfId="13462"/>
    <cellStyle name="20% - Accent1 11 4" xfId="13463"/>
    <cellStyle name="20% - Accent1 11 2 3" xfId="13464"/>
    <cellStyle name="20% - Accent1 12 4" xfId="13465"/>
    <cellStyle name="20% - Accent1 12 2 3" xfId="13466"/>
    <cellStyle name="20% - Accent1 13 4" xfId="13467"/>
    <cellStyle name="20% - Accent1 13 2 3" xfId="13468"/>
    <cellStyle name="20% - Accent1 14 4" xfId="13469"/>
    <cellStyle name="20% - Accent1 14 2 3" xfId="13470"/>
    <cellStyle name="20% - Accent1 15 4" xfId="13471"/>
    <cellStyle name="20% - Accent1 15 2 3" xfId="13472"/>
    <cellStyle name="20% - Accent1 16 4" xfId="13473"/>
    <cellStyle name="20% - Accent1 16 2 3" xfId="13474"/>
    <cellStyle name="20% - Accent1 17 4" xfId="13475"/>
    <cellStyle name="20% - Accent1 17 2 3" xfId="13476"/>
    <cellStyle name="20% - Accent1 18 4" xfId="13477"/>
    <cellStyle name="20% - Accent1 18 2 3" xfId="13478"/>
    <cellStyle name="20% - Accent1 19 4" xfId="13479"/>
    <cellStyle name="20% - Accent1 19 2 3" xfId="13480"/>
    <cellStyle name="20% - Accent1 2 4" xfId="13481"/>
    <cellStyle name="20% - Accent1 2 2 3" xfId="13482"/>
    <cellStyle name="20% - Accent1 20 4" xfId="13483"/>
    <cellStyle name="20% - Accent1 20 2 3" xfId="13484"/>
    <cellStyle name="20% - Accent1 21 4" xfId="13485"/>
    <cellStyle name="20% - Accent1 21 2 3" xfId="13486"/>
    <cellStyle name="20% - Accent1 22 4" xfId="13487"/>
    <cellStyle name="20% - Accent1 22 2 3" xfId="13488"/>
    <cellStyle name="20% - Accent1 23 4" xfId="13489"/>
    <cellStyle name="20% - Accent1 23 2 3" xfId="13490"/>
    <cellStyle name="20% - Accent1 24 4" xfId="13491"/>
    <cellStyle name="20% - Accent1 24 2 3" xfId="13492"/>
    <cellStyle name="20% - Accent1 25 4" xfId="13493"/>
    <cellStyle name="20% - Accent1 25 2 3" xfId="13494"/>
    <cellStyle name="20% - Accent1 26 4" xfId="13495"/>
    <cellStyle name="20% - Accent1 26 2 3" xfId="13496"/>
    <cellStyle name="20% - Accent1 27 4" xfId="13497"/>
    <cellStyle name="20% - Accent1 27 2 3" xfId="13498"/>
    <cellStyle name="20% - Accent1 28 4" xfId="13499"/>
    <cellStyle name="20% - Accent1 28 2 3" xfId="13500"/>
    <cellStyle name="20% - Accent1 3 4" xfId="13501"/>
    <cellStyle name="20% - Accent1 3 2 3" xfId="13502"/>
    <cellStyle name="20% - Accent1 4 4" xfId="13503"/>
    <cellStyle name="20% - Accent1 4 2 3" xfId="13504"/>
    <cellStyle name="20% - Accent1 5 4" xfId="13505"/>
    <cellStyle name="20% - Accent1 5 2 3" xfId="13506"/>
    <cellStyle name="20% - Accent1 6 4" xfId="13507"/>
    <cellStyle name="20% - Accent1 6 2 3" xfId="13508"/>
    <cellStyle name="20% - Accent1 7 4" xfId="13509"/>
    <cellStyle name="20% - Accent1 7 2 3" xfId="13510"/>
    <cellStyle name="20% - Accent1 8 4" xfId="13511"/>
    <cellStyle name="20% - Accent1 8 2 3" xfId="13512"/>
    <cellStyle name="20% - Accent1 9 4" xfId="13513"/>
    <cellStyle name="20% - Accent1 9 2 3" xfId="13514"/>
    <cellStyle name="20% - Accent2 10 4" xfId="13515"/>
    <cellStyle name="20% - Accent2 10 2 3" xfId="13516"/>
    <cellStyle name="20% - Accent2 11 4" xfId="13517"/>
    <cellStyle name="20% - Accent2 11 2 3" xfId="13518"/>
    <cellStyle name="20% - Accent2 12 4" xfId="13519"/>
    <cellStyle name="20% - Accent2 12 2 3" xfId="13520"/>
    <cellStyle name="20% - Accent2 13 4" xfId="13521"/>
    <cellStyle name="20% - Accent2 13 2 3" xfId="13522"/>
    <cellStyle name="20% - Accent2 14 4" xfId="13523"/>
    <cellStyle name="20% - Accent2 14 2 3" xfId="13524"/>
    <cellStyle name="20% - Accent2 15 4" xfId="13525"/>
    <cellStyle name="20% - Accent2 15 2 3" xfId="13526"/>
    <cellStyle name="20% - Accent2 16 4" xfId="13527"/>
    <cellStyle name="20% - Accent2 16 2 3" xfId="13528"/>
    <cellStyle name="20% - Accent2 17 4" xfId="13529"/>
    <cellStyle name="20% - Accent2 17 2 3" xfId="13530"/>
    <cellStyle name="20% - Accent2 18 4" xfId="13531"/>
    <cellStyle name="20% - Accent2 18 2 3" xfId="13532"/>
    <cellStyle name="20% - Accent2 19 4" xfId="13533"/>
    <cellStyle name="20% - Accent2 19 2 3" xfId="13534"/>
    <cellStyle name="20% - Accent2 2 4" xfId="13535"/>
    <cellStyle name="20% - Accent2 2 2 3" xfId="13536"/>
    <cellStyle name="20% - Accent2 20 4" xfId="13537"/>
    <cellStyle name="20% - Accent2 20 2 3" xfId="13538"/>
    <cellStyle name="20% - Accent2 21 4" xfId="13539"/>
    <cellStyle name="20% - Accent2 21 2 3" xfId="13540"/>
    <cellStyle name="20% - Accent2 22 4" xfId="13541"/>
    <cellStyle name="20% - Accent2 22 2 3" xfId="13542"/>
    <cellStyle name="20% - Accent2 23 4" xfId="13543"/>
    <cellStyle name="20% - Accent2 23 2 3" xfId="13544"/>
    <cellStyle name="20% - Accent2 24 4" xfId="13545"/>
    <cellStyle name="20% - Accent2 24 2 3" xfId="13546"/>
    <cellStyle name="20% - Accent2 25 4" xfId="13547"/>
    <cellStyle name="20% - Accent2 25 2 3" xfId="13548"/>
    <cellStyle name="20% - Accent2 26 4" xfId="13549"/>
    <cellStyle name="20% - Accent2 26 2 3" xfId="13550"/>
    <cellStyle name="20% - Accent2 27 4" xfId="13551"/>
    <cellStyle name="20% - Accent2 27 2 3" xfId="13552"/>
    <cellStyle name="20% - Accent2 28 4" xfId="13553"/>
    <cellStyle name="20% - Accent2 28 2 3" xfId="13554"/>
    <cellStyle name="20% - Accent2 3 4" xfId="13555"/>
    <cellStyle name="20% - Accent2 3 2 3" xfId="13556"/>
    <cellStyle name="20% - Accent2 4 4" xfId="13557"/>
    <cellStyle name="20% - Accent2 4 2 3" xfId="13558"/>
    <cellStyle name="20% - Accent2 5 4" xfId="13559"/>
    <cellStyle name="20% - Accent2 5 2 3" xfId="13560"/>
    <cellStyle name="20% - Accent2 6 4" xfId="13561"/>
    <cellStyle name="20% - Accent2 6 2 3" xfId="13562"/>
    <cellStyle name="20% - Accent2 7 4" xfId="13563"/>
    <cellStyle name="20% - Accent2 7 2 3" xfId="13564"/>
    <cellStyle name="20% - Accent2 8 4" xfId="13565"/>
    <cellStyle name="20% - Accent2 8 2 3" xfId="13566"/>
    <cellStyle name="20% - Accent2 9 4" xfId="13567"/>
    <cellStyle name="20% - Accent2 9 2 3" xfId="13568"/>
    <cellStyle name="20% - Accent3 10 4" xfId="13569"/>
    <cellStyle name="20% - Accent3 10 2 3" xfId="13570"/>
    <cellStyle name="20% - Accent3 11 4" xfId="13571"/>
    <cellStyle name="20% - Accent3 11 2 3" xfId="13572"/>
    <cellStyle name="20% - Accent3 12 4" xfId="13573"/>
    <cellStyle name="20% - Accent3 12 2 3" xfId="13574"/>
    <cellStyle name="20% - Accent3 13 4" xfId="13575"/>
    <cellStyle name="20% - Accent3 13 2 3" xfId="13576"/>
    <cellStyle name="20% - Accent3 14 4" xfId="13577"/>
    <cellStyle name="20% - Accent3 14 2 3" xfId="13578"/>
    <cellStyle name="20% - Accent3 15 4" xfId="13579"/>
    <cellStyle name="20% - Accent3 15 2 3" xfId="13580"/>
    <cellStyle name="20% - Accent3 16 4" xfId="13581"/>
    <cellStyle name="20% - Accent3 16 2 3" xfId="13582"/>
    <cellStyle name="20% - Accent3 17 4" xfId="13583"/>
    <cellStyle name="20% - Accent3 17 2 3" xfId="13584"/>
    <cellStyle name="20% - Accent3 18 4" xfId="13585"/>
    <cellStyle name="20% - Accent3 18 2 3" xfId="13586"/>
    <cellStyle name="20% - Accent3 19 4" xfId="13587"/>
    <cellStyle name="20% - Accent3 19 2 3" xfId="13588"/>
    <cellStyle name="20% - Accent3 2 4" xfId="13589"/>
    <cellStyle name="20% - Accent3 2 2 3" xfId="13590"/>
    <cellStyle name="20% - Accent3 20 4" xfId="13591"/>
    <cellStyle name="20% - Accent3 20 2 3" xfId="13592"/>
    <cellStyle name="20% - Accent3 21 4" xfId="13593"/>
    <cellStyle name="20% - Accent3 21 2 3" xfId="13594"/>
    <cellStyle name="20% - Accent3 22 4" xfId="13595"/>
    <cellStyle name="20% - Accent3 22 2 3" xfId="13596"/>
    <cellStyle name="20% - Accent3 23 4" xfId="13597"/>
    <cellStyle name="20% - Accent3 23 2 3" xfId="13598"/>
    <cellStyle name="20% - Accent3 24 4" xfId="13599"/>
    <cellStyle name="20% - Accent3 24 2 3" xfId="13600"/>
    <cellStyle name="20% - Accent3 25 4" xfId="13601"/>
    <cellStyle name="20% - Accent3 25 2 3" xfId="13602"/>
    <cellStyle name="20% - Accent3 26 4" xfId="13603"/>
    <cellStyle name="20% - Accent3 26 2 3" xfId="13604"/>
    <cellStyle name="20% - Accent3 27 4" xfId="13605"/>
    <cellStyle name="20% - Accent3 27 2 3" xfId="13606"/>
    <cellStyle name="20% - Accent3 28 4" xfId="13607"/>
    <cellStyle name="20% - Accent3 28 2 3" xfId="13608"/>
    <cellStyle name="20% - Accent3 3 4" xfId="13609"/>
    <cellStyle name="20% - Accent3 3 2 3" xfId="13610"/>
    <cellStyle name="20% - Accent3 4 4" xfId="13611"/>
    <cellStyle name="20% - Accent3 4 2 3" xfId="13612"/>
    <cellStyle name="20% - Accent3 5 4" xfId="13613"/>
    <cellStyle name="20% - Accent3 5 2 3" xfId="13614"/>
    <cellStyle name="20% - Accent3 6 4" xfId="13615"/>
    <cellStyle name="20% - Accent3 6 2 3" xfId="13616"/>
    <cellStyle name="20% - Accent3 7 4" xfId="13617"/>
    <cellStyle name="20% - Accent3 7 2 3" xfId="13618"/>
    <cellStyle name="20% - Accent3 8 4" xfId="13619"/>
    <cellStyle name="20% - Accent3 8 2 3" xfId="13620"/>
    <cellStyle name="20% - Accent3 9 4" xfId="13621"/>
    <cellStyle name="20% - Accent3 9 2 3" xfId="13622"/>
    <cellStyle name="20% - Accent4 10 4" xfId="13623"/>
    <cellStyle name="20% - Accent4 10 2 3" xfId="13624"/>
    <cellStyle name="20% - Accent4 11 4" xfId="13625"/>
    <cellStyle name="20% - Accent4 11 2 3" xfId="13626"/>
    <cellStyle name="20% - Accent4 12 4" xfId="13627"/>
    <cellStyle name="20% - Accent4 12 2 3" xfId="13628"/>
    <cellStyle name="20% - Accent4 13 4" xfId="13629"/>
    <cellStyle name="20% - Accent4 13 2 3" xfId="13630"/>
    <cellStyle name="20% - Accent4 14 4" xfId="13631"/>
    <cellStyle name="20% - Accent4 14 2 3" xfId="13632"/>
    <cellStyle name="20% - Accent4 15 4" xfId="13633"/>
    <cellStyle name="20% - Accent4 15 2 3" xfId="13634"/>
    <cellStyle name="20% - Accent4 16 4" xfId="13635"/>
    <cellStyle name="20% - Accent4 16 2 3" xfId="13636"/>
    <cellStyle name="20% - Accent4 17 4" xfId="13637"/>
    <cellStyle name="20% - Accent4 17 2 3" xfId="13638"/>
    <cellStyle name="20% - Accent4 18 4" xfId="13639"/>
    <cellStyle name="20% - Accent4 18 2 3" xfId="13640"/>
    <cellStyle name="20% - Accent4 19 4" xfId="13641"/>
    <cellStyle name="20% - Accent4 19 2 3" xfId="13642"/>
    <cellStyle name="20% - Accent4 2 4" xfId="13643"/>
    <cellStyle name="20% - Accent4 2 2 3" xfId="13644"/>
    <cellStyle name="20% - Accent4 20 4" xfId="13645"/>
    <cellStyle name="20% - Accent4 20 2 3" xfId="13646"/>
    <cellStyle name="20% - Accent4 21 4" xfId="13647"/>
    <cellStyle name="20% - Accent4 21 2 3" xfId="13648"/>
    <cellStyle name="20% - Accent4 22 4" xfId="13649"/>
    <cellStyle name="20% - Accent4 22 2 3" xfId="13650"/>
    <cellStyle name="20% - Accent4 23 4" xfId="13651"/>
    <cellStyle name="20% - Accent4 23 2 3" xfId="13652"/>
    <cellStyle name="20% - Accent4 24 4" xfId="13653"/>
    <cellStyle name="20% - Accent4 24 2 3" xfId="13654"/>
    <cellStyle name="20% - Accent4 25 4" xfId="13655"/>
    <cellStyle name="20% - Accent4 25 2 3" xfId="13656"/>
    <cellStyle name="20% - Accent4 26 4" xfId="13657"/>
    <cellStyle name="20% - Accent4 26 2 3" xfId="13658"/>
    <cellStyle name="20% - Accent4 27 4" xfId="13659"/>
    <cellStyle name="20% - Accent4 27 2 3" xfId="13660"/>
    <cellStyle name="20% - Accent4 28 4" xfId="13661"/>
    <cellStyle name="20% - Accent4 28 2 3" xfId="13662"/>
    <cellStyle name="20% - Accent4 3 4" xfId="13663"/>
    <cellStyle name="20% - Accent4 3 2 3" xfId="13664"/>
    <cellStyle name="20% - Accent4 4 4" xfId="13665"/>
    <cellStyle name="20% - Accent4 4 2 3" xfId="13666"/>
    <cellStyle name="20% - Accent4 5 4" xfId="13667"/>
    <cellStyle name="20% - Accent4 5 2 3" xfId="13668"/>
    <cellStyle name="20% - Accent4 6 4" xfId="13669"/>
    <cellStyle name="20% - Accent4 6 2 3" xfId="13670"/>
    <cellStyle name="20% - Accent4 7 4" xfId="13671"/>
    <cellStyle name="20% - Accent4 7 2 3" xfId="13672"/>
    <cellStyle name="20% - Accent4 8 4" xfId="13673"/>
    <cellStyle name="20% - Accent4 8 2 3" xfId="13674"/>
    <cellStyle name="20% - Accent4 9 4" xfId="13675"/>
    <cellStyle name="20% - Accent4 9 2 3" xfId="13676"/>
    <cellStyle name="20% - Accent5 10 4" xfId="13677"/>
    <cellStyle name="20% - Accent5 10 2 3" xfId="13678"/>
    <cellStyle name="20% - Accent5 11 4" xfId="13679"/>
    <cellStyle name="20% - Accent5 11 2 3" xfId="13680"/>
    <cellStyle name="20% - Accent5 12 4" xfId="13681"/>
    <cellStyle name="20% - Accent5 12 2 3" xfId="13682"/>
    <cellStyle name="20% - Accent5 13 4" xfId="13683"/>
    <cellStyle name="20% - Accent5 13 2 3" xfId="13684"/>
    <cellStyle name="20% - Accent5 14 4" xfId="13685"/>
    <cellStyle name="20% - Accent5 14 2 3" xfId="13686"/>
    <cellStyle name="20% - Accent5 15 4" xfId="13687"/>
    <cellStyle name="20% - Accent5 15 2 3" xfId="13688"/>
    <cellStyle name="20% - Accent5 16 4" xfId="13689"/>
    <cellStyle name="20% - Accent5 16 2 3" xfId="13690"/>
    <cellStyle name="20% - Accent5 17 4" xfId="13691"/>
    <cellStyle name="20% - Accent5 17 2 3" xfId="13692"/>
    <cellStyle name="20% - Accent5 18 4" xfId="13693"/>
    <cellStyle name="20% - Accent5 18 2 3" xfId="13694"/>
    <cellStyle name="20% - Accent5 19 4" xfId="13695"/>
    <cellStyle name="20% - Accent5 19 2 3" xfId="13696"/>
    <cellStyle name="20% - Accent5 2 4" xfId="13697"/>
    <cellStyle name="20% - Accent5 2 2 3" xfId="13698"/>
    <cellStyle name="20% - Accent5 20 4" xfId="13699"/>
    <cellStyle name="20% - Accent5 20 2 3" xfId="13700"/>
    <cellStyle name="20% - Accent5 21 4" xfId="13701"/>
    <cellStyle name="20% - Accent5 21 2 3" xfId="13702"/>
    <cellStyle name="20% - Accent5 22 4" xfId="13703"/>
    <cellStyle name="20% - Accent5 22 2 3" xfId="13704"/>
    <cellStyle name="20% - Accent5 23 4" xfId="13705"/>
    <cellStyle name="20% - Accent5 23 2 3" xfId="13706"/>
    <cellStyle name="20% - Accent5 24 4" xfId="13707"/>
    <cellStyle name="20% - Accent5 24 2 3" xfId="13708"/>
    <cellStyle name="20% - Accent5 25 4" xfId="13709"/>
    <cellStyle name="20% - Accent5 25 2 3" xfId="13710"/>
    <cellStyle name="20% - Accent5 26 4" xfId="13711"/>
    <cellStyle name="20% - Accent5 26 2 3" xfId="13712"/>
    <cellStyle name="20% - Accent5 27 4" xfId="13713"/>
    <cellStyle name="20% - Accent5 27 2 3" xfId="13714"/>
    <cellStyle name="20% - Accent5 28 4" xfId="13715"/>
    <cellStyle name="20% - Accent5 28 2 3" xfId="13716"/>
    <cellStyle name="20% - Accent5 3 4" xfId="13717"/>
    <cellStyle name="20% - Accent5 3 2 3" xfId="13718"/>
    <cellStyle name="20% - Accent5 4 4" xfId="13719"/>
    <cellStyle name="20% - Accent5 4 2 3" xfId="13720"/>
    <cellStyle name="20% - Accent5 5 4" xfId="13721"/>
    <cellStyle name="20% - Accent5 5 2 3" xfId="13722"/>
    <cellStyle name="20% - Accent5 6 4" xfId="13723"/>
    <cellStyle name="20% - Accent5 6 2 3" xfId="13724"/>
    <cellStyle name="20% - Accent5 7 4" xfId="13725"/>
    <cellStyle name="20% - Accent5 7 2 3" xfId="13726"/>
    <cellStyle name="20% - Accent5 8 4" xfId="13727"/>
    <cellStyle name="20% - Accent5 8 2 3" xfId="13728"/>
    <cellStyle name="20% - Accent5 9 4" xfId="13729"/>
    <cellStyle name="20% - Accent5 9 2 3" xfId="13730"/>
    <cellStyle name="20% - Accent6 10 4" xfId="13731"/>
    <cellStyle name="20% - Accent6 10 2 3" xfId="13732"/>
    <cellStyle name="20% - Accent6 11 4" xfId="13733"/>
    <cellStyle name="20% - Accent6 11 2 3" xfId="13734"/>
    <cellStyle name="20% - Accent6 12 4" xfId="13735"/>
    <cellStyle name="20% - Accent6 12 2 3" xfId="13736"/>
    <cellStyle name="20% - Accent6 13 4" xfId="13737"/>
    <cellStyle name="20% - Accent6 13 2 3" xfId="13738"/>
    <cellStyle name="20% - Accent6 14 4" xfId="13739"/>
    <cellStyle name="20% - Accent6 14 2 3" xfId="13740"/>
    <cellStyle name="20% - Accent6 15 4" xfId="13741"/>
    <cellStyle name="20% - Accent6 15 2 3" xfId="13742"/>
    <cellStyle name="20% - Accent6 16 4" xfId="13743"/>
    <cellStyle name="20% - Accent6 16 2 3" xfId="13744"/>
    <cellStyle name="20% - Accent6 17 4" xfId="13745"/>
    <cellStyle name="20% - Accent6 17 2 3" xfId="13746"/>
    <cellStyle name="20% - Accent6 18 4" xfId="13747"/>
    <cellStyle name="20% - Accent6 18 2 3" xfId="13748"/>
    <cellStyle name="20% - Accent6 19 4" xfId="13749"/>
    <cellStyle name="20% - Accent6 19 2 3" xfId="13750"/>
    <cellStyle name="20% - Accent6 2 4" xfId="13751"/>
    <cellStyle name="20% - Accent6 2 2 3" xfId="13752"/>
    <cellStyle name="20% - Accent6 20 4" xfId="13753"/>
    <cellStyle name="20% - Accent6 20 2 3" xfId="13754"/>
    <cellStyle name="20% - Accent6 21 4" xfId="13755"/>
    <cellStyle name="20% - Accent6 21 2 3" xfId="13756"/>
    <cellStyle name="20% - Accent6 22 4" xfId="13757"/>
    <cellStyle name="20% - Accent6 22 2 3" xfId="13758"/>
    <cellStyle name="20% - Accent6 23 4" xfId="13759"/>
    <cellStyle name="20% - Accent6 23 2 3" xfId="13760"/>
    <cellStyle name="20% - Accent6 24 4" xfId="13761"/>
    <cellStyle name="20% - Accent6 24 2 3" xfId="13762"/>
    <cellStyle name="20% - Accent6 25 4" xfId="13763"/>
    <cellStyle name="20% - Accent6 25 2 3" xfId="13764"/>
    <cellStyle name="20% - Accent6 26 4" xfId="13765"/>
    <cellStyle name="20% - Accent6 26 2 3" xfId="13766"/>
    <cellStyle name="20% - Accent6 27 4" xfId="13767"/>
    <cellStyle name="20% - Accent6 27 2 3" xfId="13768"/>
    <cellStyle name="20% - Accent6 28 4" xfId="13769"/>
    <cellStyle name="20% - Accent6 28 2 3" xfId="13770"/>
    <cellStyle name="20% - Accent6 3 4" xfId="13771"/>
    <cellStyle name="20% - Accent6 3 2 3" xfId="13772"/>
    <cellStyle name="20% - Accent6 4 4" xfId="13773"/>
    <cellStyle name="20% - Accent6 4 2 3" xfId="13774"/>
    <cellStyle name="20% - Accent6 5 4" xfId="13775"/>
    <cellStyle name="20% - Accent6 5 2 3" xfId="13776"/>
    <cellStyle name="20% - Accent6 6 4" xfId="13777"/>
    <cellStyle name="20% - Accent6 6 2 3" xfId="13778"/>
    <cellStyle name="20% - Accent6 7 4" xfId="13779"/>
    <cellStyle name="20% - Accent6 7 2 3" xfId="13780"/>
    <cellStyle name="20% - Accent6 8 4" xfId="13781"/>
    <cellStyle name="20% - Accent6 8 2 3" xfId="13782"/>
    <cellStyle name="20% - Accent6 9 4" xfId="13783"/>
    <cellStyle name="20% - Accent6 9 2 3" xfId="13784"/>
    <cellStyle name="40 % - Accent1 10 2 2 3" xfId="13785"/>
    <cellStyle name="40 % - Accent1 10 3 2 3" xfId="13786"/>
    <cellStyle name="40 % - Accent1 10 4 3" xfId="13787"/>
    <cellStyle name="40 % - Accent1 11 2 3" xfId="13788"/>
    <cellStyle name="40 % - Accent1 12 2 3" xfId="13789"/>
    <cellStyle name="40 % - Accent1 13 2 3" xfId="13790"/>
    <cellStyle name="40 % - Accent1 7 2 2 3" xfId="13791"/>
    <cellStyle name="40 % - Accent1 7 3 2 3" xfId="13792"/>
    <cellStyle name="40 % - Accent1 7 4 3" xfId="13793"/>
    <cellStyle name="40 % - Accent1 8 2 2 3" xfId="13794"/>
    <cellStyle name="40 % - Accent1 8 3 2 3" xfId="13795"/>
    <cellStyle name="40 % - Accent1 8 4 3" xfId="13796"/>
    <cellStyle name="40 % - Accent1 9 2 2 3" xfId="13797"/>
    <cellStyle name="40 % - Accent1 9 3 2 3" xfId="13798"/>
    <cellStyle name="40 % - Accent1 9 4 3" xfId="13799"/>
    <cellStyle name="40 % - Accent2 10 2 2 3" xfId="13800"/>
    <cellStyle name="40 % - Accent2 10 3 2 3" xfId="13801"/>
    <cellStyle name="40 % - Accent2 10 4 3" xfId="13802"/>
    <cellStyle name="40 % - Accent2 11 2 3" xfId="13803"/>
    <cellStyle name="40 % - Accent2 12 2 3" xfId="13804"/>
    <cellStyle name="40 % - Accent2 13 2 3" xfId="13805"/>
    <cellStyle name="40 % - Accent2 7 2 2 3" xfId="13806"/>
    <cellStyle name="40 % - Accent2 7 3 2 3" xfId="13807"/>
    <cellStyle name="40 % - Accent2 7 4 3" xfId="13808"/>
    <cellStyle name="40 % - Accent2 8 2 2 3" xfId="13809"/>
    <cellStyle name="40 % - Accent2 8 3 2 3" xfId="13810"/>
    <cellStyle name="40 % - Accent2 8 4 3" xfId="13811"/>
    <cellStyle name="40 % - Accent2 9 2 2 3" xfId="13812"/>
    <cellStyle name="40 % - Accent2 9 3 2 3" xfId="13813"/>
    <cellStyle name="40 % - Accent2 9 4 3" xfId="13814"/>
    <cellStyle name="40 % - Accent3 10 2 2 3" xfId="13815"/>
    <cellStyle name="40 % - Accent3 10 3 2 3" xfId="13816"/>
    <cellStyle name="40 % - Accent3 10 4 3" xfId="13817"/>
    <cellStyle name="40 % - Accent3 11 2 3" xfId="13818"/>
    <cellStyle name="40 % - Accent3 12 2 3" xfId="13819"/>
    <cellStyle name="40 % - Accent3 13 2 3" xfId="13820"/>
    <cellStyle name="40 % - Accent3 7 2 2 3" xfId="13821"/>
    <cellStyle name="40 % - Accent3 7 3 2 3" xfId="13822"/>
    <cellStyle name="40 % - Accent3 7 4 3" xfId="13823"/>
    <cellStyle name="40 % - Accent3 8 2 2 3" xfId="13824"/>
    <cellStyle name="40 % - Accent3 8 3 2 3" xfId="13825"/>
    <cellStyle name="40 % - Accent3 8 4 3" xfId="13826"/>
    <cellStyle name="40 % - Accent3 9 2 2 3" xfId="13827"/>
    <cellStyle name="40 % - Accent3 9 3 2 3" xfId="13828"/>
    <cellStyle name="40 % - Accent3 9 4 3" xfId="13829"/>
    <cellStyle name="40 % - Accent4 10 2 2 3" xfId="13830"/>
    <cellStyle name="40 % - Accent4 10 3 2 3" xfId="13831"/>
    <cellStyle name="40 % - Accent4 10 4 3" xfId="13832"/>
    <cellStyle name="40 % - Accent4 11 2 3" xfId="13833"/>
    <cellStyle name="40 % - Accent4 12 2 3" xfId="13834"/>
    <cellStyle name="40 % - Accent4 13 2 3" xfId="13835"/>
    <cellStyle name="40 % - Accent4 7 2 2 3" xfId="13836"/>
    <cellStyle name="40 % - Accent4 7 3 2 3" xfId="13837"/>
    <cellStyle name="40 % - Accent4 7 4 3" xfId="13838"/>
    <cellStyle name="40 % - Accent4 8 2 2 3" xfId="13839"/>
    <cellStyle name="40 % - Accent4 8 3 2 3" xfId="13840"/>
    <cellStyle name="40 % - Accent4 8 4 3" xfId="13841"/>
    <cellStyle name="40 % - Accent4 9 2 2 3" xfId="13842"/>
    <cellStyle name="40 % - Accent4 9 3 2 3" xfId="13843"/>
    <cellStyle name="40 % - Accent4 9 4 3" xfId="13844"/>
    <cellStyle name="40 % - Accent5 10 2 2 3" xfId="13845"/>
    <cellStyle name="40 % - Accent5 10 3 2 3" xfId="13846"/>
    <cellStyle name="40 % - Accent5 10 4 3" xfId="13847"/>
    <cellStyle name="40 % - Accent5 11 2 3" xfId="13848"/>
    <cellStyle name="40 % - Accent5 12 2 3" xfId="13849"/>
    <cellStyle name="40 % - Accent5 13 2 3" xfId="13850"/>
    <cellStyle name="40 % - Accent5 7 2 2 3" xfId="13851"/>
    <cellStyle name="40 % - Accent5 7 3 2 3" xfId="13852"/>
    <cellStyle name="40 % - Accent5 7 4 3" xfId="13853"/>
    <cellStyle name="40 % - Accent5 8 2 2 3" xfId="13854"/>
    <cellStyle name="40 % - Accent5 8 3 2 3" xfId="13855"/>
    <cellStyle name="40 % - Accent5 8 4 3" xfId="13856"/>
    <cellStyle name="40 % - Accent5 9 2 2 3" xfId="13857"/>
    <cellStyle name="40 % - Accent5 9 3 2 3" xfId="13858"/>
    <cellStyle name="40 % - Accent5 9 4 3" xfId="13859"/>
    <cellStyle name="40 % - Accent6 10 2 2 3" xfId="13860"/>
    <cellStyle name="40 % - Accent6 10 3 2 3" xfId="13861"/>
    <cellStyle name="40 % - Accent6 10 4 3" xfId="13862"/>
    <cellStyle name="40 % - Accent6 11 2 3" xfId="13863"/>
    <cellStyle name="40 % - Accent6 12 2 3" xfId="13864"/>
    <cellStyle name="40 % - Accent6 13 2 3" xfId="13865"/>
    <cellStyle name="40 % - Accent6 7 2 2 3" xfId="13866"/>
    <cellStyle name="40 % - Accent6 7 3 2 3" xfId="13867"/>
    <cellStyle name="40 % - Accent6 7 4 3" xfId="13868"/>
    <cellStyle name="40 % - Accent6 8 2 2 3" xfId="13869"/>
    <cellStyle name="40 % - Accent6 8 3 2 3" xfId="13870"/>
    <cellStyle name="40 % - Accent6 8 4 3" xfId="13871"/>
    <cellStyle name="40 % - Accent6 9 2 2 3" xfId="13872"/>
    <cellStyle name="40 % - Accent6 9 3 2 3" xfId="13873"/>
    <cellStyle name="40 % - Accent6 9 4 3" xfId="13874"/>
    <cellStyle name="40% - Accent1 10 4" xfId="13875"/>
    <cellStyle name="40% - Accent1 10 2 3" xfId="13876"/>
    <cellStyle name="40% - Accent1 11 4" xfId="13877"/>
    <cellStyle name="40% - Accent1 11 2 3" xfId="13878"/>
    <cellStyle name="40% - Accent1 12 4" xfId="13879"/>
    <cellStyle name="40% - Accent1 12 2 3" xfId="13880"/>
    <cellStyle name="40% - Accent1 13 4" xfId="13881"/>
    <cellStyle name="40% - Accent1 13 2 3" xfId="13882"/>
    <cellStyle name="40% - Accent1 14 4" xfId="13883"/>
    <cellStyle name="40% - Accent1 14 2 3" xfId="13884"/>
    <cellStyle name="40% - Accent1 15 4" xfId="13885"/>
    <cellStyle name="40% - Accent1 15 2 3" xfId="13886"/>
    <cellStyle name="40% - Accent1 16 4" xfId="13887"/>
    <cellStyle name="40% - Accent1 16 2 3" xfId="13888"/>
    <cellStyle name="40% - Accent1 17 4" xfId="13889"/>
    <cellStyle name="40% - Accent1 17 2 3" xfId="13890"/>
    <cellStyle name="40% - Accent1 18 4" xfId="13891"/>
    <cellStyle name="40% - Accent1 18 2 3" xfId="13892"/>
    <cellStyle name="40% - Accent1 19 4" xfId="13893"/>
    <cellStyle name="40% - Accent1 19 2 3" xfId="13894"/>
    <cellStyle name="40% - Accent1 2 4" xfId="13895"/>
    <cellStyle name="40% - Accent1 2 2 3" xfId="13896"/>
    <cellStyle name="40% - Accent1 20 4" xfId="13897"/>
    <cellStyle name="40% - Accent1 20 2 3" xfId="13898"/>
    <cellStyle name="40% - Accent1 21 4" xfId="13899"/>
    <cellStyle name="40% - Accent1 21 2 3" xfId="13900"/>
    <cellStyle name="40% - Accent1 22 4" xfId="13901"/>
    <cellStyle name="40% - Accent1 22 2 3" xfId="13902"/>
    <cellStyle name="40% - Accent1 23 4" xfId="13903"/>
    <cellStyle name="40% - Accent1 23 2 3" xfId="13904"/>
    <cellStyle name="40% - Accent1 24 4" xfId="13905"/>
    <cellStyle name="40% - Accent1 24 2 3" xfId="13906"/>
    <cellStyle name="40% - Accent1 25 4" xfId="13907"/>
    <cellStyle name="40% - Accent1 25 2 3" xfId="13908"/>
    <cellStyle name="40% - Accent1 26 4" xfId="13909"/>
    <cellStyle name="40% - Accent1 26 2 3" xfId="13910"/>
    <cellStyle name="40% - Accent1 27 4" xfId="13911"/>
    <cellStyle name="40% - Accent1 27 2 3" xfId="13912"/>
    <cellStyle name="40% - Accent1 28 4" xfId="13913"/>
    <cellStyle name="40% - Accent1 28 2 3" xfId="13914"/>
    <cellStyle name="40% - Accent1 3 4" xfId="13915"/>
    <cellStyle name="40% - Accent1 3 2 3" xfId="13916"/>
    <cellStyle name="40% - Accent1 4 4" xfId="13917"/>
    <cellStyle name="40% - Accent1 4 2 3" xfId="13918"/>
    <cellStyle name="40% - Accent1 5 4" xfId="13919"/>
    <cellStyle name="40% - Accent1 5 2 3" xfId="13920"/>
    <cellStyle name="40% - Accent1 6 4" xfId="13921"/>
    <cellStyle name="40% - Accent1 6 2 3" xfId="13922"/>
    <cellStyle name="40% - Accent1 7 4" xfId="13923"/>
    <cellStyle name="40% - Accent1 7 2 3" xfId="13924"/>
    <cellStyle name="40% - Accent1 8 4" xfId="13925"/>
    <cellStyle name="40% - Accent1 8 2 3" xfId="13926"/>
    <cellStyle name="40% - Accent1 9 4" xfId="13927"/>
    <cellStyle name="40% - Accent1 9 2 3" xfId="13928"/>
    <cellStyle name="40% - Accent2 10 4" xfId="13929"/>
    <cellStyle name="40% - Accent2 10 2 3" xfId="13930"/>
    <cellStyle name="40% - Accent2 11 4" xfId="13931"/>
    <cellStyle name="40% - Accent2 11 2 3" xfId="13932"/>
    <cellStyle name="40% - Accent2 12 4" xfId="13933"/>
    <cellStyle name="40% - Accent2 12 2 3" xfId="13934"/>
    <cellStyle name="40% - Accent2 13 4" xfId="13935"/>
    <cellStyle name="40% - Accent2 13 2 3" xfId="13936"/>
    <cellStyle name="40% - Accent2 14 4" xfId="13937"/>
    <cellStyle name="40% - Accent2 14 2 3" xfId="13938"/>
    <cellStyle name="40% - Accent2 15 4" xfId="13939"/>
    <cellStyle name="40% - Accent2 15 2 3" xfId="13940"/>
    <cellStyle name="40% - Accent2 16 4" xfId="13941"/>
    <cellStyle name="40% - Accent2 16 2 3" xfId="13942"/>
    <cellStyle name="40% - Accent2 17 4" xfId="13943"/>
    <cellStyle name="40% - Accent2 17 2 3" xfId="13944"/>
    <cellStyle name="40% - Accent2 18 4" xfId="13945"/>
    <cellStyle name="40% - Accent2 18 2 3" xfId="13946"/>
    <cellStyle name="40% - Accent2 19 4" xfId="13947"/>
    <cellStyle name="40% - Accent2 19 2 3" xfId="13948"/>
    <cellStyle name="40% - Accent2 2 4" xfId="13949"/>
    <cellStyle name="40% - Accent2 2 2 3" xfId="13950"/>
    <cellStyle name="40% - Accent2 20 4" xfId="13951"/>
    <cellStyle name="40% - Accent2 20 2 3" xfId="13952"/>
    <cellStyle name="40% - Accent2 21 4" xfId="13953"/>
    <cellStyle name="40% - Accent2 21 2 3" xfId="13954"/>
    <cellStyle name="40% - Accent2 22 4" xfId="13955"/>
    <cellStyle name="40% - Accent2 22 2 3" xfId="13956"/>
    <cellStyle name="40% - Accent2 23 4" xfId="13957"/>
    <cellStyle name="40% - Accent2 23 2 3" xfId="13958"/>
    <cellStyle name="40% - Accent2 24 4" xfId="13959"/>
    <cellStyle name="40% - Accent2 24 2 3" xfId="13960"/>
    <cellStyle name="40% - Accent2 25 4" xfId="13961"/>
    <cellStyle name="40% - Accent2 25 2 3" xfId="13962"/>
    <cellStyle name="40% - Accent2 26 4" xfId="13963"/>
    <cellStyle name="40% - Accent2 26 2 3" xfId="13964"/>
    <cellStyle name="40% - Accent2 27 4" xfId="13965"/>
    <cellStyle name="40% - Accent2 27 2 3" xfId="13966"/>
    <cellStyle name="40% - Accent2 28 4" xfId="13967"/>
    <cellStyle name="40% - Accent2 28 2 3" xfId="13968"/>
    <cellStyle name="40% - Accent2 3 4" xfId="13969"/>
    <cellStyle name="40% - Accent2 3 2 3" xfId="13970"/>
    <cellStyle name="40% - Accent2 4 4" xfId="13971"/>
    <cellStyle name="40% - Accent2 4 2 3" xfId="13972"/>
    <cellStyle name="40% - Accent2 5 4" xfId="13973"/>
    <cellStyle name="40% - Accent2 5 2 3" xfId="13974"/>
    <cellStyle name="40% - Accent2 6 4" xfId="13975"/>
    <cellStyle name="40% - Accent2 6 2 3" xfId="13976"/>
    <cellStyle name="40% - Accent2 7 4" xfId="13977"/>
    <cellStyle name="40% - Accent2 7 2 3" xfId="13978"/>
    <cellStyle name="40% - Accent2 8 4" xfId="13979"/>
    <cellStyle name="40% - Accent2 8 2 3" xfId="13980"/>
    <cellStyle name="40% - Accent2 9 4" xfId="13981"/>
    <cellStyle name="40% - Accent2 9 2 3" xfId="13982"/>
    <cellStyle name="40% - Accent3 10 4" xfId="13983"/>
    <cellStyle name="40% - Accent3 10 2 3" xfId="13984"/>
    <cellStyle name="40% - Accent3 11 4" xfId="13985"/>
    <cellStyle name="40% - Accent3 11 2 3" xfId="13986"/>
    <cellStyle name="40% - Accent3 12 4" xfId="13987"/>
    <cellStyle name="40% - Accent3 12 2 3" xfId="13988"/>
    <cellStyle name="40% - Accent3 13 4" xfId="13989"/>
    <cellStyle name="40% - Accent3 13 2 3" xfId="13990"/>
    <cellStyle name="40% - Accent3 14 4" xfId="13991"/>
    <cellStyle name="40% - Accent3 14 2 3" xfId="13992"/>
    <cellStyle name="40% - Accent3 15 4" xfId="13993"/>
    <cellStyle name="40% - Accent3 15 2 3" xfId="13994"/>
    <cellStyle name="40% - Accent3 16 4" xfId="13995"/>
    <cellStyle name="40% - Accent3 16 2 3" xfId="13996"/>
    <cellStyle name="40% - Accent3 17 4" xfId="13997"/>
    <cellStyle name="40% - Accent3 17 2 3" xfId="13998"/>
    <cellStyle name="40% - Accent3 18 4" xfId="13999"/>
    <cellStyle name="40% - Accent3 18 2 3" xfId="14000"/>
    <cellStyle name="40% - Accent3 19 4" xfId="14001"/>
    <cellStyle name="40% - Accent3 19 2 3" xfId="14002"/>
    <cellStyle name="40% - Accent3 2 4" xfId="14003"/>
    <cellStyle name="40% - Accent3 2 2 3" xfId="14004"/>
    <cellStyle name="40% - Accent3 20 4" xfId="14005"/>
    <cellStyle name="40% - Accent3 20 2 3" xfId="14006"/>
    <cellStyle name="40% - Accent3 21 4" xfId="14007"/>
    <cellStyle name="40% - Accent3 21 2 3" xfId="14008"/>
    <cellStyle name="40% - Accent3 22 4" xfId="14009"/>
    <cellStyle name="40% - Accent3 22 2 3" xfId="14010"/>
    <cellStyle name="40% - Accent3 23 4" xfId="14011"/>
    <cellStyle name="40% - Accent3 23 2 3" xfId="14012"/>
    <cellStyle name="40% - Accent3 24 4" xfId="14013"/>
    <cellStyle name="40% - Accent3 24 2 3" xfId="14014"/>
    <cellStyle name="40% - Accent3 25 4" xfId="14015"/>
    <cellStyle name="40% - Accent3 25 2 3" xfId="14016"/>
    <cellStyle name="40% - Accent3 26 4" xfId="14017"/>
    <cellStyle name="40% - Accent3 26 2 3" xfId="14018"/>
    <cellStyle name="40% - Accent3 27 4" xfId="14019"/>
    <cellStyle name="40% - Accent3 27 2 3" xfId="14020"/>
    <cellStyle name="40% - Accent3 28 4" xfId="14021"/>
    <cellStyle name="40% - Accent3 28 2 3" xfId="14022"/>
    <cellStyle name="40% - Accent3 3 4" xfId="14023"/>
    <cellStyle name="40% - Accent3 3 2 3" xfId="14024"/>
    <cellStyle name="40% - Accent3 4 4" xfId="14025"/>
    <cellStyle name="40% - Accent3 4 2 3" xfId="14026"/>
    <cellStyle name="40% - Accent3 5 4" xfId="14027"/>
    <cellStyle name="40% - Accent3 5 2 3" xfId="14028"/>
    <cellStyle name="40% - Accent3 6 4" xfId="14029"/>
    <cellStyle name="40% - Accent3 6 2 3" xfId="14030"/>
    <cellStyle name="40% - Accent3 7 4" xfId="14031"/>
    <cellStyle name="40% - Accent3 7 2 3" xfId="14032"/>
    <cellStyle name="40% - Accent3 8 4" xfId="14033"/>
    <cellStyle name="40% - Accent3 8 2 3" xfId="14034"/>
    <cellStyle name="40% - Accent3 9 4" xfId="14035"/>
    <cellStyle name="40% - Accent3 9 2 3" xfId="14036"/>
    <cellStyle name="40% - Accent4 10 4" xfId="14037"/>
    <cellStyle name="40% - Accent4 10 2 3" xfId="14038"/>
    <cellStyle name="40% - Accent4 11 4" xfId="14039"/>
    <cellStyle name="40% - Accent4 11 2 3" xfId="14040"/>
    <cellStyle name="40% - Accent4 12 4" xfId="14041"/>
    <cellStyle name="40% - Accent4 12 2 3" xfId="14042"/>
    <cellStyle name="40% - Accent4 13 4" xfId="14043"/>
    <cellStyle name="40% - Accent4 13 2 3" xfId="14044"/>
    <cellStyle name="40% - Accent4 14 4" xfId="14045"/>
    <cellStyle name="40% - Accent4 14 2 3" xfId="14046"/>
    <cellStyle name="40% - Accent4 15 4" xfId="14047"/>
    <cellStyle name="40% - Accent4 15 2 3" xfId="14048"/>
    <cellStyle name="40% - Accent4 16 4" xfId="14049"/>
    <cellStyle name="40% - Accent4 16 2 3" xfId="14050"/>
    <cellStyle name="40% - Accent4 17 4" xfId="14051"/>
    <cellStyle name="40% - Accent4 17 2 3" xfId="14052"/>
    <cellStyle name="40% - Accent4 18 4" xfId="14053"/>
    <cellStyle name="40% - Accent4 18 2 3" xfId="14054"/>
    <cellStyle name="40% - Accent4 19 4" xfId="14055"/>
    <cellStyle name="40% - Accent4 19 2 3" xfId="14056"/>
    <cellStyle name="40% - Accent4 2 4" xfId="14057"/>
    <cellStyle name="40% - Accent4 2 2 3" xfId="14058"/>
    <cellStyle name="40% - Accent4 20 4" xfId="14059"/>
    <cellStyle name="40% - Accent4 20 2 3" xfId="14060"/>
    <cellStyle name="40% - Accent4 21 4" xfId="14061"/>
    <cellStyle name="40% - Accent4 21 2 3" xfId="14062"/>
    <cellStyle name="40% - Accent4 22 4" xfId="14063"/>
    <cellStyle name="40% - Accent4 22 2 3" xfId="14064"/>
    <cellStyle name="40% - Accent4 23 4" xfId="14065"/>
    <cellStyle name="40% - Accent4 23 2 3" xfId="14066"/>
    <cellStyle name="40% - Accent4 24 4" xfId="14067"/>
    <cellStyle name="40% - Accent4 24 2 3" xfId="14068"/>
    <cellStyle name="40% - Accent4 25 4" xfId="14069"/>
    <cellStyle name="40% - Accent4 25 2 3" xfId="14070"/>
    <cellStyle name="40% - Accent4 26 4" xfId="14071"/>
    <cellStyle name="40% - Accent4 26 2 3" xfId="14072"/>
    <cellStyle name="40% - Accent4 27 4" xfId="14073"/>
    <cellStyle name="40% - Accent4 27 2 3" xfId="14074"/>
    <cellStyle name="40% - Accent4 28 4" xfId="14075"/>
    <cellStyle name="40% - Accent4 28 2 3" xfId="14076"/>
    <cellStyle name="40% - Accent4 3 4" xfId="14077"/>
    <cellStyle name="40% - Accent4 3 2 3" xfId="14078"/>
    <cellStyle name="40% - Accent4 4 4" xfId="14079"/>
    <cellStyle name="40% - Accent4 4 2 3" xfId="14080"/>
    <cellStyle name="40% - Accent4 5 4" xfId="14081"/>
    <cellStyle name="40% - Accent4 5 2 3" xfId="14082"/>
    <cellStyle name="40% - Accent4 6 4" xfId="14083"/>
    <cellStyle name="40% - Accent4 6 2 3" xfId="14084"/>
    <cellStyle name="40% - Accent4 7 4" xfId="14085"/>
    <cellStyle name="40% - Accent4 7 2 3" xfId="14086"/>
    <cellStyle name="40% - Accent4 8 4" xfId="14087"/>
    <cellStyle name="40% - Accent4 8 2 3" xfId="14088"/>
    <cellStyle name="40% - Accent4 9 4" xfId="14089"/>
    <cellStyle name="40% - Accent4 9 2 3" xfId="14090"/>
    <cellStyle name="40% - Accent5 10 4" xfId="14091"/>
    <cellStyle name="40% - Accent5 10 2 3" xfId="14092"/>
    <cellStyle name="40% - Accent5 11 4" xfId="14093"/>
    <cellStyle name="40% - Accent5 11 2 3" xfId="14094"/>
    <cellStyle name="40% - Accent5 12 4" xfId="14095"/>
    <cellStyle name="40% - Accent5 12 2 3" xfId="14096"/>
    <cellStyle name="40% - Accent5 13 4" xfId="14097"/>
    <cellStyle name="40% - Accent5 13 2 3" xfId="14098"/>
    <cellStyle name="40% - Accent5 14 4" xfId="14099"/>
    <cellStyle name="40% - Accent5 14 2 3" xfId="14100"/>
    <cellStyle name="40% - Accent5 15 4" xfId="14101"/>
    <cellStyle name="40% - Accent5 15 2 3" xfId="14102"/>
    <cellStyle name="40% - Accent5 16 4" xfId="14103"/>
    <cellStyle name="40% - Accent5 16 2 3" xfId="14104"/>
    <cellStyle name="40% - Accent5 17 4" xfId="14105"/>
    <cellStyle name="40% - Accent5 17 2 3" xfId="14106"/>
    <cellStyle name="40% - Accent5 18 4" xfId="14107"/>
    <cellStyle name="40% - Accent5 18 2 3" xfId="14108"/>
    <cellStyle name="40% - Accent5 19 4" xfId="14109"/>
    <cellStyle name="40% - Accent5 19 2 3" xfId="14110"/>
    <cellStyle name="40% - Accent5 2 4" xfId="14111"/>
    <cellStyle name="40% - Accent5 2 2 3" xfId="14112"/>
    <cellStyle name="40% - Accent5 20 4" xfId="14113"/>
    <cellStyle name="40% - Accent5 20 2 3" xfId="14114"/>
    <cellStyle name="40% - Accent5 21 4" xfId="14115"/>
    <cellStyle name="40% - Accent5 21 2 3" xfId="14116"/>
    <cellStyle name="40% - Accent5 22 4" xfId="14117"/>
    <cellStyle name="40% - Accent5 22 2 3" xfId="14118"/>
    <cellStyle name="40% - Accent5 23 4" xfId="14119"/>
    <cellStyle name="40% - Accent5 23 2 3" xfId="14120"/>
    <cellStyle name="40% - Accent5 24 4" xfId="14121"/>
    <cellStyle name="40% - Accent5 24 2 3" xfId="14122"/>
    <cellStyle name="40% - Accent5 25 4" xfId="14123"/>
    <cellStyle name="40% - Accent5 25 2 3" xfId="14124"/>
    <cellStyle name="40% - Accent5 26 4" xfId="14125"/>
    <cellStyle name="40% - Accent5 26 2 3" xfId="14126"/>
    <cellStyle name="40% - Accent5 27 4" xfId="14127"/>
    <cellStyle name="40% - Accent5 27 2 3" xfId="14128"/>
    <cellStyle name="40% - Accent5 28 4" xfId="14129"/>
    <cellStyle name="40% - Accent5 28 2 3" xfId="14130"/>
    <cellStyle name="40% - Accent5 3 4" xfId="14131"/>
    <cellStyle name="40% - Accent5 3 2 3" xfId="14132"/>
    <cellStyle name="40% - Accent5 4 4" xfId="14133"/>
    <cellStyle name="40% - Accent5 4 2 3" xfId="14134"/>
    <cellStyle name="40% - Accent5 5 4" xfId="14135"/>
    <cellStyle name="40% - Accent5 5 2 3" xfId="14136"/>
    <cellStyle name="40% - Accent5 6 4" xfId="14137"/>
    <cellStyle name="40% - Accent5 6 2 3" xfId="14138"/>
    <cellStyle name="40% - Accent5 7 4" xfId="14139"/>
    <cellStyle name="40% - Accent5 7 2 3" xfId="14140"/>
    <cellStyle name="40% - Accent5 8 4" xfId="14141"/>
    <cellStyle name="40% - Accent5 8 2 3" xfId="14142"/>
    <cellStyle name="40% - Accent5 9 4" xfId="14143"/>
    <cellStyle name="40% - Accent5 9 2 3" xfId="14144"/>
    <cellStyle name="40% - Accent6 10 4" xfId="14145"/>
    <cellStyle name="40% - Accent6 10 2 3" xfId="14146"/>
    <cellStyle name="40% - Accent6 11 4" xfId="14147"/>
    <cellStyle name="40% - Accent6 11 2 3" xfId="14148"/>
    <cellStyle name="40% - Accent6 12 4" xfId="14149"/>
    <cellStyle name="40% - Accent6 12 2 3" xfId="14150"/>
    <cellStyle name="40% - Accent6 13 4" xfId="14151"/>
    <cellStyle name="40% - Accent6 13 2 3" xfId="14152"/>
    <cellStyle name="40% - Accent6 14 4" xfId="14153"/>
    <cellStyle name="40% - Accent6 14 2 3" xfId="14154"/>
    <cellStyle name="40% - Accent6 15 4" xfId="14155"/>
    <cellStyle name="40% - Accent6 15 2 3" xfId="14156"/>
    <cellStyle name="40% - Accent6 16 4" xfId="14157"/>
    <cellStyle name="40% - Accent6 16 2 3" xfId="14158"/>
    <cellStyle name="40% - Accent6 17 4" xfId="14159"/>
    <cellStyle name="40% - Accent6 17 2 3" xfId="14160"/>
    <cellStyle name="40% - Accent6 18 4" xfId="14161"/>
    <cellStyle name="40% - Accent6 18 2 3" xfId="14162"/>
    <cellStyle name="40% - Accent6 19 4" xfId="14163"/>
    <cellStyle name="40% - Accent6 19 2 3" xfId="14164"/>
    <cellStyle name="40% - Accent6 2 4" xfId="14165"/>
    <cellStyle name="40% - Accent6 2 2 3" xfId="14166"/>
    <cellStyle name="40% - Accent6 20 4" xfId="14167"/>
    <cellStyle name="40% - Accent6 20 2 3" xfId="14168"/>
    <cellStyle name="40% - Accent6 21 4" xfId="14169"/>
    <cellStyle name="40% - Accent6 21 2 3" xfId="14170"/>
    <cellStyle name="40% - Accent6 22 4" xfId="14171"/>
    <cellStyle name="40% - Accent6 22 2 3" xfId="14172"/>
    <cellStyle name="40% - Accent6 23 4" xfId="14173"/>
    <cellStyle name="40% - Accent6 23 2 3" xfId="14174"/>
    <cellStyle name="40% - Accent6 24 4" xfId="14175"/>
    <cellStyle name="40% - Accent6 24 2 3" xfId="14176"/>
    <cellStyle name="40% - Accent6 25 4" xfId="14177"/>
    <cellStyle name="40% - Accent6 25 2 3" xfId="14178"/>
    <cellStyle name="40% - Accent6 26 4" xfId="14179"/>
    <cellStyle name="40% - Accent6 26 2 3" xfId="14180"/>
    <cellStyle name="40% - Accent6 27 4" xfId="14181"/>
    <cellStyle name="40% - Accent6 27 2 3" xfId="14182"/>
    <cellStyle name="40% - Accent6 28 4" xfId="14183"/>
    <cellStyle name="40% - Accent6 28 2 3" xfId="14184"/>
    <cellStyle name="40% - Accent6 3 4" xfId="14185"/>
    <cellStyle name="40% - Accent6 3 2 3" xfId="14186"/>
    <cellStyle name="40% - Accent6 4 4" xfId="14187"/>
    <cellStyle name="40% - Accent6 4 2 3" xfId="14188"/>
    <cellStyle name="40% - Accent6 5 4" xfId="14189"/>
    <cellStyle name="40% - Accent6 5 2 3" xfId="14190"/>
    <cellStyle name="40% - Accent6 6 4" xfId="14191"/>
    <cellStyle name="40% - Accent6 6 2 3" xfId="14192"/>
    <cellStyle name="40% - Accent6 7 4" xfId="14193"/>
    <cellStyle name="40% - Accent6 7 2 3" xfId="14194"/>
    <cellStyle name="40% - Accent6 8 4" xfId="14195"/>
    <cellStyle name="40% - Accent6 8 2 3" xfId="14196"/>
    <cellStyle name="40% - Accent6 9 4" xfId="14197"/>
    <cellStyle name="40% - Accent6 9 2 3" xfId="14198"/>
    <cellStyle name="Calcul 5 2 3" xfId="14199"/>
    <cellStyle name="Calcul 6 2 3" xfId="14200"/>
    <cellStyle name="Calcul 7 2 3" xfId="14201"/>
    <cellStyle name="Calcul 8 2 3" xfId="14202"/>
    <cellStyle name="Changeable 3" xfId="14203"/>
    <cellStyle name="Comma 2 3" xfId="14204"/>
    <cellStyle name="Commentaire 2 2 3" xfId="14205"/>
    <cellStyle name="Commentaire 3 2 3" xfId="14206"/>
    <cellStyle name="Commentaire 4 2 3" xfId="14207"/>
    <cellStyle name="Commentaire 5 3 2 2 3" xfId="14208"/>
    <cellStyle name="Commentaire 5 3 3 2 3" xfId="14209"/>
    <cellStyle name="Commentaire 5 3 4 3" xfId="14210"/>
    <cellStyle name="Commentaire 5 4 2 3" xfId="14211"/>
    <cellStyle name="Commentaire 5 5 2 3" xfId="14212"/>
    <cellStyle name="Commentaire 5 6 3" xfId="14213"/>
    <cellStyle name="Commentaire 5 7 3" xfId="14214"/>
    <cellStyle name="Commentaire 6 2 3" xfId="14215"/>
    <cellStyle name="Commentaire 7 2 3" xfId="14216"/>
    <cellStyle name="Commentaire 7 3 3" xfId="14217"/>
    <cellStyle name="Commentaire 7 4 3" xfId="14218"/>
    <cellStyle name="Commentaire 8 2 3" xfId="14219"/>
    <cellStyle name="DOWNFOOT 3" xfId="14220"/>
    <cellStyle name="Entrée 5 2 3" xfId="14221"/>
    <cellStyle name="Entrée 6 2 3" xfId="14222"/>
    <cellStyle name="Entrée 7 2 3" xfId="14223"/>
    <cellStyle name="Entrée 8 2 3" xfId="14224"/>
    <cellStyle name="Header - Style1 2" xfId="14225"/>
    <cellStyle name="ItemTypeClass 3" xfId="14226"/>
    <cellStyle name="Milliers 14 2 2 2 3" xfId="14227"/>
    <cellStyle name="Milliers 14 2 3 2 3" xfId="14228"/>
    <cellStyle name="Milliers 14 2 4 3" xfId="14229"/>
    <cellStyle name="Milliers 14 3 2 3" xfId="14230"/>
    <cellStyle name="Milliers 14 4 2 3" xfId="14231"/>
    <cellStyle name="Milliers 14 5 3" xfId="14232"/>
    <cellStyle name="Milliers 16 2 2 3" xfId="14233"/>
    <cellStyle name="Milliers 16 3 2 3" xfId="14234"/>
    <cellStyle name="Milliers 16 4 3" xfId="14235"/>
    <cellStyle name="Milliers 18 2 2 3" xfId="14236"/>
    <cellStyle name="Milliers 18 3 2 3" xfId="14237"/>
    <cellStyle name="Milliers 18 4 3" xfId="14238"/>
    <cellStyle name="Milliers 20 2 3" xfId="14239"/>
    <cellStyle name="Milliers 21 2 3" xfId="14240"/>
    <cellStyle name="Milliers 3 11 2 2 3" xfId="14241"/>
    <cellStyle name="Milliers 3 11 3 2 3" xfId="14242"/>
    <cellStyle name="Milliers 3 11 4 3" xfId="14243"/>
    <cellStyle name="Normal 100 2 3" xfId="14244"/>
    <cellStyle name="Normal 101 2 4" xfId="14245"/>
    <cellStyle name="Normal 101 2 2 3" xfId="14246"/>
    <cellStyle name="Normal 102 4" xfId="14247"/>
    <cellStyle name="Normal 102 2 3" xfId="14248"/>
    <cellStyle name="Normal 103 4" xfId="14249"/>
    <cellStyle name="Normal 103 2 3" xfId="14250"/>
    <cellStyle name="Normal 104 4" xfId="14251"/>
    <cellStyle name="Normal 104 2 3" xfId="14252"/>
    <cellStyle name="Normal 11 2 2 3" xfId="14253"/>
    <cellStyle name="Normal 12 2 3 2 2 3" xfId="14254"/>
    <cellStyle name="Normal 12 2 3 3 2 3" xfId="14255"/>
    <cellStyle name="Normal 12 2 3 4 3" xfId="14256"/>
    <cellStyle name="Normal 12 2 4 2 2 3" xfId="14257"/>
    <cellStyle name="Normal 12 2 4 3 2 3" xfId="14258"/>
    <cellStyle name="Normal 12 2 4 4 3" xfId="14259"/>
    <cellStyle name="Normal 12 2 5 2 3" xfId="14260"/>
    <cellStyle name="Normal 12 2 6 2 3" xfId="14261"/>
    <cellStyle name="Normal 12 2 7 2 3" xfId="14262"/>
    <cellStyle name="Normal 12 2 8 3" xfId="14263"/>
    <cellStyle name="Normal 12 2 9 3" xfId="14264"/>
    <cellStyle name="Normal 12 4 2 2 3" xfId="14265"/>
    <cellStyle name="Normal 12 4 3 2 3" xfId="14266"/>
    <cellStyle name="Normal 12 4 4 3" xfId="14267"/>
    <cellStyle name="Normal 12 5 2 2 3" xfId="14268"/>
    <cellStyle name="Normal 12 5 3 2 3" xfId="14269"/>
    <cellStyle name="Normal 12 5 4 3" xfId="14270"/>
    <cellStyle name="Normal 12 6 2 3" xfId="14271"/>
    <cellStyle name="Normal 12 7 2 3" xfId="14272"/>
    <cellStyle name="Normal 12 8 3" xfId="14273"/>
    <cellStyle name="Normal 12 9 3" xfId="14274"/>
    <cellStyle name="Normal 13 2 2 2 3" xfId="14275"/>
    <cellStyle name="Normal 13 3 4" xfId="14276"/>
    <cellStyle name="Normal 13 3 2 3" xfId="14277"/>
    <cellStyle name="Normal 14 2 2 2 3" xfId="14278"/>
    <cellStyle name="Normal 14 3 4" xfId="14279"/>
    <cellStyle name="Normal 14 3 2 3" xfId="14280"/>
    <cellStyle name="Normal 15 2 2 2 3" xfId="14281"/>
    <cellStyle name="Normal 16 2 2 2 3" xfId="14282"/>
    <cellStyle name="Normal 17 2 2 2 3" xfId="14283"/>
    <cellStyle name="Normal 18 2 2 2 3" xfId="14284"/>
    <cellStyle name="Normal 19 2 2 2 3" xfId="14285"/>
    <cellStyle name="Normal 20 2 2 2 2 3" xfId="14286"/>
    <cellStyle name="Normal 20 2 2 3 2 3" xfId="14287"/>
    <cellStyle name="Normal 20 2 2 4 3" xfId="14288"/>
    <cellStyle name="Normal 20 2 3 2 2 3" xfId="14289"/>
    <cellStyle name="Normal 20 2 3 3 2 3" xfId="14290"/>
    <cellStyle name="Normal 20 2 3 4 3" xfId="14291"/>
    <cellStyle name="Normal 20 2 4 2 3" xfId="14292"/>
    <cellStyle name="Normal 20 2 5 2 3" xfId="14293"/>
    <cellStyle name="Normal 20 2 6 2 3" xfId="14294"/>
    <cellStyle name="Normal 20 2 7 3" xfId="14295"/>
    <cellStyle name="Normal 20 4 2 2 3" xfId="14296"/>
    <cellStyle name="Normal 20 4 3 2 3" xfId="14297"/>
    <cellStyle name="Normal 20 4 4 3" xfId="14298"/>
    <cellStyle name="Normal 20 5 2 2 3" xfId="14299"/>
    <cellStyle name="Normal 20 5 3 2 3" xfId="14300"/>
    <cellStyle name="Normal 20 5 4 3" xfId="14301"/>
    <cellStyle name="Normal 20 6 2 3" xfId="14302"/>
    <cellStyle name="Normal 20 7 2 3" xfId="14303"/>
    <cellStyle name="Normal 20 8 3" xfId="14304"/>
    <cellStyle name="Normal 21 2 2 2 2 3" xfId="14305"/>
    <cellStyle name="Normal 21 2 2 3 2 3" xfId="14306"/>
    <cellStyle name="Normal 21 2 2 4 3" xfId="14307"/>
    <cellStyle name="Normal 21 2 3 2 2 3" xfId="14308"/>
    <cellStyle name="Normal 21 2 3 3 2 3" xfId="14309"/>
    <cellStyle name="Normal 21 2 3 4 3" xfId="14310"/>
    <cellStyle name="Normal 21 2 4 2 3" xfId="14311"/>
    <cellStyle name="Normal 21 2 5 2 3" xfId="14312"/>
    <cellStyle name="Normal 21 2 6 2 3" xfId="14313"/>
    <cellStyle name="Normal 21 2 7 3" xfId="14314"/>
    <cellStyle name="Normal 21 4 2 2 3" xfId="14315"/>
    <cellStyle name="Normal 21 4 3 2 3" xfId="14316"/>
    <cellStyle name="Normal 21 4 4 3" xfId="14317"/>
    <cellStyle name="Normal 21 5 2 2 3" xfId="14318"/>
    <cellStyle name="Normal 21 5 3 2 3" xfId="14319"/>
    <cellStyle name="Normal 21 5 4 3" xfId="14320"/>
    <cellStyle name="Normal 21 6 2 3" xfId="14321"/>
    <cellStyle name="Normal 21 7 2 3" xfId="14322"/>
    <cellStyle name="Normal 21 8 3" xfId="14323"/>
    <cellStyle name="Normal 22 2 2 2 3" xfId="14324"/>
    <cellStyle name="Normal 23 2 2 2 3" xfId="14325"/>
    <cellStyle name="Normal 23 2 3 2 3" xfId="14326"/>
    <cellStyle name="Normal 23 2 4 3" xfId="14327"/>
    <cellStyle name="Normal 23 4 2 3" xfId="14328"/>
    <cellStyle name="Normal 23 5 2 3" xfId="14329"/>
    <cellStyle name="Normal 23 6 3" xfId="14330"/>
    <cellStyle name="Normal 24 2 2 2 3" xfId="14331"/>
    <cellStyle name="Normal 24 2 3 2 3" xfId="14332"/>
    <cellStyle name="Normal 24 2 4 3" xfId="14333"/>
    <cellStyle name="Normal 24 4 2 3" xfId="14334"/>
    <cellStyle name="Normal 24 5 2 3" xfId="14335"/>
    <cellStyle name="Normal 24 6 3" xfId="14336"/>
    <cellStyle name="Normal 25 2 2 2 3" xfId="14337"/>
    <cellStyle name="Normal 25 2 3 2 3" xfId="14338"/>
    <cellStyle name="Normal 25 2 4 3" xfId="14339"/>
    <cellStyle name="Normal 25 4 2 3" xfId="14340"/>
    <cellStyle name="Normal 25 5 2 3" xfId="14341"/>
    <cellStyle name="Normal 25 6 3" xfId="14342"/>
    <cellStyle name="Normal 26 2 2 2 3" xfId="14343"/>
    <cellStyle name="Normal 26 2 3 2 3" xfId="14344"/>
    <cellStyle name="Normal 26 2 4 3" xfId="14345"/>
    <cellStyle name="Normal 26 4 2 3" xfId="14346"/>
    <cellStyle name="Normal 26 5 2 3" xfId="14347"/>
    <cellStyle name="Normal 26 6 3" xfId="14348"/>
    <cellStyle name="Normal 27 2 2 2 3" xfId="14349"/>
    <cellStyle name="Normal 27 2 3 2 3" xfId="14350"/>
    <cellStyle name="Normal 27 2 4 3" xfId="14351"/>
    <cellStyle name="Normal 27 4 2 3" xfId="14352"/>
    <cellStyle name="Normal 27 5 2 3" xfId="14353"/>
    <cellStyle name="Normal 27 6 3" xfId="14354"/>
    <cellStyle name="Normal 3 12 2 2 3" xfId="14355"/>
    <cellStyle name="Normal 3 12 3 2 3" xfId="14356"/>
    <cellStyle name="Normal 3 12 4 3" xfId="14357"/>
    <cellStyle name="Normal 3 13 2 3" xfId="14358"/>
    <cellStyle name="Normal 3 2 2 2 2 2 3" xfId="14359"/>
    <cellStyle name="Normal 3 2 2 2 3 2 3" xfId="14360"/>
    <cellStyle name="Normal 3 2 2 2 4 3" xfId="14361"/>
    <cellStyle name="Normal 3 2 2 3 2 2 3" xfId="14362"/>
    <cellStyle name="Normal 3 2 2 3 3 2 3" xfId="14363"/>
    <cellStyle name="Normal 3 2 2 3 4 3" xfId="14364"/>
    <cellStyle name="Normal 3 2 2 4 2 3" xfId="14365"/>
    <cellStyle name="Normal 3 2 2 5 2 3" xfId="14366"/>
    <cellStyle name="Normal 3 2 2 6 3" xfId="14367"/>
    <cellStyle name="Normal 3 2 4 2 2 3" xfId="14368"/>
    <cellStyle name="Normal 3 2 4 3 2 3" xfId="14369"/>
    <cellStyle name="Normal 3 2 4 4 3" xfId="14370"/>
    <cellStyle name="Normal 3 2 5 2 2 3" xfId="14371"/>
    <cellStyle name="Normal 3 2 5 3 2 3" xfId="14372"/>
    <cellStyle name="Normal 3 2 5 4 3" xfId="14373"/>
    <cellStyle name="Normal 3 2 6 2 3" xfId="14374"/>
    <cellStyle name="Normal 3 2 7 2 3" xfId="14375"/>
    <cellStyle name="Normal 3 2 8 3" xfId="14376"/>
    <cellStyle name="Normal 3 3 3 2 2 3" xfId="14377"/>
    <cellStyle name="Normal 3 3 3 3 2 3" xfId="14378"/>
    <cellStyle name="Normal 3 3 3 4 3" xfId="14379"/>
    <cellStyle name="Normal 3 3 4 2 3" xfId="14380"/>
    <cellStyle name="Normal 3 3 5 2 3" xfId="14381"/>
    <cellStyle name="Normal 3 3 6 3" xfId="14382"/>
    <cellStyle name="Normal 4 14 2 2 3" xfId="14383"/>
    <cellStyle name="Normal 4 14 3 2 3" xfId="14384"/>
    <cellStyle name="Normal 4 14 4 3" xfId="14385"/>
    <cellStyle name="Normal 4 16 2 2 3" xfId="14386"/>
    <cellStyle name="Normal 4 16 3 2 3" xfId="14387"/>
    <cellStyle name="Normal 4 16 4 3" xfId="14388"/>
    <cellStyle name="Normal 4 17 2 3" xfId="14389"/>
    <cellStyle name="Normal 4 18 2 3" xfId="14390"/>
    <cellStyle name="Normal 4 19 3" xfId="14391"/>
    <cellStyle name="Normal 4 2 3 2 2 3" xfId="14392"/>
    <cellStyle name="Normal 4 2 3 3 2 3" xfId="14393"/>
    <cellStyle name="Normal 4 2 3 4 3" xfId="14394"/>
    <cellStyle name="Normal 4 2 4 2 2 3" xfId="14395"/>
    <cellStyle name="Normal 4 2 4 3 2 3" xfId="14396"/>
    <cellStyle name="Normal 4 2 4 4 3" xfId="14397"/>
    <cellStyle name="Normal 4 2 5 2 3" xfId="14398"/>
    <cellStyle name="Normal 4 2 6 2 3" xfId="14399"/>
    <cellStyle name="Normal 4 2 7 3" xfId="14400"/>
    <cellStyle name="Normal 43 2 2 3" xfId="14401"/>
    <cellStyle name="Normal 43 3 2 3" xfId="14402"/>
    <cellStyle name="Normal 43 4 3" xfId="14403"/>
    <cellStyle name="Normal 5 2 2 2 2 2 3" xfId="14404"/>
    <cellStyle name="Normal 5 2 2 2 3 2 3" xfId="14405"/>
    <cellStyle name="Normal 5 2 2 2 4 3" xfId="14406"/>
    <cellStyle name="Normal 5 2 2 3 2 2 3" xfId="14407"/>
    <cellStyle name="Normal 5 2 2 3 3 2 3" xfId="14408"/>
    <cellStyle name="Normal 5 2 2 3 4 3" xfId="14409"/>
    <cellStyle name="Normal 5 2 2 4 2 3" xfId="14410"/>
    <cellStyle name="Normal 5 2 2 5 2 3" xfId="14411"/>
    <cellStyle name="Normal 5 2 2 6 3" xfId="14412"/>
    <cellStyle name="Normal 5 2 4 2 2 3" xfId="14413"/>
    <cellStyle name="Normal 5 2 4 3 2 3" xfId="14414"/>
    <cellStyle name="Normal 5 2 4 4 3" xfId="14415"/>
    <cellStyle name="Normal 5 2 5 2 2 3" xfId="14416"/>
    <cellStyle name="Normal 5 2 5 3 2 3" xfId="14417"/>
    <cellStyle name="Normal 5 2 5 4 3" xfId="14418"/>
    <cellStyle name="Normal 5 2 7 2 3" xfId="14419"/>
    <cellStyle name="Normal 5 2 8 2 3" xfId="14420"/>
    <cellStyle name="Normal 5 2 9 3" xfId="14421"/>
    <cellStyle name="Normal 55 2 2 3" xfId="14422"/>
    <cellStyle name="Normal 55 3 2 3" xfId="14423"/>
    <cellStyle name="Normal 55 4 3" xfId="14424"/>
    <cellStyle name="Normal 6 2 3 2 2 2 3" xfId="14425"/>
    <cellStyle name="Normal 6 2 3 2 3 2 3" xfId="14426"/>
    <cellStyle name="Normal 6 2 3 2 4 3" xfId="14427"/>
    <cellStyle name="Normal 6 2 3 3 2 2 3" xfId="14428"/>
    <cellStyle name="Normal 6 2 3 3 3 2 3" xfId="14429"/>
    <cellStyle name="Normal 6 2 3 3 4 3" xfId="14430"/>
    <cellStyle name="Normal 6 2 3 4 2 3" xfId="14431"/>
    <cellStyle name="Normal 6 2 3 5 2 3" xfId="14432"/>
    <cellStyle name="Normal 6 2 3 6 3" xfId="14433"/>
    <cellStyle name="Normal 6 2 4 2 2 3" xfId="14434"/>
    <cellStyle name="Normal 6 2 4 3 2 3" xfId="14435"/>
    <cellStyle name="Normal 6 2 4 4 3" xfId="14436"/>
    <cellStyle name="Normal 6 2 5 2 2 3" xfId="14437"/>
    <cellStyle name="Normal 6 2 5 3 2 3" xfId="14438"/>
    <cellStyle name="Normal 6 2 5 4 3" xfId="14439"/>
    <cellStyle name="Normal 6 2 6 2 3" xfId="14440"/>
    <cellStyle name="Normal 6 2 7 2 3" xfId="14441"/>
    <cellStyle name="Normal 6 2 8 3" xfId="14442"/>
    <cellStyle name="Normal 74 2 2 3" xfId="14443"/>
    <cellStyle name="Normal 74 3 2 3" xfId="14444"/>
    <cellStyle name="Normal 74 4 3" xfId="14445"/>
    <cellStyle name="Normal 75 2 2 3" xfId="14446"/>
    <cellStyle name="Normal 75 3 2 3" xfId="14447"/>
    <cellStyle name="Normal 75 4 3" xfId="14448"/>
    <cellStyle name="Normal 76 2 2 3" xfId="14449"/>
    <cellStyle name="Normal 76 3 2 3" xfId="14450"/>
    <cellStyle name="Normal 76 4 3" xfId="14451"/>
    <cellStyle name="Normal 77 2 2 3" xfId="14452"/>
    <cellStyle name="Normal 77 3 2 3" xfId="14453"/>
    <cellStyle name="Normal 77 4 3" xfId="14454"/>
    <cellStyle name="Normal 78 2 2 3" xfId="14455"/>
    <cellStyle name="Normal 78 3 2 3" xfId="14456"/>
    <cellStyle name="Normal 78 4 3" xfId="14457"/>
    <cellStyle name="Normal 79 2 2 3" xfId="14458"/>
    <cellStyle name="Normal 79 3 2 3" xfId="14459"/>
    <cellStyle name="Normal 79 4 3" xfId="14460"/>
    <cellStyle name="Normal 8 2 2 2 2 3" xfId="14461"/>
    <cellStyle name="Normal 8 2 2 3 2 3" xfId="14462"/>
    <cellStyle name="Normal 8 2 2 4 3" xfId="14463"/>
    <cellStyle name="Normal 8 2 3 2 2 3" xfId="14464"/>
    <cellStyle name="Normal 8 2 3 3 2 3" xfId="14465"/>
    <cellStyle name="Normal 8 2 3 4 3" xfId="14466"/>
    <cellStyle name="Normal 8 2 4 2 3" xfId="14467"/>
    <cellStyle name="Normal 8 2 5 2 3" xfId="14468"/>
    <cellStyle name="Normal 8 2 6 2 3" xfId="14469"/>
    <cellStyle name="Normal 8 2 7 3" xfId="14470"/>
    <cellStyle name="Normal 8 4 2 2 3" xfId="14471"/>
    <cellStyle name="Normal 8 4 3 2 3" xfId="14472"/>
    <cellStyle name="Normal 8 4 4 3" xfId="14473"/>
    <cellStyle name="Normal 8 5 2 2 3" xfId="14474"/>
    <cellStyle name="Normal 8 5 3 2 3" xfId="14475"/>
    <cellStyle name="Normal 8 5 4 3" xfId="14476"/>
    <cellStyle name="Normal 8 6 2 3" xfId="14477"/>
    <cellStyle name="Normal 8 7 2 3" xfId="14478"/>
    <cellStyle name="Normal 8 8 3" xfId="14479"/>
    <cellStyle name="Normal 80 2 2 3" xfId="14480"/>
    <cellStyle name="Normal 80 3 2 3" xfId="14481"/>
    <cellStyle name="Normal 80 4 3" xfId="14482"/>
    <cellStyle name="Normal 81 2 2 3" xfId="14483"/>
    <cellStyle name="Normal 81 3 2 3" xfId="14484"/>
    <cellStyle name="Normal 81 4 3" xfId="14485"/>
    <cellStyle name="Normal 83 2 2 3" xfId="14486"/>
    <cellStyle name="Normal 83 3 2 3" xfId="14487"/>
    <cellStyle name="Normal 83 4 3" xfId="14488"/>
    <cellStyle name="Normal 85 2 2 3" xfId="14489"/>
    <cellStyle name="Normal 85 3 2 3" xfId="14490"/>
    <cellStyle name="Normal 85 4 3" xfId="14491"/>
    <cellStyle name="Normal 86 2 2 3" xfId="14492"/>
    <cellStyle name="Normal 86 3 2 3" xfId="14493"/>
    <cellStyle name="Normal 86 4 3" xfId="14494"/>
    <cellStyle name="Normal 87 2 2 3" xfId="14495"/>
    <cellStyle name="Normal 87 3 2 3" xfId="14496"/>
    <cellStyle name="Normal 87 4 3" xfId="14497"/>
    <cellStyle name="Normal 88 2 2 3" xfId="14498"/>
    <cellStyle name="Normal 88 3 2 3" xfId="14499"/>
    <cellStyle name="Normal 88 4 3" xfId="14500"/>
    <cellStyle name="Normal 89 2 2 3" xfId="14501"/>
    <cellStyle name="Normal 89 3 2 3" xfId="14502"/>
    <cellStyle name="Normal 89 4 3" xfId="14503"/>
    <cellStyle name="Normal 9 2 2 3" xfId="14504"/>
    <cellStyle name="Normal 90 2 2 3" xfId="14505"/>
    <cellStyle name="Normal 90 3 2 3" xfId="14506"/>
    <cellStyle name="Normal 90 4 3" xfId="14507"/>
    <cellStyle name="Normal 91 2 2 3" xfId="14508"/>
    <cellStyle name="Normal 91 3 2 3" xfId="14509"/>
    <cellStyle name="Normal 91 4 3" xfId="14510"/>
    <cellStyle name="Normal 92 2 2 3" xfId="14511"/>
    <cellStyle name="Normal 92 3 2 3" xfId="14512"/>
    <cellStyle name="Normal 92 4 3" xfId="14513"/>
    <cellStyle name="Normal 93 2 2 3" xfId="14514"/>
    <cellStyle name="Normal 93 3 2 3" xfId="14515"/>
    <cellStyle name="Normal 93 4 3" xfId="14516"/>
    <cellStyle name="Normal 94 2 2 3" xfId="14517"/>
    <cellStyle name="Normal 94 3 2 3" xfId="14518"/>
    <cellStyle name="Normal 94 4 3" xfId="14519"/>
    <cellStyle name="Normal 95 2 2 3" xfId="14520"/>
    <cellStyle name="Normal 95 3 2 3" xfId="14521"/>
    <cellStyle name="Normal 95 4 3" xfId="14522"/>
    <cellStyle name="Normal 96 2 3" xfId="14523"/>
    <cellStyle name="Normal 97 2 3" xfId="14524"/>
    <cellStyle name="Normal 98 2 3" xfId="14525"/>
    <cellStyle name="Normal 99 2 3" xfId="14526"/>
    <cellStyle name="Pourcentage 17 2 2 2 2 3" xfId="14527"/>
    <cellStyle name="Pourcentage 17 2 2 3 2 3" xfId="14528"/>
    <cellStyle name="Pourcentage 17 2 2 4 3" xfId="14529"/>
    <cellStyle name="Pourcentage 17 2 3 2 2 3" xfId="14530"/>
    <cellStyle name="Pourcentage 17 2 3 3 2 3" xfId="14531"/>
    <cellStyle name="Pourcentage 17 2 3 4 3" xfId="14532"/>
    <cellStyle name="Pourcentage 17 2 4 2 3" xfId="14533"/>
    <cellStyle name="Pourcentage 17 2 5 2 3" xfId="14534"/>
    <cellStyle name="Pourcentage 17 2 6 3" xfId="14535"/>
    <cellStyle name="Pourcentage 17 3 2 2 3" xfId="14536"/>
    <cellStyle name="Pourcentage 17 3 3 2 3" xfId="14537"/>
    <cellStyle name="Pourcentage 17 3 4 3" xfId="14538"/>
    <cellStyle name="Pourcentage 17 4 2 2 3" xfId="14539"/>
    <cellStyle name="Pourcentage 17 4 3 2 3" xfId="14540"/>
    <cellStyle name="Pourcentage 17 4 4 3" xfId="14541"/>
    <cellStyle name="Pourcentage 17 5 2 3" xfId="14542"/>
    <cellStyle name="Pourcentage 17 6 2 3" xfId="14543"/>
    <cellStyle name="Pourcentage 17 7 3" xfId="14544"/>
    <cellStyle name="Pourcentage 18 2 2 2 2 3" xfId="14545"/>
    <cellStyle name="Pourcentage 18 2 2 3 2 3" xfId="14546"/>
    <cellStyle name="Pourcentage 18 2 2 4 3" xfId="14547"/>
    <cellStyle name="Pourcentage 18 2 3 2 2 3" xfId="14548"/>
    <cellStyle name="Pourcentage 18 2 3 3 2 3" xfId="14549"/>
    <cellStyle name="Pourcentage 18 2 3 4 3" xfId="14550"/>
    <cellStyle name="Pourcentage 18 2 4 2 3" xfId="14551"/>
    <cellStyle name="Pourcentage 18 2 5 2 3" xfId="14552"/>
    <cellStyle name="Pourcentage 18 2 6 3" xfId="14553"/>
    <cellStyle name="Pourcentage 18 3 2 2 3" xfId="14554"/>
    <cellStyle name="Pourcentage 18 3 3 2 3" xfId="14555"/>
    <cellStyle name="Pourcentage 18 3 4 3" xfId="14556"/>
    <cellStyle name="Pourcentage 18 4 2 2 3" xfId="14557"/>
    <cellStyle name="Pourcentage 18 4 3 2 3" xfId="14558"/>
    <cellStyle name="Pourcentage 18 4 4 3" xfId="14559"/>
    <cellStyle name="Pourcentage 18 5 2 3" xfId="14560"/>
    <cellStyle name="Pourcentage 18 6 2 3" xfId="14561"/>
    <cellStyle name="Pourcentage 18 7 3" xfId="14562"/>
    <cellStyle name="Pourcentage 19 2 2 3" xfId="14563"/>
    <cellStyle name="Pourcentage 19 3 2 3" xfId="14564"/>
    <cellStyle name="Pourcentage 19 4 3" xfId="14565"/>
    <cellStyle name="Pourcentage 20 2 3" xfId="14566"/>
    <cellStyle name="Pourcentage 21 2 3" xfId="14567"/>
    <cellStyle name="Pourcentage 3 3 2 2 2 3" xfId="14568"/>
    <cellStyle name="Pourcentage 3 3 2 3 2 3" xfId="14569"/>
    <cellStyle name="Pourcentage 3 3 2 4 3" xfId="14570"/>
    <cellStyle name="Pourcentage 3 3 4 2 3" xfId="14571"/>
    <cellStyle name="Pourcentage 3 3 5 2 3" xfId="14572"/>
    <cellStyle name="Pourcentage 3 3 6 3" xfId="14573"/>
    <cellStyle name="Pourcentage 8 7 2 3" xfId="14574"/>
    <cellStyle name="Sortie 5 2 3" xfId="14575"/>
    <cellStyle name="Sortie 6 2 3" xfId="14576"/>
    <cellStyle name="Sortie 7 2 3" xfId="14577"/>
    <cellStyle name="Sortie 8 2 3" xfId="14578"/>
    <cellStyle name="Titre 3 5 2 2" xfId="14579"/>
    <cellStyle name="Titre 3 6 2 2" xfId="14580"/>
    <cellStyle name="Titre 3 7 2 2" xfId="14581"/>
    <cellStyle name="Titre 3 8 2 2" xfId="14582"/>
    <cellStyle name="Unlocked 3" xfId="14583"/>
    <cellStyle name="Milliers 22 3" xfId="14584"/>
    <cellStyle name="Milliers 23 3" xfId="14585"/>
    <cellStyle name="Normal 101 3 3" xfId="14586"/>
    <cellStyle name="Pourcentage 22 3" xfId="14587"/>
    <cellStyle name="Pourcentage 23 3" xfId="14588"/>
    <cellStyle name="Normal 105 3" xfId="14589"/>
    <cellStyle name="Pourcentage 24 3" xfId="14590"/>
    <cellStyle name="_Ta 2 2" xfId="14591"/>
    <cellStyle name="_Tabl 2 2" xfId="14592"/>
    <cellStyle name="_Table_ 2 2" xfId="14593"/>
    <cellStyle name="_Table_02  2 2" xfId="14594"/>
    <cellStyle name="_Table_02 Pfd Valuation 2 2" xfId="14595"/>
    <cellStyle name="_Table_02 Pfd Valuation_Budget Telmob 2011 2 2" xfId="14596"/>
    <cellStyle name="_Table_02 Pfd Valuation_Capex- Mobile 2 2" xfId="14597"/>
    <cellStyle name="_Table_02 Pfd Valuation_commentaires fixe  internet Déc 08 2 2" xfId="14598"/>
    <cellStyle name="_Table_02 Pfd Valuation_commentaires fixe  internet Déc 08_Budget Telmob 2011 2 2" xfId="14599"/>
    <cellStyle name="_Table_02 Pfd Valuation_commentaires fixe  internet Déc 08_Capex- Mobile 2 2" xfId="14600"/>
    <cellStyle name="_Table_02 Pfd Valuation_commentaires fixe  internet Déc 08_Commentaires TBG mars 2 2" xfId="14601"/>
    <cellStyle name="_Table_02 Pfd Valuation_commentaires fixe  internet Déc 08_Commentaires TBG mars_Budget Telmob 2011 2 2" xfId="14602"/>
    <cellStyle name="_Table_02 Pfd Valuation_commentaires fixe  internet Déc 08_Commentaires TBG mars_Capex- Mobile 2 2" xfId="14603"/>
    <cellStyle name="_Table_02 Pfd Valuation_commentaires fixe  internet Déc 08_Commentaires TBG mars_Copie de Flash du mois d' avril 2009 corrigé par NAIMI 2 2" xfId="14604"/>
    <cellStyle name="_Table_02 Pfd Valuation_commentaires fixe  internet Déc 08_Commentaires TBG mars_Copie de Flash du mois d' avril 2009 corrigé par NAIMI_Budget Telmob 2011 2 2" xfId="14605"/>
    <cellStyle name="_Table_02 Pfd Valuation_commentaires fixe  internet Déc 08_Commentaires TBG mars_Copie de Flash du mois d' avril 2009 corrigé par NAIMI_Capex- Mobile 2 2" xfId="14606"/>
    <cellStyle name="_Table_02 Pfd Valuation_commentaires fixe  internet Déc 08_Commentaires TBG mars_Copie de Flash du mois d' avril 2009 corrigé par NAIMI_Flash du mois de mai 2009 2 2" xfId="14607"/>
    <cellStyle name="_Table_02 Pfd Valuation_commentaires fixe  internet Déc 08_Commentaires TBG mars_Copie de Flash du mois d' avril 2009 corrigé par NAIMI_Flash du mois de mai 2009_Budget Telmob 2011 2 2" xfId="14608"/>
    <cellStyle name="_Table_02 Pfd Valuation_commentaires fixe  internet Déc 08_Commentaires TBG mars_Copie de Flash du mois d' avril 2009 corrigé par NAIMI_Flash du mois de mai 2009_Capex- Mobile 2 2" xfId="14609"/>
    <cellStyle name="_Table_02 Pfd Valuation_commentaires fixe  internet Déc 08_Commentaires TBG mars_Copie de Flash du mois d' avril 2009 corrigé par NAIMI_Flash du mois de septembre 2009 (2) (version 1) 2 2" xfId="14610"/>
    <cellStyle name="_Table_02 Pfd Valuation_commentaires fixe  internet Déc 08_Commentaires TBG mars_Copie de Flash du mois d' avril 2009 corrigé par NAIMI_Flash du mois de septembre 2009 (2) (version 1)_Budget Telmob 2011 2 2" xfId="14611"/>
    <cellStyle name="_Table_02 Pfd Valuation_commentaires fixe  internet Déc 08_Commentaires TBG mars_Copie de Flash du mois d' avril 2009 corrigé par NAIMI_Flash du mois de septembre 2009 (2) (version 1)_Capex- Mobile 2 2" xfId="14612"/>
    <cellStyle name="_Table_02 Pfd Valuation_commentaires fixe  internet Déc 08_Commentaires TBG mars_Copie de Flash du mois d' avril 2009 corrigé par NAIMI_Reporting Onatel Mai 2009 V 0 2 2" xfId="14613"/>
    <cellStyle name="_Table_02 Pfd Valuation_commentaires fixe  internet Déc 08_Commentaires TBG mars_Copie de Flash du mois d' avril 2009 corrigé par NAIMI_Reporting Onatel Mai 2009 V 0_Budget Telmob 2011 2 2" xfId="14614"/>
    <cellStyle name="_Table_02 Pfd Valuation_commentaires fixe  internet Déc 08_Commentaires TBG mars_Copie de Flash du mois d' avril 2009 corrigé par NAIMI_Reporting Onatel Mai 2009 V 0_Capex- Mobile 2 2" xfId="14615"/>
    <cellStyle name="_Table_02 Pfd Valuation_commentaires fixe  internet Déc 08_Commentaires TBG mars_Copie de Flash du mois d' avril 2009 corrigé par NAIMI_Reporting Onatel Mai 2009 V 0_Flash du mois de septembre 2009 (2) (version 1) 2 2" xfId="14616"/>
    <cellStyle name="_Table_02 Pfd Valuation_commentaires fixe  internet Déc 08_Commentaires TBG mars_Copie de Flash du mois d' avril 2009 corrigé par NAIMI_Reporting Onatel Mai 2009 V 0_Flash du mois de septembre 2009 (2) (version 1)_Budget Telmob 2011 2 2" xfId="14617"/>
    <cellStyle name="_Table_02 Pfd Valuation_commentaires fixe  internet Déc 08_Commentaires TBG mars_Copie de Flash du mois d' avril 2009 corrigé par NAIMI_Reporting Onatel Mai 2009 V 0_Flash du mois de septembre 2009 (2) (version 1)_Capex- Mobile 2 2" xfId="14618"/>
    <cellStyle name="_Table_02 Pfd Valuation_commentaires fixe  internet Déc 08_Commentaires TBG mars_Copie de Flash du mois d' avril 2009 corrigé par NAIMI_Reporting Onatel Mai 2009 V 0_Reporting Onatel septembre  2009 préparé 2 2" xfId="14619"/>
    <cellStyle name="_Table_02 Pfd Valuation_commentaires fixe  internet Déc 08_Commentaires TBG mars_Copie de Flash du mois d' avril 2009 corrigé par NAIMI_Reporting Onatel Mai 2009 V 0_Reporting Onatel septembre  2009 préparé_Budget Telmob 2011 2 2" xfId="14620"/>
    <cellStyle name="_Table_02 Pfd Valuation_commentaires fixe  internet Déc 08_Commentaires TBG mars_Copie de Flash du mois d' avril 2009 corrigé par NAIMI_Reporting Onatel Mai 2009 V 0_Reporting Onatel septembre  2009 préparé_Capex- Mobile 2 2" xfId="14621"/>
    <cellStyle name="_Table_02 Pfd Valuation_commentaires fixe  internet Déc 08_Commentaires TBG mars_Copie de Flash du mois d' avril 2009 corrigé par NAIMI_Reporting Onatel septembre  2009 préparé 2 2" xfId="14622"/>
    <cellStyle name="_Table_02 Pfd Valuation_commentaires fixe  internet Déc 08_Commentaires TBG mars_Copie de Flash du mois d' avril 2009 corrigé par NAIMI_Reporting Onatel septembre  2009 préparé_Budget Telmob 2011 2 2" xfId="14623"/>
    <cellStyle name="_Table_02 Pfd Valuation_commentaires fixe  internet Déc 08_Commentaires TBG mars_Copie de Flash du mois d' avril 2009 corrigé par NAIMI_Reporting Onatel septembre  2009 préparé_Capex- Mobile 2 2" xfId="14624"/>
    <cellStyle name="_Table_02 Pfd Valuation_commentaires fixe  internet Déc 08_Commentaires TBG mars_Flash du mois d' avril 2009 2 2" xfId="14625"/>
    <cellStyle name="_Table_02 Pfd Valuation_commentaires fixe  internet Déc 08_Commentaires TBG mars_Flash du mois d' avril 2009_Budget Telmob 2011 2 2" xfId="14626"/>
    <cellStyle name="_Table_02 Pfd Valuation_commentaires fixe  internet Déc 08_Commentaires TBG mars_Flash du mois d' avril 2009_Capex- Mobile 2 2" xfId="14627"/>
    <cellStyle name="_Table_02 Pfd Valuation_commentaires fixe  internet Déc 08_Commentaires TBG mars_Flash du mois d' avril 2009_Flash du mois de mai 2009 2 2" xfId="14628"/>
    <cellStyle name="_Table_02 Pfd Valuation_commentaires fixe  internet Déc 08_Commentaires TBG mars_Flash du mois d' avril 2009_Flash du mois de mai 2009_Budget Telmob 2011 2 2" xfId="14629"/>
    <cellStyle name="_Table_02 Pfd Valuation_commentaires fixe  internet Déc 08_Commentaires TBG mars_Flash du mois d' avril 2009_Flash du mois de mai 2009_Capex- Mobile 2 2" xfId="14630"/>
    <cellStyle name="_Table_02 Pfd Valuation_commentaires fixe  internet Déc 08_Commentaires TBG mars_Flash du mois d' avril 2009_Flash du mois de septembre 2009 (2) (version 1) 2 2" xfId="14631"/>
    <cellStyle name="_Table_02 Pfd Valuation_commentaires fixe  internet Déc 08_Commentaires TBG mars_Flash du mois d' avril 2009_Flash du mois de septembre 2009 (2) (version 1)_Budget Telmob 2011 2 2" xfId="14632"/>
    <cellStyle name="_Table_02 Pfd Valuation_commentaires fixe  internet Déc 08_Commentaires TBG mars_Flash du mois d' avril 2009_Flash du mois de septembre 2009 (2) (version 1)_Capex- Mobile 2 2" xfId="14633"/>
    <cellStyle name="_Table_02 Pfd Valuation_commentaires fixe  internet Déc 08_Commentaires TBG mars_Flash du mois d' avril 2009_Reporting Onatel Mai 2009 V 0 2 2" xfId="14634"/>
    <cellStyle name="_Table_02 Pfd Valuation_commentaires fixe  internet Déc 08_Commentaires TBG mars_Flash du mois d' avril 2009_Reporting Onatel Mai 2009 V 0_Budget Telmob 2011 2 2" xfId="14635"/>
    <cellStyle name="_Table_02 Pfd Valuation_commentaires fixe  internet Déc 08_Commentaires TBG mars_Flash du mois d' avril 2009_Reporting Onatel Mai 2009 V 0_Capex- Mobile 2 2" xfId="14636"/>
    <cellStyle name="_Table_02 Pfd Valuation_commentaires fixe  internet Déc 08_Commentaires TBG mars_Flash du mois d' avril 2009_Reporting Onatel septembre  2009 préparé 2 2" xfId="14637"/>
    <cellStyle name="_Table_02 Pfd Valuation_commentaires fixe  internet Déc 08_Commentaires TBG mars_Flash du mois d' avril 2009_Reporting Onatel septembre  2009 préparé_Budget Telmob 2011 2 2" xfId="14638"/>
    <cellStyle name="_Table_02 Pfd Valuation_commentaires fixe  internet Déc 08_Commentaires TBG mars_Flash du mois d' avril 2009_Reporting Onatel septembre  2009 préparé_Capex- Mobile 2 2" xfId="14639"/>
    <cellStyle name="_Table_02 Pfd Valuation_commentaires fixe  internet Déc 08_Commentaires TBG mars_Flash du mois de mai 2009 2 2" xfId="14640"/>
    <cellStyle name="_Table_02 Pfd Valuation_commentaires fixe  internet Déc 08_Commentaires TBG mars_Flash du mois de mai 2009_Budget Telmob 2011 2 2" xfId="14641"/>
    <cellStyle name="_Table_02 Pfd Valuation_commentaires fixe  internet Déc 08_Commentaires TBG mars_Flash du mois de mai 2009_Capex- Mobile 2 2" xfId="14642"/>
    <cellStyle name="_Table_02 Pfd Valuation_commentaires fixe  internet Déc 08_Commentaires TBG mars_Flash du mois de septembre 2009 (2) (version 1) 2 2" xfId="14643"/>
    <cellStyle name="_Table_02 Pfd Valuation_commentaires fixe  internet Déc 08_Commentaires TBG mars_Flash du mois de septembre 2009 (2) (version 1)_Budget Telmob 2011 2 2" xfId="14644"/>
    <cellStyle name="_Table_02 Pfd Valuation_commentaires fixe  internet Déc 08_Commentaires TBG mars_Flash du mois de septembre 2009 (2) (version 1)_Capex- Mobile 2 2" xfId="14645"/>
    <cellStyle name="_Table_02 Pfd Valuation_commentaires fixe  internet Déc 08_Commentaires TBG mars_Reporting Onatel Mai 2009 V 0 2 2" xfId="14646"/>
    <cellStyle name="_Table_02 Pfd Valuation_commentaires fixe  internet Déc 08_Commentaires TBG mars_Reporting Onatel Mai 2009 V 0_Budget Telmob 2011 2 2" xfId="14647"/>
    <cellStyle name="_Table_02 Pfd Valuation_commentaires fixe  internet Déc 08_Commentaires TBG mars_Reporting Onatel Mai 2009 V 0_Capex- Mobile 2 2" xfId="14648"/>
    <cellStyle name="_Table_02 Pfd Valuation_commentaires fixe  internet Déc 08_Commentaires TBG mars_Reporting Onatel septembre  2009 préparé 2 2" xfId="14649"/>
    <cellStyle name="_Table_02 Pfd Valuation_commentaires fixe  internet Déc 08_Commentaires TBG mars_Reporting Onatel septembre  2009 préparé_Budget Telmob 2011 2 2" xfId="14650"/>
    <cellStyle name="_Table_02 Pfd Valuation_commentaires fixe  internet Déc 08_Commentaires TBG mars_Reporting Onatel septembre  2009 préparé_Capex- Mobile 2 2" xfId="14651"/>
    <cellStyle name="_Table_02 Pfd Valuation_commentaires fixe  internet Déc 08_Copie de Flash du mois d' avril 2009 corrigé par NAIMI 2 2" xfId="14652"/>
    <cellStyle name="_Table_02 Pfd Valuation_commentaires fixe  internet Déc 08_Copie de Flash du mois d' avril 2009 corrigé par NAIMI_Budget Telmob 2011 2 2" xfId="14653"/>
    <cellStyle name="_Table_02 Pfd Valuation_commentaires fixe  internet Déc 08_Copie de Flash du mois d' avril 2009 corrigé par NAIMI_Capex- Mobile 2 2" xfId="14654"/>
    <cellStyle name="_Table_02 Pfd Valuation_commentaires fixe  internet Déc 08_Copie de Flash du mois d' avril 2009 corrigé par NAIMI_Flash du mois de mai 2009 2 2" xfId="14655"/>
    <cellStyle name="_Table_02 Pfd Valuation_commentaires fixe  internet Déc 08_Copie de Flash du mois d' avril 2009 corrigé par NAIMI_Flash du mois de mai 2009_Budget Telmob 2011 2 2" xfId="14656"/>
    <cellStyle name="_Table_02 Pfd Valuation_commentaires fixe  internet Déc 08_Copie de Flash du mois d' avril 2009 corrigé par NAIMI_Flash du mois de mai 2009_Capex- Mobile 2 2" xfId="14657"/>
    <cellStyle name="_Table_02 Pfd Valuation_commentaires fixe  internet Déc 08_Copie de Flash du mois d' avril 2009 corrigé par NAIMI_Flash du mois de septembre 2009 (2) (version 1) 2 2" xfId="14658"/>
    <cellStyle name="_Table_02 Pfd Valuation_commentaires fixe  internet Déc 08_Copie de Flash du mois d' avril 2009 corrigé par NAIMI_Flash du mois de septembre 2009 (2) (version 1)_Budget Telmob 2011 2 2" xfId="14659"/>
    <cellStyle name="_Table_02 Pfd Valuation_commentaires fixe  internet Déc 08_Copie de Flash du mois d' avril 2009 corrigé par NAIMI_Flash du mois de septembre 2009 (2) (version 1)_Capex- Mobile 2 2" xfId="14660"/>
    <cellStyle name="_Table_02 Pfd Valuation_commentaires fixe  internet Déc 08_Copie de Flash du mois d' avril 2009 corrigé par NAIMI_Reporting Onatel Mai 2009 V 0 2 2" xfId="14661"/>
    <cellStyle name="_Table_02 Pfd Valuation_commentaires fixe  internet Déc 08_Copie de Flash du mois d' avril 2009 corrigé par NAIMI_Reporting Onatel Mai 2009 V 0_Budget Telmob 2011 2 2" xfId="14662"/>
    <cellStyle name="_Table_02 Pfd Valuation_commentaires fixe  internet Déc 08_Copie de Flash du mois d' avril 2009 corrigé par NAIMI_Reporting Onatel Mai 2009 V 0_Capex- Mobile 2 2" xfId="14663"/>
    <cellStyle name="_Table_02 Pfd Valuation_commentaires fixe  internet Déc 08_Copie de Flash du mois d' avril 2009 corrigé par NAIMI_Reporting Onatel Mai 2009 V 0_Flash du mois de septembre 2009 (2) (version 1) 2 2" xfId="14664"/>
    <cellStyle name="_Table_02 Pfd Valuation_commentaires fixe  internet Déc 08_Copie de Flash du mois d' avril 2009 corrigé par NAIMI_Reporting Onatel Mai 2009 V 0_Flash du mois de septembre 2009 (2) (version 1)_Budget Telmob 2011 2 2" xfId="14665"/>
    <cellStyle name="_Table_02 Pfd Valuation_commentaires fixe  internet Déc 08_Copie de Flash du mois d' avril 2009 corrigé par NAIMI_Reporting Onatel Mai 2009 V 0_Flash du mois de septembre 2009 (2) (version 1)_Capex- Mobile 2 2" xfId="14666"/>
    <cellStyle name="_Table_02 Pfd Valuation_commentaires fixe  internet Déc 08_Copie de Flash du mois d' avril 2009 corrigé par NAIMI_Reporting Onatel Mai 2009 V 0_Reporting Onatel septembre  2009 préparé 2 2" xfId="14667"/>
    <cellStyle name="_Table_02 Pfd Valuation_commentaires fixe  internet Déc 08_Copie de Flash du mois d' avril 2009 corrigé par NAIMI_Reporting Onatel Mai 2009 V 0_Reporting Onatel septembre  2009 préparé_Budget Telmob 2011 2 2" xfId="14668"/>
    <cellStyle name="_Table_02 Pfd Valuation_commentaires fixe  internet Déc 08_Copie de Flash du mois d' avril 2009 corrigé par NAIMI_Reporting Onatel Mai 2009 V 0_Reporting Onatel septembre  2009 préparé_Capex- Mobile 2 2" xfId="14669"/>
    <cellStyle name="_Table_02 Pfd Valuation_commentaires fixe  internet Déc 08_Copie de Flash du mois d' avril 2009 corrigé par NAIMI_Reporting Onatel septembre  2009 préparé 2 2" xfId="14670"/>
    <cellStyle name="_Table_02 Pfd Valuation_commentaires fixe  internet Déc 08_Copie de Flash du mois d' avril 2009 corrigé par NAIMI_Reporting Onatel septembre  2009 préparé_Budget Telmob 2011 2 2" xfId="14671"/>
    <cellStyle name="_Table_02 Pfd Valuation_commentaires fixe  internet Déc 08_Copie de Flash du mois d' avril 2009 corrigé par NAIMI_Reporting Onatel septembre  2009 préparé_Capex- Mobile 2 2" xfId="14672"/>
    <cellStyle name="_Table_02 Pfd Valuation_commentaires fixe  internet Déc 08_Flash du mois d' avril 2009 2 2" xfId="14673"/>
    <cellStyle name="_Table_02 Pfd Valuation_commentaires fixe  internet Déc 08_Flash du mois d' avril 2009_Budget Telmob 2011 2 2" xfId="14674"/>
    <cellStyle name="_Table_02 Pfd Valuation_commentaires fixe  internet Déc 08_Flash du mois d' avril 2009_Capex- Mobile 2 2" xfId="14675"/>
    <cellStyle name="_Table_02 Pfd Valuation_commentaires fixe  internet Déc 08_Flash du mois d' avril 2009_Flash du mois de mai 2009 2 2" xfId="14676"/>
    <cellStyle name="_Table_02 Pfd Valuation_commentaires fixe  internet Déc 08_Flash du mois d' avril 2009_Flash du mois de mai 2009_Budget Telmob 2011 2 2" xfId="14677"/>
    <cellStyle name="_Table_02 Pfd Valuation_commentaires fixe  internet Déc 08_Flash du mois d' avril 2009_Flash du mois de mai 2009_Capex- Mobile 2 2" xfId="14678"/>
    <cellStyle name="_Table_02 Pfd Valuation_commentaires fixe  internet Déc 08_Flash du mois d' avril 2009_Flash du mois de septembre 2009 (2) (version 1) 2 2" xfId="14679"/>
    <cellStyle name="_Table_02 Pfd Valuation_commentaires fixe  internet Déc 08_Flash du mois d' avril 2009_Flash du mois de septembre 2009 (2) (version 1)_Budget Telmob 2011 2 2" xfId="14680"/>
    <cellStyle name="_Table_02 Pfd Valuation_commentaires fixe  internet Déc 08_Flash du mois d' avril 2009_Flash du mois de septembre 2009 (2) (version 1)_Capex- Mobile 2 2" xfId="14681"/>
    <cellStyle name="_Table_02 Pfd Valuation_commentaires fixe  internet Déc 08_Flash du mois d' avril 2009_Reporting Onatel Mai 2009 V 0 2 2" xfId="14682"/>
    <cellStyle name="_Table_02 Pfd Valuation_commentaires fixe  internet Déc 08_Flash du mois d' avril 2009_Reporting Onatel Mai 2009 V 0_Budget Telmob 2011 2 2" xfId="14683"/>
    <cellStyle name="_Table_02 Pfd Valuation_commentaires fixe  internet Déc 08_Flash du mois d' avril 2009_Reporting Onatel Mai 2009 V 0_Capex- Mobile 2 2" xfId="14684"/>
    <cellStyle name="_Table_02 Pfd Valuation_commentaires fixe  internet Déc 08_Flash du mois d' avril 2009_Reporting Onatel septembre  2009 préparé 2 2" xfId="14685"/>
    <cellStyle name="_Table_02 Pfd Valuation_commentaires fixe  internet Déc 08_Flash du mois d' avril 2009_Reporting Onatel septembre  2009 préparé_Budget Telmob 2011 2 2" xfId="14686"/>
    <cellStyle name="_Table_02 Pfd Valuation_commentaires fixe  internet Déc 08_Flash du mois d' avril 2009_Reporting Onatel septembre  2009 préparé_Capex- Mobile 2 2" xfId="14687"/>
    <cellStyle name="_Table_02 Pfd Valuation_commentaires fixe  internet Déc 08_Flash du mois de mai 2009 2 2" xfId="14688"/>
    <cellStyle name="_Table_02 Pfd Valuation_commentaires fixe  internet Déc 08_Flash du mois de mai 2009_Budget Telmob 2011 2 2" xfId="14689"/>
    <cellStyle name="_Table_02 Pfd Valuation_commentaires fixe  internet Déc 08_Flash du mois de mai 2009_Capex- Mobile 2 2" xfId="14690"/>
    <cellStyle name="_Table_02 Pfd Valuation_commentaires fixe  internet Déc 08_Flash du mois de septembre 2009 (2) (version 1) 2 2" xfId="14691"/>
    <cellStyle name="_Table_02 Pfd Valuation_commentaires fixe  internet Déc 08_Flash du mois de septembre 2009 (2) (version 1)_Budget Telmob 2011 2 2" xfId="14692"/>
    <cellStyle name="_Table_02 Pfd Valuation_commentaires fixe  internet Déc 08_Flash du mois de septembre 2009 (2) (version 1)_Capex- Mobile 2 2" xfId="14693"/>
    <cellStyle name="_Table_02 Pfd Valuation_commentaires fixe  internet Déc 08_Reporting Onatel Avril 2009 V0 2 2" xfId="14694"/>
    <cellStyle name="_Table_02 Pfd Valuation_commentaires fixe  internet Déc 08_Reporting Onatel Avril 2009 V0_Budget Telmob 2011 2 2" xfId="14695"/>
    <cellStyle name="_Table_02 Pfd Valuation_commentaires fixe  internet Déc 08_Reporting Onatel Avril 2009 V0_Capex- Mobile 2 2" xfId="14696"/>
    <cellStyle name="_Table_02 Pfd Valuation_commentaires fixe  internet Déc 08_Reporting Onatel Avril 2009 V0_Copie de Flash du mois d' avril 2009 corrigé par NAIMI 2 2" xfId="14697"/>
    <cellStyle name="_Table_02 Pfd Valuation_commentaires fixe  internet Déc 08_Reporting Onatel Avril 2009 V0_Copie de Flash du mois d' avril 2009 corrigé par NAIMI_Budget Telmob 2011 2 2" xfId="14698"/>
    <cellStyle name="_Table_02 Pfd Valuation_commentaires fixe  internet Déc 08_Reporting Onatel Avril 2009 V0_Copie de Flash du mois d' avril 2009 corrigé par NAIMI_Capex- Mobile 2 2" xfId="14699"/>
    <cellStyle name="_Table_02 Pfd Valuation_commentaires fixe  internet Déc 08_Reporting Onatel Avril 2009 V0_Copie de Flash du mois d' avril 2009 corrigé par NAIMI_Flash du mois de mai 2009 2 2" xfId="14700"/>
    <cellStyle name="_Table_02 Pfd Valuation_commentaires fixe  internet Déc 08_Reporting Onatel Avril 2009 V0_Copie de Flash du mois d' avril 2009 corrigé par NAIMI_Flash du mois de mai 2009_Budget Telmob 2011 2 2" xfId="14701"/>
    <cellStyle name="_Table_02 Pfd Valuation_commentaires fixe  internet Déc 08_Reporting Onatel Avril 2009 V0_Copie de Flash du mois d' avril 2009 corrigé par NAIMI_Flash du mois de mai 2009_Capex- Mobile 2 2" xfId="14702"/>
    <cellStyle name="_Table_02 Pfd Valuation_commentaires fixe  internet Déc 08_Reporting Onatel Avril 2009 V0_Copie de Flash du mois d' avril 2009 corrigé par NAIMI_Flash du mois de septembre 2009 (2) (version 1) 2 2" xfId="14703"/>
    <cellStyle name="_Table_02 Pfd Valuation_commentaires fixe  internet Déc 08_Reporting Onatel Avril 2009 V0_Copie de Flash du mois d' avril 2009 corrigé par NAIMI_Flash du mois de septembre 2009 (2) (version 1)_Budget Telmob 2011 2 2" xfId="14704"/>
    <cellStyle name="_Table_02 Pfd Valuation_commentaires fixe  internet Déc 08_Reporting Onatel Avril 2009 V0_Copie de Flash du mois d' avril 2009 corrigé par NAIMI_Flash du mois de septembre 2009 (2) (version 1)_Capex- Mobile 2 2" xfId="14705"/>
    <cellStyle name="_Table_02 Pfd Valuation_commentaires fixe  internet Déc 08_Reporting Onatel Avril 2009 V0_Copie de Flash du mois d' avril 2009 corrigé par NAIMI_Reporting Onatel Mai 2009 V 0 2 2" xfId="14706"/>
    <cellStyle name="_Table_02 Pfd Valuation_commentaires fixe  internet Déc 08_Reporting Onatel Avril 2009 V0_Copie de Flash du mois d' avril 2009 corrigé par NAIMI_Reporting Onatel Mai 2009 V 0_Budget Telmob 2011 2 2" xfId="14707"/>
    <cellStyle name="_Table_02 Pfd Valuation_commentaires fixe  internet Déc 08_Reporting Onatel Avril 2009 V0_Copie de Flash du mois d' avril 2009 corrigé par NAIMI_Reporting Onatel Mai 2009 V 0_Capex- Mobile 2 2" xfId="14708"/>
    <cellStyle name="_Table_02 Pfd Valuation_commentaires fixe  internet Déc 08_Reporting Onatel Avril 2009 V0_Copie de Flash du mois d' avril 2009 corrigé par NAIMI_Reporting Onatel Mai 2009 V 0_Flash du mois de septembre 2009 (2) (version 1) 2 2" xfId="14709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14710"/>
    <cellStyle name="_Table_02 Pfd Valuation_commentaires fixe  internet Déc 08_Reporting Onatel Avril 2009 V0_Copie de Flash du mois d' avril 2009 corrigé par NAIMI_Reporting Onatel Mai 2009 V 0_Flash du mois de septembre 2009 (2) (version 1)_Capex- Mobile 2 2" xfId="14711"/>
    <cellStyle name="_Table_02 Pfd Valuation_commentaires fixe  internet Déc 08_Reporting Onatel Avril 2009 V0_Copie de Flash du mois d' avril 2009 corrigé par NAIMI_Reporting Onatel Mai 2009 V 0_Reporting Onatel septembre  2009 préparé 2 2" xfId="14712"/>
    <cellStyle name="_Table_02 Pfd Valuation_commentaires fixe  internet Déc 08_Reporting Onatel Avril 2009 V0_Copie de Flash du mois d' avril 2009 corrigé par NAIMI_Reporting Onatel Mai 2009 V 0_Reporting Onatel septembre  2009 préparé_Budget Telmob 2011 2 2" xfId="14713"/>
    <cellStyle name="_Table_02 Pfd Valuation_commentaires fixe  internet Déc 08_Reporting Onatel Avril 2009 V0_Copie de Flash du mois d' avril 2009 corrigé par NAIMI_Reporting Onatel Mai 2009 V 0_Reporting Onatel septembre  2009 préparé_Capex- Mobile 2 2" xfId="14714"/>
    <cellStyle name="_Table_02 Pfd Valuation_commentaires fixe  internet Déc 08_Reporting Onatel Avril 2009 V0_Copie de Flash du mois d' avril 2009 corrigé par NAIMI_Reporting Onatel septembre  2009 préparé 2 2" xfId="14715"/>
    <cellStyle name="_Table_02 Pfd Valuation_commentaires fixe  internet Déc 08_Reporting Onatel Avril 2009 V0_Copie de Flash du mois d' avril 2009 corrigé par NAIMI_Reporting Onatel septembre  2009 préparé_Budget Telmob 2011 2 2" xfId="14716"/>
    <cellStyle name="_Table_02 Pfd Valuation_commentaires fixe  internet Déc 08_Reporting Onatel Avril 2009 V0_Copie de Flash du mois d' avril 2009 corrigé par NAIMI_Reporting Onatel septembre  2009 préparé_Capex- Mobile 2 2" xfId="14717"/>
    <cellStyle name="_Table_02 Pfd Valuation_commentaires fixe  internet Déc 08_Reporting Onatel Avril 2009 V0_Flash du mois de mai 2009 2 2" xfId="14718"/>
    <cellStyle name="_Table_02 Pfd Valuation_commentaires fixe  internet Déc 08_Reporting Onatel Avril 2009 V0_Flash du mois de mai 2009_Budget Telmob 2011 2 2" xfId="14719"/>
    <cellStyle name="_Table_02 Pfd Valuation_commentaires fixe  internet Déc 08_Reporting Onatel Avril 2009 V0_Flash du mois de mai 2009_Capex- Mobile 2 2" xfId="14720"/>
    <cellStyle name="_Table_02 Pfd Valuation_commentaires fixe  internet Déc 08_Reporting Onatel Avril 2009 V0_Flash du mois de septembre 2009 (2) (version 1) 2 2" xfId="14721"/>
    <cellStyle name="_Table_02 Pfd Valuation_commentaires fixe  internet Déc 08_Reporting Onatel Avril 2009 V0_Flash du mois de septembre 2009 (2) (version 1)_Budget Telmob 2011 2 2" xfId="14722"/>
    <cellStyle name="_Table_02 Pfd Valuation_commentaires fixe  internet Déc 08_Reporting Onatel Avril 2009 V0_Flash du mois de septembre 2009 (2) (version 1)_Capex- Mobile 2 2" xfId="14723"/>
    <cellStyle name="_Table_02 Pfd Valuation_commentaires fixe  internet Déc 08_Reporting Onatel Avril 2009 V0_Reporting Onatel Mai 2009 V 0 2 2" xfId="14724"/>
    <cellStyle name="_Table_02 Pfd Valuation_commentaires fixe  internet Déc 08_Reporting Onatel Avril 2009 V0_Reporting Onatel Mai 2009 V 0_Budget Telmob 2011 2 2" xfId="14725"/>
    <cellStyle name="_Table_02 Pfd Valuation_commentaires fixe  internet Déc 08_Reporting Onatel Avril 2009 V0_Reporting Onatel Mai 2009 V 0_Capex- Mobile 2 2" xfId="14726"/>
    <cellStyle name="_Table_02 Pfd Valuation_commentaires fixe  internet Déc 08_Reporting Onatel Avril 2009 V0_Reporting Onatel septembre  2009 préparé 2 2" xfId="14727"/>
    <cellStyle name="_Table_02 Pfd Valuation_commentaires fixe  internet Déc 08_Reporting Onatel Avril 2009 V0_Reporting Onatel septembre  2009 préparé_Budget Telmob 2011 2 2" xfId="14728"/>
    <cellStyle name="_Table_02 Pfd Valuation_commentaires fixe  internet Déc 08_Reporting Onatel Avril 2009 V0_Reporting Onatel septembre  2009 préparé_Capex- Mobile 2 2" xfId="14729"/>
    <cellStyle name="_Table_02 Pfd Valuation_commentaires fixe  internet Déc 08_Reporting Onatel Mai 2009 V 0 2 2" xfId="14730"/>
    <cellStyle name="_Table_02 Pfd Valuation_commentaires fixe  internet Déc 08_Reporting Onatel Mai 2009 V 0 A ENVOYE 2 2" xfId="14731"/>
    <cellStyle name="_Table_02 Pfd Valuation_commentaires fixe  internet Déc 08_Reporting Onatel Mai 2009 V 0 A ENVOYE_Budget Telmob 2011 2 2" xfId="14732"/>
    <cellStyle name="_Table_02 Pfd Valuation_commentaires fixe  internet Déc 08_Reporting Onatel Mai 2009 V 0 A ENVOYE_Capex- Mobile 2 2" xfId="14733"/>
    <cellStyle name="_Table_02 Pfd Valuation_commentaires fixe  internet Déc 08_Reporting Onatel Mai 2009 V 0 A ENVOYE_Flash du mois de septembre 2009 (2) (version 1) 2 2" xfId="14734"/>
    <cellStyle name="_Table_02 Pfd Valuation_commentaires fixe  internet Déc 08_Reporting Onatel Mai 2009 V 0 A ENVOYE_Flash du mois de septembre 2009 (2) (version 1)_Budget Telmob 2011 2 2" xfId="14735"/>
    <cellStyle name="_Table_02 Pfd Valuation_commentaires fixe  internet Déc 08_Reporting Onatel Mai 2009 V 0 A ENVOYE_Flash du mois de septembre 2009 (2) (version 1)_Capex- Mobile 2 2" xfId="14736"/>
    <cellStyle name="_Table_02 Pfd Valuation_commentaires fixe  internet Déc 08_Reporting Onatel Mai 2009 V 0 A ENVOYE_Reporting Onatel septembre  2009 préparé 2 2" xfId="14737"/>
    <cellStyle name="_Table_02 Pfd Valuation_commentaires fixe  internet Déc 08_Reporting Onatel Mai 2009 V 0 A ENVOYE_Reporting Onatel septembre  2009 préparé_Budget Telmob 2011 2 2" xfId="14738"/>
    <cellStyle name="_Table_02 Pfd Valuation_commentaires fixe  internet Déc 08_Reporting Onatel Mai 2009 V 0 A ENVOYE_Reporting Onatel septembre  2009 préparé_Capex- Mobile 2 2" xfId="14739"/>
    <cellStyle name="_Table_02 Pfd Valuation_commentaires fixe  internet Déc 08_Reporting Onatel Mai 2009 V 0_Budget Telmob 2011 2 2" xfId="14740"/>
    <cellStyle name="_Table_02 Pfd Valuation_commentaires fixe  internet Déc 08_Reporting Onatel Mai 2009 V 0_Capex- Mobile 2 2" xfId="14741"/>
    <cellStyle name="_Table_02 Pfd Valuation_commentaires fixe  internet Déc 08_Reporting Onatel septembre  2009 préparé 2 2" xfId="14742"/>
    <cellStyle name="_Table_02 Pfd Valuation_commentaires fixe  internet Déc 08_Reporting Onatel septembre  2009 préparé_Budget Telmob 2011 2 2" xfId="14743"/>
    <cellStyle name="_Table_02 Pfd Valuation_commentaires fixe  internet Déc 08_Reporting Onatel septembre  2009 préparé_Capex- Mobile 2 2" xfId="14744"/>
    <cellStyle name="_Table_02 Pfd Valuation_commentaires fixe  internet Déc 08_TBG Onatel Février  2009  Vtbg V3 2 2" xfId="14745"/>
    <cellStyle name="_Table_02 Pfd Valuation_commentaires fixe  internet Déc 08_TBG Onatel Février  2009  Vtbg V3_Budget Telmob 2011 2 2" xfId="14746"/>
    <cellStyle name="_Table_02 Pfd Valuation_commentaires fixe  internet Déc 08_TBG Onatel Février  2009  Vtbg V3_Capex- Mobile 2 2" xfId="14747"/>
    <cellStyle name="_Table_02 Pfd Valuation_commentaires fixe  internet Déc 08_TBG Onatel Février  2009  Vtbg V3_Commentaires TBG mars 2 2" xfId="14748"/>
    <cellStyle name="_Table_02 Pfd Valuation_commentaires fixe  internet Déc 08_TBG Onatel Février  2009  Vtbg V3_Commentaires TBG mars_Budget Telmob 2011 2 2" xfId="14749"/>
    <cellStyle name="_Table_02 Pfd Valuation_commentaires fixe  internet Déc 08_TBG Onatel Février  2009  Vtbg V3_Commentaires TBG mars_Capex- Mobile 2 2" xfId="14750"/>
    <cellStyle name="_Table_02 Pfd Valuation_commentaires fixe  internet Déc 08_TBG Onatel Février  2009  Vtbg V3_Commentaires TBG mars_Copie de Flash du mois d' avril 2009 corrigé par NAIMI 2 2" xfId="14751"/>
    <cellStyle name="_Table_02 Pfd Valuation_commentaires fixe  internet Déc 08_TBG Onatel Février  2009  Vtbg V3_Commentaires TBG mars_Copie de Flash du mois d' avril 2009 corrigé par NAIMI_Budget Telmob 2011 2 2" xfId="14752"/>
    <cellStyle name="_Table_02 Pfd Valuation_commentaires fixe  internet Déc 08_TBG Onatel Février  2009  Vtbg V3_Commentaires TBG mars_Copie de Flash du mois d' avril 2009 corrigé par NAIMI_Capex- Mobile 2 2" xfId="14753"/>
    <cellStyle name="_Table_02 Pfd Valuation_commentaires fixe  internet Déc 08_TBG Onatel Février  2009  Vtbg V3_Commentaires TBG mars_Copie de Flash du mois d' avril 2009 corrigé par NAIMI_Flash du mois de mai 2009 2 2" xfId="14754"/>
    <cellStyle name="_Table_02 Pfd Valuation_commentaires fixe  internet Déc 08_TBG Onatel Février  2009  Vtbg V3_Commentaires TBG mars_Copie de Flash du mois d' avril 2009 corrigé par NAIMI_Flash du mois de mai 2009_Budget Telmob 2011 2 2" xfId="14755"/>
    <cellStyle name="_Table_02 Pfd Valuation_commentaires fixe  internet Déc 08_TBG Onatel Février  2009  Vtbg V3_Commentaires TBG mars_Copie de Flash du mois d' avril 2009 corrigé par NAIMI_Flash du mois de mai 2009_Capex- Mobile 2 2" xfId="14756"/>
    <cellStyle name="_Table_02 Pfd Valuation_commentaires fixe  internet Déc 08_TBG Onatel Février  2009  Vtbg V3_Commentaires TBG mars_Copie de Flash du mois d' avril 2009 corrigé par NAIMI_Flash du mois de septembre 2009 (2) (version 1) 2 2" xfId="14757"/>
    <cellStyle name="_Table_02 Pfd Valuation_commentaires fixe  internet Déc 08_TBG Onatel Février  2009  Vtbg V3_Commentaires TBG mars_Copie de Flash du mois d' avril 2009 corrigé par NAIMI_Flash du mois de septembre 2009 (2) (version 1)_Budget Telmob 2011 2 2" xfId="14758"/>
    <cellStyle name="_Table_02 Pfd Valuation_commentaires fixe  internet Déc 08_TBG Onatel Février  2009  Vtbg V3_Commentaires TBG mars_Copie de Flash du mois d' avril 2009 corrigé par NAIMI_Flash du mois de septembre 2009 (2) (version 1)_Capex- Mobile 2 2" xfId="14759"/>
    <cellStyle name="_Table_02 Pfd Valuation_commentaires fixe  internet Déc 08_TBG Onatel Février  2009  Vtbg V3_Commentaires TBG mars_Copie de Flash du mois d' avril 2009 corrigé par NAIMI_Reporting Onatel Mai 2009 V 0 2 2" xfId="14760"/>
    <cellStyle name="_Table_02 Pfd Valuation_commentaires fixe  internet Déc 08_TBG Onatel Février  2009  Vtbg V3_Commentaires TBG mars_Copie de Flash du mois d' avril 2009 corrigé par NAIMI_Reporting Onatel Mai 2009 V 0_Budget Telmob 2011 2 2" xfId="14761"/>
    <cellStyle name="_Table_02 Pfd Valuation_commentaires fixe  internet Déc 08_TBG Onatel Février  2009  Vtbg V3_Commentaires TBG mars_Copie de Flash du mois d' avril 2009 corrigé par NAIMI_Reporting Onatel Mai 2009 V 0_Capex- Mobile 2 2" xfId="14762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14763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14764"/>
    <cellStyle name="_Table_02 Pfd Valuation_commentaires fixe  internet Déc 08_TBG Onatel Février  2009  Vtbg V3_Commentaires TBG mars_Copie de Flash du mois d' avril 2009 corrigé par NAIMI_Reporting Onatel septembre  2009 préparé 2 2" xfId="14765"/>
    <cellStyle name="_Table_02 Pfd Valuation_commentaires fixe  internet Déc 08_TBG Onatel Février  2009  Vtbg V3_Commentaires TBG mars_Copie de Flash du mois d' avril 2009 corrigé par NAIMI_Reporting Onatel septembre  2009 préparé_Budget Telmob 2011 2 2" xfId="14766"/>
    <cellStyle name="_Table_02 Pfd Valuation_commentaires fixe  internet Déc 08_TBG Onatel Février  2009  Vtbg V3_Commentaires TBG mars_Copie de Flash du mois d' avril 2009 corrigé par NAIMI_Reporting Onatel septembre  2009 préparé_Capex- Mobile 2 2" xfId="14767"/>
    <cellStyle name="_Table_02 Pfd Valuation_commentaires fixe  internet Déc 08_TBG Onatel Février  2009  Vtbg V3_Commentaires TBG mars_Flash du mois d' avril 2009 2 2" xfId="14768"/>
    <cellStyle name="_Table_02 Pfd Valuation_commentaires fixe  internet Déc 08_TBG Onatel Février  2009  Vtbg V3_Commentaires TBG mars_Flash du mois d' avril 2009_Budget Telmob 2011 2 2" xfId="14769"/>
    <cellStyle name="_Table_02 Pfd Valuation_commentaires fixe  internet Déc 08_TBG Onatel Février  2009  Vtbg V3_Commentaires TBG mars_Flash du mois d' avril 2009_Capex- Mobile 2 2" xfId="14770"/>
    <cellStyle name="_Table_02 Pfd Valuation_commentaires fixe  internet Déc 08_TBG Onatel Février  2009  Vtbg V3_Commentaires TBG mars_Flash du mois d' avril 2009_Flash du mois de mai 2009 2 2" xfId="14771"/>
    <cellStyle name="_Table_02 Pfd Valuation_commentaires fixe  internet Déc 08_TBG Onatel Février  2009  Vtbg V3_Commentaires TBG mars_Flash du mois d' avril 2009_Flash du mois de mai 2009_Budget Telmob 2011 2 2" xfId="14772"/>
    <cellStyle name="_Table_02 Pfd Valuation_commentaires fixe  internet Déc 08_TBG Onatel Février  2009  Vtbg V3_Commentaires TBG mars_Flash du mois d' avril 2009_Flash du mois de mai 2009_Capex- Mobile 2 2" xfId="14773"/>
    <cellStyle name="_Table_02 Pfd Valuation_commentaires fixe  internet Déc 08_TBG Onatel Février  2009  Vtbg V3_Commentaires TBG mars_Flash du mois d' avril 2009_Flash du mois de septembre 2009 (2) (version 1) 2 2" xfId="14774"/>
    <cellStyle name="_Table_02 Pfd Valuation_commentaires fixe  internet Déc 08_TBG Onatel Février  2009  Vtbg V3_Commentaires TBG mars_Flash du mois d' avril 2009_Flash du mois de septembre 2009 (2) (version 1)_Budget Telmob 2011 2 2" xfId="14775"/>
    <cellStyle name="_Table_02 Pfd Valuation_commentaires fixe  internet Déc 08_TBG Onatel Février  2009  Vtbg V3_Commentaires TBG mars_Flash du mois d' avril 2009_Flash du mois de septembre 2009 (2) (version 1)_Capex- Mobile 2 2" xfId="14776"/>
    <cellStyle name="_Table_02 Pfd Valuation_commentaires fixe  internet Déc 08_TBG Onatel Février  2009  Vtbg V3_Commentaires TBG mars_Flash du mois d' avril 2009_Reporting Onatel Mai 2009 V 0 2 2" xfId="14777"/>
    <cellStyle name="_Table_02 Pfd Valuation_commentaires fixe  internet Déc 08_TBG Onatel Février  2009  Vtbg V3_Commentaires TBG mars_Flash du mois d' avril 2009_Reporting Onatel Mai 2009 V 0_Budget Telmob 2011 2 2" xfId="14778"/>
    <cellStyle name="_Table_02 Pfd Valuation_commentaires fixe  internet Déc 08_TBG Onatel Février  2009  Vtbg V3_Commentaires TBG mars_Flash du mois d' avril 2009_Reporting Onatel Mai 2009 V 0_Capex- Mobile 2 2" xfId="14779"/>
    <cellStyle name="_Table_02 Pfd Valuation_commentaires fixe  internet Déc 08_TBG Onatel Février  2009  Vtbg V3_Commentaires TBG mars_Flash du mois d' avril 2009_Reporting Onatel septembre  2009 préparé 2 2" xfId="14780"/>
    <cellStyle name="_Table_02 Pfd Valuation_commentaires fixe  internet Déc 08_TBG Onatel Février  2009  Vtbg V3_Commentaires TBG mars_Flash du mois d' avril 2009_Reporting Onatel septembre  2009 préparé_Budget Telmob 2011 2 2" xfId="14781"/>
    <cellStyle name="_Table_02 Pfd Valuation_commentaires fixe  internet Déc 08_TBG Onatel Février  2009  Vtbg V3_Commentaires TBG mars_Flash du mois d' avril 2009_Reporting Onatel septembre  2009 préparé_Capex- Mobile 2 2" xfId="14782"/>
    <cellStyle name="_Table_02 Pfd Valuation_commentaires fixe  internet Déc 08_TBG Onatel Février  2009  Vtbg V3_Commentaires TBG mars_Flash du mois de mai 2009 2 2" xfId="14783"/>
    <cellStyle name="_Table_02 Pfd Valuation_commentaires fixe  internet Déc 08_TBG Onatel Février  2009  Vtbg V3_Commentaires TBG mars_Flash du mois de mai 2009_Budget Telmob 2011 2 2" xfId="14784"/>
    <cellStyle name="_Table_02 Pfd Valuation_commentaires fixe  internet Déc 08_TBG Onatel Février  2009  Vtbg V3_Commentaires TBG mars_Flash du mois de mai 2009_Capex- Mobile 2 2" xfId="14785"/>
    <cellStyle name="_Table_02 Pfd Valuation_commentaires fixe  internet Déc 08_TBG Onatel Février  2009  Vtbg V3_Commentaires TBG mars_Flash du mois de septembre 2009 (2) (version 1) 2 2" xfId="14786"/>
    <cellStyle name="_Table_02 Pfd Valuation_commentaires fixe  internet Déc 08_TBG Onatel Février  2009  Vtbg V3_Commentaires TBG mars_Flash du mois de septembre 2009 (2) (version 1)_Budget Telmob 2011 2 2" xfId="14787"/>
    <cellStyle name="_Table_02 Pfd Valuation_commentaires fixe  internet Déc 08_TBG Onatel Février  2009  Vtbg V3_Commentaires TBG mars_Flash du mois de septembre 2009 (2) (version 1)_Capex- Mobile 2 2" xfId="14788"/>
    <cellStyle name="_Table_02 Pfd Valuation_commentaires fixe  internet Déc 08_TBG Onatel Février  2009  Vtbg V3_Commentaires TBG mars_Reporting Onatel Mai 2009 V 0 2 2" xfId="14789"/>
    <cellStyle name="_Table_02 Pfd Valuation_commentaires fixe  internet Déc 08_TBG Onatel Février  2009  Vtbg V3_Commentaires TBG mars_Reporting Onatel Mai 2009 V 0_Budget Telmob 2011 2 2" xfId="14790"/>
    <cellStyle name="_Table_02 Pfd Valuation_commentaires fixe  internet Déc 08_TBG Onatel Février  2009  Vtbg V3_Commentaires TBG mars_Reporting Onatel Mai 2009 V 0_Capex- Mobile 2 2" xfId="14791"/>
    <cellStyle name="_Table_02 Pfd Valuation_commentaires fixe  internet Déc 08_TBG Onatel Février  2009  Vtbg V3_Commentaires TBG mars_Reporting Onatel septembre  2009 préparé 2 2" xfId="14792"/>
    <cellStyle name="_Table_02 Pfd Valuation_commentaires fixe  internet Déc 08_TBG Onatel Février  2009  Vtbg V3_Commentaires TBG mars_Reporting Onatel septembre  2009 préparé_Budget Telmob 2011 2 2" xfId="14793"/>
    <cellStyle name="_Table_02 Pfd Valuation_commentaires fixe  internet Déc 08_TBG Onatel Février  2009  Vtbg V3_Commentaires TBG mars_Reporting Onatel septembre  2009 préparé_Capex- Mobile 2 2" xfId="14794"/>
    <cellStyle name="_Table_02 Pfd Valuation_commentaires fixe  internet Déc 08_TBG Onatel Février  2009  Vtbg V3_Copie de Flash du mois d' avril 2009 corrigé par NAIMI 2 2" xfId="14795"/>
    <cellStyle name="_Table_02 Pfd Valuation_commentaires fixe  internet Déc 08_TBG Onatel Février  2009  Vtbg V3_Copie de Flash du mois d' avril 2009 corrigé par NAIMI_Budget Telmob 2011 2 2" xfId="14796"/>
    <cellStyle name="_Table_02 Pfd Valuation_commentaires fixe  internet Déc 08_TBG Onatel Février  2009  Vtbg V3_Copie de Flash du mois d' avril 2009 corrigé par NAIMI_Capex- Mobile 2 2" xfId="14797"/>
    <cellStyle name="_Table_02 Pfd Valuation_commentaires fixe  internet Déc 08_TBG Onatel Février  2009  Vtbg V3_Copie de Flash du mois d' avril 2009 corrigé par NAIMI_Flash du mois de mai 2009 2 2" xfId="14798"/>
    <cellStyle name="_Table_02 Pfd Valuation_commentaires fixe  internet Déc 08_TBG Onatel Février  2009  Vtbg V3_Copie de Flash du mois d' avril 2009 corrigé par NAIMI_Flash du mois de mai 2009_Budget Telmob 2011 2 2" xfId="14799"/>
    <cellStyle name="_Table_02 Pfd Valuation_commentaires fixe  internet Déc 08_TBG Onatel Février  2009  Vtbg V3_Copie de Flash du mois d' avril 2009 corrigé par NAIMI_Flash du mois de mai 2009_Capex- Mobile 2 2" xfId="14800"/>
    <cellStyle name="_Table_02 Pfd Valuation_commentaires fixe  internet Déc 08_TBG Onatel Février  2009  Vtbg V3_Copie de Flash du mois d' avril 2009 corrigé par NAIMI_Flash du mois de septembre 2009 (2) (version 1) 2 2" xfId="14801"/>
    <cellStyle name="_Table_02 Pfd Valuation_commentaires fixe  internet Déc 08_TBG Onatel Février  2009  Vtbg V3_Copie de Flash du mois d' avril 2009 corrigé par NAIMI_Flash du mois de septembre 2009 (2) (version 1)_Budget Telmob 2011 2 2" xfId="14802"/>
    <cellStyle name="_Table_02 Pfd Valuation_commentaires fixe  internet Déc 08_TBG Onatel Février  2009  Vtbg V3_Copie de Flash du mois d' avril 2009 corrigé par NAIMI_Flash du mois de septembre 2009 (2) (version 1)_Capex- Mobile 2 2" xfId="14803"/>
    <cellStyle name="_Table_02 Pfd Valuation_commentaires fixe  internet Déc 08_TBG Onatel Février  2009  Vtbg V3_Copie de Flash du mois d' avril 2009 corrigé par NAIMI_Reporting Onatel Mai 2009 V 0 2 2" xfId="14804"/>
    <cellStyle name="_Table_02 Pfd Valuation_commentaires fixe  internet Déc 08_TBG Onatel Février  2009  Vtbg V3_Copie de Flash du mois d' avril 2009 corrigé par NAIMI_Reporting Onatel Mai 2009 V 0_Budget Telmob 2011 2 2" xfId="14805"/>
    <cellStyle name="_Table_02 Pfd Valuation_commentaires fixe  internet Déc 08_TBG Onatel Février  2009  Vtbg V3_Copie de Flash du mois d' avril 2009 corrigé par NAIMI_Reporting Onatel Mai 2009 V 0_Capex- Mobile 2 2" xfId="14806"/>
    <cellStyle name="_Table_02 Pfd Valuation_commentaires fixe  internet Déc 08_TBG Onatel Février  2009  Vtbg V3_Copie de Flash du mois d' avril 2009 corrigé par NAIMI_Reporting Onatel Mai 2009 V 0_Flash du mois de septembre 2009 (2) (version 1) 2 2" xfId="14807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14808"/>
    <cellStyle name="_Table_02 Pfd Valuation_commentaires fixe  internet Déc 08_TBG Onatel Février  2009  Vtbg V3_Copie de Flash du mois d' avril 2009 corrigé par NAIMI_Reporting Onatel Mai 2009 V 0_Flash du mois de septembre 2009 (2) (version 1)_Capex- Mobile 2 2" xfId="14809"/>
    <cellStyle name="_Table_02 Pfd Valuation_commentaires fixe  internet Déc 08_TBG Onatel Février  2009  Vtbg V3_Copie de Flash du mois d' avril 2009 corrigé par NAIMI_Reporting Onatel Mai 2009 V 0_Reporting Onatel septembre  2009 préparé 2 2" xfId="14810"/>
    <cellStyle name="_Table_02 Pfd Valuation_commentaires fixe  internet Déc 08_TBG Onatel Février  2009  Vtbg V3_Copie de Flash du mois d' avril 2009 corrigé par NAIMI_Reporting Onatel Mai 2009 V 0_Reporting Onatel septembre  2009 préparé_Budget Telmob 2011 2 2" xfId="14811"/>
    <cellStyle name="_Table_02 Pfd Valuation_commentaires fixe  internet Déc 08_TBG Onatel Février  2009  Vtbg V3_Copie de Flash du mois d' avril 2009 corrigé par NAIMI_Reporting Onatel Mai 2009 V 0_Reporting Onatel septembre  2009 préparé_Capex- Mobile 2 2" xfId="14812"/>
    <cellStyle name="_Table_02 Pfd Valuation_commentaires fixe  internet Déc 08_TBG Onatel Février  2009  Vtbg V3_Copie de Flash du mois d' avril 2009 corrigé par NAIMI_Reporting Onatel septembre  2009 préparé 2 2" xfId="14813"/>
    <cellStyle name="_Table_02 Pfd Valuation_commentaires fixe  internet Déc 08_TBG Onatel Février  2009  Vtbg V3_Copie de Flash du mois d' avril 2009 corrigé par NAIMI_Reporting Onatel septembre  2009 préparé_Budget Telmob 2011 2 2" xfId="14814"/>
    <cellStyle name="_Table_02 Pfd Valuation_commentaires fixe  internet Déc 08_TBG Onatel Février  2009  Vtbg V3_Copie de Flash du mois d' avril 2009 corrigé par NAIMI_Reporting Onatel septembre  2009 préparé_Capex- Mobile 2 2" xfId="14815"/>
    <cellStyle name="_Table_02 Pfd Valuation_commentaires fixe  internet Déc 08_TBG Onatel Février  2009  Vtbg V3_Flash du mois d' avril 2009 2 2" xfId="14816"/>
    <cellStyle name="_Table_02 Pfd Valuation_commentaires fixe  internet Déc 08_TBG Onatel Février  2009  Vtbg V3_Flash du mois d' avril 2009_Budget Telmob 2011 2 2" xfId="14817"/>
    <cellStyle name="_Table_02 Pfd Valuation_commentaires fixe  internet Déc 08_TBG Onatel Février  2009  Vtbg V3_Flash du mois d' avril 2009_Capex- Mobile 2 2" xfId="14818"/>
    <cellStyle name="_Table_02 Pfd Valuation_commentaires fixe  internet Déc 08_TBG Onatel Février  2009  Vtbg V3_Flash du mois d' avril 2009_Flash du mois de mai 2009 2 2" xfId="14819"/>
    <cellStyle name="_Table_02 Pfd Valuation_commentaires fixe  internet Déc 08_TBG Onatel Février  2009  Vtbg V3_Flash du mois d' avril 2009_Flash du mois de mai 2009_Budget Telmob 2011 2 2" xfId="14820"/>
    <cellStyle name="_Table_02 Pfd Valuation_commentaires fixe  internet Déc 08_TBG Onatel Février  2009  Vtbg V3_Flash du mois d' avril 2009_Flash du mois de mai 2009_Capex- Mobile 2 2" xfId="14821"/>
    <cellStyle name="_Table_02 Pfd Valuation_commentaires fixe  internet Déc 08_TBG Onatel Février  2009  Vtbg V3_Flash du mois d' avril 2009_Flash du mois de septembre 2009 (2) (version 1) 2 2" xfId="14822"/>
    <cellStyle name="_Table_02 Pfd Valuation_commentaires fixe  internet Déc 08_TBG Onatel Février  2009  Vtbg V3_Flash du mois d' avril 2009_Flash du mois de septembre 2009 (2) (version 1)_Budget Telmob 2011 2 2" xfId="14823"/>
    <cellStyle name="_Table_02 Pfd Valuation_commentaires fixe  internet Déc 08_TBG Onatel Février  2009  Vtbg V3_Flash du mois d' avril 2009_Flash du mois de septembre 2009 (2) (version 1)_Capex- Mobile 2 2" xfId="14824"/>
    <cellStyle name="_Table_02 Pfd Valuation_commentaires fixe  internet Déc 08_TBG Onatel Février  2009  Vtbg V3_Flash du mois d' avril 2009_Reporting Onatel Mai 2009 V 0 2 2" xfId="14825"/>
    <cellStyle name="_Table_02 Pfd Valuation_commentaires fixe  internet Déc 08_TBG Onatel Février  2009  Vtbg V3_Flash du mois d' avril 2009_Reporting Onatel Mai 2009 V 0_Budget Telmob 2011 2 2" xfId="14826"/>
    <cellStyle name="_Table_02 Pfd Valuation_commentaires fixe  internet Déc 08_TBG Onatel Février  2009  Vtbg V3_Flash du mois d' avril 2009_Reporting Onatel Mai 2009 V 0_Capex- Mobile 2 2" xfId="14827"/>
    <cellStyle name="_Table_02 Pfd Valuation_commentaires fixe  internet Déc 08_TBG Onatel Février  2009  Vtbg V3_Flash du mois d' avril 2009_Reporting Onatel septembre  2009 préparé 2 2" xfId="14828"/>
    <cellStyle name="_Table_02 Pfd Valuation_commentaires fixe  internet Déc 08_TBG Onatel Février  2009  Vtbg V3_Flash du mois d' avril 2009_Reporting Onatel septembre  2009 préparé_Budget Telmob 2011 2 2" xfId="14829"/>
    <cellStyle name="_Table_02 Pfd Valuation_commentaires fixe  internet Déc 08_TBG Onatel Février  2009  Vtbg V3_Flash du mois d' avril 2009_Reporting Onatel septembre  2009 préparé_Capex- Mobile 2 2" xfId="14830"/>
    <cellStyle name="_Table_02 Pfd Valuation_commentaires fixe  internet Déc 08_TBG Onatel Février  2009  Vtbg V3_Flash du mois de mai 2009 2 2" xfId="14831"/>
    <cellStyle name="_Table_02 Pfd Valuation_commentaires fixe  internet Déc 08_TBG Onatel Février  2009  Vtbg V3_Flash du mois de mai 2009_Budget Telmob 2011 2 2" xfId="14832"/>
    <cellStyle name="_Table_02 Pfd Valuation_commentaires fixe  internet Déc 08_TBG Onatel Février  2009  Vtbg V3_Flash du mois de mai 2009_Capex- Mobile 2 2" xfId="14833"/>
    <cellStyle name="_Table_02 Pfd Valuation_commentaires fixe  internet Déc 08_TBG Onatel Février  2009  Vtbg V3_Flash du mois de septembre 2009 (2) (version 1) 2 2" xfId="14834"/>
    <cellStyle name="_Table_02 Pfd Valuation_commentaires fixe  internet Déc 08_TBG Onatel Février  2009  Vtbg V3_Flash du mois de septembre 2009 (2) (version 1)_Budget Telmob 2011 2 2" xfId="14835"/>
    <cellStyle name="_Table_02 Pfd Valuation_commentaires fixe  internet Déc 08_TBG Onatel Février  2009  Vtbg V3_Flash du mois de septembre 2009 (2) (version 1)_Capex- Mobile 2 2" xfId="14836"/>
    <cellStyle name="_Table_02 Pfd Valuation_commentaires fixe  internet Déc 08_TBG Onatel Février  2009  Vtbg V3_Reporting Onatel Mai 2009 V 0 2 2" xfId="14837"/>
    <cellStyle name="_Table_02 Pfd Valuation_commentaires fixe  internet Déc 08_TBG Onatel Février  2009  Vtbg V3_Reporting Onatel Mai 2009 V 0_Budget Telmob 2011 2 2" xfId="14838"/>
    <cellStyle name="_Table_02 Pfd Valuation_commentaires fixe  internet Déc 08_TBG Onatel Février  2009  Vtbg V3_Reporting Onatel Mai 2009 V 0_Capex- Mobile 2 2" xfId="14839"/>
    <cellStyle name="_Table_02 Pfd Valuation_commentaires fixe  internet Déc 08_TBG Onatel Février  2009  Vtbg V3_Reporting Onatel septembre  2009 préparé 2 2" xfId="14840"/>
    <cellStyle name="_Table_02 Pfd Valuation_commentaires fixe  internet Déc 08_TBG Onatel Février  2009  Vtbg V3_Reporting Onatel septembre  2009 préparé_Budget Telmob 2011 2 2" xfId="14841"/>
    <cellStyle name="_Table_02 Pfd Valuation_commentaires fixe  internet Déc 08_TBG Onatel Février  2009  Vtbg V3_Reporting Onatel septembre  2009 préparé_Capex- Mobile 2 2" xfId="14842"/>
    <cellStyle name="_Table_02 Pfd Valuation_Commentaires TBG mars 2 2" xfId="14843"/>
    <cellStyle name="_Table_02 Pfd Valuation_Commentaires TBG mars_Budget Telmob 2011 2 2" xfId="14844"/>
    <cellStyle name="_Table_02 Pfd Valuation_Commentaires TBG mars_Capex- Mobile 2 2" xfId="14845"/>
    <cellStyle name="_Table_02 Pfd Valuation_Commentaires TBG mars_Copie de Flash du mois d' avril 2009 corrigé par NAIMI 2 2" xfId="14846"/>
    <cellStyle name="_Table_02 Pfd Valuation_Commentaires TBG mars_Copie de Flash du mois d' avril 2009 corrigé par NAIMI_Budget Telmob 2011 2 2" xfId="14847"/>
    <cellStyle name="_Table_02 Pfd Valuation_Commentaires TBG mars_Copie de Flash du mois d' avril 2009 corrigé par NAIMI_Capex- Mobile 2 2" xfId="14848"/>
    <cellStyle name="_Table_02 Pfd Valuation_Commentaires TBG mars_Copie de Flash du mois d' avril 2009 corrigé par NAIMI_Flash du mois de mai 2009 2 2" xfId="14849"/>
    <cellStyle name="_Table_02 Pfd Valuation_Commentaires TBG mars_Copie de Flash du mois d' avril 2009 corrigé par NAIMI_Flash du mois de mai 2009_Budget Telmob 2011 2 2" xfId="14850"/>
    <cellStyle name="_Table_02 Pfd Valuation_Commentaires TBG mars_Copie de Flash du mois d' avril 2009 corrigé par NAIMI_Flash du mois de mai 2009_Capex- Mobile 2 2" xfId="14851"/>
    <cellStyle name="_Table_02 Pfd Valuation_Commentaires TBG mars_Copie de Flash du mois d' avril 2009 corrigé par NAIMI_Flash du mois de septembre 2009 (2) (version 1) 2 2" xfId="14852"/>
    <cellStyle name="_Table_02 Pfd Valuation_Commentaires TBG mars_Copie de Flash du mois d' avril 2009 corrigé par NAIMI_Flash du mois de septembre 2009 (2) (version 1)_Budget Telmob 2011 2 2" xfId="14853"/>
    <cellStyle name="_Table_02 Pfd Valuation_Commentaires TBG mars_Copie de Flash du mois d' avril 2009 corrigé par NAIMI_Flash du mois de septembre 2009 (2) (version 1)_Capex- Mobile 2 2" xfId="14854"/>
    <cellStyle name="_Table_02 Pfd Valuation_Commentaires TBG mars_Copie de Flash du mois d' avril 2009 corrigé par NAIMI_Reporting Onatel Mai 2009 V 0 2 2" xfId="14855"/>
    <cellStyle name="_Table_02 Pfd Valuation_Commentaires TBG mars_Copie de Flash du mois d' avril 2009 corrigé par NAIMI_Reporting Onatel Mai 2009 V 0_Budget Telmob 2011 2 2" xfId="14856"/>
    <cellStyle name="_Table_02 Pfd Valuation_Commentaires TBG mars_Copie de Flash du mois d' avril 2009 corrigé par NAIMI_Reporting Onatel Mai 2009 V 0_Capex- Mobile 2 2" xfId="14857"/>
    <cellStyle name="_Table_02 Pfd Valuation_Commentaires TBG mars_Copie de Flash du mois d' avril 2009 corrigé par NAIMI_Reporting Onatel Mai 2009 V 0_Flash du mois de septembre 2009 (2) (version 1) 2 2" xfId="14858"/>
    <cellStyle name="_Table_02 Pfd Valuation_Commentaires TBG mars_Copie de Flash du mois d' avril 2009 corrigé par NAIMI_Reporting Onatel Mai 2009 V 0_Flash du mois de septembre 2009 (2) (version 1)_Budget Telmob 2011 2 2" xfId="14859"/>
    <cellStyle name="_Table_02 Pfd Valuation_Commentaires TBG mars_Copie de Flash du mois d' avril 2009 corrigé par NAIMI_Reporting Onatel Mai 2009 V 0_Flash du mois de septembre 2009 (2) (version 1)_Capex- Mobile 2 2" xfId="14860"/>
    <cellStyle name="_Table_02 Pfd Valuation_Commentaires TBG mars_Copie de Flash du mois d' avril 2009 corrigé par NAIMI_Reporting Onatel Mai 2009 V 0_Reporting Onatel septembre  2009 préparé 2 2" xfId="14861"/>
    <cellStyle name="_Table_02 Pfd Valuation_Commentaires TBG mars_Copie de Flash du mois d' avril 2009 corrigé par NAIMI_Reporting Onatel Mai 2009 V 0_Reporting Onatel septembre  2009 préparé_Budget Telmob 2011 2 2" xfId="14862"/>
    <cellStyle name="_Table_02 Pfd Valuation_Commentaires TBG mars_Copie de Flash du mois d' avril 2009 corrigé par NAIMI_Reporting Onatel Mai 2009 V 0_Reporting Onatel septembre  2009 préparé_Capex- Mobile 2 2" xfId="14863"/>
    <cellStyle name="_Table_02 Pfd Valuation_Commentaires TBG mars_Copie de Flash du mois d' avril 2009 corrigé par NAIMI_Reporting Onatel septembre  2009 préparé 2 2" xfId="14864"/>
    <cellStyle name="_Table_02 Pfd Valuation_Commentaires TBG mars_Copie de Flash du mois d' avril 2009 corrigé par NAIMI_Reporting Onatel septembre  2009 préparé_Budget Telmob 2011 2 2" xfId="14865"/>
    <cellStyle name="_Table_02 Pfd Valuation_Commentaires TBG mars_Copie de Flash du mois d' avril 2009 corrigé par NAIMI_Reporting Onatel septembre  2009 préparé_Capex- Mobile 2 2" xfId="14866"/>
    <cellStyle name="_Table_02 Pfd Valuation_Commentaires TBG mars_Flash du mois d' avril 2009 2 2" xfId="14867"/>
    <cellStyle name="_Table_02 Pfd Valuation_Commentaires TBG mars_Flash du mois d' avril 2009_Budget Telmob 2011 2 2" xfId="14868"/>
    <cellStyle name="_Table_02 Pfd Valuation_Commentaires TBG mars_Flash du mois d' avril 2009_Capex- Mobile 2 2" xfId="14869"/>
    <cellStyle name="_Table_02 Pfd Valuation_Commentaires TBG mars_Flash du mois d' avril 2009_Flash du mois de mai 2009 2 2" xfId="14870"/>
    <cellStyle name="_Table_02 Pfd Valuation_Commentaires TBG mars_Flash du mois d' avril 2009_Flash du mois de mai 2009_Budget Telmob 2011 2 2" xfId="14871"/>
    <cellStyle name="_Table_02 Pfd Valuation_Commentaires TBG mars_Flash du mois d' avril 2009_Flash du mois de mai 2009_Capex- Mobile 2 2" xfId="14872"/>
    <cellStyle name="_Table_02 Pfd Valuation_Commentaires TBG mars_Flash du mois d' avril 2009_Flash du mois de septembre 2009 (2) (version 1) 2 2" xfId="14873"/>
    <cellStyle name="_Table_02 Pfd Valuation_Commentaires TBG mars_Flash du mois d' avril 2009_Flash du mois de septembre 2009 (2) (version 1)_Budget Telmob 2011 2 2" xfId="14874"/>
    <cellStyle name="_Table_02 Pfd Valuation_Commentaires TBG mars_Flash du mois d' avril 2009_Flash du mois de septembre 2009 (2) (version 1)_Capex- Mobile 2 2" xfId="14875"/>
    <cellStyle name="_Table_02 Pfd Valuation_Commentaires TBG mars_Flash du mois d' avril 2009_Reporting Onatel Mai 2009 V 0 2 2" xfId="14876"/>
    <cellStyle name="_Table_02 Pfd Valuation_Commentaires TBG mars_Flash du mois d' avril 2009_Reporting Onatel Mai 2009 V 0_Budget Telmob 2011 2 2" xfId="14877"/>
    <cellStyle name="_Table_02 Pfd Valuation_Commentaires TBG mars_Flash du mois d' avril 2009_Reporting Onatel Mai 2009 V 0_Capex- Mobile 2 2" xfId="14878"/>
    <cellStyle name="_Table_02 Pfd Valuation_Commentaires TBG mars_Flash du mois d' avril 2009_Reporting Onatel septembre  2009 préparé 2 2" xfId="14879"/>
    <cellStyle name="_Table_02 Pfd Valuation_Commentaires TBG mars_Flash du mois d' avril 2009_Reporting Onatel septembre  2009 préparé_Budget Telmob 2011 2 2" xfId="14880"/>
    <cellStyle name="_Table_02 Pfd Valuation_Commentaires TBG mars_Flash du mois d' avril 2009_Reporting Onatel septembre  2009 préparé_Capex- Mobile 2 2" xfId="14881"/>
    <cellStyle name="_Table_02 Pfd Valuation_Commentaires TBG mars_Flash du mois de mai 2009 2 2" xfId="14882"/>
    <cellStyle name="_Table_02 Pfd Valuation_Commentaires TBG mars_Flash du mois de mai 2009_Budget Telmob 2011 2 2" xfId="14883"/>
    <cellStyle name="_Table_02 Pfd Valuation_Commentaires TBG mars_Flash du mois de mai 2009_Capex- Mobile 2 2" xfId="14884"/>
    <cellStyle name="_Table_02 Pfd Valuation_Commentaires TBG mars_Flash du mois de septembre 2009 (2) (version 1) 2 2" xfId="14885"/>
    <cellStyle name="_Table_02 Pfd Valuation_Commentaires TBG mars_Flash du mois de septembre 2009 (2) (version 1)_Budget Telmob 2011 2 2" xfId="14886"/>
    <cellStyle name="_Table_02 Pfd Valuation_Commentaires TBG mars_Flash du mois de septembre 2009 (2) (version 1)_Capex- Mobile 2 2" xfId="14887"/>
    <cellStyle name="_Table_02 Pfd Valuation_Commentaires TBG mars_Reporting Onatel Mai 2009 V 0 2 2" xfId="14888"/>
    <cellStyle name="_Table_02 Pfd Valuation_Commentaires TBG mars_Reporting Onatel Mai 2009 V 0_Budget Telmob 2011 2 2" xfId="14889"/>
    <cellStyle name="_Table_02 Pfd Valuation_Commentaires TBG mars_Reporting Onatel Mai 2009 V 0_Capex- Mobile 2 2" xfId="14890"/>
    <cellStyle name="_Table_02 Pfd Valuation_Commentaires TBG mars_Reporting Onatel septembre  2009 préparé 2 2" xfId="14891"/>
    <cellStyle name="_Table_02 Pfd Valuation_Commentaires TBG mars_Reporting Onatel septembre  2009 préparé_Budget Telmob 2011 2 2" xfId="14892"/>
    <cellStyle name="_Table_02 Pfd Valuation_Commentaires TBG mars_Reporting Onatel septembre  2009 préparé_Capex- Mobile 2 2" xfId="14893"/>
    <cellStyle name="_Table_02 Pfd Valuation_Copie de Flash du mois d' avril 2009 corrigé par NAIMI 2 2" xfId="14894"/>
    <cellStyle name="_Table_02 Pfd Valuation_Copie de Flash du mois d' avril 2009 corrigé par NAIMI_Budget Telmob 2011 2 2" xfId="14895"/>
    <cellStyle name="_Table_02 Pfd Valuation_Copie de Flash du mois d' avril 2009 corrigé par NAIMI_Capex- Mobile 2 2" xfId="14896"/>
    <cellStyle name="_Table_02 Pfd Valuation_Copie de Flash du mois d' avril 2009 corrigé par NAIMI_Flash du mois de mai 2009 2 2" xfId="14897"/>
    <cellStyle name="_Table_02 Pfd Valuation_Copie de Flash du mois d' avril 2009 corrigé par NAIMI_Flash du mois de mai 2009_Budget Telmob 2011 2 2" xfId="14898"/>
    <cellStyle name="_Table_02 Pfd Valuation_Copie de Flash du mois d' avril 2009 corrigé par NAIMI_Flash du mois de mai 2009_Capex- Mobile 2 2" xfId="14899"/>
    <cellStyle name="_Table_02 Pfd Valuation_Copie de Flash du mois d' avril 2009 corrigé par NAIMI_Flash du mois de septembre 2009 (2) (version 1) 2 2" xfId="14900"/>
    <cellStyle name="_Table_02 Pfd Valuation_Copie de Flash du mois d' avril 2009 corrigé par NAIMI_Flash du mois de septembre 2009 (2) (version 1)_Budget Telmob 2011 2 2" xfId="14901"/>
    <cellStyle name="_Table_02 Pfd Valuation_Copie de Flash du mois d' avril 2009 corrigé par NAIMI_Flash du mois de septembre 2009 (2) (version 1)_Capex- Mobile 2 2" xfId="14902"/>
    <cellStyle name="_Table_02 Pfd Valuation_Copie de Flash du mois d' avril 2009 corrigé par NAIMI_Reporting Onatel Mai 2009 V 0 2 2" xfId="14903"/>
    <cellStyle name="_Table_02 Pfd Valuation_Copie de Flash du mois d' avril 2009 corrigé par NAIMI_Reporting Onatel Mai 2009 V 0_Budget Telmob 2011 2 2" xfId="14904"/>
    <cellStyle name="_Table_02 Pfd Valuation_Copie de Flash du mois d' avril 2009 corrigé par NAIMI_Reporting Onatel Mai 2009 V 0_Capex- Mobile 2 2" xfId="14905"/>
    <cellStyle name="_Table_02 Pfd Valuation_Copie de Flash du mois d' avril 2009 corrigé par NAIMI_Reporting Onatel Mai 2009 V 0_Flash du mois de septembre 2009 (2) (version 1) 2 2" xfId="14906"/>
    <cellStyle name="_Table_02 Pfd Valuation_Copie de Flash du mois d' avril 2009 corrigé par NAIMI_Reporting Onatel Mai 2009 V 0_Flash du mois de septembre 2009 (2) (version 1)_Budget Telmob 2011 2 2" xfId="14907"/>
    <cellStyle name="_Table_02 Pfd Valuation_Copie de Flash du mois d' avril 2009 corrigé par NAIMI_Reporting Onatel Mai 2009 V 0_Flash du mois de septembre 2009 (2) (version 1)_Capex- Mobile 2 2" xfId="14908"/>
    <cellStyle name="_Table_02 Pfd Valuation_Copie de Flash du mois d' avril 2009 corrigé par NAIMI_Reporting Onatel Mai 2009 V 0_Reporting Onatel septembre  2009 préparé 2 2" xfId="14909"/>
    <cellStyle name="_Table_02 Pfd Valuation_Copie de Flash du mois d' avril 2009 corrigé par NAIMI_Reporting Onatel Mai 2009 V 0_Reporting Onatel septembre  2009 préparé_Budget Telmob 2011 2 2" xfId="14910"/>
    <cellStyle name="_Table_02 Pfd Valuation_Copie de Flash du mois d' avril 2009 corrigé par NAIMI_Reporting Onatel Mai 2009 V 0_Reporting Onatel septembre  2009 préparé_Capex- Mobile 2 2" xfId="14911"/>
    <cellStyle name="_Table_02 Pfd Valuation_Copie de Flash du mois d' avril 2009 corrigé par NAIMI_Reporting Onatel septembre  2009 préparé 2 2" xfId="14912"/>
    <cellStyle name="_Table_02 Pfd Valuation_Copie de Flash du mois d' avril 2009 corrigé par NAIMI_Reporting Onatel septembre  2009 préparé_Budget Telmob 2011 2 2" xfId="14913"/>
    <cellStyle name="_Table_02 Pfd Valuation_Copie de Flash du mois d' avril 2009 corrigé par NAIMI_Reporting Onatel septembre  2009 préparé_Capex- Mobile 2 2" xfId="14914"/>
    <cellStyle name="_Table_02 Pfd Valuation_Flash du mois d' avril 2009 2 2" xfId="14915"/>
    <cellStyle name="_Table_02 Pfd Valuation_Flash du mois d' avril 2009_Budget Telmob 2011 2 2" xfId="14916"/>
    <cellStyle name="_Table_02 Pfd Valuation_Flash du mois d' avril 2009_Capex- Mobile 2 2" xfId="14917"/>
    <cellStyle name="_Table_02 Pfd Valuation_Flash du mois d' avril 2009_Flash du mois de mai 2009 2 2" xfId="14918"/>
    <cellStyle name="_Table_02 Pfd Valuation_Flash du mois d' avril 2009_Flash du mois de mai 2009_Budget Telmob 2011 2 2" xfId="14919"/>
    <cellStyle name="_Table_02 Pfd Valuation_Flash du mois d' avril 2009_Flash du mois de mai 2009_Capex- Mobile 2 2" xfId="14920"/>
    <cellStyle name="_Table_02 Pfd Valuation_Flash du mois d' avril 2009_Flash du mois de septembre 2009 (2) (version 1) 2 2" xfId="14921"/>
    <cellStyle name="_Table_02 Pfd Valuation_Flash du mois d' avril 2009_Flash du mois de septembre 2009 (2) (version 1)_Budget Telmob 2011 2 2" xfId="14922"/>
    <cellStyle name="_Table_02 Pfd Valuation_Flash du mois d' avril 2009_Flash du mois de septembre 2009 (2) (version 1)_Capex- Mobile 2 2" xfId="14923"/>
    <cellStyle name="_Table_02 Pfd Valuation_Flash du mois d' avril 2009_Reporting Onatel Mai 2009 V 0 2 2" xfId="14924"/>
    <cellStyle name="_Table_02 Pfd Valuation_Flash du mois d' avril 2009_Reporting Onatel Mai 2009 V 0_Budget Telmob 2011 2 2" xfId="14925"/>
    <cellStyle name="_Table_02 Pfd Valuation_Flash du mois d' avril 2009_Reporting Onatel Mai 2009 V 0_Capex- Mobile 2 2" xfId="14926"/>
    <cellStyle name="_Table_02 Pfd Valuation_Flash du mois d' avril 2009_Reporting Onatel septembre  2009 préparé 2 2" xfId="14927"/>
    <cellStyle name="_Table_02 Pfd Valuation_Flash du mois d' avril 2009_Reporting Onatel septembre  2009 préparé_Budget Telmob 2011 2 2" xfId="14928"/>
    <cellStyle name="_Table_02 Pfd Valuation_Flash du mois d' avril 2009_Reporting Onatel septembre  2009 préparé_Capex- Mobile 2 2" xfId="14929"/>
    <cellStyle name="_Table_02 Pfd Valuation_Flash du mois de mai 2009 2 2" xfId="14930"/>
    <cellStyle name="_Table_02 Pfd Valuation_Flash du mois de mai 2009_Budget Telmob 2011 2 2" xfId="14931"/>
    <cellStyle name="_Table_02 Pfd Valuation_Flash du mois de mai 2009_Capex- Mobile 2 2" xfId="14932"/>
    <cellStyle name="_Table_02 Pfd Valuation_Flash du mois de septembre 2009 (2) (version 1) 2 2" xfId="14933"/>
    <cellStyle name="_Table_02 Pfd Valuation_Flash du mois de septembre 2009 (2) (version 1)_Budget Telmob 2011 2 2" xfId="14934"/>
    <cellStyle name="_Table_02 Pfd Valuation_Flash du mois de septembre 2009 (2) (version 1)_Capex- Mobile 2 2" xfId="14935"/>
    <cellStyle name="_Table_02 Pfd Valuation_P &amp; L Conso 2 2" xfId="14936"/>
    <cellStyle name="_Table_02 Pfd Valuation_P &amp; L Conso_Budget Telmob 2011 2 2" xfId="14937"/>
    <cellStyle name="_Table_02 Pfd Valuation_P &amp; L Conso_Capex- Mobile 2 2" xfId="14938"/>
    <cellStyle name="_Table_02 Pfd Valuation_P &amp; L Conso_COMMENTAIRES JUILLET 2009 2 2" xfId="14939"/>
    <cellStyle name="_Table_02 Pfd Valuation_P &amp; L Conso_COMMENTAIRES JUILLET 2009_Budget Telmob 2011 2 2" xfId="14940"/>
    <cellStyle name="_Table_02 Pfd Valuation_P &amp; L Conso_COMMENTAIRES JUILLET 2009_Capex- Mobile 2 2" xfId="14941"/>
    <cellStyle name="_Table_02 Pfd Valuation_P&amp;L S1 2008 2 2" xfId="14942"/>
    <cellStyle name="_Table_02 Pfd Valuation_P&amp;L S1 2008_Budget Telmob 2011 2 2" xfId="14943"/>
    <cellStyle name="_Table_02 Pfd Valuation_P&amp;L S1 2008_Capex- Mobile 2 2" xfId="14944"/>
    <cellStyle name="_Table_02 Pfd Valuation_Reporting Onatel Avril 2009 V0 2 2" xfId="14945"/>
    <cellStyle name="_Table_02 Pfd Valuation_Reporting Onatel Avril 2009 V0_Budget Telmob 2011 2 2" xfId="14946"/>
    <cellStyle name="_Table_02 Pfd Valuation_Reporting Onatel Avril 2009 V0_Capex- Mobile 2 2" xfId="14947"/>
    <cellStyle name="_Table_02 Pfd Valuation_Reporting Onatel Avril 2009 V0_Copie de Flash du mois d' avril 2009 corrigé par NAIMI 2 2" xfId="14948"/>
    <cellStyle name="_Table_02 Pfd Valuation_Reporting Onatel Avril 2009 V0_Copie de Flash du mois d' avril 2009 corrigé par NAIMI_Budget Telmob 2011 2 2" xfId="14949"/>
    <cellStyle name="_Table_02 Pfd Valuation_Reporting Onatel Avril 2009 V0_Copie de Flash du mois d' avril 2009 corrigé par NAIMI_Capex- Mobile 2 2" xfId="14950"/>
    <cellStyle name="_Table_02 Pfd Valuation_Reporting Onatel Avril 2009 V0_Copie de Flash du mois d' avril 2009 corrigé par NAIMI_Flash du mois de mai 2009 2 2" xfId="14951"/>
    <cellStyle name="_Table_02 Pfd Valuation_Reporting Onatel Avril 2009 V0_Copie de Flash du mois d' avril 2009 corrigé par NAIMI_Flash du mois de mai 2009_Budget Telmob 2011 2 2" xfId="14952"/>
    <cellStyle name="_Table_02 Pfd Valuation_Reporting Onatel Avril 2009 V0_Copie de Flash du mois d' avril 2009 corrigé par NAIMI_Flash du mois de mai 2009_Capex- Mobile 2 2" xfId="14953"/>
    <cellStyle name="_Table_02 Pfd Valuation_Reporting Onatel Avril 2009 V0_Copie de Flash du mois d' avril 2009 corrigé par NAIMI_Flash du mois de septembre 2009 (2) (version 1) 2 2" xfId="14954"/>
    <cellStyle name="_Table_02 Pfd Valuation_Reporting Onatel Avril 2009 V0_Copie de Flash du mois d' avril 2009 corrigé par NAIMI_Flash du mois de septembre 2009 (2) (version 1)_Budget Telmob 2011 2 2" xfId="14955"/>
    <cellStyle name="_Table_02 Pfd Valuation_Reporting Onatel Avril 2009 V0_Copie de Flash du mois d' avril 2009 corrigé par NAIMI_Flash du mois de septembre 2009 (2) (version 1)_Capex- Mobile 2 2" xfId="14956"/>
    <cellStyle name="_Table_02 Pfd Valuation_Reporting Onatel Avril 2009 V0_Copie de Flash du mois d' avril 2009 corrigé par NAIMI_Reporting Onatel Mai 2009 V 0 2 2" xfId="14957"/>
    <cellStyle name="_Table_02 Pfd Valuation_Reporting Onatel Avril 2009 V0_Copie de Flash du mois d' avril 2009 corrigé par NAIMI_Reporting Onatel Mai 2009 V 0_Budget Telmob 2011 2 2" xfId="14958"/>
    <cellStyle name="_Table_02 Pfd Valuation_Reporting Onatel Avril 2009 V0_Copie de Flash du mois d' avril 2009 corrigé par NAIMI_Reporting Onatel Mai 2009 V 0_Capex- Mobile 2 2" xfId="14959"/>
    <cellStyle name="_Table_02 Pfd Valuation_Reporting Onatel Avril 2009 V0_Copie de Flash du mois d' avril 2009 corrigé par NAIMI_Reporting Onatel Mai 2009 V 0_Flash du mois de septembre 2009 (2) (version 1) 2 2" xfId="14960"/>
    <cellStyle name="_Table_02 Pfd Valuation_Reporting Onatel Avril 2009 V0_Copie de Flash du mois d' avril 2009 corrigé par NAIMI_Reporting Onatel Mai 2009 V 0_Flash du mois de septembre 2009 (2) (version 1)_Budget Telmob 2011 2 2" xfId="14961"/>
    <cellStyle name="_Table_02 Pfd Valuation_Reporting Onatel Avril 2009 V0_Copie de Flash du mois d' avril 2009 corrigé par NAIMI_Reporting Onatel Mai 2009 V 0_Flash du mois de septembre 2009 (2) (version 1)_Capex- Mobile 2 2" xfId="14962"/>
    <cellStyle name="_Table_02 Pfd Valuation_Reporting Onatel Avril 2009 V0_Copie de Flash du mois d' avril 2009 corrigé par NAIMI_Reporting Onatel Mai 2009 V 0_Reporting Onatel septembre  2009 préparé 2 2" xfId="14963"/>
    <cellStyle name="_Table_02 Pfd Valuation_Reporting Onatel Avril 2009 V0_Copie de Flash du mois d' avril 2009 corrigé par NAIMI_Reporting Onatel Mai 2009 V 0_Reporting Onatel septembre  2009 préparé_Budget Telmob 2011 2 2" xfId="14964"/>
    <cellStyle name="_Table_02 Pfd Valuation_Reporting Onatel Avril 2009 V0_Copie de Flash du mois d' avril 2009 corrigé par NAIMI_Reporting Onatel Mai 2009 V 0_Reporting Onatel septembre  2009 préparé_Capex- Mobile 2 2" xfId="14965"/>
    <cellStyle name="_Table_02 Pfd Valuation_Reporting Onatel Avril 2009 V0_Copie de Flash du mois d' avril 2009 corrigé par NAIMI_Reporting Onatel septembre  2009 préparé 2 2" xfId="14966"/>
    <cellStyle name="_Table_02 Pfd Valuation_Reporting Onatel Avril 2009 V0_Copie de Flash du mois d' avril 2009 corrigé par NAIMI_Reporting Onatel septembre  2009 préparé_Budget Telmob 2011 2 2" xfId="14967"/>
    <cellStyle name="_Table_02 Pfd Valuation_Reporting Onatel Avril 2009 V0_Copie de Flash du mois d' avril 2009 corrigé par NAIMI_Reporting Onatel septembre  2009 préparé_Capex- Mobile 2 2" xfId="14968"/>
    <cellStyle name="_Table_02 Pfd Valuation_Reporting Onatel Avril 2009 V0_Flash du mois de mai 2009 2 2" xfId="14969"/>
    <cellStyle name="_Table_02 Pfd Valuation_Reporting Onatel Avril 2009 V0_Flash du mois de mai 2009_Budget Telmob 2011 2 2" xfId="14970"/>
    <cellStyle name="_Table_02 Pfd Valuation_Reporting Onatel Avril 2009 V0_Flash du mois de mai 2009_Capex- Mobile 2 2" xfId="14971"/>
    <cellStyle name="_Table_02 Pfd Valuation_Reporting Onatel Avril 2009 V0_Flash du mois de septembre 2009 (2) (version 1) 2 2" xfId="14972"/>
    <cellStyle name="_Table_02 Pfd Valuation_Reporting Onatel Avril 2009 V0_Flash du mois de septembre 2009 (2) (version 1)_Budget Telmob 2011 2 2" xfId="14973"/>
    <cellStyle name="_Table_02 Pfd Valuation_Reporting Onatel Avril 2009 V0_Flash du mois de septembre 2009 (2) (version 1)_Capex- Mobile 2 2" xfId="14974"/>
    <cellStyle name="_Table_02 Pfd Valuation_Reporting Onatel Avril 2009 V0_Reporting Onatel Mai 2009 V 0 2 2" xfId="14975"/>
    <cellStyle name="_Table_02 Pfd Valuation_Reporting Onatel Avril 2009 V0_Reporting Onatel Mai 2009 V 0_Budget Telmob 2011 2 2" xfId="14976"/>
    <cellStyle name="_Table_02 Pfd Valuation_Reporting Onatel Avril 2009 V0_Reporting Onatel Mai 2009 V 0_Capex- Mobile 2 2" xfId="14977"/>
    <cellStyle name="_Table_02 Pfd Valuation_Reporting Onatel Avril 2009 V0_Reporting Onatel septembre  2009 préparé 2 2" xfId="14978"/>
    <cellStyle name="_Table_02 Pfd Valuation_Reporting Onatel Avril 2009 V0_Reporting Onatel septembre  2009 préparé_Budget Telmob 2011 2 2" xfId="14979"/>
    <cellStyle name="_Table_02 Pfd Valuation_Reporting Onatel Avril 2009 V0_Reporting Onatel septembre  2009 préparé_Capex- Mobile 2 2" xfId="14980"/>
    <cellStyle name="_Table_02 Pfd Valuation_Reporting Onatel Mai 2009 V 0 2 2" xfId="14981"/>
    <cellStyle name="_Table_02 Pfd Valuation_Reporting Onatel Mai 2009 V 0 A ENVOYE 2 2" xfId="14982"/>
    <cellStyle name="_Table_02 Pfd Valuation_Reporting Onatel Mai 2009 V 0 A ENVOYE_Budget Telmob 2011 2 2" xfId="14983"/>
    <cellStyle name="_Table_02 Pfd Valuation_Reporting Onatel Mai 2009 V 0 A ENVOYE_Capex- Mobile 2 2" xfId="14984"/>
    <cellStyle name="_Table_02 Pfd Valuation_Reporting Onatel Mai 2009 V 0 A ENVOYE_Flash du mois de septembre 2009 (2) (version 1) 2 2" xfId="14985"/>
    <cellStyle name="_Table_02 Pfd Valuation_Reporting Onatel Mai 2009 V 0 A ENVOYE_Flash du mois de septembre 2009 (2) (version 1)_Budget Telmob 2011 2 2" xfId="14986"/>
    <cellStyle name="_Table_02 Pfd Valuation_Reporting Onatel Mai 2009 V 0 A ENVOYE_Flash du mois de septembre 2009 (2) (version 1)_Capex- Mobile 2 2" xfId="14987"/>
    <cellStyle name="_Table_02 Pfd Valuation_Reporting Onatel Mai 2009 V 0 A ENVOYE_Reporting Onatel septembre  2009 préparé 2 2" xfId="14988"/>
    <cellStyle name="_Table_02 Pfd Valuation_Reporting Onatel Mai 2009 V 0 A ENVOYE_Reporting Onatel septembre  2009 préparé_Budget Telmob 2011 2 2" xfId="14989"/>
    <cellStyle name="_Table_02 Pfd Valuation_Reporting Onatel Mai 2009 V 0 A ENVOYE_Reporting Onatel septembre  2009 préparé_Capex- Mobile 2 2" xfId="14990"/>
    <cellStyle name="_Table_02 Pfd Valuation_Reporting Onatel Mai 2009 V 0_Budget Telmob 2011 2 2" xfId="14991"/>
    <cellStyle name="_Table_02 Pfd Valuation_Reporting Onatel Mai 2009 V 0_Capex- Mobile 2 2" xfId="14992"/>
    <cellStyle name="_Table_02 Pfd Valuation_Reporting Onatel septembre  2009 préparé 2 2" xfId="14993"/>
    <cellStyle name="_Table_02 Pfd Valuation_Reporting Onatel septembre  2009 préparé_Budget Telmob 2011 2 2" xfId="14994"/>
    <cellStyle name="_Table_02 Pfd Valuation_Reporting Onatel septembre  2009 préparé_Capex- Mobile 2 2" xfId="14995"/>
    <cellStyle name="_Table_02 Pfd Valuation_Rev Fixe-Internet 2 2" xfId="14996"/>
    <cellStyle name="_Table_02 Pfd Valuation_Rev Fixe-Internet_Budget Telmob 2011 2 2" xfId="14997"/>
    <cellStyle name="_Table_02 Pfd Valuation_Rev Fixe-Internet_Capex- Mobile 2 2" xfId="14998"/>
    <cellStyle name="_Table_02 Pfd Valuation_Rev Fixe-Internet_COMMENTAIRES JUILLET 2009 2 2" xfId="14999"/>
    <cellStyle name="_Table_02 Pfd Valuation_Rev Fixe-Internet_COMMENTAIRES JUILLET 2009_Budget Telmob 2011 2 2" xfId="15000"/>
    <cellStyle name="_Table_02 Pfd Valuation_Rev Fixe-Internet_COMMENTAIRES JUILLET 2009_Capex- Mobile 2 2" xfId="15001"/>
    <cellStyle name="_Table_02 Pfd Valuation_TBG Onatel Février  2009  Vtbg V3 2 2" xfId="15002"/>
    <cellStyle name="_Table_02 Pfd Valuation_TBG Onatel Février  2009  Vtbg V3_Budget Telmob 2011 2 2" xfId="15003"/>
    <cellStyle name="_Table_02 Pfd Valuation_TBG Onatel Février  2009  Vtbg V3_Capex- Mobile 2 2" xfId="15004"/>
    <cellStyle name="_Table_02 Pfd Valuation_TBG Onatel Février  2009  Vtbg V3_Commentaires TBG mars 2 2" xfId="15005"/>
    <cellStyle name="_Table_02 Pfd Valuation_TBG Onatel Février  2009  Vtbg V3_Commentaires TBG mars_Budget Telmob 2011 2 2" xfId="15006"/>
    <cellStyle name="_Table_02 Pfd Valuation_TBG Onatel Février  2009  Vtbg V3_Commentaires TBG mars_Capex- Mobile 2 2" xfId="15007"/>
    <cellStyle name="_Table_02 Pfd Valuation_TBG Onatel Février  2009  Vtbg V3_Commentaires TBG mars_Copie de Flash du mois d' avril 2009 corrigé par NAIMI 2 2" xfId="15008"/>
    <cellStyle name="_Table_02 Pfd Valuation_TBG Onatel Février  2009  Vtbg V3_Commentaires TBG mars_Copie de Flash du mois d' avril 2009 corrigé par NAIMI_Budget Telmob 2011 2 2" xfId="15009"/>
    <cellStyle name="_Table_02 Pfd Valuation_TBG Onatel Février  2009  Vtbg V3_Commentaires TBG mars_Copie de Flash du mois d' avril 2009 corrigé par NAIMI_Capex- Mobile 2 2" xfId="15010"/>
    <cellStyle name="_Table_02 Pfd Valuation_TBG Onatel Février  2009  Vtbg V3_Commentaires TBG mars_Copie de Flash du mois d' avril 2009 corrigé par NAIMI_Flash du mois de mai 2009 2 2" xfId="15011"/>
    <cellStyle name="_Table_02 Pfd Valuation_TBG Onatel Février  2009  Vtbg V3_Commentaires TBG mars_Copie de Flash du mois d' avril 2009 corrigé par NAIMI_Flash du mois de mai 2009_Budget Telmob 2011 2 2" xfId="15012"/>
    <cellStyle name="_Table_02 Pfd Valuation_TBG Onatel Février  2009  Vtbg V3_Commentaires TBG mars_Copie de Flash du mois d' avril 2009 corrigé par NAIMI_Flash du mois de mai 2009_Capex- Mobile 2 2" xfId="15013"/>
    <cellStyle name="_Table_02 Pfd Valuation_TBG Onatel Février  2009  Vtbg V3_Commentaires TBG mars_Copie de Flash du mois d' avril 2009 corrigé par NAIMI_Flash du mois de septembre 2009 (2) (version 1) 2 2" xfId="15014"/>
    <cellStyle name="_Table_02 Pfd Valuation_TBG Onatel Février  2009  Vtbg V3_Commentaires TBG mars_Copie de Flash du mois d' avril 2009 corrigé par NAIMI_Flash du mois de septembre 2009 (2) (version 1)_Budget Telmob 2011 2 2" xfId="15015"/>
    <cellStyle name="_Table_02 Pfd Valuation_TBG Onatel Février  2009  Vtbg V3_Commentaires TBG mars_Copie de Flash du mois d' avril 2009 corrigé par NAIMI_Flash du mois de septembre 2009 (2) (version 1)_Capex- Mobile 2 2" xfId="15016"/>
    <cellStyle name="_Table_02 Pfd Valuation_TBG Onatel Février  2009  Vtbg V3_Commentaires TBG mars_Copie de Flash du mois d' avril 2009 corrigé par NAIMI_Reporting Onatel Mai 2009 V 0 2 2" xfId="15017"/>
    <cellStyle name="_Table_02 Pfd Valuation_TBG Onatel Février  2009  Vtbg V3_Commentaires TBG mars_Copie de Flash du mois d' avril 2009 corrigé par NAIMI_Reporting Onatel Mai 2009 V 0_Budget Telmob 2011 2 2" xfId="15018"/>
    <cellStyle name="_Table_02 Pfd Valuation_TBG Onatel Février  2009  Vtbg V3_Commentaires TBG mars_Copie de Flash du mois d' avril 2009 corrigé par NAIMI_Reporting Onatel Mai 2009 V 0_Capex- Mobile 2 2" xfId="15019"/>
    <cellStyle name="_Table_02 Pfd Valuation_TBG Onatel Février  2009  Vtbg V3_Commentaires TBG mars_Copie de Flash du mois d' avril 2009 corrigé par NAIMI_Reporting Onatel Mai 2009 V 0_Flash du mois de septembre 2009 (2) (version 1) 2 2" xfId="15020"/>
    <cellStyle name="_Table_02 Pfd Valuation_TBG Onatel Février  2009  Vtbg V3_Commentaires TBG mars_Copie de Flash du mois d' avril 2009 corrigé par NAIMI_Reporting Onatel Mai 2009 V 0_Flash du mois de septembre 2009 (2) (version 1)_Budget Telmob 2011 2 2" xfId="15021"/>
    <cellStyle name="_Table_02 Pfd Valuation_TBG Onatel Février  2009  Vtbg V3_Commentaires TBG mars_Copie de Flash du mois d' avril 2009 corrigé par NAIMI_Reporting Onatel Mai 2009 V 0_Flash du mois de septembre 2009 (2) (version 1)_Capex- Mobile 2 2" xfId="15022"/>
    <cellStyle name="_Table_02 Pfd Valuation_TBG Onatel Février  2009  Vtbg V3_Commentaires TBG mars_Copie de Flash du mois d' avril 2009 corrigé par NAIMI_Reporting Onatel Mai 2009 V 0_Reporting Onatel septembre  2009 préparé 2 2" xfId="15023"/>
    <cellStyle name="_Table_02 Pfd Valuation_TBG Onatel Février  2009  Vtbg V3_Commentaires TBG mars_Copie de Flash du mois d' avril 2009 corrigé par NAIMI_Reporting Onatel Mai 2009 V 0_Reporting Onatel septembre  2009 préparé_Budget Telmob 2011 2 2" xfId="15024"/>
    <cellStyle name="_Table_02 Pfd Valuation_TBG Onatel Février  2009  Vtbg V3_Commentaires TBG mars_Copie de Flash du mois d' avril 2009 corrigé par NAIMI_Reporting Onatel Mai 2009 V 0_Reporting Onatel septembre  2009 préparé_Capex- Mobile 2 2" xfId="15025"/>
    <cellStyle name="_Table_02 Pfd Valuation_TBG Onatel Février  2009  Vtbg V3_Commentaires TBG mars_Copie de Flash du mois d' avril 2009 corrigé par NAIMI_Reporting Onatel septembre  2009 préparé 2 2" xfId="15026"/>
    <cellStyle name="_Table_02 Pfd Valuation_TBG Onatel Février  2009  Vtbg V3_Commentaires TBG mars_Copie de Flash du mois d' avril 2009 corrigé par NAIMI_Reporting Onatel septembre  2009 préparé_Budget Telmob 2011 2 2" xfId="15027"/>
    <cellStyle name="_Table_02 Pfd Valuation_TBG Onatel Février  2009  Vtbg V3_Commentaires TBG mars_Copie de Flash du mois d' avril 2009 corrigé par NAIMI_Reporting Onatel septembre  2009 préparé_Capex- Mobile 2 2" xfId="15028"/>
    <cellStyle name="_Table_02 Pfd Valuation_TBG Onatel Février  2009  Vtbg V3_Commentaires TBG mars_Flash du mois d' avril 2009 2 2" xfId="15029"/>
    <cellStyle name="_Table_02 Pfd Valuation_TBG Onatel Février  2009  Vtbg V3_Commentaires TBG mars_Flash du mois d' avril 2009_Budget Telmob 2011 2 2" xfId="15030"/>
    <cellStyle name="_Table_02 Pfd Valuation_TBG Onatel Février  2009  Vtbg V3_Commentaires TBG mars_Flash du mois d' avril 2009_Capex- Mobile 2 2" xfId="15031"/>
    <cellStyle name="_Table_02 Pfd Valuation_TBG Onatel Février  2009  Vtbg V3_Commentaires TBG mars_Flash du mois d' avril 2009_Flash du mois de mai 2009 2 2" xfId="15032"/>
    <cellStyle name="_Table_02 Pfd Valuation_TBG Onatel Février  2009  Vtbg V3_Commentaires TBG mars_Flash du mois d' avril 2009_Flash du mois de mai 2009_Budget Telmob 2011 2 2" xfId="15033"/>
    <cellStyle name="_Table_02 Pfd Valuation_TBG Onatel Février  2009  Vtbg V3_Commentaires TBG mars_Flash du mois d' avril 2009_Flash du mois de mai 2009_Capex- Mobile 2 2" xfId="15034"/>
    <cellStyle name="_Table_02 Pfd Valuation_TBG Onatel Février  2009  Vtbg V3_Commentaires TBG mars_Flash du mois d' avril 2009_Flash du mois de septembre 2009 (2) (version 1) 2 2" xfId="15035"/>
    <cellStyle name="_Table_02 Pfd Valuation_TBG Onatel Février  2009  Vtbg V3_Commentaires TBG mars_Flash du mois d' avril 2009_Reporting Onatel Mai 2009 V 0 2 2" xfId="15036"/>
    <cellStyle name="_Table_02 Pfd Valuation_TBG Onatel Février  2009  Vtbg V3_Commentaires TBG mars_Flash du mois d' avril 2009_Reporting Onatel septembre  2009 préparé 2 2" xfId="15037"/>
    <cellStyle name="_Table_02 Pfd Valuation_TBG Onatel Février  2009  Vtbg V3_Commentaires TBG mars_Flash du mois de mai 2009 2 2" xfId="15038"/>
    <cellStyle name="_Table_02 Pfd Valuation_TBG Onatel Février  2009  Vtbg V3_Commentaires TBG mars_Flash du mois de septembre 2009 (2) (version 1) 2 2" xfId="15039"/>
    <cellStyle name="_Table_02 Pfd Valuation_TBG Onatel Février  2009  Vtbg V3_Commentaires TBG mars_Reporting Onatel Mai 2009 V 0 2 2" xfId="15040"/>
    <cellStyle name="_Table_02 Pfd Valuation_TBG Onatel Février  2009  Vtbg V3_Commentaires TBG mars_Reporting Onatel septembre  2009 préparé 2 2" xfId="15041"/>
    <cellStyle name="_Table_02 Pfd Valuation_TBG Onatel Février  2009  Vtbg V3_Copie de Flash du mois d' avril 2009 corrigé par NAIMI 2 2" xfId="15042"/>
    <cellStyle name="_Table_02 Pfd Valuation_TBG Onatel Février  2009  Vtbg V3_Copie de Flash du mois d' avril 2009 corrigé par NAIMI_Flash du mois de mai 2009 2 2" xfId="15043"/>
    <cellStyle name="_Table_02 Pfd Valuation_TBG Onatel Février  2009  Vtbg V3_Copie de Flash du mois d' avril 2009 corrigé par NAIMI_Flash du mois de septembre 2009 (2) (version 1) 2 2" xfId="15044"/>
    <cellStyle name="_Table_02 Pfd Valuation_TBG Onatel Février  2009  Vtbg V3_Copie de Flash du mois d' avril 2009 corrigé par NAIMI_Reporting Onatel Mai 2009 V 0 2 2" xfId="15045"/>
    <cellStyle name="_Table_02 Pfd Valuation_TBG Onatel Février  2009  Vtbg V3_Copie de Flash du mois d' avril 2009 corrigé par NAIMI_Reporting Onatel Mai 2009 V 0_Flash du mois de septembre 2009 (2) (version 1) 2 2" xfId="15046"/>
    <cellStyle name="_Table_02 Pfd Valuation_TBG Onatel Février  2009  Vtbg V3_Copie de Flash du mois d' avril 2009 corrigé par NAIMI_Reporting Onatel Mai 2009 V 0_Reporting Onatel septembre  2009 préparé 2 2" xfId="15047"/>
    <cellStyle name="_Table_02 Pfd Valuation_TBG Onatel Février  2009  Vtbg V3_Copie de Flash du mois d' avril 2009 corrigé par NAIMI_Reporting Onatel septembre  2009 préparé 2 2" xfId="15048"/>
    <cellStyle name="_Table_02 Pfd Valuation_TBG Onatel Février  2009  Vtbg V3_Flash du mois d' avril 2009 2 2" xfId="15049"/>
    <cellStyle name="_Table_02 Pfd Valuation_TBG Onatel Février  2009  Vtbg V3_Flash du mois d' avril 2009_Flash du mois de mai 2009 2 2" xfId="15050"/>
    <cellStyle name="_Table_02 Pfd Valuation_TBG Onatel Février  2009  Vtbg V3_Flash du mois d' avril 2009_Flash du mois de septembre 2009 (2) (version 1) 2 2" xfId="15051"/>
    <cellStyle name="_Table_02 Pfd Valuation_TBG Onatel Février  2009  Vtbg V3_Flash du mois d' avril 2009_Reporting Onatel Mai 2009 V 0 2 2" xfId="15052"/>
    <cellStyle name="_Table_02 Pfd Valuation_TBG Onatel Février  2009  Vtbg V3_Flash du mois d' avril 2009_Reporting Onatel septembre  2009 préparé 2 2" xfId="15053"/>
    <cellStyle name="_Table_02 Pfd Valuation_TBG Onatel Février  2009  Vtbg V3_Flash du mois de mai 2009 2 2" xfId="15054"/>
    <cellStyle name="_Table_02 Pfd Valuation_TBG Onatel Février  2009  Vtbg V3_Flash du mois de septembre 2009 (2) (version 1) 2 2" xfId="15055"/>
    <cellStyle name="_Table_02 Pfd Valuation_TBG Onatel Février  2009  Vtbg V3_Reporting Onatel Mai 2009 V 0 2 2" xfId="15056"/>
    <cellStyle name="_Table_02 Pfd Valuation_TBG Onatel Février  2009  Vtbg V3_Reporting Onatel septembre  2009 préparé 2 2" xfId="15057"/>
    <cellStyle name="_Table_USA Ownership 2 2" xfId="15058"/>
    <cellStyle name="_Table_USA Ownership_commentaires fixe  internet Déc 08 2 2" xfId="15059"/>
    <cellStyle name="_Table_USA Ownership_commentaires fixe  internet Déc 08_Commentaires TBG mars 2 2" xfId="15060"/>
    <cellStyle name="_Table_USA Ownership_commentaires fixe  internet Déc 08_Commentaires TBG mars_Copie de Flash du mois d' avril 2009 corrigé par NAIMI 2 2" xfId="15061"/>
    <cellStyle name="_Table_USA Ownership_commentaires fixe  internet Déc 08_Commentaires TBG mars_Copie de Flash du mois d' avril 2009 corrigé par NAIMI_Flash du mois de mai 2009 2 2" xfId="15062"/>
    <cellStyle name="_Table_USA Ownership_commentaires fixe  internet Déc 08_Commentaires TBG mars_Copie de Flash du mois d' avril 2009 corrigé par NAIMI_Flash du mois de septembre 2009 (2) (version 1) 2 2" xfId="15063"/>
    <cellStyle name="_Table_USA Ownership_commentaires fixe  internet Déc 08_Commentaires TBG mars_Copie de Flash du mois d' avril 2009 corrigé par NAIMI_Reporting Onatel Mai 2009 V 0 2 2" xfId="15064"/>
    <cellStyle name="_Table_USA Ownership_commentaires fixe  internet Déc 08_Commentaires TBG mars_Copie de Flash du mois d' avril 2009 corrigé par NAIMI_Reporting Onatel Mai 2009 V 0_Flash du mois de septembre 2009 (2) (version 1) 2 2" xfId="15065"/>
    <cellStyle name="_Table_USA Ownership_commentaires fixe  internet Déc 08_Commentaires TBG mars_Copie de Flash du mois d' avril 2009 corrigé par NAIMI_Reporting Onatel Mai 2009 V 0_Reporting Onatel septembre  2009 préparé 2 2" xfId="15066"/>
    <cellStyle name="_Table_USA Ownership_commentaires fixe  internet Déc 08_Commentaires TBG mars_Copie de Flash du mois d' avril 2009 corrigé par NAIMI_Reporting Onatel septembre  2009 préparé 2 2" xfId="15067"/>
    <cellStyle name="_Table_USA Ownership_commentaires fixe  internet Déc 08_Commentaires TBG mars_Flash du mois d' avril 2009 2 2" xfId="15068"/>
    <cellStyle name="_Table_USA Ownership_commentaires fixe  internet Déc 08_Commentaires TBG mars_Flash du mois d' avril 2009_Flash du mois de mai 2009 2 2" xfId="15069"/>
    <cellStyle name="_Table_USA Ownership_commentaires fixe  internet Déc 08_Commentaires TBG mars_Flash du mois d' avril 2009_Flash du mois de septembre 2009 (2) (version 1) 2 2" xfId="15070"/>
    <cellStyle name="_Table_USA Ownership_commentaires fixe  internet Déc 08_Commentaires TBG mars_Flash du mois d' avril 2009_Reporting Onatel Mai 2009 V 0 2 2" xfId="15071"/>
    <cellStyle name="_Table_USA Ownership_commentaires fixe  internet Déc 08_Commentaires TBG mars_Flash du mois d' avril 2009_Reporting Onatel septembre  2009 préparé 2 2" xfId="15072"/>
    <cellStyle name="_Table_USA Ownership_commentaires fixe  internet Déc 08_Commentaires TBG mars_Flash du mois de mai 2009 2 2" xfId="15073"/>
    <cellStyle name="_Table_USA Ownership_commentaires fixe  internet Déc 08_Commentaires TBG mars_Flash du mois de septembre 2009 (2) (version 1) 2 2" xfId="15074"/>
    <cellStyle name="_Table_USA Ownership_commentaires fixe  internet Déc 08_Commentaires TBG mars_Reporting Onatel Mai 2009 V 0 2 2" xfId="15075"/>
    <cellStyle name="_Table_USA Ownership_commentaires fixe  internet Déc 08_Commentaires TBG mars_Reporting Onatel septembre  2009 préparé 2 2" xfId="15076"/>
    <cellStyle name="_Table_USA Ownership_commentaires fixe  internet Déc 08_Copie de Flash du mois d' avril 2009 corrigé par NAIMI 2 2" xfId="15077"/>
    <cellStyle name="_Table_USA Ownership_commentaires fixe  internet Déc 08_Copie de Flash du mois d' avril 2009 corrigé par NAIMI_Flash du mois de mai 2009 2 2" xfId="15078"/>
    <cellStyle name="_Table_USA Ownership_commentaires fixe  internet Déc 08_Copie de Flash du mois d' avril 2009 corrigé par NAIMI_Flash du mois de septembre 2009 (2) (version 1) 2 2" xfId="15079"/>
    <cellStyle name="_Table_USA Ownership_commentaires fixe  internet Déc 08_Copie de Flash du mois d' avril 2009 corrigé par NAIMI_Reporting Onatel Mai 2009 V 0 2 2" xfId="15080"/>
    <cellStyle name="_Table_USA Ownership_commentaires fixe  internet Déc 08_Copie de Flash du mois d' avril 2009 corrigé par NAIMI_Reporting Onatel Mai 2009 V 0_Flash du mois de septembre 2009 (2) (version 1) 2 2" xfId="15081"/>
    <cellStyle name="_Table_USA Ownership_commentaires fixe  internet Déc 08_Copie de Flash du mois d' avril 2009 corrigé par NAIMI_Reporting Onatel Mai 2009 V 0_Reporting Onatel septembre  2009 préparé 2 2" xfId="15082"/>
    <cellStyle name="_Table_USA Ownership_commentaires fixe  internet Déc 08_Copie de Flash du mois d' avril 2009 corrigé par NAIMI_Reporting Onatel septembre  2009 préparé 2 2" xfId="15083"/>
    <cellStyle name="_Table_USA Ownership_commentaires fixe  internet Déc 08_Flash du mois d' avril 2009 2 2" xfId="15084"/>
    <cellStyle name="_Table_USA Ownership_commentaires fixe  internet Déc 08_Flash du mois d' avril 2009_Flash du mois de mai 2009 2 2" xfId="15085"/>
    <cellStyle name="_Table_USA Ownership_commentaires fixe  internet Déc 08_Flash du mois d' avril 2009_Flash du mois de septembre 2009 (2) (version 1) 2 2" xfId="15086"/>
    <cellStyle name="_Table_USA Ownership_commentaires fixe  internet Déc 08_Flash du mois d' avril 2009_Reporting Onatel Mai 2009 V 0 2 2" xfId="15087"/>
    <cellStyle name="_Table_USA Ownership_commentaires fixe  internet Déc 08_Flash du mois d' avril 2009_Reporting Onatel septembre  2009 préparé 2 2" xfId="15088"/>
    <cellStyle name="_Table_USA Ownership_commentaires fixe  internet Déc 08_Flash du mois de mai 2009 2 2" xfId="15089"/>
    <cellStyle name="_Table_USA Ownership_commentaires fixe  internet Déc 08_Flash du mois de septembre 2009 (2) (version 1) 2 2" xfId="15090"/>
    <cellStyle name="_Table_USA Ownership_commentaires fixe  internet Déc 08_Reporting Onatel Avril 2009 V0 2 2" xfId="15091"/>
    <cellStyle name="_Table_USA Ownership_commentaires fixe  internet Déc 08_Reporting Onatel Avril 2009 V0_Copie de Flash du mois d' avril 2009 corrigé par NAIMI 2 2" xfId="15092"/>
    <cellStyle name="_Table_USA Ownership_commentaires fixe  internet Déc 08_Reporting Onatel Avril 2009 V0_Copie de Flash du mois d' avril 2009 corrigé par NAIMI_Flash du mois de mai 2009 2 2" xfId="15093"/>
    <cellStyle name="_Table_USA Ownership_commentaires fixe  internet Déc 08_Reporting Onatel Avril 2009 V0_Copie de Flash du mois d' avril 2009 corrigé par NAIMI_Flash du mois de septembre 2009 (2) (version 1) 2 2" xfId="15094"/>
    <cellStyle name="_Table_USA Ownership_commentaires fixe  internet Déc 08_Reporting Onatel Avril 2009 V0_Copie de Flash du mois d' avril 2009 corrigé par NAIMI_Reporting Onatel Mai 2009 V 0 2 2" xfId="15095"/>
    <cellStyle name="_Table_USA Ownership_commentaires fixe  internet Déc 08_Reporting Onatel Avril 2009 V0_Copie de Flash du mois d' avril 2009 corrigé par NAIMI_Reporting Onatel Mai 2009 V 0_Flash du mois de septembre 2009 (2) (version 1) 2 2" xfId="15096"/>
    <cellStyle name="_Table_USA Ownership_commentaires fixe  internet Déc 08_Reporting Onatel Avril 2009 V0_Copie de Flash du mois d' avril 2009 corrigé par NAIMI_Reporting Onatel Mai 2009 V 0_Reporting Onatel septembre  2009 préparé 2 2" xfId="15097"/>
    <cellStyle name="_Table_USA Ownership_commentaires fixe  internet Déc 08_Reporting Onatel Avril 2009 V0_Copie de Flash du mois d' avril 2009 corrigé par NAIMI_Reporting Onatel septembre  2009 préparé 2 2" xfId="15098"/>
    <cellStyle name="_Table_USA Ownership_commentaires fixe  internet Déc 08_Reporting Onatel Avril 2009 V0_Flash du mois de mai 2009 2 2" xfId="15099"/>
    <cellStyle name="_Table_USA Ownership_commentaires fixe  internet Déc 08_Reporting Onatel Avril 2009 V0_Flash du mois de septembre 2009 (2) (version 1) 2 2" xfId="15100"/>
    <cellStyle name="_Table_USA Ownership_commentaires fixe  internet Déc 08_Reporting Onatel Avril 2009 V0_Reporting Onatel Mai 2009 V 0 2 2" xfId="15101"/>
    <cellStyle name="_Table_USA Ownership_commentaires fixe  internet Déc 08_Reporting Onatel Avril 2009 V0_Reporting Onatel septembre  2009 préparé 2 2" xfId="15102"/>
    <cellStyle name="_Table_USA Ownership_commentaires fixe  internet Déc 08_Reporting Onatel Mai 2009 V 0 2 2" xfId="15103"/>
    <cellStyle name="_Table_USA Ownership_commentaires fixe  internet Déc 08_Reporting Onatel Mai 2009 V 0 A ENVOYE 2 2" xfId="15104"/>
    <cellStyle name="_Table_USA Ownership_commentaires fixe  internet Déc 08_Reporting Onatel Mai 2009 V 0 A ENVOYE_Flash du mois de septembre 2009 (2) (version 1) 2 2" xfId="15105"/>
    <cellStyle name="_Table_USA Ownership_commentaires fixe  internet Déc 08_Reporting Onatel Mai 2009 V 0 A ENVOYE_Reporting Onatel septembre  2009 préparé 2 2" xfId="15106"/>
    <cellStyle name="_Table_USA Ownership_commentaires fixe  internet Déc 08_Reporting Onatel septembre  2009 préparé 2 2" xfId="15107"/>
    <cellStyle name="_Table_USA Ownership_commentaires fixe  internet Déc 08_TBG Onatel Février  2009  Vtbg V3 2 2" xfId="15108"/>
    <cellStyle name="_Table_USA Ownership_commentaires fixe  internet Déc 08_TBG Onatel Février  2009  Vtbg V3_Commentaires TBG mars 2 2" xfId="15109"/>
    <cellStyle name="_Table_USA Ownership_commentaires fixe  internet Déc 08_TBG Onatel Février  2009  Vtbg V3_Commentaires TBG mars_Copie de Flash du mois d' avril 2009 corrigé par NAIMI 2 2" xfId="15110"/>
    <cellStyle name="_Table_USA Ownership_commentaires fixe  internet Déc 08_TBG Onatel Février  2009  Vtbg V3_Commentaires TBG mars_Copie de Flash du mois d' avril 2009 corrigé par NAIMI_Flash du mois de mai 2009 2 2" xfId="15111"/>
    <cellStyle name="_Table_USA Ownership_commentaires fixe  internet Déc 08_TBG Onatel Février  2009  Vtbg V3_Commentaires TBG mars_Copie de Flash du mois d' avril 2009 corrigé par NAIMI_Flash du mois de septembre 2009 (2) (version 1) 2 2" xfId="15112"/>
    <cellStyle name="_Table_USA Ownership_commentaires fixe  internet Déc 08_TBG Onatel Février  2009  Vtbg V3_Commentaires TBG mars_Copie de Flash du mois d' avril 2009 corrigé par NAIMI_Reporting Onatel Mai 2009 V 0 2 2" xfId="15113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15114"/>
    <cellStyle name="_Table_USA Ownership_commentaires fixe  internet Déc 08_TBG Onatel Février  2009  Vtbg V3_Commentaires TBG mars_Copie de Flash du mois d' avril 2009 corrigé par NAIMI_Reporting Onatel Mai 2009 V 0_Reporting Onatel septembre  2009 préparé 2 2" xfId="15115"/>
    <cellStyle name="_Table_USA Ownership_commentaires fixe  internet Déc 08_TBG Onatel Février  2009  Vtbg V3_Commentaires TBG mars_Copie de Flash du mois d' avril 2009 corrigé par NAIMI_Reporting Onatel septembre  2009 préparé 2 2" xfId="15116"/>
    <cellStyle name="_Table_USA Ownership_commentaires fixe  internet Déc 08_TBG Onatel Février  2009  Vtbg V3_Commentaires TBG mars_Flash du mois d' avril 2009 2 2" xfId="15117"/>
    <cellStyle name="_Table_USA Ownership_commentaires fixe  internet Déc 08_TBG Onatel Février  2009  Vtbg V3_Commentaires TBG mars_Flash du mois d' avril 2009_Flash du mois de mai 2009 2 2" xfId="15118"/>
    <cellStyle name="_Table_USA Ownership_commentaires fixe  internet Déc 08_TBG Onatel Février  2009  Vtbg V3_Commentaires TBG mars_Flash du mois d' avril 2009_Flash du mois de septembre 2009 (2) (version 1) 2 2" xfId="15119"/>
    <cellStyle name="_Table_USA Ownership_commentaires fixe  internet Déc 08_TBG Onatel Février  2009  Vtbg V3_Commentaires TBG mars_Flash du mois d' avril 2009_Reporting Onatel Mai 2009 V 0 2 2" xfId="15120"/>
    <cellStyle name="_Table_USA Ownership_commentaires fixe  internet Déc 08_TBG Onatel Février  2009  Vtbg V3_Commentaires TBG mars_Flash du mois d' avril 2009_Reporting Onatel septembre  2009 préparé 2 2" xfId="15121"/>
    <cellStyle name="_Table_USA Ownership_commentaires fixe  internet Déc 08_TBG Onatel Février  2009  Vtbg V3_Commentaires TBG mars_Flash du mois de mai 2009 2 2" xfId="15122"/>
    <cellStyle name="_Table_USA Ownership_commentaires fixe  internet Déc 08_TBG Onatel Février  2009  Vtbg V3_Commentaires TBG mars_Flash du mois de septembre 2009 (2) (version 1) 2 2" xfId="15123"/>
    <cellStyle name="_Table_USA Ownership_commentaires fixe  internet Déc 08_TBG Onatel Février  2009  Vtbg V3_Commentaires TBG mars_Reporting Onatel Mai 2009 V 0 2 2" xfId="15124"/>
    <cellStyle name="_Table_USA Ownership_commentaires fixe  internet Déc 08_TBG Onatel Février  2009  Vtbg V3_Commentaires TBG mars_Reporting Onatel septembre  2009 préparé 2 2" xfId="15125"/>
    <cellStyle name="_Table_USA Ownership_commentaires fixe  internet Déc 08_TBG Onatel Février  2009  Vtbg V3_Copie de Flash du mois d' avril 2009 corrigé par NAIMI 2 2" xfId="15126"/>
    <cellStyle name="_Table_USA Ownership_commentaires fixe  internet Déc 08_TBG Onatel Février  2009  Vtbg V3_Copie de Flash du mois d' avril 2009 corrigé par NAIMI_Flash du mois de mai 2009 2 2" xfId="15127"/>
    <cellStyle name="_Table_USA Ownership_commentaires fixe  internet Déc 08_TBG Onatel Février  2009  Vtbg V3_Copie de Flash du mois d' avril 2009 corrigé par NAIMI_Flash du mois de septembre 2009 (2) (version 1) 2 2" xfId="15128"/>
    <cellStyle name="_Table_USA Ownership_commentaires fixe  internet Déc 08_TBG Onatel Février  2009  Vtbg V3_Copie de Flash du mois d' avril 2009 corrigé par NAIMI_Reporting Onatel Mai 2009 V 0 2 2" xfId="15129"/>
    <cellStyle name="_Table_USA Ownership_commentaires fixe  internet Déc 08_TBG Onatel Février  2009  Vtbg V3_Copie de Flash du mois d' avril 2009 corrigé par NAIMI_Reporting Onatel Mai 2009 V 0_Flash du mois de septembre 2009 (2) (version 1) 2 2" xfId="15130"/>
    <cellStyle name="_Table_USA Ownership_commentaires fixe  internet Déc 08_TBG Onatel Février  2009  Vtbg V3_Copie de Flash du mois d' avril 2009 corrigé par NAIMI_Reporting Onatel Mai 2009 V 0_Reporting Onatel septembre  2009 préparé 2 2" xfId="15131"/>
    <cellStyle name="_Table_USA Ownership_commentaires fixe  internet Déc 08_TBG Onatel Février  2009  Vtbg V3_Copie de Flash du mois d' avril 2009 corrigé par NAIMI_Reporting Onatel septembre  2009 préparé 2 2" xfId="15132"/>
    <cellStyle name="_Table_USA Ownership_commentaires fixe  internet Déc 08_TBG Onatel Février  2009  Vtbg V3_Flash du mois d' avril 2009 2 2" xfId="15133"/>
    <cellStyle name="_Table_USA Ownership_commentaires fixe  internet Déc 08_TBG Onatel Février  2009  Vtbg V3_Flash du mois d' avril 2009_Flash du mois de mai 2009 2 2" xfId="15134"/>
    <cellStyle name="_Table_USA Ownership_commentaires fixe  internet Déc 08_TBG Onatel Février  2009  Vtbg V3_Flash du mois d' avril 2009_Flash du mois de septembre 2009 (2) (version 1) 2 2" xfId="15135"/>
    <cellStyle name="_Table_USA Ownership_commentaires fixe  internet Déc 08_TBG Onatel Février  2009  Vtbg V3_Flash du mois d' avril 2009_Reporting Onatel Mai 2009 V 0 2 2" xfId="15136"/>
    <cellStyle name="_Table_USA Ownership_commentaires fixe  internet Déc 08_TBG Onatel Février  2009  Vtbg V3_Flash du mois d' avril 2009_Reporting Onatel septembre  2009 préparé 2 2" xfId="15137"/>
    <cellStyle name="_Table_USA Ownership_commentaires fixe  internet Déc 08_TBG Onatel Février  2009  Vtbg V3_Flash du mois de mai 2009 2 2" xfId="15138"/>
    <cellStyle name="_Table_USA Ownership_commentaires fixe  internet Déc 08_TBG Onatel Février  2009  Vtbg V3_Flash du mois de septembre 2009 (2) (version 1) 2 2" xfId="15139"/>
    <cellStyle name="_Table_USA Ownership_commentaires fixe  internet Déc 08_TBG Onatel Février  2009  Vtbg V3_Reporting Onatel Mai 2009 V 0 2 2" xfId="15140"/>
    <cellStyle name="_Table_USA Ownership_commentaires fixe  internet Déc 08_TBG Onatel Février  2009  Vtbg V3_Reporting Onatel septembre  2009 préparé 2 2" xfId="15141"/>
    <cellStyle name="_Table_USA Ownership_Commentaires TBG mars 2 2" xfId="15142"/>
    <cellStyle name="_Table_USA Ownership_Commentaires TBG mars_Copie de Flash du mois d' avril 2009 corrigé par NAIMI 2 2" xfId="15143"/>
    <cellStyle name="_Table_USA Ownership_Commentaires TBG mars_Copie de Flash du mois d' avril 2009 corrigé par NAIMI_Flash du mois de mai 2009 2 2" xfId="15144"/>
    <cellStyle name="_Table_USA Ownership_Commentaires TBG mars_Copie de Flash du mois d' avril 2009 corrigé par NAIMI_Flash du mois de septembre 2009 (2) (version 1) 2 2" xfId="15145"/>
    <cellStyle name="_Table_USA Ownership_Commentaires TBG mars_Copie de Flash du mois d' avril 2009 corrigé par NAIMI_Reporting Onatel Mai 2009 V 0 2 2" xfId="15146"/>
    <cellStyle name="_Table_USA Ownership_Commentaires TBG mars_Copie de Flash du mois d' avril 2009 corrigé par NAIMI_Reporting Onatel Mai 2009 V 0_Flash du mois de septembre 2009 (2) (version 1) 2 2" xfId="15147"/>
    <cellStyle name="_Table_USA Ownership_Commentaires TBG mars_Copie de Flash du mois d' avril 2009 corrigé par NAIMI_Reporting Onatel Mai 2009 V 0_Reporting Onatel septembre  2009 préparé 2 2" xfId="15148"/>
    <cellStyle name="_Table_USA Ownership_Commentaires TBG mars_Copie de Flash du mois d' avril 2009 corrigé par NAIMI_Reporting Onatel septembre  2009 préparé 2 2" xfId="15149"/>
    <cellStyle name="_Table_USA Ownership_Commentaires TBG mars_Flash du mois d' avril 2009 2 2" xfId="15150"/>
    <cellStyle name="_Table_USA Ownership_Commentaires TBG mars_Flash du mois d' avril 2009_Flash du mois de mai 2009 2 2" xfId="15151"/>
    <cellStyle name="_Table_USA Ownership_Commentaires TBG mars_Flash du mois d' avril 2009_Flash du mois de septembre 2009 (2) (version 1) 2 2" xfId="15152"/>
    <cellStyle name="_Table_USA Ownership_Commentaires TBG mars_Flash du mois d' avril 2009_Reporting Onatel Mai 2009 V 0 2 2" xfId="15153"/>
    <cellStyle name="_Table_USA Ownership_Commentaires TBG mars_Flash du mois d' avril 2009_Reporting Onatel septembre  2009 préparé 2 2" xfId="15154"/>
    <cellStyle name="_Table_USA Ownership_Commentaires TBG mars_Flash du mois de mai 2009 2 2" xfId="15155"/>
    <cellStyle name="_Table_USA Ownership_Commentaires TBG mars_Flash du mois de septembre 2009 (2) (version 1) 2 2" xfId="15156"/>
    <cellStyle name="_Table_USA Ownership_Commentaires TBG mars_Reporting Onatel Mai 2009 V 0 2 2" xfId="15157"/>
    <cellStyle name="_Table_USA Ownership_Commentaires TBG mars_Reporting Onatel septembre  2009 préparé 2 2" xfId="15158"/>
    <cellStyle name="_Table_USA Ownership_Copie de Flash du mois d' avril 2009 corrigé par NAIMI 2 2" xfId="15159"/>
    <cellStyle name="_Table_USA Ownership_Copie de Flash du mois d' avril 2009 corrigé par NAIMI_Flash du mois de mai 2009 2 2" xfId="15160"/>
    <cellStyle name="_Table_USA Ownership_Copie de Flash du mois d' avril 2009 corrigé par NAIMI_Flash du mois de septembre 2009 (2) (version 1) 2 2" xfId="15161"/>
    <cellStyle name="_Table_USA Ownership_Copie de Flash du mois d' avril 2009 corrigé par NAIMI_Reporting Onatel Mai 2009 V 0 2 2" xfId="15162"/>
    <cellStyle name="_Table_USA Ownership_Copie de Flash du mois d' avril 2009 corrigé par NAIMI_Reporting Onatel Mai 2009 V 0_Flash du mois de septembre 2009 (2) (version 1) 2 2" xfId="15163"/>
    <cellStyle name="_Table_USA Ownership_Copie de Flash du mois d' avril 2009 corrigé par NAIMI_Reporting Onatel Mai 2009 V 0_Reporting Onatel septembre  2009 préparé 2 2" xfId="15164"/>
    <cellStyle name="_Table_USA Ownership_Copie de Flash du mois d' avril 2009 corrigé par NAIMI_Reporting Onatel septembre  2009 préparé 2 2" xfId="15165"/>
    <cellStyle name="_Table_USA Ownership_Flash du mois d' avril 2009 2 2" xfId="15166"/>
    <cellStyle name="_Table_USA Ownership_Flash du mois d' avril 2009_Flash du mois de mai 2009 2 2" xfId="15167"/>
    <cellStyle name="_Table_USA Ownership_Flash du mois d' avril 2009_Flash du mois de septembre 2009 (2) (version 1) 2 2" xfId="15168"/>
    <cellStyle name="_Table_USA Ownership_Flash du mois d' avril 2009_Reporting Onatel Mai 2009 V 0 2 2" xfId="15169"/>
    <cellStyle name="_Table_USA Ownership_Flash du mois d' avril 2009_Reporting Onatel septembre  2009 préparé 2 2" xfId="15170"/>
    <cellStyle name="_Table_USA Ownership_Flash du mois de mai 2009 2 2" xfId="15171"/>
    <cellStyle name="_Table_USA Ownership_Flash du mois de septembre 2009 (2) (version 1) 2 2" xfId="15172"/>
    <cellStyle name="_Table_USA Ownership_P &amp; L Conso 2 2" xfId="15173"/>
    <cellStyle name="_Table_USA Ownership_P &amp; L Conso_COMMENTAIRES JUILLET 2009 2 2" xfId="15174"/>
    <cellStyle name="_Table_USA Ownership_P&amp;L S1 2008 2 2" xfId="15175"/>
    <cellStyle name="_Table_USA Ownership_Reporting Onatel Avril 2009 V0 2 2" xfId="15176"/>
    <cellStyle name="_Table_USA Ownership_Reporting Onatel Avril 2009 V0_Copie de Flash du mois d' avril 2009 corrigé par NAIMI 2 2" xfId="15177"/>
    <cellStyle name="_Table_USA Ownership_Reporting Onatel Avril 2009 V0_Copie de Flash du mois d' avril 2009 corrigé par NAIMI_Flash du mois de mai 2009 2 2" xfId="15178"/>
    <cellStyle name="_Table_USA Ownership_Reporting Onatel Avril 2009 V0_Copie de Flash du mois d' avril 2009 corrigé par NAIMI_Flash du mois de septembre 2009 (2) (version 1) 2 2" xfId="15179"/>
    <cellStyle name="_Table_USA Ownership_Reporting Onatel Avril 2009 V0_Copie de Flash du mois d' avril 2009 corrigé par NAIMI_Reporting Onatel Mai 2009 V 0 2 2" xfId="15180"/>
    <cellStyle name="_Table_USA Ownership_Reporting Onatel Avril 2009 V0_Copie de Flash du mois d' avril 2009 corrigé par NAIMI_Reporting Onatel Mai 2009 V 0_Flash du mois de septembre 2009 (2) (version 1) 2 2" xfId="15181"/>
    <cellStyle name="_Table_USA Ownership_Reporting Onatel Avril 2009 V0_Copie de Flash du mois d' avril 2009 corrigé par NAIMI_Reporting Onatel Mai 2009 V 0_Reporting Onatel septembre  2009 préparé 2 2" xfId="15182"/>
    <cellStyle name="_Table_USA Ownership_Reporting Onatel Avril 2009 V0_Copie de Flash du mois d' avril 2009 corrigé par NAIMI_Reporting Onatel septembre  2009 préparé 2 2" xfId="15183"/>
    <cellStyle name="_Table_USA Ownership_Reporting Onatel Avril 2009 V0_Flash du mois de mai 2009 2 2" xfId="15184"/>
    <cellStyle name="_Table_USA Ownership_Reporting Onatel Avril 2009 V0_Flash du mois de septembre 2009 (2) (version 1) 2 2" xfId="15185"/>
    <cellStyle name="_Table_USA Ownership_Reporting Onatel Avril 2009 V0_Reporting Onatel Mai 2009 V 0 2 2" xfId="15186"/>
    <cellStyle name="_Table_USA Ownership_Reporting Onatel Avril 2009 V0_Reporting Onatel septembre  2009 préparé 2 2" xfId="15187"/>
    <cellStyle name="_Table_USA Ownership_Reporting Onatel Mai 2009 V 0 2 2" xfId="15188"/>
    <cellStyle name="_Table_USA Ownership_Reporting Onatel Mai 2009 V 0 A ENVOYE 2 2" xfId="15189"/>
    <cellStyle name="_Table_USA Ownership_Reporting Onatel Mai 2009 V 0 A ENVOYE_Flash du mois de septembre 2009 (2) (version 1) 2 2" xfId="15190"/>
    <cellStyle name="_Table_USA Ownership_Reporting Onatel Mai 2009 V 0 A ENVOYE_Reporting Onatel septembre  2009 préparé 2 2" xfId="15191"/>
    <cellStyle name="_Table_USA Ownership_Reporting Onatel septembre  2009 préparé 2 2" xfId="15192"/>
    <cellStyle name="_Table_USA Ownership_Rev Fixe-Internet 2 2" xfId="15193"/>
    <cellStyle name="_Table_USA Ownership_Rev Fixe-Internet_COMMENTAIRES JUILLET 2009 2 2" xfId="15194"/>
    <cellStyle name="_Table_USA Ownership_TBG Onatel Février  2009  Vtbg V3 2 2" xfId="15195"/>
    <cellStyle name="_Table_USA Ownership_TBG Onatel Février  2009  Vtbg V3_Commentaires TBG mars 2 2" xfId="15196"/>
    <cellStyle name="_Table_USA Ownership_TBG Onatel Février  2009  Vtbg V3_Commentaires TBG mars_Copie de Flash du mois d' avril 2009 corrigé par NAIMI 2 2" xfId="15197"/>
    <cellStyle name="_Table_USA Ownership_TBG Onatel Février  2009  Vtbg V3_Commentaires TBG mars_Copie de Flash du mois d' avril 2009 corrigé par NAIMI_Flash du mois de mai 2009 2 2" xfId="15198"/>
    <cellStyle name="_Table_USA Ownership_TBG Onatel Février  2009  Vtbg V3_Commentaires TBG mars_Copie de Flash du mois d' avril 2009 corrigé par NAIMI_Flash du mois de septembre 2009 (2) (version 1) 2 2" xfId="15199"/>
    <cellStyle name="_Table_USA Ownership_TBG Onatel Février  2009  Vtbg V3_Commentaires TBG mars_Copie de Flash du mois d' avril 2009 corrigé par NAIMI_Reporting Onatel Mai 2009 V 0 2 2" xfId="15200"/>
    <cellStyle name="_Table_USA Ownership_TBG Onatel Février  2009  Vtbg V3_Commentaires TBG mars_Copie de Flash du mois d' avril 2009 corrigé par NAIMI_Reporting Onatel Mai 2009 V 0_Flash du mois de septembre 2009 (2) (version 1) 2 2" xfId="15201"/>
    <cellStyle name="_Table_USA Ownership_TBG Onatel Février  2009  Vtbg V3_Commentaires TBG mars_Copie de Flash du mois d' avril 2009 corrigé par NAIMI_Reporting Onatel Mai 2009 V 0_Reporting Onatel septembre  2009 préparé 2 2" xfId="15202"/>
    <cellStyle name="_Table_USA Ownership_TBG Onatel Février  2009  Vtbg V3_Commentaires TBG mars_Copie de Flash du mois d' avril 2009 corrigé par NAIMI_Reporting Onatel septembre  2009 préparé 2 2" xfId="15203"/>
    <cellStyle name="_Table_USA Ownership_TBG Onatel Février  2009  Vtbg V3_Commentaires TBG mars_Flash du mois d' avril 2009 2 2" xfId="15204"/>
    <cellStyle name="_Table_USA Ownership_TBG Onatel Février  2009  Vtbg V3_Commentaires TBG mars_Flash du mois d' avril 2009_Flash du mois de mai 2009 2 2" xfId="15205"/>
    <cellStyle name="_Table_USA Ownership_TBG Onatel Février  2009  Vtbg V3_Commentaires TBG mars_Flash du mois d' avril 2009_Reporting Onatel Mai 2009 V 0 2 2" xfId="15206"/>
    <cellStyle name="_Table_USA Ownership_TBG Onatel Février  2009  Vtbg V3_Commentaires TBG mars_Flash du mois d' avril 2009_Reporting Onatel septembre  2009 préparé 2 2" xfId="15207"/>
    <cellStyle name="_Table_USA Ownership_TBG Onatel Février  2009  Vtbg V3_Commentaires TBG mars_Flash du mois de mai 2009 2 2" xfId="15208"/>
    <cellStyle name="_Table_USA Ownership_TBG Onatel Février  2009  Vtbg V3_Commentaires TBG mars_Flash du mois de septembre 2009 (2) (version 1) 2 2" xfId="15209"/>
    <cellStyle name="_Table_USA Ownership_TBG Onatel Février  2009  Vtbg V3_Commentaires TBG mars_Reporting Onatel Mai 2009 V 0 2 2" xfId="15210"/>
    <cellStyle name="_Table_USA Ownership_TBG Onatel Février  2009  Vtbg V3_Commentaires TBG mars_Reporting Onatel septembre  2009 préparé 2 2" xfId="15211"/>
    <cellStyle name="_Table_USA Ownership_TBG Onatel Février  2009  Vtbg V3_Copie de Flash du mois d' avril 2009 corrigé par NAIMI 2 2" xfId="15212"/>
    <cellStyle name="_Table_USA Ownership_TBG Onatel Février  2009  Vtbg V3_Copie de Flash du mois d' avril 2009 corrigé par NAIMI_Flash du mois de mai 2009 2 2" xfId="15213"/>
    <cellStyle name="_Table_USA Ownership_TBG Onatel Février  2009  Vtbg V3_Copie de Flash du mois d' avril 2009 corrigé par NAIMI_Reporting Onatel Mai 2009 V 0 2 2" xfId="15214"/>
    <cellStyle name="_Table_USA Ownership_TBG Onatel Février  2009  Vtbg V3_Copie de Flash du mois d' avril 2009 corrigé par NAIMI_Reporting Onatel Mai 2009 V 0_Reporting Onatel septembre  2009 préparé 2 2" xfId="15215"/>
    <cellStyle name="_Table_USA Ownership_TBG Onatel Février  2009  Vtbg V3_Copie de Flash du mois d' avril 2009 corrigé par NAIMI_Reporting Onatel septembre  2009 préparé 2 2" xfId="15216"/>
    <cellStyle name="_Table_USA Ownership_TBG Onatel Février  2009  Vtbg V3_Flash du mois d' avril 2009 2 2" xfId="15217"/>
    <cellStyle name="_Table_USA Ownership_TBG Onatel Février  2009  Vtbg V3_Flash du mois d' avril 2009_Flash du mois de mai 2009 2 2" xfId="15218"/>
    <cellStyle name="_Table_USA Ownership_TBG Onatel Février  2009  Vtbg V3_Flash du mois d' avril 2009_Reporting Onatel Mai 2009 V 0 2 2" xfId="15219"/>
    <cellStyle name="_Table_USA Ownership_TBG Onatel Février  2009  Vtbg V3_Flash du mois d' avril 2009_Reporting Onatel septembre  2009 préparé 2 2" xfId="15220"/>
    <cellStyle name="_Table_USA Ownership_TBG Onatel Février  2009  Vtbg V3_Flash du mois de mai 2009 2 2" xfId="15221"/>
    <cellStyle name="_Table_USA Ownership_TBG Onatel Février  2009  Vtbg V3_Flash du mois de septembre 2009 (2) (version 1) 2 2" xfId="15222"/>
    <cellStyle name="_Table_USA Ownership_TBG Onatel Février  2009  Vtbg V3_Reporting Onatel Mai 2009 V 0 2 2" xfId="15223"/>
    <cellStyle name="_Table_USA Ownership_TBG Onatel Février  2009  Vtbg V3_Reporting Onatel septembre  2009 préparé 2 2" xfId="15224"/>
    <cellStyle name="amount 2 2" xfId="15225"/>
    <cellStyle name="azert - Style1 2 2" xfId="15226"/>
    <cellStyle name="Border Heavy 3 2" xfId="15227"/>
    <cellStyle name="Border Heavy 2 2 2" xfId="15228"/>
    <cellStyle name="Calcul 2 3 2" xfId="15229"/>
    <cellStyle name="Calcul 3 3 2" xfId="15230"/>
    <cellStyle name="Calcul 4 3 2" xfId="15231"/>
    <cellStyle name="Calcul 5 3 2" xfId="15232"/>
    <cellStyle name="Date 2 2" xfId="15233"/>
    <cellStyle name="DropDown 2 2" xfId="15234"/>
    <cellStyle name="Entrée 2 3 2" xfId="15235"/>
    <cellStyle name="Entrée 3 3 2" xfId="15236"/>
    <cellStyle name="Entrée 4 3 2" xfId="15237"/>
    <cellStyle name="Entrée 5 3 2" xfId="15238"/>
    <cellStyle name="entry box 2 2" xfId="15239"/>
    <cellStyle name="Fixed 2 2" xfId="15240"/>
    <cellStyle name="Header2 2 2" xfId="15241"/>
    <cellStyle name="Header4 2 2" xfId="15242"/>
    <cellStyle name="HEADINGS 2 2" xfId="15243"/>
    <cellStyle name="Input 29 2" xfId="15244"/>
    <cellStyle name="Input [%] 2 2" xfId="15245"/>
    <cellStyle name="Input [%0] 2 2" xfId="15246"/>
    <cellStyle name="Input [%00] 2 2" xfId="15247"/>
    <cellStyle name="Input [0] 2 2" xfId="15248"/>
    <cellStyle name="Input [00] 2 2" xfId="15249"/>
    <cellStyle name="Input [yellow] 2 2" xfId="15250"/>
    <cellStyle name="InputDetailDate 2 2" xfId="15251"/>
    <cellStyle name="InputDetailInt 2 2" xfId="15252"/>
    <cellStyle name="InputDetailPct 2 2" xfId="15253"/>
    <cellStyle name="InputLockedInt 2 2" xfId="15254"/>
    <cellStyle name="InputLockedPct 2 2" xfId="15255"/>
    <cellStyle name="Normal [0] 15 2" xfId="15256"/>
    <cellStyle name="Normal 12 10 2" xfId="15257"/>
    <cellStyle name="Normal 3 2 9 2" xfId="15258"/>
    <cellStyle name="Normal 4 20 2" xfId="15259"/>
    <cellStyle name="Normal 5 2 10 2" xfId="15260"/>
    <cellStyle name="Normal 6 2 9 2" xfId="15261"/>
    <cellStyle name="Normal 8 9 2" xfId="15262"/>
    <cellStyle name="Override 3 2" xfId="15263"/>
    <cellStyle name="Override 2 2 2" xfId="15264"/>
    <cellStyle name="Prefilled 2 2" xfId="15265"/>
    <cellStyle name="PSHeading 2 2" xfId="15266"/>
    <cellStyle name="Qté calculées 2 2" xfId="15267"/>
    <cellStyle name="SAPBEXaggData 2 2" xfId="15268"/>
    <cellStyle name="SAPBEXaggDataEmph 2 2" xfId="15269"/>
    <cellStyle name="SAPBEXaggItem 2 2" xfId="15270"/>
    <cellStyle name="SAPBEXaggItemX 2 2" xfId="15271"/>
    <cellStyle name="SAPBEXchaText 2 2" xfId="15272"/>
    <cellStyle name="SAPBEXexcBad7 2 2" xfId="15273"/>
    <cellStyle name="SAPBEXexcBad8 2 2" xfId="15274"/>
    <cellStyle name="SAPBEXexcBad9 2 2" xfId="15275"/>
    <cellStyle name="SAPBEXexcCritical4 2 2" xfId="15276"/>
    <cellStyle name="SAPBEXexcCritical5 2 2" xfId="15277"/>
    <cellStyle name="SAPBEXexcCritical6 2 2" xfId="15278"/>
    <cellStyle name="SAPBEXexcGood1 2 2" xfId="15279"/>
    <cellStyle name="SAPBEXexcGood2 2 2" xfId="15280"/>
    <cellStyle name="SAPBEXexcGood3 2 2" xfId="15281"/>
    <cellStyle name="SAPBEXfilterDrill 2 2" xfId="15282"/>
    <cellStyle name="SAPBEXfilterItem 2 2" xfId="15283"/>
    <cellStyle name="SAPBEXformats 2 2" xfId="15284"/>
    <cellStyle name="SAPBEXheaderItem 2 2" xfId="15285"/>
    <cellStyle name="SAPBEXheaderText 2 2" xfId="15286"/>
    <cellStyle name="SAPBEXHLevel0 2 2" xfId="15287"/>
    <cellStyle name="SAPBEXHLevel0X 2 2" xfId="15288"/>
    <cellStyle name="SAPBEXHLevel1 2 2" xfId="15289"/>
    <cellStyle name="SAPBEXHLevel1X 2 2" xfId="15290"/>
    <cellStyle name="SAPBEXHLevel2 2 2" xfId="15291"/>
    <cellStyle name="SAPBEXHLevel2X 2 2" xfId="15292"/>
    <cellStyle name="SAPBEXHLevel3 2 2" xfId="15293"/>
    <cellStyle name="SAPBEXHLevel3X 2 2" xfId="15294"/>
    <cellStyle name="SAPBEXresData 2 2" xfId="15295"/>
    <cellStyle name="SAPBEXresDataEmph 2 2" xfId="15296"/>
    <cellStyle name="SAPBEXresItem 2 2" xfId="15297"/>
    <cellStyle name="SAPBEXresItemX 2 2" xfId="15298"/>
    <cellStyle name="SAPBEXstdData 2 2" xfId="15299"/>
    <cellStyle name="SAPBEXstdDataEmph 2 2" xfId="15300"/>
    <cellStyle name="SAPBEXstdItem 2 2" xfId="15301"/>
    <cellStyle name="SAPBEXstdItemX 2 2" xfId="15302"/>
    <cellStyle name="SAPBEXundefined 2 2" xfId="15303"/>
    <cellStyle name="SHADEDSTORES 2 2" xfId="15304"/>
    <cellStyle name="Small 2 2" xfId="15305"/>
    <cellStyle name="Sortie 2 3 2" xfId="15306"/>
    <cellStyle name="Sortie 3 3 2" xfId="15307"/>
    <cellStyle name="Sortie 4 3 2" xfId="15308"/>
    <cellStyle name="Sortie 5 3 2" xfId="15309"/>
    <cellStyle name="Text allg 2 2" xfId="15310"/>
    <cellStyle name="Total 2 10 2" xfId="15311"/>
    <cellStyle name="Total 3 3 2" xfId="15312"/>
    <cellStyle name="Total 4 3 2" xfId="15313"/>
    <cellStyle name="Total 5 2 2" xfId="15314"/>
    <cellStyle name="ViewDetailDate 2 2" xfId="15315"/>
    <cellStyle name="ViewDetailInt 2 2" xfId="15316"/>
    <cellStyle name="ViewDetailPct 2 2" xfId="15317"/>
    <cellStyle name="ViewGrndTotalInt 2 2" xfId="15318"/>
    <cellStyle name="ViewGrndTotalPct 2 2" xfId="15319"/>
    <cellStyle name="ViewTotal 2 2" xfId="15320"/>
    <cellStyle name="ViewTotalHide 2 2" xfId="15321"/>
    <cellStyle name="ViewTotalInt 2 2" xfId="15322"/>
    <cellStyle name="ViewTotalPct 2 2" xfId="15323"/>
    <cellStyle name="_Table_02 Pfd Valuation_TBG Onatel Février  2009  Vtbg V3_Commentaires TBG mars_Flash du mois d' avril 2009_Flash du mois de septembre 2009 (2) (version 1)_Budget Telmob 2011 2 2" xfId="15324"/>
    <cellStyle name="_Table_02 Pfd Valuation_TBG Onatel Février  2009  Vtbg V3_Commentaires TBG mars_Flash du mois d' avril 2009_Reporting Onatel Mai 2009 V 0_Budget Telmob 2011 2 2" xfId="15325"/>
    <cellStyle name="_Table_02 Pfd Valuation_TBG Onatel Février  2009  Vtbg V3_Commentaires TBG mars_Flash du mois d' avril 2009_Reporting Onatel septembre  2009 préparé_Budget Telmob 2011 2 2" xfId="15326"/>
    <cellStyle name="_Table_02 Pfd Valuation_TBG Onatel Février  2009  Vtbg V3_Commentaires TBG mars_Flash du mois de mai 2009_Budget Telmob 2011 2 2" xfId="15327"/>
    <cellStyle name="_Table_02 Pfd Valuation_TBG Onatel Février  2009  Vtbg V3_Commentaires TBG mars_Flash du mois de septembre 2009 (2) (version 1)_Budget Telmob 2011 2 2" xfId="15328"/>
    <cellStyle name="_Table_02 Pfd Valuation_TBG Onatel Février  2009  Vtbg V3_Commentaires TBG mars_Reporting Onatel Mai 2009 V 0_Budget Telmob 2011 2 2" xfId="15329"/>
    <cellStyle name="_Table_02 Pfd Valuation_TBG Onatel Février  2009  Vtbg V3_Commentaires TBG mars_Reporting Onatel septembre  2009 préparé_Budget Telmob 2011 2 2" xfId="15330"/>
    <cellStyle name="_Table_02 Pfd Valuation_TBG Onatel Février  2009  Vtbg V3_Copie de Flash du mois d' avril 2009 corrigé par NAIMI_Budget Telmob 2011 2 2" xfId="15331"/>
    <cellStyle name="_Table_02 Pfd Valuation_TBG Onatel Février  2009  Vtbg V3_Copie de Flash du mois d' avril 2009 corrigé par NAIMI_Flash du mois de mai 2009_Budget Telmob 2011 2 2" xfId="15332"/>
    <cellStyle name="_Table_02 Pfd Valuation_TBG Onatel Février  2009  Vtbg V3_Copie de Flash du mois d' avril 2009 corrigé par NAIMI_Flash du mois de septembre 2009 (2) (version 1)_Budget Telmob 2011 2 2" xfId="15333"/>
    <cellStyle name="_Table_02 Pfd Valuation_TBG Onatel Février  2009  Vtbg V3_Copie de Flash du mois d' avril 2009 corrigé par NAIMI_Reporting Onatel Mai 2009 V 0_Budget Telmob 2011 2 2" xfId="15334"/>
    <cellStyle name="_Table_02 Pfd Valuation_TBG Onatel Février  2009  Vtbg V3_Copie de Flash du mois d' avril 2009 corrigé par NAIMI_Reporting Onatel Mai 2009 V 0_Flash du mois de septembre 2009 (2) (version 1)_Budget Telmob 2011 2 2" xfId="15335"/>
    <cellStyle name="_Table_02 Pfd Valuation_TBG Onatel Février  2009  Vtbg V3_Copie de Flash du mois d' avril 2009 corrigé par NAIMI_Reporting Onatel Mai 2009 V 0_Reporting Onatel septembre  2009 préparé_Budget Telmob 2011 2 2" xfId="15336"/>
    <cellStyle name="_Table_02 Pfd Valuation_TBG Onatel Février  2009  Vtbg V3_Copie de Flash du mois d' avril 2009 corrigé par NAIMI_Reporting Onatel septembre  2009 préparé_Budget Telmob 2011 2 2" xfId="15337"/>
    <cellStyle name="_Table_02 Pfd Valuation_TBG Onatel Février  2009  Vtbg V3_Flash du mois d' avril 2009_Budget Telmob 2011 2 2" xfId="15338"/>
    <cellStyle name="_Table_02 Pfd Valuation_TBG Onatel Février  2009  Vtbg V3_Flash du mois d' avril 2009_Flash du mois de mai 2009_Budget Telmob 2011 2 2" xfId="15339"/>
    <cellStyle name="_Table_02 Pfd Valuation_TBG Onatel Février  2009  Vtbg V3_Flash du mois d' avril 2009_Flash du mois de septembre 2009 (2) (version 1)_Budget Telmob 2011 2 2" xfId="15340"/>
    <cellStyle name="_Table_02 Pfd Valuation_TBG Onatel Février  2009  Vtbg V3_Flash du mois d' avril 2009_Reporting Onatel Mai 2009 V 0_Budget Telmob 2011 2 2" xfId="15341"/>
    <cellStyle name="_Table_02 Pfd Valuation_TBG Onatel Février  2009  Vtbg V3_Flash du mois d' avril 2009_Reporting Onatel septembre  2009 préparé_Budget Telmob 2011 2 2" xfId="15342"/>
    <cellStyle name="_Table_02 Pfd Valuation_TBG Onatel Février  2009  Vtbg V3_Flash du mois de mai 2009_Budget Telmob 2011 2 2" xfId="15343"/>
    <cellStyle name="_Table_02 Pfd Valuation_TBG Onatel Février  2009  Vtbg V3_Flash du mois de septembre 2009 (2) (version 1)_Budget Telmob 2011 2 2" xfId="15344"/>
    <cellStyle name="_Table_02 Pfd Valuation_TBG Onatel Février  2009  Vtbg V3_Reporting Onatel Mai 2009 V 0_Budget Telmob 2011 2 2" xfId="15345"/>
    <cellStyle name="_Table_02 Pfd Valuation_TBG Onatel Février  2009  Vtbg V3_Reporting Onatel septembre  2009 préparé_Budget Telmob 2011 2 2" xfId="15346"/>
    <cellStyle name="_Table_USA Ownership_Budget Telmob 2011 2 2" xfId="15347"/>
    <cellStyle name="_Table_USA Ownership_commentaires fixe  internet Déc 08_Budget Telmob 2011 2 2" xfId="15348"/>
    <cellStyle name="_Table_USA Ownership_commentaires fixe  internet Déc 08_Commentaires TBG mars_Budget Telmob 2011 2 2" xfId="15349"/>
    <cellStyle name="_Table_USA Ownership_commentaires fixe  internet Déc 08_Commentaires TBG mars_Copie de Flash du mois d' avril 2009 corrigé par NAIMI_Budget Telmob 2011 2 2" xfId="15350"/>
    <cellStyle name="_Table_USA Ownership_commentaires fixe  internet Déc 08_Commentaires TBG mars_Copie de Flash du mois d' avril 2009 corrigé par NAIMI_Flash du mois de mai 2009_Budget Telmob 2011 2 2" xfId="15351"/>
    <cellStyle name="_Table_USA Ownership_commentaires fixe  internet Déc 08_Commentaires TBG mars_Copie de Flash du mois d' avril 2009 corrigé par NAIMI_Flash du mois de septembre 2009 (2) (version 1)_Budget Telmob 2011 2 2" xfId="15352"/>
    <cellStyle name="_Table_USA Ownership_commentaires fixe  internet Déc 08_Commentaires TBG mars_Copie de Flash du mois d' avril 2009 corrigé par NAIMI_Reporting Onatel Mai 2009 V 0_Budget Telmob 2011 2 2" xfId="15353"/>
    <cellStyle name="_Table_USA Ownership_commentaires fixe  internet Déc 08_Commentaires TBG mars_Copie de Flash du mois d' avril 2009 corrigé par NAIMI_Reporting Onatel Mai 2009 V 0_Flash du mois de septembre 2009 (2) (version 1)_Budget Telmob 2011 2 2" xfId="15354"/>
    <cellStyle name="_Table_USA Ownership_commentaires fixe  internet Déc 08_Commentaires TBG mars_Copie de Flash du mois d' avril 2009 corrigé par NAIMI_Reporting Onatel Mai 2009 V 0_Reporting Onatel septembre  2009 préparé_Budget Telmob 2011 2 2" xfId="15355"/>
    <cellStyle name="_Table_USA Ownership_commentaires fixe  internet Déc 08_Commentaires TBG mars_Copie de Flash du mois d' avril 2009 corrigé par NAIMI_Reporting Onatel septembre  2009 préparé_Budget Telmob 2011 2 2" xfId="15356"/>
    <cellStyle name="_Table_USA Ownership_commentaires fixe  internet Déc 08_Commentaires TBG mars_Flash du mois d' avril 2009_Budget Telmob 2011 2 2" xfId="15357"/>
    <cellStyle name="_Table_USA Ownership_commentaires fixe  internet Déc 08_Commentaires TBG mars_Flash du mois d' avril 2009_Flash du mois de mai 2009_Budget Telmob 2011 2 2" xfId="15358"/>
    <cellStyle name="_Table_USA Ownership_commentaires fixe  internet Déc 08_Commentaires TBG mars_Flash du mois d' avril 2009_Flash du mois de septembre 2009 (2) (version 1)_Budget Telmob 2011 2 2" xfId="15359"/>
    <cellStyle name="_Table_USA Ownership_commentaires fixe  internet Déc 08_Commentaires TBG mars_Flash du mois d' avril 2009_Reporting Onatel Mai 2009 V 0_Budget Telmob 2011 2 2" xfId="15360"/>
    <cellStyle name="_Table_USA Ownership_commentaires fixe  internet Déc 08_Commentaires TBG mars_Flash du mois d' avril 2009_Reporting Onatel septembre  2009 préparé_Budget Telmob 2011 2 2" xfId="15361"/>
    <cellStyle name="_Table_USA Ownership_commentaires fixe  internet Déc 08_Commentaires TBG mars_Flash du mois de mai 2009_Budget Telmob 2011 2 2" xfId="15362"/>
    <cellStyle name="_Table_USA Ownership_commentaires fixe  internet Déc 08_Commentaires TBG mars_Flash du mois de septembre 2009 (2) (version 1)_Budget Telmob 2011 2 2" xfId="15363"/>
    <cellStyle name="_Table_USA Ownership_commentaires fixe  internet Déc 08_Commentaires TBG mars_Reporting Onatel Mai 2009 V 0_Budget Telmob 2011 2 2" xfId="15364"/>
    <cellStyle name="_Table_USA Ownership_commentaires fixe  internet Déc 08_Commentaires TBG mars_Reporting Onatel septembre  2009 préparé_Budget Telmob 2011 2 2" xfId="15365"/>
    <cellStyle name="_Table_USA Ownership_commentaires fixe  internet Déc 08_Copie de Flash du mois d' avril 2009 corrigé par NAIMI_Budget Telmob 2011 2 2" xfId="15366"/>
    <cellStyle name="_Table_USA Ownership_commentaires fixe  internet Déc 08_Copie de Flash du mois d' avril 2009 corrigé par NAIMI_Flash du mois de mai 2009_Budget Telmob 2011 2 2" xfId="15367"/>
    <cellStyle name="_Table_USA Ownership_commentaires fixe  internet Déc 08_Copie de Flash du mois d' avril 2009 corrigé par NAIMI_Flash du mois de septembre 2009 (2) (version 1)_Budget Telmob 2011 2 2" xfId="15368"/>
    <cellStyle name="_Table_USA Ownership_commentaires fixe  internet Déc 08_Copie de Flash du mois d' avril 2009 corrigé par NAIMI_Reporting Onatel Mai 2009 V 0_Budget Telmob 2011 2 2" xfId="15369"/>
    <cellStyle name="_Table_USA Ownership_commentaires fixe  internet Déc 08_Copie de Flash du mois d' avril 2009 corrigé par NAIMI_Reporting Onatel Mai 2009 V 0_Flash du mois de septembre 2009 (2) (version 1)_Budget Telmob 2011 2 2" xfId="15370"/>
    <cellStyle name="_Table_USA Ownership_commentaires fixe  internet Déc 08_Copie de Flash du mois d' avril 2009 corrigé par NAIMI_Reporting Onatel Mai 2009 V 0_Reporting Onatel septembre  2009 préparé_Budget Telmob 2011 2 2" xfId="15371"/>
    <cellStyle name="_Table_USA Ownership_commentaires fixe  internet Déc 08_Copie de Flash du mois d' avril 2009 corrigé par NAIMI_Reporting Onatel septembre  2009 préparé_Budget Telmob 2011 2 2" xfId="15372"/>
    <cellStyle name="_Table_USA Ownership_commentaires fixe  internet Déc 08_Flash du mois d' avril 2009_Budget Telmob 2011 2 2" xfId="15373"/>
    <cellStyle name="_Table_USA Ownership_commentaires fixe  internet Déc 08_Flash du mois d' avril 2009_Flash du mois de mai 2009_Budget Telmob 2011 2 2" xfId="15374"/>
    <cellStyle name="_Table_USA Ownership_commentaires fixe  internet Déc 08_Flash du mois d' avril 2009_Flash du mois de septembre 2009 (2) (version 1)_Budget Telmob 2011 2 2" xfId="15375"/>
    <cellStyle name="_Table_USA Ownership_commentaires fixe  internet Déc 08_Flash du mois d' avril 2009_Reporting Onatel Mai 2009 V 0_Budget Telmob 2011 2 2" xfId="15376"/>
    <cellStyle name="_Table_USA Ownership_commentaires fixe  internet Déc 08_Flash du mois d' avril 2009_Reporting Onatel septembre  2009 préparé_Budget Telmob 2011 2 2" xfId="15377"/>
    <cellStyle name="_Table_USA Ownership_commentaires fixe  internet Déc 08_Flash du mois de mai 2009_Budget Telmob 2011 2 2" xfId="15378"/>
    <cellStyle name="_Table_USA Ownership_commentaires fixe  internet Déc 08_Flash du mois de septembre 2009 (2) (version 1)_Budget Telmob 2011 2 2" xfId="15379"/>
    <cellStyle name="_Table_USA Ownership_commentaires fixe  internet Déc 08_Reporting Onatel Avril 2009 V0_Budget Telmob 2011 2 2" xfId="15380"/>
    <cellStyle name="_Table_USA Ownership_commentaires fixe  internet Déc 08_Reporting Onatel Avril 2009 V0_Copie de Flash du mois d' avril 2009 corrigé par NAIMI_Budget Telmob 2011 2 2" xfId="15381"/>
    <cellStyle name="_Table_USA Ownership_commentaires fixe  internet Déc 08_Reporting Onatel Avril 2009 V0_Copie de Flash du mois d' avril 2009 corrigé par NAIMI_Flash du mois de mai 2009_Budget Telmob 2011 2 2" xfId="15382"/>
    <cellStyle name="_Table_USA Ownership_commentaires fixe  internet Déc 08_Reporting Onatel Avril 2009 V0_Copie de Flash du mois d' avril 2009 corrigé par NAIMI_Flash du mois de septembre 2009 (2) (version 1)_Budget Telmob 2011 2 2" xfId="15383"/>
    <cellStyle name="_Table_USA Ownership_commentaires fixe  internet Déc 08_Reporting Onatel Avril 2009 V0_Copie de Flash du mois d' avril 2009 corrigé par NAIMI_Reporting Onatel Mai 2009 V 0_Budget Telmob 2011 2 2" xfId="15384"/>
    <cellStyle name="_Table_USA Ownership_commentaires fixe  internet Déc 08_Reporting Onatel Avril 2009 V0_Copie de Flash du mois d' avril 2009 corrigé par NAIMI_Reporting Onatel Mai 2009 V 0_Flash du mois de septembre 2009 (2) (version 1)_Budget Telmob 2011 2 2" xfId="15385"/>
    <cellStyle name="_Table_USA Ownership_commentaires fixe  internet Déc 08_Reporting Onatel Avril 2009 V0_Copie de Flash du mois d' avril 2009 corrigé par NAIMI_Reporting Onatel Mai 2009 V 0_Reporting Onatel septembre  2009 préparé_Budget Telmob 2011 2 2" xfId="15386"/>
    <cellStyle name="_Table_USA Ownership_commentaires fixe  internet Déc 08_Reporting Onatel Avril 2009 V0_Copie de Flash du mois d' avril 2009 corrigé par NAIMI_Reporting Onatel septembre  2009 préparé_Budget Telmob 2011 2 2" xfId="15387"/>
    <cellStyle name="_Table_USA Ownership_commentaires fixe  internet Déc 08_Reporting Onatel Avril 2009 V0_Flash du mois de mai 2009_Budget Telmob 2011 2 2" xfId="15388"/>
    <cellStyle name="_Table_USA Ownership_commentaires fixe  internet Déc 08_Reporting Onatel Avril 2009 V0_Flash du mois de septembre 2009 (2) (version 1)_Budget Telmob 2011 2 2" xfId="15389"/>
    <cellStyle name="_Table_USA Ownership_commentaires fixe  internet Déc 08_Reporting Onatel Avril 2009 V0_Reporting Onatel Mai 2009 V 0_Budget Telmob 2011 2 2" xfId="15390"/>
    <cellStyle name="_Table_USA Ownership_commentaires fixe  internet Déc 08_Reporting Onatel Avril 2009 V0_Reporting Onatel septembre  2009 préparé_Budget Telmob 2011 2 2" xfId="15391"/>
    <cellStyle name="_Table_USA Ownership_commentaires fixe  internet Déc 08_Reporting Onatel Mai 2009 V 0 A ENVOYE_Budget Telmob 2011 2 2" xfId="15392"/>
    <cellStyle name="_Table_USA Ownership_commentaires fixe  internet Déc 08_Reporting Onatel Mai 2009 V 0 A ENVOYE_Flash du mois de septembre 2009 (2) (version 1)_Budget Telmob 2011 2 2" xfId="15393"/>
    <cellStyle name="_Table_USA Ownership_commentaires fixe  internet Déc 08_Reporting Onatel Mai 2009 V 0 A ENVOYE_Reporting Onatel septembre  2009 préparé_Budget Telmob 2011 2 2" xfId="15394"/>
    <cellStyle name="_Table_USA Ownership_commentaires fixe  internet Déc 08_Reporting Onatel Mai 2009 V 0_Budget Telmob 2011 2 2" xfId="15395"/>
    <cellStyle name="_Table_USA Ownership_commentaires fixe  internet Déc 08_Reporting Onatel septembre  2009 préparé_Budget Telmob 2011 2 2" xfId="15396"/>
    <cellStyle name="_Table_USA Ownership_commentaires fixe  internet Déc 08_TBG Onatel Février  2009  Vtbg V3_Budget Telmob 2011 2 2" xfId="15397"/>
    <cellStyle name="_Table_USA Ownership_commentaires fixe  internet Déc 08_TBG Onatel Février  2009  Vtbg V3_Commentaires TBG mars_Budget Telmob 2011 2 2" xfId="15398"/>
    <cellStyle name="_Table_USA Ownership_commentaires fixe  internet Déc 08_TBG Onatel Février  2009  Vtbg V3_Commentaires TBG mars_Copie de Flash du mois d' avril 2009 corrigé par NAIMI_Budget Telmob 2011 2 2" xfId="15399"/>
    <cellStyle name="_Table_USA Ownership_commentaires fixe  internet Déc 08_TBG Onatel Février  2009  Vtbg V3_Commentaires TBG mars_Copie de Flash du mois d' avril 2009 corrigé par NAIMI_Flash du mois de mai 2009_Budget Telmob 2011 2 2" xfId="15400"/>
    <cellStyle name="_Table_USA Ownership_commentaires fixe  internet Déc 08_TBG Onatel Février  2009  Vtbg V3_Commentaires TBG mars_Copie de Flash du mois d' avril 2009 corrigé par NAIMI_Flash du mois de septembre 2009 (2) (version 1)_Budget Telmob 2011 2 2" xfId="15401"/>
    <cellStyle name="_Table_USA Ownership_commentaires fixe  internet Déc 08_TBG Onatel Février  2009  Vtbg V3_Commentaires TBG mars_Copie de Flash du mois d' avril 2009 corrigé par NAIMI_Reporting Onatel Mai 2009 V 0_Budget Telmob 2011 2 2" xfId="15402"/>
    <cellStyle name="_Table_USA Ownership_commentaires fixe  internet Déc 08_TBG Onatel Février  2009  Vtbg V3_Commentaires TBG mars_Copie de Flash du mois d' avril 2009 corrigé par NAIMI_Reporting Onatel septembre  2009 préparé_Budget Telmob 2011 2 2" xfId="15403"/>
    <cellStyle name="_Table_USA Ownership_commentaires fixe  internet Déc 08_TBG Onatel Février  2009  Vtbg V3_Commentaires TBG mars_Flash du mois d' avril 2009_Budget Telmob 2011 2 2" xfId="15404"/>
    <cellStyle name="_Table_USA Ownership_commentaires fixe  internet Déc 08_TBG Onatel Février  2009  Vtbg V3_Commentaires TBG mars_Flash du mois d' avril 2009_Flash du mois de mai 2009_Budget Telmob 2011 2 2" xfId="15405"/>
    <cellStyle name="_Table_USA Ownership_commentaires fixe  internet Déc 08_TBG Onatel Février  2009  Vtbg V3_Commentaires TBG mars_Flash du mois d' avril 2009_Flash du mois de septembre 2009 (2) (version 1)_Budget Telmob 2011 2 2" xfId="15406"/>
    <cellStyle name="_Table_USA Ownership_commentaires fixe  internet Déc 08_TBG Onatel Février  2009  Vtbg V3_Commentaires TBG mars_Flash du mois d' avril 2009_Reporting Onatel Mai 2009 V 0_Budget Telmob 2011 2 2" xfId="15407"/>
    <cellStyle name="_Table_USA Ownership_commentaires fixe  internet Déc 08_TBG Onatel Février  2009  Vtbg V3_Commentaires TBG mars_Flash du mois d' avril 2009_Reporting Onatel septembre  2009 préparé_Budget Telmob 2011 2 2" xfId="15408"/>
    <cellStyle name="_Table_USA Ownership_commentaires fixe  internet Déc 08_TBG Onatel Février  2009  Vtbg V3_Commentaires TBG mars_Flash du mois de mai 2009_Budget Telmob 2011 2 2" xfId="15409"/>
    <cellStyle name="_Table_USA Ownership_commentaires fixe  internet Déc 08_TBG Onatel Février  2009  Vtbg V3_Commentaires TBG mars_Flash du mois de septembre 2009 (2) (version 1)_Budget Telmob 2011 2 2" xfId="15410"/>
    <cellStyle name="_Table_USA Ownership_commentaires fixe  internet Déc 08_TBG Onatel Février  2009  Vtbg V3_Commentaires TBG mars_Reporting Onatel Mai 2009 V 0_Budget Telmob 2011 2 2" xfId="15411"/>
    <cellStyle name="_Table_USA Ownership_commentaires fixe  internet Déc 08_TBG Onatel Février  2009  Vtbg V3_Commentaires TBG mars_Reporting Onatel septembre  2009 préparé_Budget Telmob 2011 2 2" xfId="15412"/>
    <cellStyle name="_Table_USA Ownership_commentaires fixe  internet Déc 08_TBG Onatel Février  2009  Vtbg V3_Copie de Flash du mois d' avril 2009 corrigé par NAIMI_Budget Telmob 2011 2 2" xfId="15413"/>
    <cellStyle name="_Table_USA Ownership_commentaires fixe  internet Déc 08_TBG Onatel Février  2009  Vtbg V3_Copie de Flash du mois d' avril 2009 corrigé par NAIMI_Flash du mois de mai 2009_Budget Telmob 2011 2 2" xfId="15414"/>
    <cellStyle name="_Table_USA Ownership_commentaires fixe  internet Déc 08_TBG Onatel Février  2009  Vtbg V3_Copie de Flash du mois d' avril 2009 corrigé par NAIMI_Flash du mois de septembre 2009 (2) (version 1)_Budget Telmob 2011 2 2" xfId="15415"/>
    <cellStyle name="_Table_USA Ownership_commentaires fixe  internet Déc 08_TBG Onatel Février  2009  Vtbg V3_Copie de Flash du mois d' avril 2009 corrigé par NAIMI_Reporting Onatel Mai 2009 V 0_Budget Telmob 2011 2 2" xfId="15416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15417"/>
    <cellStyle name="_Table_USA Ownership_commentaires fixe  internet Déc 08_TBG Onatel Février  2009  Vtbg V3_Copie de Flash du mois d' avril 2009 corrigé par NAIMI_Reporting Onatel Mai 2009 V 0_Reporting Onatel septembre  2009 préparé_Budget Telmob 2011 2 2" xfId="15418"/>
    <cellStyle name="_Table_USA Ownership_commentaires fixe  internet Déc 08_TBG Onatel Février  2009  Vtbg V3_Copie de Flash du mois d' avril 2009 corrigé par NAIMI_Reporting Onatel septembre  2009 préparé_Budget Telmob 2011 2 2" xfId="15419"/>
    <cellStyle name="_Table_USA Ownership_commentaires fixe  internet Déc 08_TBG Onatel Février  2009  Vtbg V3_Flash du mois d' avril 2009_Budget Telmob 2011 2 2" xfId="15420"/>
    <cellStyle name="_Table_USA Ownership_commentaires fixe  internet Déc 08_TBG Onatel Février  2009  Vtbg V3_Flash du mois d' avril 2009_Flash du mois de mai 2009_Budget Telmob 2011 2 2" xfId="15421"/>
    <cellStyle name="_Table_USA Ownership_commentaires fixe  internet Déc 08_TBG Onatel Février  2009  Vtbg V3_Flash du mois d' avril 2009_Flash du mois de septembre 2009 (2) (version 1)_Budget Telmob 2011 2 2" xfId="15422"/>
    <cellStyle name="_Table_USA Ownership_commentaires fixe  internet Déc 08_TBG Onatel Février  2009  Vtbg V3_Flash du mois d' avril 2009_Reporting Onatel Mai 2009 V 0_Budget Telmob 2011 2 2" xfId="15423"/>
    <cellStyle name="_Table_USA Ownership_commentaires fixe  internet Déc 08_TBG Onatel Février  2009  Vtbg V3_Flash du mois d' avril 2009_Reporting Onatel septembre  2009 préparé_Budget Telmob 2011 2 2" xfId="15424"/>
    <cellStyle name="_Table_USA Ownership_commentaires fixe  internet Déc 08_TBG Onatel Février  2009  Vtbg V3_Flash du mois de mai 2009_Budget Telmob 2011 2 2" xfId="15425"/>
    <cellStyle name="_Table_USA Ownership_commentaires fixe  internet Déc 08_TBG Onatel Février  2009  Vtbg V3_Flash du mois de septembre 2009 (2) (version 1)_Budget Telmob 2011 2 2" xfId="15426"/>
    <cellStyle name="_Table_USA Ownership_commentaires fixe  internet Déc 08_TBG Onatel Février  2009  Vtbg V3_Reporting Onatel Mai 2009 V 0_Budget Telmob 2011 2 2" xfId="15427"/>
    <cellStyle name="_Table_USA Ownership_commentaires fixe  internet Déc 08_TBG Onatel Février  2009  Vtbg V3_Reporting Onatel septembre  2009 préparé_Budget Telmob 2011 2 2" xfId="15428"/>
    <cellStyle name="_Table_USA Ownership_Commentaires TBG mars_Budget Telmob 2011 2 2" xfId="15429"/>
    <cellStyle name="_Table_USA Ownership_Commentaires TBG mars_Copie de Flash du mois d' avril 2009 corrigé par NAIMI_Budget Telmob 2011 2 2" xfId="15430"/>
    <cellStyle name="_Table_USA Ownership_Commentaires TBG mars_Copie de Flash du mois d' avril 2009 corrigé par NAIMI_Flash du mois de mai 2009_Budget Telmob 2011 2 2" xfId="15431"/>
    <cellStyle name="_Table_USA Ownership_Commentaires TBG mars_Copie de Flash du mois d' avril 2009 corrigé par NAIMI_Flash du mois de septembre 2009 (2) (version 1)_Budget Telmob 2011 2 2" xfId="15432"/>
    <cellStyle name="_Table_USA Ownership_Commentaires TBG mars_Copie de Flash du mois d' avril 2009 corrigé par NAIMI_Reporting Onatel Mai 2009 V 0_Budget Telmob 2011 2 2" xfId="15433"/>
    <cellStyle name="_Table_USA Ownership_Commentaires TBG mars_Copie de Flash du mois d' avril 2009 corrigé par NAIMI_Reporting Onatel Mai 2009 V 0_Flash du mois de septembre 2009 (2) (version 1)_Budget Telmob 2011 2 2" xfId="15434"/>
    <cellStyle name="_Table_USA Ownership_Commentaires TBG mars_Copie de Flash du mois d' avril 2009 corrigé par NAIMI_Reporting Onatel Mai 2009 V 0_Reporting Onatel septembre  2009 préparé_Budget Telmob 2011 2 2" xfId="15435"/>
    <cellStyle name="_Table_USA Ownership_Commentaires TBG mars_Copie de Flash du mois d' avril 2009 corrigé par NAIMI_Reporting Onatel septembre  2009 préparé_Budget Telmob 2011 2 2" xfId="15436"/>
    <cellStyle name="_Table_USA Ownership_Commentaires TBG mars_Flash du mois d' avril 2009_Budget Telmob 2011 2 2" xfId="15437"/>
    <cellStyle name="_Table_USA Ownership_Commentaires TBG mars_Flash du mois d' avril 2009_Flash du mois de mai 2009_Budget Telmob 2011 2 2" xfId="15438"/>
    <cellStyle name="_Table_USA Ownership_Commentaires TBG mars_Flash du mois d' avril 2009_Flash du mois de septembre 2009 (2) (version 1)_Budget Telmob 2011 2 2" xfId="15439"/>
    <cellStyle name="_Table_USA Ownership_Commentaires TBG mars_Flash du mois d' avril 2009_Reporting Onatel Mai 2009 V 0_Budget Telmob 2011 2 2" xfId="15440"/>
    <cellStyle name="_Table_USA Ownership_Commentaires TBG mars_Flash du mois d' avril 2009_Reporting Onatel septembre  2009 préparé_Budget Telmob 2011 2 2" xfId="15441"/>
    <cellStyle name="_Table_USA Ownership_Commentaires TBG mars_Flash du mois de mai 2009_Budget Telmob 2011 2 2" xfId="15442"/>
    <cellStyle name="_Table_USA Ownership_Commentaires TBG mars_Flash du mois de septembre 2009 (2) (version 1)_Budget Telmob 2011 2 2" xfId="15443"/>
    <cellStyle name="_Table_USA Ownership_Commentaires TBG mars_Reporting Onatel Mai 2009 V 0_Budget Telmob 2011 2 2" xfId="15444"/>
    <cellStyle name="_Table_USA Ownership_Commentaires TBG mars_Reporting Onatel septembre  2009 préparé_Budget Telmob 2011 2 2" xfId="15445"/>
    <cellStyle name="_Table_USA Ownership_Copie de Flash du mois d' avril 2009 corrigé par NAIMI_Budget Telmob 2011 2 2" xfId="15446"/>
    <cellStyle name="_Table_USA Ownership_Copie de Flash du mois d' avril 2009 corrigé par NAIMI_Flash du mois de mai 2009_Budget Telmob 2011 2 2" xfId="15447"/>
    <cellStyle name="_Table_USA Ownership_Copie de Flash du mois d' avril 2009 corrigé par NAIMI_Flash du mois de septembre 2009 (2) (version 1)_Budget Telmob 2011 2 2" xfId="15448"/>
    <cellStyle name="_Table_USA Ownership_Copie de Flash du mois d' avril 2009 corrigé par NAIMI_Reporting Onatel Mai 2009 V 0_Budget Telmob 2011 2 2" xfId="15449"/>
    <cellStyle name="_Table_USA Ownership_Copie de Flash du mois d' avril 2009 corrigé par NAIMI_Reporting Onatel Mai 2009 V 0_Flash du mois de septembre 2009 (2) (version 1)_Budget Telmob 2011 2 2" xfId="15450"/>
    <cellStyle name="_Table_USA Ownership_Copie de Flash du mois d' avril 2009 corrigé par NAIMI_Reporting Onatel Mai 2009 V 0_Reporting Onatel septembre  2009 préparé_Budget Telmob 2011 2 2" xfId="15451"/>
    <cellStyle name="_Table_USA Ownership_Copie de Flash du mois d' avril 2009 corrigé par NAIMI_Reporting Onatel septembre  2009 préparé_Budget Telmob 2011 2 2" xfId="15452"/>
    <cellStyle name="_Table_USA Ownership_Flash du mois d' avril 2009_Budget Telmob 2011 2 2" xfId="15453"/>
    <cellStyle name="_Table_USA Ownership_Flash du mois d' avril 2009_Flash du mois de mai 2009_Budget Telmob 2011 2 2" xfId="15454"/>
    <cellStyle name="_Table_USA Ownership_Flash du mois d' avril 2009_Flash du mois de septembre 2009 (2) (version 1)_Budget Telmob 2011 2 2" xfId="15455"/>
    <cellStyle name="_Table_USA Ownership_Flash du mois d' avril 2009_Reporting Onatel Mai 2009 V 0_Budget Telmob 2011 2 2" xfId="15456"/>
    <cellStyle name="_Table_USA Ownership_Flash du mois d' avril 2009_Reporting Onatel septembre  2009 préparé_Budget Telmob 2011 2 2" xfId="15457"/>
    <cellStyle name="_Table_USA Ownership_Flash du mois de mai 2009_Budget Telmob 2011 2 2" xfId="15458"/>
    <cellStyle name="_Table_USA Ownership_Flash du mois de septembre 2009 (2) (version 1)_Budget Telmob 2011 2 2" xfId="15459"/>
    <cellStyle name="_Table_USA Ownership_P &amp; L Conso_Budget Telmob 2011 2 2" xfId="15460"/>
    <cellStyle name="_Table_USA Ownership_P &amp; L Conso_COMMENTAIRES JUILLET 2009_Budget Telmob 2011 2 2" xfId="15461"/>
    <cellStyle name="_Table_USA Ownership_P&amp;L S1 2008_Budget Telmob 2011 2 2" xfId="15462"/>
    <cellStyle name="_Table_USA Ownership_Reporting Onatel Avril 2009 V0_Budget Telmob 2011 2 2" xfId="15463"/>
    <cellStyle name="_Table_USA Ownership_Reporting Onatel Avril 2009 V0_Copie de Flash du mois d' avril 2009 corrigé par NAIMI_Budget Telmob 2011 2 2" xfId="15464"/>
    <cellStyle name="_Table_USA Ownership_Reporting Onatel Avril 2009 V0_Copie de Flash du mois d' avril 2009 corrigé par NAIMI_Flash du mois de mai 2009_Budget Telmob 2011 2 2" xfId="15465"/>
    <cellStyle name="_Table_USA Ownership_Reporting Onatel Avril 2009 V0_Copie de Flash du mois d' avril 2009 corrigé par NAIMI_Flash du mois de septembre 2009 (2) (version 1)_Budget Telmob 2011 2 2" xfId="15466"/>
    <cellStyle name="_Table_USA Ownership_Reporting Onatel Avril 2009 V0_Copie de Flash du mois d' avril 2009 corrigé par NAIMI_Reporting Onatel Mai 2009 V 0_Budget Telmob 2011 2 2" xfId="15467"/>
    <cellStyle name="_Table_USA Ownership_Reporting Onatel Avril 2009 V0_Copie de Flash du mois d' avril 2009 corrigé par NAIMI_Reporting Onatel Mai 2009 V 0_Flash du mois de septembre 2009 (2) (version 1)_Budget Telmob 2011 2 2" xfId="15468"/>
    <cellStyle name="_Table_USA Ownership_Reporting Onatel Avril 2009 V0_Copie de Flash du mois d' avril 2009 corrigé par NAIMI_Reporting Onatel Mai 2009 V 0_Reporting Onatel septembre  2009 préparé_Budget Telmob 2011 2 2" xfId="15469"/>
    <cellStyle name="_Table_USA Ownership_Reporting Onatel Avril 2009 V0_Copie de Flash du mois d' avril 2009 corrigé par NAIMI_Reporting Onatel septembre  2009 préparé_Budget Telmob 2011 2 2" xfId="15470"/>
    <cellStyle name="_Table_USA Ownership_Reporting Onatel Avril 2009 V0_Flash du mois de mai 2009_Budget Telmob 2011 2 2" xfId="15471"/>
    <cellStyle name="_Table_USA Ownership_Reporting Onatel Avril 2009 V0_Flash du mois de septembre 2009 (2) (version 1)_Budget Telmob 2011 2 2" xfId="15472"/>
    <cellStyle name="_Table_USA Ownership_Reporting Onatel Avril 2009 V0_Reporting Onatel Mai 2009 V 0_Budget Telmob 2011 2 2" xfId="15473"/>
    <cellStyle name="_Table_USA Ownership_Reporting Onatel Avril 2009 V0_Reporting Onatel septembre  2009 préparé_Budget Telmob 2011 2 2" xfId="15474"/>
    <cellStyle name="_Table_USA Ownership_Reporting Onatel Mai 2009 V 0 A ENVOYE_Budget Telmob 2011 2 2" xfId="15475"/>
    <cellStyle name="_Table_USA Ownership_Reporting Onatel Mai 2009 V 0 A ENVOYE_Flash du mois de septembre 2009 (2) (version 1)_Budget Telmob 2011 2 2" xfId="15476"/>
    <cellStyle name="_Table_USA Ownership_Reporting Onatel Mai 2009 V 0 A ENVOYE_Reporting Onatel septembre  2009 préparé_Budget Telmob 2011 2 2" xfId="15477"/>
    <cellStyle name="_Table_USA Ownership_Reporting Onatel Mai 2009 V 0_Budget Telmob 2011 2 2" xfId="15478"/>
    <cellStyle name="_Table_USA Ownership_Reporting Onatel septembre  2009 préparé_Budget Telmob 2011 2 2" xfId="15479"/>
    <cellStyle name="_Table_USA Ownership_Rev Fixe-Internet_Budget Telmob 2011 2 2" xfId="15480"/>
    <cellStyle name="_Table_USA Ownership_Rev Fixe-Internet_COMMENTAIRES JUILLET 2009_Budget Telmob 2011 2 2" xfId="15481"/>
    <cellStyle name="_Table_USA Ownership_TBG Onatel Février  2009  Vtbg V3_Budget Telmob 2011 2 2" xfId="15482"/>
    <cellStyle name="_Table_USA Ownership_TBG Onatel Février  2009  Vtbg V3_Commentaires TBG mars_Budget Telmob 2011 2 2" xfId="15483"/>
    <cellStyle name="_Table_USA Ownership_TBG Onatel Février  2009  Vtbg V3_Commentaires TBG mars_Copie de Flash du mois d' avril 2009 corrigé par NAIMI_Budget Telmob 2011 2 2" xfId="15484"/>
    <cellStyle name="_Table_USA Ownership_TBG Onatel Février  2009  Vtbg V3_Commentaires TBG mars_Copie de Flash du mois d' avril 2009 corrigé par NAIMI_Flash du mois de mai 2009_Budget Telmob 2011 2 2" xfId="15485"/>
    <cellStyle name="_Table_USA Ownership_TBG Onatel Février  2009  Vtbg V3_Commentaires TBG mars_Copie de Flash du mois d' avril 2009 corrigé par NAIMI_Flash du mois de septembre 2009 (2) (version 1)_Budget Telmob 2011 2 2" xfId="15486"/>
    <cellStyle name="_Table_USA Ownership_TBG Onatel Février  2009  Vtbg V3_Commentaires TBG mars_Copie de Flash du mois d' avril 2009 corrigé par NAIMI_Reporting Onatel Mai 2009 V 0_Budget Telmob 2011 2 2" xfId="15487"/>
    <cellStyle name="_Table_USA Ownership_TBG Onatel Février  2009  Vtbg V3_Commentaires TBG mars_Copie de Flash du mois d' avril 2009 corrigé par NAIMI_Reporting Onatel Mai 2009 V 0_Flash du mois de septembre 2009 (2) (version 1)_Budget Telmob 2011 2 2" xfId="15488"/>
    <cellStyle name="_Table_USA Ownership_TBG Onatel Février  2009  Vtbg V3_Commentaires TBG mars_Copie de Flash du mois d' avril 2009 corrigé par NAIMI_Reporting Onatel Mai 2009 V 0_Reporting Onatel septembre  2009 préparé_Budget Telmob 2011 2 2" xfId="15489"/>
    <cellStyle name="_Table_USA Ownership_TBG Onatel Février  2009  Vtbg V3_Commentaires TBG mars_Copie de Flash du mois d' avril 2009 corrigé par NAIMI_Reporting Onatel septembre  2009 préparé_Budget Telmob 2011 2 2" xfId="15490"/>
    <cellStyle name="_Table_USA Ownership_TBG Onatel Février  2009  Vtbg V3_Commentaires TBG mars_Flash du mois d' avril 2009_Budget Telmob 2011 2 2" xfId="15491"/>
    <cellStyle name="_Table_USA Ownership_TBG Onatel Février  2009  Vtbg V3_Commentaires TBG mars_Flash du mois d' avril 2009_Flash du mois de mai 2009_Budget Telmob 2011 2 2" xfId="15492"/>
    <cellStyle name="_Table_USA Ownership_TBG Onatel Février  2009  Vtbg V3_Commentaires TBG mars_Flash du mois d' avril 2009_Reporting Onatel Mai 2009 V 0_Budget Telmob 2011 2 2" xfId="15493"/>
    <cellStyle name="_Table_USA Ownership_TBG Onatel Février  2009  Vtbg V3_Commentaires TBG mars_Flash du mois de mai 2009_Budget Telmob 2011 2 2" xfId="15494"/>
    <cellStyle name="_Table_USA Ownership_TBG Onatel Février  2009  Vtbg V3_Commentaires TBG mars_Flash du mois de septembre 2009 (2) (version 1)_Budget Telmob 2011 2 2" xfId="15495"/>
    <cellStyle name="_Table_USA Ownership_TBG Onatel Février  2009  Vtbg V3_Commentaires TBG mars_Reporting Onatel Mai 2009 V 0_Budget Telmob 2011 2 2" xfId="15496"/>
    <cellStyle name="_Table_USA Ownership_TBG Onatel Février  2009  Vtbg V3_Copie de Flash du mois d' avril 2009 corrigé par NAIMI_Budget Telmob 2011 2 2" xfId="15497"/>
    <cellStyle name="_Table_USA Ownership_TBG Onatel Février  2009  Vtbg V3_Copie de Flash du mois d' avril 2009 corrigé par NAIMI_Flash du mois de mai 2009_Budget Telmob 2011 2 2" xfId="15498"/>
    <cellStyle name="_Table_USA Ownership_TBG Onatel Février  2009  Vtbg V3_Copie de Flash du mois d' avril 2009 corrigé par NAIMI_Reporting Onatel Mai 2009 V 0_Budget Telmob 2011 2 2" xfId="15499"/>
    <cellStyle name="_Table_USA Ownership_TBG Onatel Février  2009  Vtbg V3_Flash du mois d' avril 2009_Budget Telmob 2011 2 2" xfId="15500"/>
    <cellStyle name="_Table_USA Ownership_TBG Onatel Février  2009  Vtbg V3_Flash du mois d' avril 2009_Flash du mois de mai 2009_Budget Telmob 2011 2 2" xfId="15501"/>
    <cellStyle name="_Table_USA Ownership_TBG Onatel Février  2009  Vtbg V3_Flash du mois d' avril 2009_Reporting Onatel Mai 2009 V 0_Budget Telmob 2011 2 2" xfId="15502"/>
    <cellStyle name="_Table_USA Ownership_TBG Onatel Février  2009  Vtbg V3_Flash du mois de mai 2009_Budget Telmob 2011 2 2" xfId="15503"/>
    <cellStyle name="_Table_USA Ownership_TBG Onatel Février  2009  Vtbg V3_Flash du mois de septembre 2009 (2) (version 1)_Budget Telmob 2011 2 2" xfId="15504"/>
    <cellStyle name="_Table_USA Ownership_TBG Onatel Février  2009  Vtbg V3_Reporting Onatel Mai 2009 V 0_Budget Telmob 2011 2 2" xfId="15505"/>
    <cellStyle name="Normal 20 9 2" xfId="15506"/>
    <cellStyle name="Pourcentage 17 8 2" xfId="15507"/>
    <cellStyle name="Normal 21 9 2" xfId="15508"/>
    <cellStyle name="Pourcentage 18 8 2" xfId="15509"/>
    <cellStyle name="Normal 12 2 10 2" xfId="15510"/>
    <cellStyle name="Normal 3 2 2 7 2" xfId="15511"/>
    <cellStyle name="Normal 4 2 8 2" xfId="15512"/>
    <cellStyle name="Normal 5 2 2 7 2" xfId="15513"/>
    <cellStyle name="Normal 6 2 3 7 2" xfId="15514"/>
    <cellStyle name="Normal 8 2 8 2" xfId="15515"/>
    <cellStyle name="Normal 20 2 8 2" xfId="15516"/>
    <cellStyle name="Pourcentage 17 2 7 2" xfId="15517"/>
    <cellStyle name="Normal 21 2 8 2" xfId="15518"/>
    <cellStyle name="Pourcentage 18 2 7 2" xfId="15519"/>
    <cellStyle name="20 % - Accent1 14 2" xfId="15520"/>
    <cellStyle name="40 % - Accent1 14 2" xfId="15521"/>
    <cellStyle name="20 % - Accent2 14 2" xfId="15522"/>
    <cellStyle name="40 % - Accent2 14 2" xfId="15523"/>
    <cellStyle name="20 % - Accent3 14 2" xfId="15524"/>
    <cellStyle name="40 % - Accent3 14 2" xfId="15525"/>
    <cellStyle name="20 % - Accent4 14 2" xfId="15526"/>
    <cellStyle name="40 % - Accent4 14 2" xfId="15527"/>
    <cellStyle name="20 % - Accent5 14 2" xfId="15528"/>
    <cellStyle name="40 % - Accent5 14 2" xfId="15529"/>
    <cellStyle name="20 % - Accent6 14 2" xfId="15530"/>
    <cellStyle name="40 % - Accent6 14 2" xfId="15531"/>
    <cellStyle name="Normal 3 3 7 2" xfId="15532"/>
    <cellStyle name="Pourcentage 3 3 7 2" xfId="15533"/>
    <cellStyle name="Normal 23 7 2" xfId="15534"/>
    <cellStyle name="Commentaire 5 8 2" xfId="15535"/>
    <cellStyle name="Milliers 14 6 2" xfId="15536"/>
    <cellStyle name="Normal 24 7 2" xfId="15537"/>
    <cellStyle name="Normal 27 7 2" xfId="15538"/>
    <cellStyle name="Normal 25 7 2" xfId="15539"/>
    <cellStyle name="Normal 26 7 2" xfId="15540"/>
    <cellStyle name="Calcul 2 2 3 2" xfId="15541"/>
    <cellStyle name="Calcul 3 2 2 2" xfId="15542"/>
    <cellStyle name="Calcul 4 2 2 2" xfId="15543"/>
    <cellStyle name="Calcul 6 3 2" xfId="15544"/>
    <cellStyle name="Commentaire 5 2 2 2" xfId="15545"/>
    <cellStyle name="Entrée 2 2 3 2" xfId="15546"/>
    <cellStyle name="Entrée 3 2 2 2" xfId="15547"/>
    <cellStyle name="Entrée 4 2 2 2" xfId="15548"/>
    <cellStyle name="Entrée 6 3 2" xfId="15549"/>
    <cellStyle name="Normal [0] 10 2 2" xfId="15550"/>
    <cellStyle name="Normal [0] 11 2 2" xfId="15551"/>
    <cellStyle name="Normal [0] 12 2 2" xfId="15552"/>
    <cellStyle name="Normal [0] 13 2 2" xfId="15553"/>
    <cellStyle name="Normal [0] 14 2 2" xfId="15554"/>
    <cellStyle name="Normal [0] 2 2 2" xfId="15555"/>
    <cellStyle name="Normal [0] 3 2 2" xfId="15556"/>
    <cellStyle name="Normal [0] 4 2 2" xfId="15557"/>
    <cellStyle name="Normal [0] 5 2 2" xfId="15558"/>
    <cellStyle name="Normal [0] 6 2 2" xfId="15559"/>
    <cellStyle name="Normal [0] 7 2 2" xfId="15560"/>
    <cellStyle name="Normal [0] 8 2 2" xfId="15561"/>
    <cellStyle name="Normal [0] 9 2 2" xfId="15562"/>
    <cellStyle name="Sortie 2 2 3 2" xfId="15563"/>
    <cellStyle name="Sortie 3 2 2 2" xfId="15564"/>
    <cellStyle name="Sortie 4 2 2 2" xfId="15565"/>
    <cellStyle name="Sortie 6 3 2" xfId="15566"/>
    <cellStyle name="Total 2 2 3 2" xfId="15567"/>
    <cellStyle name="Total 3 2 2 2" xfId="15568"/>
    <cellStyle name="Total 4 2 2 2" xfId="15569"/>
    <cellStyle name="Total 6 2 2" xfId="15570"/>
    <cellStyle name="Normal 43 5 2" xfId="15571"/>
    <cellStyle name="40 % - Accent4 10 5 2" xfId="15572"/>
    <cellStyle name="20 % - Accent4 10 5 2" xfId="15573"/>
    <cellStyle name="20 % - Accent1 9 5 2" xfId="15574"/>
    <cellStyle name="20 % - Accent3 9 5 2" xfId="15575"/>
    <cellStyle name="20 % - Accent5 9 5 2" xfId="15576"/>
    <cellStyle name="40 % - Accent1 9 5 2" xfId="15577"/>
    <cellStyle name="40 % - Accent3 9 5 2" xfId="15578"/>
    <cellStyle name="40 % - Accent6 9 5 2" xfId="15579"/>
    <cellStyle name="Normal 77 5 2" xfId="15580"/>
    <cellStyle name="40 % - Accent6 8 5 2" xfId="15581"/>
    <cellStyle name="40 % - Accent1 8 5 2" xfId="15582"/>
    <cellStyle name="20 % - Accent4 8 5 2" xfId="15583"/>
    <cellStyle name="20 % - Accent3 8 5 2" xfId="15584"/>
    <cellStyle name="20 % - Accent2 8 5 2" xfId="15585"/>
    <cellStyle name="20 % - Accent1 8 5 2" xfId="15586"/>
    <cellStyle name="20 % - Accent1 7 5 2" xfId="15587"/>
    <cellStyle name="20 % - Accent2 7 5 2" xfId="15588"/>
    <cellStyle name="20 % - Accent3 7 5 2" xfId="15589"/>
    <cellStyle name="20 % - Accent4 7 5 2" xfId="15590"/>
    <cellStyle name="20 % - Accent5 7 5 2" xfId="15591"/>
    <cellStyle name="20 % - Accent6 7 5 2" xfId="15592"/>
    <cellStyle name="40 % - Accent1 7 5 2" xfId="15593"/>
    <cellStyle name="40 % - Accent2 7 5 2" xfId="15594"/>
    <cellStyle name="40 % - Accent3 7 5 2" xfId="15595"/>
    <cellStyle name="40 % - Accent4 7 5 2" xfId="15596"/>
    <cellStyle name="40 % - Accent5 7 5 2" xfId="15597"/>
    <cellStyle name="40 % - Accent6 7 5 2" xfId="15598"/>
    <cellStyle name="Normal 76 5 2" xfId="15599"/>
    <cellStyle name="Milliers 16 5 2" xfId="15600"/>
    <cellStyle name="Normal 3 12 5 2" xfId="15601"/>
    <cellStyle name="40 % - Accent6 10 5 2" xfId="15602"/>
    <cellStyle name="40 % - Accent2 10 5 2" xfId="15603"/>
    <cellStyle name="20 % - Accent6 10 5 2" xfId="15604"/>
    <cellStyle name="20 % - Accent2 10 5 2" xfId="15605"/>
    <cellStyle name="Normal 75 5 2" xfId="15606"/>
    <cellStyle name="40 % - Accent4 9 5 2" xfId="15607"/>
    <cellStyle name="Normal 12 4 5 2" xfId="15608"/>
    <cellStyle name="Normal 3 2 4 5 2" xfId="15609"/>
    <cellStyle name="Normal 4 14 5 2" xfId="15610"/>
    <cellStyle name="Normal 5 2 4 5 2" xfId="15611"/>
    <cellStyle name="Normal 6 2 4 5 2" xfId="15612"/>
    <cellStyle name="Normal 8 4 5 2" xfId="15613"/>
    <cellStyle name="Normal 55 5 2" xfId="15614"/>
    <cellStyle name="Normal 74 5 2" xfId="15615"/>
    <cellStyle name="20 % - Accent2 9 5 2" xfId="15616"/>
    <cellStyle name="20 % - Accent4 9 5 2" xfId="15617"/>
    <cellStyle name="20 % - Accent6 9 5 2" xfId="15618"/>
    <cellStyle name="40 % - Accent2 9 5 2" xfId="15619"/>
    <cellStyle name="40 % - Accent5 9 5 2" xfId="15620"/>
    <cellStyle name="40 % - Accent5 8 5 2" xfId="15621"/>
    <cellStyle name="40 % - Accent4 8 5 2" xfId="15622"/>
    <cellStyle name="40 % - Accent3 8 5 2" xfId="15623"/>
    <cellStyle name="40 % - Accent2 8 5 2" xfId="15624"/>
    <cellStyle name="20 % - Accent6 8 5 2" xfId="15625"/>
    <cellStyle name="20 % - Accent5 8 5 2" xfId="15626"/>
    <cellStyle name="Normal 20 4 5 2" xfId="15627"/>
    <cellStyle name="Pourcentage 17 3 5 2" xfId="15628"/>
    <cellStyle name="Normal 21 4 5 2" xfId="15629"/>
    <cellStyle name="Pourcentage 18 3 5 2" xfId="15630"/>
    <cellStyle name="Normal 12 2 3 5 2" xfId="15631"/>
    <cellStyle name="Normal 3 2 2 2 5 2" xfId="15632"/>
    <cellStyle name="Normal 4 2 3 5 2" xfId="15633"/>
    <cellStyle name="Normal 5 2 2 2 5 2" xfId="15634"/>
    <cellStyle name="Normal 6 2 3 2 5 2" xfId="15635"/>
    <cellStyle name="Normal 8 2 2 5 2" xfId="15636"/>
    <cellStyle name="Normal 20 2 2 5 2" xfId="15637"/>
    <cellStyle name="Pourcentage 17 2 2 5 2" xfId="15638"/>
    <cellStyle name="Normal 21 2 2 5 2" xfId="15639"/>
    <cellStyle name="Pourcentage 18 2 2 5 2" xfId="15640"/>
    <cellStyle name="Normal 3 3 3 5 2" xfId="15641"/>
    <cellStyle name="Pourcentage 3 3 2 5 2" xfId="15642"/>
    <cellStyle name="Normal 23 2 5 2" xfId="15643"/>
    <cellStyle name="Commentaire 5 3 5 2" xfId="15644"/>
    <cellStyle name="Milliers 14 2 5 2" xfId="15645"/>
    <cellStyle name="Normal 24 2 5 2" xfId="15646"/>
    <cellStyle name="Normal 27 2 5 2" xfId="15647"/>
    <cellStyle name="Normal 25 2 5 2" xfId="15648"/>
    <cellStyle name="Normal 26 2 5 2" xfId="15649"/>
    <cellStyle name="40 % - Accent5 10 5 2" xfId="15650"/>
    <cellStyle name="40 % - Accent3 10 5 2" xfId="15651"/>
    <cellStyle name="40 % - Accent1 10 5 2" xfId="15652"/>
    <cellStyle name="20 % - Accent5 10 5 2" xfId="15653"/>
    <cellStyle name="20 % - Accent3 10 5 2" xfId="15654"/>
    <cellStyle name="20 % - Accent1 10 5 2" xfId="15655"/>
    <cellStyle name="Milliers 3 11 5 2" xfId="15656"/>
    <cellStyle name="Normal 78 5 2" xfId="15657"/>
    <cellStyle name="Pourcentage 19 5 2" xfId="15658"/>
    <cellStyle name="Normal 79 5 2" xfId="15659"/>
    <cellStyle name="Normal 80 5 2" xfId="15660"/>
    <cellStyle name="Milliers 18 5 2" xfId="15661"/>
    <cellStyle name="Normal 81 5 2" xfId="15662"/>
    <cellStyle name="Normal 83 5 2" xfId="15663"/>
    <cellStyle name="Normal 85 5 2" xfId="15664"/>
    <cellStyle name="Normal 86 5 2" xfId="15665"/>
    <cellStyle name="Normal 87 5 2" xfId="15666"/>
    <cellStyle name="Normal 88 5 2" xfId="15667"/>
    <cellStyle name="Normal 89 5 2" xfId="15668"/>
    <cellStyle name="Normal 90 5 2" xfId="15669"/>
    <cellStyle name="Normal 91 5 2" xfId="15670"/>
    <cellStyle name="Normal 92 5 2" xfId="15671"/>
    <cellStyle name="Normal 93 5 2" xfId="15672"/>
    <cellStyle name="Normal 94 5 2" xfId="15673"/>
    <cellStyle name="Normal 95 5 2" xfId="15674"/>
    <cellStyle name="Normal 12 5 5 2" xfId="15675"/>
    <cellStyle name="Normal 3 2 5 5 2" xfId="15676"/>
    <cellStyle name="Normal 4 16 5 2" xfId="15677"/>
    <cellStyle name="Normal 5 2 5 5 2" xfId="15678"/>
    <cellStyle name="Normal 6 2 5 5 2" xfId="15679"/>
    <cellStyle name="Normal 8 5 5 2" xfId="15680"/>
    <cellStyle name="Normal 20 5 5 2" xfId="15681"/>
    <cellStyle name="Pourcentage 17 4 5 2" xfId="15682"/>
    <cellStyle name="Normal 21 5 5 2" xfId="15683"/>
    <cellStyle name="Pourcentage 18 4 5 2" xfId="15684"/>
    <cellStyle name="Normal 12 2 4 5 2" xfId="15685"/>
    <cellStyle name="Normal 3 2 2 3 5 2" xfId="15686"/>
    <cellStyle name="Normal 4 2 4 5 2" xfId="15687"/>
    <cellStyle name="Normal 5 2 2 3 5 2" xfId="15688"/>
    <cellStyle name="Normal 6 2 3 3 5 2" xfId="15689"/>
    <cellStyle name="Normal 8 2 3 5 2" xfId="15690"/>
    <cellStyle name="Normal 20 2 3 5 2" xfId="15691"/>
    <cellStyle name="Pourcentage 17 2 3 5 2" xfId="15692"/>
    <cellStyle name="Normal 21 2 3 5 2" xfId="15693"/>
    <cellStyle name="Pourcentage 18 2 3 5 2" xfId="15694"/>
    <cellStyle name="Normal 96 3 2" xfId="15695"/>
    <cellStyle name="Pourcentage 20 3 2" xfId="15696"/>
    <cellStyle name="Normal 98 3 2" xfId="15697"/>
    <cellStyle name="Normal 97 3 2" xfId="15698"/>
    <cellStyle name="Commentaire 7 5 2" xfId="15699"/>
    <cellStyle name="20 % - Accent1 11 3 2" xfId="15700"/>
    <cellStyle name="40 % - Accent1 11 3 2" xfId="15701"/>
    <cellStyle name="20 % - Accent2 11 3 2" xfId="15702"/>
    <cellStyle name="40 % - Accent2 11 3 2" xfId="15703"/>
    <cellStyle name="20 % - Accent3 11 3 2" xfId="15704"/>
    <cellStyle name="40 % - Accent3 11 3 2" xfId="15705"/>
    <cellStyle name="20 % - Accent4 11 3 2" xfId="15706"/>
    <cellStyle name="40 % - Accent4 11 3 2" xfId="15707"/>
    <cellStyle name="20 % - Accent5 11 3 2" xfId="15708"/>
    <cellStyle name="40 % - Accent5 11 3 2" xfId="15709"/>
    <cellStyle name="20 % - Accent6 11 3 2" xfId="15710"/>
    <cellStyle name="40 % - Accent6 11 3 2" xfId="15711"/>
    <cellStyle name="Milliers 20 3 2" xfId="15712"/>
    <cellStyle name="Normal 3 13 3 2" xfId="15713"/>
    <cellStyle name="Pourcentage 8 7 3 2" xfId="15714"/>
    <cellStyle name="Normal 100 3 2" xfId="15715"/>
    <cellStyle name="Normal 99 3 2" xfId="15716"/>
    <cellStyle name="Calcul 2 2 2 2 2" xfId="15717"/>
    <cellStyle name="Entrée 2 2 2 2 2" xfId="15718"/>
    <cellStyle name="Normal 11 2 3 2" xfId="15719"/>
    <cellStyle name="Normal 12 2 5 3 2" xfId="15720"/>
    <cellStyle name="Normal 13 2 2 3 2" xfId="15721"/>
    <cellStyle name="Normal 14 2 2 3 2" xfId="15722"/>
    <cellStyle name="Normal 15 2 2 3 2" xfId="15723"/>
    <cellStyle name="Normal 16 2 2 3 2" xfId="15724"/>
    <cellStyle name="Normal 17 2 2 3 2" xfId="15725"/>
    <cellStyle name="Normal 18 2 2 3 2" xfId="15726"/>
    <cellStyle name="Normal 19 2 2 3 2" xfId="15727"/>
    <cellStyle name="Normal 20 2 4 3 2" xfId="15728"/>
    <cellStyle name="Normal 21 2 4 3 2" xfId="15729"/>
    <cellStyle name="Normal 22 2 2 3 2" xfId="15730"/>
    <cellStyle name="Normal 8 2 4 3 2" xfId="15731"/>
    <cellStyle name="Normal 9 2 3 2" xfId="15732"/>
    <cellStyle name="Sortie 2 2 2 2 2" xfId="15733"/>
    <cellStyle name="Total 2 2 2 2 2" xfId="15734"/>
    <cellStyle name="Normal 12 6 3 2" xfId="15735"/>
    <cellStyle name="Normal 3 2 6 3 2" xfId="15736"/>
    <cellStyle name="Normal 4 17 3 2" xfId="15737"/>
    <cellStyle name="Normal 5 2 7 3 2" xfId="15738"/>
    <cellStyle name="Normal 6 2 6 3 2" xfId="15739"/>
    <cellStyle name="Normal 8 6 3 2" xfId="15740"/>
    <cellStyle name="Normal 20 6 3 2" xfId="15741"/>
    <cellStyle name="Pourcentage 17 5 3 2" xfId="15742"/>
    <cellStyle name="Normal 21 6 3 2" xfId="15743"/>
    <cellStyle name="Pourcentage 18 5 3 2" xfId="15744"/>
    <cellStyle name="Normal 12 2 6 3 2" xfId="15745"/>
    <cellStyle name="Normal 3 2 2 4 3 2" xfId="15746"/>
    <cellStyle name="Normal 4 2 5 3 2" xfId="15747"/>
    <cellStyle name="Normal 5 2 2 4 3 2" xfId="15748"/>
    <cellStyle name="Normal 6 2 3 4 3 2" xfId="15749"/>
    <cellStyle name="Normal 8 2 5 3 2" xfId="15750"/>
    <cellStyle name="Normal 20 2 5 3 2" xfId="15751"/>
    <cellStyle name="Pourcentage 17 2 4 3 2" xfId="15752"/>
    <cellStyle name="Normal 21 2 5 3 2" xfId="15753"/>
    <cellStyle name="Pourcentage 18 2 4 3 2" xfId="15754"/>
    <cellStyle name="20 % - Accent1 12 3 2" xfId="15755"/>
    <cellStyle name="40 % - Accent1 12 3 2" xfId="15756"/>
    <cellStyle name="20 % - Accent2 12 3 2" xfId="15757"/>
    <cellStyle name="40 % - Accent2 12 3 2" xfId="15758"/>
    <cellStyle name="20 % - Accent3 12 3 2" xfId="15759"/>
    <cellStyle name="40 % - Accent3 12 3 2" xfId="15760"/>
    <cellStyle name="20 % - Accent4 12 3 2" xfId="15761"/>
    <cellStyle name="40 % - Accent4 12 3 2" xfId="15762"/>
    <cellStyle name="20 % - Accent5 12 3 2" xfId="15763"/>
    <cellStyle name="40 % - Accent5 12 3 2" xfId="15764"/>
    <cellStyle name="20 % - Accent6 12 3 2" xfId="15765"/>
    <cellStyle name="40 % - Accent6 12 3 2" xfId="15766"/>
    <cellStyle name="Normal 3 3 4 3 2" xfId="15767"/>
    <cellStyle name="Pourcentage 3 3 4 3 2" xfId="15768"/>
    <cellStyle name="Normal 23 4 3 2" xfId="15769"/>
    <cellStyle name="Commentaire 5 4 3 2" xfId="15770"/>
    <cellStyle name="Milliers 14 3 3 2" xfId="15771"/>
    <cellStyle name="Normal 24 4 3 2" xfId="15772"/>
    <cellStyle name="Normal 27 4 3 2" xfId="15773"/>
    <cellStyle name="Normal 25 4 3 2" xfId="15774"/>
    <cellStyle name="Normal 26 4 3 2" xfId="15775"/>
    <cellStyle name="Normal 43 2 3 2" xfId="15776"/>
    <cellStyle name="40 % - Accent4 10 2 3 2" xfId="15777"/>
    <cellStyle name="20 % - Accent4 10 2 3 2" xfId="15778"/>
    <cellStyle name="20 % - Accent1 9 2 3 2" xfId="15779"/>
    <cellStyle name="20 % - Accent3 9 2 3 2" xfId="15780"/>
    <cellStyle name="20 % - Accent5 9 2 3 2" xfId="15781"/>
    <cellStyle name="40 % - Accent1 9 2 3 2" xfId="15782"/>
    <cellStyle name="40 % - Accent3 9 2 3 2" xfId="15783"/>
    <cellStyle name="40 % - Accent6 9 2 3 2" xfId="15784"/>
    <cellStyle name="Normal 77 2 3 2" xfId="15785"/>
    <cellStyle name="40 % - Accent6 8 2 3 2" xfId="15786"/>
    <cellStyle name="40 % - Accent1 8 2 3 2" xfId="15787"/>
    <cellStyle name="20 % - Accent4 8 2 3 2" xfId="15788"/>
    <cellStyle name="20 % - Accent3 8 2 3 2" xfId="15789"/>
    <cellStyle name="20 % - Accent2 8 2 3 2" xfId="15790"/>
    <cellStyle name="20 % - Accent1 8 2 3 2" xfId="15791"/>
    <cellStyle name="20 % - Accent1 7 2 3 2" xfId="15792"/>
    <cellStyle name="20 % - Accent2 7 2 3 2" xfId="15793"/>
    <cellStyle name="20 % - Accent3 7 2 3 2" xfId="15794"/>
    <cellStyle name="20 % - Accent4 7 2 3 2" xfId="15795"/>
    <cellStyle name="20 % - Accent5 7 2 3 2" xfId="15796"/>
    <cellStyle name="20 % - Accent6 7 2 3 2" xfId="15797"/>
    <cellStyle name="40 % - Accent1 7 2 3 2" xfId="15798"/>
    <cellStyle name="40 % - Accent2 7 2 3 2" xfId="15799"/>
    <cellStyle name="40 % - Accent3 7 2 3 2" xfId="15800"/>
    <cellStyle name="40 % - Accent4 7 2 3 2" xfId="15801"/>
    <cellStyle name="40 % - Accent5 7 2 3 2" xfId="15802"/>
    <cellStyle name="40 % - Accent6 7 2 3 2" xfId="15803"/>
    <cellStyle name="Normal 76 2 3 2" xfId="15804"/>
    <cellStyle name="Milliers 16 2 3 2" xfId="15805"/>
    <cellStyle name="Normal 3 12 2 3 2" xfId="15806"/>
    <cellStyle name="40 % - Accent6 10 2 3 2" xfId="15807"/>
    <cellStyle name="40 % - Accent2 10 2 3 2" xfId="15808"/>
    <cellStyle name="20 % - Accent6 10 2 3 2" xfId="15809"/>
    <cellStyle name="20 % - Accent2 10 2 3 2" xfId="15810"/>
    <cellStyle name="Normal 75 2 3 2" xfId="15811"/>
    <cellStyle name="40 % - Accent4 9 2 3 2" xfId="15812"/>
    <cellStyle name="Normal 12 4 2 3 2" xfId="15813"/>
    <cellStyle name="Normal 3 2 4 2 3 2" xfId="15814"/>
    <cellStyle name="Normal 4 14 2 3 2" xfId="15815"/>
    <cellStyle name="Normal 5 2 4 2 3 2" xfId="15816"/>
    <cellStyle name="Normal 6 2 4 2 3 2" xfId="15817"/>
    <cellStyle name="Normal 8 4 2 3 2" xfId="15818"/>
    <cellStyle name="Normal 55 2 3 2" xfId="15819"/>
    <cellStyle name="Normal 74 2 3 2" xfId="15820"/>
    <cellStyle name="20 % - Accent2 9 2 3 2" xfId="15821"/>
    <cellStyle name="20 % - Accent4 9 2 3 2" xfId="15822"/>
    <cellStyle name="20 % - Accent6 9 2 3 2" xfId="15823"/>
    <cellStyle name="40 % - Accent2 9 2 3 2" xfId="15824"/>
    <cellStyle name="40 % - Accent5 9 2 3 2" xfId="15825"/>
    <cellStyle name="40 % - Accent5 8 2 3 2" xfId="15826"/>
    <cellStyle name="40 % - Accent4 8 2 3 2" xfId="15827"/>
    <cellStyle name="40 % - Accent3 8 2 3 2" xfId="15828"/>
    <cellStyle name="40 % - Accent2 8 2 3 2" xfId="15829"/>
    <cellStyle name="20 % - Accent6 8 2 3 2" xfId="15830"/>
    <cellStyle name="20 % - Accent5 8 2 3 2" xfId="15831"/>
    <cellStyle name="Normal 20 4 2 3 2" xfId="15832"/>
    <cellStyle name="Pourcentage 17 3 2 3 2" xfId="15833"/>
    <cellStyle name="Normal 21 4 2 3 2" xfId="15834"/>
    <cellStyle name="Pourcentage 18 3 2 3 2" xfId="15835"/>
    <cellStyle name="Normal 12 2 3 2 3 2" xfId="15836"/>
    <cellStyle name="Normal 3 2 2 2 2 3 2" xfId="15837"/>
    <cellStyle name="Normal 4 2 3 2 3 2" xfId="15838"/>
    <cellStyle name="Normal 5 2 2 2 2 3 2" xfId="15839"/>
    <cellStyle name="Normal 6 2 3 2 2 3 2" xfId="15840"/>
    <cellStyle name="Normal 8 2 2 2 3 2" xfId="15841"/>
    <cellStyle name="Normal 20 2 2 2 3 2" xfId="15842"/>
    <cellStyle name="Pourcentage 17 2 2 2 3 2" xfId="15843"/>
    <cellStyle name="Normal 21 2 2 2 3 2" xfId="15844"/>
    <cellStyle name="Pourcentage 18 2 2 2 3 2" xfId="15845"/>
    <cellStyle name="Normal 3 3 3 2 3 2" xfId="15846"/>
    <cellStyle name="Pourcentage 3 3 2 2 3 2" xfId="15847"/>
    <cellStyle name="Normal 23 2 2 3 2" xfId="15848"/>
    <cellStyle name="Commentaire 5 3 2 3 2" xfId="15849"/>
    <cellStyle name="Milliers 14 2 2 3 2" xfId="15850"/>
    <cellStyle name="Normal 24 2 2 3 2" xfId="15851"/>
    <cellStyle name="Normal 27 2 2 3 2" xfId="15852"/>
    <cellStyle name="Normal 25 2 2 3 2" xfId="15853"/>
    <cellStyle name="Normal 26 2 2 3 2" xfId="15854"/>
    <cellStyle name="40 % - Accent5 10 2 3 2" xfId="15855"/>
    <cellStyle name="40 % - Accent3 10 2 3 2" xfId="15856"/>
    <cellStyle name="40 % - Accent1 10 2 3 2" xfId="15857"/>
    <cellStyle name="20 % - Accent5 10 2 3 2" xfId="15858"/>
    <cellStyle name="20 % - Accent3 10 2 3 2" xfId="15859"/>
    <cellStyle name="20 % - Accent1 10 2 3 2" xfId="15860"/>
    <cellStyle name="Milliers 3 11 2 3 2" xfId="15861"/>
    <cellStyle name="Normal 78 2 3 2" xfId="15862"/>
    <cellStyle name="Pourcentage 19 2 3 2" xfId="15863"/>
    <cellStyle name="Normal 79 2 3 2" xfId="15864"/>
    <cellStyle name="Normal 80 2 3 2" xfId="15865"/>
    <cellStyle name="Milliers 18 2 3 2" xfId="15866"/>
    <cellStyle name="Normal 81 2 3 2" xfId="15867"/>
    <cellStyle name="Normal 83 2 3 2" xfId="15868"/>
    <cellStyle name="Normal 85 2 3 2" xfId="15869"/>
    <cellStyle name="Normal 86 2 3 2" xfId="15870"/>
    <cellStyle name="Normal 87 2 3 2" xfId="15871"/>
    <cellStyle name="Normal 88 2 3 2" xfId="15872"/>
    <cellStyle name="Normal 89 2 3 2" xfId="15873"/>
    <cellStyle name="Normal 90 2 3 2" xfId="15874"/>
    <cellStyle name="Normal 91 2 3 2" xfId="15875"/>
    <cellStyle name="Normal 92 2 3 2" xfId="15876"/>
    <cellStyle name="Normal 93 2 3 2" xfId="15877"/>
    <cellStyle name="Normal 94 2 3 2" xfId="15878"/>
    <cellStyle name="Normal 95 2 3 2" xfId="15879"/>
    <cellStyle name="Normal 12 5 2 3 2" xfId="15880"/>
    <cellStyle name="Normal 3 2 5 2 3 2" xfId="15881"/>
    <cellStyle name="Normal 4 16 2 3 2" xfId="15882"/>
    <cellStyle name="Normal 5 2 5 2 3 2" xfId="15883"/>
    <cellStyle name="Normal 6 2 5 2 3 2" xfId="15884"/>
    <cellStyle name="Normal 8 5 2 3 2" xfId="15885"/>
    <cellStyle name="Normal 20 5 2 3 2" xfId="15886"/>
    <cellStyle name="Pourcentage 17 4 2 3 2" xfId="15887"/>
    <cellStyle name="Normal 21 5 2 3 2" xfId="15888"/>
    <cellStyle name="Pourcentage 18 4 2 3 2" xfId="15889"/>
    <cellStyle name="Normal 12 2 4 2 3 2" xfId="15890"/>
    <cellStyle name="Normal 3 2 2 3 2 3 2" xfId="15891"/>
    <cellStyle name="Normal 4 2 4 2 3 2" xfId="15892"/>
    <cellStyle name="Normal 5 2 2 3 2 3 2" xfId="15893"/>
    <cellStyle name="Normal 6 2 3 3 2 3 2" xfId="15894"/>
    <cellStyle name="Normal 8 2 3 2 3 2" xfId="15895"/>
    <cellStyle name="Normal 20 2 3 2 3 2" xfId="15896"/>
    <cellStyle name="Pourcentage 17 2 3 2 3 2" xfId="15897"/>
    <cellStyle name="Normal 21 2 3 2 3 2" xfId="15898"/>
    <cellStyle name="Pourcentage 18 2 3 2 3 2" xfId="15899"/>
    <cellStyle name="Normal 12 7 3 2" xfId="15900"/>
    <cellStyle name="Normal 3 2 7 3 2" xfId="15901"/>
    <cellStyle name="Normal 4 18 3 2" xfId="15902"/>
    <cellStyle name="Normal 5 2 8 3 2" xfId="15903"/>
    <cellStyle name="Normal 6 2 7 3 2" xfId="15904"/>
    <cellStyle name="Normal 8 7 3 2" xfId="15905"/>
    <cellStyle name="Normal 20 7 3 2" xfId="15906"/>
    <cellStyle name="Pourcentage 17 6 3 2" xfId="15907"/>
    <cellStyle name="Normal 21 7 3 2" xfId="15908"/>
    <cellStyle name="Pourcentage 18 6 3 2" xfId="15909"/>
    <cellStyle name="Normal 12 2 7 3 2" xfId="15910"/>
    <cellStyle name="Normal 3 2 2 5 3 2" xfId="15911"/>
    <cellStyle name="Normal 4 2 6 3 2" xfId="15912"/>
    <cellStyle name="Normal 5 2 2 5 3 2" xfId="15913"/>
    <cellStyle name="Normal 6 2 3 5 3 2" xfId="15914"/>
    <cellStyle name="Normal 8 2 6 3 2" xfId="15915"/>
    <cellStyle name="Normal 20 2 6 3 2" xfId="15916"/>
    <cellStyle name="Pourcentage 17 2 5 3 2" xfId="15917"/>
    <cellStyle name="Normal 21 2 6 3 2" xfId="15918"/>
    <cellStyle name="Pourcentage 18 2 5 3 2" xfId="15919"/>
    <cellStyle name="20 % - Accent1 13 3 2" xfId="15920"/>
    <cellStyle name="40 % - Accent1 13 3 2" xfId="15921"/>
    <cellStyle name="20 % - Accent2 13 3 2" xfId="15922"/>
    <cellStyle name="40 % - Accent2 13 3 2" xfId="15923"/>
    <cellStyle name="20 % - Accent3 13 3 2" xfId="15924"/>
    <cellStyle name="40 % - Accent3 13 3 2" xfId="15925"/>
    <cellStyle name="20 % - Accent4 13 3 2" xfId="15926"/>
    <cellStyle name="40 % - Accent4 13 3 2" xfId="15927"/>
    <cellStyle name="20 % - Accent5 13 3 2" xfId="15928"/>
    <cellStyle name="40 % - Accent5 13 3 2" xfId="15929"/>
    <cellStyle name="20 % - Accent6 13 3 2" xfId="15930"/>
    <cellStyle name="40 % - Accent6 13 3 2" xfId="15931"/>
    <cellStyle name="Normal 3 3 5 3 2" xfId="15932"/>
    <cellStyle name="Pourcentage 3 3 5 3 2" xfId="15933"/>
    <cellStyle name="Normal 23 5 3 2" xfId="15934"/>
    <cellStyle name="Commentaire 5 5 3 2" xfId="15935"/>
    <cellStyle name="Milliers 14 4 3 2" xfId="15936"/>
    <cellStyle name="Normal 24 5 3 2" xfId="15937"/>
    <cellStyle name="Normal 27 5 3 2" xfId="15938"/>
    <cellStyle name="Normal 25 5 3 2" xfId="15939"/>
    <cellStyle name="Normal 26 5 3 2" xfId="15940"/>
    <cellStyle name="Normal 43 3 3 2" xfId="15941"/>
    <cellStyle name="40 % - Accent4 10 3 3 2" xfId="15942"/>
    <cellStyle name="20 % - Accent4 10 3 3 2" xfId="15943"/>
    <cellStyle name="20 % - Accent1 9 3 3 2" xfId="15944"/>
    <cellStyle name="20 % - Accent3 9 3 3 2" xfId="15945"/>
    <cellStyle name="20 % - Accent5 9 3 3 2" xfId="15946"/>
    <cellStyle name="40 % - Accent1 9 3 3 2" xfId="15947"/>
    <cellStyle name="40 % - Accent3 9 3 3 2" xfId="15948"/>
    <cellStyle name="40 % - Accent6 9 3 3 2" xfId="15949"/>
    <cellStyle name="Normal 77 3 3 2" xfId="15950"/>
    <cellStyle name="40 % - Accent6 8 3 3 2" xfId="15951"/>
    <cellStyle name="40 % - Accent1 8 3 3 2" xfId="15952"/>
    <cellStyle name="20 % - Accent4 8 3 3 2" xfId="15953"/>
    <cellStyle name="20 % - Accent3 8 3 3 2" xfId="15954"/>
    <cellStyle name="20 % - Accent2 8 3 3 2" xfId="15955"/>
    <cellStyle name="20 % - Accent1 8 3 3 2" xfId="15956"/>
    <cellStyle name="20 % - Accent1 7 3 3 2" xfId="15957"/>
    <cellStyle name="20 % - Accent2 7 3 3 2" xfId="15958"/>
    <cellStyle name="20 % - Accent3 7 3 3 2" xfId="15959"/>
    <cellStyle name="20 % - Accent4 7 3 3 2" xfId="15960"/>
    <cellStyle name="20 % - Accent5 7 3 3 2" xfId="15961"/>
    <cellStyle name="20 % - Accent6 7 3 3 2" xfId="15962"/>
    <cellStyle name="40 % - Accent1 7 3 3 2" xfId="15963"/>
    <cellStyle name="40 % - Accent2 7 3 3 2" xfId="15964"/>
    <cellStyle name="40 % - Accent3 7 3 3 2" xfId="15965"/>
    <cellStyle name="40 % - Accent4 7 3 3 2" xfId="15966"/>
    <cellStyle name="40 % - Accent5 7 3 3 2" xfId="15967"/>
    <cellStyle name="40 % - Accent6 7 3 3 2" xfId="15968"/>
    <cellStyle name="Normal 76 3 3 2" xfId="15969"/>
    <cellStyle name="Milliers 16 3 3 2" xfId="15970"/>
    <cellStyle name="Normal 3 12 3 3 2" xfId="15971"/>
    <cellStyle name="40 % - Accent6 10 3 3 2" xfId="15972"/>
    <cellStyle name="40 % - Accent2 10 3 3 2" xfId="15973"/>
    <cellStyle name="20 % - Accent6 10 3 3 2" xfId="15974"/>
    <cellStyle name="20 % - Accent2 10 3 3 2" xfId="15975"/>
    <cellStyle name="Normal 75 3 3 2" xfId="15976"/>
    <cellStyle name="40 % - Accent4 9 3 3 2" xfId="15977"/>
    <cellStyle name="Normal 12 4 3 3 2" xfId="15978"/>
    <cellStyle name="Normal 3 2 4 3 3 2" xfId="15979"/>
    <cellStyle name="Normal 4 14 3 3 2" xfId="15980"/>
    <cellStyle name="Normal 5 2 4 3 3 2" xfId="15981"/>
    <cellStyle name="Normal 6 2 4 3 3 2" xfId="15982"/>
    <cellStyle name="Normal 8 4 3 3 2" xfId="15983"/>
    <cellStyle name="Normal 55 3 3 2" xfId="15984"/>
    <cellStyle name="Normal 74 3 3 2" xfId="15985"/>
    <cellStyle name="20 % - Accent2 9 3 3 2" xfId="15986"/>
    <cellStyle name="20 % - Accent4 9 3 3 2" xfId="15987"/>
    <cellStyle name="20 % - Accent6 9 3 3 2" xfId="15988"/>
    <cellStyle name="40 % - Accent2 9 3 3 2" xfId="15989"/>
    <cellStyle name="40 % - Accent5 9 3 3 2" xfId="15990"/>
    <cellStyle name="40 % - Accent5 8 3 3 2" xfId="15991"/>
    <cellStyle name="40 % - Accent4 8 3 3 2" xfId="15992"/>
    <cellStyle name="40 % - Accent3 8 3 3 2" xfId="15993"/>
    <cellStyle name="40 % - Accent2 8 3 3 2" xfId="15994"/>
    <cellStyle name="20 % - Accent6 8 3 3 2" xfId="15995"/>
    <cellStyle name="20 % - Accent5 8 3 3 2" xfId="15996"/>
    <cellStyle name="Normal 20 4 3 3 2" xfId="15997"/>
    <cellStyle name="Pourcentage 17 3 3 3 2" xfId="15998"/>
    <cellStyle name="Normal 21 4 3 3 2" xfId="15999"/>
    <cellStyle name="Pourcentage 18 3 3 3 2" xfId="16000"/>
    <cellStyle name="Normal 12 2 3 3 3 2" xfId="16001"/>
    <cellStyle name="Normal 3 2 2 2 3 3 2" xfId="16002"/>
    <cellStyle name="Normal 4 2 3 3 3 2" xfId="16003"/>
    <cellStyle name="Normal 5 2 2 2 3 3 2" xfId="16004"/>
    <cellStyle name="Normal 6 2 3 2 3 3 2" xfId="16005"/>
    <cellStyle name="Normal 8 2 2 3 3 2" xfId="16006"/>
    <cellStyle name="Normal 20 2 2 3 3 2" xfId="16007"/>
    <cellStyle name="Pourcentage 17 2 2 3 3 2" xfId="16008"/>
    <cellStyle name="Normal 21 2 2 3 3 2" xfId="16009"/>
    <cellStyle name="Pourcentage 18 2 2 3 3 2" xfId="16010"/>
    <cellStyle name="Normal 3 3 3 3 3 2" xfId="16011"/>
    <cellStyle name="Pourcentage 3 3 2 3 3 2" xfId="16012"/>
    <cellStyle name="Normal 23 2 3 3 2" xfId="16013"/>
    <cellStyle name="Commentaire 5 3 3 3 2" xfId="16014"/>
    <cellStyle name="Milliers 14 2 3 3 2" xfId="16015"/>
    <cellStyle name="Normal 24 2 3 3 2" xfId="16016"/>
    <cellStyle name="Normal 27 2 3 3 2" xfId="16017"/>
    <cellStyle name="Normal 25 2 3 3 2" xfId="16018"/>
    <cellStyle name="Normal 26 2 3 3 2" xfId="16019"/>
    <cellStyle name="40 % - Accent5 10 3 3 2" xfId="16020"/>
    <cellStyle name="40 % - Accent3 10 3 3 2" xfId="16021"/>
    <cellStyle name="40 % - Accent1 10 3 3 2" xfId="16022"/>
    <cellStyle name="20 % - Accent5 10 3 3 2" xfId="16023"/>
    <cellStyle name="20 % - Accent3 10 3 3 2" xfId="16024"/>
    <cellStyle name="20 % - Accent1 10 3 3 2" xfId="16025"/>
    <cellStyle name="Milliers 3 11 3 3 2" xfId="16026"/>
    <cellStyle name="Normal 78 3 3 2" xfId="16027"/>
    <cellStyle name="Pourcentage 19 3 3 2" xfId="16028"/>
    <cellStyle name="Normal 79 3 3 2" xfId="16029"/>
    <cellStyle name="Normal 80 3 3 2" xfId="16030"/>
    <cellStyle name="Milliers 18 3 3 2" xfId="16031"/>
    <cellStyle name="Normal 81 3 3 2" xfId="16032"/>
    <cellStyle name="Normal 83 3 3 2" xfId="16033"/>
    <cellStyle name="Normal 85 3 3 2" xfId="16034"/>
    <cellStyle name="Normal 86 3 3 2" xfId="16035"/>
    <cellStyle name="Normal 87 3 3 2" xfId="16036"/>
    <cellStyle name="Normal 88 3 3 2" xfId="16037"/>
    <cellStyle name="Normal 89 3 3 2" xfId="16038"/>
    <cellStyle name="Normal 90 3 3 2" xfId="16039"/>
    <cellStyle name="Normal 91 3 3 2" xfId="16040"/>
    <cellStyle name="Normal 92 3 3 2" xfId="16041"/>
    <cellStyle name="Normal 93 3 3 2" xfId="16042"/>
    <cellStyle name="Normal 94 3 3 2" xfId="16043"/>
    <cellStyle name="Normal 95 3 3 2" xfId="16044"/>
    <cellStyle name="Normal 12 5 3 3 2" xfId="16045"/>
    <cellStyle name="Normal 3 2 5 3 3 2" xfId="16046"/>
    <cellStyle name="Normal 4 16 3 3 2" xfId="16047"/>
    <cellStyle name="Normal 5 2 5 3 3 2" xfId="16048"/>
    <cellStyle name="Normal 6 2 5 3 3 2" xfId="16049"/>
    <cellStyle name="Normal 8 5 3 3 2" xfId="16050"/>
    <cellStyle name="Normal 20 5 3 3 2" xfId="16051"/>
    <cellStyle name="Pourcentage 17 4 3 3 2" xfId="16052"/>
    <cellStyle name="Normal 21 5 3 3 2" xfId="16053"/>
    <cellStyle name="Pourcentage 18 4 3 3 2" xfId="16054"/>
    <cellStyle name="Normal 12 2 4 3 3 2" xfId="16055"/>
    <cellStyle name="Normal 3 2 2 3 3 3 2" xfId="16056"/>
    <cellStyle name="Normal 4 2 4 3 3 2" xfId="16057"/>
    <cellStyle name="Normal 5 2 2 3 3 3 2" xfId="16058"/>
    <cellStyle name="Normal 6 2 3 3 3 3 2" xfId="16059"/>
    <cellStyle name="Normal 8 2 3 3 3 2" xfId="16060"/>
    <cellStyle name="Normal 20 2 3 3 3 2" xfId="16061"/>
    <cellStyle name="Pourcentage 17 2 3 3 3 2" xfId="16062"/>
    <cellStyle name="Normal 21 2 3 3 3 2" xfId="16063"/>
    <cellStyle name="Pourcentage 18 2 3 3 3 2" xfId="16064"/>
    <cellStyle name="Normal 101 4 2" xfId="16065"/>
    <cellStyle name="Pourcentage 21 3 2" xfId="16066"/>
    <cellStyle name="Milliers 21 3 2" xfId="16067"/>
    <cellStyle name="20 % - Accent1 10 2 2 2 2" xfId="16068"/>
    <cellStyle name="20 % - Accent1 10 3 2 2 2" xfId="16069"/>
    <cellStyle name="20 % - Accent1 10 4 2 2" xfId="16070"/>
    <cellStyle name="20 % - Accent1 11 2 2 2" xfId="16071"/>
    <cellStyle name="20 % - Accent1 12 2 2 2" xfId="16072"/>
    <cellStyle name="20 % - Accent1 13 2 2 2" xfId="16073"/>
    <cellStyle name="20 % - Accent1 7 2 2 2 2" xfId="16074"/>
    <cellStyle name="20 % - Accent1 7 3 2 2 2" xfId="16075"/>
    <cellStyle name="20 % - Accent1 7 4 2 2" xfId="16076"/>
    <cellStyle name="20 % - Accent1 8 2 2 2 2" xfId="16077"/>
    <cellStyle name="20 % - Accent1 8 3 2 2 2" xfId="16078"/>
    <cellStyle name="20 % - Accent1 8 4 2 2" xfId="16079"/>
    <cellStyle name="20 % - Accent1 9 2 2 2 2" xfId="16080"/>
    <cellStyle name="20 % - Accent1 9 3 2 2 2" xfId="16081"/>
    <cellStyle name="20 % - Accent1 9 4 2 2" xfId="16082"/>
    <cellStyle name="20 % - Accent2 10 2 2 2 2" xfId="16083"/>
    <cellStyle name="20 % - Accent2 10 3 2 2 2" xfId="16084"/>
    <cellStyle name="20 % - Accent2 10 4 2 2" xfId="16085"/>
    <cellStyle name="20 % - Accent2 11 2 2 2" xfId="16086"/>
    <cellStyle name="20 % - Accent2 12 2 2 2" xfId="16087"/>
    <cellStyle name="20 % - Accent2 13 2 2 2" xfId="16088"/>
    <cellStyle name="20 % - Accent2 7 2 2 2 2" xfId="16089"/>
    <cellStyle name="20 % - Accent2 7 3 2 2 2" xfId="16090"/>
    <cellStyle name="20 % - Accent2 7 4 2 2" xfId="16091"/>
    <cellStyle name="20 % - Accent2 8 2 2 2 2" xfId="16092"/>
    <cellStyle name="20 % - Accent2 8 3 2 2 2" xfId="16093"/>
    <cellStyle name="20 % - Accent2 8 4 2 2" xfId="16094"/>
    <cellStyle name="20 % - Accent2 9 2 2 2 2" xfId="16095"/>
    <cellStyle name="20 % - Accent2 9 3 2 2 2" xfId="16096"/>
    <cellStyle name="20 % - Accent2 9 4 2 2" xfId="16097"/>
    <cellStyle name="20 % - Accent3 10 2 2 2 2" xfId="16098"/>
    <cellStyle name="20 % - Accent3 10 3 2 2 2" xfId="16099"/>
    <cellStyle name="20 % - Accent3 10 4 2 2" xfId="16100"/>
    <cellStyle name="20 % - Accent3 11 2 2 2" xfId="16101"/>
    <cellStyle name="20 % - Accent3 12 2 2 2" xfId="16102"/>
    <cellStyle name="20 % - Accent3 13 2 2 2" xfId="16103"/>
    <cellStyle name="20 % - Accent3 7 2 2 2 2" xfId="16104"/>
    <cellStyle name="20 % - Accent3 7 3 2 2 2" xfId="16105"/>
    <cellStyle name="20 % - Accent3 7 4 2 2" xfId="16106"/>
    <cellStyle name="20 % - Accent3 8 2 2 2 2" xfId="16107"/>
    <cellStyle name="20 % - Accent3 8 3 2 2 2" xfId="16108"/>
    <cellStyle name="20 % - Accent3 8 4 2 2" xfId="16109"/>
    <cellStyle name="20 % - Accent3 9 2 2 2 2" xfId="16110"/>
    <cellStyle name="20 % - Accent3 9 3 2 2 2" xfId="16111"/>
    <cellStyle name="20 % - Accent3 9 4 2 2" xfId="16112"/>
    <cellStyle name="20 % - Accent4 10 2 2 2 2" xfId="16113"/>
    <cellStyle name="20 % - Accent4 10 3 2 2 2" xfId="16114"/>
    <cellStyle name="20 % - Accent4 10 4 2 2" xfId="16115"/>
    <cellStyle name="20 % - Accent4 11 2 2 2" xfId="16116"/>
    <cellStyle name="20 % - Accent4 12 2 2 2" xfId="16117"/>
    <cellStyle name="20 % - Accent4 13 2 2 2" xfId="16118"/>
    <cellStyle name="20 % - Accent4 7 2 2 2 2" xfId="16119"/>
    <cellStyle name="20 % - Accent4 7 3 2 2 2" xfId="16120"/>
    <cellStyle name="20 % - Accent4 7 4 2 2" xfId="16121"/>
    <cellStyle name="20 % - Accent4 8 2 2 2 2" xfId="16122"/>
    <cellStyle name="20 % - Accent4 8 3 2 2 2" xfId="16123"/>
    <cellStyle name="20 % - Accent4 8 4 2 2" xfId="16124"/>
    <cellStyle name="20 % - Accent4 9 2 2 2 2" xfId="16125"/>
    <cellStyle name="20 % - Accent4 9 3 2 2 2" xfId="16126"/>
    <cellStyle name="20 % - Accent4 9 4 2 2" xfId="16127"/>
    <cellStyle name="20 % - Accent5 10 2 2 2 2" xfId="16128"/>
    <cellStyle name="20 % - Accent5 10 3 2 2 2" xfId="16129"/>
    <cellStyle name="20 % - Accent5 10 4 2 2" xfId="16130"/>
    <cellStyle name="20 % - Accent5 11 2 2 2" xfId="16131"/>
    <cellStyle name="20 % - Accent5 12 2 2 2" xfId="16132"/>
    <cellStyle name="20 % - Accent5 13 2 2 2" xfId="16133"/>
    <cellStyle name="20 % - Accent5 7 2 2 2 2" xfId="16134"/>
    <cellStyle name="20 % - Accent5 7 3 2 2 2" xfId="16135"/>
    <cellStyle name="20 % - Accent5 7 4 2 2" xfId="16136"/>
    <cellStyle name="20 % - Accent5 8 2 2 2 2" xfId="16137"/>
    <cellStyle name="20 % - Accent5 8 3 2 2 2" xfId="16138"/>
    <cellStyle name="20 % - Accent5 8 4 2 2" xfId="16139"/>
    <cellStyle name="20 % - Accent5 9 2 2 2 2" xfId="16140"/>
    <cellStyle name="20 % - Accent5 9 3 2 2 2" xfId="16141"/>
    <cellStyle name="20 % - Accent5 9 4 2 2" xfId="16142"/>
    <cellStyle name="20 % - Accent6 10 2 2 2 2" xfId="16143"/>
    <cellStyle name="20 % - Accent6 10 3 2 2 2" xfId="16144"/>
    <cellStyle name="20 % - Accent6 10 4 2 2" xfId="16145"/>
    <cellStyle name="20 % - Accent6 11 2 2 2" xfId="16146"/>
    <cellStyle name="20 % - Accent6 12 2 2 2" xfId="16147"/>
    <cellStyle name="20 % - Accent6 13 2 2 2" xfId="16148"/>
    <cellStyle name="20 % - Accent6 7 2 2 2 2" xfId="16149"/>
    <cellStyle name="20 % - Accent6 7 3 2 2 2" xfId="16150"/>
    <cellStyle name="20 % - Accent6 7 4 2 2" xfId="16151"/>
    <cellStyle name="20 % - Accent6 8 2 2 2 2" xfId="16152"/>
    <cellStyle name="20 % - Accent6 8 3 2 2 2" xfId="16153"/>
    <cellStyle name="20 % - Accent6 8 4 2 2" xfId="16154"/>
    <cellStyle name="20 % - Accent6 9 2 2 2 2" xfId="16155"/>
    <cellStyle name="20 % - Accent6 9 3 2 2 2" xfId="16156"/>
    <cellStyle name="20 % - Accent6 9 4 2 2" xfId="16157"/>
    <cellStyle name="20% - Accent1 10 3 2" xfId="16158"/>
    <cellStyle name="20% - Accent1 10 2 2 2" xfId="16159"/>
    <cellStyle name="20% - Accent1 11 3 2" xfId="16160"/>
    <cellStyle name="20% - Accent1 11 2 2 2" xfId="16161"/>
    <cellStyle name="20% - Accent1 12 3 2" xfId="16162"/>
    <cellStyle name="20% - Accent1 12 2 2 2" xfId="16163"/>
    <cellStyle name="20% - Accent1 13 3 2" xfId="16164"/>
    <cellStyle name="20% - Accent1 13 2 2 2" xfId="16165"/>
    <cellStyle name="20% - Accent1 14 3 2" xfId="16166"/>
    <cellStyle name="20% - Accent1 14 2 2 2" xfId="16167"/>
    <cellStyle name="20% - Accent1 15 3 2" xfId="16168"/>
    <cellStyle name="20% - Accent1 15 2 2 2" xfId="16169"/>
    <cellStyle name="20% - Accent1 16 3 2" xfId="16170"/>
    <cellStyle name="20% - Accent1 16 2 2 2" xfId="16171"/>
    <cellStyle name="20% - Accent1 17 3 2" xfId="16172"/>
    <cellStyle name="20% - Accent1 17 2 2 2" xfId="16173"/>
    <cellStyle name="20% - Accent1 18 3 2" xfId="16174"/>
    <cellStyle name="20% - Accent1 18 2 2 2" xfId="16175"/>
    <cellStyle name="20% - Accent1 19 3 2" xfId="16176"/>
    <cellStyle name="20% - Accent1 19 2 2 2" xfId="16177"/>
    <cellStyle name="20% - Accent1 2 3 2" xfId="16178"/>
    <cellStyle name="20% - Accent1 2 2 2 2" xfId="16179"/>
    <cellStyle name="20% - Accent1 20 3 2" xfId="16180"/>
    <cellStyle name="20% - Accent1 20 2 2 2" xfId="16181"/>
    <cellStyle name="20% - Accent1 21 3 2" xfId="16182"/>
    <cellStyle name="20% - Accent1 21 2 2 2" xfId="16183"/>
    <cellStyle name="20% - Accent1 22 3 2" xfId="16184"/>
    <cellStyle name="20% - Accent1 22 2 2 2" xfId="16185"/>
    <cellStyle name="20% - Accent1 23 3 2" xfId="16186"/>
    <cellStyle name="20% - Accent1 23 2 2 2" xfId="16187"/>
    <cellStyle name="20% - Accent1 24 3 2" xfId="16188"/>
    <cellStyle name="20% - Accent1 24 2 2 2" xfId="16189"/>
    <cellStyle name="20% - Accent1 25 3 2" xfId="16190"/>
    <cellStyle name="20% - Accent1 25 2 2 2" xfId="16191"/>
    <cellStyle name="20% - Accent1 26 3 2" xfId="16192"/>
    <cellStyle name="20% - Accent1 26 2 2 2" xfId="16193"/>
    <cellStyle name="20% - Accent1 27 3 2" xfId="16194"/>
    <cellStyle name="20% - Accent1 27 2 2 2" xfId="16195"/>
    <cellStyle name="20% - Accent1 28 3 2" xfId="16196"/>
    <cellStyle name="20% - Accent1 28 2 2 2" xfId="16197"/>
    <cellStyle name="20% - Accent1 3 3 2" xfId="16198"/>
    <cellStyle name="20% - Accent1 3 2 2 2" xfId="16199"/>
    <cellStyle name="20% - Accent1 4 3 2" xfId="16200"/>
    <cellStyle name="20% - Accent1 4 2 2 2" xfId="16201"/>
    <cellStyle name="20% - Accent1 5 3 2" xfId="16202"/>
    <cellStyle name="20% - Accent1 5 2 2 2" xfId="16203"/>
    <cellStyle name="20% - Accent1 6 3 2" xfId="16204"/>
    <cellStyle name="20% - Accent1 6 2 2 2" xfId="16205"/>
    <cellStyle name="20% - Accent1 7 3 2" xfId="16206"/>
    <cellStyle name="20% - Accent1 7 2 2 2" xfId="16207"/>
    <cellStyle name="20% - Accent1 8 3 2" xfId="16208"/>
    <cellStyle name="20% - Accent1 8 2 2 2" xfId="16209"/>
    <cellStyle name="20% - Accent1 9 3 2" xfId="16210"/>
    <cellStyle name="20% - Accent1 9 2 2 2" xfId="16211"/>
    <cellStyle name="20% - Accent2 10 3 2" xfId="16212"/>
    <cellStyle name="20% - Accent2 10 2 2 2" xfId="16213"/>
    <cellStyle name="20% - Accent2 11 3 2" xfId="16214"/>
    <cellStyle name="20% - Accent2 11 2 2 2" xfId="16215"/>
    <cellStyle name="20% - Accent2 12 3 2" xfId="16216"/>
    <cellStyle name="20% - Accent2 12 2 2 2" xfId="16217"/>
    <cellStyle name="20% - Accent2 13 3 2" xfId="16218"/>
    <cellStyle name="20% - Accent2 13 2 2 2" xfId="16219"/>
    <cellStyle name="20% - Accent2 14 3 2" xfId="16220"/>
    <cellStyle name="20% - Accent2 14 2 2 2" xfId="16221"/>
    <cellStyle name="20% - Accent2 15 3 2" xfId="16222"/>
    <cellStyle name="20% - Accent2 15 2 2 2" xfId="16223"/>
    <cellStyle name="20% - Accent2 16 3 2" xfId="16224"/>
    <cellStyle name="20% - Accent2 16 2 2 2" xfId="16225"/>
    <cellStyle name="20% - Accent2 17 3 2" xfId="16226"/>
    <cellStyle name="20% - Accent2 17 2 2 2" xfId="16227"/>
    <cellStyle name="20% - Accent2 18 3 2" xfId="16228"/>
    <cellStyle name="20% - Accent2 18 2 2 2" xfId="16229"/>
    <cellStyle name="20% - Accent2 19 3 2" xfId="16230"/>
    <cellStyle name="20% - Accent2 19 2 2 2" xfId="16231"/>
    <cellStyle name="20% - Accent2 2 3 2" xfId="16232"/>
    <cellStyle name="20% - Accent2 2 2 2 2" xfId="16233"/>
    <cellStyle name="20% - Accent2 20 3 2" xfId="16234"/>
    <cellStyle name="20% - Accent2 20 2 2 2" xfId="16235"/>
    <cellStyle name="20% - Accent2 21 3 2" xfId="16236"/>
    <cellStyle name="20% - Accent2 21 2 2 2" xfId="16237"/>
    <cellStyle name="20% - Accent2 22 3 2" xfId="16238"/>
    <cellStyle name="20% - Accent2 22 2 2 2" xfId="16239"/>
    <cellStyle name="20% - Accent2 23 3 2" xfId="16240"/>
    <cellStyle name="20% - Accent2 23 2 2 2" xfId="16241"/>
    <cellStyle name="20% - Accent2 24 3 2" xfId="16242"/>
    <cellStyle name="20% - Accent2 24 2 2 2" xfId="16243"/>
    <cellStyle name="20% - Accent2 25 3 2" xfId="16244"/>
    <cellStyle name="20% - Accent2 25 2 2 2" xfId="16245"/>
    <cellStyle name="20% - Accent2 26 3 2" xfId="16246"/>
    <cellStyle name="20% - Accent2 26 2 2 2" xfId="16247"/>
    <cellStyle name="20% - Accent2 27 3 2" xfId="16248"/>
    <cellStyle name="20% - Accent2 27 2 2 2" xfId="16249"/>
    <cellStyle name="20% - Accent2 28 3 2" xfId="16250"/>
    <cellStyle name="20% - Accent2 28 2 2 2" xfId="16251"/>
    <cellStyle name="20% - Accent2 3 3 2" xfId="16252"/>
    <cellStyle name="20% - Accent2 3 2 2 2" xfId="16253"/>
    <cellStyle name="20% - Accent2 4 3 2" xfId="16254"/>
    <cellStyle name="20% - Accent2 4 2 2 2" xfId="16255"/>
    <cellStyle name="20% - Accent2 5 3 2" xfId="16256"/>
    <cellStyle name="20% - Accent2 5 2 2 2" xfId="16257"/>
    <cellStyle name="20% - Accent2 6 3 2" xfId="16258"/>
    <cellStyle name="20% - Accent2 6 2 2 2" xfId="16259"/>
    <cellStyle name="20% - Accent2 7 3 2" xfId="16260"/>
    <cellStyle name="20% - Accent2 7 2 2 2" xfId="16261"/>
    <cellStyle name="20% - Accent2 8 3 2" xfId="16262"/>
    <cellStyle name="20% - Accent2 8 2 2 2" xfId="16263"/>
    <cellStyle name="20% - Accent2 9 3 2" xfId="16264"/>
    <cellStyle name="20% - Accent2 9 2 2 2" xfId="16265"/>
    <cellStyle name="20% - Accent3 10 3 2" xfId="16266"/>
    <cellStyle name="20% - Accent3 10 2 2 2" xfId="16267"/>
    <cellStyle name="20% - Accent3 11 3 2" xfId="16268"/>
    <cellStyle name="20% - Accent3 11 2 2 2" xfId="16269"/>
    <cellStyle name="20% - Accent3 12 3 2" xfId="16270"/>
    <cellStyle name="20% - Accent3 12 2 2 2" xfId="16271"/>
    <cellStyle name="20% - Accent3 13 3 2" xfId="16272"/>
    <cellStyle name="20% - Accent3 13 2 2 2" xfId="16273"/>
    <cellStyle name="20% - Accent3 14 3 2" xfId="16274"/>
    <cellStyle name="20% - Accent3 14 2 2 2" xfId="16275"/>
    <cellStyle name="20% - Accent3 15 3 2" xfId="16276"/>
    <cellStyle name="20% - Accent3 15 2 2 2" xfId="16277"/>
    <cellStyle name="20% - Accent3 16 3 2" xfId="16278"/>
    <cellStyle name="20% - Accent3 16 2 2 2" xfId="16279"/>
    <cellStyle name="20% - Accent3 17 3 2" xfId="16280"/>
    <cellStyle name="20% - Accent3 17 2 2 2" xfId="16281"/>
    <cellStyle name="20% - Accent3 18 3 2" xfId="16282"/>
    <cellStyle name="20% - Accent3 18 2 2 2" xfId="16283"/>
    <cellStyle name="20% - Accent3 19 3 2" xfId="16284"/>
    <cellStyle name="20% - Accent3 19 2 2 2" xfId="16285"/>
    <cellStyle name="20% - Accent3 2 3 2" xfId="16286"/>
    <cellStyle name="20% - Accent3 2 2 2 2" xfId="16287"/>
    <cellStyle name="20% - Accent3 20 3 2" xfId="16288"/>
    <cellStyle name="20% - Accent3 20 2 2 2" xfId="16289"/>
    <cellStyle name="20% - Accent3 21 3 2" xfId="16290"/>
    <cellStyle name="20% - Accent3 21 2 2 2" xfId="16291"/>
    <cellStyle name="20% - Accent3 22 3 2" xfId="16292"/>
    <cellStyle name="20% - Accent3 22 2 2 2" xfId="16293"/>
    <cellStyle name="20% - Accent3 23 3 2" xfId="16294"/>
    <cellStyle name="20% - Accent3 23 2 2 2" xfId="16295"/>
    <cellStyle name="20% - Accent3 24 3 2" xfId="16296"/>
    <cellStyle name="20% - Accent3 24 2 2 2" xfId="16297"/>
    <cellStyle name="20% - Accent3 25 3 2" xfId="16298"/>
    <cellStyle name="20% - Accent3 25 2 2 2" xfId="16299"/>
    <cellStyle name="20% - Accent3 26 3 2" xfId="16300"/>
    <cellStyle name="20% - Accent3 26 2 2 2" xfId="16301"/>
    <cellStyle name="20% - Accent3 27 3 2" xfId="16302"/>
    <cellStyle name="20% - Accent3 27 2 2 2" xfId="16303"/>
    <cellStyle name="20% - Accent3 28 3 2" xfId="16304"/>
    <cellStyle name="20% - Accent3 28 2 2 2" xfId="16305"/>
    <cellStyle name="20% - Accent3 3 3 2" xfId="16306"/>
    <cellStyle name="20% - Accent3 3 2 2 2" xfId="16307"/>
    <cellStyle name="20% - Accent3 4 3 2" xfId="16308"/>
    <cellStyle name="20% - Accent3 4 2 2 2" xfId="16309"/>
    <cellStyle name="20% - Accent3 5 3 2" xfId="16310"/>
    <cellStyle name="20% - Accent3 5 2 2 2" xfId="16311"/>
    <cellStyle name="20% - Accent3 6 3 2" xfId="16312"/>
    <cellStyle name="20% - Accent3 6 2 2 2" xfId="16313"/>
    <cellStyle name="20% - Accent3 7 3 2" xfId="16314"/>
    <cellStyle name="20% - Accent3 7 2 2 2" xfId="16315"/>
    <cellStyle name="20% - Accent3 8 3 2" xfId="16316"/>
    <cellStyle name="20% - Accent3 8 2 2 2" xfId="16317"/>
    <cellStyle name="20% - Accent3 9 3 2" xfId="16318"/>
    <cellStyle name="20% - Accent3 9 2 2 2" xfId="16319"/>
    <cellStyle name="20% - Accent4 10 3 2" xfId="16320"/>
    <cellStyle name="20% - Accent4 10 2 2 2" xfId="16321"/>
    <cellStyle name="20% - Accent4 11 3 2" xfId="16322"/>
    <cellStyle name="20% - Accent4 11 2 2 2" xfId="16323"/>
    <cellStyle name="20% - Accent4 12 3 2" xfId="16324"/>
    <cellStyle name="20% - Accent4 12 2 2 2" xfId="16325"/>
    <cellStyle name="20% - Accent4 13 3 2" xfId="16326"/>
    <cellStyle name="20% - Accent4 13 2 2 2" xfId="16327"/>
    <cellStyle name="20% - Accent4 14 3 2" xfId="16328"/>
    <cellStyle name="20% - Accent4 14 2 2 2" xfId="16329"/>
    <cellStyle name="20% - Accent4 15 3 2" xfId="16330"/>
    <cellStyle name="20% - Accent4 15 2 2 2" xfId="16331"/>
    <cellStyle name="20% - Accent4 16 3 2" xfId="16332"/>
    <cellStyle name="20% - Accent4 16 2 2 2" xfId="16333"/>
    <cellStyle name="20% - Accent4 17 3 2" xfId="16334"/>
    <cellStyle name="20% - Accent4 17 2 2 2" xfId="16335"/>
    <cellStyle name="20% - Accent4 18 3 2" xfId="16336"/>
    <cellStyle name="20% - Accent4 18 2 2 2" xfId="16337"/>
    <cellStyle name="20% - Accent4 19 3 2" xfId="16338"/>
    <cellStyle name="20% - Accent4 19 2 2 2" xfId="16339"/>
    <cellStyle name="20% - Accent4 2 3 2" xfId="16340"/>
    <cellStyle name="20% - Accent4 2 2 2 2" xfId="16341"/>
    <cellStyle name="20% - Accent4 20 3 2" xfId="16342"/>
    <cellStyle name="20% - Accent4 20 2 2 2" xfId="16343"/>
    <cellStyle name="20% - Accent4 21 3 2" xfId="16344"/>
    <cellStyle name="20% - Accent4 21 2 2 2" xfId="16345"/>
    <cellStyle name="20% - Accent4 22 3 2" xfId="16346"/>
    <cellStyle name="20% - Accent4 22 2 2 2" xfId="16347"/>
    <cellStyle name="20% - Accent4 23 3 2" xfId="16348"/>
    <cellStyle name="20% - Accent4 23 2 2 2" xfId="16349"/>
    <cellStyle name="20% - Accent4 24 3 2" xfId="16350"/>
    <cellStyle name="20% - Accent4 24 2 2 2" xfId="16351"/>
    <cellStyle name="20% - Accent4 25 3 2" xfId="16352"/>
    <cellStyle name="20% - Accent4 25 2 2 2" xfId="16353"/>
    <cellStyle name="20% - Accent4 26 3 2" xfId="16354"/>
    <cellStyle name="20% - Accent4 26 2 2 2" xfId="16355"/>
    <cellStyle name="20% - Accent4 27 3 2" xfId="16356"/>
    <cellStyle name="20% - Accent4 27 2 2 2" xfId="16357"/>
    <cellStyle name="20% - Accent4 28 3 2" xfId="16358"/>
    <cellStyle name="20% - Accent4 28 2 2 2" xfId="16359"/>
    <cellStyle name="20% - Accent4 3 3 2" xfId="16360"/>
    <cellStyle name="20% - Accent4 3 2 2 2" xfId="16361"/>
    <cellStyle name="20% - Accent4 4 3 2" xfId="16362"/>
    <cellStyle name="20% - Accent4 4 2 2 2" xfId="16363"/>
    <cellStyle name="20% - Accent4 5 3 2" xfId="16364"/>
    <cellStyle name="20% - Accent4 5 2 2 2" xfId="16365"/>
    <cellStyle name="20% - Accent4 6 3 2" xfId="16366"/>
    <cellStyle name="20% - Accent4 6 2 2 2" xfId="16367"/>
    <cellStyle name="20% - Accent4 7 3 2" xfId="16368"/>
    <cellStyle name="20% - Accent4 7 2 2 2" xfId="16369"/>
    <cellStyle name="20% - Accent4 8 3 2" xfId="16370"/>
    <cellStyle name="20% - Accent4 8 2 2 2" xfId="16371"/>
    <cellStyle name="20% - Accent4 9 3 2" xfId="16372"/>
    <cellStyle name="20% - Accent4 9 2 2 2" xfId="16373"/>
    <cellStyle name="20% - Accent5 10 3 2" xfId="16374"/>
    <cellStyle name="20% - Accent5 10 2 2 2" xfId="16375"/>
    <cellStyle name="20% - Accent5 11 3 2" xfId="16376"/>
    <cellStyle name="20% - Accent5 11 2 2 2" xfId="16377"/>
    <cellStyle name="20% - Accent5 12 3 2" xfId="16378"/>
    <cellStyle name="20% - Accent5 12 2 2 2" xfId="16379"/>
    <cellStyle name="20% - Accent5 13 3 2" xfId="16380"/>
    <cellStyle name="20% - Accent5 13 2 2 2" xfId="16381"/>
    <cellStyle name="20% - Accent5 14 3 2" xfId="16382"/>
    <cellStyle name="20% - Accent5 14 2 2 2" xfId="16383"/>
    <cellStyle name="20% - Accent5 15 3 2" xfId="16384"/>
    <cellStyle name="20% - Accent5 15 2 2 2" xfId="16385"/>
    <cellStyle name="20% - Accent5 16 3 2" xfId="16386"/>
    <cellStyle name="20% - Accent5 16 2 2 2" xfId="16387"/>
    <cellStyle name="20% - Accent5 17 3 2" xfId="16388"/>
    <cellStyle name="20% - Accent5 17 2 2 2" xfId="16389"/>
    <cellStyle name="20% - Accent5 18 3 2" xfId="16390"/>
    <cellStyle name="20% - Accent5 18 2 2 2" xfId="16391"/>
    <cellStyle name="20% - Accent5 19 3 2" xfId="16392"/>
    <cellStyle name="20% - Accent5 19 2 2 2" xfId="16393"/>
    <cellStyle name="20% - Accent5 2 3 2" xfId="16394"/>
    <cellStyle name="20% - Accent5 2 2 2 2" xfId="16395"/>
    <cellStyle name="20% - Accent5 20 3 2" xfId="16396"/>
    <cellStyle name="20% - Accent5 20 2 2 2" xfId="16397"/>
    <cellStyle name="20% - Accent5 21 3 2" xfId="16398"/>
    <cellStyle name="20% - Accent5 21 2 2 2" xfId="16399"/>
    <cellStyle name="20% - Accent5 22 3 2" xfId="16400"/>
    <cellStyle name="20% - Accent5 22 2 2 2" xfId="16401"/>
    <cellStyle name="20% - Accent5 23 3 2" xfId="16402"/>
    <cellStyle name="20% - Accent5 23 2 2 2" xfId="16403"/>
    <cellStyle name="20% - Accent5 24 3 2" xfId="16404"/>
    <cellStyle name="20% - Accent5 24 2 2 2" xfId="16405"/>
    <cellStyle name="20% - Accent5 25 3 2" xfId="16406"/>
    <cellStyle name="20% - Accent5 25 2 2 2" xfId="16407"/>
    <cellStyle name="20% - Accent5 26 3 2" xfId="16408"/>
    <cellStyle name="20% - Accent5 26 2 2 2" xfId="16409"/>
    <cellStyle name="20% - Accent5 27 3 2" xfId="16410"/>
    <cellStyle name="20% - Accent5 27 2 2 2" xfId="16411"/>
    <cellStyle name="20% - Accent5 28 3 2" xfId="16412"/>
    <cellStyle name="20% - Accent5 28 2 2 2" xfId="16413"/>
    <cellStyle name="20% - Accent5 3 3 2" xfId="16414"/>
    <cellStyle name="20% - Accent5 3 2 2 2" xfId="16415"/>
    <cellStyle name="20% - Accent5 4 3 2" xfId="16416"/>
    <cellStyle name="20% - Accent5 4 2 2 2" xfId="16417"/>
    <cellStyle name="20% - Accent5 5 3 2" xfId="16418"/>
    <cellStyle name="20% - Accent5 5 2 2 2" xfId="16419"/>
    <cellStyle name="20% - Accent5 6 3 2" xfId="16420"/>
    <cellStyle name="20% - Accent5 6 2 2 2" xfId="16421"/>
    <cellStyle name="20% - Accent5 7 3 2" xfId="16422"/>
    <cellStyle name="20% - Accent5 7 2 2 2" xfId="16423"/>
    <cellStyle name="20% - Accent5 8 3 2" xfId="16424"/>
    <cellStyle name="20% - Accent5 8 2 2 2" xfId="16425"/>
    <cellStyle name="20% - Accent5 9 3 2" xfId="16426"/>
    <cellStyle name="20% - Accent5 9 2 2 2" xfId="16427"/>
    <cellStyle name="20% - Accent6 10 3 2" xfId="16428"/>
    <cellStyle name="20% - Accent6 10 2 2 2" xfId="16429"/>
    <cellStyle name="20% - Accent6 11 3 2" xfId="16430"/>
    <cellStyle name="20% - Accent6 11 2 2 2" xfId="16431"/>
    <cellStyle name="20% - Accent6 12 3 2" xfId="16432"/>
    <cellStyle name="20% - Accent6 12 2 2 2" xfId="16433"/>
    <cellStyle name="20% - Accent6 13 3 2" xfId="16434"/>
    <cellStyle name="20% - Accent6 13 2 2 2" xfId="16435"/>
    <cellStyle name="20% - Accent6 14 3 2" xfId="16436"/>
    <cellStyle name="20% - Accent6 14 2 2 2" xfId="16437"/>
    <cellStyle name="20% - Accent6 15 3 2" xfId="16438"/>
    <cellStyle name="20% - Accent6 15 2 2 2" xfId="16439"/>
    <cellStyle name="20% - Accent6 16 3 2" xfId="16440"/>
    <cellStyle name="20% - Accent6 16 2 2 2" xfId="16441"/>
    <cellStyle name="20% - Accent6 17 3 2" xfId="16442"/>
    <cellStyle name="20% - Accent6 17 2 2 2" xfId="16443"/>
    <cellStyle name="20% - Accent6 18 3 2" xfId="16444"/>
    <cellStyle name="20% - Accent6 18 2 2 2" xfId="16445"/>
    <cellStyle name="20% - Accent6 19 3 2" xfId="16446"/>
    <cellStyle name="20% - Accent6 19 2 2 2" xfId="16447"/>
    <cellStyle name="20% - Accent6 2 3 2" xfId="16448"/>
    <cellStyle name="20% - Accent6 2 2 2 2" xfId="16449"/>
    <cellStyle name="20% - Accent6 20 3 2" xfId="16450"/>
    <cellStyle name="20% - Accent6 20 2 2 2" xfId="16451"/>
    <cellStyle name="20% - Accent6 21 3 2" xfId="16452"/>
    <cellStyle name="20% - Accent6 21 2 2 2" xfId="16453"/>
    <cellStyle name="20% - Accent6 22 3 2" xfId="16454"/>
    <cellStyle name="20% - Accent6 22 2 2 2" xfId="16455"/>
    <cellStyle name="20% - Accent6 23 3 2" xfId="16456"/>
    <cellStyle name="20% - Accent6 23 2 2 2" xfId="16457"/>
    <cellStyle name="20% - Accent6 24 3 2" xfId="16458"/>
    <cellStyle name="20% - Accent6 24 2 2 2" xfId="16459"/>
    <cellStyle name="20% - Accent6 25 3 2" xfId="16460"/>
    <cellStyle name="20% - Accent6 25 2 2 2" xfId="16461"/>
    <cellStyle name="20% - Accent6 26 3 2" xfId="16462"/>
    <cellStyle name="20% - Accent6 26 2 2 2" xfId="16463"/>
    <cellStyle name="20% - Accent6 27 3 2" xfId="16464"/>
    <cellStyle name="20% - Accent6 27 2 2 2" xfId="16465"/>
    <cellStyle name="20% - Accent6 28 3 2" xfId="16466"/>
    <cellStyle name="20% - Accent6 28 2 2 2" xfId="16467"/>
    <cellStyle name="20% - Accent6 3 3 2" xfId="16468"/>
    <cellStyle name="20% - Accent6 3 2 2 2" xfId="16469"/>
    <cellStyle name="20% - Accent6 4 3 2" xfId="16470"/>
    <cellStyle name="20% - Accent6 4 2 2 2" xfId="16471"/>
    <cellStyle name="20% - Accent6 5 3 2" xfId="16472"/>
    <cellStyle name="20% - Accent6 5 2 2 2" xfId="16473"/>
    <cellStyle name="20% - Accent6 6 3 2" xfId="16474"/>
    <cellStyle name="20% - Accent6 6 2 2 2" xfId="16475"/>
    <cellStyle name="20% - Accent6 7 3 2" xfId="16476"/>
    <cellStyle name="20% - Accent6 7 2 2 2" xfId="16477"/>
    <cellStyle name="20% - Accent6 8 3 2" xfId="16478"/>
    <cellStyle name="20% - Accent6 8 2 2 2" xfId="16479"/>
    <cellStyle name="20% - Accent6 9 3 2" xfId="16480"/>
    <cellStyle name="20% - Accent6 9 2 2 2" xfId="16481"/>
    <cellStyle name="40 % - Accent1 10 2 2 2 2" xfId="16482"/>
    <cellStyle name="40 % - Accent1 10 3 2 2 2" xfId="16483"/>
    <cellStyle name="40 % - Accent1 10 4 2 2" xfId="16484"/>
    <cellStyle name="40 % - Accent1 11 2 2 2" xfId="16485"/>
    <cellStyle name="40 % - Accent1 12 2 2 2" xfId="16486"/>
    <cellStyle name="40 % - Accent1 13 2 2 2" xfId="16487"/>
    <cellStyle name="40 % - Accent1 7 2 2 2 2" xfId="16488"/>
    <cellStyle name="40 % - Accent1 7 3 2 2 2" xfId="16489"/>
    <cellStyle name="40 % - Accent1 7 4 2 2" xfId="16490"/>
    <cellStyle name="40 % - Accent1 8 2 2 2 2" xfId="16491"/>
    <cellStyle name="40 % - Accent1 8 3 2 2 2" xfId="16492"/>
    <cellStyle name="40 % - Accent1 8 4 2 2" xfId="16493"/>
    <cellStyle name="40 % - Accent1 9 2 2 2 2" xfId="16494"/>
    <cellStyle name="40 % - Accent1 9 3 2 2 2" xfId="16495"/>
    <cellStyle name="40 % - Accent1 9 4 2 2" xfId="16496"/>
    <cellStyle name="40 % - Accent2 10 2 2 2 2" xfId="16497"/>
    <cellStyle name="40 % - Accent2 10 3 2 2 2" xfId="16498"/>
    <cellStyle name="40 % - Accent2 10 4 2 2" xfId="16499"/>
    <cellStyle name="40 % - Accent2 11 2 2 2" xfId="16500"/>
    <cellStyle name="40 % - Accent2 12 2 2 2" xfId="16501"/>
    <cellStyle name="40 % - Accent2 13 2 2 2" xfId="16502"/>
    <cellStyle name="40 % - Accent2 7 2 2 2 2" xfId="16503"/>
    <cellStyle name="40 % - Accent2 7 3 2 2 2" xfId="16504"/>
    <cellStyle name="40 % - Accent2 7 4 2 2" xfId="16505"/>
    <cellStyle name="40 % - Accent2 8 2 2 2 2" xfId="16506"/>
    <cellStyle name="40 % - Accent2 8 3 2 2 2" xfId="16507"/>
    <cellStyle name="40 % - Accent2 8 4 2 2" xfId="16508"/>
    <cellStyle name="40 % - Accent2 9 2 2 2 2" xfId="16509"/>
    <cellStyle name="40 % - Accent2 9 3 2 2 2" xfId="16510"/>
    <cellStyle name="40 % - Accent2 9 4 2 2" xfId="16511"/>
    <cellStyle name="40 % - Accent3 10 2 2 2 2" xfId="16512"/>
    <cellStyle name="40 % - Accent3 10 3 2 2 2" xfId="16513"/>
    <cellStyle name="40 % - Accent3 10 4 2 2" xfId="16514"/>
    <cellStyle name="40 % - Accent3 11 2 2 2" xfId="16515"/>
    <cellStyle name="40 % - Accent3 12 2 2 2" xfId="16516"/>
    <cellStyle name="40 % - Accent3 13 2 2 2" xfId="16517"/>
    <cellStyle name="40 % - Accent3 7 2 2 2 2" xfId="16518"/>
    <cellStyle name="40 % - Accent3 7 3 2 2 2" xfId="16519"/>
    <cellStyle name="40 % - Accent3 7 4 2 2" xfId="16520"/>
    <cellStyle name="40 % - Accent3 8 2 2 2 2" xfId="16521"/>
    <cellStyle name="40 % - Accent3 8 3 2 2 2" xfId="16522"/>
    <cellStyle name="40 % - Accent3 8 4 2 2" xfId="16523"/>
    <cellStyle name="40 % - Accent3 9 2 2 2 2" xfId="16524"/>
    <cellStyle name="40 % - Accent3 9 3 2 2 2" xfId="16525"/>
    <cellStyle name="40 % - Accent3 9 4 2 2" xfId="16526"/>
    <cellStyle name="40 % - Accent4 10 2 2 2 2" xfId="16527"/>
    <cellStyle name="40 % - Accent4 10 3 2 2 2" xfId="16528"/>
    <cellStyle name="40 % - Accent4 10 4 2 2" xfId="16529"/>
    <cellStyle name="40 % - Accent4 11 2 2 2" xfId="16530"/>
    <cellStyle name="40 % - Accent4 12 2 2 2" xfId="16531"/>
    <cellStyle name="40 % - Accent4 13 2 2 2" xfId="16532"/>
    <cellStyle name="40 % - Accent4 7 2 2 2 2" xfId="16533"/>
    <cellStyle name="40 % - Accent4 7 3 2 2 2" xfId="16534"/>
    <cellStyle name="40 % - Accent4 7 4 2 2" xfId="16535"/>
    <cellStyle name="40 % - Accent4 8 2 2 2 2" xfId="16536"/>
    <cellStyle name="40 % - Accent4 8 3 2 2 2" xfId="16537"/>
    <cellStyle name="40 % - Accent4 8 4 2 2" xfId="16538"/>
    <cellStyle name="40 % - Accent4 9 2 2 2 2" xfId="16539"/>
    <cellStyle name="40 % - Accent4 9 3 2 2 2" xfId="16540"/>
    <cellStyle name="40 % - Accent4 9 4 2 2" xfId="16541"/>
    <cellStyle name="40 % - Accent5 10 2 2 2 2" xfId="16542"/>
    <cellStyle name="40 % - Accent5 10 3 2 2 2" xfId="16543"/>
    <cellStyle name="40 % - Accent5 10 4 2 2" xfId="16544"/>
    <cellStyle name="40 % - Accent5 11 2 2 2" xfId="16545"/>
    <cellStyle name="40 % - Accent5 12 2 2 2" xfId="16546"/>
    <cellStyle name="40 % - Accent5 13 2 2 2" xfId="16547"/>
    <cellStyle name="40 % - Accent5 7 2 2 2 2" xfId="16548"/>
    <cellStyle name="40 % - Accent5 7 3 2 2 2" xfId="16549"/>
    <cellStyle name="40 % - Accent5 7 4 2 2" xfId="16550"/>
    <cellStyle name="40 % - Accent5 8 2 2 2 2" xfId="16551"/>
    <cellStyle name="40 % - Accent5 8 3 2 2 2" xfId="16552"/>
    <cellStyle name="40 % - Accent5 8 4 2 2" xfId="16553"/>
    <cellStyle name="40 % - Accent5 9 2 2 2 2" xfId="16554"/>
    <cellStyle name="40 % - Accent5 9 3 2 2 2" xfId="16555"/>
    <cellStyle name="40 % - Accent5 9 4 2 2" xfId="16556"/>
    <cellStyle name="40 % - Accent6 10 2 2 2 2" xfId="16557"/>
    <cellStyle name="40 % - Accent6 10 3 2 2 2" xfId="16558"/>
    <cellStyle name="40 % - Accent6 10 4 2 2" xfId="16559"/>
    <cellStyle name="40 % - Accent6 11 2 2 2" xfId="16560"/>
    <cellStyle name="40 % - Accent6 12 2 2 2" xfId="16561"/>
    <cellStyle name="40 % - Accent6 13 2 2 2" xfId="16562"/>
    <cellStyle name="40 % - Accent6 7 2 2 2 2" xfId="16563"/>
    <cellStyle name="40 % - Accent6 7 3 2 2 2" xfId="16564"/>
    <cellStyle name="40 % - Accent6 7 4 2 2" xfId="16565"/>
    <cellStyle name="40 % - Accent6 8 2 2 2 2" xfId="16566"/>
    <cellStyle name="40 % - Accent6 8 3 2 2 2" xfId="16567"/>
    <cellStyle name="40 % - Accent6 8 4 2 2" xfId="16568"/>
    <cellStyle name="40 % - Accent6 9 2 2 2 2" xfId="16569"/>
    <cellStyle name="40 % - Accent6 9 3 2 2 2" xfId="16570"/>
    <cellStyle name="40 % - Accent6 9 4 2 2" xfId="16571"/>
    <cellStyle name="40% - Accent1 10 3 2" xfId="16572"/>
    <cellStyle name="40% - Accent1 10 2 2 2" xfId="16573"/>
    <cellStyle name="40% - Accent1 11 3 2" xfId="16574"/>
    <cellStyle name="40% - Accent1 11 2 2 2" xfId="16575"/>
    <cellStyle name="40% - Accent1 12 3 2" xfId="16576"/>
    <cellStyle name="40% - Accent1 12 2 2 2" xfId="16577"/>
    <cellStyle name="40% - Accent1 13 3 2" xfId="16578"/>
    <cellStyle name="40% - Accent1 13 2 2 2" xfId="16579"/>
    <cellStyle name="40% - Accent1 14 3 2" xfId="16580"/>
    <cellStyle name="40% - Accent1 14 2 2 2" xfId="16581"/>
    <cellStyle name="40% - Accent1 15 3 2" xfId="16582"/>
    <cellStyle name="40% - Accent1 15 2 2 2" xfId="16583"/>
    <cellStyle name="40% - Accent1 16 3 2" xfId="16584"/>
    <cellStyle name="40% - Accent1 16 2 2 2" xfId="16585"/>
    <cellStyle name="40% - Accent1 17 3 2" xfId="16586"/>
    <cellStyle name="40% - Accent1 17 2 2 2" xfId="16587"/>
    <cellStyle name="40% - Accent1 18 3 2" xfId="16588"/>
    <cellStyle name="40% - Accent1 18 2 2 2" xfId="16589"/>
    <cellStyle name="40% - Accent1 19 3 2" xfId="16590"/>
    <cellStyle name="40% - Accent1 19 2 2 2" xfId="16591"/>
    <cellStyle name="40% - Accent1 2 3 2" xfId="16592"/>
    <cellStyle name="40% - Accent1 2 2 2 2" xfId="16593"/>
    <cellStyle name="40% - Accent1 20 3 2" xfId="16594"/>
    <cellStyle name="40% - Accent1 20 2 2 2" xfId="16595"/>
    <cellStyle name="40% - Accent1 21 3 2" xfId="16596"/>
    <cellStyle name="40% - Accent1 21 2 2 2" xfId="16597"/>
    <cellStyle name="40% - Accent1 22 3 2" xfId="16598"/>
    <cellStyle name="40% - Accent1 22 2 2 2" xfId="16599"/>
    <cellStyle name="40% - Accent1 23 3 2" xfId="16600"/>
    <cellStyle name="40% - Accent1 23 2 2 2" xfId="16601"/>
    <cellStyle name="40% - Accent1 24 3 2" xfId="16602"/>
    <cellStyle name="40% - Accent1 24 2 2 2" xfId="16603"/>
    <cellStyle name="40% - Accent1 25 3 2" xfId="16604"/>
    <cellStyle name="40% - Accent1 25 2 2 2" xfId="16605"/>
    <cellStyle name="40% - Accent1 26 3 2" xfId="16606"/>
    <cellStyle name="40% - Accent1 26 2 2 2" xfId="16607"/>
    <cellStyle name="40% - Accent1 27 3 2" xfId="16608"/>
    <cellStyle name="40% - Accent1 27 2 2 2" xfId="16609"/>
    <cellStyle name="40% - Accent1 28 3 2" xfId="16610"/>
    <cellStyle name="40% - Accent1 28 2 2 2" xfId="16611"/>
    <cellStyle name="40% - Accent1 3 3 2" xfId="16612"/>
    <cellStyle name="40% - Accent1 3 2 2 2" xfId="16613"/>
    <cellStyle name="40% - Accent1 4 3 2" xfId="16614"/>
    <cellStyle name="40% - Accent1 4 2 2 2" xfId="16615"/>
    <cellStyle name="40% - Accent1 5 3 2" xfId="16616"/>
    <cellStyle name="40% - Accent1 5 2 2 2" xfId="16617"/>
    <cellStyle name="40% - Accent1 6 3 2" xfId="16618"/>
    <cellStyle name="40% - Accent1 6 2 2 2" xfId="16619"/>
    <cellStyle name="40% - Accent1 7 3 2" xfId="16620"/>
    <cellStyle name="40% - Accent1 7 2 2 2" xfId="16621"/>
    <cellStyle name="40% - Accent1 8 3 2" xfId="16622"/>
    <cellStyle name="40% - Accent1 8 2 2 2" xfId="16623"/>
    <cellStyle name="40% - Accent1 9 3 2" xfId="16624"/>
    <cellStyle name="40% - Accent1 9 2 2 2" xfId="16625"/>
    <cellStyle name="40% - Accent2 10 3 2" xfId="16626"/>
    <cellStyle name="40% - Accent2 10 2 2 2" xfId="16627"/>
    <cellStyle name="40% - Accent2 11 3 2" xfId="16628"/>
    <cellStyle name="40% - Accent2 11 2 2 2" xfId="16629"/>
    <cellStyle name="40% - Accent2 12 3 2" xfId="16630"/>
    <cellStyle name="40% - Accent2 12 2 2 2" xfId="16631"/>
    <cellStyle name="40% - Accent2 13 3 2" xfId="16632"/>
    <cellStyle name="40% - Accent2 13 2 2 2" xfId="16633"/>
    <cellStyle name="40% - Accent2 14 3 2" xfId="16634"/>
    <cellStyle name="40% - Accent2 14 2 2 2" xfId="16635"/>
    <cellStyle name="40% - Accent2 15 3 2" xfId="16636"/>
    <cellStyle name="40% - Accent2 15 2 2 2" xfId="16637"/>
    <cellStyle name="40% - Accent2 16 3 2" xfId="16638"/>
    <cellStyle name="40% - Accent2 16 2 2 2" xfId="16639"/>
    <cellStyle name="40% - Accent2 17 3 2" xfId="16640"/>
    <cellStyle name="40% - Accent2 17 2 2 2" xfId="16641"/>
    <cellStyle name="40% - Accent2 18 3 2" xfId="16642"/>
    <cellStyle name="40% - Accent2 18 2 2 2" xfId="16643"/>
    <cellStyle name="40% - Accent2 19 3 2" xfId="16644"/>
    <cellStyle name="40% - Accent2 19 2 2 2" xfId="16645"/>
    <cellStyle name="40% - Accent2 2 3 2" xfId="16646"/>
    <cellStyle name="40% - Accent2 2 2 2 2" xfId="16647"/>
    <cellStyle name="40% - Accent2 20 3 2" xfId="16648"/>
    <cellStyle name="40% - Accent2 20 2 2 2" xfId="16649"/>
    <cellStyle name="40% - Accent2 21 3 2" xfId="16650"/>
    <cellStyle name="40% - Accent2 21 2 2 2" xfId="16651"/>
    <cellStyle name="40% - Accent2 22 3 2" xfId="16652"/>
    <cellStyle name="40% - Accent2 22 2 2 2" xfId="16653"/>
    <cellStyle name="40% - Accent2 23 3 2" xfId="16654"/>
    <cellStyle name="40% - Accent2 23 2 2 2" xfId="16655"/>
    <cellStyle name="40% - Accent2 24 3 2" xfId="16656"/>
    <cellStyle name="40% - Accent2 24 2 2 2" xfId="16657"/>
    <cellStyle name="40% - Accent2 25 3 2" xfId="16658"/>
    <cellStyle name="40% - Accent2 25 2 2 2" xfId="16659"/>
    <cellStyle name="40% - Accent2 26 3 2" xfId="16660"/>
    <cellStyle name="40% - Accent2 26 2 2 2" xfId="16661"/>
    <cellStyle name="40% - Accent2 27 3 2" xfId="16662"/>
    <cellStyle name="40% - Accent2 27 2 2 2" xfId="16663"/>
    <cellStyle name="40% - Accent2 28 3 2" xfId="16664"/>
    <cellStyle name="40% - Accent2 28 2 2 2" xfId="16665"/>
    <cellStyle name="40% - Accent2 3 3 2" xfId="16666"/>
    <cellStyle name="40% - Accent2 3 2 2 2" xfId="16667"/>
    <cellStyle name="40% - Accent2 4 3 2" xfId="16668"/>
    <cellStyle name="40% - Accent2 4 2 2 2" xfId="16669"/>
    <cellStyle name="40% - Accent2 5 3 2" xfId="16670"/>
    <cellStyle name="40% - Accent2 5 2 2 2" xfId="16671"/>
    <cellStyle name="40% - Accent2 6 3 2" xfId="16672"/>
    <cellStyle name="40% - Accent2 6 2 2 2" xfId="16673"/>
    <cellStyle name="40% - Accent2 7 3 2" xfId="16674"/>
    <cellStyle name="40% - Accent2 7 2 2 2" xfId="16675"/>
    <cellStyle name="40% - Accent2 8 3 2" xfId="16676"/>
    <cellStyle name="40% - Accent2 8 2 2 2" xfId="16677"/>
    <cellStyle name="40% - Accent2 9 3 2" xfId="16678"/>
    <cellStyle name="40% - Accent2 9 2 2 2" xfId="16679"/>
    <cellStyle name="40% - Accent3 10 3 2" xfId="16680"/>
    <cellStyle name="40% - Accent3 10 2 2 2" xfId="16681"/>
    <cellStyle name="40% - Accent3 11 3 2" xfId="16682"/>
    <cellStyle name="40% - Accent3 11 2 2 2" xfId="16683"/>
    <cellStyle name="40% - Accent3 12 3 2" xfId="16684"/>
    <cellStyle name="40% - Accent3 12 2 2 2" xfId="16685"/>
    <cellStyle name="40% - Accent3 13 3 2" xfId="16686"/>
    <cellStyle name="40% - Accent3 13 2 2 2" xfId="16687"/>
    <cellStyle name="40% - Accent3 14 3 2" xfId="16688"/>
    <cellStyle name="40% - Accent3 14 2 2 2" xfId="16689"/>
    <cellStyle name="40% - Accent3 15 3 2" xfId="16690"/>
    <cellStyle name="40% - Accent3 15 2 2 2" xfId="16691"/>
    <cellStyle name="40% - Accent3 16 3 2" xfId="16692"/>
    <cellStyle name="40% - Accent3 16 2 2 2" xfId="16693"/>
    <cellStyle name="40% - Accent3 17 3 2" xfId="16694"/>
    <cellStyle name="40% - Accent3 17 2 2 2" xfId="16695"/>
    <cellStyle name="40% - Accent3 18 3 2" xfId="16696"/>
    <cellStyle name="40% - Accent3 18 2 2 2" xfId="16697"/>
    <cellStyle name="40% - Accent3 19 3 2" xfId="16698"/>
    <cellStyle name="40% - Accent3 19 2 2 2" xfId="16699"/>
    <cellStyle name="40% - Accent3 2 3 2" xfId="16700"/>
    <cellStyle name="40% - Accent3 2 2 2 2" xfId="16701"/>
    <cellStyle name="40% - Accent3 20 3 2" xfId="16702"/>
    <cellStyle name="40% - Accent3 20 2 2 2" xfId="16703"/>
    <cellStyle name="40% - Accent3 21 3 2" xfId="16704"/>
    <cellStyle name="40% - Accent3 21 2 2 2" xfId="16705"/>
    <cellStyle name="40% - Accent3 22 3 2" xfId="16706"/>
    <cellStyle name="40% - Accent3 22 2 2 2" xfId="16707"/>
    <cellStyle name="40% - Accent3 23 3 2" xfId="16708"/>
    <cellStyle name="40% - Accent3 23 2 2 2" xfId="16709"/>
    <cellStyle name="40% - Accent3 24 3 2" xfId="16710"/>
    <cellStyle name="40% - Accent3 24 2 2 2" xfId="16711"/>
    <cellStyle name="40% - Accent3 25 3 2" xfId="16712"/>
    <cellStyle name="40% - Accent3 25 2 2 2" xfId="16713"/>
    <cellStyle name="40% - Accent3 26 3 2" xfId="16714"/>
    <cellStyle name="40% - Accent3 26 2 2 2" xfId="16715"/>
    <cellStyle name="40% - Accent3 27 3 2" xfId="16716"/>
    <cellStyle name="40% - Accent3 27 2 2 2" xfId="16717"/>
    <cellStyle name="40% - Accent3 28 3 2" xfId="16718"/>
    <cellStyle name="40% - Accent3 28 2 2 2" xfId="16719"/>
    <cellStyle name="40% - Accent3 3 3 2" xfId="16720"/>
    <cellStyle name="40% - Accent3 3 2 2 2" xfId="16721"/>
    <cellStyle name="40% - Accent3 4 3 2" xfId="16722"/>
    <cellStyle name="40% - Accent3 4 2 2 2" xfId="16723"/>
    <cellStyle name="40% - Accent3 5 3 2" xfId="16724"/>
    <cellStyle name="40% - Accent3 5 2 2 2" xfId="16725"/>
    <cellStyle name="40% - Accent3 6 3 2" xfId="16726"/>
    <cellStyle name="40% - Accent3 6 2 2 2" xfId="16727"/>
    <cellStyle name="40% - Accent3 7 3 2" xfId="16728"/>
    <cellStyle name="40% - Accent3 7 2 2 2" xfId="16729"/>
    <cellStyle name="40% - Accent3 8 3 2" xfId="16730"/>
    <cellStyle name="40% - Accent3 8 2 2 2" xfId="16731"/>
    <cellStyle name="40% - Accent3 9 3 2" xfId="16732"/>
    <cellStyle name="40% - Accent3 9 2 2 2" xfId="16733"/>
    <cellStyle name="40% - Accent4 10 3 2" xfId="16734"/>
    <cellStyle name="40% - Accent4 10 2 2 2" xfId="16735"/>
    <cellStyle name="40% - Accent4 11 3 2" xfId="16736"/>
    <cellStyle name="40% - Accent4 11 2 2 2" xfId="16737"/>
    <cellStyle name="40% - Accent4 12 3 2" xfId="16738"/>
    <cellStyle name="40% - Accent4 12 2 2 2" xfId="16739"/>
    <cellStyle name="40% - Accent4 13 3 2" xfId="16740"/>
    <cellStyle name="40% - Accent4 13 2 2 2" xfId="16741"/>
    <cellStyle name="40% - Accent4 14 3 2" xfId="16742"/>
    <cellStyle name="40% - Accent4 14 2 2 2" xfId="16743"/>
    <cellStyle name="40% - Accent4 15 3 2" xfId="16744"/>
    <cellStyle name="40% - Accent4 15 2 2 2" xfId="16745"/>
    <cellStyle name="40% - Accent4 16 3 2" xfId="16746"/>
    <cellStyle name="40% - Accent4 16 2 2 2" xfId="16747"/>
    <cellStyle name="40% - Accent4 17 3 2" xfId="16748"/>
    <cellStyle name="40% - Accent4 17 2 2 2" xfId="16749"/>
    <cellStyle name="40% - Accent4 18 3 2" xfId="16750"/>
    <cellStyle name="40% - Accent4 18 2 2 2" xfId="16751"/>
    <cellStyle name="40% - Accent4 19 3 2" xfId="16752"/>
    <cellStyle name="40% - Accent4 19 2 2 2" xfId="16753"/>
    <cellStyle name="40% - Accent4 2 3 2" xfId="16754"/>
    <cellStyle name="40% - Accent4 2 2 2 2" xfId="16755"/>
    <cellStyle name="40% - Accent4 20 3 2" xfId="16756"/>
    <cellStyle name="40% - Accent4 20 2 2 2" xfId="16757"/>
    <cellStyle name="40% - Accent4 21 3 2" xfId="16758"/>
    <cellStyle name="40% - Accent4 21 2 2 2" xfId="16759"/>
    <cellStyle name="40% - Accent4 22 3 2" xfId="16760"/>
    <cellStyle name="40% - Accent4 22 2 2 2" xfId="16761"/>
    <cellStyle name="40% - Accent4 23 3 2" xfId="16762"/>
    <cellStyle name="40% - Accent4 23 2 2 2" xfId="16763"/>
    <cellStyle name="40% - Accent4 24 3 2" xfId="16764"/>
    <cellStyle name="40% - Accent4 24 2 2 2" xfId="16765"/>
    <cellStyle name="40% - Accent4 25 3 2" xfId="16766"/>
    <cellStyle name="40% - Accent4 25 2 2 2" xfId="16767"/>
    <cellStyle name="40% - Accent4 26 3 2" xfId="16768"/>
    <cellStyle name="40% - Accent4 26 2 2 2" xfId="16769"/>
    <cellStyle name="40% - Accent4 27 3 2" xfId="16770"/>
    <cellStyle name="40% - Accent4 27 2 2 2" xfId="16771"/>
    <cellStyle name="40% - Accent4 28 3 2" xfId="16772"/>
    <cellStyle name="40% - Accent4 28 2 2 2" xfId="16773"/>
    <cellStyle name="40% - Accent4 3 3 2" xfId="16774"/>
    <cellStyle name="40% - Accent4 3 2 2 2" xfId="16775"/>
    <cellStyle name="40% - Accent4 4 3 2" xfId="16776"/>
    <cellStyle name="40% - Accent4 4 2 2 2" xfId="16777"/>
    <cellStyle name="40% - Accent4 5 3 2" xfId="16778"/>
    <cellStyle name="40% - Accent4 5 2 2 2" xfId="16779"/>
    <cellStyle name="40% - Accent4 6 3 2" xfId="16780"/>
    <cellStyle name="40% - Accent4 6 2 2 2" xfId="16781"/>
    <cellStyle name="40% - Accent4 7 3 2" xfId="16782"/>
    <cellStyle name="40% - Accent4 7 2 2 2" xfId="16783"/>
    <cellStyle name="40% - Accent4 8 3 2" xfId="16784"/>
    <cellStyle name="40% - Accent4 8 2 2 2" xfId="16785"/>
    <cellStyle name="40% - Accent4 9 3 2" xfId="16786"/>
    <cellStyle name="40% - Accent4 9 2 2 2" xfId="16787"/>
    <cellStyle name="40% - Accent5 10 3 2" xfId="16788"/>
    <cellStyle name="40% - Accent5 10 2 2 2" xfId="16789"/>
    <cellStyle name="40% - Accent5 11 3 2" xfId="16790"/>
    <cellStyle name="40% - Accent5 11 2 2 2" xfId="16791"/>
    <cellStyle name="40% - Accent5 12 3 2" xfId="16792"/>
    <cellStyle name="40% - Accent5 12 2 2 2" xfId="16793"/>
    <cellStyle name="40% - Accent5 13 3 2" xfId="16794"/>
    <cellStyle name="40% - Accent5 13 2 2 2" xfId="16795"/>
    <cellStyle name="40% - Accent5 14 3 2" xfId="16796"/>
    <cellStyle name="40% - Accent5 14 2 2 2" xfId="16797"/>
    <cellStyle name="40% - Accent5 15 3 2" xfId="16798"/>
    <cellStyle name="40% - Accent5 15 2 2 2" xfId="16799"/>
    <cellStyle name="40% - Accent5 16 3 2" xfId="16800"/>
    <cellStyle name="40% - Accent5 16 2 2 2" xfId="16801"/>
    <cellStyle name="40% - Accent5 17 3 2" xfId="16802"/>
    <cellStyle name="40% - Accent5 17 2 2 2" xfId="16803"/>
    <cellStyle name="40% - Accent5 18 3 2" xfId="16804"/>
    <cellStyle name="40% - Accent5 18 2 2 2" xfId="16805"/>
    <cellStyle name="40% - Accent5 19 3 2" xfId="16806"/>
    <cellStyle name="40% - Accent5 19 2 2 2" xfId="16807"/>
    <cellStyle name="40% - Accent5 2 3 2" xfId="16808"/>
    <cellStyle name="40% - Accent5 2 2 2 2" xfId="16809"/>
    <cellStyle name="40% - Accent5 20 3 2" xfId="16810"/>
    <cellStyle name="40% - Accent5 20 2 2 2" xfId="16811"/>
    <cellStyle name="40% - Accent5 21 3 2" xfId="16812"/>
    <cellStyle name="40% - Accent5 21 2 2 2" xfId="16813"/>
    <cellStyle name="40% - Accent5 22 3 2" xfId="16814"/>
    <cellStyle name="40% - Accent5 22 2 2 2" xfId="16815"/>
    <cellStyle name="40% - Accent5 23 3 2" xfId="16816"/>
    <cellStyle name="40% - Accent5 23 2 2 2" xfId="16817"/>
    <cellStyle name="40% - Accent5 24 3 2" xfId="16818"/>
    <cellStyle name="40% - Accent5 24 2 2 2" xfId="16819"/>
    <cellStyle name="40% - Accent5 25 3 2" xfId="16820"/>
    <cellStyle name="40% - Accent5 25 2 2 2" xfId="16821"/>
    <cellStyle name="40% - Accent5 26 3 2" xfId="16822"/>
    <cellStyle name="40% - Accent5 26 2 2 2" xfId="16823"/>
    <cellStyle name="40% - Accent5 27 3 2" xfId="16824"/>
    <cellStyle name="40% - Accent5 27 2 2 2" xfId="16825"/>
    <cellStyle name="40% - Accent5 28 3 2" xfId="16826"/>
    <cellStyle name="40% - Accent5 28 2 2 2" xfId="16827"/>
    <cellStyle name="40% - Accent5 3 3 2" xfId="16828"/>
    <cellStyle name="40% - Accent5 3 2 2 2" xfId="16829"/>
    <cellStyle name="40% - Accent5 4 3 2" xfId="16830"/>
    <cellStyle name="40% - Accent5 4 2 2 2" xfId="16831"/>
    <cellStyle name="40% - Accent5 5 3 2" xfId="16832"/>
    <cellStyle name="40% - Accent5 5 2 2 2" xfId="16833"/>
    <cellStyle name="40% - Accent5 6 3 2" xfId="16834"/>
    <cellStyle name="40% - Accent5 6 2 2 2" xfId="16835"/>
    <cellStyle name="40% - Accent5 7 3 2" xfId="16836"/>
    <cellStyle name="40% - Accent5 7 2 2 2" xfId="16837"/>
    <cellStyle name="40% - Accent5 8 3 2" xfId="16838"/>
    <cellStyle name="40% - Accent5 8 2 2 2" xfId="16839"/>
    <cellStyle name="40% - Accent5 9 3 2" xfId="16840"/>
    <cellStyle name="40% - Accent5 9 2 2 2" xfId="16841"/>
    <cellStyle name="40% - Accent6 10 3 2" xfId="16842"/>
    <cellStyle name="40% - Accent6 10 2 2 2" xfId="16843"/>
    <cellStyle name="40% - Accent6 11 3 2" xfId="16844"/>
    <cellStyle name="40% - Accent6 11 2 2 2" xfId="16845"/>
    <cellStyle name="40% - Accent6 12 3 2" xfId="16846"/>
    <cellStyle name="40% - Accent6 12 2 2 2" xfId="16847"/>
    <cellStyle name="40% - Accent6 13 3 2" xfId="16848"/>
    <cellStyle name="40% - Accent6 13 2 2 2" xfId="16849"/>
    <cellStyle name="40% - Accent6 14 3 2" xfId="16850"/>
    <cellStyle name="40% - Accent6 14 2 2 2" xfId="16851"/>
    <cellStyle name="40% - Accent6 15 3 2" xfId="16852"/>
    <cellStyle name="40% - Accent6 15 2 2 2" xfId="16853"/>
    <cellStyle name="40% - Accent6 16 3 2" xfId="16854"/>
    <cellStyle name="40% - Accent6 16 2 2 2" xfId="16855"/>
    <cellStyle name="40% - Accent6 17 3 2" xfId="16856"/>
    <cellStyle name="40% - Accent6 17 2 2 2" xfId="16857"/>
    <cellStyle name="40% - Accent6 18 3 2" xfId="16858"/>
    <cellStyle name="40% - Accent6 18 2 2 2" xfId="16859"/>
    <cellStyle name="40% - Accent6 19 3 2" xfId="16860"/>
    <cellStyle name="40% - Accent6 19 2 2 2" xfId="16861"/>
    <cellStyle name="40% - Accent6 2 3 2" xfId="16862"/>
    <cellStyle name="40% - Accent6 2 2 2 2" xfId="16863"/>
    <cellStyle name="40% - Accent6 20 3 2" xfId="16864"/>
    <cellStyle name="40% - Accent6 20 2 2 2" xfId="16865"/>
    <cellStyle name="40% - Accent6 21 3 2" xfId="16866"/>
    <cellStyle name="40% - Accent6 21 2 2 2" xfId="16867"/>
    <cellStyle name="40% - Accent6 22 3 2" xfId="16868"/>
    <cellStyle name="40% - Accent6 22 2 2 2" xfId="16869"/>
    <cellStyle name="40% - Accent6 23 3 2" xfId="16870"/>
    <cellStyle name="40% - Accent6 23 2 2 2" xfId="16871"/>
    <cellStyle name="40% - Accent6 24 3 2" xfId="16872"/>
    <cellStyle name="40% - Accent6 24 2 2 2" xfId="16873"/>
    <cellStyle name="40% - Accent6 25 3 2" xfId="16874"/>
    <cellStyle name="40% - Accent6 25 2 2 2" xfId="16875"/>
    <cellStyle name="40% - Accent6 26 3 2" xfId="16876"/>
    <cellStyle name="40% - Accent6 26 2 2 2" xfId="16877"/>
    <cellStyle name="40% - Accent6 27 3 2" xfId="16878"/>
    <cellStyle name="40% - Accent6 27 2 2 2" xfId="16879"/>
    <cellStyle name="40% - Accent6 28 3 2" xfId="16880"/>
    <cellStyle name="40% - Accent6 28 2 2 2" xfId="16881"/>
    <cellStyle name="40% - Accent6 3 3 2" xfId="16882"/>
    <cellStyle name="40% - Accent6 3 2 2 2" xfId="16883"/>
    <cellStyle name="40% - Accent6 4 3 2" xfId="16884"/>
    <cellStyle name="40% - Accent6 4 2 2 2" xfId="16885"/>
    <cellStyle name="40% - Accent6 5 3 2" xfId="16886"/>
    <cellStyle name="40% - Accent6 5 2 2 2" xfId="16887"/>
    <cellStyle name="40% - Accent6 6 3 2" xfId="16888"/>
    <cellStyle name="40% - Accent6 6 2 2 2" xfId="16889"/>
    <cellStyle name="40% - Accent6 7 3 2" xfId="16890"/>
    <cellStyle name="40% - Accent6 7 2 2 2" xfId="16891"/>
    <cellStyle name="40% - Accent6 8 3 2" xfId="16892"/>
    <cellStyle name="40% - Accent6 8 2 2 2" xfId="16893"/>
    <cellStyle name="40% - Accent6 9 3 2" xfId="16894"/>
    <cellStyle name="40% - Accent6 9 2 2 2" xfId="16895"/>
    <cellStyle name="Calcul 5 2 2 2" xfId="16896"/>
    <cellStyle name="Calcul 6 2 2 2" xfId="16897"/>
    <cellStyle name="Calcul 7 2 2 2" xfId="16898"/>
    <cellStyle name="Calcul 8 2 2 2" xfId="16899"/>
    <cellStyle name="Changeable 2 2" xfId="16900"/>
    <cellStyle name="Commentaire 2 2 2 2" xfId="16901"/>
    <cellStyle name="Commentaire 3 2 2 2" xfId="16902"/>
    <cellStyle name="Commentaire 4 2 2 2" xfId="16903"/>
    <cellStyle name="Commentaire 5 3 2 2 2 2" xfId="16904"/>
    <cellStyle name="Commentaire 5 3 3 2 2 2" xfId="16905"/>
    <cellStyle name="Commentaire 5 3 4 2 2" xfId="16906"/>
    <cellStyle name="Commentaire 5 4 2 2 2" xfId="16907"/>
    <cellStyle name="Commentaire 5 5 2 2 2" xfId="16908"/>
    <cellStyle name="Commentaire 5 6 2 2" xfId="16909"/>
    <cellStyle name="Commentaire 5 7 2 2" xfId="16910"/>
    <cellStyle name="Commentaire 6 2 2 2" xfId="16911"/>
    <cellStyle name="Commentaire 7 2 2 2" xfId="16912"/>
    <cellStyle name="Commentaire 7 3 2 2" xfId="16913"/>
    <cellStyle name="Commentaire 7 4 2 2" xfId="16914"/>
    <cellStyle name="Commentaire 8 2 2 2" xfId="16915"/>
    <cellStyle name="COMPS 2 2" xfId="16916"/>
    <cellStyle name="DOWNFOOT 2 2" xfId="16917"/>
    <cellStyle name="Entrée 5 2 2 2" xfId="16918"/>
    <cellStyle name="Entrée 6 2 2 2" xfId="16919"/>
    <cellStyle name="Entrée 7 2 2 2" xfId="16920"/>
    <cellStyle name="Entrée 8 2 2 2" xfId="16921"/>
    <cellStyle name="ItemTypeClass 2 2" xfId="16922"/>
    <cellStyle name="Milliers 14 2 2 2 2 2" xfId="16923"/>
    <cellStyle name="Milliers 14 2 3 2 2 2" xfId="16924"/>
    <cellStyle name="Milliers 14 2 4 2 2" xfId="16925"/>
    <cellStyle name="Milliers 14 3 2 2 2" xfId="16926"/>
    <cellStyle name="Milliers 14 4 2 2 2" xfId="16927"/>
    <cellStyle name="Milliers 14 5 2 2" xfId="16928"/>
    <cellStyle name="Milliers 16 2 2 2 2" xfId="16929"/>
    <cellStyle name="Milliers 16 3 2 2 2" xfId="16930"/>
    <cellStyle name="Milliers 16 4 2 2" xfId="16931"/>
    <cellStyle name="Milliers 18 2 2 2 2" xfId="16932"/>
    <cellStyle name="Milliers 18 3 2 2 2" xfId="16933"/>
    <cellStyle name="Milliers 18 4 2 2" xfId="16934"/>
    <cellStyle name="Milliers 20 2 2 2" xfId="16935"/>
    <cellStyle name="Milliers 21 2 2 2" xfId="16936"/>
    <cellStyle name="Milliers 3 11 2 2 2 2" xfId="16937"/>
    <cellStyle name="Milliers 3 11 3 2 2 2" xfId="16938"/>
    <cellStyle name="Milliers 3 11 4 2 2" xfId="16939"/>
    <cellStyle name="Normal 100 2 2 2" xfId="16940"/>
    <cellStyle name="Normal 101 2 3 2" xfId="16941"/>
    <cellStyle name="Normal 101 2 2 2 2" xfId="16942"/>
    <cellStyle name="Normal 102 3 2" xfId="16943"/>
    <cellStyle name="Normal 102 2 2 2" xfId="16944"/>
    <cellStyle name="Normal 103 3 2" xfId="16945"/>
    <cellStyle name="Normal 103 2 2 2" xfId="16946"/>
    <cellStyle name="Normal 104 3 2" xfId="16947"/>
    <cellStyle name="Normal 104 2 2 2" xfId="16948"/>
    <cellStyle name="Normal 11 2 2 2 2" xfId="16949"/>
    <cellStyle name="Normal 12 2 3 2 2 2 2" xfId="16950"/>
    <cellStyle name="Normal 12 2 3 3 2 2 2" xfId="16951"/>
    <cellStyle name="Normal 12 2 3 4 2 2" xfId="16952"/>
    <cellStyle name="Normal 12 2 4 2 2 2 2" xfId="16953"/>
    <cellStyle name="Normal 12 2 4 3 2 2 2" xfId="16954"/>
    <cellStyle name="Normal 12 2 4 4 2 2" xfId="16955"/>
    <cellStyle name="Normal 12 2 5 2 2 2" xfId="16956"/>
    <cellStyle name="Normal 12 2 6 2 2 2" xfId="16957"/>
    <cellStyle name="Normal 12 2 7 2 2 2" xfId="16958"/>
    <cellStyle name="Normal 12 2 8 2 2" xfId="16959"/>
    <cellStyle name="Normal 12 2 9 2 2" xfId="16960"/>
    <cellStyle name="Normal 12 4 2 2 2 2" xfId="16961"/>
    <cellStyle name="Normal 12 4 3 2 2 2" xfId="16962"/>
    <cellStyle name="Normal 12 4 4 2 2" xfId="16963"/>
    <cellStyle name="Normal 12 5 2 2 2 2" xfId="16964"/>
    <cellStyle name="Normal 12 5 3 2 2 2" xfId="16965"/>
    <cellStyle name="Normal 12 5 4 2 2" xfId="16966"/>
    <cellStyle name="Normal 12 6 2 2 2" xfId="16967"/>
    <cellStyle name="Normal 12 7 2 2 2" xfId="16968"/>
    <cellStyle name="Normal 12 8 2 2" xfId="16969"/>
    <cellStyle name="Normal 12 9 2 2" xfId="16970"/>
    <cellStyle name="Normal 13 2 2 2 2 2" xfId="16971"/>
    <cellStyle name="Normal 13 3 3 2" xfId="16972"/>
    <cellStyle name="Normal 13 3 2 2 2" xfId="16973"/>
    <cellStyle name="Normal 14 2 2 2 2 2" xfId="16974"/>
    <cellStyle name="Normal 14 3 3 2" xfId="16975"/>
    <cellStyle name="Normal 14 3 2 2 2" xfId="16976"/>
    <cellStyle name="Normal 15 2 2 2 2 2" xfId="16977"/>
    <cellStyle name="Normal 16 2 2 2 2 2" xfId="16978"/>
    <cellStyle name="Normal 17 2 2 2 2 2" xfId="16979"/>
    <cellStyle name="Normal 18 2 2 2 2 2" xfId="16980"/>
    <cellStyle name="Normal 19 2 2 2 2 2" xfId="16981"/>
    <cellStyle name="Normal 20 2 2 2 2 2 2" xfId="16982"/>
    <cellStyle name="Normal 20 2 2 3 2 2 2" xfId="16983"/>
    <cellStyle name="Normal 20 2 2 4 2 2" xfId="16984"/>
    <cellStyle name="Normal 20 2 3 2 2 2 2" xfId="16985"/>
    <cellStyle name="Normal 20 2 3 3 2 2 2" xfId="16986"/>
    <cellStyle name="Normal 20 2 3 4 2 2" xfId="16987"/>
    <cellStyle name="Normal 20 2 4 2 2 2" xfId="16988"/>
    <cellStyle name="Normal 20 2 5 2 2 2" xfId="16989"/>
    <cellStyle name="Normal 20 2 6 2 2 2" xfId="16990"/>
    <cellStyle name="Normal 20 2 7 2 2" xfId="16991"/>
    <cellStyle name="Normal 20 4 2 2 2 2" xfId="16992"/>
    <cellStyle name="Normal 20 4 3 2 2 2" xfId="16993"/>
    <cellStyle name="Normal 20 4 4 2 2" xfId="16994"/>
    <cellStyle name="Normal 20 5 2 2 2 2" xfId="16995"/>
    <cellStyle name="Normal 20 5 3 2 2 2" xfId="16996"/>
    <cellStyle name="Normal 20 5 4 2 2" xfId="16997"/>
    <cellStyle name="Normal 20 6 2 2 2" xfId="16998"/>
    <cellStyle name="Normal 20 7 2 2 2" xfId="16999"/>
    <cellStyle name="Normal 20 8 2 2" xfId="17000"/>
    <cellStyle name="Normal 21 2 2 2 2 2 2" xfId="17001"/>
    <cellStyle name="Normal 21 2 2 3 2 2 2" xfId="17002"/>
    <cellStyle name="Normal 21 2 2 4 2 2" xfId="17003"/>
    <cellStyle name="Normal 21 2 3 2 2 2 2" xfId="17004"/>
    <cellStyle name="Normal 21 2 3 3 2 2 2" xfId="17005"/>
    <cellStyle name="Normal 21 2 3 4 2 2" xfId="17006"/>
    <cellStyle name="Normal 21 2 4 2 2 2" xfId="17007"/>
    <cellStyle name="Normal 21 2 5 2 2 2" xfId="17008"/>
    <cellStyle name="Normal 21 2 6 2 2 2" xfId="17009"/>
    <cellStyle name="Normal 21 2 7 2 2" xfId="17010"/>
    <cellStyle name="Normal 21 4 2 2 2 2" xfId="17011"/>
    <cellStyle name="Normal 21 4 3 2 2 2" xfId="17012"/>
    <cellStyle name="Normal 21 4 4 2 2" xfId="17013"/>
    <cellStyle name="Normal 21 5 2 2 2 2" xfId="17014"/>
    <cellStyle name="Normal 21 5 3 2 2 2" xfId="17015"/>
    <cellStyle name="Normal 21 5 4 2 2" xfId="17016"/>
    <cellStyle name="Normal 21 6 2 2 2" xfId="17017"/>
    <cellStyle name="Normal 21 7 2 2 2" xfId="17018"/>
    <cellStyle name="Normal 21 8 2 2" xfId="17019"/>
    <cellStyle name="Normal 22 2 2 2 2 2" xfId="17020"/>
    <cellStyle name="Normal 23 2 2 2 2 2" xfId="17021"/>
    <cellStyle name="Normal 23 2 3 2 2 2" xfId="17022"/>
    <cellStyle name="Normal 23 2 4 2 2" xfId="17023"/>
    <cellStyle name="Normal 23 4 2 2 2" xfId="17024"/>
    <cellStyle name="Normal 23 5 2 2 2" xfId="17025"/>
    <cellStyle name="Normal 23 6 2 2" xfId="17026"/>
    <cellStyle name="Normal 24 2 2 2 2 2" xfId="17027"/>
    <cellStyle name="Normal 24 2 3 2 2 2" xfId="17028"/>
    <cellStyle name="Normal 24 2 4 2 2" xfId="17029"/>
    <cellStyle name="Normal 24 4 2 2 2" xfId="17030"/>
    <cellStyle name="Normal 24 5 2 2 2" xfId="17031"/>
    <cellStyle name="Normal 24 6 2 2" xfId="17032"/>
    <cellStyle name="Normal 25 2 2 2 2 2" xfId="17033"/>
    <cellStyle name="Normal 25 2 3 2 2 2" xfId="17034"/>
    <cellStyle name="Normal 25 2 4 2 2" xfId="17035"/>
    <cellStyle name="Normal 25 4 2 2 2" xfId="17036"/>
    <cellStyle name="Normal 25 5 2 2 2" xfId="17037"/>
    <cellStyle name="Normal 25 6 2 2" xfId="17038"/>
    <cellStyle name="Normal 26 2 2 2 2 2" xfId="17039"/>
    <cellStyle name="Normal 26 2 3 2 2 2" xfId="17040"/>
    <cellStyle name="Normal 26 2 4 2 2" xfId="17041"/>
    <cellStyle name="Normal 26 4 2 2 2" xfId="17042"/>
    <cellStyle name="Normal 26 5 2 2 2" xfId="17043"/>
    <cellStyle name="Normal 26 6 2 2" xfId="17044"/>
    <cellStyle name="Normal 27 2 2 2 2 2" xfId="17045"/>
    <cellStyle name="Normal 27 2 3 2 2 2" xfId="17046"/>
    <cellStyle name="Normal 27 2 4 2 2" xfId="17047"/>
    <cellStyle name="Normal 27 4 2 2 2" xfId="17048"/>
    <cellStyle name="Normal 27 5 2 2 2" xfId="17049"/>
    <cellStyle name="Normal 27 6 2 2" xfId="17050"/>
    <cellStyle name="Normal 3 12 2 2 2 2" xfId="17051"/>
    <cellStyle name="Normal 3 12 3 2 2 2" xfId="17052"/>
    <cellStyle name="Normal 3 12 4 2 2" xfId="17053"/>
    <cellStyle name="Normal 3 13 2 2 2" xfId="17054"/>
    <cellStyle name="Normal 3 2 2 2 2 2 2 2" xfId="17055"/>
    <cellStyle name="Normal 3 2 2 2 3 2 2 2" xfId="17056"/>
    <cellStyle name="Normal 3 2 2 2 4 2 2" xfId="17057"/>
    <cellStyle name="Normal 3 2 2 3 2 2 2 2" xfId="17058"/>
    <cellStyle name="Normal 3 2 2 3 3 2 2 2" xfId="17059"/>
    <cellStyle name="Normal 3 2 2 3 4 2 2" xfId="17060"/>
    <cellStyle name="Normal 3 2 2 4 2 2 2" xfId="17061"/>
    <cellStyle name="Normal 3 2 2 5 2 2 2" xfId="17062"/>
    <cellStyle name="Normal 3 2 2 6 2 2" xfId="17063"/>
    <cellStyle name="Normal 3 2 4 2 2 2 2" xfId="17064"/>
    <cellStyle name="Normal 3 2 4 3 2 2 2" xfId="17065"/>
    <cellStyle name="Normal 3 2 4 4 2 2" xfId="17066"/>
    <cellStyle name="Normal 3 2 5 2 2 2 2" xfId="17067"/>
    <cellStyle name="Normal 3 2 5 3 2 2 2" xfId="17068"/>
    <cellStyle name="Normal 3 2 5 4 2 2" xfId="17069"/>
    <cellStyle name="Normal 3 2 6 2 2 2" xfId="17070"/>
    <cellStyle name="Normal 3 2 7 2 2 2" xfId="17071"/>
    <cellStyle name="Normal 3 2 8 2 2" xfId="17072"/>
    <cellStyle name="Normal 3 3 3 2 2 2 2" xfId="17073"/>
    <cellStyle name="Normal 3 3 3 3 2 2 2" xfId="17074"/>
    <cellStyle name="Normal 3 3 3 4 2 2" xfId="17075"/>
    <cellStyle name="Normal 3 3 4 2 2 2" xfId="17076"/>
    <cellStyle name="Normal 3 3 5 2 2 2" xfId="17077"/>
    <cellStyle name="Normal 3 3 6 2 2" xfId="17078"/>
    <cellStyle name="Normal 4 14 2 2 2 2" xfId="17079"/>
    <cellStyle name="Normal 4 14 3 2 2 2" xfId="17080"/>
    <cellStyle name="Normal 4 14 4 2 2" xfId="17081"/>
    <cellStyle name="Normal 4 16 2 2 2 2" xfId="17082"/>
    <cellStyle name="Normal 4 16 3 2 2 2" xfId="17083"/>
    <cellStyle name="Normal 4 16 4 2 2" xfId="17084"/>
    <cellStyle name="Normal 4 17 2 2 2" xfId="17085"/>
    <cellStyle name="Normal 4 18 2 2 2" xfId="17086"/>
    <cellStyle name="Normal 4 19 2 2" xfId="17087"/>
    <cellStyle name="Normal 4 2 3 2 2 2 2" xfId="17088"/>
    <cellStyle name="Normal 4 2 3 3 2 2 2" xfId="17089"/>
    <cellStyle name="Normal 4 2 3 4 2 2" xfId="17090"/>
    <cellStyle name="Normal 4 2 4 2 2 2 2" xfId="17091"/>
    <cellStyle name="Normal 4 2 4 3 2 2 2" xfId="17092"/>
    <cellStyle name="Normal 4 2 4 4 2 2" xfId="17093"/>
    <cellStyle name="Normal 4 2 5 2 2 2" xfId="17094"/>
    <cellStyle name="Normal 4 2 6 2 2 2" xfId="17095"/>
    <cellStyle name="Normal 4 2 7 2 2" xfId="17096"/>
    <cellStyle name="Normal 43 2 2 2 2" xfId="17097"/>
    <cellStyle name="Normal 43 3 2 2 2" xfId="17098"/>
    <cellStyle name="Normal 43 4 2 2" xfId="17099"/>
    <cellStyle name="Normal 5 2 2 2 2 2 2 2" xfId="17100"/>
    <cellStyle name="Normal 5 2 2 2 3 2 2 2" xfId="17101"/>
    <cellStyle name="Normal 5 2 2 2 4 2 2" xfId="17102"/>
    <cellStyle name="Normal 5 2 2 3 2 2 2 2" xfId="17103"/>
    <cellStyle name="Normal 5 2 2 3 3 2 2 2" xfId="17104"/>
    <cellStyle name="Normal 5 2 2 3 4 2 2" xfId="17105"/>
    <cellStyle name="Normal 5 2 2 4 2 2 2" xfId="17106"/>
    <cellStyle name="Normal 5 2 2 5 2 2 2" xfId="17107"/>
    <cellStyle name="Normal 5 2 2 6 2 2" xfId="17108"/>
    <cellStyle name="Normal 5 2 4 2 2 2 2" xfId="17109"/>
    <cellStyle name="Normal 5 2 4 3 2 2 2" xfId="17110"/>
    <cellStyle name="Normal 5 2 4 4 2 2" xfId="17111"/>
    <cellStyle name="Normal 5 2 5 2 2 2 2" xfId="17112"/>
    <cellStyle name="Normal 5 2 5 3 2 2 2" xfId="17113"/>
    <cellStyle name="Normal 5 2 5 4 2 2" xfId="17114"/>
    <cellStyle name="Normal 5 2 7 2 2 2" xfId="17115"/>
    <cellStyle name="Normal 5 2 8 2 2 2" xfId="17116"/>
    <cellStyle name="Normal 5 2 9 2 2" xfId="17117"/>
    <cellStyle name="Normal 55 2 2 2 2" xfId="17118"/>
    <cellStyle name="Normal 55 3 2 2 2" xfId="17119"/>
    <cellStyle name="Normal 55 4 2 2" xfId="17120"/>
    <cellStyle name="Normal 6 2 3 2 2 2 2 2" xfId="17121"/>
    <cellStyle name="Normal 6 2 3 2 3 2 2 2" xfId="17122"/>
    <cellStyle name="Normal 6 2 3 2 4 2 2" xfId="17123"/>
    <cellStyle name="Normal 6 2 3 3 2 2 2 2" xfId="17124"/>
    <cellStyle name="Normal 6 2 3 3 3 2 2 2" xfId="17125"/>
    <cellStyle name="Normal 6 2 3 3 4 2 2" xfId="17126"/>
    <cellStyle name="Normal 6 2 3 4 2 2 2" xfId="17127"/>
    <cellStyle name="Normal 6 2 3 5 2 2 2" xfId="17128"/>
    <cellStyle name="Normal 6 2 3 6 2 2" xfId="17129"/>
    <cellStyle name="Normal 6 2 4 2 2 2 2" xfId="17130"/>
    <cellStyle name="Normal 6 2 4 3 2 2 2" xfId="17131"/>
    <cellStyle name="Normal 6 2 4 4 2 2" xfId="17132"/>
    <cellStyle name="Normal 6 2 5 2 2 2 2" xfId="17133"/>
    <cellStyle name="Normal 6 2 5 3 2 2 2" xfId="17134"/>
    <cellStyle name="Normal 6 2 5 4 2 2" xfId="17135"/>
    <cellStyle name="Normal 6 2 6 2 2 2" xfId="17136"/>
    <cellStyle name="Normal 6 2 7 2 2 2" xfId="17137"/>
    <cellStyle name="Normal 6 2 8 2 2" xfId="17138"/>
    <cellStyle name="Normal 74 2 2 2 2" xfId="17139"/>
    <cellStyle name="Normal 74 3 2 2 2" xfId="17140"/>
    <cellStyle name="Normal 74 4 2 2" xfId="17141"/>
    <cellStyle name="Normal 75 2 2 2 2" xfId="17142"/>
    <cellStyle name="Normal 75 3 2 2 2" xfId="17143"/>
    <cellStyle name="Normal 75 4 2 2" xfId="17144"/>
    <cellStyle name="Normal 76 2 2 2 2" xfId="17145"/>
    <cellStyle name="Normal 76 3 2 2 2" xfId="17146"/>
    <cellStyle name="Normal 76 4 2 2" xfId="17147"/>
    <cellStyle name="Normal 77 2 2 2 2" xfId="17148"/>
    <cellStyle name="Normal 77 3 2 2 2" xfId="17149"/>
    <cellStyle name="Normal 77 4 2 2" xfId="17150"/>
    <cellStyle name="Normal 78 2 2 2 2" xfId="17151"/>
    <cellStyle name="Normal 78 3 2 2 2" xfId="17152"/>
    <cellStyle name="Normal 78 4 2 2" xfId="17153"/>
    <cellStyle name="Normal 79 2 2 2 2" xfId="17154"/>
    <cellStyle name="Normal 79 3 2 2 2" xfId="17155"/>
    <cellStyle name="Normal 79 4 2 2" xfId="17156"/>
    <cellStyle name="Normal 8 2 2 2 2 2 2" xfId="17157"/>
    <cellStyle name="Normal 8 2 2 3 2 2 2" xfId="17158"/>
    <cellStyle name="Normal 8 2 2 4 2 2" xfId="17159"/>
    <cellStyle name="Normal 8 2 3 2 2 2 2" xfId="17160"/>
    <cellStyle name="Normal 8 2 3 3 2 2 2" xfId="17161"/>
    <cellStyle name="Normal 8 2 3 4 2 2" xfId="17162"/>
    <cellStyle name="Normal 8 2 4 2 2 2" xfId="17163"/>
    <cellStyle name="Normal 8 2 5 2 2 2" xfId="17164"/>
    <cellStyle name="Normal 8 2 6 2 2 2" xfId="17165"/>
    <cellStyle name="Normal 8 2 7 2 2" xfId="17166"/>
    <cellStyle name="Normal 8 4 2 2 2 2" xfId="17167"/>
    <cellStyle name="Normal 8 4 3 2 2 2" xfId="17168"/>
    <cellStyle name="Normal 8 4 4 2 2" xfId="17169"/>
    <cellStyle name="Normal 8 5 2 2 2 2" xfId="17170"/>
    <cellStyle name="Normal 8 5 3 2 2 2" xfId="17171"/>
    <cellStyle name="Normal 8 5 4 2 2" xfId="17172"/>
    <cellStyle name="Normal 8 6 2 2 2" xfId="17173"/>
    <cellStyle name="Normal 8 7 2 2 2" xfId="17174"/>
    <cellStyle name="Normal 8 8 2 2" xfId="17175"/>
    <cellStyle name="Normal 80 2 2 2 2" xfId="17176"/>
    <cellStyle name="Normal 80 3 2 2 2" xfId="17177"/>
    <cellStyle name="Normal 80 4 2 2" xfId="17178"/>
    <cellStyle name="Normal 81 2 2 2 2" xfId="17179"/>
    <cellStyle name="Normal 81 3 2 2 2" xfId="17180"/>
    <cellStyle name="Normal 81 4 2 2" xfId="17181"/>
    <cellStyle name="Normal 83 2 2 2 2" xfId="17182"/>
    <cellStyle name="Normal 83 3 2 2 2" xfId="17183"/>
    <cellStyle name="Normal 83 4 2 2" xfId="17184"/>
    <cellStyle name="Normal 85 2 2 2 2" xfId="17185"/>
    <cellStyle name="Normal 85 3 2 2 2" xfId="17186"/>
    <cellStyle name="Normal 85 4 2 2" xfId="17187"/>
    <cellStyle name="Normal 86 2 2 2 2" xfId="17188"/>
    <cellStyle name="Normal 86 3 2 2 2" xfId="17189"/>
    <cellStyle name="Normal 86 4 2 2" xfId="17190"/>
    <cellStyle name="Normal 87 2 2 2 2" xfId="17191"/>
    <cellStyle name="Normal 87 3 2 2 2" xfId="17192"/>
    <cellStyle name="Normal 87 4 2 2" xfId="17193"/>
    <cellStyle name="Normal 88 2 2 2 2" xfId="17194"/>
    <cellStyle name="Normal 88 3 2 2 2" xfId="17195"/>
    <cellStyle name="Normal 88 4 2 2" xfId="17196"/>
    <cellStyle name="Normal 89 2 2 2 2" xfId="17197"/>
    <cellStyle name="Normal 89 3 2 2 2" xfId="17198"/>
    <cellStyle name="Normal 89 4 2 2" xfId="17199"/>
    <cellStyle name="Normal 9 2 2 2 2" xfId="17200"/>
    <cellStyle name="Normal 90 2 2 2 2" xfId="17201"/>
    <cellStyle name="Normal 90 3 2 2 2" xfId="17202"/>
    <cellStyle name="Normal 90 4 2 2" xfId="17203"/>
    <cellStyle name="Normal 91 2 2 2 2" xfId="17204"/>
    <cellStyle name="Normal 91 3 2 2 2" xfId="17205"/>
    <cellStyle name="Normal 91 4 2 2" xfId="17206"/>
    <cellStyle name="Normal 92 2 2 2 2" xfId="17207"/>
    <cellStyle name="Normal 92 3 2 2 2" xfId="17208"/>
    <cellStyle name="Normal 92 4 2 2" xfId="17209"/>
    <cellStyle name="Normal 93 2 2 2 2" xfId="17210"/>
    <cellStyle name="Normal 93 3 2 2 2" xfId="17211"/>
    <cellStyle name="Normal 93 4 2 2" xfId="17212"/>
    <cellStyle name="Normal 94 2 2 2 2" xfId="17213"/>
    <cellStyle name="Normal 94 3 2 2 2" xfId="17214"/>
    <cellStyle name="Normal 94 4 2 2" xfId="17215"/>
    <cellStyle name="Normal 95 2 2 2 2" xfId="17216"/>
    <cellStyle name="Normal 95 3 2 2 2" xfId="17217"/>
    <cellStyle name="Normal 95 4 2 2" xfId="17218"/>
    <cellStyle name="Normal 96 2 2 2" xfId="17219"/>
    <cellStyle name="Normal 97 2 2 2" xfId="17220"/>
    <cellStyle name="Normal 98 2 2 2" xfId="17221"/>
    <cellStyle name="Normal 99 2 2 2" xfId="17222"/>
    <cellStyle name="Pourcentage 17 2 2 2 2 2 2" xfId="17223"/>
    <cellStyle name="Pourcentage 17 2 2 3 2 2 2" xfId="17224"/>
    <cellStyle name="Pourcentage 17 2 2 4 2 2" xfId="17225"/>
    <cellStyle name="Pourcentage 17 2 3 2 2 2 2" xfId="17226"/>
    <cellStyle name="Pourcentage 17 2 3 3 2 2 2" xfId="17227"/>
    <cellStyle name="Pourcentage 17 2 3 4 2 2" xfId="17228"/>
    <cellStyle name="Pourcentage 17 2 4 2 2 2" xfId="17229"/>
    <cellStyle name="Pourcentage 17 2 5 2 2 2" xfId="17230"/>
    <cellStyle name="Pourcentage 17 2 6 2 2" xfId="17231"/>
    <cellStyle name="Pourcentage 17 3 2 2 2 2" xfId="17232"/>
    <cellStyle name="Pourcentage 17 3 3 2 2 2" xfId="17233"/>
    <cellStyle name="Pourcentage 17 3 4 2 2" xfId="17234"/>
    <cellStyle name="Pourcentage 17 4 2 2 2 2" xfId="17235"/>
    <cellStyle name="Pourcentage 17 4 3 2 2 2" xfId="17236"/>
    <cellStyle name="Pourcentage 17 4 4 2 2" xfId="17237"/>
    <cellStyle name="Pourcentage 17 5 2 2 2" xfId="17238"/>
    <cellStyle name="Pourcentage 17 6 2 2 2" xfId="17239"/>
    <cellStyle name="Pourcentage 17 7 2 2" xfId="17240"/>
    <cellStyle name="Pourcentage 18 2 2 2 2 2 2" xfId="17241"/>
    <cellStyle name="Pourcentage 18 2 2 3 2 2 2" xfId="17242"/>
    <cellStyle name="Pourcentage 18 2 2 4 2 2" xfId="17243"/>
    <cellStyle name="Pourcentage 18 2 3 2 2 2 2" xfId="17244"/>
    <cellStyle name="Pourcentage 18 2 3 3 2 2 2" xfId="17245"/>
    <cellStyle name="Pourcentage 18 2 3 4 2 2" xfId="17246"/>
    <cellStyle name="Pourcentage 18 2 4 2 2 2" xfId="17247"/>
    <cellStyle name="Pourcentage 18 2 5 2 2 2" xfId="17248"/>
    <cellStyle name="Pourcentage 18 2 6 2 2" xfId="17249"/>
    <cellStyle name="Pourcentage 18 3 2 2 2 2" xfId="17250"/>
    <cellStyle name="Pourcentage 18 3 3 2 2 2" xfId="17251"/>
    <cellStyle name="Pourcentage 18 3 4 2 2" xfId="17252"/>
    <cellStyle name="Pourcentage 18 4 2 2 2 2" xfId="17253"/>
    <cellStyle name="Pourcentage 18 4 3 2 2 2" xfId="17254"/>
    <cellStyle name="Pourcentage 18 4 4 2 2" xfId="17255"/>
    <cellStyle name="Pourcentage 18 5 2 2 2" xfId="17256"/>
    <cellStyle name="Pourcentage 18 6 2 2 2" xfId="17257"/>
    <cellStyle name="Pourcentage 18 7 2 2" xfId="17258"/>
    <cellStyle name="Pourcentage 19 2 2 2 2" xfId="17259"/>
    <cellStyle name="Pourcentage 19 3 2 2 2" xfId="17260"/>
    <cellStyle name="Pourcentage 19 4 2 2" xfId="17261"/>
    <cellStyle name="Pourcentage 20 2 2 2" xfId="17262"/>
    <cellStyle name="Pourcentage 21 2 2 2" xfId="17263"/>
    <cellStyle name="Pourcentage 3 3 2 2 2 2 2" xfId="17264"/>
    <cellStyle name="Pourcentage 3 3 2 3 2 2 2" xfId="17265"/>
    <cellStyle name="Pourcentage 3 3 2 4 2 2" xfId="17266"/>
    <cellStyle name="Pourcentage 3 3 4 2 2 2" xfId="17267"/>
    <cellStyle name="Pourcentage 3 3 5 2 2 2" xfId="17268"/>
    <cellStyle name="Pourcentage 3 3 6 2 2" xfId="17269"/>
    <cellStyle name="Pourcentage 8 7 2 2 2" xfId="17270"/>
    <cellStyle name="Sortie 5 2 2 2" xfId="17271"/>
    <cellStyle name="Sortie 6 2 2 2" xfId="17272"/>
    <cellStyle name="Sortie 7 2 2 2" xfId="17273"/>
    <cellStyle name="Sortie 8 2 2 2" xfId="17274"/>
    <cellStyle name="Unlocked 2 2" xfId="17275"/>
    <cellStyle name="x 2 2" xfId="17276"/>
    <cellStyle name="Milliers 22 2 2" xfId="17277"/>
    <cellStyle name="Milliers 23 2 2" xfId="17278"/>
    <cellStyle name="Normal 101 3 2 2" xfId="17279"/>
    <cellStyle name="Pourcentage 22 2 2" xfId="17280"/>
    <cellStyle name="Pourcentage 23 2 2" xfId="17281"/>
    <cellStyle name="Normal 105 2 2" xfId="17282"/>
    <cellStyle name="Pourcentage 24 2 2" xfId="17283"/>
    <cellStyle name="Milliers [0] 3" xfId="17284"/>
    <cellStyle name="Milliers 2 19 2" xfId="17285"/>
    <cellStyle name="Normal 3 14 2" xfId="17286"/>
    <cellStyle name="Pourcentage 2 13 2" xfId="17287"/>
    <cellStyle name="Milliers [0] 7" xfId="17288"/>
    <cellStyle name="Normal 112" xfId="17289"/>
    <cellStyle name="Milliers [0] 9" xfId="17290"/>
    <cellStyle name="Milliers 30" xfId="17291"/>
    <cellStyle name="Normal 107" xfId="17292"/>
    <cellStyle name="Pourcentage 24 4" xfId="17293"/>
    <cellStyle name="Milliers 2 20" xfId="17294"/>
    <cellStyle name="Milliers [0] 2 2" xfId="17295"/>
    <cellStyle name="Normal 3 15" xfId="17296"/>
    <cellStyle name="Excel Built-in Normal 1 3" xfId="17297"/>
    <cellStyle name="Normal 15 3" xfId="17298"/>
    <cellStyle name="Milliers [0] 3 2" xfId="17299"/>
    <cellStyle name="Milliers 3 13" xfId="17300"/>
    <cellStyle name="Pourcentage 25" xfId="17301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/xl/externalLinks/externalLink1.xml" Type="http://schemas.openxmlformats.org/officeDocument/2006/relationships/externalLink"/><Relationship Id="rId18" Target="/xl/externalLinks/externalLink2.xml" Type="http://schemas.openxmlformats.org/officeDocument/2006/relationships/externalLink"/><Relationship Id="rId19" Target="/xl/externalLinks/externalLink3.xml" Type="http://schemas.openxmlformats.org/officeDocument/2006/relationships/externalLink"/><Relationship Id="rId20" Target="/xl/externalLinks/externalLink4.xml" Type="http://schemas.openxmlformats.org/officeDocument/2006/relationships/externalLink"/><Relationship Id="rId21" Target="/xl/externalLinks/externalLink5.xml" Type="http://schemas.openxmlformats.org/officeDocument/2006/relationships/externalLink"/><Relationship Id="rId22" Target="/xl/externalLinks/externalLink6.xml" Type="http://schemas.openxmlformats.org/officeDocument/2006/relationships/externalLink"/><Relationship Id="rId23" Target="/xl/externalLinks/externalLink7.xml" Type="http://schemas.openxmlformats.org/officeDocument/2006/relationships/externalLink"/><Relationship Id="rId24" Target="/xl/externalLinks/externalLink8.xml" Type="http://schemas.openxmlformats.org/officeDocument/2006/relationships/externalLink"/><Relationship Id="rId25" Target="/xl/externalLinks/externalLink9.xml" Type="http://schemas.openxmlformats.org/officeDocument/2006/relationships/externalLink"/><Relationship Id="rId26" Target="/xl/externalLinks/externalLink10.xml" Type="http://schemas.openxmlformats.org/officeDocument/2006/relationships/externalLink"/><Relationship Id="rId27" Target="/xl/externalLinks/externalLink11.xml" Type="http://schemas.openxmlformats.org/officeDocument/2006/relationships/externalLink"/><Relationship Id="rId28" Target="/xl/externalLinks/externalLink12.xml" Type="http://schemas.openxmlformats.org/officeDocument/2006/relationships/externalLink"/><Relationship Id="rId29" Target="/xl/externalLinks/externalLink13.xml" Type="http://schemas.openxmlformats.org/officeDocument/2006/relationships/externalLink"/><Relationship Id="rId30" Target="/xl/externalLinks/externalLink14.xml" Type="http://schemas.openxmlformats.org/officeDocument/2006/relationships/externalLink"/><Relationship Id="rId31" Target="/xl/externalLinks/externalLink15.xml" Type="http://schemas.openxmlformats.org/officeDocument/2006/relationships/externalLink"/><Relationship Id="rId32" Target="/xl/externalLinks/externalLink16.xml" Type="http://schemas.openxmlformats.org/officeDocument/2006/relationships/externalLink"/><Relationship Id="rId33" Target="/xl/externalLinks/externalLink17.xml" Type="http://schemas.openxmlformats.org/officeDocument/2006/relationships/externalLink"/><Relationship Id="rId34" Target="/xl/externalLinks/externalLink18.xml" Type="http://schemas.openxmlformats.org/officeDocument/2006/relationships/externalLink"/><Relationship Id="rId35" Target="/xl/externalLinks/externalLink19.xml" Type="http://schemas.openxmlformats.org/officeDocument/2006/relationships/externalLink"/><Relationship Id="rId36" Target="/xl/externalLinks/externalLink20.xml" Type="http://schemas.openxmlformats.org/officeDocument/2006/relationships/externalLink"/><Relationship Id="rId37" Target="/xl/externalLinks/externalLink21.xml" Type="http://schemas.openxmlformats.org/officeDocument/2006/relationships/externalLink"/><Relationship Id="rId38" Target="/xl/externalLinks/externalLink22.xml" Type="http://schemas.openxmlformats.org/officeDocument/2006/relationships/externalLink"/><Relationship Id="rId39" Target="/xl/externalLinks/externalLink23.xml" Type="http://schemas.openxmlformats.org/officeDocument/2006/relationships/externalLink"/><Relationship Id="rId40" Target="/xl/externalLinks/externalLink24.xml" Type="http://schemas.openxmlformats.org/officeDocument/2006/relationships/externalLink"/><Relationship Id="rId41" Target="/xl/externalLinks/externalLink25.xml" Type="http://schemas.openxmlformats.org/officeDocument/2006/relationships/externalLink"/><Relationship Id="rId42" Target="/xl/externalLinks/externalLink26.xml" Type="http://schemas.openxmlformats.org/officeDocument/2006/relationships/externalLink"/><Relationship Id="rId43" Target="/xl/externalLinks/externalLink27.xml" Type="http://schemas.openxmlformats.org/officeDocument/2006/relationships/externalLink"/><Relationship Id="rId44" Target="/xl/externalLinks/externalLink28.xml" Type="http://schemas.openxmlformats.org/officeDocument/2006/relationships/externalLink"/><Relationship Id="rId45" Target="/xl/externalLinks/externalLink29.xml" Type="http://schemas.openxmlformats.org/officeDocument/2006/relationships/externalLink"/><Relationship Id="rId46" Target="/xl/externalLinks/externalLink30.xml" Type="http://schemas.openxmlformats.org/officeDocument/2006/relationships/externalLink"/><Relationship Id="rId47" Target="/xl/externalLinks/externalLink31.xml" Type="http://schemas.openxmlformats.org/officeDocument/2006/relationships/externalLink"/><Relationship Id="rId48" Target="/xl/externalLinks/externalLink32.xml" Type="http://schemas.openxmlformats.org/officeDocument/2006/relationships/externalLink"/><Relationship Id="rId49" Target="/xl/externalLinks/externalLink33.xml" Type="http://schemas.openxmlformats.org/officeDocument/2006/relationships/externalLink"/><Relationship Id="rId50" Target="/xl/externalLinks/externalLink34.xml" Type="http://schemas.openxmlformats.org/officeDocument/2006/relationships/externalLink"/><Relationship Id="rId51" Target="/xl/externalLinks/externalLink35.xml" Type="http://schemas.openxmlformats.org/officeDocument/2006/relationships/externalLink"/><Relationship Id="rId52" Target="/xl/externalLinks/externalLink36.xml" Type="http://schemas.openxmlformats.org/officeDocument/2006/relationships/externalLink"/><Relationship Id="rId53" Target="/xl/externalLinks/externalLink37.xml" Type="http://schemas.openxmlformats.org/officeDocument/2006/relationships/externalLink"/><Relationship Id="rId54" Target="/xl/externalLinks/externalLink38.xml" Type="http://schemas.openxmlformats.org/officeDocument/2006/relationships/externalLink"/><Relationship Id="rId55" Target="/xl/externalLinks/externalLink39.xml" Type="http://schemas.openxmlformats.org/officeDocument/2006/relationships/externalLink"/><Relationship Id="rId56" Target="/xl/externalLinks/externalLink40.xml" Type="http://schemas.openxmlformats.org/officeDocument/2006/relationships/externalLink"/><Relationship Id="rId57" Target="/xl/externalLinks/externalLink41.xml" Type="http://schemas.openxmlformats.org/officeDocument/2006/relationships/externalLink"/><Relationship Id="rId58" Target="/xl/externalLinks/externalLink42.xml" Type="http://schemas.openxmlformats.org/officeDocument/2006/relationships/externalLink"/><Relationship Id="rId59" Target="/xl/externalLinks/externalLink43.xml" Type="http://schemas.openxmlformats.org/officeDocument/2006/relationships/externalLink"/><Relationship Id="rId60" Target="/xl/externalLinks/externalLink44.xml" Type="http://schemas.openxmlformats.org/officeDocument/2006/relationships/externalLink"/><Relationship Id="rId61" Target="/xl/externalLinks/externalLink45.xml" Type="http://schemas.openxmlformats.org/officeDocument/2006/relationships/externalLink"/><Relationship Id="rId62" Target="/xl/externalLinks/externalLink46.xml" Type="http://schemas.openxmlformats.org/officeDocument/2006/relationships/externalLink"/><Relationship Id="rId63" Target="/xl/externalLinks/externalLink47.xml" Type="http://schemas.openxmlformats.org/officeDocument/2006/relationships/externalLink"/><Relationship Id="rId64" Target="/xl/externalLinks/externalLink48.xml" Type="http://schemas.openxmlformats.org/officeDocument/2006/relationships/externalLink"/><Relationship Id="rId65" Target="/xl/externalLinks/externalLink49.xml" Type="http://schemas.openxmlformats.org/officeDocument/2006/relationships/externalLink"/><Relationship Id="rId66" Target="/xl/externalLinks/externalLink50.xml" Type="http://schemas.openxmlformats.org/officeDocument/2006/relationships/externalLink"/><Relationship Id="rId67" Target="/xl/externalLinks/externalLink51.xml" Type="http://schemas.openxmlformats.org/officeDocument/2006/relationships/externalLink"/><Relationship Id="rId68" Target="/xl/externalLinks/externalLink52.xml" Type="http://schemas.openxmlformats.org/officeDocument/2006/relationships/externalLink"/><Relationship Id="rId69" Target="/xl/externalLinks/externalLink53.xml" Type="http://schemas.openxmlformats.org/officeDocument/2006/relationships/externalLink"/><Relationship Id="rId70" Target="/xl/externalLinks/externalLink54.xml" Type="http://schemas.openxmlformats.org/officeDocument/2006/relationships/externalLink"/><Relationship Id="rId71" Target="/xl/externalLinks/externalLink55.xml" Type="http://schemas.openxmlformats.org/officeDocument/2006/relationships/externalLink"/><Relationship Id="rId72" Target="/xl/externalLinks/externalLink56.xml" Type="http://schemas.openxmlformats.org/officeDocument/2006/relationships/externalLink"/><Relationship Id="rId73" Target="/xl/externalLinks/externalLink57.xml" Type="http://schemas.openxmlformats.org/officeDocument/2006/relationships/externalLink"/><Relationship Id="rId74" Target="/xl/externalLinks/externalLink58.xml" Type="http://schemas.openxmlformats.org/officeDocument/2006/relationships/externalLink"/><Relationship Id="rId75" Target="/xl/externalLinks/externalLink59.xml" Type="http://schemas.openxmlformats.org/officeDocument/2006/relationships/externalLink"/><Relationship Id="rId76" Target="/xl/externalLinks/externalLink60.xml" Type="http://schemas.openxmlformats.org/officeDocument/2006/relationships/externalLink"/><Relationship Id="rId77" Target="/xl/externalLinks/externalLink61.xml" Type="http://schemas.openxmlformats.org/officeDocument/2006/relationships/externalLink"/><Relationship Id="rId78" Target="/xl/externalLinks/externalLink62.xml" Type="http://schemas.openxmlformats.org/officeDocument/2006/relationships/externalLink"/><Relationship Id="rId79" Target="/xl/externalLinks/externalLink63.xml" Type="http://schemas.openxmlformats.org/officeDocument/2006/relationships/externalLink"/><Relationship Id="rId80" Target="/xl/externalLinks/externalLink64.xml" Type="http://schemas.openxmlformats.org/officeDocument/2006/relationships/externalLink"/><Relationship Id="rId81" Target="/xl/externalLinks/externalLink65.xml" Type="http://schemas.openxmlformats.org/officeDocument/2006/relationships/externalLink"/><Relationship Id="rId82" Target="/xl/externalLinks/externalLink66.xml" Type="http://schemas.openxmlformats.org/officeDocument/2006/relationships/externalLink"/><Relationship Id="rId83" Target="/xl/externalLinks/externalLink67.xml" Type="http://schemas.openxmlformats.org/officeDocument/2006/relationships/externalLink"/><Relationship Id="rId84" Target="/xl/externalLinks/externalLink68.xml" Type="http://schemas.openxmlformats.org/officeDocument/2006/relationships/externalLink"/><Relationship Id="rId85" Target="/xl/externalLinks/externalLink69.xml" Type="http://schemas.openxmlformats.org/officeDocument/2006/relationships/externalLink"/><Relationship Id="rId86" Target="/xl/externalLinks/externalLink70.xml" Type="http://schemas.openxmlformats.org/officeDocument/2006/relationships/externalLink"/><Relationship Id="rId87" Target="/xl/externalLinks/externalLink71.xml" Type="http://schemas.openxmlformats.org/officeDocument/2006/relationships/externalLink"/><Relationship Id="rId88" Target="/xl/externalLinks/externalLink72.xml" Type="http://schemas.openxmlformats.org/officeDocument/2006/relationships/externalLink"/><Relationship Id="rId89" Target="/xl/externalLinks/externalLink73.xml" Type="http://schemas.openxmlformats.org/officeDocument/2006/relationships/externalLink"/><Relationship Id="rId90" Target="/xl/externalLinks/externalLink74.xml" Type="http://schemas.openxmlformats.org/officeDocument/2006/relationships/externalLink"/><Relationship Id="rId91" Target="/xl/externalLinks/externalLink75.xml" Type="http://schemas.openxmlformats.org/officeDocument/2006/relationships/externalLink"/><Relationship Id="rId92" Target="/xl/externalLinks/externalLink76.xml" Type="http://schemas.openxmlformats.org/officeDocument/2006/relationships/externalLink"/><Relationship Id="rId93" Target="/xl/externalLinks/externalLink77.xml" Type="http://schemas.openxmlformats.org/officeDocument/2006/relationships/externalLink"/><Relationship Id="rId94" Target="/xl/externalLinks/externalLink78.xml" Type="http://schemas.openxmlformats.org/officeDocument/2006/relationships/externalLink"/><Relationship Id="rId95" Target="/xl/externalLinks/externalLink79.xml" Type="http://schemas.openxmlformats.org/officeDocument/2006/relationships/externalLink"/><Relationship Id="rId96" Target="/xl/externalLinks/externalLink80.xml" Type="http://schemas.openxmlformats.org/officeDocument/2006/relationships/externalLink"/><Relationship Id="rId97" Target="/xl/externalLinks/externalLink81.xml" Type="http://schemas.openxmlformats.org/officeDocument/2006/relationships/externalLink"/><Relationship Id="rId98" Target="/xl/externalLinks/externalLink82.xml" Type="http://schemas.openxmlformats.org/officeDocument/2006/relationships/externalLink"/><Relationship Id="rId99" Target="/xl/externalLinks/externalLink83.xml" Type="http://schemas.openxmlformats.org/officeDocument/2006/relationships/externalLink"/><Relationship Id="rId100" Target="/xl/externalLinks/externalLink84.xml" Type="http://schemas.openxmlformats.org/officeDocument/2006/relationships/externalLink"/><Relationship Id="rId101" Target="/xl/externalLinks/externalLink85.xml" Type="http://schemas.openxmlformats.org/officeDocument/2006/relationships/externalLink"/><Relationship Id="rId102" Target="/xl/externalLinks/externalLink86.xml" Type="http://schemas.openxmlformats.org/officeDocument/2006/relationships/externalLink"/><Relationship Id="rId103" Target="/xl/externalLinks/externalLink87.xml" Type="http://schemas.openxmlformats.org/officeDocument/2006/relationships/externalLink"/><Relationship Id="rId104" Target="/xl/externalLinks/externalLink88.xml" Type="http://schemas.openxmlformats.org/officeDocument/2006/relationships/externalLink"/><Relationship Id="rId105" Target="/xl/externalLinks/externalLink89.xml" Type="http://schemas.openxmlformats.org/officeDocument/2006/relationships/externalLink"/><Relationship Id="rId106" Target="/xl/externalLinks/externalLink90.xml" Type="http://schemas.openxmlformats.org/officeDocument/2006/relationships/externalLink"/><Relationship Id="rId107" Target="/xl/externalLinks/externalLink91.xml" Type="http://schemas.openxmlformats.org/officeDocument/2006/relationships/externalLink"/><Relationship Id="rId108" Target="/xl/externalLinks/externalLink92.xml" Type="http://schemas.openxmlformats.org/officeDocument/2006/relationships/externalLink"/><Relationship Id="rId109" Target="/xl/externalLinks/externalLink93.xml" Type="http://schemas.openxmlformats.org/officeDocument/2006/relationships/externalLink"/><Relationship Id="rId110" Target="/xl/externalLinks/externalLink94.xml" Type="http://schemas.openxmlformats.org/officeDocument/2006/relationships/externalLink"/><Relationship Id="rId111" Target="/xl/externalLinks/externalLink95.xml" Type="http://schemas.openxmlformats.org/officeDocument/2006/relationships/externalLink"/><Relationship Id="rId112" Target="/xl/externalLinks/externalLink96.xml" Type="http://schemas.openxmlformats.org/officeDocument/2006/relationships/externalLink"/><Relationship Id="rId113" Target="/xl/externalLinks/externalLink97.xml" Type="http://schemas.openxmlformats.org/officeDocument/2006/relationships/externalLink"/><Relationship Id="rId114" Target="/xl/externalLinks/externalLink98.xml" Type="http://schemas.openxmlformats.org/officeDocument/2006/relationships/externalLink"/><Relationship Id="rId115" Target="/xl/externalLinks/externalLink99.xml" Type="http://schemas.openxmlformats.org/officeDocument/2006/relationships/externalLink"/><Relationship Id="rId116" Target="/xl/externalLinks/externalLink100.xml" Type="http://schemas.openxmlformats.org/officeDocument/2006/relationships/externalLink"/><Relationship Id="rId117" Target="/xl/externalLinks/externalLink101.xml" Type="http://schemas.openxmlformats.org/officeDocument/2006/relationships/externalLink"/><Relationship Id="rId118" Target="/xl/externalLinks/externalLink102.xml" Type="http://schemas.openxmlformats.org/officeDocument/2006/relationships/externalLink"/><Relationship Id="rId119" Target="/xl/externalLinks/externalLink103.xml" Type="http://schemas.openxmlformats.org/officeDocument/2006/relationships/externalLink"/><Relationship Id="rId120" Target="/xl/externalLinks/externalLink104.xml" Type="http://schemas.openxmlformats.org/officeDocument/2006/relationships/externalLink"/><Relationship Id="rId121" Target="/xl/externalLinks/externalLink105.xml" Type="http://schemas.openxmlformats.org/officeDocument/2006/relationships/externalLink"/><Relationship Id="rId122" Target="/xl/externalLinks/externalLink106.xml" Type="http://schemas.openxmlformats.org/officeDocument/2006/relationships/externalLink"/><Relationship Id="rId123" Target="/xl/externalLinks/externalLink107.xml" Type="http://schemas.openxmlformats.org/officeDocument/2006/relationships/externalLink"/><Relationship Id="rId124" Target="/xl/externalLinks/externalLink108.xml" Type="http://schemas.openxmlformats.org/officeDocument/2006/relationships/externalLink"/><Relationship Id="rId125" Target="/xl/externalLinks/externalLink109.xml" Type="http://schemas.openxmlformats.org/officeDocument/2006/relationships/externalLink"/><Relationship Id="rId126" Target="/xl/externalLinks/externalLink110.xml" Type="http://schemas.openxmlformats.org/officeDocument/2006/relationships/externalLink"/><Relationship Id="rId127" Target="/xl/externalLinks/externalLink111.xml" Type="http://schemas.openxmlformats.org/officeDocument/2006/relationships/externalLink"/><Relationship Id="rId128" Target="/xl/externalLinks/externalLink112.xml" Type="http://schemas.openxmlformats.org/officeDocument/2006/relationships/externalLink"/><Relationship Id="rId129" Target="/xl/externalLinks/externalLink113.xml" Type="http://schemas.openxmlformats.org/officeDocument/2006/relationships/externalLink"/><Relationship Id="rId130" Target="/xl/externalLinks/externalLink114.xml" Type="http://schemas.openxmlformats.org/officeDocument/2006/relationships/externalLink"/><Relationship Id="rId131" Target="/xl/externalLinks/externalLink115.xml" Type="http://schemas.openxmlformats.org/officeDocument/2006/relationships/externalLink"/><Relationship Id="rId132" Target="/xl/externalLinks/externalLink116.xml" Type="http://schemas.openxmlformats.org/officeDocument/2006/relationships/externalLink"/><Relationship Id="rId133" Target="/xl/externalLinks/externalLink117.xml" Type="http://schemas.openxmlformats.org/officeDocument/2006/relationships/externalLink"/><Relationship Id="rId134" Target="/xl/externalLinks/externalLink118.xml" Type="http://schemas.openxmlformats.org/officeDocument/2006/relationships/externalLink"/><Relationship Id="rId135" Target="/xl/externalLinks/externalLink119.xml" Type="http://schemas.openxmlformats.org/officeDocument/2006/relationships/externalLink"/><Relationship Id="rId136" Target="/xl/externalLinks/externalLink120.xml" Type="http://schemas.openxmlformats.org/officeDocument/2006/relationships/externalLink"/><Relationship Id="rId137" Target="/xl/externalLinks/externalLink121.xml" Type="http://schemas.openxmlformats.org/officeDocument/2006/relationships/externalLink"/><Relationship Id="rId138" Target="/xl/externalLinks/externalLink122.xml" Type="http://schemas.openxmlformats.org/officeDocument/2006/relationships/externalLink"/><Relationship Id="rId139" Target="/xl/externalLinks/externalLink123.xml" Type="http://schemas.openxmlformats.org/officeDocument/2006/relationships/externalLink"/><Relationship Id="rId140" Target="/xl/externalLinks/externalLink124.xml" Type="http://schemas.openxmlformats.org/officeDocument/2006/relationships/externalLink"/><Relationship Id="rId141" Target="/xl/externalLinks/externalLink125.xml" Type="http://schemas.openxmlformats.org/officeDocument/2006/relationships/externalLink"/><Relationship Id="rId142" Target="/xl/externalLinks/externalLink126.xml" Type="http://schemas.openxmlformats.org/officeDocument/2006/relationships/externalLink"/><Relationship Id="rId143" Target="/xl/externalLinks/externalLink127.xml" Type="http://schemas.openxmlformats.org/officeDocument/2006/relationships/externalLink"/><Relationship Id="rId144" Target="/xl/externalLinks/externalLink128.xml" Type="http://schemas.openxmlformats.org/officeDocument/2006/relationships/externalLink"/><Relationship Id="rId145" Target="/xl/externalLinks/externalLink129.xml" Type="http://schemas.openxmlformats.org/officeDocument/2006/relationships/externalLink"/><Relationship Id="rId146" Target="/xl/externalLinks/externalLink130.xml" Type="http://schemas.openxmlformats.org/officeDocument/2006/relationships/externalLink"/><Relationship Id="rId147" Target="/xl/externalLinks/externalLink131.xml" Type="http://schemas.openxmlformats.org/officeDocument/2006/relationships/externalLink"/><Relationship Id="rId148" Target="/xl/externalLinks/externalLink132.xml" Type="http://schemas.openxmlformats.org/officeDocument/2006/relationships/externalLink"/><Relationship Id="rId149" Target="/xl/externalLinks/externalLink133.xml" Type="http://schemas.openxmlformats.org/officeDocument/2006/relationships/externalLink"/><Relationship Id="rId150" Target="/xl/externalLinks/externalLink134.xml" Type="http://schemas.openxmlformats.org/officeDocument/2006/relationships/externalLink"/><Relationship Id="rId151" Target="/xl/externalLinks/externalLink135.xml" Type="http://schemas.openxmlformats.org/officeDocument/2006/relationships/externalLink"/><Relationship Id="rId152" Target="/xl/externalLinks/externalLink136.xml" Type="http://schemas.openxmlformats.org/officeDocument/2006/relationships/externalLink"/><Relationship Id="rId153" Target="/xl/externalLinks/externalLink137.xml" Type="http://schemas.openxmlformats.org/officeDocument/2006/relationships/externalLink"/><Relationship Id="rId154" Target="/xl/externalLinks/externalLink138.xml" Type="http://schemas.openxmlformats.org/officeDocument/2006/relationships/externalLink"/><Relationship Id="rId155" Target="/xl/externalLinks/externalLink139.xml" Type="http://schemas.openxmlformats.org/officeDocument/2006/relationships/externalLink"/><Relationship Id="rId156" Target="/xl/externalLinks/externalLink140.xml" Type="http://schemas.openxmlformats.org/officeDocument/2006/relationships/externalLink"/><Relationship Id="rId157" Target="/xl/externalLinks/externalLink141.xml" Type="http://schemas.openxmlformats.org/officeDocument/2006/relationships/externalLink"/><Relationship Id="rId158" Target="/xl/externalLinks/externalLink142.xml" Type="http://schemas.openxmlformats.org/officeDocument/2006/relationships/externalLink"/><Relationship Id="rId159" Target="/xl/externalLinks/externalLink143.xml" Type="http://schemas.openxmlformats.org/officeDocument/2006/relationships/externalLink"/><Relationship Id="rId160" Target="/xl/externalLinks/externalLink144.xml" Type="http://schemas.openxmlformats.org/officeDocument/2006/relationships/externalLink"/><Relationship Id="rId161" Target="/xl/externalLinks/externalLink145.xml" Type="http://schemas.openxmlformats.org/officeDocument/2006/relationships/externalLink"/><Relationship Id="rId162" Target="/xl/externalLinks/externalLink146.xml" Type="http://schemas.openxmlformats.org/officeDocument/2006/relationships/externalLink"/><Relationship Id="rId163" Target="/xl/externalLinks/externalLink147.xml" Type="http://schemas.openxmlformats.org/officeDocument/2006/relationships/externalLink"/><Relationship Id="rId164" Target="/xl/externalLinks/externalLink148.xml" Type="http://schemas.openxmlformats.org/officeDocument/2006/relationships/externalLink"/><Relationship Id="rId165" Target="/xl/externalLinks/externalLink149.xml" Type="http://schemas.openxmlformats.org/officeDocument/2006/relationships/externalLink"/><Relationship Id="rId166" Target="/xl/externalLinks/externalLink150.xml" Type="http://schemas.openxmlformats.org/officeDocument/2006/relationships/externalLink"/><Relationship Id="rId167" Target="/xl/externalLinks/externalLink151.xml" Type="http://schemas.openxmlformats.org/officeDocument/2006/relationships/externalLink"/><Relationship Id="rId168" Target="/xl/externalLinks/externalLink152.xml" Type="http://schemas.openxmlformats.org/officeDocument/2006/relationships/externalLink"/><Relationship Id="rId169" Target="/xl/externalLinks/externalLink153.xml" Type="http://schemas.openxmlformats.org/officeDocument/2006/relationships/externalLink"/><Relationship Id="rId170" Target="/xl/externalLinks/externalLink154.xml" Type="http://schemas.openxmlformats.org/officeDocument/2006/relationships/externalLink"/><Relationship Id="rId171" Target="/xl/externalLinks/externalLink155.xml" Type="http://schemas.openxmlformats.org/officeDocument/2006/relationships/externalLink"/><Relationship Id="rId172" Target="/xl/externalLinks/externalLink156.xml" Type="http://schemas.openxmlformats.org/officeDocument/2006/relationships/externalLink"/><Relationship Id="rId173" Target="/xl/externalLinks/externalLink157.xml" Type="http://schemas.openxmlformats.org/officeDocument/2006/relationships/externalLink"/><Relationship Id="rId174" Target="/xl/externalLinks/externalLink158.xml" Type="http://schemas.openxmlformats.org/officeDocument/2006/relationships/externalLink"/><Relationship Id="rId175" Target="/xl/externalLinks/externalLink159.xml" Type="http://schemas.openxmlformats.org/officeDocument/2006/relationships/externalLink"/><Relationship Id="rId176" Target="/xl/externalLinks/externalLink160.xml" Type="http://schemas.openxmlformats.org/officeDocument/2006/relationships/externalLink"/><Relationship Id="rId177" Target="/xl/externalLinks/externalLink161.xml" Type="http://schemas.openxmlformats.org/officeDocument/2006/relationships/externalLink"/><Relationship Id="rId178" Target="styles.xml" Type="http://schemas.openxmlformats.org/officeDocument/2006/relationships/styles"/><Relationship Id="rId179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Aymar FAIZOUN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1" ref="D50" shapeId="0">
      <text>
        <t xml:space="preserve">Arnaud HOUMBIYE:
Bonus bienvenue MM à intégrer 
</t>
      </text>
    </comment>
    <comment authorId="1" ref="J50" shapeId="0">
      <text>
        <t xml:space="preserve">Arnaud HOUMBIYE:
Bonus bienvenue MM à intégrer 
</t>
      </text>
    </comment>
    <comment authorId="1" ref="P50" shapeId="0">
      <text>
        <t xml:space="preserve">Arnaud HOUMBIYE:
Bonus bienvenue MM à intégrer 
</t>
      </text>
    </comment>
    <comment authorId="1" ref="V50" shapeId="0">
      <text>
        <t xml:space="preserve">Arnaud HOUMBIYE:
Bonus bienvenue MM à intégrer 
</t>
      </text>
    </comment>
    <comment authorId="1" ref="AD50" shapeId="0">
      <text>
        <t xml:space="preserve">Arnaud HOUMBIYE:
Bonus bienvenue MM à intégrer 
</t>
      </text>
    </comment>
    <comment authorId="1" ref="AL50" shapeId="0">
      <text>
        <t xml:space="preserve">Arnaud HOUMBIYE:
Bonus bienvenue MM à intégrer 
</t>
      </text>
    </comment>
    <comment authorId="1" ref="AU50" shapeId="0">
      <text>
        <t xml:space="preserve">Arnaud HOUMBIYE:
Bonus bienvenue MM à intégrer 
</t>
      </text>
    </comment>
    <comment authorId="1" ref="BC50" shapeId="0">
      <text>
        <t xml:space="preserve">Arnaud HOUMBIYE:
Bonus bienvenue MM à intégrer 
</t>
      </text>
    </comment>
    <comment authorId="1" ref="BK50" shapeId="0">
      <text>
        <t xml:space="preserve">Arnaud HOUMBIYE:
Bonus bienvenue MM à intégrer 
</t>
      </text>
    </comment>
    <comment authorId="1" ref="BT50" shapeId="0">
      <text>
        <t xml:space="preserve">Arnaud HOUMBIYE:
Bonus bienvenue MM à intégrer 
</t>
      </text>
    </comment>
    <comment authorId="1" ref="CB50" shapeId="0">
      <text>
        <t xml:space="preserve">Arnaud HOUMBIYE:
Bonus bienvenue MM à intégrer 
</t>
      </text>
    </comment>
    <comment authorId="1" ref="CJ50" shapeId="0">
      <text>
        <t xml:space="preserve">Arnaud HOUMBIYE:
Bonus bienvenue MM à intégrer 
</t>
      </text>
    </comment>
    <comment authorId="1" ref="DP50" shapeId="0">
      <text>
        <t xml:space="preserve">Arnaud HOUMBIYE:
Bonus bienvenue MM à intégrer 
</t>
      </text>
    </comment>
    <comment authorId="2" ref="DX78" shapeId="0">
      <text>
        <t xml:space="preserve">Aymar FAIZOUN:
Compte 706154
</t>
      </text>
    </comment>
    <comment authorId="2" ref="DX95" shapeId="0">
      <text>
        <t>Aymar FAIZOUN:
Comptes 706118 (sms psp) &amp; 706152 (SMPP)</t>
      </text>
    </comment>
    <comment authorId="2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2" ref="CR169" shapeId="0">
      <text>
        <t>Aymar FAIZOUN:
12645408112</t>
      </text>
    </comment>
    <comment authorId="2" ref="CW169" shapeId="0">
      <text>
        <t>Aymar FAIZOUN:
12645408112</t>
      </text>
    </comment>
    <comment authorId="2" ref="DP169" shapeId="0">
      <text>
        <t>Aymar FAIZOUN:
Alignement à la BG.</t>
      </text>
    </comment>
    <comment authorId="1" ref="D176" shapeId="0">
      <text>
        <t>Arnaud HOUMBIYE:
retraitement 5% MM</t>
      </text>
    </comment>
    <comment authorId="1" ref="J176" shapeId="0">
      <text>
        <t>Arnaud HOUMBIYE:
retraitement 5% MM</t>
      </text>
    </comment>
    <comment authorId="1" ref="P176" shapeId="0">
      <text>
        <t>Arnaud HOUMBIYE:
retraitement 5% MM</t>
      </text>
    </comment>
    <comment authorId="1" ref="V176" shapeId="0">
      <text>
        <t>Arnaud HOUMBIYE:
retraitement 5% MM</t>
      </text>
    </comment>
    <comment authorId="1" ref="AD176" shapeId="0">
      <text>
        <t>Arnaud HOUMBIYE:
retraitement 5% MM</t>
      </text>
    </comment>
    <comment authorId="1" ref="AL176" shapeId="0">
      <text>
        <t>Arnaud HOUMBIYE:
retraitement 5% MM</t>
      </text>
    </comment>
    <comment authorId="1" ref="AU176" shapeId="0">
      <text>
        <t>Arnaud HOUMBIYE:
retraitement 5% MM</t>
      </text>
    </comment>
    <comment authorId="1" ref="BC176" shapeId="0">
      <text>
        <t>Arnaud HOUMBIYE:
retraitement 5% MM</t>
      </text>
    </comment>
    <comment authorId="1" ref="BK176" shapeId="0">
      <text>
        <t>Arnaud HOUMBIYE:
retraitement 5% MM</t>
      </text>
    </comment>
    <comment authorId="1" ref="BT176" shapeId="0">
      <text>
        <t>Arnaud HOUMBIYE:
retraitement 5% MM</t>
      </text>
    </comment>
    <comment authorId="1" ref="CB176" shapeId="0">
      <text>
        <t>Arnaud HOUMBIYE:
retraitement 5% MM</t>
      </text>
    </comment>
    <comment authorId="1" ref="CJ176" shapeId="0">
      <text>
        <t>Arnaud HOUMBIYE:
retraitement 5% MM</t>
      </text>
    </comment>
    <comment authorId="1" ref="DP176" shapeId="0">
      <text>
        <t>Arnaud HOUMBIYE:
retraitement 5% MM</t>
      </text>
    </comment>
    <comment authorId="2" ref="D181" shapeId="0">
      <text>
        <t>Aymar FAIZOUN:
Alignement à la BG.</t>
      </text>
    </comment>
    <comment authorId="2" ref="J181" shapeId="0">
      <text>
        <t>Aymar FAIZOUN:
Alignement à la BG.</t>
      </text>
    </comment>
    <comment authorId="2" ref="P181" shapeId="0">
      <text>
        <t>Aymar FAIZOUN:
Alignement à la BG.</t>
      </text>
    </comment>
    <comment authorId="2" ref="V181" shapeId="0">
      <text>
        <t>Aymar FAIZOUN:
Alignement à la BG.</t>
      </text>
    </comment>
    <comment authorId="2" ref="AD181" shapeId="0">
      <text>
        <t>Aymar FAIZOUN:
Alignement à la BG.</t>
      </text>
    </comment>
    <comment authorId="2" ref="AL181" shapeId="0">
      <text>
        <t>Aymar FAIZOUN:
Alignement à la BG.</t>
      </text>
    </comment>
    <comment authorId="2" ref="AU181" shapeId="0">
      <text>
        <t>Aymar FAIZOUN:
Alignement à la BG.</t>
      </text>
    </comment>
    <comment authorId="2" ref="BC181" shapeId="0">
      <text>
        <t>Aymar FAIZOUN:
Alignement à la BG.</t>
      </text>
    </comment>
    <comment authorId="2" ref="BK181" shapeId="0">
      <text>
        <t>Aymar FAIZOUN:
Alignement à la BG.</t>
      </text>
    </comment>
    <comment authorId="2" ref="BT181" shapeId="0">
      <text>
        <t>Aymar FAIZOUN:
Alignement à la BG.</t>
      </text>
    </comment>
    <comment authorId="2" ref="CB181" shapeId="0">
      <text>
        <t>Aymar FAIZOUN:
Alignement à la BG.</t>
      </text>
    </comment>
    <comment authorId="2" ref="CJ181" shapeId="0">
      <text>
        <t>Aymar FAIZOUN:
Alignement à la BG.</t>
      </text>
    </comment>
    <comment authorId="2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Abdel Mouiz BACHABI</author>
    <author>Aymar FAIZOUN</author>
    <author>Arnaud HOUMBIYE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1" ref="D78" shapeId="0">
      <text>
        <t xml:space="preserve">Aymar FAIZOUN:
Compte 706154
</t>
      </text>
    </comment>
    <comment authorId="1" ref="J78" shapeId="0">
      <text>
        <t xml:space="preserve">Aymar FAIZOUN:
Compte 706154
</t>
      </text>
    </comment>
    <comment authorId="1" ref="P78" shapeId="0">
      <text>
        <t xml:space="preserve">Aymar FAIZOUN:
Compte 706154
</t>
      </text>
    </comment>
    <comment authorId="1" ref="V78" shapeId="0">
      <text>
        <t xml:space="preserve">Aymar FAIZOUN:
Compte 706154
</t>
      </text>
    </comment>
    <comment authorId="1" ref="AD78" shapeId="0">
      <text>
        <t xml:space="preserve">Aymar FAIZOUN:
Compte 706154
</t>
      </text>
    </comment>
    <comment authorId="1" ref="AL78" shapeId="0">
      <text>
        <t xml:space="preserve">Aymar FAIZOUN:
Compte 706154
</t>
      </text>
    </comment>
    <comment authorId="1" ref="AU78" shapeId="0">
      <text>
        <t xml:space="preserve">Aymar FAIZOUN:
Compte 706154
</t>
      </text>
    </comment>
    <comment authorId="1" ref="BC78" shapeId="0">
      <text>
        <t xml:space="preserve">Aymar FAIZOUN:
Compte 706154
</t>
      </text>
    </comment>
    <comment authorId="1" ref="BK78" shapeId="0">
      <text>
        <t xml:space="preserve">Aymar FAIZOUN:
Compte 706154
</t>
      </text>
    </comment>
    <comment authorId="1" ref="BT78" shapeId="0">
      <text>
        <t xml:space="preserve">Aymar FAIZOUN:
Compte 706154
</t>
      </text>
    </comment>
    <comment authorId="1" ref="CB78" shapeId="0">
      <text>
        <t xml:space="preserve">Aymar FAIZOUN:
Compte 706154
</t>
      </text>
    </comment>
    <comment authorId="1" ref="CJ78" shapeId="0">
      <text>
        <t xml:space="preserve">Aymar FAIZOUN:
Compte 706154
</t>
      </text>
    </comment>
    <comment authorId="1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1" ref="D95" shapeId="0">
      <text>
        <t>Aymar FAIZOUN:
Comptes 706118 (sms psp) &amp; 706152 (SMPP)
SMPP de GIZ ( ponctuel : 12 M)</t>
      </text>
    </comment>
    <comment authorId="1" ref="J95" shapeId="0">
      <text>
        <t>Aymar FAIZOUN:
Comptes 706118 (sms psp) &amp; 706152 (SMPP)
ECART prov vs FA GIZ</t>
      </text>
    </comment>
    <comment authorId="1" ref="P95" shapeId="0">
      <text>
        <t>Aymar FAIZOUN:
Comptes 706118 (sms psp) &amp; 706152 (SMPP)
ECART prov vs FA GIZ</t>
      </text>
    </comment>
    <comment authorId="1" ref="V95" shapeId="0">
      <text>
        <t>Aymar FAIZOUN:
Comptes 706118 (sms psp) &amp; 706152 (SMPP)
ECART prov vs FA GIZ</t>
      </text>
    </comment>
    <comment authorId="1" ref="AD95" shapeId="0">
      <text>
        <t>Aymar FAIZOUN:
Comptes 706118 (sms psp) &amp; 706152 (SMPP)
ECART prov vs FA GIZ</t>
      </text>
    </comment>
    <comment authorId="1" ref="AL95" shapeId="0">
      <text>
        <t>Aymar FAIZOUN:
Comptes 706118 (sms psp) &amp; 706152 (SMPP)
ECART prov vs FA GIZ</t>
      </text>
    </comment>
    <comment authorId="1" ref="AU95" shapeId="0">
      <text>
        <t>Aymar FAIZOUN:
Comptes 706118 (sms psp) &amp; 706152 (SMPP)
ECART prov vs FA GIZ</t>
      </text>
    </comment>
    <comment authorId="1" ref="BC95" shapeId="0">
      <text>
        <t>Aymar FAIZOUN:
Comptes 706118 (sms psp) &amp; 706152 (SMPP)
ECART prov vs FA GIZ</t>
      </text>
    </comment>
    <comment authorId="1" ref="BK95" shapeId="0">
      <text>
        <t>Aymar FAIZOUN:
Comptes 706118 (sms psp) &amp; 706152 (SMPP)
ECART prov vs FA GIZ</t>
      </text>
    </comment>
    <comment authorId="1" ref="BT95" shapeId="0">
      <text>
        <t>Aymar FAIZOUN:
Comptes 706118 (sms psp) &amp; 706152 (SMPP)
ECART prov vs FA GIZ</t>
      </text>
    </comment>
    <comment authorId="1" ref="CB95" shapeId="0">
      <text>
        <t>Aymar FAIZOUN:
Comptes 706118 (sms psp) &amp; 706152 (SMPP)
ECART prov vs FA GIZ</t>
      </text>
    </comment>
    <comment authorId="1" ref="CJ95" shapeId="0">
      <text>
        <t>Aymar FAIZOUN:
Comptes 706118 (sms psp) &amp; 706152 (SMPP)
ECART prov vs FA GIZ</t>
      </text>
    </comment>
    <comment authorId="1" ref="DM95" shapeId="0">
      <text>
        <t>Aymar FAIZOUN:
Comptes 706118 (sms psp) &amp; 706152 (SMPP)</t>
      </text>
    </comment>
    <comment authorId="1" ref="D103" shapeId="0">
      <text>
        <t xml:space="preserve">Compte 706154  
</t>
      </text>
    </comment>
    <comment authorId="1" ref="J103" shapeId="0">
      <text>
        <t xml:space="preserve">Compte 706154  
</t>
      </text>
    </comment>
    <comment authorId="1" ref="P103" shapeId="0">
      <text>
        <t xml:space="preserve">Compte 706154  
</t>
      </text>
    </comment>
    <comment authorId="1" ref="V103" shapeId="0">
      <text>
        <t xml:space="preserve">Compte 706154  
</t>
      </text>
    </comment>
    <comment authorId="1" ref="AD103" shapeId="0">
      <text>
        <t xml:space="preserve">Compte 706154  
</t>
      </text>
    </comment>
    <comment authorId="1" ref="AL103" shapeId="0">
      <text>
        <t xml:space="preserve">Compte 706154  
</t>
      </text>
    </comment>
    <comment authorId="1" ref="AU103" shapeId="0">
      <text>
        <t xml:space="preserve">Compte 706154  
</t>
      </text>
    </comment>
    <comment authorId="1" ref="BC103" shapeId="0">
      <text>
        <t xml:space="preserve">Compte 706154  
</t>
      </text>
    </comment>
    <comment authorId="1" ref="BK103" shapeId="0">
      <text>
        <t xml:space="preserve">Compte 706154  
</t>
      </text>
    </comment>
    <comment authorId="1" ref="BT103" shapeId="0">
      <text>
        <t xml:space="preserve">Compte 706154  
</t>
      </text>
    </comment>
    <comment authorId="1" ref="CB103" shapeId="0">
      <text>
        <t xml:space="preserve">Compte 706154  
</t>
      </text>
    </comment>
    <comment authorId="1" ref="CJ103" shapeId="0">
      <text>
        <t xml:space="preserve">Compte 706154  
</t>
      </text>
    </comment>
    <comment authorId="1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2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Aymar FAIZOUN</author>
    <author>Abdel Mouiz BACHABI</author>
    <author>Arnaud HOUMBIYE</author>
  </authors>
  <commentList>
    <comment authorId="0" ref="B38" shapeId="0">
      <text>
        <t>Aymar FAIZOUN:
Revenue sharing costs-vendors</t>
      </text>
    </comment>
    <comment authorId="1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1" ref="P42" shapeId="0">
      <text>
        <t>Abdel Mouiz BACHABI:
Ecart de 10M entre la provision de Belgacom et les factures réelles</t>
      </text>
    </comment>
    <comment authorId="1" ref="CG43" shapeId="0">
      <text>
        <t>Abdel Mouiz BACHABI:
Les charges de roaming Nov 23 avaient fait l'objet d'une reprise de provision devenu sans objet pour 43M</t>
      </text>
    </comment>
    <comment authorId="1" ref="CO43" shapeId="0">
      <text>
        <t>Abdel Mouiz BACHABI:
Les charges de roaming Nov 23 avaient fait l'objet d'une reprise de provision devenu sans objet pour 43M</t>
      </text>
    </comment>
    <comment authorId="1" ref="CB45" shapeId="0">
      <text>
        <t>Abdel Mouiz BACHABI:
Le coût de vente des terminaux nov 24 est supérieru de 44M à celui de Nov 23 en lien avec la hausse du CA des terminaux Nov24 vs Nov 23</t>
      </text>
    </comment>
    <comment authorId="1" ref="CJ45" shapeId="0">
      <text>
        <t>Abdel Mouiz BACHABI:
Le coût de vente des terminaux nov 24 est supérieru de 44M à celui de Nov 23 en lien avec la hausse du CA des terminaux Nov24 vs Nov 23</t>
      </text>
    </comment>
    <comment authorId="1" ref="D54" shapeId="0">
      <text>
        <t>Abdel Mouiz BACHABI:
Commission d'accompagnement</t>
      </text>
    </comment>
    <comment authorId="1" ref="BT54" shapeId="0">
      <text>
        <t xml:space="preserve">Abdel Mouiz BACHABI:
18M d'acompte
</t>
      </text>
    </comment>
    <comment authorId="2" ref="D56" shapeId="0">
      <text>
        <t xml:space="preserve">Arnaud HOUMBIYE:
13 M d'AIB supportés sur M cce </t>
      </text>
    </comment>
    <comment authorId="1" ref="BT56" shapeId="0">
      <text>
        <t xml:space="preserve">Abdel Mouiz BACHABI:
Commissions points marchants et agents de 55M. Regul de 37M
</t>
      </text>
    </comment>
    <comment authorId="1" ref="CB56" shapeId="0">
      <text>
        <t>Abdel Mouiz BACHABI:
Commissions points marchants et agents de 64M dont Régul de 37M</t>
      </text>
    </comment>
    <comment authorId="1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Aymar FAIZOUN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1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2" ref="DX78" shapeId="0">
      <text>
        <t xml:space="preserve">Aymar FAIZOUN:
Compte 706154
</t>
      </text>
    </comment>
    <comment authorId="2" ref="DX95" shapeId="0">
      <text>
        <t>Aymar FAIZOUN:
Comptes 706118 (sms psp) &amp; 706152 (SMPP)</t>
      </text>
    </comment>
    <comment authorId="2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Arnaud HOUMBIYE</author>
  </authors>
  <commentList>
    <comment authorId="0" ref="C9" shapeId="0">
      <text>
        <t>Arnaud HOUMBIYE:
y compris top up moov money</t>
      </text>
    </comment>
  </commentList>
</comments>
</file>

<file path=xl/externalLinks/_rels/externalLink1.xml.rels><Relationships xmlns="http://schemas.openxmlformats.org/package/2006/relationships"><Relationship Id="rId1" Target="/Hpnasv02/planstrat/Documents%20and%20Settings/kleind/Local%20Settings/Temporary%20Internet%20Files/OLK36/net-0299.xls" TargetMode="External" Type="http://schemas.openxmlformats.org/officeDocument/2006/relationships/externalLinkPath"/></Relationships>
</file>

<file path=xl/externalLinks/_rels/externalLink2.xml.rels><Relationships xmlns="http://schemas.openxmlformats.org/package/2006/relationships"><Relationship Id="rId2" Target="file:///CIFSETB01/Redirect_DossiersDF/Users/mohamed%20said/AppData/Roaming/Microsoft/Excel/Documents%20and%20Settings/onisankara/Local%20Settings/Temporary%20Internet%20Files/Content.Outlook/2XPXR8CP/TEMP/LA%20Submission%20Acq%20Schedule%20-%20July01.xls?1D5DED5D" TargetMode="External" Type="http://schemas.microsoft.com/office/2019/04/relationships/externalLinkLongPath"/></Relationships>
</file>

<file path=xl/externalLinks/_rels/externalLink3.xml.rels><Relationships xmlns="http://schemas.openxmlformats.org/package/2006/relationships"><Relationship Id="rId2" Target="file:///CIFSETB01/Redirect_DossiersDF/Users/mohamed%20said/AppData/Roaming/Microsoft/Excel/Documents%20and%20Settings/lnekhili/Local%20Settings/Temporary%20Internet%20Files/Content.Outlook/YB8L9B66/TEMP/LA%20Submission%20Acq%20Schedule%20-%20July01.xls?A2A7719B" TargetMode="External" Type="http://schemas.microsoft.com/office/2019/04/relationships/externalLinkLongPath"/></Relationships>
</file>

<file path=xl/externalLinks/_rels/externalLink4.xml.rels><Relationships xmlns="http://schemas.openxmlformats.org/package/2006/relationships"><Relationship Id="rId2" Target="file:///CIFSETB01/Redirect_DossiersDF/Users/mohamed%20said/AppData/Roaming/Microsoft/Excel/Documents%20and%20Settings/sriouattara/Local%20Settings/Temporary%20Internet%20Files/Content.Outlook/Z0Q9T2BE/TEMP/LA%20Submission%20Acq%20Schedule%20-%20July01.xls?95AD0B05" TargetMode="External" Type="http://schemas.microsoft.com/office/2019/04/relationships/externalLinkLongPath"/></Relationships>
</file>

<file path=xl/externalLinks/_rels/externalLink5.xml.rels><Relationships xmlns="http://schemas.openxmlformats.org/package/2006/relationships"><Relationship Id="rId1" Target="/Hpnasv02/planstrat/DOCUME~1/CONS/LOCALS~1/Temp/Rar$DI00.172/Documents%20and%20Settings/k.khajjou/Bureau/Documents%20and%20Settings/m.haddouch/Local%20Settings/Temporary%20Internet%20Files/OLK124/Cl&#244;ture%2011%2003/estimation%20CA%20pr&#233;p.x" TargetMode="External" Type="http://schemas.openxmlformats.org/officeDocument/2006/relationships/externalLinkPath"/></Relationships>
</file>

<file path=xl/externalLinks/_rels/externalLink6.xml.rels><Relationships xmlns="http://schemas.openxmlformats.org/package/2006/relationships"><Relationship Id="rId1" Target="/Hpnasv02/planstrat/DOCUME~1/CONS/LOCALS~1/Temp/Rar$DI00.172/Documents%20and%20Settings/k.khajjou/Bureau/DOCUME~1/K1B6F~1.KHA/LOCALS~1/Temp/Cl&#244;ture%2011%2003/estimation%20CA%20pr&#233;p.xls" TargetMode="External" Type="http://schemas.openxmlformats.org/officeDocument/2006/relationships/externalLinkPath"/></Relationships>
</file>

<file path=xl/externalLinks/_rels/externalLink7.xml.rels><Relationships xmlns="http://schemas.openxmlformats.org/package/2006/relationships"><Relationship Id="rId1" Target="/nas/Consolidation/EXCEL/BUDGET99/CP99EXLP/CP99NAT.XLS" TargetMode="External" Type="http://schemas.openxmlformats.org/officeDocument/2006/relationships/externalLinkPath"/></Relationships>
</file>

<file path=xl/externalLinks/_rels/externalLink8.xml.rels><Relationships xmlns="http://schemas.openxmlformats.org/package/2006/relationships"><Relationship Id="rId1" Target="/CIFSETB01/Redirect_DossiersDF/Garde_sankara_ouss&#233;ni/dossiers%202008/TBG%202008/TBG%20NOVEMBRE%202008/Documents%20and%20Settings/Sanfo/Mes%20documents/2008/budget2008%20de%20la%20DS/TdB%20et%20Objectifs%20Data%20et%20Internet.xls" TargetMode="External" Type="http://schemas.openxmlformats.org/officeDocument/2006/relationships/externalLinkPath"/></Relationships>
</file>

<file path=xl/externalLinks/_rels/externalLink9.xml.rels><Relationships xmlns="http://schemas.openxmlformats.org/package/2006/relationships"><Relationship Id="rId1" Target="/Client2/C/TBORD/FINANCE.xls" TargetMode="External" Type="http://schemas.openxmlformats.org/officeDocument/2006/relationships/externalLinkPath"/></Relationships>
</file>

<file path=xl/externalLinks/_rels/externalLink10.xml.rels><Relationships xmlns="http://schemas.openxmlformats.org/package/2006/relationships"><Relationship Id="rId1" Target="/nas/Consolidation/ANCIEN/EXCEL/BUD98FON/PERSON98.XLS" TargetMode="External" Type="http://schemas.openxmlformats.org/officeDocument/2006/relationships/externalLinkPath"/></Relationships>
</file>

<file path=xl/externalLinks/_rels/externalLink11.xml.rels><Relationships xmlns="http://schemas.openxmlformats.org/package/2006/relationships"><Relationship Id="rId1" Target="file:///M:/DQI/TAB/Production%20TdBOS/TdB%20OS%202000/mise%20&#224;%20jour%20mensuelle%202000/TdB%2005%2000/p32%20Pr&#233;s&#233;lection.xls" TargetMode="External" Type="http://schemas.openxmlformats.org/officeDocument/2006/relationships/externalLinkPath"/></Relationships>
</file>

<file path=xl/externalLinks/_rels/externalLink12.xml.rels><Relationships xmlns="http://schemas.openxmlformats.org/package/2006/relationships"><Relationship Id="rId1" Target="/Dmp002/bficf/TEMP/a%20b&#226;tons%20rompus.xls" TargetMode="External" Type="http://schemas.openxmlformats.org/officeDocument/2006/relationships/externalLinkPath"/></Relationships>
</file>

<file path=xl/externalLinks/_rels/externalLink13.xml.rels><Relationships xmlns="http://schemas.openxmlformats.org/package/2006/relationships"><Relationship Id="rId1" Target="/Dmp002/bficf/aff75/spie/OPRO/master%20eval%20LB%20OPRO.xls" TargetMode="External" Type="http://schemas.openxmlformats.org/officeDocument/2006/relationships/externalLinkPath"/></Relationships>
</file>

<file path=xl/externalLinks/_rels/externalLink14.xml.rels><Relationships xmlns="http://schemas.openxmlformats.org/package/2006/relationships"><Relationship Id="rId1" Target="file:///P:/CTYWKBKS/LA/MEX97.XLS" TargetMode="External" Type="http://schemas.openxmlformats.org/officeDocument/2006/relationships/externalLinkPath"/></Relationships>
</file>

<file path=xl/externalLinks/_rels/externalLink15.xml.rels><Relationships xmlns="http://schemas.openxmlformats.org/package/2006/relationships"><Relationship Id="rId1" Target="/CIFSETB01/Redirect_DossiersDF/TEMP/Desktop/MT%20Turnkey%20400%20-750%20sites/IAM%20600%20Sites%20Rev%20#2 Model.XLS" TargetMode="External" Type="http://schemas.openxmlformats.org/officeDocument/2006/relationships/externalLinkPath"/></Relationships>
</file>

<file path=xl/externalLinks/_rels/externalLink16.xml.rels><Relationships xmlns="http://schemas.openxmlformats.org/package/2006/relationships"><Relationship Id="rId1" Target="/Hpnasv02/planstrat/CDG%202008/TBG%20Mauritel%20conso/conso%20fevrier%202008/Activit&#233;%20Mobile/Base%20engagement%20CAPEX%202008%20activit&#233;%20Mobile%20VF%20fev%2008.xls" TargetMode="External" Type="http://schemas.openxmlformats.org/officeDocument/2006/relationships/externalLinkPath"/></Relationships>
</file>

<file path=xl/externalLinks/_rels/externalLink17.xml.rels><Relationships xmlns="http://schemas.openxmlformats.org/package/2006/relationships"><Relationship Id="rId1" Target="EXEC95.XLS" TargetMode="External" Type="http://schemas.microsoft.com/office/2006/relationships/xlExternalLinkPath/xlPathMissing"/></Relationships>
</file>

<file path=xl/externalLinks/_rels/externalLink18.xml.rels><Relationships xmlns="http://schemas.openxmlformats.org/package/2006/relationships"><Relationship Id="rId1" Target="/Hpnasv02/planstrat/EVERYONE/CBA%20Revisions%205_97/SourcingTeam/Marketing.xls" TargetMode="External" Type="http://schemas.openxmlformats.org/officeDocument/2006/relationships/externalLinkPath"/></Relationships>
</file>

<file path=xl/externalLinks/_rels/externalLink19.xml.rels><Relationships xmlns="http://schemas.openxmlformats.org/package/2006/relationships"><Relationship Id="rId1" Target="/Hpnasv02/planstrat/WINDOWS/TEMP/cap%20budget-99.xls" TargetMode="External" Type="http://schemas.openxmlformats.org/officeDocument/2006/relationships/externalLinkPath"/></Relationships>
</file>

<file path=xl/externalLinks/_rels/externalLink20.xml.rels><Relationships xmlns="http://schemas.openxmlformats.org/package/2006/relationships"><Relationship Id="rId1" Target="useless" TargetMode="External" Type="http://schemas.microsoft.com/office/2006/relationships/xlExternalLinkPath/xlPathMissing"/></Relationships>
</file>

<file path=xl/externalLinks/_rels/externalLink21.xml.rels><Relationships xmlns="http://schemas.openxmlformats.org/package/2006/relationships"><Relationship Id="rId1" Target="/Hpnasv02/planstrat/Documents%20and%20Settings/m.benkhajjou/Local%20Settings/Temporary%20Internet%20Files/OLK2/Documents%20and%20Settings/s.sribi/Local%20Settings/Temporary%20Internet%20Files/OLK23/Cl&#244;ture%2011%2003/estimation%20CA%20pr&#233;p.xls" TargetMode="External" Type="http://schemas.openxmlformats.org/officeDocument/2006/relationships/externalLinkPath"/></Relationships>
</file>

<file path=xl/externalLinks/_rels/externalLink22.xml.rels><Relationships xmlns="http://schemas.openxmlformats.org/package/2006/relationships"><Relationship Id="rId1" Target="/Hpnasv02/planstrat/DOCUME~1/CONS/LOCALS~1/Temp/Rar$DI00.172/Documents%20and%20Settings/kriem/Local%20Settings/Temporary%20Internet%20Files/OLK6/Charges%20(OPEX)%202004.xls" TargetMode="External" Type="http://schemas.openxmlformats.org/officeDocument/2006/relationships/externalLinkPath"/></Relationships>
</file>

<file path=xl/externalLinks/_rels/externalLink23.xml.rels><Relationships xmlns="http://schemas.openxmlformats.org/package/2006/relationships"><Relationship Id="rId1" Target="CG_RH/DECIS14A3.xls" TargetMode="External" Type="http://schemas.microsoft.com/office/2006/relationships/xlExternalLinkPath/xlStartup"/></Relationships>
</file>

<file path=xl/externalLinks/_rels/externalLink24.xml.rels><Relationships xmlns="http://schemas.openxmlformats.org/package/2006/relationships"><Relationship Id="rId1" Target="/mtnas5/PlanStrat/Documents%20and%20Settings/farah/Local%20Settings/Temporary%20Internet%20Files/OLK101/BUDGET_TRESO2003_3.xls" TargetMode="External" Type="http://schemas.openxmlformats.org/officeDocument/2006/relationships/externalLinkPath"/></Relationships>
</file>

<file path=xl/externalLinks/_rels/externalLink25.xml.rels><Relationships xmlns="http://schemas.openxmlformats.org/package/2006/relationships"><Relationship Id="rId1" Target="/Hpnasv02/planstrat/Documents%20and%20Settings/ghannam/Bureau/Acquisitions/Acquisitions/RDC/C2C%20mobile%20model%20v11.xls" TargetMode="External" Type="http://schemas.openxmlformats.org/officeDocument/2006/relationships/externalLinkPath"/></Relationships>
</file>

<file path=xl/externalLinks/_rels/externalLink26.xml.rels><Relationships xmlns="http://schemas.openxmlformats.org/package/2006/relationships"><Relationship Id="rId1" Target="file:///R:/Admin/Thomas/R.%20Spitz/Smiths%20Group/spreadsheets/Smiths%20-%20SOTP%20valuation%20-%2006.11.07%20v2.xls" TargetMode="External" Type="http://schemas.openxmlformats.org/officeDocument/2006/relationships/externalLinkPath"/></Relationships>
</file>

<file path=xl/externalLinks/_rels/externalLink27.xml.rels><Relationships xmlns="http://schemas.openxmlformats.org/package/2006/relationships"><Relationship Id="rId1" Target="/DMP002/bficf/DOCUME~1/CummingA/LOCALS~1/Temp/notesF20BA6/~5149514.xls" TargetMode="External" Type="http://schemas.openxmlformats.org/officeDocument/2006/relationships/externalLinkPath"/></Relationships>
</file>

<file path=xl/externalLinks/_rels/externalLink28.xml.rels><Relationships xmlns="http://schemas.openxmlformats.org/package/2006/relationships"><Relationship Id="rId1" Target="/CIFSETB01/Redirect_DossiersDF/Cl&#244;tures%202007/Juin%2007/Dossier%20Cl&#244;ture%20Juin2007/BALANCES%20AGGEES%20AU%2030-06-07.xls" TargetMode="External" Type="http://schemas.openxmlformats.org/officeDocument/2006/relationships/externalLinkPath"/></Relationships>
</file>

<file path=xl/externalLinks/_rels/externalLink29.xml.rels><Relationships xmlns="http://schemas.openxmlformats.org/package/2006/relationships"><Relationship Id="rId1" Target="/CIFSETB01/Redirect_DossiersDF/Documents%20and%20Settings/a.achetouan/Local%20Settings/Temporary%20Internet%20Files/OLK4A/CIP%20%20%20NOVEMVRE%202006.xls" TargetMode="External" Type="http://schemas.openxmlformats.org/officeDocument/2006/relationships/externalLinkPath"/></Relationships>
</file>

<file path=xl/externalLinks/_rels/externalLink30.xml.rels><Relationships xmlns="http://schemas.openxmlformats.org/package/2006/relationships"><Relationship Id="rId1" Target="/CIFSETB01/Redirect_DossiersDF/Documents%20and%20Settings/f.gastinel/Local%20Settings/Temporary%20Internet%20Files/Content.Outlook/59BTPEV4/BFR1109.xls" TargetMode="External" Type="http://schemas.openxmlformats.org/officeDocument/2006/relationships/externalLinkPath"/></Relationships>
</file>

<file path=xl/externalLinks/_rels/externalLink31.xml.rels><Relationships xmlns="http://schemas.openxmlformats.org/package/2006/relationships"><Relationship Id="rId1" Target="/CIFSETB01/Redirect_DossiersDF/Documents%20and%20Settings/rkakafando/Local%20Settings/Temporary%20Internet%20Files/Content.IE5/F1MWASD7/Mes%20Documents/BBUD98.xlw" TargetMode="External" Type="http://schemas.openxmlformats.org/officeDocument/2006/relationships/externalLinkPath"/></Relationships>
</file>

<file path=xl/externalLinks/_rels/externalLink32.xml.rels><Relationships xmlns="http://schemas.openxmlformats.org/package/2006/relationships"><Relationship Id="rId1" Target="/Hpnasv02/planstrat/Documents%20and%20Settings/m.benkhajjou/Local%20Settings/Temporary%20Internet%20Files/OLK2/Documents%20and%20Settings/y.berrada/Bureau/SI%20OCT.xls" TargetMode="External" Type="http://schemas.openxmlformats.org/officeDocument/2006/relationships/externalLinkPath"/></Relationships>
</file>

<file path=xl/externalLinks/_rels/externalLink33.xml.rels><Relationships xmlns="http://schemas.openxmlformats.org/package/2006/relationships"><Relationship Id="rId1" Target="http://compass.mot.com/New%20Job/Reporting/April-01/mtd-values.xls" TargetMode="External" Type="http://schemas.openxmlformats.org/officeDocument/2006/relationships/externalLinkPath"/></Relationships>
</file>

<file path=xl/externalLinks/_rels/externalLink34.xml.rels><Relationships xmlns="http://schemas.openxmlformats.org/package/2006/relationships"><Relationship Id="rId1" Target="/C-siege7/User/WINDOWS/TEMP/MODELE/REEL/oldiesR2000ssta.xls" TargetMode="External" Type="http://schemas.openxmlformats.org/officeDocument/2006/relationships/externalLinkPath"/></Relationships>
</file>

<file path=xl/externalLinks/_rels/externalLink35.xml.rels><Relationships xmlns="http://schemas.openxmlformats.org/package/2006/relationships"><Relationship Id="rId1" Target="/Hpnasv02/planstrat/DOCUME~1/CONS/LOCALS~1/Temp/Rar$DI00.172/Documents%20and%20Settings/k.khajjou/Bureau/WINDOWS/TEMP/MODELE/REEL/oldiesR2000ssta.xls" TargetMode="External" Type="http://schemas.openxmlformats.org/officeDocument/2006/relationships/externalLinkPath"/></Relationships>
</file>

<file path=xl/externalLinks/_rels/externalLink36.xml.rels><Relationships xmlns="http://schemas.openxmlformats.org/package/2006/relationships"><Relationship Id="rId1" Target="/hpnasv02/PlanStrat/MarocTelecom/RechercheBroker/HSBC/gemstelvalOct2006.XLS" TargetMode="External" Type="http://schemas.openxmlformats.org/officeDocument/2006/relationships/externalLinkPath"/></Relationships>
</file>

<file path=xl/externalLinks/_rels/externalLink37.xml.rels><Relationships xmlns="http://schemas.openxmlformats.org/package/2006/relationships"><Relationship Id="rId1" Target="/ROSES/DFS/Localfiles/Paneld/Temporary%20Internet%20Files/OLKE/draft/check.xls" TargetMode="External" Type="http://schemas.openxmlformats.org/officeDocument/2006/relationships/externalLinkPath"/></Relationships>
</file>

<file path=xl/externalLinks/_rels/externalLink38.xml.rels><Relationships xmlns="http://schemas.openxmlformats.org/package/2006/relationships"><Relationship Id="rId1" Target="/Hpnasv02/planstrat/DOCUME~1/CONS/LOCALS~1/Temp/Rar$DI00.172/bureau/2005/Actu2/mensu%2025-07%20hors%20juin.xls" TargetMode="External" Type="http://schemas.openxmlformats.org/officeDocument/2006/relationships/externalLinkPath"/></Relationships>
</file>

<file path=xl/externalLinks/_rels/externalLink39.xml.rels><Relationships xmlns="http://schemas.openxmlformats.org/package/2006/relationships"><Relationship Id="rId1" Target="/Hpnasv02/planstrat/DOCUME~1/CONS/LOCALS~1/Temp/Rar$DI00.172/TEMP/Prev_activ/Prev_Activ_V2.2002/Prev_activ/Prev_activ_V1.2002/Prev_activ/Prev_activ_V12.2001/TEMP/TEMP/Pr&#233;v%20RM%202001%205-091.xls" TargetMode="External" Type="http://schemas.openxmlformats.org/officeDocument/2006/relationships/externalLinkPath"/></Relationships>
</file>

<file path=xl/externalLinks/_rels/externalLink40.xml.rels><Relationships xmlns="http://schemas.openxmlformats.org/package/2006/relationships"><Relationship Id="rId1" Target="/Hpnasv02/planstrat/DOCUME~1/CONS/LOCALS~1/Temp/Rar$DI00.172/TEMP/Prev_activ/Prev_Activ_V2.2002/Prev_activ/Prev_activ_V1.2002/Prev_activ/Prev_activ_V12.2001/TEMP/Projet/Retention/RETENTION_DIRECTE/Reporting%20Ret%20Direc" TargetMode="External" Type="http://schemas.openxmlformats.org/officeDocument/2006/relationships/externalLinkPath"/></Relationships>
</file>

<file path=xl/externalLinks/_rels/externalLink41.xml.rels><Relationships xmlns="http://schemas.openxmlformats.org/package/2006/relationships"><Relationship Id="rId1" Target="/ROSES/DFS/Delphine%20Zhang/Magnitude/Structure/Mapping%20Venus%20-%20V2U%202.xls" TargetMode="External" Type="http://schemas.openxmlformats.org/officeDocument/2006/relationships/externalLinkPath"/></Relationships>
</file>

<file path=xl/externalLinks/_rels/externalLink42.xml.rels><Relationships xmlns="http://schemas.openxmlformats.org/package/2006/relationships"><Relationship Id="rId1" Target="/C-siege7/User/WINDOWS/TEMP/MODELE/REEL/icnewoldies.xls" TargetMode="External" Type="http://schemas.openxmlformats.org/officeDocument/2006/relationships/externalLinkPath"/></Relationships>
</file>

<file path=xl/externalLinks/_rels/externalLink43.xml.rels><Relationships xmlns="http://schemas.openxmlformats.org/package/2006/relationships"><Relationship Id="rId2" Target="file:///CIFSETB01/Redirect_DossiersDF/Users/mohamed%20said/AppData/Roaming/Microsoft/Excel/DOCUME~1/ONISAN~1/LOCALS~1/Temp/Documents%20and%20Settings/Bertali/Bureau/Oct%2009/Documents%20and%20Settings/k.khajjou/Bureau/WINDOWS/TEMP/MODELE/REEL/icnewoldies.xls?5A018E43" TargetMode="External" Type="http://schemas.microsoft.com/office/2019/04/relationships/externalLinkLongPath"/></Relationships>
</file>

<file path=xl/externalLinks/_rels/externalLink44.xml.rels><Relationships xmlns="http://schemas.openxmlformats.org/package/2006/relationships"><Relationship Id="rId1" Target="/Hpnasv02/planstrat/DOCUME~1/CONS/LOCALS~1/Temp/Rar$DI00.172/Documents%20and%20Settings/k.khajjou/Bureau/WINDOWS/TEMP/MODELE/REEL/icnewoldies.xls" TargetMode="External" Type="http://schemas.openxmlformats.org/officeDocument/2006/relationships/externalLinkPath"/></Relationships>
</file>

<file path=xl/externalLinks/_rels/externalLink45.xml.rels><Relationships xmlns="http://schemas.openxmlformats.org/package/2006/relationships"><Relationship Id="rId1" Target="/mtnas5/PlanStrat/2010/Q1.2010/TBG/TBG%20GT%20Mars%202010%20-%20V1.xls" TargetMode="External" Type="http://schemas.openxmlformats.org/officeDocument/2006/relationships/externalLinkPath"/></Relationships>
</file>

<file path=xl/externalLinks/_rels/externalLink46.xml.rels><Relationships xmlns="http://schemas.openxmlformats.org/package/2006/relationships"><Relationship Id="rId1" Target="http://compass.mot.com/Data%20Folder%20JO/Forecast/1999/JANUARY%20FCST/Group%20FinanceShared%20RSBs/RSB-TOTAL%20CIG" TargetMode="External" Type="http://schemas.openxmlformats.org/officeDocument/2006/relationships/externalLinkPath"/></Relationships>
</file>

<file path=xl/externalLinks/_rels/externalLink47.xml.rels><Relationships xmlns="http://schemas.openxmlformats.org/package/2006/relationships"><Relationship Id="rId1" Target="/Hpnasv02/planstrat/DOCUME~1/CONS/LOCALS~1/Temp/Rar$DI00.172/Documents%20and%20Settings/m.ouarhzani/Bureau/patrimoine%202003/WINDOWS/BUREAU/patrimoine%202000/Flux99/Rapp_r&#233;gional/CENTRAL.xls" TargetMode="External" Type="http://schemas.openxmlformats.org/officeDocument/2006/relationships/externalLinkPath"/></Relationships>
</file>

<file path=xl/externalLinks/_rels/externalLink48.xml.rels><Relationships xmlns="http://schemas.openxmlformats.org/package/2006/relationships"><Relationship Id="rId1" Target="file:///T:/Sage500/Situat&#176;%20Tresorerie/TRESORERIE/AAASTRI3.xlw" TargetMode="External" Type="http://schemas.openxmlformats.org/officeDocument/2006/relationships/externalLinkPath"/></Relationships>
</file>

<file path=xl/externalLinks/_rels/externalLink49.xml.rels><Relationships xmlns="http://schemas.openxmlformats.org/package/2006/relationships"><Relationship Id="rId1" Target="/CIFSETB01/Redirect_DossiersDF/Users/mohamed%20said/AppData/Roaming/Microsoft/Excel/ONATEL/SIB/2006/BUDGET%202006/Documents%20and%20Settings/USER/Mes%20documents/DEMANDES%20DE%20MOYENS.xls" TargetMode="External" Type="http://schemas.openxmlformats.org/officeDocument/2006/relationships/externalLinkPath"/></Relationships>
</file>

<file path=xl/externalLinks/_rels/externalLink50.xml.rels><Relationships xmlns="http://schemas.openxmlformats.org/package/2006/relationships"><Relationship Id="rId1" Target="/Hpnasv02/planstrat/DOCUME~1/CONS/LOCALS~1/Temp/Rar$DI00.172/Documents%20and%20Settings/k.khajjou/Bureau/TBG/Documents%20and%20Settings/mrini.IAM-DG.000/Local%20Settings/Temporary%20Internet%20Files/OLK2/Doss%20Analyt/Classeur1.xls" TargetMode="External" Type="http://schemas.openxmlformats.org/officeDocument/2006/relationships/externalLinkPath"/></Relationships>
</file>

<file path=xl/externalLinks/_rels/externalLink51.xml.rels><Relationships xmlns="http://schemas.openxmlformats.org/package/2006/relationships"><Relationship Id="rId1" Target="/Hpnasv02/planstrat/DOCUME~1/CONS/LOCALS~1/Temp/Rar$DI00.172/Documents%20and%20Settings/k.khajjou/Bureau/Documents%20and%20Settings/f.aboutammam/Local%20Settings/Temporary%20Internet%20Files/OLK61/Doss%20Analyt/Classeur1.xls" TargetMode="External" Type="http://schemas.openxmlformats.org/officeDocument/2006/relationships/externalLinkPath"/></Relationships>
</file>

<file path=xl/externalLinks/_rels/externalLink52.xml.rels><Relationships xmlns="http://schemas.openxmlformats.org/package/2006/relationships"><Relationship Id="rId1" Target="/Hpnasv02/planstrat/DOCUME~1/CONS/LOCALS~1/Temp/Rar$DI00.172/Documents%20and%20Settings/k.khajjou/Bureau/Documents%20and%20Settings/castille.IAM-DG/Local%20Settings/Temporary%20Internet%20Files/OLK7/Doss%20Analyt/Classeur1.xls" TargetMode="External" Type="http://schemas.openxmlformats.org/officeDocument/2006/relationships/externalLinkPath"/></Relationships>
</file>

<file path=xl/externalLinks/_rels/externalLink53.xml.rels><Relationships xmlns="http://schemas.openxmlformats.org/package/2006/relationships"><Relationship Id="rId1" Target="/Hpnasv02/planstrat/DOCUME~1/CONS/LOCALS~1/Temp/Rar$DI00.172/Documents%20and%20Settings/k.khajjou/Bureau/Documents%20and%20Settings/mrini.IAM-DG.000/Local%20Settings/Temporary%20Internet%20Files/OLK2/Doss%20Analyt/Classeur1.xls" TargetMode="External" Type="http://schemas.openxmlformats.org/officeDocument/2006/relationships/externalLinkPath"/></Relationships>
</file>

<file path=xl/externalLinks/_rels/externalLink54.xml.rels><Relationships xmlns="http://schemas.openxmlformats.org/package/2006/relationships"><Relationship Id="rId1" Target="Worksheet%20in%205411%20Sotcks%20analise" TargetMode="External" Type="http://schemas.microsoft.com/office/2006/relationships/xlExternalLinkPath/xlPathMissing"/></Relationships>
</file>

<file path=xl/externalLinks/_rels/externalLink55.xml.rels><Relationships xmlns="http://schemas.openxmlformats.org/package/2006/relationships"><Relationship Id="rId1" Target="/DMP002/bficf/Documents%20and%20Settings/gponte/Desktop/ddss.xls" TargetMode="External" Type="http://schemas.openxmlformats.org/officeDocument/2006/relationships/externalLinkPath"/></Relationships>
</file>

<file path=xl/externalLinks/_rels/externalLink56.xml.rels><Relationships xmlns="http://schemas.openxmlformats.org/package/2006/relationships"><Relationship Id="rId1" Target="/DMP002/BFICF/Media&amp;Telecoms/Working%20Part/Projects/Projects/Project%20Sotelma/6%20-%20Spreadsheet/C&amp;W%20-%20transaction%20multiples-V8.xls" TargetMode="External" Type="http://schemas.openxmlformats.org/officeDocument/2006/relationships/externalLinkPath"/></Relationships>
</file>

<file path=xl/externalLinks/_rels/externalLink57.xml.rels><Relationships xmlns="http://schemas.openxmlformats.org/package/2006/relationships"><Relationship Id="rId1" Target="http://compass.mot.com/Data%20Folder%20JO/Forecast/1999/JANUARY%20FCST/Forecastmonthly/Jul97%20Forecast/RECV97-Jul97" TargetMode="External" Type="http://schemas.openxmlformats.org/officeDocument/2006/relationships/externalLinkPath"/></Relationships>
</file>

<file path=xl/externalLinks/_rels/externalLink58.xml.rels><Relationships xmlns="http://schemas.openxmlformats.org/package/2006/relationships"><Relationship Id="rId1" Target="http://compass.mot.com/home/jresano1/P_&amp;_l_99/Febrero99/TM_TACS.xls" TargetMode="External" Type="http://schemas.openxmlformats.org/officeDocument/2006/relationships/externalLinkPath"/></Relationships>
</file>

<file path=xl/externalLinks/_rels/externalLink59.xml.rels><Relationships xmlns="http://schemas.openxmlformats.org/package/2006/relationships"><Relationship Id="rId1" Target="file:///A:/VIR98FON.xls" TargetMode="External" Type="http://schemas.openxmlformats.org/officeDocument/2006/relationships/externalLinkPath"/></Relationships>
</file>

<file path=xl/externalLinks/_rels/externalLink60.xml.rels><Relationships xmlns="http://schemas.openxmlformats.org/package/2006/relationships"><Relationship Id="rId1" Target="file:///A:/IMPOT/COD-COM.XLS" TargetMode="External" Type="http://schemas.openxmlformats.org/officeDocument/2006/relationships/externalLinkPath"/></Relationships>
</file>

<file path=xl/externalLinks/_rels/externalLink61.xml.rels><Relationships xmlns="http://schemas.openxmlformats.org/package/2006/relationships"><Relationship Id="rId1" Target="/rcbparsrv014/ServeurRCI/Sirene1102/Mod&#232;les/VU%2011-02%2004%20Volatilities%20VIE%20Historic.xls" TargetMode="External" Type="http://schemas.openxmlformats.org/officeDocument/2006/relationships/externalLinkPath"/></Relationships>
</file>

<file path=xl/externalLinks/_rels/externalLink62.xml.rels><Relationships xmlns="http://schemas.openxmlformats.org/package/2006/relationships"><Relationship Id="rId1" Target="/mtnas5/PlanStrat/CDG/budget2005/budget2005_VD_mensual.xls" TargetMode="External" Type="http://schemas.openxmlformats.org/officeDocument/2006/relationships/externalLinkPath"/></Relationships>
</file>

<file path=xl/externalLinks/_rels/externalLink63.xml.rels><Relationships xmlns="http://schemas.openxmlformats.org/package/2006/relationships"><Relationship Id="rId1" Target="/Hpnasv02/planstrat/DOCUME~1/CONS/LOCALS~1/Temp/Rar$DI00.172/Documents%20and%20Settings/b.gaulandeau.IAM-DG/Local%20Settings/Temporary%20Internet%20Files/OLK34/Proj_Budg_DR2005.xls" TargetMode="External" Type="http://schemas.openxmlformats.org/officeDocument/2006/relationships/externalLinkPath"/></Relationships>
</file>

<file path=xl/externalLinks/_rels/externalLink64.xml.rels><Relationships xmlns="http://schemas.openxmlformats.org/package/2006/relationships"><Relationship Id="rId1" Target="/mtnas5/PlanStrat/Mes%20Documents/BBUD98.xlw" TargetMode="External" Type="http://schemas.openxmlformats.org/officeDocument/2006/relationships/externalLinkPath"/></Relationships>
</file>

<file path=xl/externalLinks/_rels/externalLink65.xml.rels><Relationships xmlns="http://schemas.openxmlformats.org/package/2006/relationships"><Relationship Id="rId1" Target="/CIFSETB01/Redirect_DossiersDF/Users/mohamed%20said/AppData/Roaming/Microsoft/Excel/Documents%20and%20Settings/l.sebbata/Local%20Settings/Temporary%20Internet%20Files/OLK4/ACTU1.xls" TargetMode="External" Type="http://schemas.openxmlformats.org/officeDocument/2006/relationships/externalLinkPath"/></Relationships>
</file>

<file path=xl/externalLinks/_rels/externalLink66.xml.rels><Relationships xmlns="http://schemas.openxmlformats.org/package/2006/relationships"><Relationship Id="rId1" Target="/CIFSETB01/Redirect_DossiersDF/Documents%20and%20Settings/l.sebbata/Local%20Settings/Temporary%20Internet%20Files/OLK4/ACTU1.xls" TargetMode="External" Type="http://schemas.openxmlformats.org/officeDocument/2006/relationships/externalLinkPath"/></Relationships>
</file>

<file path=xl/externalLinks/_rels/externalLink67.xml.rels><Relationships xmlns="http://schemas.openxmlformats.org/package/2006/relationships"><Relationship Id="rId1" Target="/CIFSETB01/Redirect_DossiersDF/Users/mohamed%20said/AppData/Roaming/Microsoft/Excel/ONATEL/SIB/2006/RAPPORTS%20BUDGETAIRES/Rapport%20Budgetaire%2030-09-06/ENGAGEMENTS%20au%2009_06.xls" TargetMode="External" Type="http://schemas.openxmlformats.org/officeDocument/2006/relationships/externalLinkPath"/></Relationships>
</file>

<file path=xl/externalLinks/_rels/externalLink68.xml.rels><Relationships xmlns="http://schemas.openxmlformats.org/package/2006/relationships"><Relationship Id="rId1" Target="/CIFSETB01/Redirect_DossiersDF/windows/TEMP/BUDGET%202002.xls" TargetMode="External" Type="http://schemas.openxmlformats.org/officeDocument/2006/relationships/externalLinkPath"/></Relationships>
</file>

<file path=xl/externalLinks/_rels/externalLink69.xml.rels><Relationships xmlns="http://schemas.openxmlformats.org/package/2006/relationships"><Relationship Id="rId1" Target="file:///F:/windows/TEMP/BUDGET%202002.xls" TargetMode="External" Type="http://schemas.openxmlformats.org/officeDocument/2006/relationships/externalLinkPath"/></Relationships>
</file>

<file path=xl/externalLinks/_rels/externalLink70.xml.rels><Relationships xmlns="http://schemas.openxmlformats.org/package/2006/relationships"><Relationship Id="rId1" Target="/cifsetb01/DocumentsDF/windows/TEMP/BUDGET%202002.xls" TargetMode="External" Type="http://schemas.openxmlformats.org/officeDocument/2006/relationships/externalLinkPath"/></Relationships>
</file>

<file path=xl/externalLinks/_rels/externalLink71.xml.rels><Relationships xmlns="http://schemas.openxmlformats.org/package/2006/relationships"><Relationship Id="rId1" Target="/10.0.16.147/user/trafic/suivi%20pour%20TdB/trafic%20Actu2%202003.xls" TargetMode="External" Type="http://schemas.openxmlformats.org/officeDocument/2006/relationships/externalLinkPath"/></Relationships>
</file>

<file path=xl/externalLinks/_rels/externalLink72.xml.rels><Relationships xmlns="http://schemas.openxmlformats.org/package/2006/relationships"><Relationship Id="rId1" Target="/Hpnasv02/planstrat/DOCUME~1/CONS/LOCALS~1/Temp/Rar$DI00.172/Documents%20and%20Settings/moftaqir/Local%20Settings/Temporary%20Internet%20Files/OLK52/Arr&#234;t&#233;s%20Janvier%202005/Masse%20Salariale%20janvier%2005.xls" TargetMode="External" Type="http://schemas.openxmlformats.org/officeDocument/2006/relationships/externalLinkPath"/></Relationships>
</file>

<file path=xl/externalLinks/_rels/externalLink73.xml.rels><Relationships xmlns="http://schemas.openxmlformats.org/package/2006/relationships"><Relationship Id="rId1" Target="/mtnas5/PlanStrat/MesEtats_FP/CHARGPERS04/FRAISPER03.xls" TargetMode="External" Type="http://schemas.openxmlformats.org/officeDocument/2006/relationships/externalLinkPath"/></Relationships>
</file>

<file path=xl/externalLinks/_rels/externalLink74.xml.rels><Relationships xmlns="http://schemas.openxmlformats.org/package/2006/relationships"><Relationship Id="rId1" Target="/Hpnasv02/planstrat/Documents%20and%20Settings/M.kebiri/Mes%20documents/CDG/TBG/Old%20TBG/D&#233;cembre/TBG/TBG%20Mobile%20dummy.xls" TargetMode="External" Type="http://schemas.openxmlformats.org/officeDocument/2006/relationships/externalLinkPath"/></Relationships>
</file>

<file path=xl/externalLinks/_rels/externalLink75.xml.rels><Relationships xmlns="http://schemas.openxmlformats.org/package/2006/relationships"><Relationship Id="rId1" Target="/mtnas5/PlanStrat/TEMP/Prev_activ/Prev_Activ_V2.2002/Prev_activ/Prev_activ_V1.2002/Prev_activ/Prev_activ_V12.2001/TEMP/Projet/Retention/RETENTION_DIRECTE/Reporting%20Ret%20Directe/Report2001/Reporting%20RMD_01.xls" TargetMode="External" Type="http://schemas.openxmlformats.org/officeDocument/2006/relationships/externalLinkPath"/></Relationships>
</file>

<file path=xl/externalLinks/_rels/externalLink76.xml.rels><Relationships xmlns="http://schemas.openxmlformats.org/package/2006/relationships"><Relationship Id="rId1" Target="file:///T:/Sage500/Situat&#176;%20Tresorerie/SITJTRES.xls" TargetMode="External" Type="http://schemas.openxmlformats.org/officeDocument/2006/relationships/externalLinkPath"/></Relationships>
</file>

<file path=xl/externalLinks/_rels/externalLink77.xml.rels><Relationships xmlns="http://schemas.openxmlformats.org/package/2006/relationships"><Relationship Id="rId1" Target="BUDGET_2003/MODELB03_HYPODV.xls" TargetMode="External" Type="http://schemas.microsoft.com/office/2006/relationships/xlExternalLinkPath/xlStartup"/></Relationships>
</file>

<file path=xl/externalLinks/_rels/externalLink78.xml.rels><Relationships xmlns="http://schemas.openxmlformats.org/package/2006/relationships"><Relationship Id="rId1" Target="/Hpnasv02/planstrat/DOCUME~1/CONS/LOCALS~1/Temp/Rar$DI00.172/Documents%20and%20Settings/k.berahmani/Local%20Settings/Temporary%20Internet%20Files/OLK66/RABAT10503600.xls" TargetMode="External" Type="http://schemas.openxmlformats.org/officeDocument/2006/relationships/externalLinkPath"/></Relationships>
</file>

<file path=xl/externalLinks/_rels/externalLink79.xml.rels><Relationships xmlns="http://schemas.openxmlformats.org/package/2006/relationships"><Relationship Id="rId1" Target="Worksheet%20in%20Mail%20Message" TargetMode="External" Type="http://schemas.microsoft.com/office/2006/relationships/xlExternalLinkPath/xlPathMissing"/></Relationships>
</file>

<file path=xl/externalLinks/_rels/externalLink80.xml.rels><Relationships xmlns="http://schemas.openxmlformats.org/package/2006/relationships"><Relationship Id="rId1" Target="/Dmp002/bficf/UserData/COURS0702.xls" TargetMode="External" Type="http://schemas.openxmlformats.org/officeDocument/2006/relationships/externalLinkPath"/></Relationships>
</file>

<file path=xl/externalLinks/_rels/externalLink81.xml.rels><Relationships xmlns="http://schemas.openxmlformats.org/package/2006/relationships"><Relationship Id="rId1" Target="/CIFSETB01/Redirect_DossiersDF/Documents%20and%20Settings/a.aityakoub/Local%20Settings/Temporary%20Internet%20Files/OLK7/CIP%20%20%20NOVEMVRE%202006.xls" TargetMode="External" Type="http://schemas.openxmlformats.org/officeDocument/2006/relationships/externalLinkPath"/></Relationships>
</file>

<file path=xl/externalLinks/_rels/externalLink82.xml.rels><Relationships xmlns="http://schemas.openxmlformats.org/package/2006/relationships"><Relationship Id="rId1" Target="http://compass.mot.com/FINPROP/WIP/HANDOVER/PROFORMA/TKEY1.XLS" TargetMode="External" Type="http://schemas.openxmlformats.org/officeDocument/2006/relationships/externalLinkPath"/></Relationships>
</file>

<file path=xl/externalLinks/_rels/externalLink83.xml.rels><Relationships xmlns="http://schemas.openxmlformats.org/package/2006/relationships"><Relationship Id="rId1" Target="/CIFSETB01/Redirect_DossiersDF/Documents%20and%20Settings/mo.chakir/Local%20Settings/Temporary%20Internet%20Files/OLKB1/D&#233;l&#233;gations%20OT.xls" TargetMode="External" Type="http://schemas.openxmlformats.org/officeDocument/2006/relationships/externalLinkPath"/></Relationships>
</file>

<file path=xl/externalLinks/_rels/externalLink84.xml.rels><Relationships xmlns="http://schemas.openxmlformats.org/package/2006/relationships"><Relationship Id="rId1" Target="file:///T:/previsions%20rmd/prevventes%20au%2011-09.xls" TargetMode="External" Type="http://schemas.openxmlformats.org/officeDocument/2006/relationships/externalLinkPath"/></Relationships>
</file>

<file path=xl/externalLinks/_rels/externalLink85.xml.rels><Relationships xmlns="http://schemas.openxmlformats.org/package/2006/relationships"><Relationship Id="rId1" Target="/Usinwfp05lax/VOL2/SHARE/SXS-ULT/KJB%20Projects/2001%20Plan/July%2019/FY01%20Plan%20Appendix%20v2.xls" TargetMode="External" Type="http://schemas.openxmlformats.org/officeDocument/2006/relationships/externalLinkPath"/></Relationships>
</file>

<file path=xl/externalLinks/_rels/externalLink86.xml.rels><Relationships xmlns="http://schemas.openxmlformats.org/package/2006/relationships"><Relationship Id="rId1" Target="file:///A:/WINDOWS/Bureau/WINDOWS/TEMP/Mes%20documents/ANNEE%202003/ANNEE%202002/EQUIPM99.XLS" TargetMode="External" Type="http://schemas.openxmlformats.org/officeDocument/2006/relationships/externalLinkPath"/></Relationships>
</file>

<file path=xl/externalLinks/_rels/externalLink87.xml.rels><Relationships xmlns="http://schemas.openxmlformats.org/package/2006/relationships"><Relationship Id="rId1" Target="/CIFSETB01/Redirect_DossiersDF/Users/mohamed%20said/AppData/Roaming/Microsoft/Excel/DOCUME~1/ONISAN~1/LOCALS~1/Temp/Documents%20and%20Settings/Bertali/Bureau/Oct%2009/CDG/budget2005/budget2005_VD_mensual.xls" TargetMode="External" Type="http://schemas.openxmlformats.org/officeDocument/2006/relationships/externalLinkPath"/></Relationships>
</file>

<file path=xl/externalLinks/_rels/externalLink88.xml.rels><Relationships xmlns="http://schemas.openxmlformats.org/package/2006/relationships"><Relationship Id="rId1" Target="file:///H:/LODOCS1/FGODET/Ownership.xls" TargetMode="External" Type="http://schemas.openxmlformats.org/officeDocument/2006/relationships/externalLinkPath"/></Relationships>
</file>

<file path=xl/externalLinks/_rels/externalLink89.xml.rels><Relationships xmlns="http://schemas.openxmlformats.org/package/2006/relationships"><Relationship Id="rId1" Target="/CIFSETB01/Redirect_DossiersDF/DOCUME~1/ONISAN~1/LOCALS~1/Temp/Documents%20and%20Settings/onisankara/Local%20Settings/Temporary%20Internet%20Files/Content.Outlook/V4B57BM5/LODOCS1/FGODET/Ownership.xls" TargetMode="External" Type="http://schemas.openxmlformats.org/officeDocument/2006/relationships/externalLinkPath"/></Relationships>
</file>

<file path=xl/externalLinks/_rels/externalLink90.xml.rels><Relationships xmlns="http://schemas.openxmlformats.org/package/2006/relationships"><Relationship Id="rId1" Target="/Hpnasv02/planstrat/DOCUME~1/CONS/LOCALS~1/Temp/Rar$DI00.172/Reorg/PARTAGE/PREVI_MK/EXCEL/BU%20services/Reporting%20DSP%202004/Reorg/PARTAGE/PREVI_MK/EXCEL/BU%20services/Reporting/Reporting%20BU%20SERVICES/Donn&#233;es%20volume%20SMS.xls" TargetMode="External" Type="http://schemas.openxmlformats.org/officeDocument/2006/relationships/externalLinkPath"/></Relationships>
</file>

<file path=xl/externalLinks/_rels/externalLink91.xml.rels><Relationships xmlns="http://schemas.openxmlformats.org/package/2006/relationships"><Relationship Id="rId1" Target="/ROSES/DFS/TEMP/Internet/OLK2/01%20VU%20Liquidity%20301002.xls" TargetMode="External" Type="http://schemas.openxmlformats.org/officeDocument/2006/relationships/externalLinkPath"/></Relationships>
</file>

<file path=xl/externalLinks/_rels/externalLink92.xml.rels><Relationships xmlns="http://schemas.openxmlformats.org/package/2006/relationships"><Relationship Id="rId1" Target="/mtnas5/PlanStrat/Reorg/PARTAGE/PREVI_MK/EXCEL/BU%20services/Reporting%20DSP%202004/Reorg/PARTAGE/PREVI_MK/EXCEL/BU%20services/Reporting/Reporting%20BU%20SERVICES/Reporting%202105%20(Francs).xls" TargetMode="External" Type="http://schemas.openxmlformats.org/officeDocument/2006/relationships/externalLinkPath"/></Relationships>
</file>

<file path=xl/externalLinks/_rels/externalLink93.xml.rels><Relationships xmlns="http://schemas.openxmlformats.org/package/2006/relationships"><Relationship Id="rId1" Target="/Hpnasv02/planstrat/DOCUME~1/CONS/LOCALS~1/Temp/Rar$DI00.172/Documents%20and%20Settings/k.khajjou/Bureau/Documents%20and%20Settings/castille.IAM-DG/Local%20Settings/Temporary%20Internet%20Files/OLK7/windows/TEMP/IMMO/RME%20-%20flux%2020" TargetMode="External" Type="http://schemas.openxmlformats.org/officeDocument/2006/relationships/externalLinkPath"/></Relationships>
</file>

<file path=xl/externalLinks/_rels/externalLink94.xml.rels><Relationships xmlns="http://schemas.openxmlformats.org/package/2006/relationships"><Relationship Id="rId1" Target="/DSRV117a/a56244/TELECOM/Telecom%20new/Companies/Colt/Models/Published%20Model/COLT.xls" TargetMode="External" Type="http://schemas.openxmlformats.org/officeDocument/2006/relationships/externalLinkPath"/></Relationships>
</file>

<file path=xl/externalLinks/_rels/externalLink95.xml.rels><Relationships xmlns="http://schemas.openxmlformats.org/package/2006/relationships"><Relationship Id="rId1" Target="/CIFSETB01/Redirect_DossiersDF/Users/mohamed%20said/AppData/Roaming/Microsoft/Excel/ONATEL/RECAP%20Budget%202007.xls" TargetMode="External" Type="http://schemas.openxmlformats.org/officeDocument/2006/relationships/externalLinkPath"/></Relationships>
</file>

<file path=xl/externalLinks/_rels/externalLink96.xml.rels><Relationships xmlns="http://schemas.openxmlformats.org/package/2006/relationships"><Relationship Id="rId1" Target="/Hpnasv02/planstrat/DOCUME~1/CONS/LOCALS~1/Temp/Rar$DI00.172/Mes%20documents/IMPOT/COD-COM.XLS" TargetMode="External" Type="http://schemas.openxmlformats.org/officeDocument/2006/relationships/externalLinkPath"/></Relationships>
</file>

<file path=xl/externalLinks/_rels/externalLink97.xml.rels><Relationships xmlns="http://schemas.openxmlformats.org/package/2006/relationships"><Relationship Id="rId1" Target="/zmo01fil01/F/Data/Network/2002%20network%20stats/Network_Brief_W28.xls" TargetMode="External" Type="http://schemas.openxmlformats.org/officeDocument/2006/relationships/externalLinkPath"/></Relationships>
</file>

<file path=xl/externalLinks/_rels/externalLink98.xml.rels><Relationships xmlns="http://schemas.openxmlformats.org/package/2006/relationships"><Relationship Id="rId1" Target="/zmo01fil01/f/Departments/Optimization/Global_Report_&amp;_Stats_Template/New_Report/W30/Network/Network_Brief_W30.xls" TargetMode="External" Type="http://schemas.openxmlformats.org/officeDocument/2006/relationships/externalLinkPath"/></Relationships>
</file>

<file path=xl/externalLinks/_rels/externalLink99.xml.rels><Relationships xmlns="http://schemas.openxmlformats.org/package/2006/relationships"><Relationship Id="rId1" Target="/Hpnasv02/planstrat/DOCUME~1/CONS/LOCALS~1/Temp/Rar$DI00.172/WINDOWS/Bureau/IMPOT/COD-COM.XLS" TargetMode="External" Type="http://schemas.openxmlformats.org/officeDocument/2006/relationships/externalLinkPath"/></Relationships>
</file>

<file path=xl/externalLinks/_rels/externalLink100.xml.rels><Relationships xmlns="http://schemas.openxmlformats.org/package/2006/relationships"><Relationship Id="rId1" Target="/CIFSETB01/Redirect_DossiersDF/Cl&#244;tures%202007/Septembre%2007/Frs%20glob-092007.xls" TargetMode="External" Type="http://schemas.openxmlformats.org/officeDocument/2006/relationships/externalLinkPath"/></Relationships>
</file>

<file path=xl/externalLinks/_rels/externalLink101.xml.rels><Relationships xmlns="http://schemas.openxmlformats.org/package/2006/relationships"><Relationship Id="rId1" Target="/Hpnasv02/planstrat/TEMP/LA%20Submission%20Acq%20Schedule%20-%20July01.xls" TargetMode="External" Type="http://schemas.openxmlformats.org/officeDocument/2006/relationships/externalLinkPath"/></Relationships>
</file>

<file path=xl/externalLinks/_rels/externalLink102.xml.rels><Relationships xmlns="http://schemas.openxmlformats.org/package/2006/relationships"><Relationship Id="rId2" Target="file:///CIFSETB01/Redirect_DossiersDF/DOCUME~1/ONISAN~1/LOCALS~1/Temp/Documents%20and%20Settings/onisankara/Local%20Settings/Temporary%20Internet%20Files/Content.Outlook/V4B57BM5/Mina%20dokument/Budget%20Utfors%20group/270CpCBuild%20-%20All%20Sheets.xls?BFA1BDFC" TargetMode="External" Type="http://schemas.microsoft.com/office/2019/04/relationships/externalLinkLongPath"/></Relationships>
</file>

<file path=xl/externalLinks/_rels/externalLink103.xml.rels><Relationships xmlns="http://schemas.openxmlformats.org/package/2006/relationships"><Relationship Id="rId1" Target="/mtnas5/PlanStrat/Documents%20and%20Settings/elayadi/Local%20Settings/Temporary%20Internet%20Files/OLK39/CA%20%20SEPT%202007.xls" TargetMode="External" Type="http://schemas.openxmlformats.org/officeDocument/2006/relationships/externalLinkPath"/></Relationships>
</file>

<file path=xl/externalLinks/_rels/externalLink104.xml.rels><Relationships xmlns="http://schemas.openxmlformats.org/package/2006/relationships"><Relationship Id="rId1" Target="/Hpnasv02/planstrat/RCose/EXCEL/Programming/Inventory/10-01%20USA%20Inventory-new.xls" TargetMode="External" Type="http://schemas.openxmlformats.org/officeDocument/2006/relationships/externalLinkPath"/></Relationships>
</file>

<file path=xl/externalLinks/_rels/externalLink105.xml.rels><Relationships xmlns="http://schemas.openxmlformats.org/package/2006/relationships"><Relationship Id="rId1" Target="/Hpnasv02/planstrat/DOCUME~1/CONS/LOCALS~1/Temp/Rar$DI00.172/GST/COM/COMMUT~1.XLS" TargetMode="External" Type="http://schemas.openxmlformats.org/officeDocument/2006/relationships/externalLinkPath"/></Relationships>
</file>

<file path=xl/externalLinks/_rels/externalLink106.xml.rels><Relationships xmlns="http://schemas.openxmlformats.org/package/2006/relationships"><Relationship Id="rId1" Target="/mtnas5/PlanStrat/2010/Q1.2010/TBG/EMNSD/Pricing/2001/Templates/GSM%20Equipment%20Templates/OMC-R/OMC-R%20Configurator.xls" TargetMode="External" Type="http://schemas.openxmlformats.org/officeDocument/2006/relationships/externalLinkPath"/></Relationships>
</file>

<file path=xl/externalLinks/_rels/externalLink107.xml.rels><Relationships xmlns="http://schemas.openxmlformats.org/package/2006/relationships"><Relationship Id="rId1" Target="/Hpnasv02/planstrat/DOCUME~1/CONS/LOCALS~1/Temp/Rar$DI00.172/TEMP/Prev_activ/Prev_Activ_V2.2002/Prev_activ/Prev_activ_V1.2002/Prev_activ/Prev_activ_V12.2001/TEMP/TEMP/Pr&#233;v%20RM%202001.xls" TargetMode="External" Type="http://schemas.openxmlformats.org/officeDocument/2006/relationships/externalLinkPath"/></Relationships>
</file>

<file path=xl/externalLinks/_rels/externalLink108.xml.rels><Relationships xmlns="http://schemas.openxmlformats.org/package/2006/relationships"><Relationship Id="rId1" Target="/Hpnasv02/planstrat/EVERYONE/CBA%20Revisions%205_97/Terry.xls" TargetMode="External" Type="http://schemas.openxmlformats.org/officeDocument/2006/relationships/externalLinkPath"/></Relationships>
</file>

<file path=xl/externalLinks/_rels/externalLink109.xml.rels><Relationships xmlns="http://schemas.openxmlformats.org/package/2006/relationships"><Relationship Id="rId1" Target="file:///A:/WINDOWS/Bureau/WINDOWS/TEMP/Mes%20documents/ANNEE%202003/CABLAGE%202001/EQUIPM99.XLS" TargetMode="External" Type="http://schemas.openxmlformats.org/officeDocument/2006/relationships/externalLinkPath"/></Relationships>
</file>

<file path=xl/externalLinks/_rels/externalLink110.xml.rels><Relationships xmlns="http://schemas.openxmlformats.org/package/2006/relationships"><Relationship Id="rId1" Target="/CIFSETB01/Redirect_DossiersDF/Utilisateurs/faymar/Desktop/TBG%20AT%20Togo%20Mars%202015%20du%2031%20Mars%202015'.xlsx" TargetMode="External" Type="http://schemas.openxmlformats.org/officeDocument/2006/relationships/externalLinkPath"/></Relationships>
</file>

<file path=xl/externalLinks/_rels/externalLink111.xml.rels><Relationships xmlns="http://schemas.openxmlformats.org/package/2006/relationships"><Relationship Id="rId1" Target="/CIFSETB01/Redirect_DossiersDF/Users/R.Ismail/Desktop/TBG%200517/TBG%20AT%20Togo%20Mai%202017%20VF.xlsx" TargetMode="External" Type="http://schemas.openxmlformats.org/officeDocument/2006/relationships/externalLinkPath"/></Relationships>
</file>

<file path=xl/externalLinks/_rels/externalLink112.xml.rels><Relationships xmlns="http://schemas.openxmlformats.org/package/2006/relationships"><Relationship Id="rId1" Target="file:///D:/ANNEE%202022/REPORTING%20TBG%202022/Janvier%202022/FLASH/Flash%20Janvier%202022/TBG%20Moov_Africa_B&#233;nin%20JANV%202022%20-%20FLASH.xlsx" TargetMode="External" Type="http://schemas.openxmlformats.org/officeDocument/2006/relationships/externalLinkPath"/></Relationships>
</file>

<file path=xl/externalLinks/_rels/externalLink113.xml.rels><Relationships xmlns="http://schemas.openxmlformats.org/package/2006/relationships"><Relationship Id="rId2" Target="file:///Hpnasv02/planstrat/Documents%20and%20Settings/m.benkhajjou/Local%20Settings/Temporary%20Internet%20Files/OLK2/Documents%20and%20Settings/castille.IAM-DG/Local%20Settings/Temporary%20Internet%20Files/OLK7/windows/TEMP/Flux99/Rapp_r&#233;gional/CENTRAL.xls?8C97B5C3" TargetMode="External" Type="http://schemas.microsoft.com/office/2019/04/relationships/externalLinkLongPath"/></Relationships>
</file>

<file path=xl/externalLinks/_rels/externalLink114.xml.rels><Relationships xmlns="http://schemas.openxmlformats.org/package/2006/relationships"><Relationship Id="rId1" Target="/Hpnasv02/planstrat/DOCUME~1/CONS/LOCALS~1/Temp/Rar$DI00.172/rappro/Flux99/Rapp_r&#233;gional/CENTRAL.xls" TargetMode="External" Type="http://schemas.openxmlformats.org/officeDocument/2006/relationships/externalLinkPath"/></Relationships>
</file>

<file path=xl/externalLinks/_rels/externalLink115.xml.rels><Relationships xmlns="http://schemas.openxmlformats.org/package/2006/relationships"><Relationship Id="rId1" Target="/Hpnasv02/planstrat/DOCUME~1/CONS/LOCALS~1/Temp/Rar$DI00.172/Documents%20and%20Settings/k.khajjou/Bureau/Mes%20documents/Consol_PFE/Suivi_consol%2003/donn&#233;es_reporting_capex_pour_access.xls" TargetMode="External" Type="http://schemas.openxmlformats.org/officeDocument/2006/relationships/externalLinkPath"/></Relationships>
</file>

<file path=xl/externalLinks/_rels/externalLink116.xml.rels><Relationships xmlns="http://schemas.openxmlformats.org/package/2006/relationships"><Relationship Id="rId1" Target="/mtnas5/PlanStrat/TEMP/Prev_activ/Prev_Activ_V2.2002/Prev_activ/Prev_activ_V1.2002/Prev_activ/Prev_activ_V12.2001/TEMP/DONNEES/Prev_activ/Prev_activ_V9.2001/Donnes%20Perso/Reporting%20RetDir_oct00.xls" TargetMode="External" Type="http://schemas.openxmlformats.org/officeDocument/2006/relationships/externalLinkPath"/></Relationships>
</file>

<file path=xl/externalLinks/_rels/externalLink117.xml.rels><Relationships xmlns="http://schemas.openxmlformats.org/package/2006/relationships"><Relationship Id="rId1" Target="/Hpnasv02/planstrat/Documents%20and%20Settings/m.benkhajjou/Local%20Settings/Temporary%20Internet%20Files/OLK2/retraitements/retraitements%2007%20estim&#233;s.xls" TargetMode="External" Type="http://schemas.openxmlformats.org/officeDocument/2006/relationships/externalLinkPath"/></Relationships>
</file>

<file path=xl/externalLinks/_rels/externalLink118.xml.rels><Relationships xmlns="http://schemas.openxmlformats.org/package/2006/relationships"><Relationship Id="rId1" Target="/Hpnasv02/planstrat/WIN95/TEMP/First%20Run%20Amortization.xls" TargetMode="External" Type="http://schemas.openxmlformats.org/officeDocument/2006/relationships/externalLinkPath"/></Relationships>
</file>

<file path=xl/externalLinks/_rels/externalLink119.xml.rels><Relationships xmlns="http://schemas.openxmlformats.org/package/2006/relationships"><Relationship Id="rId1" Target="/Hpnasv02/planstrat/HOME/JB3/Excel/Amortization/1996%20Sci-Fi%20Inventory/Movie%20Amortization%20Analysis.xls" TargetMode="External" Type="http://schemas.openxmlformats.org/officeDocument/2006/relationships/externalLinkPath"/></Relationships>
</file>

<file path=xl/externalLinks/_rels/externalLink120.xml.rels><Relationships xmlns="http://schemas.openxmlformats.org/package/2006/relationships"><Relationship Id="rId1" Target="/mtnas5/PlanStrat/Documents%20and%20Settings/k.khajjou/Bureau/TBG/busness_plan_JPM/Model_IAM_BP_290500%20deliver%20MT3.xls" TargetMode="External" Type="http://schemas.openxmlformats.org/officeDocument/2006/relationships/externalLinkPath"/></Relationships>
</file>

<file path=xl/externalLinks/_rels/externalLink121.xml.rels><Relationships xmlns="http://schemas.openxmlformats.org/package/2006/relationships"><Relationship Id="rId1" Target="/mtnas5/PlanStrat/Documents%20and%20Settings/k.khajjou/Bureau/busness_plan_JPM/Model_IAM_BP_290500%20deliver%20MT3.xls" TargetMode="External" Type="http://schemas.openxmlformats.org/officeDocument/2006/relationships/externalLinkPath"/></Relationships>
</file>

<file path=xl/externalLinks/_rels/externalLink122.xml.rels><Relationships xmlns="http://schemas.openxmlformats.org/package/2006/relationships"><Relationship Id="rId1" Target="/mtnas5/PlanStrat/2005/Pilotages%20des%20stocks/Etats%20access/Stock%20par%20DR.xls" TargetMode="External" Type="http://schemas.openxmlformats.org/officeDocument/2006/relationships/externalLinkPath"/></Relationships>
</file>

<file path=xl/externalLinks/_rels/externalLink123.xml.rels><Relationships xmlns="http://schemas.openxmlformats.org/package/2006/relationships"><Relationship Id="rId1" Target="/CIFSETB01/Redirect_DossiersDF/Users/mohamed%20said/AppData/Roaming/Microsoft/Excel/DOCUME~1/ONISAN~1/LOCALS~1/Temp/Documents%20and%20Settings/Bertali/Bureau/Oct%2009/2005/Pilotages%20des%20stocks/Etats%20access/Stock%20par%20DR.xls" TargetMode="External" Type="http://schemas.openxmlformats.org/officeDocument/2006/relationships/externalLinkPath"/></Relationships>
</file>

<file path=xl/externalLinks/_rels/externalLink124.xml.rels><Relationships xmlns="http://schemas.openxmlformats.org/package/2006/relationships"><Relationship Id="rId1" Target="/hpnasv02/PlanStrat/Q1%202004/version%203%20actu.xls" TargetMode="External" Type="http://schemas.openxmlformats.org/officeDocument/2006/relationships/externalLinkPath"/></Relationships>
</file>

<file path=xl/externalLinks/_rels/externalLink125.xml.rels><Relationships xmlns="http://schemas.openxmlformats.org/package/2006/relationships"><Relationship Id="rId2" Target="file:///CIFSETB01/Redirect_DossiersDF/Users/mohamed%20said/AppData/Roaming/Microsoft/Excel/DOCUME~1/ONISAN~1/LOCALS~1/Temp/Documents%20and%20Settings/Bertali/Bureau/DOCUME~1/CONS/LOCALS~1/Temp/Rar$DI00.906/Q1%202004/version%203%20actu.xls?4F6976FB" TargetMode="External" Type="http://schemas.microsoft.com/office/2019/04/relationships/externalLinkLongPath"/></Relationships>
</file>

<file path=xl/externalLinks/_rels/externalLink126.xml.rels><Relationships xmlns="http://schemas.openxmlformats.org/package/2006/relationships"><Relationship Id="rId1" Target="/CIFSETB01/Redirect_DossiersDF/WINDOWS/Bureau/dossier%202004/TABLEAU%20DE%20BORD/TBtri1-04%20.xls" TargetMode="External" Type="http://schemas.openxmlformats.org/officeDocument/2006/relationships/externalLinkPath"/></Relationships>
</file>

<file path=xl/externalLinks/_rels/externalLink127.xml.rels><Relationships xmlns="http://schemas.openxmlformats.org/package/2006/relationships"><Relationship Id="rId1" Target="/mtnas5/PlanStrat/Users/bennani/Desktop/TBG%20JUILLET/DOCUME~1/B3023~1.BEN/LOCALS~1/Temp/emeaTelval2305.xls" TargetMode="External" Type="http://schemas.openxmlformats.org/officeDocument/2006/relationships/externalLinkPath"/></Relationships>
</file>

<file path=xl/externalLinks/_rels/externalLink128.xml.rels><Relationships xmlns="http://schemas.openxmlformats.org/package/2006/relationships"><Relationship Id="rId1" Target="/rcbparsrv014/ServeurRCI/Local%20Files/Temporary%20Internet%20Files/OLK118/Desktop%20Folder/ExcelPC/Chapter1and2" TargetMode="External" Type="http://schemas.openxmlformats.org/officeDocument/2006/relationships/externalLinkPath"/></Relationships>
</file>

<file path=xl/externalLinks/_rels/externalLink129.xml.rels><Relationships xmlns="http://schemas.openxmlformats.org/package/2006/relationships"><Relationship Id="rId1" Target="http://compass.mot.com/Data%20Folder%20JO/Forecast/1999/JANUARY%20FCST/Forecast1997%20Plan/Sep%209%20Targets/pass%202%20schd" TargetMode="External" Type="http://schemas.openxmlformats.org/officeDocument/2006/relationships/externalLinkPath"/></Relationships>
</file>

<file path=xl/externalLinks/_rels/externalLink130.xml.rels><Relationships xmlns="http://schemas.openxmlformats.org/package/2006/relationships"><Relationship Id="rId1" Target="http://compass.mot.com/home/jresano1/P_&amp;_l_99/P_&amp;_l_WWM_Telef&#243;nica/Telef_PL_14-12-98_BY_MONTH.XLS" TargetMode="External" Type="http://schemas.openxmlformats.org/officeDocument/2006/relationships/externalLinkPath"/></Relationships>
</file>

<file path=xl/externalLinks/_rels/externalLink131.xml.rels><Relationships xmlns="http://schemas.openxmlformats.org/package/2006/relationships"><Relationship Id="rId1" Target="/mtnas5/PlanStrat/Documents%20and%20Settings/s.benkhemis/Local%20Settings/Temporary%20Internet%20Files/OLK2/Rep_Terminaux_Fonction/Prev_Fonctionnalite/V5.2002/p&#233;n&#233;tration%20fonctionnalit&#233;.xls" TargetMode="External" Type="http://schemas.openxmlformats.org/officeDocument/2006/relationships/externalLinkPath"/></Relationships>
</file>

<file path=xl/externalLinks/_rels/externalLink132.xml.rels><Relationships xmlns="http://schemas.openxmlformats.org/package/2006/relationships"><Relationship Id="rId1" Target="/Hpnasv02/planstrat/Documents%20and%20Settings/kleind/Local%20Settings/Temporary%20Internet%20Files/OLK36/Cable/2002%20Actual%20to%20MFR%20Reconciliation-Consolidated%20Final.xls" TargetMode="External" Type="http://schemas.openxmlformats.org/officeDocument/2006/relationships/externalLinkPath"/></Relationships>
</file>

<file path=xl/externalLinks/_rels/externalLink133.xml.rels><Relationships xmlns="http://schemas.openxmlformats.org/package/2006/relationships"><Relationship Id="rId1" Target="/Hpnasv02/planstrat/SHARE/PRODACCT/Cash%20Reports/Cash%20Reports/Forecasts/2001%20Forecasts/July%202001/Forecast%20JULY%2028a.xls" TargetMode="External" Type="http://schemas.openxmlformats.org/officeDocument/2006/relationships/externalLinkPath"/></Relationships>
</file>

<file path=xl/externalLinks/_rels/externalLink134.xml.rels><Relationships xmlns="http://schemas.openxmlformats.org/package/2006/relationships"><Relationship Id="rId1" Target="file:///A:/WINDOWS/TEMP/Mes%20documents/ANNEE%202003/CABLAGE%202001/EQUIPM99.XLS" TargetMode="External" Type="http://schemas.openxmlformats.org/officeDocument/2006/relationships/externalLinkPath"/></Relationships>
</file>

<file path=xl/externalLinks/_rels/externalLink135.xml.rels><Relationships xmlns="http://schemas.openxmlformats.org/package/2006/relationships"><Relationship Id="rId1" Target="/Hpnasv02/planstrat/1995/OCTFCST/MEL/EXEC/REC-FIN.XLS" TargetMode="External" Type="http://schemas.openxmlformats.org/officeDocument/2006/relationships/externalLinkPath"/></Relationships>
</file>

<file path=xl/externalLinks/_rels/externalLink136.xml.rels><Relationships xmlns="http://schemas.openxmlformats.org/package/2006/relationships"><Relationship Id="rId2" Target="file:///CIFSETB01/Redirect_DossiersDF/Users/mohamed%20said/AppData/Roaming/Microsoft/Excel/DOCUME~1/ONISAN~1/LOCALS~1/Temp/Documents%20and%20Settings/Bertali/Bureau/DOCUME~1/CONS/LOCALS~1/Temp/Rar$DI00.906/1995/OCTFCST/MEL/EXEC/REC-FIN.XLS?4AA018B6" TargetMode="External" Type="http://schemas.microsoft.com/office/2019/04/relationships/externalLinkLongPath"/></Relationships>
</file>

<file path=xl/externalLinks/_rels/externalLink137.xml.rels><Relationships xmlns="http://schemas.openxmlformats.org/package/2006/relationships"><Relationship Id="rId1" Target="file:///A:/SCECONSO/CH-AFF97/TEL1A12.XLS" TargetMode="External" Type="http://schemas.openxmlformats.org/officeDocument/2006/relationships/externalLinkPath"/></Relationships>
</file>

<file path=xl/externalLinks/_rels/externalLink138.xml.rels><Relationships xmlns="http://schemas.openxmlformats.org/package/2006/relationships"><Relationship Id="rId1" Target="/C-siege7/User/cdgm/K.kamar/Mes%20documents/P&#244;le%20Mobile/Co&#251;t%20d'acquisition/co&#251;t%20d'acquisition/cout-d'acqu-2002.xls" TargetMode="External" Type="http://schemas.openxmlformats.org/officeDocument/2006/relationships/externalLinkPath"/></Relationships>
</file>

<file path=xl/externalLinks/_rels/externalLink139.xml.rels><Relationships xmlns="http://schemas.openxmlformats.org/package/2006/relationships"><Relationship Id="rId1" Target="/CIFSETB01/Redirect_DossiersDF/Mes%20documents/Kh00iam/Kh00iam/Kh00iam/KRIAM99.XLS" TargetMode="External" Type="http://schemas.openxmlformats.org/officeDocument/2006/relationships/externalLinkPath"/></Relationships>
</file>

<file path=xl/externalLinks/_rels/externalLink140.xml.rels><Relationships xmlns="http://schemas.openxmlformats.org/package/2006/relationships"><Relationship Id="rId1" Target="/Hpnasv02/planstrat/DOCUME~1/CONS/LOCALS~1/Temp/Rar$DI00.172/Documents%20and%20Settings/k.khajjou/Bureau/Mes%20documents/Doss%20Analyt/Classeur1.xls" TargetMode="External" Type="http://schemas.openxmlformats.org/officeDocument/2006/relationships/externalLinkPath"/></Relationships>
</file>

<file path=xl/externalLinks/_rels/externalLink141.xml.rels><Relationships xmlns="http://schemas.openxmlformats.org/package/2006/relationships"><Relationship Id="rId1" Target="/CIFSETB01/Redirect_DossiersDF/Documents%20and%20Settings/s.sribi/Local%20Settings/Temporary%20Internet%20Files/OLK23/Kh00iam/Kh00iam/Kh00iam/KRIAM99.XLS" TargetMode="External" Type="http://schemas.openxmlformats.org/officeDocument/2006/relationships/externalLinkPath"/></Relationships>
</file>

<file path=xl/externalLinks/_rels/externalLink142.xml.rels><Relationships xmlns="http://schemas.openxmlformats.org/package/2006/relationships"><Relationship Id="rId1" Target="/Abel/d/boudihaj2/Enc_iam/marencour2502.xls" TargetMode="External" Type="http://schemas.openxmlformats.org/officeDocument/2006/relationships/externalLinkPath"/></Relationships>
</file>

<file path=xl/externalLinks/_rels/externalLink143.xml.rels><Relationships xmlns="http://schemas.openxmlformats.org/package/2006/relationships"><Relationship Id="rId1" Target="/Hpnasv02/planstrat/DOCUME~1/MF167~1.BEN/LOCALS~1/Temp/Rar$DI01.062/OLD_SS%20June%202004%20D+25.xls" TargetMode="External" Type="http://schemas.openxmlformats.org/officeDocument/2006/relationships/externalLinkPath"/></Relationships>
</file>

<file path=xl/externalLinks/_rels/externalLink144.xml.rels><Relationships xmlns="http://schemas.openxmlformats.org/package/2006/relationships"><Relationship Id="rId1" Target="/Hpnasv02/planstrat/Documents%20and%20Settings/m.ghanim/Local%20Settings/Temporary%20Internet%20Files/OLK99/TCP%20V09%2002%2008%20(2).xls" TargetMode="External" Type="http://schemas.openxmlformats.org/officeDocument/2006/relationships/externalLinkPath"/></Relationships>
</file>

<file path=xl/externalLinks/_rels/externalLink145.xml.rels><Relationships xmlns="http://schemas.openxmlformats.org/package/2006/relationships"><Relationship Id="rId1" Target="/CIFSETB01/Redirect_DossiersDF/Users/mohamed%20said/AppData/Roaming/Microsoft/Excel/DOCUME~1/ONISAN~1/LOCALS~1/Temp/Documents%20and%20Settings/m.ghanim/Local%20Settings/Temporary%20Internet%20Files/OLK99/TCP%20V09%2002%2008%20(2).xls" TargetMode="External" Type="http://schemas.openxmlformats.org/officeDocument/2006/relationships/externalLinkPath"/></Relationships>
</file>

<file path=xl/externalLinks/_rels/externalLink146.xml.rels><Relationships xmlns="http://schemas.openxmlformats.org/package/2006/relationships"><Relationship Id="rId1" Target="/CIFSETB01/Redirect_DossiersDF/ARRIVEES%20CIP%20COMMERCIAL-NOVEMBRE%202006/CRMD.xls" TargetMode="External" Type="http://schemas.openxmlformats.org/officeDocument/2006/relationships/externalLinkPath"/></Relationships>
</file>

<file path=xl/externalLinks/_rels/externalLink147.xml.rels><Relationships xmlns="http://schemas.openxmlformats.org/package/2006/relationships"><Relationship Id="rId1" Target="/CIFSETB01/Redirect_DossiersDF/DOCUME~1/N2C90~1.ARN/LOCALS~1/Temp/TD_80/6c262030/Attach/BUG2243/OPEX%202009%20reporting%20TBG%2008-2009.xls" TargetMode="External" Type="http://schemas.openxmlformats.org/officeDocument/2006/relationships/externalLinkPath"/></Relationships>
</file>

<file path=xl/externalLinks/_rels/externalLink148.xml.rels><Relationships xmlns="http://schemas.openxmlformats.org/package/2006/relationships"><Relationship Id="rId1" Target="/Hpnasv02/planstrat/DOCUME~1/CONS/LOCALS~1/Temp/Rar$DI00.172/2002/suivi-r&#233;al02/Agadir/MSBD.xls" TargetMode="External" Type="http://schemas.openxmlformats.org/officeDocument/2006/relationships/externalLinkPath"/></Relationships>
</file>

<file path=xl/externalLinks/_rels/externalLink149.xml.rels><Relationships xmlns="http://schemas.openxmlformats.org/package/2006/relationships"><Relationship Id="rId1" Target="Bud_02_Centre_profit/Ressources_01.xls" TargetMode="External" Type="http://schemas.microsoft.com/office/2006/relationships/xlExternalLinkPath/xlStartup"/></Relationships>
</file>

<file path=xl/externalLinks/_rels/externalLink150.xml.rels><Relationships xmlns="http://schemas.openxmlformats.org/package/2006/relationships"><Relationship Id="rId1" Target="/Hpnasv02/planstrat/MODEL/2002%20Plan/Indirects%202002%203yearPlan.xls" TargetMode="External" Type="http://schemas.openxmlformats.org/officeDocument/2006/relationships/externalLinkPath"/></Relationships>
</file>

<file path=xl/externalLinks/_rels/externalLink151.xml.rels><Relationships xmlns="http://schemas.openxmlformats.org/package/2006/relationships"><Relationship Id="rId1" Target="/CIFSETB01/Redirect_DossiersDF/Documents%20and%20Settings/rkakafando/Local%20Settings/Temporary%20Internet%20Files/Content.IE5/F1MWASD7/BBUD98.xlw" TargetMode="External" Type="http://schemas.openxmlformats.org/officeDocument/2006/relationships/externalLinkPath"/></Relationships>
</file>

<file path=xl/externalLinks/_rels/externalLink152.xml.rels><Relationships xmlns="http://schemas.openxmlformats.org/package/2006/relationships"><Relationship Id="rId1" Target="/Hpnasv02/planstrat/DOCUME~1/CONS/LOCALS~1/Temp/Rar$DI00.172/Documents%20and%20Settings/k.khajjou/Bureau/Documents%20and%20Settings/jfdeprest/Local%20Settings/Temporary%20Internet%20Files/OLK12/Mes%20documents/P&#244;le%20Mobile/Co&#251;t%20d'acq" TargetMode="External" Type="http://schemas.openxmlformats.org/officeDocument/2006/relationships/externalLinkPath"/></Relationships>
</file>

<file path=xl/externalLinks/_rels/externalLink153.xml.rels><Relationships xmlns="http://schemas.openxmlformats.org/package/2006/relationships"><Relationship Id="rId1" Target="/C-siege7/User/cdgm/K.kamar/Mes%20documents/P&#244;le%20Mobile/Co&#251;t%20d'acquisition/co&#251;t%20d'acquisition/BUD8JDID/ONPT98NW.XLS" TargetMode="External" Type="http://schemas.openxmlformats.org/officeDocument/2006/relationships/externalLinkPath"/></Relationships>
</file>

<file path=xl/externalLinks/_rels/externalLink154.xml.rels><Relationships xmlns="http://schemas.openxmlformats.org/package/2006/relationships"><Relationship Id="rId1" Target="/rcbparsrv014/ServeurRCI/Unibail/Unibail0201/Presentations/Comareg/Presentations/valeo%20acquisitions.xls" TargetMode="External" Type="http://schemas.openxmlformats.org/officeDocument/2006/relationships/externalLinkPath"/></Relationships>
</file>

<file path=xl/externalLinks/_rels/externalLink155.xml.rels><Relationships xmlns="http://schemas.openxmlformats.org/package/2006/relationships"><Relationship Id="rId1" Target="/Hpnasv02/planstrat/Documents%20and%20Settings/tsilvestre/Local%20Settings/Temporary%20Internet%20Files/OLK1F5/Lusotur%20Golf/Apresenta&#231;ao%20final/Anexos%20da%20Apresenta&#231;&#227;o%20-%20Final.xls" TargetMode="External" Type="http://schemas.openxmlformats.org/officeDocument/2006/relationships/externalLinkPath"/></Relationships>
</file>

<file path=xl/externalLinks/_rels/externalLink156.xml.rels><Relationships xmlns="http://schemas.openxmlformats.org/package/2006/relationships"><Relationship Id="rId1" Target="Worksheet%20in%20%20%20Vendas%20Totais%20Clientes%202006_Hospitalar%20Mensal" TargetMode="External" Type="http://schemas.microsoft.com/office/2006/relationships/xlExternalLinkPath/xlPathMissing"/></Relationships>
</file>

<file path=xl/externalLinks/_rels/externalLink157.xml.rels><Relationships xmlns="http://schemas.openxmlformats.org/package/2006/relationships"><Relationship Id="rId1" Target="/DMP002/bficf/Projects/Projects/Certora/Report/ddss.xls" TargetMode="External" Type="http://schemas.openxmlformats.org/officeDocument/2006/relationships/externalLinkPath"/></Relationships>
</file>

<file path=xl/externalLinks/_rels/externalLink158.xml.rels><Relationships xmlns="http://schemas.openxmlformats.org/package/2006/relationships"><Relationship Id="rId1" Target="Worksheet%20in%20%20%20Stocks%20-%20analise" TargetMode="External" Type="http://schemas.microsoft.com/office/2006/relationships/xlExternalLinkPath/xlPathMissing"/></Relationships>
</file>

<file path=xl/externalLinks/_rels/externalLink159.xml.rels><Relationships xmlns="http://schemas.openxmlformats.org/package/2006/relationships"><Relationship Id="rId1" Target="Worksheet%20in%20%20%20GENERIS%20-%20Ficheiro%20de%20suporte%20global" TargetMode="External" Type="http://schemas.microsoft.com/office/2006/relationships/xlExternalLinkPath/xlPathMissing"/></Relationships>
</file>

<file path=xl/externalLinks/_rels/externalLink160.xml.rels><Relationships xmlns="http://schemas.openxmlformats.org/package/2006/relationships"><Relationship Id="rId1" Target="/C-siege7/User/ANCIEN/EXCEL/BUD98FON/BUD98PTT.XLS" TargetMode="External" Type="http://schemas.openxmlformats.org/officeDocument/2006/relationships/externalLinkPath"/></Relationships>
</file>

<file path=xl/externalLinks/_rels/externalLink161.xml.rels><Relationships xmlns="http://schemas.openxmlformats.org/package/2006/relationships"><Relationship Id="rId1" Target="/Hpnasv02/planstrat/Documents%20and%20Settings/m.benkhajjou/Local%20Settings/Temporary%20Internet%20Files/OLK2/Documents%20and%20Settings/hmamed/Local%20Settings/Temporary%20Internet%20Files/OLK5/P&amp;L%20Mobile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 Q v Plan"/>
      <sheetName val="Référentiel"/>
    </sheetNames>
    <sheetDataSet>
      <sheetData refreshError="1" sheetId="0"/>
      <sheetData refreshError="1"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_REF"/>
    </sheetNames>
    <sheetDataSet>
      <sheetData refreshError="1"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_REF"/>
    </sheetNames>
    <sheetDataSet>
      <sheetData refreshError="1"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erdir99"/>
      <sheetName val="Nég99"/>
      <sheetName val="6135-1"/>
      <sheetName val="7 DR Source"/>
      <sheetName val="Réal_Sc+Soc"/>
      <sheetName val="Réal_Prév98"/>
      <sheetName val="PDTS_IAM 99"/>
      <sheetName val="Social99"/>
      <sheetName val="verdal99"/>
      <sheetName val="Ver99dir"/>
      <sheetName val="Total_IAM 99"/>
      <sheetName val="Ent_IAM99"/>
      <sheetName val="Imp_DRT_99"/>
      <sheetName val="%DRT98IAM"/>
      <sheetName val="DCT_IAM98 "/>
      <sheetName val="Rend98_99"/>
      <sheetName val="#REF"/>
      <sheetName val="Cur Q v Plan"/>
      <sheetName val="_R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refreshError="1" sheetId="191"/>
      <sheetData refreshError="1" sheetId="192"/>
      <sheetData refreshError="1" sheetId="193"/>
      <sheetData refreshError="1" sheetId="19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CT_Exist98"/>
      <sheetName val="DCT_créa98"/>
      <sheetName val="DCT_Calcul98"/>
      <sheetName val="DCT_transp98"/>
      <sheetName val="DCT_titu98+Rend"/>
      <sheetName val="Rend98_99"/>
      <sheetName val="base données"/>
      <sheetName val="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onnees brutes QS PRESELECTION"/>
      <sheetName val="TdB PRESELECTION"/>
      <sheetName val="Detail mensuel"/>
      <sheetName val="Cumul"/>
      <sheetName val="F-Présélection"/>
      <sheetName val="ARRIVEE"/>
      <sheetName val="Data"/>
      <sheetName val="DCT_titu98+Rend"/>
      <sheetName val="Assum"/>
      <sheetName val="Rend98_99"/>
      <sheetName val="MOB"/>
      <sheetName val="A"/>
      <sheetName val="Listes"/>
      <sheetName val="Donnees_brutes_QS_PRESELECTION"/>
      <sheetName val="TdB_PRESELECTION"/>
      <sheetName val="Detail_mensuel"/>
      <sheetName val="Donnees_brutes_QS_PRESELECTION1"/>
      <sheetName val="TdB_PRESELECTION1"/>
      <sheetName val="Detail_mensuel1"/>
      <sheetName val="P.EQUIPEMENT99"/>
      <sheetName val="A300"/>
      <sheetName val="人员定义"/>
      <sheetName val="revenus hors intercomp."/>
      <sheetName val="Project_Summary"/>
      <sheetName val="Donnees_brutes_QS_PRESELECTION3"/>
      <sheetName val="TdB_PRESELECTION3"/>
      <sheetName val="Detail_mensuel3"/>
      <sheetName val="Donnees_brutes_QS_PRESELECTION2"/>
      <sheetName val="TdB_PRESELECTION2"/>
      <sheetName val="Detail_mensuel2"/>
      <sheetName val="Donnees_brutes_QS_PRESELECTION4"/>
      <sheetName val="TdB_PRESELECTION4"/>
      <sheetName val="Detail_mensuel4"/>
      <sheetName val="Donnees_brutes_QS_PRESELECTION6"/>
      <sheetName val="TdB_PRESELECTION6"/>
      <sheetName val="Detail_mensuel6"/>
      <sheetName val="Donnees_brutes_QS_PRESELECTION5"/>
      <sheetName val="TdB_PRESELECTION5"/>
      <sheetName val="Detail_mensuel5"/>
      <sheetName val="G"/>
      <sheetName val="Donnees_brutes_QS_PRESELECTION7"/>
      <sheetName val="TdB_PRESELECTION7"/>
      <sheetName val="Detail_mensuel7"/>
      <sheetName val="P_EQUIPEMENT99"/>
      <sheetName val="revenus_hors_intercomp_"/>
      <sheetName val="CH95"/>
      <sheetName val="SUMMARY"/>
      <sheetName val="EPE&amp;DC"/>
      <sheetName val="Donnees_brutes_QS_PRESELECTION9"/>
      <sheetName val="TdB_PRESELECTION9"/>
      <sheetName val="Detail_mensuel9"/>
      <sheetName val="P_EQUIPEMENT992"/>
      <sheetName val="revenus_hors_intercomp_2"/>
      <sheetName val="Donnees_brutes_QS_PRESELECTION8"/>
      <sheetName val="TdB_PRESELECTION8"/>
      <sheetName val="Detail_mensuel8"/>
      <sheetName val="P_EQUIPEMENT991"/>
      <sheetName val="revenus_hors_intercomp_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refreshError="1" sheetId="39"/>
      <sheetData sheetId="40"/>
      <sheetData sheetId="41"/>
      <sheetData sheetId="42"/>
      <sheetData sheetId="43"/>
      <sheetData sheetId="44"/>
      <sheetData refreshError="1" sheetId="45"/>
      <sheetData refreshError="1" sheetId="46"/>
      <sheetData refreshError="1"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refreshError="1" sheetId="10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refreshError="1" sheetId="37"/>
      <sheetData refreshError="1" sheetId="38"/>
      <sheetData refreshError="1" sheetId="39"/>
      <sheetData refreshError="1" sheetId="40"/>
      <sheetData refreshError="1"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refreshError="1" sheetId="185"/>
      <sheetData refreshError="1" sheetId="186"/>
      <sheetData refreshError="1" sheetId="187"/>
      <sheetData refreshError="1" sheetId="188"/>
      <sheetData refreshError="1" sheetId="189"/>
      <sheetData refreshError="1" sheetId="190"/>
      <sheetData refreshError="1" sheetId="191"/>
      <sheetData refreshError="1" sheetId="192"/>
      <sheetData refreshError="1" sheetId="193"/>
      <sheetData refreshError="1" sheetId="194"/>
      <sheetData refreshError="1" sheetId="195"/>
      <sheetData refreshError="1" sheetId="196"/>
      <sheetData refreshError="1" sheetId="197"/>
      <sheetData refreshError="1" sheetId="198"/>
      <sheetData refreshError="1"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refreshError="1"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refreshError="1" sheetId="1001"/>
      <sheetData refreshError="1" sheetId="1002"/>
      <sheetData refreshError="1" sheetId="1003"/>
      <sheetData refreshError="1" sheetId="1004"/>
      <sheetData refreshError="1" sheetId="1005"/>
      <sheetData refreshError="1" sheetId="1006"/>
      <sheetData refreshError="1" sheetId="1007"/>
      <sheetData refreshError="1" sheetId="1008"/>
      <sheetData refreshError="1" sheetId="1009"/>
      <sheetData refreshError="1" sheetId="1010"/>
      <sheetData refreshError="1" sheetId="1011"/>
      <sheetData refreshError="1" sheetId="10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C - Marketing"/>
    </sheetNames>
    <sheetDataSet>
      <sheetData refreshError="1"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by dept"/>
    </sheetNames>
    <sheetDataSet>
      <sheetData refreshError="1" sheetId="0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  <sheetData refreshError="1" sheetId="96"/>
      <sheetData refreshError="1" sheetId="97"/>
      <sheetData refreshError="1" sheetId="98"/>
      <sheetData refreshError="1" sheetId="99"/>
      <sheetData refreshError="1"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stimation CA prép"/>
      <sheetName val="#REF"/>
    </sheetNames>
    <sheetDataSet>
      <sheetData refreshError="1" sheetId="0"/>
      <sheetData refreshError="1" sheetId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/>
      <sheetData refreshError="1"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refreshError="1" sheetId="1"/>
      <sheetData sheetId="2"/>
      <sheetData refreshError="1" sheetId="3"/>
      <sheetData refreshError="1" sheetId="4"/>
      <sheetData sheetId="5"/>
      <sheetData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sheetId="8"/>
      <sheetData sheetId="9"/>
      <sheetData sheetId="10"/>
      <sheetData sheetId="11"/>
      <sheetData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refreshError="1" sheetId="14"/>
      <sheetData refreshError="1" sheetId="15"/>
      <sheetData refreshError="1" sheetId="1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3ssta00"/>
      <sheetName val="R2000ssta"/>
    </sheetNames>
    <sheetDataSet>
      <sheetData refreshError="1" sheetId="0"/>
      <sheetData refreshError="1" sheetId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sheetId="17"/>
      <sheetData sheetId="18"/>
      <sheetData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300"/>
      <sheetName val="O-V ACTIF"/>
      <sheetName val="O-V PASSIF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300"/>
    </sheetNames>
    <sheetDataSet>
      <sheetData refreshError="1" sheetId="0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refreshError="1" sheetId="0"/>
      <sheetData refreshError="1" sheetId="1"/>
      <sheetData refreshError="1" sheetId="2"/>
      <sheetData refreshError="1"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sheetId="54"/>
      <sheetData sheetId="55"/>
      <sheetData refreshError="1"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refreshError="1" sheetId="114"/>
      <sheetData refreshError="1" sheetId="115"/>
      <sheetData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refreshError="1"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refreshError="1" sheetId="277"/>
      <sheetData refreshError="1" sheetId="278"/>
      <sheetData refreshError="1"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refreshError="1" sheetId="291"/>
      <sheetData refreshError="1" sheetId="292"/>
      <sheetData sheetId="293"/>
      <sheetData refreshError="1" sheetId="294"/>
      <sheetData refreshError="1" sheetId="295"/>
      <sheetData refreshError="1" sheetId="296"/>
      <sheetData refreshError="1" sheetId="297"/>
      <sheetData refreshError="1" sheetId="298"/>
      <sheetData refreshError="1" sheetId="299"/>
      <sheetData refreshError="1" sheetId="300"/>
      <sheetData refreshError="1" sheetId="301"/>
      <sheetData refreshError="1" sheetId="302"/>
      <sheetData refreshError="1" sheetId="303"/>
      <sheetData refreshError="1" sheetId="304"/>
      <sheetData refreshError="1" sheetId="305"/>
      <sheetData refreshError="1" sheetId="306"/>
      <sheetData refreshError="1" sheetId="307"/>
      <sheetData refreshError="1" sheetId="308"/>
      <sheetData refreshError="1" sheetId="309"/>
      <sheetData refreshError="1"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refreshError="1"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refreshError="1" sheetId="525"/>
      <sheetData refreshError="1" sheetId="526"/>
      <sheetData refreshError="1" sheetId="527"/>
      <sheetData refreshError="1" sheetId="528"/>
      <sheetData refreshError="1" sheetId="529"/>
      <sheetData refreshError="1" sheetId="530"/>
      <sheetData refreshError="1" sheetId="53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  <sheetName val="Revenus hors intercomp."/>
    </sheetNames>
    <sheetDataSet>
      <sheetData refreshError="1" sheetId="0"/>
      <sheetData refreshError="1" sheetId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sheetId="37"/>
      <sheetData sheetId="38"/>
      <sheetData sheetId="39"/>
      <sheetData sheetId="40"/>
      <sheetData sheetId="41"/>
      <sheetData refreshError="1" sheetId="42"/>
      <sheetData refreshError="1"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refreshError="1" sheetId="52"/>
      <sheetData sheetId="53"/>
      <sheetData refreshError="1" sheetId="54"/>
      <sheetData refreshError="1" sheetId="55"/>
      <sheetData refreshError="1" sheetId="56"/>
      <sheetData refreshError="1" sheetId="57"/>
      <sheetData refreshError="1"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refreshError="1" sheetId="123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refreshError="1" sheetId="69"/>
      <sheetData refreshError="1" sheetId="70"/>
      <sheetData refreshError="1" sheetId="7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sheetId="6"/>
      <sheetData refreshError="1" sheetId="7"/>
      <sheetData refreshError="1" sheetId="8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INTERNET"/>
      <sheetName val="Feuil1"/>
      <sheetName val="Opex Oujda BW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ONPT"/>
      <sheetName val="GLOBAL"/>
      <sheetName val="Feuil1"/>
      <sheetName val="Feuil1 (2)"/>
      <sheetName val="IAM "/>
      <sheetName val="MENSUEL"/>
      <sheetName val="CHEQUES ENCAISS"/>
      <sheetName val="_x0007_LOBAL"/>
      <sheetName val="Feuil1 _x0008_2)"/>
      <sheetName val="CHEQUES ENC@ISS"/>
      <sheetName val="IMPACT DES AUG_x000d_E_x000e_TATION"/>
      <sheetName val="RECAP SOPTIE"/>
      <sheetName val="IMPACT DES AUG_x000a_E_x000e_TATION"/>
      <sheetName val="Vir94"/>
      <sheetName val="Project Information"/>
      <sheetName val="Catégories&amp; motifs_réclamations"/>
      <sheetName val="CàP_Mois"/>
      <sheetName val="BUDGET REVISE"/>
      <sheetName val="DM 30-09-06"/>
      <sheetName val="Audit gauge"/>
      <sheetName val="IMPACT DES AUG_E_x000e_TATION"/>
      <sheetName val="Rend98_99"/>
      <sheetName val="BAL-N"/>
      <sheetName val="BAL-N-1"/>
      <sheetName val="Feuil1_(2)"/>
      <sheetName val="IAM_"/>
      <sheetName val="CHEQUES_ENCAISS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LOBAL"/>
      <sheetName val="Feuil1_2)"/>
      <sheetName val="CHEQUES_ENC@ISS"/>
      <sheetName val="IMPACT_DES_AUG_x000a_ETATION"/>
      <sheetName val="RECAP_SOPTIE"/>
      <sheetName val="Project_Information"/>
      <sheetName val="Catégories&amp;_motifs_réclamations"/>
      <sheetName val="BUDGET_REVISE"/>
      <sheetName val="DM_30-09-06"/>
      <sheetName val="Audit_gauge"/>
      <sheetName val="IMPACT_DES_AUG_ETATION"/>
      <sheetName val="CiorSA"/>
      <sheetName val="Données de base-Prod"/>
      <sheetName val="Feuil6"/>
      <sheetName val="Feuil3"/>
      <sheetName val="Feuil5"/>
      <sheetName val="Interconnect cost"/>
      <sheetName val="Rev summary"/>
      <sheetName val="Budget administratif EY, BG &amp;TG"/>
      <sheetName val="1.0"/>
      <sheetName val="3.00.BILAN"/>
      <sheetName val="Analitica VS general"/>
      <sheetName val="Key Indicators"/>
      <sheetName val="Capex Agadir BW"/>
      <sheetName val="Capex Casa BW"/>
      <sheetName val="Capex Fes BW"/>
      <sheetName val="Capex Marrakech BW"/>
      <sheetName val="Capex Oujda BW"/>
      <sheetName val="Capex Rabat BW"/>
      <sheetName val="Capex Settat BW"/>
      <sheetName val="Capex Tanger BW"/>
      <sheetName val="Opex Fes BW"/>
      <sheetName val="Opex Settat BW"/>
      <sheetName val="indicateurs"/>
      <sheetName val="liste des choix"/>
      <sheetName val="Capex"/>
      <sheetName val="Build"/>
      <sheetName val="BATIMENT"/>
      <sheetName val="R.Entreprises"/>
      <sheetName val="Table"/>
      <sheetName val="ARDECIDE"/>
      <sheetName val="Feuil1_(2)1"/>
      <sheetName val="IAM_1"/>
      <sheetName val="CHEQUES_ENCAISS1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CHEQUES_ENC@ISS1"/>
      <sheetName val="RECAP_SOPTIE1"/>
      <sheetName val="Project_Information1"/>
      <sheetName val="Catégories&amp;_motifs_réclamation1"/>
      <sheetName val="BUDGET_REVISE1"/>
      <sheetName val="DM_30-09-061"/>
      <sheetName val="Audit_gauge1"/>
      <sheetName val="Données_de_base-Prod"/>
      <sheetName val="Interconnect_cost"/>
      <sheetName val="Rev_summary"/>
      <sheetName val="Budget_administratif_EY,_BG_&amp;TG"/>
      <sheetName val="1_0"/>
      <sheetName val="3_00_BILAN"/>
      <sheetName val="Analitica_VS_general"/>
      <sheetName val="Key_Indicators"/>
      <sheetName val="Capex_Agadir_BW"/>
      <sheetName val="Capex_Casa_BW"/>
      <sheetName val="Capex_Fes_BW"/>
      <sheetName val="Capex_Marrakech_BW"/>
      <sheetName val="Capex_Oujda_BW"/>
      <sheetName val="Capex_Rabat_BW"/>
      <sheetName val="Capex_Settat_BW"/>
      <sheetName val="Capex_Tanger_BW"/>
      <sheetName val="Opex_Fes_BW"/>
      <sheetName val="Opex_Settat_BW"/>
      <sheetName val="liste_des_choix"/>
      <sheetName val="R_Entreprises"/>
      <sheetName val="CCS7 Signalling MTP"/>
      <sheetName val="Softswitch Translations"/>
      <sheetName val="4.0 Interconnects"/>
      <sheetName val="5.0 CCS7"/>
      <sheetName val="Controls"/>
      <sheetName val="Detail mensuel"/>
      <sheetName val="_ref"/>
      <sheetName val="A"/>
      <sheetName val="HW"/>
      <sheetName val="Feuil1_(2)2"/>
      <sheetName val="IAM_2"/>
      <sheetName val="CHEQUES_ENCAISS2"/>
      <sheetName val="Budget_2007_Rem2"/>
      <sheetName val="Ecart_budgétaire_02-2007_2"/>
      <sheetName val="Recrutements_20072"/>
      <sheetName val="Rétab_Sal_20072"/>
      <sheetName val="IMPACT_DES_AUGMENTATION2"/>
      <sheetName val="RECAP_SORTIE2"/>
      <sheetName val="BASE_SORTIE2"/>
      <sheetName val="Chang_Tx_Ancienneté2"/>
      <sheetName val="CHEQUES_ENC@ISS2"/>
      <sheetName val="RECAP_SOPTIE2"/>
      <sheetName val="Project_Information2"/>
      <sheetName val="Catégories&amp;_motifs_réclamation2"/>
      <sheetName val="BUDGET_REVISE2"/>
      <sheetName val="DM_30-09-062"/>
      <sheetName val="Audit_gauge2"/>
      <sheetName val="Données_de_base-Prod1"/>
      <sheetName val="Interconnect_cost1"/>
      <sheetName val="Rev_summary1"/>
      <sheetName val="Budget_administratif_EY,_BG_&amp;T1"/>
      <sheetName val="1_01"/>
      <sheetName val="3_00_BILAN1"/>
      <sheetName val="Analitica_VS_general1"/>
      <sheetName val="Key_Indicators1"/>
      <sheetName val="Capex_Agadir_BW1"/>
      <sheetName val="Capex_Casa_BW1"/>
      <sheetName val="Capex_Fes_BW1"/>
      <sheetName val="Capex_Marrakech_BW1"/>
      <sheetName val="Capex_Oujda_BW1"/>
      <sheetName val="Capex_Rabat_BW1"/>
      <sheetName val="Capex_Settat_BW1"/>
      <sheetName val="Capex_Tanger_BW1"/>
      <sheetName val="Opex_Fes_BW1"/>
      <sheetName val="Opex_Settat_BW1"/>
      <sheetName val="liste_des_choix1"/>
      <sheetName val="R_Entreprises1"/>
      <sheetName val="CCS7_Signalling_MTP"/>
      <sheetName val="Softswitch_Translations"/>
      <sheetName val="4_0_Interconnects"/>
      <sheetName val="5_0_CCS7"/>
      <sheetName val="第一站点升级"/>
      <sheetName val="全网升级"/>
      <sheetName val="CN软件升级工时"/>
      <sheetName val="CN维保等效网元系数"/>
      <sheetName val="Project_Summary"/>
      <sheetName val="Input"/>
      <sheetName val="hpMGCvm"/>
      <sheetName val="Stela"/>
      <sheetName val="Output_Phoenix"/>
      <sheetName val="hpISCvm"/>
      <sheetName val="Feuil1_(2)3"/>
      <sheetName val="IAM_3"/>
      <sheetName val="CHEQUES_ENCAISS3"/>
      <sheetName val="Budget_2007_Rem3"/>
      <sheetName val="Ecart_budgétaire_02-2007_3"/>
      <sheetName val="Recrutements_20073"/>
      <sheetName val="Rétab_Sal_20073"/>
      <sheetName val="IMPACT_DES_AUGMENTATION3"/>
      <sheetName val="RECAP_SORTIE3"/>
      <sheetName val="BASE_SORTIE3"/>
      <sheetName val="Chang_Tx_Ancienneté3"/>
      <sheetName val="CHEQUES_ENC@ISS3"/>
      <sheetName val="RECAP_SOPTIE3"/>
      <sheetName val="Project_Information3"/>
      <sheetName val="Catégories&amp;_motifs_réclamation3"/>
      <sheetName val="BUDGET_REVISE3"/>
      <sheetName val="DM_30-09-063"/>
      <sheetName val="Audit_gauge3"/>
      <sheetName val="Données_de_base-Prod2"/>
      <sheetName val="Interconnect_cost2"/>
      <sheetName val="Rev_summary2"/>
      <sheetName val="Budget_administratif_EY,_BG_&amp;T2"/>
      <sheetName val="1_02"/>
      <sheetName val="3_00_BILAN2"/>
      <sheetName val="Analitica_VS_general2"/>
      <sheetName val="Key_Indicators2"/>
      <sheetName val="Capex_Agadir_BW2"/>
      <sheetName val="Capex_Casa_BW2"/>
      <sheetName val="Capex_Fes_BW2"/>
      <sheetName val="Capex_Marrakech_BW2"/>
      <sheetName val="Capex_Oujda_BW2"/>
      <sheetName val="Capex_Rabat_BW2"/>
      <sheetName val="Capex_Settat_BW2"/>
      <sheetName val="Capex_Tanger_BW2"/>
      <sheetName val="Opex_Fes_BW2"/>
      <sheetName val="Opex_Settat_BW2"/>
      <sheetName val="liste_des_choix2"/>
      <sheetName val="R_Entreprises2"/>
      <sheetName val="CCS7_Signalling_MTP1"/>
      <sheetName val="Softswitch_Translations1"/>
      <sheetName val="4_0_Interconnects1"/>
      <sheetName val="5_0_CCS71"/>
      <sheetName val="Feuil1_(2)4"/>
      <sheetName val="IAM_4"/>
      <sheetName val="CHEQUES_ENCAISS4"/>
      <sheetName val="Budget_2007_Rem4"/>
      <sheetName val="Ecart_budgétaire_02-2007_4"/>
      <sheetName val="Recrutements_20074"/>
      <sheetName val="Rétab_Sal_20074"/>
      <sheetName val="IMPACT_DES_AUGMENTATION4"/>
      <sheetName val="RECAP_SORTIE4"/>
      <sheetName val="BASE_SORTIE4"/>
      <sheetName val="Chang_Tx_Ancienneté4"/>
      <sheetName val="CHEQUES_ENC@ISS4"/>
      <sheetName val="RECAP_SOPTIE4"/>
      <sheetName val="Project_Information4"/>
      <sheetName val="Catégories&amp;_motifs_réclamation4"/>
      <sheetName val="BUDGET_REVISE4"/>
      <sheetName val="DM_30-09-064"/>
      <sheetName val="Audit_gauge4"/>
      <sheetName val="Données_de_base-Prod3"/>
      <sheetName val="Interconnect_cost3"/>
      <sheetName val="Rev_summary3"/>
      <sheetName val="Budget_administratif_EY,_BG_&amp;T3"/>
      <sheetName val="1_03"/>
      <sheetName val="3_00_BILAN3"/>
      <sheetName val="Analitica_VS_general3"/>
      <sheetName val="Key_Indicators3"/>
      <sheetName val="Capex_Agadir_BW3"/>
      <sheetName val="Capex_Casa_BW3"/>
      <sheetName val="Capex_Fes_BW3"/>
      <sheetName val="Capex_Marrakech_BW3"/>
      <sheetName val="Capex_Oujda_BW3"/>
      <sheetName val="Capex_Rabat_BW3"/>
      <sheetName val="Capex_Settat_BW3"/>
      <sheetName val="Capex_Tanger_BW3"/>
      <sheetName val="Opex_Fes_BW3"/>
      <sheetName val="Opex_Settat_BW3"/>
      <sheetName val="liste_des_choix3"/>
      <sheetName val="R_Entreprises3"/>
      <sheetName val="CCS7_Signalling_MTP2"/>
      <sheetName val="Softswitch_Translations2"/>
      <sheetName val="4_0_Interconnects2"/>
      <sheetName val="5_0_CCS72"/>
      <sheetName val="LE02 SIEGE"/>
      <sheetName val="hypothèse"/>
      <sheetName val="Feuil1_(2)5"/>
      <sheetName val="IAM_5"/>
      <sheetName val="CHEQUES_ENCAISS5"/>
      <sheetName val="Budget_2007_Rem5"/>
      <sheetName val="Ecart_budgétaire_02-2007_5"/>
      <sheetName val="Recrutements_20075"/>
      <sheetName val="Rétab_Sal_20075"/>
      <sheetName val="IMPACT_DES_AUGMENTATION5"/>
      <sheetName val="RECAP_SORTIE5"/>
      <sheetName val="BASE_SORTIE5"/>
      <sheetName val="Chang_Tx_Ancienneté5"/>
      <sheetName val="CHEQUES_ENC@ISS5"/>
      <sheetName val="RECAP_SOPTI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refreshError="1"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sheetId="33"/>
      <sheetData refreshError="1" sheetId="34"/>
      <sheetData refreshError="1" sheetId="35"/>
      <sheetData refreshError="1"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refreshError="1" sheetId="102"/>
      <sheetData refreshError="1" sheetId="103"/>
      <sheetData refreshError="1"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refreshError="1" sheetId="178"/>
      <sheetData refreshError="1" sheetId="179"/>
      <sheetData refreshError="1" sheetId="180"/>
      <sheetData refreshError="1" sheetId="181"/>
      <sheetData refreshError="1" sheetId="182"/>
      <sheetData refreshError="1" sheetId="183"/>
      <sheetData refreshError="1" sheetId="184"/>
      <sheetData refreshError="1" sheetId="185"/>
      <sheetData refreshError="1" sheetId="186"/>
      <sheetData refreshError="1"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refreshError="1" sheetId="272"/>
      <sheetData refreshError="1"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refreshError="1" sheetId="285"/>
      <sheetData refreshError="1" sheetId="28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MS"/>
      <sheetName val="Assumptions"/>
      <sheetName val="Italy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OT"/>
      <sheetName val="loc"/>
    </sheetNames>
    <sheetDataSet>
      <sheetData refreshError="1" sheetId="0"/>
      <sheetData refreshError="1" sheetId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vpc"/>
      <sheetName val="RMD pour tous"/>
      <sheetName val="Sésame"/>
      <sheetName val="distrib"/>
      <sheetName val="scs"/>
      <sheetName val="TOTAL"/>
      <sheetName val="Autres Inputs"/>
      <sheetName val="synth des coûts TM_DEP comprise"/>
      <sheetName val="synth des coûts TM&amp;DEP comprise"/>
      <sheetName val="loc"/>
      <sheetName val="DISCOUNT"/>
      <sheetName val="P.EQUIPEMENT99"/>
      <sheetName val="Trafic"/>
      <sheetName val="Main"/>
      <sheetName val="RMD_pour_tous"/>
      <sheetName val="Autres_Inputs"/>
      <sheetName val="synth_des_coûts_TM_DEP_comprise"/>
      <sheetName val="synth_des_coûts_TM&amp;DEP_comprise"/>
      <sheetName val="P_EQUIPEMENT99"/>
      <sheetName val="MS"/>
      <sheetName val="RMD_pour_tous1"/>
      <sheetName val="Autres_Inputs1"/>
      <sheetName val="synth_des_coûts_TM_DEP_compris1"/>
      <sheetName val="synth_des_coûts_TM&amp;DEP_compris1"/>
      <sheetName val="P_EQUIPEMENT991"/>
      <sheetName val="rend98_99"/>
      <sheetName val="Calcul"/>
      <sheetName val="RMD_pour_tous2"/>
      <sheetName val="synth_des_coûts_TM_DEP_compris2"/>
      <sheetName val="Autres_Inputs2"/>
      <sheetName val="synth_des_coûts_TM&amp;DEP_compris2"/>
      <sheetName val="RMD_pour_tous3"/>
      <sheetName val="synth_des_coûts_TM_DEP_compris3"/>
      <sheetName val="Autres_Inputs3"/>
      <sheetName val="synth_des_coûts_TM&amp;DEP_compris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refreshError="1" sheetId="19"/>
      <sheetData sheetId="20"/>
      <sheetData sheetId="21"/>
      <sheetData sheetId="22"/>
      <sheetData sheetId="23"/>
      <sheetData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refreshError="1" sheetId="86"/>
      <sheetData refreshError="1"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  <sheetData refreshError="1" sheetId="144"/>
      <sheetData refreshError="1" sheetId="145"/>
      <sheetData refreshError="1" sheetId="146"/>
      <sheetData refreshError="1" sheetId="147"/>
      <sheetData refreshError="1" sheetId="148"/>
      <sheetData refreshError="1" sheetId="149"/>
      <sheetData refreshError="1" sheetId="150"/>
      <sheetData refreshError="1" sheetId="151"/>
      <sheetData refreshError="1" sheetId="152"/>
      <sheetData refreshError="1" sheetId="153"/>
      <sheetData refreshError="1" sheetId="154"/>
      <sheetData refreshError="1" sheetId="155"/>
      <sheetData refreshError="1" sheetId="156"/>
      <sheetData refreshError="1" sheetId="157"/>
      <sheetData refreshError="1" sheetId="158"/>
      <sheetData refreshError="1" sheetId="159"/>
      <sheetData refreshError="1" sheetId="160"/>
      <sheetData refreshError="1" sheetId="161"/>
      <sheetData refreshError="1" sheetId="162"/>
      <sheetData refreshError="1" sheetId="163"/>
      <sheetData refreshError="1" sheetId="164"/>
      <sheetData refreshError="1" sheetId="165"/>
      <sheetData refreshError="1" sheetId="166"/>
      <sheetData refreshError="1" sheetId="167"/>
      <sheetData refreshError="1" sheetId="168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Liquidity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refreshError="1" sheetId="16"/>
      <sheetData refreshError="1"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distrib"/>
    </sheetNames>
    <sheetDataSet>
      <sheetData refreshError="1" sheetId="0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refreshError="1" sheetId="59"/>
      <sheetData refreshError="1" sheetId="60"/>
      <sheetData refreshError="1"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refreshError="1" sheetId="72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5"/>
      <sheetName val="RH et QS"/>
      <sheetName val="BA clients opérateurs"/>
    </sheetNames>
    <sheetDataSet>
      <sheetData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 A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6"/>
      <sheetName val="RH et QS"/>
      <sheetName val="Mobile Money"/>
      <sheetName val="BA clients opérateu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Autres Indicateurs"/>
      <sheetName val="Activité Internationale Mobile"/>
      <sheetName val="Data Mobile"/>
      <sheetName val="P&amp;L Mobile"/>
      <sheetName val="Cash conso"/>
      <sheetName val="Capex Consolidés"/>
      <sheetName val="Marge Mobile"/>
      <sheetName val="Parc Mobile"/>
      <sheetName val="Mobile Money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20"/>
      <sheetName val="RH et QS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MOB"/>
    </sheetNames>
    <sheetDataSet>
      <sheetData refreshError="1" sheetId="0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det_retraitement"/>
      <sheetName val="Mix Mob Z10"/>
    </sheetNames>
    <sheetDataSet>
      <sheetData refreshError="1" sheetId="0"/>
      <sheetData refreshError="1" sheetId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</sheetNames>
    <sheetDataSet>
      <sheetData sheetId="0"/>
      <sheetData sheetId="1"/>
      <sheetData sheetId="2"/>
      <sheetData sheetId="3"/>
      <sheetData refreshError="1" sheetId="4"/>
      <sheetData sheetId="5"/>
      <sheetData refreshError="1" sheetId="6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sheetId="16"/>
      <sheetData sheetId="17"/>
      <sheetData sheetId="18"/>
      <sheetData sheetId="19"/>
      <sheetData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refreshError="1" sheetId="55"/>
      <sheetData refreshError="1"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P&amp;L-YR"/>
      <sheetName val="CUMUL05_04"/>
    </sheetNames>
    <sheetDataSet>
      <sheetData refreshError="1" sheetId="0"/>
      <sheetData refreshError="1" sheetId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P&amp;L-YR"/>
      <sheetName val="CUMUL05_04"/>
    </sheetNames>
    <sheetDataSet>
      <sheetData refreshError="1" sheetId="0"/>
      <sheetData refreshError="1" sheetId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refreshError="1" sheetId="327"/>
      <sheetData refreshError="1" sheetId="328"/>
      <sheetData refreshError="1" sheetId="329"/>
      <sheetData refreshError="1" sheetId="330"/>
      <sheetData refreshError="1"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refreshError="1"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  <sheetName val="Parisd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Source DCT"/>
    </sheetNames>
    <sheetDataSet>
      <sheetData refreshError="1" sheetId="0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refreshError="1" sheetId="0"/>
      <sheetData refreshError="1" sheetId="1"/>
      <sheetData refreshError="1" sheetId="2"/>
      <sheetData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sheetId="48"/>
      <sheetData sheetId="49"/>
      <sheetData sheetId="50"/>
      <sheetData sheetId="51"/>
      <sheetData sheetId="52"/>
      <sheetData refreshError="1" sheetId="53"/>
      <sheetData refreshError="1" sheetId="54"/>
      <sheetData refreshError="1" sheetId="55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refreshError="1" sheetId="15"/>
      <sheetData refreshError="1" sheetId="16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refreshError="1"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AO5615"/>
  <sheetViews>
    <sheetView showGridLines="0" workbookViewId="0" zoomScale="70" zoomScaleNormal="70">
      <selection activeCell="D4" sqref="D4"/>
    </sheetView>
  </sheetViews>
  <sheetFormatPr baseColWidth="10" defaultColWidth="11.5" defaultRowHeight="13"/>
  <cols>
    <col customWidth="1" max="1" min="1" style="7" width="1.5"/>
    <col customWidth="1" max="2" min="2" style="7" width="3.1640625"/>
    <col customWidth="1" max="3" min="3" style="3" width="3.1640625"/>
    <col customWidth="1" max="13" min="4" style="7" width="12.83203125"/>
    <col customWidth="1" max="16" min="14" style="7" width="11.5"/>
    <col customWidth="1" max="17" min="17" style="7" width="2.83203125"/>
    <col customWidth="1" max="18" min="18" style="7" width="1.83203125"/>
    <col customWidth="1" max="19" min="19" style="7" width="1.1640625"/>
    <col customWidth="1" max="20" min="20" style="7" width="11.5"/>
    <col customWidth="1" max="21" min="21" style="7" width="11.5"/>
    <col bestFit="1" customWidth="1" max="22" min="22" style="7" width="17.33203125"/>
    <col customWidth="1" max="23" min="23" style="7" width="11.5"/>
    <col customWidth="1" max="24" min="24" style="7" width="13.33203125"/>
    <col customWidth="1" max="51" min="25" style="7" width="11.5"/>
    <col customWidth="1" max="52" min="52" style="7" width="9.1640625"/>
    <col customWidth="1" max="16384" min="53" style="7" width="11.5"/>
  </cols>
  <sheetData>
    <row customHeight="1" ht="8.25" r="1" s="3">
      <c r="A1" s="315" t="n"/>
      <c r="B1" s="315" t="n"/>
      <c r="C1" s="315" t="n"/>
      <c r="D1" s="315" t="n"/>
      <c r="E1" s="315" t="n"/>
      <c r="F1" s="315" t="n"/>
      <c r="G1" s="315" t="n"/>
      <c r="H1" s="315" t="n"/>
      <c r="I1" s="315" t="n"/>
      <c r="J1" s="315" t="n"/>
      <c r="K1" s="315" t="n"/>
      <c r="L1" s="315" t="n"/>
      <c r="M1" s="315" t="n"/>
      <c r="N1" s="315" t="n"/>
      <c r="O1" s="315" t="n"/>
      <c r="P1" s="315" t="n"/>
      <c r="Q1" s="315" t="n"/>
      <c r="R1" s="315" t="n"/>
    </row>
    <row customHeight="1" ht="15.75" r="2" s="3">
      <c r="A2" s="315" t="n"/>
      <c r="R2" s="315" t="n"/>
    </row>
    <row r="3">
      <c r="A3" s="315" t="n"/>
      <c r="R3" s="315" t="n"/>
    </row>
    <row r="4">
      <c r="A4" s="315" t="n"/>
      <c r="R4" s="315" t="n"/>
    </row>
    <row r="5">
      <c r="A5" s="315" t="n"/>
      <c r="R5" s="315" t="n"/>
    </row>
    <row r="6">
      <c r="A6" s="315" t="n"/>
      <c r="R6" s="315" t="n"/>
    </row>
    <row r="7">
      <c r="A7" s="315" t="n"/>
      <c r="R7" s="315" t="n"/>
    </row>
    <row r="8">
      <c r="A8" s="315" t="n"/>
      <c r="R8" s="315" t="n"/>
    </row>
    <row r="9">
      <c r="A9" s="315" t="n"/>
      <c r="R9" s="315" t="n"/>
    </row>
    <row r="10">
      <c r="A10" s="315" t="n"/>
      <c r="R10" s="315" t="n"/>
    </row>
    <row r="11">
      <c r="A11" s="315" t="n"/>
      <c r="R11" s="315" t="n"/>
    </row>
    <row r="12">
      <c r="A12" s="315" t="n"/>
      <c r="R12" s="315" t="n"/>
    </row>
    <row customHeight="1" ht="14" r="13" s="3" thickBot="1">
      <c r="A13" s="315" t="n"/>
      <c r="R13" s="315" t="n"/>
    </row>
    <row r="14">
      <c r="A14" s="315" t="n"/>
      <c r="D14" s="316" t="n"/>
      <c r="E14" s="317" t="n"/>
      <c r="F14" s="317" t="n"/>
      <c r="G14" s="317" t="n"/>
      <c r="H14" s="317" t="n"/>
      <c r="I14" s="317" t="n"/>
      <c r="J14" s="317" t="n"/>
      <c r="K14" s="317" t="n"/>
      <c r="L14" s="317" t="n"/>
      <c r="M14" s="317" t="n"/>
      <c r="N14" s="317" t="n"/>
      <c r="O14" s="317" t="n"/>
      <c r="P14" s="318" t="n"/>
      <c r="R14" s="315" t="n"/>
    </row>
    <row customHeight="1" ht="42" r="15" s="3">
      <c r="A15" s="315" t="n"/>
      <c r="D15" s="319" t="n"/>
      <c r="E15" s="2" t="inlineStr">
        <is>
          <t>MOOV AFRICA BENIN TBG</t>
        </is>
      </c>
      <c r="P15" s="320" t="n"/>
      <c r="Q15" s="321" t="n"/>
      <c r="R15" s="315" t="n"/>
      <c r="V15" s="2830" t="n"/>
    </row>
    <row customHeight="1" ht="16" r="16" s="3">
      <c r="A16" s="315" t="n"/>
      <c r="D16" s="322" t="n"/>
      <c r="E16" s="323" t="n"/>
      <c r="F16" s="323" t="n"/>
      <c r="G16" s="323" t="n"/>
      <c r="H16" s="4" t="n"/>
      <c r="M16" s="323" t="n"/>
      <c r="N16" s="323" t="n"/>
      <c r="O16" s="323" t="n"/>
      <c r="P16" s="324" t="n"/>
      <c r="Q16" s="325" t="n"/>
      <c r="R16" s="315" t="n"/>
    </row>
    <row customHeight="1" ht="33" r="17" s="3">
      <c r="A17" s="315" t="n"/>
      <c r="D17" s="322" t="n"/>
      <c r="E17" s="2831" t="n">
        <v>45809</v>
      </c>
      <c r="P17" s="324" t="n"/>
      <c r="Q17" s="325" t="n"/>
      <c r="R17" s="315" t="n"/>
    </row>
    <row customHeight="1" ht="24" r="18" s="3">
      <c r="A18" s="315" t="n"/>
      <c r="D18" s="322" t="n"/>
      <c r="E18" s="2832" t="n"/>
      <c r="F18" s="2833" t="n"/>
      <c r="G18" s="2834" t="n"/>
      <c r="N18" s="2833" t="n"/>
      <c r="O18" s="2833" t="n"/>
      <c r="P18" s="324" t="n"/>
      <c r="Q18" s="325" t="n"/>
      <c r="R18" s="315" t="n"/>
    </row>
    <row customHeight="1" ht="22.5" r="19" s="3" thickBot="1">
      <c r="A19" s="315" t="n"/>
      <c r="D19" s="328" t="n"/>
      <c r="E19" s="2835" t="n"/>
      <c r="F19" s="2835" t="n"/>
      <c r="G19" s="2835" t="n"/>
      <c r="H19" s="2835" t="n"/>
      <c r="I19" s="2835" t="n"/>
      <c r="J19" s="2835" t="n"/>
      <c r="K19" s="2835" t="n"/>
      <c r="L19" s="2835" t="n"/>
      <c r="M19" s="2835" t="n"/>
      <c r="N19" s="2835" t="n"/>
      <c r="O19" s="2835" t="n"/>
      <c r="P19" s="2836" t="n"/>
      <c r="Q19" s="2837" t="n"/>
      <c r="R19" s="315" t="n"/>
    </row>
    <row customHeight="1" ht="14.25" r="20" s="3">
      <c r="A20" s="315" t="n"/>
      <c r="D20" s="332" t="n"/>
      <c r="O20" s="2838" t="n"/>
      <c r="P20" s="2838" t="n"/>
      <c r="Q20" s="2838" t="n"/>
      <c r="R20" s="315" t="n"/>
    </row>
    <row customHeight="1" ht="15" r="21" s="3">
      <c r="A21" s="315" t="n"/>
      <c r="D21" s="2839" t="n"/>
      <c r="E21" s="2839" t="n"/>
      <c r="F21" s="2839" t="n"/>
      <c r="G21" s="2839" t="n"/>
      <c r="H21" s="2839" t="n"/>
      <c r="I21" s="2839" t="n"/>
      <c r="J21" s="2839" t="n"/>
      <c r="K21" s="2839" t="n"/>
      <c r="L21" s="2839" t="n"/>
      <c r="M21" s="2839" t="n"/>
      <c r="N21" s="2839" t="n"/>
      <c r="R21" s="315" t="n"/>
    </row>
    <row r="22">
      <c r="A22" s="315" t="n"/>
      <c r="R22" s="315" t="n"/>
    </row>
    <row r="23">
      <c r="A23" s="315" t="n"/>
      <c r="R23" s="315" t="n"/>
    </row>
    <row r="24">
      <c r="A24" s="315" t="n"/>
      <c r="R24" s="315" t="n"/>
    </row>
    <row r="25">
      <c r="A25" s="315" t="n"/>
      <c r="R25" s="315" t="n"/>
    </row>
    <row r="26">
      <c r="A26" s="315" t="n"/>
      <c r="R26" s="315" t="n"/>
      <c r="V26" s="2840" t="n"/>
      <c r="W26" s="2840" t="n"/>
      <c r="X26" s="2840" t="n"/>
    </row>
    <row r="27">
      <c r="A27" s="315" t="n"/>
      <c r="G27" s="7" t="inlineStr">
        <is>
          <t xml:space="preserve"> </t>
        </is>
      </c>
      <c r="R27" s="315" t="n"/>
      <c r="V27" s="2840" t="n"/>
      <c r="W27" s="2840" t="n"/>
      <c r="X27" s="2840" t="n"/>
    </row>
    <row r="28">
      <c r="A28" s="315" t="n"/>
      <c r="R28" s="315" t="n"/>
      <c r="V28" s="2840" t="n"/>
      <c r="W28" s="2840" t="n"/>
      <c r="X28" s="2840" t="n"/>
    </row>
    <row r="29">
      <c r="A29" s="315" t="n"/>
      <c r="R29" s="315" t="n"/>
    </row>
    <row r="30">
      <c r="A30" s="315" t="n"/>
      <c r="E30" s="335" t="n"/>
      <c r="R30" s="315" t="n"/>
    </row>
    <row r="31">
      <c r="A31" s="315" t="n"/>
      <c r="R31" s="315" t="n"/>
    </row>
    <row r="32">
      <c r="A32" s="315" t="n"/>
      <c r="R32" s="315" t="n"/>
    </row>
    <row r="33">
      <c r="A33" s="315" t="n"/>
      <c r="D33" s="336" t="n"/>
      <c r="R33" s="315" t="n"/>
    </row>
    <row r="34">
      <c r="A34" s="315" t="n"/>
      <c r="R34" s="315" t="n"/>
    </row>
    <row r="35">
      <c r="A35" s="315" t="n"/>
      <c r="R35" s="315" t="n"/>
    </row>
    <row r="36">
      <c r="A36" s="315" t="n"/>
      <c r="R36" s="315" t="n"/>
      <c r="AO36" s="337" t="n"/>
    </row>
    <row customHeight="1" ht="7.5" r="37" s="3">
      <c r="A37" s="315" t="n"/>
      <c r="B37" s="315" t="n"/>
      <c r="C37" s="315" t="n"/>
      <c r="D37" s="315" t="n"/>
      <c r="E37" s="315" t="n"/>
      <c r="F37" s="315" t="n"/>
      <c r="G37" s="315" t="n"/>
      <c r="H37" s="315" t="n"/>
      <c r="I37" s="315" t="n"/>
      <c r="J37" s="315" t="n"/>
      <c r="K37" s="315" t="n"/>
      <c r="L37" s="315" t="n"/>
      <c r="M37" s="315" t="n"/>
      <c r="N37" s="315" t="n"/>
      <c r="O37" s="315" t="n"/>
      <c r="P37" s="315" t="n"/>
      <c r="Q37" s="315" t="n"/>
      <c r="R37" s="315" t="n"/>
    </row>
    <row customHeight="1" ht="6" r="38" s="3"/>
    <row customHeight="1" ht="24" r="41" s="3"/>
    <row r="62">
      <c r="AN62" s="44" t="n"/>
    </row>
    <row r="5602">
      <c r="F5602" s="338" t="n"/>
      <c r="G5602" s="339" t="n"/>
      <c r="H5602" s="338" t="n"/>
      <c r="I5602" s="338" t="n"/>
      <c r="J5602" s="339" t="n"/>
      <c r="K5602" s="339" t="n"/>
      <c r="L5602" s="339" t="n"/>
      <c r="M5602" s="338" t="n"/>
    </row>
    <row r="5603">
      <c r="A5603" s="340" t="n">
        <v>41743</v>
      </c>
      <c r="B5603" s="338" t="n"/>
      <c r="C5603" s="338" t="n"/>
      <c r="D5603" s="338" t="n"/>
      <c r="E5603" s="339" t="n"/>
      <c r="F5603" s="338" t="n"/>
      <c r="G5603" s="339" t="n"/>
      <c r="H5603" s="338" t="n"/>
      <c r="I5603" s="338" t="n"/>
      <c r="J5603" s="339" t="n"/>
      <c r="K5603" s="339" t="n"/>
      <c r="L5603" s="339" t="n"/>
      <c r="M5603" s="338" t="n"/>
    </row>
    <row r="5604">
      <c r="A5604" s="340" t="n">
        <v>41743</v>
      </c>
      <c r="B5604" s="338" t="n"/>
      <c r="C5604" s="338" t="n"/>
      <c r="D5604" s="338" t="n"/>
      <c r="E5604" s="339" t="n"/>
      <c r="F5604" s="338" t="n"/>
      <c r="G5604" s="339" t="n"/>
      <c r="H5604" s="338" t="n"/>
      <c r="I5604" s="338" t="n"/>
      <c r="J5604" s="339" t="n"/>
      <c r="K5604" s="339" t="n"/>
      <c r="L5604" s="339" t="n"/>
      <c r="M5604" s="338" t="n"/>
    </row>
    <row r="5605">
      <c r="A5605" s="340" t="n">
        <v>41744</v>
      </c>
      <c r="B5605" s="338" t="n"/>
      <c r="C5605" s="338" t="n"/>
      <c r="D5605" s="338" t="n"/>
      <c r="E5605" s="339" t="n"/>
      <c r="F5605" s="338" t="n"/>
      <c r="G5605" s="339" t="n"/>
      <c r="H5605" s="338" t="n"/>
      <c r="I5605" s="338" t="n"/>
      <c r="J5605" s="339" t="n"/>
      <c r="K5605" s="339" t="n"/>
      <c r="L5605" s="339" t="n"/>
      <c r="M5605" s="338" t="n"/>
    </row>
    <row r="5606">
      <c r="A5606" s="340" t="n">
        <v>41744</v>
      </c>
      <c r="B5606" s="338" t="n"/>
      <c r="C5606" s="338" t="n"/>
      <c r="D5606" s="338" t="n"/>
      <c r="E5606" s="339" t="n"/>
      <c r="F5606" s="338" t="n"/>
      <c r="G5606" s="339" t="n"/>
      <c r="H5606" s="338" t="n"/>
      <c r="I5606" s="338" t="n"/>
      <c r="J5606" s="339" t="n"/>
      <c r="K5606" s="339" t="n"/>
      <c r="L5606" s="339" t="n"/>
      <c r="M5606" s="338" t="n"/>
    </row>
    <row r="5607">
      <c r="A5607" s="340" t="n">
        <v>41744</v>
      </c>
      <c r="B5607" s="338" t="n"/>
      <c r="C5607" s="338" t="n"/>
      <c r="D5607" s="338" t="n"/>
      <c r="E5607" s="339" t="n"/>
      <c r="F5607" s="338" t="n"/>
      <c r="G5607" s="339" t="n"/>
      <c r="H5607" s="338" t="n"/>
      <c r="I5607" s="338" t="n"/>
      <c r="J5607" s="339" t="n"/>
      <c r="K5607" s="339" t="n"/>
      <c r="L5607" s="339" t="n"/>
      <c r="M5607" s="338" t="n"/>
    </row>
    <row r="5608">
      <c r="A5608" s="340" t="n">
        <v>41744</v>
      </c>
      <c r="B5608" s="338" t="n"/>
      <c r="C5608" s="338" t="n"/>
      <c r="D5608" s="338" t="n"/>
      <c r="E5608" s="339" t="n"/>
      <c r="F5608" s="338" t="n"/>
      <c r="G5608" s="339" t="n"/>
      <c r="H5608" s="338" t="n"/>
      <c r="I5608" s="338" t="n"/>
      <c r="J5608" s="339" t="n"/>
      <c r="K5608" s="339" t="n"/>
      <c r="L5608" s="339" t="n"/>
      <c r="M5608" s="338" t="n"/>
    </row>
    <row r="5609">
      <c r="A5609" s="340" t="n">
        <v>41744</v>
      </c>
      <c r="B5609" s="338" t="n"/>
      <c r="C5609" s="338" t="n"/>
      <c r="D5609" s="338" t="n"/>
      <c r="E5609" s="339" t="n"/>
      <c r="F5609" s="338" t="n"/>
      <c r="G5609" s="339" t="n"/>
      <c r="H5609" s="338" t="n"/>
      <c r="I5609" s="338" t="n"/>
      <c r="J5609" s="339" t="n"/>
      <c r="K5609" s="339" t="n"/>
      <c r="L5609" s="339" t="n"/>
      <c r="M5609" s="338" t="n"/>
    </row>
    <row r="5610">
      <c r="A5610" s="340" t="n">
        <v>41744</v>
      </c>
      <c r="B5610" s="338" t="n"/>
      <c r="C5610" s="338" t="n"/>
      <c r="D5610" s="338" t="n"/>
      <c r="E5610" s="339" t="n"/>
      <c r="F5610" s="338" t="n"/>
      <c r="G5610" s="339" t="n"/>
      <c r="H5610" s="338" t="n"/>
      <c r="I5610" s="338" t="n"/>
      <c r="J5610" s="339" t="n"/>
      <c r="K5610" s="339" t="n"/>
      <c r="L5610" s="339" t="n"/>
      <c r="M5610" s="338" t="n"/>
    </row>
    <row r="5611">
      <c r="A5611" s="340" t="n">
        <v>41744</v>
      </c>
      <c r="B5611" s="338" t="n"/>
      <c r="C5611" s="338" t="n"/>
      <c r="D5611" s="338" t="n"/>
      <c r="E5611" s="339" t="n"/>
      <c r="F5611" s="338" t="n"/>
      <c r="G5611" s="339" t="n"/>
      <c r="H5611" s="338" t="n"/>
      <c r="I5611" s="338" t="n"/>
      <c r="J5611" s="339" t="n"/>
      <c r="K5611" s="339" t="n"/>
      <c r="L5611" s="339" t="n"/>
      <c r="M5611" s="338" t="n"/>
    </row>
    <row r="5612">
      <c r="A5612" s="340" t="n">
        <v>41744</v>
      </c>
      <c r="B5612" s="338" t="n"/>
      <c r="C5612" s="338" t="n"/>
      <c r="D5612" s="338" t="n"/>
      <c r="E5612" s="339" t="n"/>
      <c r="F5612" s="338" t="n"/>
      <c r="G5612" s="339" t="n"/>
      <c r="H5612" s="338" t="n"/>
      <c r="I5612" s="338" t="n"/>
      <c r="J5612" s="339" t="n"/>
      <c r="K5612" s="339" t="n"/>
      <c r="L5612" s="339" t="n"/>
      <c r="M5612" s="338" t="n"/>
    </row>
    <row r="5613">
      <c r="A5613" s="340" t="n">
        <v>41744</v>
      </c>
      <c r="B5613" s="338" t="n"/>
      <c r="C5613" s="338" t="n"/>
      <c r="D5613" s="338" t="n"/>
      <c r="E5613" s="339" t="n"/>
      <c r="F5613" s="338" t="n"/>
      <c r="G5613" s="339" t="n"/>
      <c r="H5613" s="338" t="n"/>
      <c r="I5613" s="338" t="n"/>
      <c r="J5613" s="339" t="n"/>
      <c r="K5613" s="339" t="n"/>
      <c r="L5613" s="339" t="n"/>
      <c r="M5613" s="338" t="n"/>
    </row>
    <row r="5614">
      <c r="A5614" s="340" t="n">
        <v>41744</v>
      </c>
      <c r="B5614" s="338" t="n"/>
      <c r="C5614" s="338" t="n"/>
      <c r="D5614" s="338" t="n"/>
      <c r="E5614" s="339" t="n"/>
      <c r="F5614" s="338" t="n"/>
      <c r="G5614" s="339" t="n"/>
      <c r="H5614" s="338" t="n"/>
      <c r="I5614" s="338" t="n"/>
      <c r="J5614" s="339" t="n"/>
      <c r="K5614" s="339" t="n"/>
      <c r="L5614" s="339" t="n"/>
      <c r="M5614" s="338" t="n"/>
    </row>
    <row r="5615">
      <c r="A5615" s="340" t="n">
        <v>41744</v>
      </c>
      <c r="B5615" s="338" t="n"/>
      <c r="C5615" s="338" t="n"/>
      <c r="D5615" s="338" t="n"/>
      <c r="E5615" s="339" t="n"/>
      <c r="F5615" s="338" t="n"/>
      <c r="G5615" s="339" t="n"/>
      <c r="H5615" s="338" t="n"/>
      <c r="I5615" s="338" t="n"/>
      <c r="J5615" s="339" t="n"/>
    </row>
  </sheetData>
  <mergeCells count="5">
    <mergeCell ref="D11:N11"/>
    <mergeCell ref="E15:O15"/>
    <mergeCell ref="H16:L16"/>
    <mergeCell ref="E17:O17"/>
    <mergeCell ref="G18:M18"/>
  </mergeCells>
  <printOptions horizontalCentered="1" verticalCentered="1"/>
  <pageMargins bottom="0.4330708661417323" footer="0.1574803149606299" header="0.1968503937007874" left="0.1968503937007874" right="0.1968503937007874" top="0.3543307086614174"/>
  <pageSetup orientation="landscape" paperSize="9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DV313"/>
  <sheetViews>
    <sheetView showGridLines="0" view="pageBreakPreview" workbookViewId="0" zoomScale="70" zoomScaleNormal="100" zoomScaleSheetLayoutView="70">
      <pane activePane="bottomRight" state="frozen" topLeftCell="CN7" xSplit="3" ySplit="6"/>
      <selection activeCell="B38" pane="topRight" sqref="B38"/>
      <selection activeCell="B38" pane="bottomLeft" sqref="B38"/>
      <selection activeCell="CR21" pane="bottomRight" sqref="CR21"/>
    </sheetView>
  </sheetViews>
  <sheetFormatPr baseColWidth="10" customHeight="1" defaultColWidth="11.5" defaultRowHeight="12.75" outlineLevelRow="1"/>
  <cols>
    <col customWidth="1" max="1" min="1" style="8" width="24.83203125"/>
    <col customWidth="1" max="2" min="2" style="8" width="6.83203125"/>
    <col customWidth="1" hidden="1" max="3" min="3" style="8" width="5.5"/>
    <col customWidth="1" hidden="1" max="4" min="4" style="8" width="12.5"/>
    <col customWidth="1" hidden="1" max="5" min="5" style="8" width="12.33203125"/>
    <col customWidth="1" hidden="1" max="6" min="6" style="8" width="10.1640625"/>
    <col customWidth="1" hidden="1" max="7" min="7" style="8" width="13.1640625"/>
    <col customWidth="1" hidden="1" max="8" min="8" style="8" width="9.6640625"/>
    <col customWidth="1" hidden="1" max="9" min="9" style="8" width="0.33203125"/>
    <col customWidth="1" hidden="1" max="11" min="10" style="8" width="12.5"/>
    <col customWidth="1" hidden="1" max="11" min="11" style="3" width="13"/>
    <col customWidth="1" hidden="1" max="12" min="12" style="8" width="10.83203125"/>
    <col customWidth="1" hidden="1" max="13" min="13" style="8" width="12"/>
    <col customWidth="1" hidden="1" max="14" min="14" style="8" width="7.83203125"/>
    <col customWidth="1" hidden="1" max="15" min="15" style="8" width="0.5"/>
    <col customWidth="1" hidden="1" max="16" min="16" style="2841" width="14.1640625"/>
    <col customWidth="1" hidden="1" max="17" min="17" style="2841" width="12.1640625"/>
    <col customWidth="1" hidden="1" max="18" min="18" style="2841" width="11.1640625"/>
    <col customWidth="1" hidden="1" max="19" min="19" style="2841" width="13.1640625"/>
    <col customWidth="1" hidden="1" max="20" min="20" style="11" width="9.33203125"/>
    <col customWidth="1" hidden="1" max="21" min="21" style="8" width="0.33203125"/>
    <col customWidth="1" hidden="1" max="22" min="22" style="8" width="11.83203125"/>
    <col customWidth="1" hidden="1" max="23" min="23" style="8" width="12.5"/>
    <col customWidth="1" hidden="1" max="24" min="24" style="8" width="12.6640625"/>
    <col customWidth="1" hidden="1" max="25" min="25" style="8" width="11.33203125"/>
    <col customWidth="1" hidden="1" max="26" min="26" style="8" width="10.5"/>
    <col customWidth="1" hidden="1" max="27" min="27" style="8" width="12.5"/>
    <col customWidth="1" hidden="1" max="28" min="28" style="1340" width="10.5"/>
    <col customWidth="1" hidden="1" max="29" min="29" style="8" width="0.1640625"/>
    <col customWidth="1" hidden="1" max="30" min="30" style="8" width="12.33203125"/>
    <col customWidth="1" hidden="1" max="31" min="31" style="8" width="12.5"/>
    <col customWidth="1" hidden="1" max="32" min="32" style="8" width="15.1640625"/>
    <col customWidth="1" hidden="1" max="34" min="33" style="8" width="11.5"/>
    <col customWidth="1" hidden="1" max="34" min="34" style="3" width="13"/>
    <col customWidth="1" hidden="1" max="35" min="35" style="8" width="12.5"/>
    <col customWidth="1" hidden="1" max="36" min="36" style="8" width="8.33203125"/>
    <col customWidth="1" hidden="1" max="37" min="37" style="8" width="0.5"/>
    <col customWidth="1" max="38" min="38" style="8" width="13.1640625"/>
    <col customWidth="1" max="39" min="39" style="8" width="10.1640625"/>
    <col customWidth="1" max="40" min="40" style="8" width="9.1640625"/>
    <col customWidth="1" max="42" min="41" style="8" width="9.5"/>
    <col customWidth="1" max="43" min="43" style="8" width="10"/>
    <col customWidth="1" max="44" min="44" style="8" width="11.33203125"/>
    <col customWidth="1" max="45" min="45" style="8" width="10.33203125"/>
    <col customWidth="1" max="46" min="46" style="8" width="0.1640625"/>
    <col customWidth="1" hidden="1" max="47" min="47" style="8" width="12.33203125"/>
    <col customWidth="1" hidden="1" max="48" min="48" style="8" width="12.5"/>
    <col customWidth="1" hidden="1" max="49" min="49" style="8" width="9.83203125"/>
    <col customWidth="1" hidden="1" max="50" min="50" style="8" width="11.33203125"/>
    <col customWidth="1" hidden="1" max="51" min="51" style="8" width="10.5"/>
    <col customWidth="1" hidden="1" max="52" min="52" style="8" width="12.33203125"/>
    <col customWidth="1" hidden="1" max="53" min="53" style="8" width="9.5"/>
    <col customWidth="1" hidden="1" max="54" min="54" style="8" width="0.33203125"/>
    <col customWidth="1" hidden="1" max="55" min="55" style="8" width="14.5"/>
    <col customWidth="1" hidden="1" max="56" min="56" style="8" width="12.5"/>
    <col customWidth="1" hidden="1" max="57" min="57" style="8" width="14.83203125"/>
    <col customWidth="1" hidden="1" max="58" min="58" style="8" width="12"/>
    <col customWidth="1" hidden="1" max="59" min="59" style="8" width="11.83203125"/>
    <col customWidth="1" hidden="1" max="60" min="60" style="8" width="12.33203125"/>
    <col customWidth="1" hidden="1" max="61" min="61" style="288" width="10.5"/>
    <col customWidth="1" hidden="1" max="62" min="62" style="8" width="0.1640625"/>
    <col customWidth="1" hidden="1" max="63" min="63" style="8" width="11"/>
    <col customWidth="1" hidden="1" max="64" min="64" style="8" width="8.5"/>
    <col customWidth="1" hidden="1" max="65" min="65" style="8" width="10.33203125"/>
    <col customWidth="1" hidden="1" max="66" min="66" style="8" width="9.1640625"/>
    <col customWidth="1" hidden="1" max="68" min="67" style="8" width="10.33203125"/>
    <col customWidth="1" hidden="1" max="68" min="68" style="3" width="13"/>
    <col customWidth="1" hidden="1" max="69" min="69" style="8" width="10.5"/>
    <col customWidth="1" hidden="1" max="70" min="70" style="8" width="12"/>
    <col customWidth="1" hidden="1" max="71" min="71" style="8" width="0.83203125"/>
    <col customWidth="1" hidden="1" max="72" min="72" style="8" width="11.33203125"/>
    <col customWidth="1" hidden="1" max="74" min="73" style="8" width="11"/>
    <col customWidth="1" hidden="1" max="74" min="74" style="3" width="13"/>
    <col customWidth="1" hidden="1" max="75" min="75" style="8" width="11.33203125"/>
    <col customWidth="1" hidden="1" max="76" min="76" style="8" width="9.33203125"/>
    <col customWidth="1" hidden="1" max="77" min="77" style="8" width="11"/>
    <col customWidth="1" hidden="1" max="78" min="78" style="8" width="11.33203125"/>
    <col customWidth="1" hidden="1" max="79" min="79" style="8" width="0.5"/>
    <col customWidth="1" hidden="1" max="80" min="80" style="8" width="13.83203125"/>
    <col customWidth="1" hidden="1" max="81" min="81" style="8" width="11.5"/>
    <col customWidth="1" hidden="1" max="82" min="82" style="8" width="13"/>
    <col customWidth="1" hidden="1" max="83" min="83" style="8" width="11"/>
    <col customWidth="1" hidden="1" max="84" min="84" style="8" width="12"/>
    <col customWidth="1" hidden="1" max="85" min="85" style="8" width="11.33203125"/>
    <col customWidth="1" hidden="1" max="86" min="86" style="8" width="8.83203125"/>
    <col customWidth="1" hidden="1" max="87" min="87" style="8" width="0.5"/>
    <col customWidth="1" hidden="1" max="88" min="88" style="9" width="12.1640625"/>
    <col customWidth="1" hidden="1" max="90" min="89" style="8" width="11.5"/>
    <col customWidth="1" hidden="1" max="90" min="90" style="3" width="13"/>
    <col customWidth="1" hidden="1" max="91" min="91" style="2842" width="13.5"/>
    <col customWidth="1" hidden="1" max="92" min="92" style="2842" width="11"/>
    <col customWidth="1" hidden="1" max="93" min="93" style="8" width="13.1640625"/>
    <col customWidth="1" hidden="1" max="94" min="94" style="8" width="10.33203125"/>
    <col customWidth="1" hidden="1" max="95" min="95" style="8" width="0.5"/>
    <col customWidth="1" max="96" min="96" style="2842" width="15.1640625"/>
    <col customWidth="1" max="97" min="97" style="2842" width="13.83203125"/>
    <col customWidth="1" max="98" min="98" style="2842" width="13.6640625"/>
    <col customWidth="1" max="100" min="99" style="2842" width="12.1640625"/>
    <col customWidth="1" max="101" min="101" style="2843" width="15.5"/>
    <col customWidth="1" max="102" min="102" style="288" width="7.6640625"/>
    <col customWidth="1" max="103" min="103" style="8" width="0.5"/>
    <col customWidth="1" max="104" min="104" style="2843" width="12.5"/>
    <col customWidth="1" max="105" min="105" style="2843" width="12.1640625"/>
    <col customWidth="1" max="106" min="106" style="2843" width="12.5"/>
    <col customWidth="1" max="108" min="107" style="2843" width="13"/>
    <col customWidth="1" max="109" min="109" style="9" width="11.5"/>
    <col customWidth="1" max="110" min="110" style="9" width="10.5"/>
    <col collapsed="1" customWidth="1" max="111" min="111" style="9" width="10.5"/>
    <col collapsed="1" customWidth="1" max="112" min="112" style="9" width="12.5"/>
    <col customWidth="1" max="113" min="113" style="323" width="12.1640625"/>
    <col customWidth="1" max="114" min="114" style="323" width="14.1640625"/>
    <col customWidth="1" max="115" min="115" style="323" width="11.5"/>
    <col customWidth="1" max="123" min="116" style="8" width="11.5"/>
    <col customWidth="1" max="124" min="124" style="3" width="21"/>
    <col customWidth="1" max="125" min="125" style="3" width="11.5"/>
    <col customWidth="1" max="16384" min="126" style="8" width="11.5"/>
  </cols>
  <sheetData>
    <row customFormat="1" customHeight="1" ht="23" r="1" s="1027">
      <c r="A1" s="75" t="inlineStr">
        <is>
          <t>P&amp;L consolidé</t>
        </is>
      </c>
      <c r="D1" s="2844" t="n"/>
      <c r="E1" s="2844" t="n"/>
      <c r="F1" s="2844" t="n"/>
      <c r="G1" s="2844" t="n"/>
      <c r="H1" s="2844" t="n"/>
      <c r="I1" s="2844" t="n"/>
      <c r="J1" s="2844" t="n"/>
      <c r="K1" s="2844" t="n"/>
      <c r="L1" s="2844" t="n"/>
      <c r="M1" s="2844" t="n"/>
      <c r="N1" s="2844" t="n"/>
      <c r="O1" s="2844" t="n"/>
      <c r="P1" s="2844" t="n"/>
      <c r="Q1" s="2844" t="n"/>
      <c r="R1" s="2844" t="n"/>
      <c r="S1" s="2844" t="n"/>
      <c r="T1" s="2844" t="n"/>
      <c r="U1" s="2844" t="n"/>
      <c r="V1" s="2844">
        <f>+V25+'Opex Consolidés'!V7</f>
        <v/>
      </c>
      <c r="W1" s="2844" t="n"/>
      <c r="X1" s="2844" t="n"/>
      <c r="Y1" s="2844" t="n"/>
      <c r="Z1" s="2844" t="n"/>
      <c r="AA1" s="2844" t="n"/>
      <c r="AB1" s="2844" t="n"/>
      <c r="AC1" s="2844" t="n"/>
      <c r="AD1" s="2844">
        <f>+AD25+'Opex Consolidés'!AD7</f>
        <v/>
      </c>
      <c r="AE1" s="2844" t="n"/>
      <c r="AF1" s="2844" t="n"/>
      <c r="AG1" s="2844" t="n"/>
      <c r="AH1" s="2844" t="n"/>
      <c r="AI1" s="2844" t="n"/>
      <c r="AJ1" s="2844" t="n"/>
      <c r="AK1" s="2844" t="n"/>
      <c r="AL1" s="2844">
        <f>+AL25+'Opex Consolidés'!AL7</f>
        <v/>
      </c>
      <c r="AM1" s="2844" t="n"/>
      <c r="AN1" s="2844" t="n"/>
      <c r="AO1" s="2844" t="n"/>
      <c r="AP1" s="2844" t="n"/>
      <c r="AQ1" s="2844" t="n"/>
      <c r="AR1" s="2844" t="n"/>
      <c r="AS1" s="2844" t="n"/>
      <c r="AT1" s="2844" t="n"/>
      <c r="AU1" s="2844" t="e">
        <v>#REF!</v>
      </c>
      <c r="AV1" s="2844" t="n"/>
      <c r="AW1" s="2844" t="n"/>
      <c r="AX1" s="2844" t="n"/>
      <c r="AY1" s="2844" t="n"/>
      <c r="AZ1" s="2844" t="n"/>
      <c r="BA1" s="2844" t="n"/>
      <c r="BB1" s="2844" t="n"/>
      <c r="BC1" s="2844" t="n">
        <v>577.0740911278817</v>
      </c>
      <c r="BD1" s="2844" t="n"/>
      <c r="BE1" s="2844" t="n"/>
      <c r="BF1" s="2844" t="n"/>
      <c r="BG1" s="2844" t="n"/>
      <c r="BH1" s="2844" t="n"/>
      <c r="BI1" s="2844" t="n"/>
      <c r="BJ1" s="2844" t="n"/>
      <c r="BK1" s="2844">
        <f>+BK25+'Opex Consolidés'!BD7</f>
        <v/>
      </c>
      <c r="BL1" s="2844" t="n"/>
      <c r="BM1" s="2844" t="n"/>
      <c r="BN1" s="2844" t="n"/>
      <c r="BO1" s="2844" t="n"/>
      <c r="BP1" s="2844" t="n"/>
      <c r="BQ1" s="2844" t="n"/>
      <c r="BR1" s="2844" t="n"/>
      <c r="BS1" s="2844" t="n"/>
      <c r="BT1" s="2844" t="n">
        <v>-68804439</v>
      </c>
      <c r="BU1" s="2844" t="n"/>
      <c r="BV1" s="2844" t="n"/>
      <c r="BW1" s="2844">
        <f>BV4</f>
        <v/>
      </c>
      <c r="BX1" s="2844" t="n"/>
      <c r="BY1" s="2844" t="n"/>
      <c r="BZ1" s="2844" t="n"/>
      <c r="CA1" s="2844" t="n"/>
      <c r="CB1" s="2844">
        <f>+CB25+'Opex Consolidés'!BU7</f>
        <v/>
      </c>
      <c r="CC1" s="2844" t="n"/>
      <c r="CD1" s="2844" t="n"/>
      <c r="CE1" s="2844" t="n"/>
      <c r="CF1" s="2844" t="n"/>
      <c r="CG1" s="2844" t="n"/>
      <c r="CH1" s="2844" t="n"/>
      <c r="CI1" s="2844" t="n"/>
      <c r="CJ1" s="2844">
        <f>+CJ25+'Opex Consolidés'!CC7</f>
        <v/>
      </c>
      <c r="CK1" s="2844" t="n"/>
      <c r="CL1" s="2844" t="n"/>
      <c r="CM1" s="2844" t="n"/>
      <c r="CN1" s="2844" t="n"/>
      <c r="CO1" s="2844" t="n"/>
      <c r="CP1" s="2844" t="n"/>
      <c r="CQ1" s="2844" t="n"/>
      <c r="CR1" s="2844">
        <f>+CR25+'Opex Consolidés'!CR7</f>
        <v/>
      </c>
      <c r="CS1" s="2844" t="n">
        <v>17000.4990347094</v>
      </c>
      <c r="CT1" s="2845">
        <f>CT25+'Opex Consolidés'!CT7</f>
        <v/>
      </c>
      <c r="CU1" s="2846" t="n"/>
      <c r="CV1" s="2845" t="n"/>
      <c r="CW1" s="2847" t="n">
        <v>16458.08858567925</v>
      </c>
      <c r="CX1" s="2845" t="n"/>
      <c r="CY1" s="1409" t="n"/>
      <c r="CZ1" s="2848" t="n">
        <v>26225.79045764261</v>
      </c>
      <c r="DA1" s="2848" t="n"/>
      <c r="DB1" s="2848" t="n"/>
      <c r="DC1" s="2848" t="n">
        <v>8378.962516293046</v>
      </c>
      <c r="DD1" s="2848" t="n"/>
      <c r="DE1" s="1414" t="n"/>
      <c r="DF1" s="1414" t="n"/>
      <c r="DG1" s="1414" t="n"/>
      <c r="DH1" s="1414" t="n"/>
      <c r="DI1" s="2339" t="n"/>
      <c r="DJ1" s="2339" t="n"/>
      <c r="DK1" s="2339" t="n"/>
      <c r="DT1" s="62" t="n"/>
      <c r="DU1" s="62" t="n"/>
    </row>
    <row customFormat="1" customHeight="1" ht="11.5" r="2" s="1027">
      <c r="A2" s="1570" t="n"/>
      <c r="P2" s="2849" t="n"/>
      <c r="Q2" s="2850" t="n"/>
      <c r="R2" s="2850" t="n"/>
      <c r="S2" s="2850" t="n"/>
      <c r="T2" s="1342" t="n"/>
      <c r="V2" s="2850" t="n"/>
      <c r="W2" s="2850" t="n"/>
      <c r="X2" s="2851" t="n"/>
      <c r="AA2" s="2851" t="n"/>
      <c r="AB2" s="1344" t="n"/>
      <c r="AD2" s="2850" t="n"/>
      <c r="AH2" s="1666" t="n"/>
      <c r="AL2" s="2850" t="n"/>
      <c r="AM2" s="2852" t="n"/>
      <c r="AO2" s="2851" t="n"/>
      <c r="AU2" s="2850" t="n"/>
      <c r="BC2" s="2850" t="n"/>
      <c r="BI2" s="1346" t="n"/>
      <c r="BK2" s="2852" t="n"/>
      <c r="BL2" s="2853" t="n"/>
      <c r="BM2" s="2853" t="n"/>
      <c r="BN2" s="2853" t="n"/>
      <c r="BO2" s="2853" t="n"/>
      <c r="BP2" s="2853" t="n"/>
      <c r="BQ2" s="2853" t="n"/>
      <c r="BR2" s="2853" t="n"/>
      <c r="BS2" s="1409" t="n"/>
      <c r="BT2" s="2852" t="n"/>
      <c r="BU2" s="1409" t="n"/>
      <c r="BV2" s="1409" t="n"/>
      <c r="BW2" s="1409" t="n"/>
      <c r="BX2" s="1409" t="n"/>
      <c r="BY2" s="1409" t="n"/>
      <c r="BZ2" s="1409" t="n"/>
      <c r="CA2" s="1409" t="n"/>
      <c r="CB2" s="2852" t="n"/>
      <c r="CC2" s="1409" t="n"/>
      <c r="CD2" s="1409" t="n"/>
      <c r="CE2" s="1409" t="n"/>
      <c r="CF2" s="1440" t="n"/>
      <c r="CG2" s="1409" t="n"/>
      <c r="CH2" s="1409" t="n"/>
      <c r="CI2" s="1409" t="n"/>
      <c r="CJ2" s="2854" t="n"/>
      <c r="CK2" s="2855" t="n"/>
      <c r="CL2" s="2856" t="n"/>
      <c r="CM2" s="2855" t="n"/>
      <c r="CN2" s="2855" t="n"/>
      <c r="CO2" s="2857" t="n"/>
      <c r="CP2" s="2856" t="n"/>
      <c r="CQ2" s="1409" t="n"/>
      <c r="CR2" s="2858" t="n"/>
      <c r="CS2" s="2855" t="n"/>
      <c r="CT2" s="2855" t="n"/>
      <c r="CU2" s="2856" t="n"/>
      <c r="CV2" s="2855" t="n"/>
      <c r="CW2" s="2859" t="n"/>
      <c r="CX2" s="2855" t="n"/>
      <c r="CY2" s="1409" t="n"/>
      <c r="CZ2" s="2854" t="n"/>
      <c r="DA2" s="2854" t="n"/>
      <c r="DB2" s="2854" t="n"/>
      <c r="DC2" s="2854" t="n"/>
      <c r="DD2" s="2854" t="n"/>
      <c r="DE2" s="1572" t="n"/>
      <c r="DF2" s="1572" t="n"/>
      <c r="DG2" s="1572" t="n"/>
      <c r="DH2" s="1572" t="n"/>
      <c r="DI2" s="2339" t="n"/>
      <c r="DJ2" s="2339" t="n"/>
      <c r="DK2" s="2339" t="n"/>
    </row>
    <row customFormat="1" customHeight="1" ht="6" r="3" s="1027">
      <c r="A3" s="1570" t="n"/>
      <c r="D3" s="2860" t="n"/>
      <c r="E3" s="2861" t="n">
        <v>0</v>
      </c>
      <c r="F3" s="1570" t="n"/>
      <c r="G3" s="2862" t="n">
        <v>0</v>
      </c>
      <c r="P3" s="2863" t="n"/>
      <c r="Q3" s="2850" t="n"/>
      <c r="R3" s="2850" t="n"/>
      <c r="S3" s="2850" t="n"/>
      <c r="T3" s="1342" t="n"/>
      <c r="V3" s="2850" t="n"/>
      <c r="W3" s="2850" t="n"/>
      <c r="X3" s="2851" t="n"/>
      <c r="AA3" s="2851" t="n"/>
      <c r="AB3" s="1344" t="n"/>
      <c r="AD3" s="2850" t="n">
        <v>0</v>
      </c>
      <c r="AL3" s="2850" t="n"/>
      <c r="AM3" s="2852" t="n"/>
      <c r="AO3" s="2851" t="n"/>
      <c r="AU3" s="2850" t="n"/>
      <c r="BC3" s="2850" t="n"/>
      <c r="BI3" s="1346" t="n"/>
      <c r="BK3" s="2852" t="n"/>
      <c r="BL3" s="2853" t="n"/>
      <c r="BM3" s="2853" t="n"/>
      <c r="BN3" s="2853" t="n"/>
      <c r="BO3" s="2853" t="n"/>
      <c r="BP3" s="2853" t="n"/>
      <c r="BQ3" s="2853" t="n"/>
      <c r="BR3" s="2853" t="n"/>
      <c r="BS3" s="1409" t="n"/>
      <c r="BT3" s="2852" t="n"/>
      <c r="BU3" s="1409" t="n"/>
      <c r="BV3" s="1409" t="n"/>
      <c r="BW3" s="1409" t="n"/>
      <c r="BX3" s="1409" t="n"/>
      <c r="BY3" s="1409" t="n"/>
      <c r="BZ3" s="1409" t="n"/>
      <c r="CA3" s="1409" t="n"/>
      <c r="CB3" s="2852" t="n"/>
      <c r="CC3" s="1409" t="n"/>
      <c r="CD3" s="1409" t="n"/>
      <c r="CE3" s="1409" t="n"/>
      <c r="CF3" s="1440" t="n"/>
      <c r="CG3" s="1409" t="n"/>
      <c r="CH3" s="1409" t="n"/>
      <c r="CI3" s="1409" t="n"/>
      <c r="CJ3" s="2859" t="n"/>
      <c r="CK3" s="2855" t="n"/>
      <c r="CL3" s="2856" t="n"/>
      <c r="CM3" s="2855" t="n"/>
      <c r="CN3" s="2855" t="n"/>
      <c r="CO3" s="2857" t="n"/>
      <c r="CP3" s="2856" t="n"/>
      <c r="CQ3" s="1409" t="n"/>
      <c r="CR3" s="2858" t="n"/>
      <c r="CS3" s="2855" t="n"/>
      <c r="CT3" s="2855" t="n"/>
      <c r="CU3" s="2856" t="n"/>
      <c r="CV3" s="2855" t="n"/>
      <c r="CW3" s="2859" t="n"/>
      <c r="CX3" s="2855" t="n"/>
      <c r="CY3" s="1409" t="n"/>
      <c r="CZ3" s="2860" t="n">
        <v>0</v>
      </c>
      <c r="DA3" s="2859" t="n"/>
      <c r="DB3" s="2859" t="n"/>
      <c r="DC3" s="2859" t="n"/>
      <c r="DD3" s="2860" t="n">
        <v>0</v>
      </c>
      <c r="DE3" s="1572" t="n"/>
      <c r="DF3" s="1572" t="n"/>
      <c r="DG3" s="1572" t="n"/>
      <c r="DH3" s="1572" t="n"/>
      <c r="DI3" s="2339" t="n"/>
      <c r="DJ3" s="2339" t="n"/>
      <c r="DK3" s="2339" t="n"/>
    </row>
    <row customFormat="1" customHeight="1" ht="13" r="4" s="97">
      <c r="D4" s="2716" t="n">
        <v>45658</v>
      </c>
      <c r="E4" s="2864" t="n"/>
      <c r="F4" s="2864" t="n"/>
      <c r="G4" s="2864" t="n"/>
      <c r="H4" s="2864" t="n"/>
      <c r="I4" s="2725" t="n"/>
      <c r="J4" s="2716" t="n">
        <v>45689</v>
      </c>
      <c r="K4" s="2864" t="n"/>
      <c r="L4" s="2864" t="n"/>
      <c r="M4" s="2864" t="n"/>
      <c r="N4" s="2864" t="n"/>
      <c r="O4" s="2725" t="n"/>
      <c r="P4" s="2716" t="n">
        <v>45717</v>
      </c>
      <c r="Q4" s="2864" t="n"/>
      <c r="R4" s="2864" t="n"/>
      <c r="S4" s="2864" t="n"/>
      <c r="T4" s="2864" t="n"/>
      <c r="U4" s="2748" t="n"/>
      <c r="V4" s="2716" t="n">
        <v>45748</v>
      </c>
      <c r="W4" s="2864" t="n"/>
      <c r="X4" s="2864" t="n"/>
      <c r="Y4" s="2864" t="n"/>
      <c r="Z4" s="2864" t="n"/>
      <c r="AA4" s="2864" t="n"/>
      <c r="AB4" s="2864" t="n"/>
      <c r="AC4" s="2748" t="n"/>
      <c r="AD4" s="2865" t="n">
        <v>45778</v>
      </c>
      <c r="AE4" s="2866" t="n"/>
      <c r="AF4" s="2866" t="n"/>
      <c r="AG4" s="2866" t="n"/>
      <c r="AH4" s="2866" t="n"/>
      <c r="AI4" s="2866" t="n"/>
      <c r="AJ4" s="2866" t="n"/>
      <c r="AK4" s="2719" t="n"/>
      <c r="AL4" s="2865" t="n">
        <v>45809</v>
      </c>
      <c r="AM4" s="2866" t="n"/>
      <c r="AN4" s="2866" t="n"/>
      <c r="AO4" s="2866" t="n"/>
      <c r="AP4" s="2866" t="n"/>
      <c r="AQ4" s="2866" t="n"/>
      <c r="AR4" s="2866" t="n"/>
      <c r="AS4" s="2866" t="n"/>
      <c r="AT4" s="2541" t="n"/>
      <c r="AU4" s="2865" t="n">
        <v>45839</v>
      </c>
      <c r="AV4" s="2866" t="n"/>
      <c r="AW4" s="2866" t="n"/>
      <c r="AX4" s="2866" t="n"/>
      <c r="AY4" s="2866" t="n"/>
      <c r="AZ4" s="2866" t="n"/>
      <c r="BA4" s="2866" t="n"/>
      <c r="BB4" s="2541" t="n"/>
      <c r="BC4" s="2865" t="n">
        <v>45870</v>
      </c>
      <c r="BD4" s="2866" t="n"/>
      <c r="BE4" s="2866" t="n"/>
      <c r="BF4" s="2866" t="n"/>
      <c r="BG4" s="2866" t="n"/>
      <c r="BH4" s="2866" t="n"/>
      <c r="BI4" s="2866" t="n"/>
      <c r="BJ4" s="2541" t="n"/>
      <c r="BK4" s="2865" t="n">
        <v>45901</v>
      </c>
      <c r="BL4" s="2866" t="n"/>
      <c r="BM4" s="2866" t="n"/>
      <c r="BN4" s="2866" t="n"/>
      <c r="BO4" s="2866" t="n"/>
      <c r="BP4" s="2866" t="n"/>
      <c r="BQ4" s="2866" t="n"/>
      <c r="BR4" s="2866" t="n"/>
      <c r="BS4" s="2541" t="n"/>
      <c r="BT4" s="2865" t="n">
        <v>45931</v>
      </c>
      <c r="BU4" s="2866" t="n"/>
      <c r="BV4" s="2866" t="n"/>
      <c r="BW4" s="2866" t="n"/>
      <c r="BX4" s="2866" t="n"/>
      <c r="BY4" s="2866" t="n"/>
      <c r="BZ4" s="2866" t="n"/>
      <c r="CA4" s="2541" t="n"/>
      <c r="CB4" s="2865" t="n">
        <v>45962</v>
      </c>
      <c r="CC4" s="2866" t="n"/>
      <c r="CD4" s="2866" t="n"/>
      <c r="CE4" s="2866" t="n"/>
      <c r="CF4" s="2866" t="n"/>
      <c r="CG4" s="2866" t="n"/>
      <c r="CH4" s="2866" t="n"/>
      <c r="CI4" s="2541" t="n"/>
      <c r="CJ4" s="2865" t="n">
        <v>45992</v>
      </c>
      <c r="CK4" s="2866" t="n"/>
      <c r="CL4" s="2866" t="n"/>
      <c r="CM4" s="2866" t="n"/>
      <c r="CN4" s="2866" t="n"/>
      <c r="CO4" s="2866" t="n"/>
      <c r="CP4" s="2866" t="n"/>
      <c r="CQ4" s="2541" t="n"/>
      <c r="CR4" s="2720" t="inlineStr">
        <is>
          <t>CUMUL</t>
        </is>
      </c>
      <c r="CS4" s="724" t="n"/>
      <c r="CT4" s="724" t="n"/>
      <c r="CU4" s="724" t="n"/>
      <c r="CV4" s="724" t="n"/>
      <c r="CW4" s="724" t="n"/>
      <c r="CX4" s="724" t="n"/>
      <c r="CZ4" s="2867" t="inlineStr">
        <is>
          <t>ANNUEL</t>
        </is>
      </c>
      <c r="DA4" s="2868" t="n"/>
      <c r="DB4" s="2868" t="n"/>
      <c r="DC4" s="2868" t="n"/>
      <c r="DD4" s="2868" t="n"/>
      <c r="DE4" s="2868" t="n"/>
      <c r="DF4" s="2868" t="n"/>
      <c r="DG4" s="2868" t="n"/>
      <c r="DH4" s="2869" t="n"/>
      <c r="DT4" s="2748" t="n"/>
      <c r="DU4" s="2748" t="n"/>
    </row>
    <row customFormat="1" customHeight="1" ht="29.25" r="5" s="99">
      <c r="A5" s="99" t="inlineStr">
        <is>
          <t>(En Millions ML)</t>
        </is>
      </c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028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Y5" s="98" t="n"/>
      <c r="CZ5" s="2873" t="inlineStr">
        <is>
          <t>2025 
Budget</t>
        </is>
      </c>
      <c r="DA5" s="2873" t="inlineStr">
        <is>
          <t>2025 
Actu1</t>
        </is>
      </c>
      <c r="DB5" s="2873" t="inlineStr">
        <is>
          <t>2025 
Actu2</t>
        </is>
      </c>
      <c r="DC5" s="2873" t="inlineStr">
        <is>
          <t>2025 
Actu3</t>
        </is>
      </c>
      <c r="DD5" s="2873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2340" t="n"/>
      <c r="DT5" s="98" t="n"/>
      <c r="DU5" s="98" t="n"/>
    </row>
    <row customHeight="1" ht="3" r="6" s="3">
      <c r="D6" s="42" t="n"/>
      <c r="E6" s="42" t="n"/>
      <c r="F6" s="2874" t="n"/>
      <c r="G6" s="42" t="n"/>
      <c r="H6" s="42" t="n"/>
      <c r="I6" s="42" t="n"/>
      <c r="J6" s="42" t="n"/>
      <c r="K6" s="42" t="n"/>
      <c r="L6" s="2874" t="n"/>
      <c r="M6" s="42" t="n"/>
      <c r="N6" s="42" t="n"/>
      <c r="O6" s="42" t="n"/>
      <c r="P6" s="2875" t="n"/>
      <c r="Q6" s="2875" t="n"/>
      <c r="R6" s="2875" t="n"/>
      <c r="S6" s="2875" t="n"/>
      <c r="T6" s="1187" t="n"/>
      <c r="U6" s="1053" t="n"/>
      <c r="V6" s="2875" t="n"/>
      <c r="W6" s="2875" t="n"/>
      <c r="X6" s="2875" t="n"/>
      <c r="Y6" s="2875" t="n"/>
      <c r="Z6" s="2875" t="n"/>
      <c r="AA6" s="2875" t="n"/>
      <c r="AB6" s="50" t="n"/>
      <c r="AC6" s="1053" t="n"/>
      <c r="AD6" s="42" t="n"/>
      <c r="AE6" s="42" t="n"/>
      <c r="AF6" s="42" t="n"/>
      <c r="AG6" s="2874" t="n"/>
      <c r="AH6" s="2874" t="n"/>
      <c r="AI6" s="42" t="n"/>
      <c r="AJ6" s="1205" t="n"/>
      <c r="AK6" s="1053" t="n"/>
      <c r="AL6" s="42" t="n"/>
      <c r="AM6" s="42" t="n"/>
      <c r="AN6" s="42" t="n"/>
      <c r="AO6" s="42" t="n"/>
      <c r="AP6" s="2874" t="n"/>
      <c r="AQ6" s="2874" t="n"/>
      <c r="AR6" s="42" t="n"/>
      <c r="AS6" s="42" t="n"/>
      <c r="AT6" s="1053" t="n"/>
      <c r="AU6" s="42" t="n"/>
      <c r="AV6" s="42" t="n"/>
      <c r="AW6" s="42" t="n"/>
      <c r="AX6" s="42" t="n"/>
      <c r="AY6" s="42" t="n"/>
      <c r="AZ6" s="42" t="n"/>
      <c r="BA6" s="42" t="n"/>
      <c r="BB6" s="1053" t="n"/>
      <c r="BC6" s="42" t="n"/>
      <c r="BD6" s="42" t="n"/>
      <c r="BE6" s="42" t="n"/>
      <c r="BF6" s="42" t="n"/>
      <c r="BG6" s="42" t="n"/>
      <c r="BH6" s="42" t="n"/>
      <c r="BI6" s="50" t="n"/>
      <c r="BJ6" s="1053" t="n"/>
      <c r="BK6" s="42" t="n"/>
      <c r="BL6" s="42" t="n"/>
      <c r="BM6" s="42" t="n"/>
      <c r="BN6" s="42" t="n"/>
      <c r="BO6" s="2874" t="n"/>
      <c r="BP6" s="2874" t="n"/>
      <c r="BQ6" s="42" t="n"/>
      <c r="BR6" s="42" t="n"/>
      <c r="BS6" s="1053" t="n"/>
      <c r="BT6" s="42" t="n"/>
      <c r="BU6" s="42" t="n"/>
      <c r="BV6" s="42" t="n"/>
      <c r="BW6" s="42" t="n"/>
      <c r="BX6" s="42" t="n"/>
      <c r="BY6" s="42" t="n"/>
      <c r="BZ6" s="42" t="n"/>
      <c r="CA6" s="1053" t="n"/>
      <c r="CB6" s="42" t="n"/>
      <c r="CC6" s="42" t="n"/>
      <c r="CD6" s="42" t="n"/>
      <c r="CE6" s="2874" t="n"/>
      <c r="CF6" s="2874" t="n"/>
      <c r="CG6" s="42" t="n"/>
      <c r="CH6" s="42" t="n"/>
      <c r="CI6" s="1053" t="n"/>
      <c r="CJ6" s="42" t="n"/>
      <c r="CK6" s="42" t="n"/>
      <c r="CL6" s="42" t="n"/>
      <c r="CM6" s="2874" t="n"/>
      <c r="CN6" s="2874" t="n"/>
      <c r="CO6" s="42" t="n"/>
      <c r="CP6" s="1205" t="n"/>
      <c r="CQ6" s="1053" t="n"/>
      <c r="CR6" s="2876" t="n"/>
      <c r="CS6" s="2874" t="n"/>
      <c r="CT6" s="2874" t="n"/>
      <c r="CU6" s="2874" t="n"/>
      <c r="CV6" s="2874" t="n"/>
      <c r="CW6" s="2874" t="n"/>
      <c r="CX6" s="50" t="n"/>
      <c r="CY6" s="1212" t="n"/>
      <c r="CZ6" s="2874" t="n"/>
      <c r="DA6" s="2874" t="n"/>
      <c r="DB6" s="2874" t="n"/>
      <c r="DC6" s="2874" t="n"/>
      <c r="DD6" s="2874" t="n"/>
      <c r="DE6" s="42" t="n"/>
      <c r="DF6" s="42" t="n"/>
      <c r="DG6" s="42" t="n"/>
      <c r="DH6" s="42" t="n"/>
    </row>
    <row customHeight="1" ht="17.25" r="7" s="3">
      <c r="A7" s="2877" t="inlineStr">
        <is>
          <t>Chiffre d'affaires</t>
        </is>
      </c>
      <c r="B7" s="19" t="n"/>
      <c r="C7" s="1568" t="inlineStr">
        <is>
          <t>PL1</t>
        </is>
      </c>
      <c r="D7" s="2878" t="n">
        <v>8324.902774543139</v>
      </c>
      <c r="E7" s="2878" t="n">
        <v>9527.089067890151</v>
      </c>
      <c r="F7" s="2878" t="n">
        <v>-1202.186293347011</v>
      </c>
      <c r="G7" s="2878" t="n">
        <v>9480.807708999999</v>
      </c>
      <c r="H7" s="1020" t="n">
        <v>-0.1219205124643099</v>
      </c>
      <c r="I7" s="199" t="n"/>
      <c r="J7" s="2878" t="n">
        <v>7599.91102191381</v>
      </c>
      <c r="K7" s="2878" t="n">
        <v>8782.122689177009</v>
      </c>
      <c r="L7" s="2878" t="n">
        <v>-1182.211667263199</v>
      </c>
      <c r="M7" s="2878" t="n">
        <v>9059.86084090339</v>
      </c>
      <c r="N7" s="1020" t="n">
        <v>-0.16114483926709</v>
      </c>
      <c r="O7" s="199" t="n"/>
      <c r="P7" s="2878" t="n">
        <v>7943.49239754306</v>
      </c>
      <c r="Q7" s="2878" t="n">
        <v>9473.13894576356</v>
      </c>
      <c r="R7" s="2878" t="n">
        <v>-1529.646548220499</v>
      </c>
      <c r="S7" s="2878" t="n">
        <v>9959.727298096623</v>
      </c>
      <c r="T7" s="1020" t="n">
        <v>-0.2024387656616743</v>
      </c>
      <c r="U7" s="1054" t="n"/>
      <c r="V7" s="2878" t="n">
        <v>8080.22919687602</v>
      </c>
      <c r="W7" s="2878" t="n">
        <v>9362.53792775701</v>
      </c>
      <c r="X7" s="2878" t="n">
        <v>7876.12477879698</v>
      </c>
      <c r="Y7" s="2878" t="n">
        <v>-1282.30873088099</v>
      </c>
      <c r="Z7" s="2878" t="n">
        <v>204.1044180790404</v>
      </c>
      <c r="AA7" s="2878" t="n">
        <v>9279.897734847458</v>
      </c>
      <c r="AB7" s="1020" t="n">
        <v>-0.1292760515524322</v>
      </c>
      <c r="AC7" s="1054" t="n"/>
      <c r="AD7" s="2878" t="n">
        <v>7954.74230612398</v>
      </c>
      <c r="AE7" s="2878" t="n">
        <v>9772.46360112472</v>
      </c>
      <c r="AF7" s="2878" t="n">
        <v>8199.61467808833</v>
      </c>
      <c r="AG7" s="2878" t="n">
        <v>-1817.721295000741</v>
      </c>
      <c r="AH7" s="2878" t="n">
        <v>-244.8723719643504</v>
      </c>
      <c r="AI7" s="2878" t="n">
        <v>9134.199936966512</v>
      </c>
      <c r="AJ7" s="1020" t="n">
        <v>-0.1291254449192879</v>
      </c>
      <c r="AK7" s="1030" t="n"/>
      <c r="AL7" s="2878" t="n">
        <v>6462.062483000001</v>
      </c>
      <c r="AM7" s="2878" t="n">
        <v>9466.685901702765</v>
      </c>
      <c r="AN7" s="2878" t="n">
        <v>0</v>
      </c>
      <c r="AO7" s="2878" t="n">
        <v>0</v>
      </c>
      <c r="AP7" s="2878" t="n">
        <v>-3004.623418702765</v>
      </c>
      <c r="AQ7" s="2878" t="n">
        <v>6462.062483000001</v>
      </c>
      <c r="AR7" s="2878" t="n">
        <v>8946.75583618603</v>
      </c>
      <c r="AS7" s="199" t="n">
        <v>-0.2777200360309873</v>
      </c>
      <c r="AT7" s="1123" t="n"/>
      <c r="AU7" s="2878" t="n"/>
      <c r="AV7" s="2878" t="n"/>
      <c r="AW7" s="2878" t="n"/>
      <c r="AX7" s="2878" t="n"/>
      <c r="AY7" s="2878" t="n"/>
      <c r="AZ7" s="2878" t="n"/>
      <c r="BA7" s="199" t="n"/>
      <c r="BB7" s="1030" t="n"/>
      <c r="BC7" s="2878" t="n"/>
      <c r="BD7" s="2878" t="n"/>
      <c r="BE7" s="2878" t="n"/>
      <c r="BF7" s="2878" t="n"/>
      <c r="BG7" s="2878" t="n"/>
      <c r="BH7" s="2878" t="n"/>
      <c r="BI7" s="199" t="n"/>
      <c r="BJ7" s="1030" t="n"/>
      <c r="BK7" s="2878" t="n"/>
      <c r="BL7" s="2878" t="n"/>
      <c r="BM7" s="2878" t="n"/>
      <c r="BN7" s="2878" t="n"/>
      <c r="BO7" s="2878" t="n"/>
      <c r="BP7" s="2878" t="n"/>
      <c r="BQ7" s="2878" t="n"/>
      <c r="BR7" s="2879" t="n"/>
      <c r="BS7" s="1030" t="n"/>
      <c r="BT7" s="2878" t="n"/>
      <c r="BU7" s="2878" t="n"/>
      <c r="BV7" s="2878" t="n"/>
      <c r="BW7" s="2878" t="n"/>
      <c r="BX7" s="2878" t="n"/>
      <c r="BY7" s="2878" t="n"/>
      <c r="BZ7" s="2879" t="n"/>
      <c r="CA7" s="1030" t="n"/>
      <c r="CB7" s="2878" t="n"/>
      <c r="CC7" s="2878" t="n"/>
      <c r="CD7" s="2878" t="n"/>
      <c r="CE7" s="2878" t="n"/>
      <c r="CF7" s="2878" t="n"/>
      <c r="CG7" s="2878" t="n"/>
      <c r="CH7" s="199" t="n"/>
      <c r="CI7" s="1030" t="n"/>
      <c r="CJ7" s="2878" t="n"/>
      <c r="CK7" s="2878" t="n"/>
      <c r="CL7" s="2878" t="n"/>
      <c r="CM7" s="2878" t="n"/>
      <c r="CN7" s="2878" t="n"/>
      <c r="CO7" s="2878" t="n"/>
      <c r="CP7" s="199" t="n"/>
      <c r="CQ7" s="1030" t="n"/>
      <c r="CR7" s="2878">
        <f>+SUMIF($D$5:$CQ$5,CR$5,$D7:$CQ7)</f>
        <v/>
      </c>
      <c r="CS7" s="2878">
        <f>+SUMIF($D$5:$CQ$5,CS$5,$D7:$CQ7)</f>
        <v/>
      </c>
      <c r="CT7" s="2878">
        <f>'CA Mobile'!CT8</f>
        <v/>
      </c>
      <c r="CU7" s="2878">
        <f>+CR7-CS7</f>
        <v/>
      </c>
      <c r="CV7" s="2878">
        <f>+CR7-CT7</f>
        <v/>
      </c>
      <c r="CW7" s="2878">
        <f>+SUMIF($D$5:$CQ$5,CW$5,$D7:$CQ7)</f>
        <v/>
      </c>
      <c r="CX7" s="199">
        <f>IFERROR(CR7/CW7-1, "-")</f>
        <v/>
      </c>
      <c r="CY7" s="2880" t="n"/>
      <c r="CZ7" s="2878" t="n">
        <v>114333.7636652239</v>
      </c>
      <c r="DA7" s="2878" t="n"/>
      <c r="DB7" s="2878" t="n"/>
      <c r="DC7" s="2878" t="n"/>
      <c r="DD7" s="2878" t="n">
        <v>106192.130599</v>
      </c>
      <c r="DE7" s="199">
        <f>CZ7/DD7-1</f>
        <v/>
      </c>
      <c r="DF7" s="2542">
        <f>DA7/DD7-1</f>
        <v/>
      </c>
      <c r="DG7" s="199">
        <f>DB7/DD7-1</f>
        <v/>
      </c>
      <c r="DH7" s="199">
        <f>DC7/DD7-1</f>
        <v/>
      </c>
      <c r="DI7" s="2341" t="n"/>
      <c r="DJ7" s="2881" t="n"/>
    </row>
    <row customFormat="1" customHeight="1" hidden="1" ht="13" r="8" s="28">
      <c r="A8" s="105" t="inlineStr">
        <is>
          <t>Fixe &amp; Internet</t>
        </is>
      </c>
      <c r="B8" s="19" t="n"/>
      <c r="C8" s="1568" t="inlineStr">
        <is>
          <t>PL2</t>
        </is>
      </c>
      <c r="D8" s="2882" t="n"/>
      <c r="E8" s="2882" t="n"/>
      <c r="F8" s="2882" t="n"/>
      <c r="G8" s="2882" t="n"/>
      <c r="H8" s="1201" t="n"/>
      <c r="I8" s="203" t="n"/>
      <c r="J8" s="2882" t="n"/>
      <c r="K8" s="2882" t="n"/>
      <c r="L8" s="2882" t="n"/>
      <c r="M8" s="2882" t="n"/>
      <c r="N8" s="1201" t="n"/>
      <c r="O8" s="203" t="n"/>
      <c r="P8" s="2882" t="n"/>
      <c r="Q8" s="2882" t="n"/>
      <c r="R8" s="2882" t="n"/>
      <c r="S8" s="2882" t="n"/>
      <c r="T8" s="1201" t="n"/>
      <c r="U8" s="1055" t="n"/>
      <c r="V8" s="2882" t="n"/>
      <c r="W8" s="2882" t="n"/>
      <c r="X8" s="2882" t="n"/>
      <c r="Y8" s="2882" t="n"/>
      <c r="Z8" s="2883" t="n"/>
      <c r="AA8" s="2882" t="n"/>
      <c r="AB8" s="1201" t="n"/>
      <c r="AC8" s="1055" t="n"/>
      <c r="AD8" s="2882" t="n"/>
      <c r="AE8" s="2882" t="n"/>
      <c r="AF8" s="2882" t="n"/>
      <c r="AG8" s="2882" t="n"/>
      <c r="AH8" s="2883" t="n"/>
      <c r="AI8" s="2882" t="n"/>
      <c r="AJ8" s="1201" t="n"/>
      <c r="AK8" s="1301" t="n"/>
      <c r="AL8" s="2882" t="n"/>
      <c r="AM8" s="2882" t="n"/>
      <c r="AN8" s="2882" t="n"/>
      <c r="AO8" s="2882" t="n"/>
      <c r="AP8" s="2882" t="n"/>
      <c r="AQ8" s="2882" t="n"/>
      <c r="AR8" s="2882" t="n"/>
      <c r="AS8" s="203" t="n"/>
      <c r="AT8" s="1034" t="n"/>
      <c r="AU8" s="2882" t="n"/>
      <c r="AV8" s="2882" t="n"/>
      <c r="AW8" s="2882" t="n"/>
      <c r="AX8" s="2882" t="n"/>
      <c r="AY8" s="2882" t="n"/>
      <c r="AZ8" s="2882" t="n"/>
      <c r="BA8" s="203" t="n"/>
      <c r="BB8" s="1301" t="n"/>
      <c r="BC8" s="2882" t="n"/>
      <c r="BD8" s="2882" t="n"/>
      <c r="BE8" s="2882" t="n"/>
      <c r="BF8" s="2882" t="n"/>
      <c r="BG8" s="2882" t="n"/>
      <c r="BH8" s="2882" t="n"/>
      <c r="BI8" s="203" t="n"/>
      <c r="BJ8" s="1301" t="n"/>
      <c r="BK8" s="2882" t="n"/>
      <c r="BL8" s="2882" t="n"/>
      <c r="BM8" s="2882" t="n"/>
      <c r="BN8" s="2882" t="n"/>
      <c r="BO8" s="2882" t="n"/>
      <c r="BP8" s="2882" t="n"/>
      <c r="BQ8" s="2882" t="n"/>
      <c r="BR8" s="203" t="n"/>
      <c r="BS8" s="1301" t="n"/>
      <c r="BT8" s="2882" t="n"/>
      <c r="BU8" s="2882" t="n"/>
      <c r="BV8" s="2882" t="n"/>
      <c r="BW8" s="2882" t="n"/>
      <c r="BX8" s="2882" t="n"/>
      <c r="BY8" s="2882" t="n"/>
      <c r="BZ8" s="203" t="n"/>
      <c r="CA8" s="1301" t="n"/>
      <c r="CB8" s="2882" t="n"/>
      <c r="CC8" s="2882" t="n"/>
      <c r="CD8" s="2882" t="n"/>
      <c r="CE8" s="2882" t="n"/>
      <c r="CF8" s="2882" t="n"/>
      <c r="CG8" s="2882" t="n"/>
      <c r="CH8" s="203" t="n"/>
      <c r="CI8" s="1301" t="n"/>
      <c r="CJ8" s="2882" t="n"/>
      <c r="CK8" s="2882" t="n"/>
      <c r="CL8" s="2882" t="n"/>
      <c r="CM8" s="2882" t="n"/>
      <c r="CN8" s="2882" t="n"/>
      <c r="CO8" s="2882" t="n"/>
      <c r="CP8" s="203" t="n"/>
      <c r="CQ8" s="1301" t="n"/>
      <c r="CR8" s="2882">
        <f>+SUMIF($D$5:$CQ$5,CR$5,$D8:$CQ8)</f>
        <v/>
      </c>
      <c r="CS8" s="2882">
        <f>+SUMIF($D$5:$CQ$5,CS$5,$D8:$CQ8)</f>
        <v/>
      </c>
      <c r="CT8" s="2882" t="n"/>
      <c r="CU8" s="2882">
        <f>+CR8-CS8</f>
        <v/>
      </c>
      <c r="CV8" s="2882">
        <f>+CR8-CT8</f>
        <v/>
      </c>
      <c r="CW8" s="2882">
        <f>+SUMIF($D$5:$CQ$5,CW$5,$D8:$CQ8)</f>
        <v/>
      </c>
      <c r="CX8" s="203">
        <f>IFERROR(CR8/CW8-1, "-")</f>
        <v/>
      </c>
      <c r="CY8" s="2884" t="n"/>
      <c r="CZ8" s="2882" t="n"/>
      <c r="DA8" s="2882" t="n"/>
      <c r="DB8" s="2882" t="n"/>
      <c r="DC8" s="2882" t="n"/>
      <c r="DD8" s="2882" t="n"/>
      <c r="DE8" s="203" t="n"/>
      <c r="DF8" s="258" t="n"/>
      <c r="DG8" s="203" t="n"/>
      <c r="DH8" s="203" t="n"/>
      <c r="DI8" s="2341" t="n"/>
      <c r="DJ8" s="2881" t="n"/>
      <c r="DK8" s="98" t="n"/>
      <c r="DT8" s="2885" t="n"/>
      <c r="DU8" s="2885" t="n"/>
    </row>
    <row customFormat="1" customHeight="1" ht="13" r="9" s="28">
      <c r="A9" s="107" t="inlineStr">
        <is>
          <t>Mobile</t>
        </is>
      </c>
      <c r="B9" s="19" t="n"/>
      <c r="C9" s="1568" t="inlineStr">
        <is>
          <t>PL3</t>
        </is>
      </c>
      <c r="D9" s="2883" t="n">
        <v>8324.902774543139</v>
      </c>
      <c r="E9" s="2883" t="n">
        <v>9527.089067890151</v>
      </c>
      <c r="F9" s="2883" t="n">
        <v>-1202.186293347011</v>
      </c>
      <c r="G9" s="2883" t="n">
        <v>9480.807708999999</v>
      </c>
      <c r="H9" s="261" t="n">
        <v>-0.1219205124643099</v>
      </c>
      <c r="I9" s="258" t="n"/>
      <c r="J9" s="2883" t="n">
        <v>7599.91102191381</v>
      </c>
      <c r="K9" s="2883" t="n">
        <v>8782.122689177009</v>
      </c>
      <c r="L9" s="2883" t="n">
        <v>-1182.211667263199</v>
      </c>
      <c r="M9" s="2883" t="n">
        <v>9059.86084090339</v>
      </c>
      <c r="N9" s="261" t="n">
        <v>-0.16114483926709</v>
      </c>
      <c r="O9" s="258" t="n"/>
      <c r="P9" s="2883" t="n">
        <v>7943.49239754306</v>
      </c>
      <c r="Q9" s="2883" t="n">
        <v>9473.13894576356</v>
      </c>
      <c r="R9" s="2883" t="n">
        <v>-1529.646548220499</v>
      </c>
      <c r="S9" s="2883" t="n">
        <v>9959.727298096623</v>
      </c>
      <c r="T9" s="261" t="n">
        <v>-0.2024387656616743</v>
      </c>
      <c r="U9" s="1056" t="n"/>
      <c r="V9" s="2883" t="n">
        <v>8080.22919687602</v>
      </c>
      <c r="W9" s="2883" t="n">
        <v>9362.53792775701</v>
      </c>
      <c r="X9" s="2883" t="n">
        <v>7876.12477879698</v>
      </c>
      <c r="Y9" s="2883" t="n">
        <v>-1282.30873088099</v>
      </c>
      <c r="Z9" s="2883" t="n">
        <v>204.1044180790404</v>
      </c>
      <c r="AA9" s="2883" t="n">
        <v>9279.897734847458</v>
      </c>
      <c r="AB9" s="261" t="n">
        <v>-0.1292760515524322</v>
      </c>
      <c r="AC9" s="1056" t="n"/>
      <c r="AD9" s="2883" t="n">
        <v>7954.74230612398</v>
      </c>
      <c r="AE9" s="2883" t="n">
        <v>9772.46360112472</v>
      </c>
      <c r="AF9" s="2883" t="n">
        <v>8199.61467808833</v>
      </c>
      <c r="AG9" s="2883" t="n">
        <v>-1817.721295000741</v>
      </c>
      <c r="AH9" s="2883" t="n">
        <v>-244.8723719643504</v>
      </c>
      <c r="AI9" s="2883" t="n">
        <v>9134.199936966512</v>
      </c>
      <c r="AJ9" s="261" t="n">
        <v>-0.1291254449192879</v>
      </c>
      <c r="AK9" s="1034" t="n"/>
      <c r="AL9" s="2883" t="n">
        <v>6462.062483000001</v>
      </c>
      <c r="AM9" s="2883" t="n">
        <v>9466.685901702765</v>
      </c>
      <c r="AN9" s="2883" t="n">
        <v>8095.14720870963</v>
      </c>
      <c r="AO9" s="2883" t="n">
        <v>0</v>
      </c>
      <c r="AP9" s="2883" t="n">
        <v>-3004.623418702765</v>
      </c>
      <c r="AQ9" s="2883" t="n">
        <v>-1633.084725709629</v>
      </c>
      <c r="AR9" s="2883" t="n">
        <v>8946.75583618603</v>
      </c>
      <c r="AS9" s="258" t="n">
        <v>-0.2777200360309873</v>
      </c>
      <c r="AT9" s="1034" t="n"/>
      <c r="AU9" s="2883" t="n"/>
      <c r="AV9" s="2883" t="n"/>
      <c r="AW9" s="2883" t="n"/>
      <c r="AX9" s="2883" t="n"/>
      <c r="AY9" s="2883" t="n"/>
      <c r="AZ9" s="2883" t="n"/>
      <c r="BA9" s="258" t="n"/>
      <c r="BB9" s="1034" t="n"/>
      <c r="BC9" s="2883" t="n"/>
      <c r="BD9" s="2883" t="n"/>
      <c r="BE9" s="2883" t="n"/>
      <c r="BF9" s="2883" t="n"/>
      <c r="BG9" s="2883" t="n"/>
      <c r="BH9" s="2883" t="n"/>
      <c r="BI9" s="258" t="n"/>
      <c r="BJ9" s="1034" t="n"/>
      <c r="BK9" s="2883" t="n"/>
      <c r="BL9" s="2883" t="n"/>
      <c r="BM9" s="2883" t="n"/>
      <c r="BN9" s="2883" t="n"/>
      <c r="BO9" s="2883" t="n"/>
      <c r="BP9" s="2883" t="n"/>
      <c r="BQ9" s="2883" t="n"/>
      <c r="BR9" s="258" t="n"/>
      <c r="BS9" s="1034" t="n"/>
      <c r="BT9" s="2883" t="n"/>
      <c r="BU9" s="2883" t="n"/>
      <c r="BV9" s="2883" t="n"/>
      <c r="BW9" s="2883" t="n"/>
      <c r="BX9" s="2883" t="n"/>
      <c r="BY9" s="2883" t="n"/>
      <c r="BZ9" s="258" t="n"/>
      <c r="CA9" s="1034" t="n"/>
      <c r="CB9" s="2883" t="n"/>
      <c r="CC9" s="2883" t="n"/>
      <c r="CD9" s="2883" t="n"/>
      <c r="CE9" s="2883" t="n"/>
      <c r="CF9" s="2883" t="n"/>
      <c r="CG9" s="2883" t="n"/>
      <c r="CH9" s="258" t="n"/>
      <c r="CI9" s="1034" t="n"/>
      <c r="CJ9" s="2883" t="n"/>
      <c r="CK9" s="2883" t="n"/>
      <c r="CL9" s="2883" t="n"/>
      <c r="CM9" s="2883" t="n"/>
      <c r="CN9" s="2883" t="n"/>
      <c r="CO9" s="2883" t="n"/>
      <c r="CP9" s="258" t="n"/>
      <c r="CQ9" s="1034" t="n"/>
      <c r="CR9" s="2883">
        <f>+SUMIF($D$5:$CQ$5,CR$5,$D9:$CQ9)</f>
        <v/>
      </c>
      <c r="CS9" s="2883">
        <f>+SUMIF($D$5:$CQ$5,CS$5,$D9:$CQ9)</f>
        <v/>
      </c>
      <c r="CT9" s="2883">
        <f>CT10</f>
        <v/>
      </c>
      <c r="CU9" s="2883">
        <f>+CR9-CS9</f>
        <v/>
      </c>
      <c r="CV9" s="2883">
        <f>+CR9-CT9</f>
        <v/>
      </c>
      <c r="CW9" s="2883">
        <f>+SUMIF($D$5:$CQ$5,CW$5,$D9:$CQ9)</f>
        <v/>
      </c>
      <c r="CX9" s="258">
        <f>IFERROR(CR9/CW9-1, "-")</f>
        <v/>
      </c>
      <c r="CY9" s="2884" t="n"/>
      <c r="CZ9" s="2883" t="n">
        <v>114333.7636652239</v>
      </c>
      <c r="DA9" s="2883" t="n">
        <v>100883.8396619986</v>
      </c>
      <c r="DB9" s="2883" t="n"/>
      <c r="DC9" s="2883" t="n"/>
      <c r="DD9" s="2883" t="n">
        <v>106192.130599</v>
      </c>
      <c r="DE9" s="258">
        <f>CZ9/DD9-1</f>
        <v/>
      </c>
      <c r="DF9" s="258" t="n"/>
      <c r="DG9" s="258">
        <f>DB9/DD9-1</f>
        <v/>
      </c>
      <c r="DH9" s="258">
        <f>DC9/DD9-1</f>
        <v/>
      </c>
      <c r="DI9" s="2341" t="n"/>
      <c r="DJ9" s="2881" t="n"/>
      <c r="DK9" s="98" t="n"/>
      <c r="DT9" s="2886" t="n"/>
      <c r="DU9" s="2886" t="n"/>
    </row>
    <row customFormat="1" customHeight="1" ht="15.75" r="10" s="64">
      <c r="A10" s="106" t="inlineStr">
        <is>
          <t>Intercompagnie Mobile</t>
        </is>
      </c>
      <c r="B10" s="53" t="n"/>
      <c r="C10" s="1569" t="inlineStr">
        <is>
          <t>PL4</t>
        </is>
      </c>
      <c r="D10" s="2887" t="n">
        <v>8324.902774543139</v>
      </c>
      <c r="E10" s="2888" t="n">
        <v>9527.089067890151</v>
      </c>
      <c r="F10" s="2887" t="n">
        <v>-1202.186293347011</v>
      </c>
      <c r="G10" s="2887" t="n">
        <v>9480.807708999999</v>
      </c>
      <c r="H10" s="1202" t="n">
        <v>-0.1219205124643099</v>
      </c>
      <c r="I10" s="436" t="n"/>
      <c r="J10" s="2887" t="n">
        <v>7599.91102191381</v>
      </c>
      <c r="K10" s="2888" t="n">
        <v>8782.122689177009</v>
      </c>
      <c r="L10" s="2887" t="n">
        <v>-1182.211667263199</v>
      </c>
      <c r="M10" s="2887" t="n">
        <v>9059.86084090339</v>
      </c>
      <c r="N10" s="1202" t="n">
        <v>-0.16114483926709</v>
      </c>
      <c r="O10" s="436" t="n"/>
      <c r="P10" s="2887" t="n">
        <v>7943.49239754306</v>
      </c>
      <c r="Q10" s="2888" t="n">
        <v>9473.13894576356</v>
      </c>
      <c r="R10" s="2887" t="n">
        <v>-1529.646548220499</v>
      </c>
      <c r="S10" s="2887" t="n">
        <v>9959.727298096623</v>
      </c>
      <c r="T10" s="1202" t="n">
        <v>-0.2024387656616743</v>
      </c>
      <c r="U10" s="1057" t="n"/>
      <c r="V10" s="2887" t="n">
        <v>8080.22919687602</v>
      </c>
      <c r="W10" s="2888" t="n">
        <v>9362.53792775701</v>
      </c>
      <c r="X10" s="2888" t="n">
        <v>7876.12477879698</v>
      </c>
      <c r="Y10" s="2887" t="n">
        <v>-1282.30873088099</v>
      </c>
      <c r="Z10" s="2887" t="n">
        <v>204.1044180790404</v>
      </c>
      <c r="AA10" s="2887" t="n">
        <v>9279.897734847458</v>
      </c>
      <c r="AB10" s="1202" t="n">
        <v>-0.1292760515524322</v>
      </c>
      <c r="AC10" s="1057" t="n"/>
      <c r="AD10" s="2887" t="n">
        <v>7954.74230612398</v>
      </c>
      <c r="AE10" s="2888" t="n">
        <v>9772.46360112472</v>
      </c>
      <c r="AF10" s="2888" t="n">
        <v>8199.61467808833</v>
      </c>
      <c r="AG10" s="2887" t="n">
        <v>-1817.721295000741</v>
      </c>
      <c r="AH10" s="2887" t="n">
        <v>-244.8723719643504</v>
      </c>
      <c r="AI10" s="2887" t="n">
        <v>9134.199936966512</v>
      </c>
      <c r="AJ10" s="1202" t="n">
        <v>-0.1291254449192879</v>
      </c>
      <c r="AK10" s="1302" t="n"/>
      <c r="AL10" s="2887" t="n">
        <v>6462.062483000001</v>
      </c>
      <c r="AM10" s="2888" t="n">
        <v>9466.685901702765</v>
      </c>
      <c r="AN10" s="2888" t="n">
        <v>8095.14720870963</v>
      </c>
      <c r="AO10" s="2888" t="n">
        <v>0</v>
      </c>
      <c r="AP10" s="2887" t="n">
        <v>-3004.623418702765</v>
      </c>
      <c r="AQ10" s="2887" t="n">
        <v>-1633.084725709629</v>
      </c>
      <c r="AR10" s="2887" t="n">
        <v>8946.75583618603</v>
      </c>
      <c r="AS10" s="436" t="n">
        <v>-0.2777200360309873</v>
      </c>
      <c r="AT10" s="1302" t="n"/>
      <c r="AU10" s="2887" t="n"/>
      <c r="AV10" s="2888" t="n"/>
      <c r="AW10" s="2888" t="n"/>
      <c r="AX10" s="2887" t="n"/>
      <c r="AY10" s="2887" t="n"/>
      <c r="AZ10" s="2887" t="n"/>
      <c r="BA10" s="436" t="n"/>
      <c r="BB10" s="1302" t="n"/>
      <c r="BC10" s="2887" t="n"/>
      <c r="BD10" s="2888" t="n"/>
      <c r="BE10" s="2888" t="n"/>
      <c r="BF10" s="2887" t="n"/>
      <c r="BG10" s="2887" t="n"/>
      <c r="BH10" s="2887" t="n"/>
      <c r="BI10" s="436" t="n"/>
      <c r="BJ10" s="1302" t="n"/>
      <c r="BK10" s="2887" t="n"/>
      <c r="BL10" s="2888" t="n"/>
      <c r="BM10" s="2888" t="n"/>
      <c r="BN10" s="2888" t="n"/>
      <c r="BO10" s="2887" t="n"/>
      <c r="BP10" s="2887" t="n"/>
      <c r="BQ10" s="2887" t="n"/>
      <c r="BR10" s="436" t="n"/>
      <c r="BS10" s="1302" t="n"/>
      <c r="BT10" s="2887" t="n"/>
      <c r="BU10" s="2888" t="n"/>
      <c r="BV10" s="2888" t="n"/>
      <c r="BW10" s="2887" t="n"/>
      <c r="BX10" s="2887" t="n"/>
      <c r="BY10" s="2887" t="n"/>
      <c r="BZ10" s="436" t="n"/>
      <c r="CA10" s="1302" t="n"/>
      <c r="CB10" s="2887" t="n"/>
      <c r="CC10" s="2888" t="n"/>
      <c r="CD10" s="2888" t="n"/>
      <c r="CE10" s="2887" t="n"/>
      <c r="CF10" s="2887" t="n"/>
      <c r="CG10" s="2887" t="n"/>
      <c r="CH10" s="436" t="n"/>
      <c r="CI10" s="1302" t="n"/>
      <c r="CJ10" s="2887" t="n"/>
      <c r="CK10" s="2888" t="n"/>
      <c r="CL10" s="2888" t="n"/>
      <c r="CM10" s="2887" t="n"/>
      <c r="CN10" s="2887" t="n"/>
      <c r="CO10" s="2887" t="n"/>
      <c r="CP10" s="436" t="n"/>
      <c r="CQ10" s="1302" t="n"/>
      <c r="CR10" s="2887">
        <f>+SUMIF($D$5:$CQ$5,CR$5,$D10:$CQ10)</f>
        <v/>
      </c>
      <c r="CS10" s="2887">
        <f>+SUMIF($D$5:$CQ$5,CS$5,$D10:$CQ10)</f>
        <v/>
      </c>
      <c r="CT10" s="2887">
        <f>'CA Mobile'!CT8</f>
        <v/>
      </c>
      <c r="CU10" s="2887">
        <f>+CR10-CS10</f>
        <v/>
      </c>
      <c r="CV10" s="2887">
        <f>+CR10-CT10</f>
        <v/>
      </c>
      <c r="CW10" s="2887">
        <f>+SUMIF($D$5:$CQ$5,CW$5,$D10:$CQ10)</f>
        <v/>
      </c>
      <c r="CX10" s="436">
        <f>IFERROR(CR10/CW10-1, "-")</f>
        <v/>
      </c>
      <c r="CY10" s="2889" t="n"/>
      <c r="CZ10" s="2888" t="n">
        <v>114333.7636652239</v>
      </c>
      <c r="DA10" s="2888" t="n">
        <v>100883.8396619986</v>
      </c>
      <c r="DB10" s="2888" t="n"/>
      <c r="DC10" s="2888" t="n"/>
      <c r="DD10" s="2887" t="n">
        <v>106192.130599</v>
      </c>
      <c r="DE10" s="436">
        <f>CZ10/DD10-1</f>
        <v/>
      </c>
      <c r="DF10" s="436">
        <f>DA10/DD10-1</f>
        <v/>
      </c>
      <c r="DG10" s="436">
        <f>DB10/DD10-1</f>
        <v/>
      </c>
      <c r="DH10" s="436">
        <f>DC10/DD10-1</f>
        <v/>
      </c>
      <c r="DI10" s="2341" t="n"/>
      <c r="DJ10" s="2881" t="n"/>
      <c r="DK10" s="2298" t="n"/>
      <c r="DT10" s="2886" t="n"/>
      <c r="DU10" s="2886" t="n"/>
    </row>
    <row customFormat="1" customHeight="1" ht="6" r="11" s="65">
      <c r="A11" s="152" t="n"/>
      <c r="B11" s="11" t="n"/>
      <c r="C11" s="1568" t="inlineStr">
        <is>
          <t>PL5</t>
        </is>
      </c>
      <c r="D11" s="2890" t="n"/>
      <c r="E11" s="2890" t="n"/>
      <c r="F11" s="2891" t="n"/>
      <c r="G11" s="2890" t="n"/>
      <c r="H11" s="441" t="n"/>
      <c r="I11" s="37" t="n"/>
      <c r="J11" s="2890" t="n"/>
      <c r="K11" s="2890" t="n"/>
      <c r="L11" s="2891" t="n"/>
      <c r="M11" s="2890" t="n"/>
      <c r="N11" s="441" t="n"/>
      <c r="O11" s="37" t="n"/>
      <c r="P11" s="2890" t="n"/>
      <c r="Q11" s="2890" t="n"/>
      <c r="R11" s="2891" t="n"/>
      <c r="S11" s="2890" t="n"/>
      <c r="T11" s="441" t="n"/>
      <c r="U11" s="1058" t="n"/>
      <c r="V11" s="2890" t="n"/>
      <c r="W11" s="2890" t="n"/>
      <c r="X11" s="2890" t="n"/>
      <c r="Y11" s="2891" t="n"/>
      <c r="Z11" s="2891" t="n"/>
      <c r="AA11" s="2890" t="n"/>
      <c r="AB11" s="441" t="n"/>
      <c r="AC11" s="1058" t="n"/>
      <c r="AD11" s="2890" t="n"/>
      <c r="AE11" s="2890" t="n"/>
      <c r="AF11" s="2890" t="n"/>
      <c r="AG11" s="2891" t="n"/>
      <c r="AH11" s="2891" t="n"/>
      <c r="AI11" s="2890" t="n"/>
      <c r="AJ11" s="441" t="n"/>
      <c r="AK11" s="1031" t="n"/>
      <c r="AL11" s="2890" t="n"/>
      <c r="AM11" s="2890" t="n"/>
      <c r="AN11" s="2890" t="n"/>
      <c r="AO11" s="2890" t="n"/>
      <c r="AP11" s="2891" t="n"/>
      <c r="AQ11" s="2891" t="n"/>
      <c r="AR11" s="2890" t="n"/>
      <c r="AS11" s="37" t="n"/>
      <c r="AT11" s="1031" t="n"/>
      <c r="AU11" s="2890" t="n"/>
      <c r="AV11" s="2890" t="n"/>
      <c r="AW11" s="2890" t="n"/>
      <c r="AX11" s="2891" t="n"/>
      <c r="AY11" s="2891" t="n"/>
      <c r="AZ11" s="2890" t="n"/>
      <c r="BA11" s="37" t="n"/>
      <c r="BB11" s="1031" t="n"/>
      <c r="BC11" s="2890" t="n"/>
      <c r="BD11" s="2890" t="n"/>
      <c r="BE11" s="2890" t="n"/>
      <c r="BF11" s="2891" t="n"/>
      <c r="BG11" s="2891" t="n"/>
      <c r="BH11" s="2890" t="n"/>
      <c r="BI11" s="37" t="n"/>
      <c r="BJ11" s="1031" t="n"/>
      <c r="BK11" s="2890" t="n"/>
      <c r="BL11" s="2890" t="n"/>
      <c r="BM11" s="2890" t="n"/>
      <c r="BN11" s="2890" t="n"/>
      <c r="BO11" s="2891" t="n"/>
      <c r="BP11" s="2891" t="n"/>
      <c r="BQ11" s="2890" t="n"/>
      <c r="BR11" s="37" t="n"/>
      <c r="BS11" s="1031" t="n"/>
      <c r="BT11" s="2890" t="n"/>
      <c r="BU11" s="2890" t="n"/>
      <c r="BV11" s="2890" t="n"/>
      <c r="BW11" s="2891" t="n"/>
      <c r="BX11" s="2891" t="n"/>
      <c r="BY11" s="2890" t="n"/>
      <c r="BZ11" s="37" t="n"/>
      <c r="CA11" s="1031" t="n"/>
      <c r="CB11" s="2890" t="n"/>
      <c r="CC11" s="2890" t="n"/>
      <c r="CD11" s="2890" t="n"/>
      <c r="CE11" s="2891" t="n"/>
      <c r="CF11" s="2891" t="n"/>
      <c r="CG11" s="2890" t="n"/>
      <c r="CH11" s="37" t="n"/>
      <c r="CI11" s="1031" t="n"/>
      <c r="CJ11" s="2890" t="n"/>
      <c r="CK11" s="2890" t="n"/>
      <c r="CL11" s="2890" t="n"/>
      <c r="CM11" s="2891" t="n"/>
      <c r="CN11" s="2891" t="n"/>
      <c r="CO11" s="2890" t="n"/>
      <c r="CP11" s="37" t="n"/>
      <c r="CQ11" s="1031" t="n"/>
      <c r="CR11" s="2890">
        <f>+SUMIF($D$5:$CQ$5,CR$5,$D11:$CQ11)</f>
        <v/>
      </c>
      <c r="CS11" s="2891">
        <f>+SUMIF($D$5:$CQ$5,CS$5,$D11:$CQ11)</f>
        <v/>
      </c>
      <c r="CT11" s="2891">
        <f>+SUMIF($D$5:$CP$5,CT$5,$D11:$CP11)+SUMIF($D$5:$BI$5,CR$5,$D11:$BI11)</f>
        <v/>
      </c>
      <c r="CU11" s="2891">
        <f>+CR11-CS11</f>
        <v/>
      </c>
      <c r="CV11" s="2891">
        <f>+CR11-CT11</f>
        <v/>
      </c>
      <c r="CW11" s="2891">
        <f>+SUMIF($D$5:$CQ$5,CW$5,$D11:$CQ11)</f>
        <v/>
      </c>
      <c r="CX11" s="37">
        <f>IFERROR(CR11/CW11-1, "-")</f>
        <v/>
      </c>
      <c r="CY11" s="2892" t="n"/>
      <c r="CZ11" s="2890" t="n"/>
      <c r="DA11" s="2890" t="n"/>
      <c r="DB11" s="2890" t="n"/>
      <c r="DC11" s="2890" t="n"/>
      <c r="DD11" s="2890" t="n"/>
      <c r="DE11" s="37" t="n"/>
      <c r="DF11" s="37" t="n"/>
      <c r="DG11" s="37" t="n"/>
      <c r="DH11" s="37" t="n"/>
      <c r="DI11" s="2341" t="n"/>
      <c r="DJ11" s="2881" t="n"/>
      <c r="DK11" s="2298" t="n"/>
      <c r="DT11" s="2886" t="n"/>
      <c r="DU11" s="2886" t="n"/>
    </row>
    <row customFormat="1" customHeight="1" hidden="1" ht="16" r="12" s="65">
      <c r="A12" s="77" t="inlineStr">
        <is>
          <t>Intercompagnie</t>
        </is>
      </c>
      <c r="B12" s="11" t="n"/>
      <c r="C12" s="1568" t="inlineStr">
        <is>
          <t>PL6</t>
        </is>
      </c>
      <c r="D12" s="2890" t="n"/>
      <c r="E12" s="2890" t="n"/>
      <c r="F12" s="2890" t="n"/>
      <c r="G12" s="2890" t="n"/>
      <c r="H12" s="188" t="n"/>
      <c r="I12" s="27" t="n"/>
      <c r="J12" s="2890" t="n"/>
      <c r="K12" s="2890" t="n"/>
      <c r="L12" s="2890" t="n"/>
      <c r="M12" s="2890" t="n"/>
      <c r="N12" s="188" t="n"/>
      <c r="O12" s="27" t="n"/>
      <c r="P12" s="2890" t="n"/>
      <c r="Q12" s="2890" t="n"/>
      <c r="R12" s="2890" t="n"/>
      <c r="S12" s="2890" t="n"/>
      <c r="T12" s="188" t="n"/>
      <c r="U12" s="1059" t="n"/>
      <c r="V12" s="2890" t="n"/>
      <c r="W12" s="2890" t="n"/>
      <c r="X12" s="2890" t="n"/>
      <c r="Y12" s="2890" t="n"/>
      <c r="Z12" s="2890" t="n"/>
      <c r="AA12" s="2890" t="n"/>
      <c r="AB12" s="188" t="n"/>
      <c r="AC12" s="1059" t="n"/>
      <c r="AD12" s="2890" t="n"/>
      <c r="AE12" s="2890" t="n"/>
      <c r="AF12" s="2890" t="n"/>
      <c r="AG12" s="2890" t="n"/>
      <c r="AH12" s="2890" t="n"/>
      <c r="AI12" s="2890" t="n"/>
      <c r="AJ12" s="188" t="n"/>
      <c r="AK12" s="1040" t="n"/>
      <c r="AL12" s="2890" t="n"/>
      <c r="AM12" s="2890" t="n"/>
      <c r="AN12" s="2890" t="n"/>
      <c r="AO12" s="2890" t="n"/>
      <c r="AP12" s="2890" t="n"/>
      <c r="AQ12" s="2890" t="n"/>
      <c r="AR12" s="2890" t="n"/>
      <c r="AS12" s="27" t="n"/>
      <c r="AT12" s="1040" t="n"/>
      <c r="AU12" s="2890" t="n"/>
      <c r="AV12" s="2890" t="n"/>
      <c r="AW12" s="2890" t="n"/>
      <c r="AX12" s="2890" t="n"/>
      <c r="AY12" s="2890" t="n"/>
      <c r="AZ12" s="2890" t="n"/>
      <c r="BA12" s="27" t="n"/>
      <c r="BB12" s="1040" t="n"/>
      <c r="BC12" s="2890" t="n"/>
      <c r="BD12" s="2890" t="n"/>
      <c r="BE12" s="2890" t="n"/>
      <c r="BF12" s="2890" t="n"/>
      <c r="BG12" s="2890" t="n"/>
      <c r="BH12" s="2890" t="n"/>
      <c r="BI12" s="27" t="n"/>
      <c r="BJ12" s="1040" t="n"/>
      <c r="BK12" s="2890" t="n"/>
      <c r="BL12" s="2890" t="n"/>
      <c r="BM12" s="2890" t="n"/>
      <c r="BN12" s="2890" t="n"/>
      <c r="BO12" s="2890" t="n"/>
      <c r="BP12" s="2890" t="n"/>
      <c r="BQ12" s="2890" t="n"/>
      <c r="BR12" s="27" t="n"/>
      <c r="BS12" s="1040" t="n"/>
      <c r="BT12" s="2890" t="n"/>
      <c r="BU12" s="2890" t="n"/>
      <c r="BV12" s="2890" t="n"/>
      <c r="BW12" s="2890" t="n"/>
      <c r="BX12" s="2890" t="n"/>
      <c r="BY12" s="2890" t="n"/>
      <c r="BZ12" s="27" t="n"/>
      <c r="CA12" s="1040" t="n"/>
      <c r="CB12" s="2890" t="n"/>
      <c r="CC12" s="2890" t="n"/>
      <c r="CD12" s="2890" t="n"/>
      <c r="CE12" s="2890" t="n"/>
      <c r="CF12" s="2890" t="n"/>
      <c r="CG12" s="2890" t="n"/>
      <c r="CH12" s="27" t="n"/>
      <c r="CI12" s="1040" t="n"/>
      <c r="CJ12" s="2890" t="n"/>
      <c r="CK12" s="2890" t="n"/>
      <c r="CL12" s="2890" t="n"/>
      <c r="CM12" s="2890" t="n"/>
      <c r="CN12" s="2890" t="n"/>
      <c r="CO12" s="2890" t="n"/>
      <c r="CP12" s="27" t="n"/>
      <c r="CQ12" s="1040" t="n"/>
      <c r="CR12" s="2890">
        <f>+SUMIF($D$5:$CQ$5,CR$5,$D12:$CQ12)</f>
        <v/>
      </c>
      <c r="CS12" s="2890">
        <f>+SUMIF($D$5:$CQ$5,CS$5,$D12:$CQ12)</f>
        <v/>
      </c>
      <c r="CT12" s="2890">
        <f>+SUMIF($D$5:$CP$5,CT$5,$D12:$CP12)+SUMIF($D$5:$BI$5,CR$5,$D12:$BI12)</f>
        <v/>
      </c>
      <c r="CU12" s="2890">
        <f>+CR12-CS12</f>
        <v/>
      </c>
      <c r="CV12" s="2890">
        <f>+CR12-CT12</f>
        <v/>
      </c>
      <c r="CW12" s="2890">
        <f>+SUMIF($D$5:$CQ$5,CW$5,$D12:$CQ12)</f>
        <v/>
      </c>
      <c r="CX12" s="27">
        <f>IFERROR(CR12/CW12-1, "-")</f>
        <v/>
      </c>
      <c r="CY12" s="2892" t="n"/>
      <c r="CZ12" s="2890" t="n"/>
      <c r="DA12" s="2890" t="n"/>
      <c r="DB12" s="2890" t="n"/>
      <c r="DC12" s="2890" t="n"/>
      <c r="DD12" s="2890" t="n"/>
      <c r="DE12" s="27">
        <f>CZ12/DD12-1</f>
        <v/>
      </c>
      <c r="DF12" s="27" t="n"/>
      <c r="DG12" s="27" t="n"/>
      <c r="DH12" s="27" t="n"/>
      <c r="DI12" s="2341" t="n"/>
      <c r="DJ12" s="2881" t="n"/>
      <c r="DK12" s="2298" t="n"/>
      <c r="DT12" s="2886" t="n"/>
      <c r="DU12" s="2886" t="n"/>
    </row>
    <row customFormat="1" customHeight="1" hidden="1" ht="22.5" r="13" s="65">
      <c r="A13" s="77" t="inlineStr">
        <is>
          <t>dont Intercompagnie hors trafic</t>
        </is>
      </c>
      <c r="B13" s="11" t="n"/>
      <c r="C13" s="1568" t="inlineStr">
        <is>
          <t>PL7</t>
        </is>
      </c>
      <c r="D13" s="2890" t="n"/>
      <c r="E13" s="2890" t="n"/>
      <c r="F13" s="2891" t="n"/>
      <c r="G13" s="2890" t="n"/>
      <c r="H13" s="441" t="n"/>
      <c r="I13" s="37" t="n"/>
      <c r="J13" s="2890" t="n"/>
      <c r="K13" s="2890" t="n"/>
      <c r="L13" s="2891" t="n"/>
      <c r="M13" s="2890" t="n"/>
      <c r="N13" s="441" t="n"/>
      <c r="O13" s="37" t="n"/>
      <c r="P13" s="2890" t="n"/>
      <c r="Q13" s="2890" t="n"/>
      <c r="R13" s="2891" t="n"/>
      <c r="S13" s="2890" t="n"/>
      <c r="T13" s="441" t="n"/>
      <c r="U13" s="1058" t="n"/>
      <c r="V13" s="2890" t="n"/>
      <c r="W13" s="2890" t="n"/>
      <c r="X13" s="2890" t="n"/>
      <c r="Y13" s="2891" t="n"/>
      <c r="Z13" s="2891" t="n"/>
      <c r="AA13" s="2890" t="n"/>
      <c r="AB13" s="441" t="n"/>
      <c r="AC13" s="1058" t="n"/>
      <c r="AD13" s="2890" t="n"/>
      <c r="AE13" s="2890" t="n"/>
      <c r="AF13" s="2890" t="n"/>
      <c r="AG13" s="2891" t="n"/>
      <c r="AH13" s="2891" t="n"/>
      <c r="AI13" s="2890" t="n"/>
      <c r="AJ13" s="441" t="n"/>
      <c r="AK13" s="1031" t="n"/>
      <c r="AL13" s="2890" t="n"/>
      <c r="AM13" s="2890" t="n"/>
      <c r="AN13" s="2890" t="n"/>
      <c r="AO13" s="2890" t="n"/>
      <c r="AP13" s="2891" t="n"/>
      <c r="AQ13" s="2891" t="n"/>
      <c r="AR13" s="2890" t="n"/>
      <c r="AS13" s="37" t="n"/>
      <c r="AT13" s="1031" t="n"/>
      <c r="AU13" s="2890" t="n"/>
      <c r="AV13" s="2890" t="n"/>
      <c r="AW13" s="2890" t="n"/>
      <c r="AX13" s="2891" t="n"/>
      <c r="AY13" s="2891" t="n"/>
      <c r="AZ13" s="2890" t="n"/>
      <c r="BA13" s="37" t="n"/>
      <c r="BB13" s="1031" t="n"/>
      <c r="BC13" s="2890" t="n"/>
      <c r="BD13" s="2890" t="n"/>
      <c r="BE13" s="2890" t="n"/>
      <c r="BF13" s="2891" t="n"/>
      <c r="BG13" s="2891" t="n"/>
      <c r="BH13" s="2890" t="n"/>
      <c r="BI13" s="37" t="n"/>
      <c r="BJ13" s="1031" t="n"/>
      <c r="BK13" s="2890" t="n"/>
      <c r="BL13" s="2890" t="n"/>
      <c r="BM13" s="2890" t="n"/>
      <c r="BN13" s="2890" t="n"/>
      <c r="BO13" s="2891" t="n"/>
      <c r="BP13" s="2891" t="n"/>
      <c r="BQ13" s="2890" t="n"/>
      <c r="BR13" s="37" t="n"/>
      <c r="BS13" s="1031" t="n"/>
      <c r="BT13" s="2890" t="n"/>
      <c r="BU13" s="2890" t="n"/>
      <c r="BV13" s="2890" t="n"/>
      <c r="BW13" s="2891" t="n"/>
      <c r="BX13" s="2891" t="n"/>
      <c r="BY13" s="2890" t="n"/>
      <c r="BZ13" s="37" t="n"/>
      <c r="CA13" s="1031" t="n"/>
      <c r="CB13" s="2890" t="n"/>
      <c r="CC13" s="2890" t="n"/>
      <c r="CD13" s="2890" t="n"/>
      <c r="CE13" s="2891" t="n"/>
      <c r="CF13" s="2891" t="n"/>
      <c r="CG13" s="2890" t="n"/>
      <c r="CH13" s="37" t="n"/>
      <c r="CI13" s="1031" t="n"/>
      <c r="CJ13" s="2890" t="n"/>
      <c r="CK13" s="2890" t="n"/>
      <c r="CL13" s="2890" t="n"/>
      <c r="CM13" s="2891" t="n"/>
      <c r="CN13" s="2891" t="n"/>
      <c r="CO13" s="2890" t="n"/>
      <c r="CP13" s="37" t="n"/>
      <c r="CQ13" s="1031" t="n"/>
      <c r="CR13" s="2890">
        <f>+SUMIF($D$5:$CQ$5,CR$5,$D13:$CQ13)</f>
        <v/>
      </c>
      <c r="CS13" s="2891">
        <f>+SUMIF($D$5:$CQ$5,CS$5,$D13:$CQ13)</f>
        <v/>
      </c>
      <c r="CT13" s="2891">
        <f>+SUMIF($D$5:$CP$5,CT$5,$D13:$CP13)+SUMIF($D$5:$BI$5,CR$5,$D13:$BI13)</f>
        <v/>
      </c>
      <c r="CU13" s="2891">
        <f>+CR13-CS13</f>
        <v/>
      </c>
      <c r="CV13" s="2891">
        <f>+CR13-CT13</f>
        <v/>
      </c>
      <c r="CW13" s="2891">
        <f>+SUMIF($D$5:$CQ$5,CW$5,$D13:$CQ13)</f>
        <v/>
      </c>
      <c r="CX13" s="37">
        <f>IFERROR(CR13/CW13-1, "-")</f>
        <v/>
      </c>
      <c r="CY13" s="2892" t="n"/>
      <c r="CZ13" s="2890" t="n"/>
      <c r="DA13" s="2890" t="n"/>
      <c r="DB13" s="2890" t="n"/>
      <c r="DC13" s="2890" t="n"/>
      <c r="DD13" s="2890" t="n"/>
      <c r="DE13" s="37">
        <f>CZ13/DD13-1</f>
        <v/>
      </c>
      <c r="DF13" s="37" t="n"/>
      <c r="DG13" s="37" t="n"/>
      <c r="DH13" s="37" t="n"/>
      <c r="DI13" s="2341" t="n"/>
      <c r="DJ13" s="2881" t="n"/>
      <c r="DK13" s="2298" t="n"/>
      <c r="DT13" s="2886" t="n"/>
      <c r="DU13" s="2886" t="n"/>
    </row>
    <row collapsed="1" customHeight="1" hidden="1" ht="18" r="14" s="3">
      <c r="A14" s="74" t="n"/>
      <c r="B14" s="11" t="n"/>
      <c r="C14" s="1568" t="inlineStr">
        <is>
          <t>PL8</t>
        </is>
      </c>
      <c r="D14" s="2890" t="n"/>
      <c r="E14" s="2890" t="n"/>
      <c r="F14" s="2890" t="n"/>
      <c r="G14" s="2890" t="n"/>
      <c r="H14" s="188" t="n"/>
      <c r="I14" s="27" t="n"/>
      <c r="J14" s="2890" t="n"/>
      <c r="K14" s="2890" t="n"/>
      <c r="L14" s="2890" t="n"/>
      <c r="M14" s="2890" t="n"/>
      <c r="N14" s="188" t="n"/>
      <c r="O14" s="27" t="n"/>
      <c r="P14" s="2890" t="n"/>
      <c r="Q14" s="2890" t="n"/>
      <c r="R14" s="2890" t="n"/>
      <c r="S14" s="2890" t="n"/>
      <c r="T14" s="188" t="n"/>
      <c r="U14" s="1059" t="n"/>
      <c r="V14" s="2890" t="n"/>
      <c r="W14" s="2890" t="n"/>
      <c r="X14" s="2890" t="n"/>
      <c r="Y14" s="2890" t="n"/>
      <c r="Z14" s="2890" t="n"/>
      <c r="AA14" s="2890" t="n"/>
      <c r="AB14" s="188" t="n"/>
      <c r="AC14" s="1059" t="n"/>
      <c r="AD14" s="2890" t="n"/>
      <c r="AE14" s="2890" t="n"/>
      <c r="AF14" s="2890" t="n"/>
      <c r="AG14" s="2890" t="n"/>
      <c r="AH14" s="2890" t="n"/>
      <c r="AI14" s="2890" t="n"/>
      <c r="AJ14" s="188" t="n"/>
      <c r="AK14" s="1040" t="n"/>
      <c r="AL14" s="2890" t="n"/>
      <c r="AM14" s="2890" t="n"/>
      <c r="AN14" s="2890" t="n"/>
      <c r="AO14" s="2890" t="n"/>
      <c r="AP14" s="2890" t="n"/>
      <c r="AQ14" s="2890" t="n"/>
      <c r="AR14" s="2890" t="n"/>
      <c r="AS14" s="27" t="n"/>
      <c r="AT14" s="1040" t="n"/>
      <c r="AU14" s="2890" t="n"/>
      <c r="AV14" s="2890" t="n"/>
      <c r="AW14" s="2890" t="n"/>
      <c r="AX14" s="2890" t="n"/>
      <c r="AY14" s="2890" t="n"/>
      <c r="AZ14" s="2890" t="n"/>
      <c r="BA14" s="27" t="n"/>
      <c r="BB14" s="1040" t="n"/>
      <c r="BC14" s="2890" t="n"/>
      <c r="BD14" s="2890" t="n"/>
      <c r="BE14" s="2890" t="n"/>
      <c r="BF14" s="2890" t="n"/>
      <c r="BG14" s="2890" t="n"/>
      <c r="BH14" s="2890" t="n"/>
      <c r="BI14" s="27" t="n"/>
      <c r="BJ14" s="1040" t="n"/>
      <c r="BK14" s="2890" t="n"/>
      <c r="BL14" s="2890" t="n"/>
      <c r="BM14" s="2890" t="n"/>
      <c r="BN14" s="2890" t="n"/>
      <c r="BO14" s="2890" t="n"/>
      <c r="BP14" s="2890" t="n"/>
      <c r="BQ14" s="2890" t="n"/>
      <c r="BR14" s="27" t="n"/>
      <c r="BS14" s="1040" t="n"/>
      <c r="BT14" s="2890" t="n"/>
      <c r="BU14" s="2890" t="n"/>
      <c r="BV14" s="2890" t="n"/>
      <c r="BW14" s="2890" t="n"/>
      <c r="BX14" s="2890" t="n"/>
      <c r="BY14" s="2890" t="n"/>
      <c r="BZ14" s="27" t="n"/>
      <c r="CA14" s="1040" t="n"/>
      <c r="CB14" s="2890" t="n"/>
      <c r="CC14" s="2890" t="n"/>
      <c r="CD14" s="2890" t="n"/>
      <c r="CE14" s="2890" t="n"/>
      <c r="CF14" s="2890" t="n"/>
      <c r="CG14" s="2890" t="n"/>
      <c r="CH14" s="27" t="n"/>
      <c r="CI14" s="1040" t="n"/>
      <c r="CJ14" s="2890" t="n"/>
      <c r="CK14" s="2890" t="n"/>
      <c r="CL14" s="2890" t="n"/>
      <c r="CM14" s="2890" t="n"/>
      <c r="CN14" s="2890" t="n"/>
      <c r="CO14" s="2890" t="n"/>
      <c r="CP14" s="27" t="n"/>
      <c r="CQ14" s="1040" t="n"/>
      <c r="CR14" s="2890">
        <f>+SUMIF($D$5:$CQ$5,CR$5,$D14:$CQ14)</f>
        <v/>
      </c>
      <c r="CS14" s="2890">
        <f>+SUMIF($D$5:$CQ$5,CS$5,$D14:$CQ14)</f>
        <v/>
      </c>
      <c r="CT14" s="2890">
        <f>+SUMIF($D$5:$CP$5,CT$5,$D14:$CP14)+SUMIF($D$5:$BI$5,CR$5,$D14:$BI14)</f>
        <v/>
      </c>
      <c r="CU14" s="2890">
        <f>+CR14-CS14</f>
        <v/>
      </c>
      <c r="CV14" s="2890">
        <f>+CR14-CT14</f>
        <v/>
      </c>
      <c r="CW14" s="2890">
        <f>+SUMIF($D$5:$CQ$5,CW$5,$D14:$CQ14)</f>
        <v/>
      </c>
      <c r="CX14" s="27">
        <f>IFERROR(CR14/CW14-1, "-")</f>
        <v/>
      </c>
      <c r="CY14" s="2892" t="n"/>
      <c r="CZ14" s="2890" t="n"/>
      <c r="DA14" s="2890" t="n"/>
      <c r="DB14" s="2890" t="n"/>
      <c r="DC14" s="2890" t="n"/>
      <c r="DD14" s="2890" t="n"/>
      <c r="DE14" s="27">
        <f>CZ14/DD14-1</f>
        <v/>
      </c>
      <c r="DF14" s="27" t="n"/>
      <c r="DG14" s="27" t="n"/>
      <c r="DH14" s="27" t="n"/>
      <c r="DI14" s="2341" t="n"/>
      <c r="DJ14" s="2881" t="n"/>
      <c r="DT14" s="2886" t="n"/>
      <c r="DU14" s="2886" t="n"/>
    </row>
    <row customFormat="1" customHeight="1" ht="26.5" r="15" s="21">
      <c r="A15" s="78" t="inlineStr">
        <is>
          <t>Coût des ventes</t>
        </is>
      </c>
      <c r="B15" s="19" t="n"/>
      <c r="C15" s="1568" t="inlineStr">
        <is>
          <t>PL9</t>
        </is>
      </c>
      <c r="D15" s="2883" t="n">
        <v>-1407.871257</v>
      </c>
      <c r="E15" s="2883" t="n">
        <v>-1517.72564662858</v>
      </c>
      <c r="F15" s="2883" t="n">
        <v>109.8543896285801</v>
      </c>
      <c r="G15" s="2883" t="n">
        <v>-1387.090927666667</v>
      </c>
      <c r="H15" s="261" t="n">
        <v>0.01498123080387348</v>
      </c>
      <c r="I15" s="258" t="n"/>
      <c r="J15" s="2883" t="n">
        <v>-1367.513988</v>
      </c>
      <c r="K15" s="2883" t="n">
        <v>-1459.5802900228</v>
      </c>
      <c r="L15" s="2883" t="n">
        <v>92.06630202280007</v>
      </c>
      <c r="M15" s="2883" t="n">
        <v>-1472.37587</v>
      </c>
      <c r="N15" s="261" t="n">
        <v>-0.07121950592683912</v>
      </c>
      <c r="O15" s="258" t="n"/>
      <c r="P15" s="2883" t="n">
        <v>-1517.871904</v>
      </c>
      <c r="Q15" s="2883" t="n">
        <v>-1580.79966521204</v>
      </c>
      <c r="R15" s="2883" t="n">
        <v>62.92776121203997</v>
      </c>
      <c r="S15" s="2883" t="n">
        <v>-1642.828680333333</v>
      </c>
      <c r="T15" s="261" t="n">
        <v>-0.07606196423840073</v>
      </c>
      <c r="U15" s="1056" t="n"/>
      <c r="V15" s="2883" t="n">
        <v>-1545.021294</v>
      </c>
      <c r="W15" s="2883" t="n">
        <v>-1545.98100807425</v>
      </c>
      <c r="X15" s="2883" t="n">
        <v>-1371.15700833155</v>
      </c>
      <c r="Y15" s="2883" t="n">
        <v>0.9597140742500869</v>
      </c>
      <c r="Z15" s="2883" t="n">
        <v>-173.8642856684498</v>
      </c>
      <c r="AA15" s="2883" t="n">
        <v>-1449.718307</v>
      </c>
      <c r="AB15" s="261" t="n">
        <v>0.0657389691085688</v>
      </c>
      <c r="AC15" s="1056" t="n"/>
      <c r="AD15" s="2883" t="n">
        <v>-1332.1608245</v>
      </c>
      <c r="AE15" s="2883" t="n">
        <v>-1578.25090701125</v>
      </c>
      <c r="AF15" s="2883" t="n">
        <v>-1420.34451412915</v>
      </c>
      <c r="AG15" s="2883" t="n">
        <v>246.0900825112501</v>
      </c>
      <c r="AH15" s="2883" t="n">
        <v>88.18368962914997</v>
      </c>
      <c r="AI15" s="2883" t="n">
        <v>-1621.854984</v>
      </c>
      <c r="AJ15" s="261" t="n">
        <v>-0.1786190271990433</v>
      </c>
      <c r="AK15" s="1034" t="n"/>
      <c r="AL15" s="2883" t="n">
        <v>-1275.3911965</v>
      </c>
      <c r="AM15" s="2883" t="n">
        <v>-1551.491938104741</v>
      </c>
      <c r="AN15" s="2883" t="n">
        <v>-1413.265179716692</v>
      </c>
      <c r="AO15" s="2883" t="n">
        <v>0</v>
      </c>
      <c r="AP15" s="2883" t="n">
        <v>276.1007416047414</v>
      </c>
      <c r="AQ15" s="2883" t="n">
        <v>137.8739832166921</v>
      </c>
      <c r="AR15" s="2883" t="n">
        <v>-1587.144161000007</v>
      </c>
      <c r="AS15" s="258" t="n">
        <v>-0.1964238486714286</v>
      </c>
      <c r="AT15" s="1034" t="n"/>
      <c r="AU15" s="2883" t="n"/>
      <c r="AV15" s="2883" t="n"/>
      <c r="AW15" s="2883" t="n"/>
      <c r="AX15" s="2883" t="n"/>
      <c r="AY15" s="2883" t="n"/>
      <c r="AZ15" s="2883" t="n"/>
      <c r="BA15" s="258" t="n"/>
      <c r="BB15" s="1034" t="n"/>
      <c r="BC15" s="2883" t="n"/>
      <c r="BD15" s="2883" t="n"/>
      <c r="BE15" s="2883" t="n"/>
      <c r="BF15" s="2883" t="n"/>
      <c r="BG15" s="2883" t="n"/>
      <c r="BH15" s="2883" t="n"/>
      <c r="BI15" s="258" t="n"/>
      <c r="BJ15" s="1034" t="n"/>
      <c r="BK15" s="2883" t="n"/>
      <c r="BL15" s="2883" t="n"/>
      <c r="BM15" s="2883" t="n"/>
      <c r="BN15" s="2883" t="n"/>
      <c r="BO15" s="2883" t="n"/>
      <c r="BP15" s="2883" t="n"/>
      <c r="BQ15" s="2883" t="n"/>
      <c r="BR15" s="258" t="n"/>
      <c r="BS15" s="1034" t="n"/>
      <c r="BT15" s="2883" t="n"/>
      <c r="BU15" s="2883" t="n"/>
      <c r="BV15" s="2883" t="n"/>
      <c r="BW15" s="2883" t="n"/>
      <c r="BX15" s="2883" t="n"/>
      <c r="BY15" s="2883" t="n"/>
      <c r="BZ15" s="258" t="n"/>
      <c r="CA15" s="1034" t="n"/>
      <c r="CB15" s="2883" t="n"/>
      <c r="CC15" s="2883" t="n"/>
      <c r="CD15" s="2883" t="n"/>
      <c r="CE15" s="2883" t="n"/>
      <c r="CF15" s="2883" t="n"/>
      <c r="CG15" s="2883" t="n"/>
      <c r="CH15" s="258" t="n"/>
      <c r="CI15" s="1034" t="n"/>
      <c r="CJ15" s="2883" t="n"/>
      <c r="CK15" s="2883" t="n"/>
      <c r="CL15" s="2883" t="n"/>
      <c r="CM15" s="2883" t="n"/>
      <c r="CN15" s="2883" t="n"/>
      <c r="CO15" s="2883" t="n"/>
      <c r="CP15" s="258" t="n"/>
      <c r="CQ15" s="1034" t="n"/>
      <c r="CR15" s="2883">
        <f>+SUMIF($D$5:$CQ$5,CR$5,$D15:$CQ15)</f>
        <v/>
      </c>
      <c r="CS15" s="2883">
        <f>+SUMIF($D$5:$CQ$5,CS$5,$D15:$CQ15)</f>
        <v/>
      </c>
      <c r="CT15" s="2883">
        <f>+CT16+CT17</f>
        <v/>
      </c>
      <c r="CU15" s="2883">
        <f>+CR15-CS15</f>
        <v/>
      </c>
      <c r="CV15" s="2883">
        <f>+CR15-CT15</f>
        <v/>
      </c>
      <c r="CW15" s="2883">
        <f>+SUMIF($D$5:$CQ$5,CW$5,$D15:$CQ15)</f>
        <v/>
      </c>
      <c r="CX15" s="258">
        <f>IFERROR(CR15/CW15-1, "-")</f>
        <v/>
      </c>
      <c r="CY15" s="1522" t="n"/>
      <c r="CZ15" s="2883" t="n">
        <v>-18651.46023187346</v>
      </c>
      <c r="DA15" s="2883" t="n">
        <v>-17158.45485425815</v>
      </c>
      <c r="DB15" s="2883" t="n"/>
      <c r="DC15" s="2883" t="n"/>
      <c r="DD15" s="2883" t="n">
        <v>-17784.538758</v>
      </c>
      <c r="DE15" s="258">
        <f>(CZ15/DD15-1)</f>
        <v/>
      </c>
      <c r="DF15" s="258">
        <f>DA15/DD15-1</f>
        <v/>
      </c>
      <c r="DG15" s="258">
        <f>DB15/DD15-1</f>
        <v/>
      </c>
      <c r="DH15" s="258">
        <f>DC15/DD15-1</f>
        <v/>
      </c>
      <c r="DI15" s="2341" t="n"/>
      <c r="DJ15" s="2881" t="n"/>
      <c r="DK15" s="935" t="n"/>
      <c r="DT15" s="2886" t="n"/>
      <c r="DU15" s="2886" t="n"/>
    </row>
    <row customHeight="1" hidden="1" ht="13" r="16" s="3">
      <c r="A16" s="79" t="inlineStr">
        <is>
          <t>Fixe &amp; Internet</t>
        </is>
      </c>
      <c r="B16" s="11" t="n"/>
      <c r="C16" s="1568" t="inlineStr">
        <is>
          <t>PL10</t>
        </is>
      </c>
      <c r="D16" s="2890" t="n"/>
      <c r="E16" s="2890" t="n"/>
      <c r="F16" s="2890" t="n"/>
      <c r="G16" s="2890" t="n"/>
      <c r="H16" s="188" t="n"/>
      <c r="I16" s="27" t="n"/>
      <c r="J16" s="2890" t="n"/>
      <c r="K16" s="2890" t="n"/>
      <c r="L16" s="2890" t="n"/>
      <c r="M16" s="2890" t="n"/>
      <c r="N16" s="188" t="n"/>
      <c r="O16" s="27" t="n"/>
      <c r="P16" s="2890" t="n"/>
      <c r="Q16" s="2890" t="n"/>
      <c r="R16" s="2890" t="n"/>
      <c r="S16" s="2890" t="n"/>
      <c r="T16" s="188" t="n"/>
      <c r="U16" s="1059" t="n"/>
      <c r="V16" s="2890" t="n"/>
      <c r="W16" s="2890" t="n"/>
      <c r="X16" s="2890" t="n"/>
      <c r="Y16" s="2890" t="n"/>
      <c r="Z16" s="2890" t="n"/>
      <c r="AA16" s="2890" t="n"/>
      <c r="AB16" s="188" t="n"/>
      <c r="AC16" s="1059" t="n"/>
      <c r="AD16" s="2890" t="n"/>
      <c r="AE16" s="2890" t="n"/>
      <c r="AF16" s="2890" t="n"/>
      <c r="AG16" s="2890" t="n"/>
      <c r="AH16" s="2890" t="n"/>
      <c r="AI16" s="2890" t="n"/>
      <c r="AJ16" s="188" t="n"/>
      <c r="AK16" s="1040" t="n"/>
      <c r="AL16" s="2890" t="n"/>
      <c r="AM16" s="2890" t="n"/>
      <c r="AN16" s="2890" t="n"/>
      <c r="AO16" s="2890" t="n"/>
      <c r="AP16" s="2890" t="n"/>
      <c r="AQ16" s="2890" t="n"/>
      <c r="AR16" s="2890" t="n"/>
      <c r="AS16" s="27" t="n"/>
      <c r="AT16" s="1040" t="n"/>
      <c r="AU16" s="2890" t="n"/>
      <c r="AV16" s="2890" t="n"/>
      <c r="AW16" s="2890" t="n"/>
      <c r="AX16" s="2890" t="n"/>
      <c r="AY16" s="2890" t="n"/>
      <c r="AZ16" s="2890" t="n"/>
      <c r="BA16" s="27" t="n"/>
      <c r="BB16" s="1040" t="n"/>
      <c r="BC16" s="2890" t="n"/>
      <c r="BD16" s="2890" t="n"/>
      <c r="BE16" s="2890" t="n"/>
      <c r="BF16" s="2890" t="n"/>
      <c r="BG16" s="2890" t="n"/>
      <c r="BH16" s="2890" t="n"/>
      <c r="BI16" s="27" t="n"/>
      <c r="BJ16" s="1040" t="n"/>
      <c r="BK16" s="2890" t="n"/>
      <c r="BL16" s="2890" t="n"/>
      <c r="BM16" s="2890" t="n"/>
      <c r="BN16" s="2890" t="n"/>
      <c r="BO16" s="2890" t="n"/>
      <c r="BP16" s="2890" t="n"/>
      <c r="BQ16" s="2890" t="n"/>
      <c r="BR16" s="27" t="n"/>
      <c r="BS16" s="1040" t="n"/>
      <c r="BT16" s="2890" t="n"/>
      <c r="BU16" s="2890" t="n"/>
      <c r="BV16" s="2890" t="n"/>
      <c r="BW16" s="2890" t="n"/>
      <c r="BX16" s="2890" t="n"/>
      <c r="BY16" s="2890" t="n"/>
      <c r="BZ16" s="27" t="n"/>
      <c r="CA16" s="1040" t="n"/>
      <c r="CB16" s="2890" t="n"/>
      <c r="CC16" s="2890" t="n"/>
      <c r="CD16" s="2890" t="n"/>
      <c r="CE16" s="2890" t="n"/>
      <c r="CF16" s="2890" t="n"/>
      <c r="CG16" s="2890" t="n"/>
      <c r="CH16" s="27" t="n"/>
      <c r="CI16" s="1040" t="n"/>
      <c r="CJ16" s="2890" t="n"/>
      <c r="CK16" s="2890" t="n"/>
      <c r="CL16" s="2890" t="n"/>
      <c r="CM16" s="2890" t="n"/>
      <c r="CN16" s="2890" t="n"/>
      <c r="CO16" s="2890" t="n"/>
      <c r="CP16" s="27" t="n"/>
      <c r="CQ16" s="1040" t="n"/>
      <c r="CR16" s="2890">
        <f>+SUMIF($D$5:$CQ$5,CR$5,$D16:$CQ16)</f>
        <v/>
      </c>
      <c r="CS16" s="2890">
        <f>+SUMIF($D$5:$CQ$5,CS$5,$D16:$CQ16)</f>
        <v/>
      </c>
      <c r="CT16" s="2890">
        <f>+SUMIF($D$5:$CP$5,CT$5,$D16:$CP16)+SUMIF($D$5:$BI$5,CR$5,$D16:$BI16)</f>
        <v/>
      </c>
      <c r="CU16" s="2890">
        <f>+CR16-CS16</f>
        <v/>
      </c>
      <c r="CV16" s="2890">
        <f>+CR16-CT16</f>
        <v/>
      </c>
      <c r="CW16" s="2890">
        <f>+SUMIF($D$5:$CQ$5,CW$5,$D16:$CQ16)</f>
        <v/>
      </c>
      <c r="CX16" s="27">
        <f>IFERROR(CR16/CW16-1, "-")</f>
        <v/>
      </c>
      <c r="CY16" s="2892" t="n"/>
      <c r="CZ16" s="2890" t="n"/>
      <c r="DA16" s="2890" t="n"/>
      <c r="DB16" s="2890" t="n"/>
      <c r="DC16" s="2890" t="n"/>
      <c r="DD16" s="2890" t="n"/>
      <c r="DE16" s="27">
        <f>CZ16/DD16-1</f>
        <v/>
      </c>
      <c r="DF16" s="27" t="n"/>
      <c r="DG16" s="27" t="n"/>
      <c r="DH16" s="27" t="n"/>
      <c r="DI16" s="2341" t="n"/>
      <c r="DJ16" s="2881" t="n"/>
      <c r="DT16" s="2886" t="n"/>
      <c r="DU16" s="2886" t="n"/>
    </row>
    <row customHeight="1" ht="12.75" r="17" s="3">
      <c r="A17" s="79" t="inlineStr">
        <is>
          <t>Mobile</t>
        </is>
      </c>
      <c r="B17" s="11" t="n"/>
      <c r="C17" s="1568" t="inlineStr">
        <is>
          <t>PL11</t>
        </is>
      </c>
      <c r="D17" s="2890" t="n">
        <v>-1407.871257</v>
      </c>
      <c r="E17" s="2891" t="n">
        <v>-1517.72564662858</v>
      </c>
      <c r="F17" s="2890" t="n">
        <v>109.8543896285801</v>
      </c>
      <c r="G17" s="2890" t="n">
        <v>-1387.090927666667</v>
      </c>
      <c r="H17" s="188" t="n">
        <v>0.01498123080387348</v>
      </c>
      <c r="I17" s="27" t="n"/>
      <c r="J17" s="2890" t="n">
        <v>-1367.513988</v>
      </c>
      <c r="K17" s="2891" t="n">
        <v>-1459.5802900228</v>
      </c>
      <c r="L17" s="2890" t="n">
        <v>92.06630202280007</v>
      </c>
      <c r="M17" s="2890" t="n">
        <v>-1472.37587</v>
      </c>
      <c r="N17" s="188" t="n">
        <v>-0.07121950592683912</v>
      </c>
      <c r="O17" s="27" t="n"/>
      <c r="P17" s="2890" t="n">
        <v>-1517.871904</v>
      </c>
      <c r="Q17" s="2891" t="n">
        <v>-1580.79966521204</v>
      </c>
      <c r="R17" s="2890" t="n">
        <v>62.92776121203997</v>
      </c>
      <c r="S17" s="2890" t="n">
        <v>-1642.828680333333</v>
      </c>
      <c r="T17" s="188" t="n">
        <v>-0.07606196423840073</v>
      </c>
      <c r="U17" s="1059" t="n"/>
      <c r="V17" s="2890" t="n">
        <v>-1545.021294</v>
      </c>
      <c r="W17" s="2891" t="n">
        <v>-1545.98100807425</v>
      </c>
      <c r="X17" s="2890" t="n">
        <v>-1371.15700833155</v>
      </c>
      <c r="Y17" s="2890" t="n">
        <v>0.9597140742500869</v>
      </c>
      <c r="Z17" s="2890" t="n">
        <v>-173.8642856684498</v>
      </c>
      <c r="AA17" s="2890" t="n">
        <v>-1449.718307</v>
      </c>
      <c r="AB17" s="188" t="n">
        <v>0.0657389691085688</v>
      </c>
      <c r="AC17" s="1059" t="n"/>
      <c r="AD17" s="2890" t="n">
        <v>-1332.1608245</v>
      </c>
      <c r="AE17" s="2891" t="n">
        <v>-1578.25090701125</v>
      </c>
      <c r="AF17" s="2890" t="n">
        <v>-1420.34451412915</v>
      </c>
      <c r="AG17" s="2890" t="n">
        <v>246.0900825112501</v>
      </c>
      <c r="AH17" s="2890" t="n">
        <v>88.18368962914997</v>
      </c>
      <c r="AI17" s="2890" t="n">
        <v>-1621.854984</v>
      </c>
      <c r="AJ17" s="188" t="n">
        <v>-0.1786190271990433</v>
      </c>
      <c r="AK17" s="1040" t="n"/>
      <c r="AL17" s="2890" t="n">
        <v>-1275.3911965</v>
      </c>
      <c r="AM17" s="2891" t="n">
        <v>-1551.491938104741</v>
      </c>
      <c r="AN17" s="2890" t="n">
        <v>-1413.265179716692</v>
      </c>
      <c r="AO17" s="2891" t="n">
        <v>0</v>
      </c>
      <c r="AP17" s="2890" t="n">
        <v>276.1007416047414</v>
      </c>
      <c r="AQ17" s="2890" t="n">
        <v>137.8739832166921</v>
      </c>
      <c r="AR17" s="2890" t="n">
        <v>-1587.144161000007</v>
      </c>
      <c r="AS17" s="27" t="n">
        <v>-0.1964238486714286</v>
      </c>
      <c r="AT17" s="1040" t="n"/>
      <c r="AU17" s="2890" t="n"/>
      <c r="AV17" s="2891" t="n"/>
      <c r="AW17" s="2891" t="n"/>
      <c r="AX17" s="2890" t="n"/>
      <c r="AY17" s="2890" t="n"/>
      <c r="AZ17" s="2890" t="n"/>
      <c r="BA17" s="27" t="n"/>
      <c r="BB17" s="1040" t="n"/>
      <c r="BC17" s="2890" t="n"/>
      <c r="BD17" s="2891" t="n"/>
      <c r="BE17" s="2891" t="n"/>
      <c r="BF17" s="2890" t="n"/>
      <c r="BG17" s="2890" t="n"/>
      <c r="BH17" s="2890" t="n"/>
      <c r="BI17" s="27" t="n"/>
      <c r="BJ17" s="1040" t="n"/>
      <c r="BK17" s="2890" t="n"/>
      <c r="BL17" s="2891" t="n"/>
      <c r="BM17" s="2891" t="n"/>
      <c r="BN17" s="2891" t="n"/>
      <c r="BO17" s="2890" t="n"/>
      <c r="BP17" s="2890" t="n"/>
      <c r="BQ17" s="2890" t="n"/>
      <c r="BR17" s="27" t="n"/>
      <c r="BS17" s="1040" t="n"/>
      <c r="BT17" s="2890" t="n"/>
      <c r="BU17" s="2891" t="n"/>
      <c r="BV17" s="2891" t="n"/>
      <c r="BW17" s="2890" t="n"/>
      <c r="BX17" s="2890" t="n"/>
      <c r="BY17" s="2890" t="n"/>
      <c r="BZ17" s="27" t="n"/>
      <c r="CA17" s="1040" t="n"/>
      <c r="CB17" s="2890" t="n"/>
      <c r="CC17" s="2891" t="n"/>
      <c r="CD17" s="2891" t="n"/>
      <c r="CE17" s="2890" t="n"/>
      <c r="CF17" s="2890" t="n"/>
      <c r="CG17" s="2890" t="n"/>
      <c r="CH17" s="27" t="n"/>
      <c r="CI17" s="1040" t="n"/>
      <c r="CJ17" s="2890" t="n"/>
      <c r="CK17" s="2891" t="n"/>
      <c r="CL17" s="2891" t="n"/>
      <c r="CM17" s="2890" t="n"/>
      <c r="CN17" s="2890" t="n"/>
      <c r="CO17" s="2890" t="n"/>
      <c r="CP17" s="27" t="n"/>
      <c r="CQ17" s="1040" t="n"/>
      <c r="CR17" s="2890">
        <f>+SUMIF($D$5:$CQ$5,CR$5,$D17:$CQ17)</f>
        <v/>
      </c>
      <c r="CS17" s="2890">
        <f>+SUMIF($D$5:$CQ$5,CS$5,$D17:$CQ17)</f>
        <v/>
      </c>
      <c r="CT17" s="2890">
        <f>+CT18</f>
        <v/>
      </c>
      <c r="CU17" s="2890">
        <f>+CR17-CS17</f>
        <v/>
      </c>
      <c r="CV17" s="2890">
        <f>+CR17-CT17</f>
        <v/>
      </c>
      <c r="CW17" s="2890">
        <f>+SUMIF($D$5:$CQ$5,CW$5,$D17:$CQ17)</f>
        <v/>
      </c>
      <c r="CX17" s="27">
        <f>IFERROR(CR17/CW17-1, "-")</f>
        <v/>
      </c>
      <c r="CY17" s="2892" t="n"/>
      <c r="CZ17" s="2891" t="n">
        <v>-18651.46023187346</v>
      </c>
      <c r="DA17" s="2890" t="n">
        <v>-17158.45485425815</v>
      </c>
      <c r="DB17" s="2890" t="n"/>
      <c r="DC17" s="2890" t="n"/>
      <c r="DD17" s="2890" t="n">
        <v>-17784.538758</v>
      </c>
      <c r="DE17" s="27">
        <f>(CZ17/DD17-1)</f>
        <v/>
      </c>
      <c r="DF17" s="27">
        <f>DA17/DD17-1</f>
        <v/>
      </c>
      <c r="DG17" s="27">
        <f>DB17/DD17-1</f>
        <v/>
      </c>
      <c r="DH17" s="27">
        <f>DC17/DD17-1</f>
        <v/>
      </c>
      <c r="DI17" s="2341" t="n"/>
      <c r="DJ17" s="2881" t="n"/>
      <c r="DT17" s="2886" t="n"/>
      <c r="DU17" s="2886" t="n"/>
    </row>
    <row customFormat="1" customHeight="1" ht="15.5" r="18" s="64">
      <c r="A18" s="106" t="inlineStr">
        <is>
          <t>Intercompagnie Mobile</t>
        </is>
      </c>
      <c r="B18" s="53" t="n"/>
      <c r="C18" s="1568" t="inlineStr">
        <is>
          <t>PL12</t>
        </is>
      </c>
      <c r="D18" s="2887" t="n">
        <v>-1407.871257</v>
      </c>
      <c r="E18" s="2887" t="n">
        <v>-1517.72564662858</v>
      </c>
      <c r="F18" s="2887" t="n">
        <v>109.8543896285801</v>
      </c>
      <c r="G18" s="2887" t="n">
        <v>-1387.090927666667</v>
      </c>
      <c r="H18" s="1202" t="n">
        <v>0.01498123080387348</v>
      </c>
      <c r="I18" s="436" t="n"/>
      <c r="J18" s="2887" t="n">
        <v>-1367.513988</v>
      </c>
      <c r="K18" s="2887" t="n">
        <v>-1459.5802900228</v>
      </c>
      <c r="L18" s="2887" t="n">
        <v>92.06630202280007</v>
      </c>
      <c r="M18" s="2887" t="n">
        <v>-1472.37587</v>
      </c>
      <c r="N18" s="1202" t="n">
        <v>-0.07121950592683912</v>
      </c>
      <c r="O18" s="436" t="n"/>
      <c r="P18" s="2887" t="n">
        <v>-1517.871904</v>
      </c>
      <c r="Q18" s="2887" t="n">
        <v>-1580.79966521204</v>
      </c>
      <c r="R18" s="2887" t="n">
        <v>62.92776121203997</v>
      </c>
      <c r="S18" s="2887" t="n">
        <v>-1642.828680333333</v>
      </c>
      <c r="T18" s="1202" t="n">
        <v>-0.07606196423840073</v>
      </c>
      <c r="U18" s="1057" t="n"/>
      <c r="V18" s="2887" t="n">
        <v>-1545.021294</v>
      </c>
      <c r="W18" s="2887" t="n">
        <v>-1545.98100807425</v>
      </c>
      <c r="X18" s="2887" t="n">
        <v>-1371.15700833155</v>
      </c>
      <c r="Y18" s="2887" t="n">
        <v>0.9597140742500869</v>
      </c>
      <c r="Z18" s="2887" t="n">
        <v>-173.8642856684498</v>
      </c>
      <c r="AA18" s="2887" t="n">
        <v>-1449.718307</v>
      </c>
      <c r="AB18" s="1202" t="n">
        <v>0.0657389691085688</v>
      </c>
      <c r="AC18" s="1057" t="n"/>
      <c r="AD18" s="2887" t="n">
        <v>-1332.1608245</v>
      </c>
      <c r="AE18" s="2887" t="n">
        <v>-1578.25090701125</v>
      </c>
      <c r="AF18" s="2887" t="n">
        <v>-1420.34451412915</v>
      </c>
      <c r="AG18" s="2887" t="n">
        <v>246.0900825112501</v>
      </c>
      <c r="AH18" s="2887" t="n">
        <v>88.18368962914997</v>
      </c>
      <c r="AI18" s="2887" t="n">
        <v>-1621.854984</v>
      </c>
      <c r="AJ18" s="1202" t="n">
        <v>-0.1786190271990433</v>
      </c>
      <c r="AK18" s="1302" t="n"/>
      <c r="AL18" s="2887" t="n">
        <v>-1275.3911965</v>
      </c>
      <c r="AM18" s="2887" t="n">
        <v>-1551.491938104741</v>
      </c>
      <c r="AN18" s="2887" t="n">
        <v>-1413.265179716692</v>
      </c>
      <c r="AO18" s="2887" t="n">
        <v>0</v>
      </c>
      <c r="AP18" s="2887" t="n">
        <v>276.1007416047414</v>
      </c>
      <c r="AQ18" s="2887" t="n">
        <v>137.8739832166921</v>
      </c>
      <c r="AR18" s="2887" t="n">
        <v>-1587.144161000007</v>
      </c>
      <c r="AS18" s="436" t="n">
        <v>-0.1964238486714286</v>
      </c>
      <c r="AT18" s="1302" t="n"/>
      <c r="AU18" s="2887" t="n"/>
      <c r="AV18" s="2887" t="n"/>
      <c r="AW18" s="2887" t="n"/>
      <c r="AX18" s="2887" t="n"/>
      <c r="AY18" s="2887" t="n"/>
      <c r="AZ18" s="2887" t="n"/>
      <c r="BA18" s="436" t="n"/>
      <c r="BB18" s="1302" t="n"/>
      <c r="BC18" s="2887" t="n"/>
      <c r="BD18" s="2887" t="n"/>
      <c r="BE18" s="2887" t="n"/>
      <c r="BF18" s="2887" t="n"/>
      <c r="BG18" s="2887" t="n"/>
      <c r="BH18" s="2887" t="n"/>
      <c r="BI18" s="436" t="n"/>
      <c r="BJ18" s="1302" t="n"/>
      <c r="BK18" s="2887" t="n"/>
      <c r="BL18" s="2887" t="n"/>
      <c r="BM18" s="2887" t="n"/>
      <c r="BN18" s="2887" t="n"/>
      <c r="BO18" s="2887" t="n"/>
      <c r="BP18" s="2887" t="n"/>
      <c r="BQ18" s="2887" t="n"/>
      <c r="BR18" s="436" t="n"/>
      <c r="BS18" s="1302" t="n"/>
      <c r="BT18" s="2887" t="n"/>
      <c r="BU18" s="2887" t="n"/>
      <c r="BV18" s="2887" t="n"/>
      <c r="BW18" s="2887" t="n"/>
      <c r="BX18" s="2887" t="n"/>
      <c r="BY18" s="2887" t="n"/>
      <c r="BZ18" s="436" t="n"/>
      <c r="CA18" s="1302" t="n"/>
      <c r="CB18" s="2887" t="n"/>
      <c r="CC18" s="2887" t="n"/>
      <c r="CD18" s="2887" t="n"/>
      <c r="CE18" s="2887" t="n"/>
      <c r="CF18" s="2887" t="n"/>
      <c r="CG18" s="2887" t="n"/>
      <c r="CH18" s="436" t="n"/>
      <c r="CI18" s="1302" t="n"/>
      <c r="CJ18" s="2887" t="n"/>
      <c r="CK18" s="2887" t="n"/>
      <c r="CL18" s="2887" t="n"/>
      <c r="CM18" s="2887" t="n"/>
      <c r="CN18" s="2887" t="n"/>
      <c r="CO18" s="2887" t="n"/>
      <c r="CP18" s="436" t="n"/>
      <c r="CQ18" s="1302" t="n"/>
      <c r="CR18" s="2887">
        <f>+SUMIF($D$5:$CQ$5,CR$5,$D18:$CQ18)</f>
        <v/>
      </c>
      <c r="CS18" s="2887">
        <f>+SUMIF($D$5:$CQ$5,CS$5,$D18:$CQ18)</f>
        <v/>
      </c>
      <c r="CT18" s="2887">
        <f>'Marge Mobile'!CT58</f>
        <v/>
      </c>
      <c r="CU18" s="2887">
        <f>+CR18-CS18</f>
        <v/>
      </c>
      <c r="CV18" s="2887">
        <f>+CR18-CT18</f>
        <v/>
      </c>
      <c r="CW18" s="2887">
        <f>+SUMIF($D$5:$CQ$5,CW$5,$D18:$CQ18)</f>
        <v/>
      </c>
      <c r="CX18" s="436">
        <f>IFERROR(CR18/CW18-1, "-")</f>
        <v/>
      </c>
      <c r="CY18" s="2889" t="n"/>
      <c r="CZ18" s="2887" t="n">
        <v>-18651.46023187346</v>
      </c>
      <c r="DA18" s="2887" t="n">
        <v>-17158.45485425815</v>
      </c>
      <c r="DB18" s="2887" t="n"/>
      <c r="DC18" s="2887" t="n"/>
      <c r="DD18" s="2887" t="n">
        <v>-17784.538758</v>
      </c>
      <c r="DE18" s="436">
        <f>(CZ18/DD18-1)</f>
        <v/>
      </c>
      <c r="DF18" s="436">
        <f>DA18/DD18-1</f>
        <v/>
      </c>
      <c r="DG18" s="436">
        <f>DB18/DD18-1</f>
        <v/>
      </c>
      <c r="DH18" s="436">
        <f>DC18/DD18-1</f>
        <v/>
      </c>
      <c r="DI18" s="2341" t="n"/>
      <c r="DJ18" s="2881" t="n"/>
      <c r="DK18" s="2298" t="n"/>
      <c r="DT18" s="2886" t="n"/>
      <c r="DU18" s="2886" t="n"/>
    </row>
    <row collapsed="1" customHeight="1" ht="13" r="19" s="3">
      <c r="A19" s="74" t="n"/>
      <c r="B19" s="11" t="n"/>
      <c r="C19" s="1568" t="inlineStr">
        <is>
          <t>PL13</t>
        </is>
      </c>
      <c r="D19" s="2893" t="n"/>
      <c r="E19" s="2893" t="n"/>
      <c r="F19" s="2890" t="n"/>
      <c r="G19" s="2893" t="n"/>
      <c r="H19" s="188" t="n"/>
      <c r="I19" s="27" t="n"/>
      <c r="J19" s="2893" t="n"/>
      <c r="K19" s="2893" t="n"/>
      <c r="L19" s="2890" t="n"/>
      <c r="M19" s="2893" t="n"/>
      <c r="N19" s="188" t="n"/>
      <c r="O19" s="27" t="n"/>
      <c r="P19" s="2893" t="n"/>
      <c r="Q19" s="2893" t="n"/>
      <c r="R19" s="2890" t="n"/>
      <c r="S19" s="2893" t="n"/>
      <c r="T19" s="188" t="n"/>
      <c r="U19" s="1059" t="n"/>
      <c r="V19" s="2893" t="n"/>
      <c r="W19" s="2893" t="n"/>
      <c r="X19" s="2893" t="n"/>
      <c r="Y19" s="2890" t="n"/>
      <c r="Z19" s="2890" t="n"/>
      <c r="AA19" s="2893" t="n"/>
      <c r="AB19" s="188" t="n"/>
      <c r="AC19" s="1059" t="n"/>
      <c r="AD19" s="2893" t="n"/>
      <c r="AE19" s="2893" t="n"/>
      <c r="AF19" s="2893" t="n"/>
      <c r="AG19" s="2890" t="n"/>
      <c r="AH19" s="2890" t="n"/>
      <c r="AI19" s="2893" t="n"/>
      <c r="AJ19" s="188" t="n"/>
      <c r="AK19" s="1040" t="n"/>
      <c r="AL19" s="2893" t="n"/>
      <c r="AM19" s="2893" t="n"/>
      <c r="AN19" s="2893" t="n"/>
      <c r="AO19" s="2893" t="n"/>
      <c r="AP19" s="2890" t="n"/>
      <c r="AQ19" s="2890" t="n"/>
      <c r="AR19" s="2893" t="n"/>
      <c r="AS19" s="27" t="n"/>
      <c r="AT19" s="1040" t="n"/>
      <c r="AU19" s="2893" t="n"/>
      <c r="AV19" s="2893" t="n"/>
      <c r="AW19" s="2893" t="n"/>
      <c r="AX19" s="2890" t="n"/>
      <c r="AY19" s="2890" t="n"/>
      <c r="AZ19" s="2893" t="n"/>
      <c r="BA19" s="27" t="n"/>
      <c r="BB19" s="1040" t="n"/>
      <c r="BC19" s="2893" t="n"/>
      <c r="BD19" s="2893" t="n"/>
      <c r="BE19" s="2893" t="n"/>
      <c r="BF19" s="2890" t="n"/>
      <c r="BG19" s="2890" t="n"/>
      <c r="BH19" s="2893" t="n"/>
      <c r="BI19" s="27" t="n"/>
      <c r="BJ19" s="1040" t="n"/>
      <c r="BK19" s="2893" t="n"/>
      <c r="BL19" s="2893" t="n"/>
      <c r="BM19" s="2893" t="n"/>
      <c r="BN19" s="2893" t="n"/>
      <c r="BO19" s="2890" t="n"/>
      <c r="BP19" s="2890" t="n"/>
      <c r="BQ19" s="2893" t="n"/>
      <c r="BR19" s="27" t="n"/>
      <c r="BS19" s="1040" t="n"/>
      <c r="BT19" s="2893" t="n"/>
      <c r="BU19" s="2893" t="n"/>
      <c r="BV19" s="2893" t="n"/>
      <c r="BW19" s="2890" t="n"/>
      <c r="BX19" s="2890" t="n"/>
      <c r="BY19" s="2893" t="n"/>
      <c r="BZ19" s="27" t="n"/>
      <c r="CA19" s="1040" t="n"/>
      <c r="CB19" s="2893" t="n"/>
      <c r="CC19" s="2893" t="n"/>
      <c r="CD19" s="2893" t="n"/>
      <c r="CE19" s="2890" t="n"/>
      <c r="CF19" s="2890" t="n"/>
      <c r="CG19" s="2893" t="n"/>
      <c r="CH19" s="27" t="n"/>
      <c r="CI19" s="1040" t="n"/>
      <c r="CJ19" s="2893" t="n"/>
      <c r="CK19" s="2893" t="n"/>
      <c r="CL19" s="2893" t="n"/>
      <c r="CM19" s="2890" t="n"/>
      <c r="CN19" s="2890" t="n"/>
      <c r="CO19" s="2893" t="n"/>
      <c r="CP19" s="27" t="n"/>
      <c r="CQ19" s="1040" t="n"/>
      <c r="CR19" s="2893" t="n"/>
      <c r="CS19" s="2890">
        <f>+SUMIF($D$5:$CQ$5,CS$5,$D19:$CQ19)</f>
        <v/>
      </c>
      <c r="CT19" s="2890">
        <f>+SUMIF($D$5:$CP$5,CT$5,$D19:$CX19)+SUMIF($D$5:$AJ$5,CR$5,$D19:$AJ19)</f>
        <v/>
      </c>
      <c r="CU19" s="2890">
        <f>+CR19-CS19</f>
        <v/>
      </c>
      <c r="CV19" s="2890">
        <f>+CR19-CT19</f>
        <v/>
      </c>
      <c r="CW19" s="2890">
        <f>+SUMIF($D$5:$CQ$5,CW$5,$D19:$CQ19)</f>
        <v/>
      </c>
      <c r="CX19" s="27">
        <f>IFERROR(CR19/CW19-1, "-")</f>
        <v/>
      </c>
      <c r="CY19" s="2892" t="n"/>
      <c r="CZ19" s="2893" t="n"/>
      <c r="DA19" s="2893" t="n"/>
      <c r="DB19" s="2893" t="n"/>
      <c r="DC19" s="2893" t="n"/>
      <c r="DD19" s="2893" t="n"/>
      <c r="DE19" s="27" t="n"/>
      <c r="DF19" s="27" t="n"/>
      <c r="DG19" s="27" t="n"/>
      <c r="DH19" s="27" t="n"/>
      <c r="DI19" s="2341" t="n"/>
      <c r="DJ19" s="2881" t="n"/>
      <c r="DT19" s="2886" t="n"/>
      <c r="DU19" s="2886" t="n"/>
    </row>
    <row customFormat="1" customHeight="1" ht="13" r="20" s="21">
      <c r="A20" s="78" t="inlineStr">
        <is>
          <t>Marge Brute</t>
        </is>
      </c>
      <c r="B20" s="19" t="n"/>
      <c r="C20" s="1568" t="inlineStr">
        <is>
          <t>PL14</t>
        </is>
      </c>
      <c r="D20" s="2883" t="n">
        <v>6917.03151754314</v>
      </c>
      <c r="E20" s="2883" t="n">
        <v>8009.36342126158</v>
      </c>
      <c r="F20" s="2883" t="n">
        <v>-1092.33190371844</v>
      </c>
      <c r="G20" s="2883" t="n">
        <v>8093.716781333333</v>
      </c>
      <c r="H20" s="261" t="n">
        <v>-0.1453825597782221</v>
      </c>
      <c r="I20" s="258" t="n"/>
      <c r="J20" s="2883" t="n">
        <v>6232.39703391381</v>
      </c>
      <c r="K20" s="2883" t="n">
        <v>7322.54239915421</v>
      </c>
      <c r="L20" s="2883" t="n">
        <v>-1090.1453652404</v>
      </c>
      <c r="M20" s="2883" t="n">
        <v>7587.48497090339</v>
      </c>
      <c r="N20" s="261" t="n">
        <v>-0.1785951395206834</v>
      </c>
      <c r="O20" s="258" t="n"/>
      <c r="P20" s="2883" t="n">
        <v>6425.62049354306</v>
      </c>
      <c r="Q20" s="2883" t="n">
        <v>7892.33928055152</v>
      </c>
      <c r="R20" s="2883" t="n">
        <v>-1466.71878700846</v>
      </c>
      <c r="S20" s="2883" t="n">
        <v>8316.898617763291</v>
      </c>
      <c r="T20" s="261" t="n">
        <v>-0.2274018490715789</v>
      </c>
      <c r="U20" s="1056" t="n"/>
      <c r="V20" s="2883" t="n">
        <v>6535.20790287602</v>
      </c>
      <c r="W20" s="2883" t="n">
        <v>7816.55691968276</v>
      </c>
      <c r="X20" s="2883" t="n">
        <v>6504.96777046543</v>
      </c>
      <c r="Y20" s="2883" t="n">
        <v>-1281.34901680674</v>
      </c>
      <c r="Z20" s="2883" t="n">
        <v>30.24013241059038</v>
      </c>
      <c r="AA20" s="2883" t="n">
        <v>7830.179427847458</v>
      </c>
      <c r="AB20" s="261" t="n">
        <v>-0.1653821009983458</v>
      </c>
      <c r="AC20" s="1056" t="n"/>
      <c r="AD20" s="2883" t="n">
        <v>6622.58148162398</v>
      </c>
      <c r="AE20" s="2883" t="n">
        <v>8194.21269411347</v>
      </c>
      <c r="AF20" s="2883" t="n">
        <v>6779.27016395918</v>
      </c>
      <c r="AG20" s="2883" t="n">
        <v>-1571.63121248949</v>
      </c>
      <c r="AH20" s="2883" t="n">
        <v>-156.6886823351997</v>
      </c>
      <c r="AI20" s="2883" t="n">
        <v>7512.344952966512</v>
      </c>
      <c r="AJ20" s="261" t="n">
        <v>-0.1184401777225602</v>
      </c>
      <c r="AK20" s="1034" t="n"/>
      <c r="AL20" s="2883" t="n">
        <v>5186.671286500001</v>
      </c>
      <c r="AM20" s="2883" t="n">
        <v>7915.193963598024</v>
      </c>
      <c r="AN20" s="2883" t="n">
        <v>6681.882028992938</v>
      </c>
      <c r="AO20" s="2883" t="n">
        <v>0</v>
      </c>
      <c r="AP20" s="2883" t="n">
        <v>-2728.522677098023</v>
      </c>
      <c r="AQ20" s="2883" t="n">
        <v>-1495.210742492937</v>
      </c>
      <c r="AR20" s="2883" t="n">
        <v>7359.611675186024</v>
      </c>
      <c r="AS20" s="258" t="n">
        <v>-0.2952520438017674</v>
      </c>
      <c r="AT20" s="1034" t="n"/>
      <c r="AU20" s="2883" t="n"/>
      <c r="AV20" s="2883" t="n"/>
      <c r="AW20" s="2883" t="n"/>
      <c r="AX20" s="2883" t="n"/>
      <c r="AY20" s="2883" t="n"/>
      <c r="AZ20" s="2883" t="n"/>
      <c r="BA20" s="258" t="n"/>
      <c r="BB20" s="1034" t="n"/>
      <c r="BC20" s="2883" t="n"/>
      <c r="BD20" s="2883" t="n"/>
      <c r="BE20" s="2883" t="n"/>
      <c r="BF20" s="2883" t="n"/>
      <c r="BG20" s="2883" t="n"/>
      <c r="BH20" s="2883" t="n"/>
      <c r="BI20" s="258" t="n"/>
      <c r="BJ20" s="1034" t="n"/>
      <c r="BK20" s="2883" t="n"/>
      <c r="BL20" s="2883" t="n"/>
      <c r="BM20" s="2883" t="n"/>
      <c r="BN20" s="2883" t="n"/>
      <c r="BO20" s="2883" t="n"/>
      <c r="BP20" s="2883" t="n"/>
      <c r="BQ20" s="2883" t="n"/>
      <c r="BR20" s="258" t="n"/>
      <c r="BS20" s="1034" t="n"/>
      <c r="BT20" s="2883" t="n"/>
      <c r="BU20" s="2883" t="n"/>
      <c r="BV20" s="2883" t="n"/>
      <c r="BW20" s="2883" t="n"/>
      <c r="BX20" s="2883" t="n"/>
      <c r="BY20" s="2883" t="n"/>
      <c r="BZ20" s="258" t="n"/>
      <c r="CA20" s="1034" t="n"/>
      <c r="CB20" s="2883" t="n"/>
      <c r="CC20" s="2883" t="n"/>
      <c r="CD20" s="2883" t="n"/>
      <c r="CE20" s="2883" t="n"/>
      <c r="CF20" s="2883" t="n"/>
      <c r="CG20" s="2883" t="n"/>
      <c r="CH20" s="258" t="n"/>
      <c r="CI20" s="1034" t="n"/>
      <c r="CJ20" s="2883" t="n"/>
      <c r="CK20" s="2883" t="n"/>
      <c r="CL20" s="2883" t="n"/>
      <c r="CM20" s="2883" t="n"/>
      <c r="CN20" s="2883" t="n"/>
      <c r="CO20" s="2883" t="n"/>
      <c r="CP20" s="258" t="n"/>
      <c r="CQ20" s="1034" t="n"/>
      <c r="CR20" s="2894">
        <f>+SUMIF($D$5:$CQ$5,CR$5,$D20:$CQ20)</f>
        <v/>
      </c>
      <c r="CS20" s="2883">
        <f>+SUMIF($D$5:$CQ$5,CS$5,$D20:$CQ20)</f>
        <v/>
      </c>
      <c r="CT20" s="2883">
        <f>+CT7+CT15</f>
        <v/>
      </c>
      <c r="CU20" s="2883">
        <f>+CR20-CS20</f>
        <v/>
      </c>
      <c r="CV20" s="2883">
        <f>+CR20-CT20</f>
        <v/>
      </c>
      <c r="CW20" s="2883">
        <f>+SUMIF($D$5:$CQ$5,CW$5,$D20:$CQ20)</f>
        <v/>
      </c>
      <c r="CX20" s="258">
        <f>IFERROR(CR20/CW20-1, "-")</f>
        <v/>
      </c>
      <c r="CY20" s="1522" t="n"/>
      <c r="CZ20" s="2883" t="n">
        <v>95682.30343335046</v>
      </c>
      <c r="DA20" s="2883" t="n">
        <v>83725.3848077405</v>
      </c>
      <c r="DB20" s="2883" t="n"/>
      <c r="DC20" s="2883" t="n"/>
      <c r="DD20" s="2883" t="n">
        <v>88407.59184100003</v>
      </c>
      <c r="DE20" s="258">
        <f>CZ20/DD20-1</f>
        <v/>
      </c>
      <c r="DF20" s="258">
        <f>DA20/DD20-1</f>
        <v/>
      </c>
      <c r="DG20" s="258">
        <f>DB20/DD20-1</f>
        <v/>
      </c>
      <c r="DH20" s="258">
        <f>DC20/DD20-1</f>
        <v/>
      </c>
      <c r="DI20" s="2341" t="n"/>
      <c r="DJ20" s="2881" t="n"/>
      <c r="DK20" s="935" t="n"/>
      <c r="DT20" s="2886" t="n"/>
      <c r="DU20" s="2886" t="n"/>
    </row>
    <row customFormat="1" customHeight="1" ht="13" r="21" s="259">
      <c r="A21" s="260" t="inlineStr">
        <is>
          <t>% CA</t>
        </is>
      </c>
      <c r="B21" s="258" t="n"/>
      <c r="C21" s="1568" t="inlineStr">
        <is>
          <t>PL15</t>
        </is>
      </c>
      <c r="D21" s="258" t="n">
        <v>0.830884360439001</v>
      </c>
      <c r="E21" s="258" t="n">
        <v>0.84069366457968</v>
      </c>
      <c r="F21" s="27" t="n">
        <v>-0.009809304140678989</v>
      </c>
      <c r="G21" s="258" t="n">
        <v>0.8536948569951567</v>
      </c>
      <c r="H21" s="1185" t="n">
        <v>-0.0002671973055623666</v>
      </c>
      <c r="I21" s="1048" t="n"/>
      <c r="J21" s="258" t="n">
        <v>0.82006184229567</v>
      </c>
      <c r="K21" s="258" t="n">
        <v>0.83380096797992</v>
      </c>
      <c r="L21" s="2895" t="n">
        <v>-0.01373912568424998</v>
      </c>
      <c r="M21" s="258" t="n">
        <v>0.8374836108571857</v>
      </c>
      <c r="N21" s="1185" t="n">
        <v>-0.0002080251880234896</v>
      </c>
      <c r="O21" s="1048" t="n"/>
      <c r="P21" s="258" t="n">
        <v>0.8089163017932161</v>
      </c>
      <c r="Q21" s="258" t="n">
        <v>0.8331282086895829</v>
      </c>
      <c r="R21" s="2895" t="n">
        <v>-0.02421190689636689</v>
      </c>
      <c r="S21" s="258" t="n">
        <v>0.8350528452071887</v>
      </c>
      <c r="T21" s="1185" t="n">
        <v>-0.0003129926873967814</v>
      </c>
      <c r="U21" s="1200" t="n"/>
      <c r="V21" s="258" t="n">
        <v>0.8087899171724812</v>
      </c>
      <c r="W21" s="258" t="n">
        <v>0.83487586165169</v>
      </c>
      <c r="X21" s="258" t="n">
        <v>0.825909689493138</v>
      </c>
      <c r="Y21" s="1048" t="n">
        <v>-0.02608594447920893</v>
      </c>
      <c r="Z21" s="1048" t="n">
        <v>-0.01711977232065692</v>
      </c>
      <c r="AA21" s="258" t="n">
        <v>0.8437786332972095</v>
      </c>
      <c r="AB21" s="1185" t="n">
        <v>-0.0004146670079568615</v>
      </c>
      <c r="AC21" s="1200" t="n"/>
      <c r="AD21" s="258" t="n">
        <v>0.8325324978190138</v>
      </c>
      <c r="AE21" s="258" t="n">
        <v>0.838500201031231</v>
      </c>
      <c r="AF21" s="258" t="n">
        <v>0.8267791146424589</v>
      </c>
      <c r="AG21" s="2895" t="n">
        <v>-0.005967703212217117</v>
      </c>
      <c r="AH21" s="1048" t="n">
        <v>0.005753383176554934</v>
      </c>
      <c r="AI21" s="258" t="n">
        <v>0.8224414841811946</v>
      </c>
      <c r="AJ21" s="1185" t="n">
        <v>0.0001226958249542309</v>
      </c>
      <c r="AK21" s="1227" t="n"/>
      <c r="AL21" s="258" t="n">
        <v>0.802634035208539</v>
      </c>
      <c r="AM21" s="258" t="n">
        <v>0.8361103395407177</v>
      </c>
      <c r="AN21" s="258" t="n">
        <v>0.008254182236246242</v>
      </c>
      <c r="AO21" s="258" t="n">
        <v>0</v>
      </c>
      <c r="AP21" s="1048" t="n">
        <v>-0.03347630433217873</v>
      </c>
      <c r="AQ21" s="1048" t="n">
        <v>0.7943798529722927</v>
      </c>
      <c r="AR21" s="258" t="n">
        <v>0.8226011539757633</v>
      </c>
      <c r="AS21" s="1048" t="n">
        <v>-0.0002427314704181971</v>
      </c>
      <c r="AT21" s="1227" t="n"/>
      <c r="AU21" s="258" t="n"/>
      <c r="AV21" s="258" t="n"/>
      <c r="AW21" s="258" t="n"/>
      <c r="AX21" s="2895" t="n"/>
      <c r="AY21" s="2895" t="n"/>
      <c r="AZ21" s="258" t="n"/>
      <c r="BA21" s="1048" t="n"/>
      <c r="BB21" s="1227" t="n"/>
      <c r="BC21" s="258" t="n"/>
      <c r="BD21" s="258" t="n"/>
      <c r="BE21" s="258" t="n"/>
      <c r="BF21" s="2895" t="n"/>
      <c r="BG21" s="2895" t="n"/>
      <c r="BH21" s="258" t="n"/>
      <c r="BI21" s="1048" t="n"/>
      <c r="BJ21" s="1227" t="n"/>
      <c r="BK21" s="258" t="n"/>
      <c r="BL21" s="258" t="n"/>
      <c r="BM21" s="258" t="n"/>
      <c r="BN21" s="258" t="n"/>
      <c r="BO21" s="2895" t="n"/>
      <c r="BP21" s="2895" t="n"/>
      <c r="BQ21" s="258" t="n"/>
      <c r="BR21" s="1048" t="n"/>
      <c r="BS21" s="1227" t="n"/>
      <c r="BT21" s="258" t="n"/>
      <c r="BU21" s="258" t="n"/>
      <c r="BV21" s="258" t="n"/>
      <c r="BW21" s="2895" t="n"/>
      <c r="BX21" s="2895" t="n"/>
      <c r="BY21" s="258" t="n"/>
      <c r="BZ21" s="1048" t="n"/>
      <c r="CA21" s="1227" t="n"/>
      <c r="CB21" s="258" t="n"/>
      <c r="CC21" s="258" t="n"/>
      <c r="CD21" s="258" t="n"/>
      <c r="CE21" s="2895" t="n"/>
      <c r="CF21" s="2895" t="n"/>
      <c r="CG21" s="258" t="n"/>
      <c r="CH21" s="1048" t="n"/>
      <c r="CI21" s="1227" t="n"/>
      <c r="CJ21" s="258" t="n"/>
      <c r="CK21" s="258" t="n"/>
      <c r="CL21" s="258" t="n"/>
      <c r="CM21" s="2895" t="n"/>
      <c r="CN21" s="2895" t="n"/>
      <c r="CO21" s="258" t="n"/>
      <c r="CP21" s="1048" t="n"/>
      <c r="CQ21" s="1227" t="n"/>
      <c r="CR21" s="258">
        <f>+CR20/CR7</f>
        <v/>
      </c>
      <c r="CS21" s="258">
        <f>+CS20/CS7</f>
        <v/>
      </c>
      <c r="CT21" s="258">
        <f>+CT20/CT7</f>
        <v/>
      </c>
      <c r="CU21" s="2895">
        <f>+(CR21-CS21)</f>
        <v/>
      </c>
      <c r="CV21" s="2895">
        <f>+(CR21-CT21)</f>
        <v/>
      </c>
      <c r="CW21" s="258">
        <f>+CW20/CW7</f>
        <v/>
      </c>
      <c r="CX21" s="2896">
        <f>IFERROR(CR21/CW21-1, "-")</f>
        <v/>
      </c>
      <c r="CY21" s="1034" t="n"/>
      <c r="CZ21" s="258" t="n">
        <v>0.8368683087658512</v>
      </c>
      <c r="DA21" s="258" t="n">
        <v>0.008299186974668504</v>
      </c>
      <c r="DB21" s="258" t="n"/>
      <c r="DC21" s="258" t="n"/>
      <c r="DD21" s="258" t="n">
        <v>9.982599768350157</v>
      </c>
      <c r="DE21" s="2896">
        <f>+(CZ21-DD21)</f>
        <v/>
      </c>
      <c r="DF21" s="204">
        <f>DA21/DD21-1</f>
        <v/>
      </c>
      <c r="DG21" s="204">
        <f>DB21/DD21-1</f>
        <v/>
      </c>
      <c r="DH21" s="1185">
        <f>DC21/DD21-1</f>
        <v/>
      </c>
      <c r="DI21" s="2341" t="n"/>
      <c r="DJ21" s="2881" t="n"/>
      <c r="DK21" s="2342" t="n"/>
      <c r="DT21" s="2886" t="n"/>
      <c r="DU21" s="2886" t="n"/>
    </row>
    <row customHeight="1" hidden="1" ht="14.5" r="22" s="3">
      <c r="A22" s="79" t="inlineStr">
        <is>
          <t>Fixe &amp; Internet</t>
        </is>
      </c>
      <c r="B22" s="11" t="n"/>
      <c r="C22" s="1568" t="inlineStr">
        <is>
          <t>PL16</t>
        </is>
      </c>
      <c r="D22" s="1051" t="n"/>
      <c r="E22" s="1051" t="n"/>
      <c r="F22" s="2890" t="n"/>
      <c r="G22" s="1051" t="n"/>
      <c r="H22" s="188" t="n"/>
      <c r="I22" s="27" t="n"/>
      <c r="J22" s="1051" t="n"/>
      <c r="K22" s="1051" t="n"/>
      <c r="L22" s="2891" t="n"/>
      <c r="M22" s="1051" t="n"/>
      <c r="N22" s="188" t="n"/>
      <c r="O22" s="27" t="n"/>
      <c r="P22" s="1051" t="n"/>
      <c r="Q22" s="1051" t="n"/>
      <c r="R22" s="2891" t="n"/>
      <c r="S22" s="1051" t="n"/>
      <c r="T22" s="188" t="n"/>
      <c r="U22" s="1059" t="n"/>
      <c r="V22" s="1051" t="n"/>
      <c r="W22" s="1051" t="n"/>
      <c r="X22" s="1051" t="n"/>
      <c r="Y22" s="2891" t="n"/>
      <c r="Z22" s="2890" t="n"/>
      <c r="AA22" s="1051" t="n"/>
      <c r="AB22" s="188" t="n"/>
      <c r="AC22" s="1059" t="n"/>
      <c r="AD22" s="1051" t="n"/>
      <c r="AE22" s="1051" t="n"/>
      <c r="AF22" s="1051" t="n"/>
      <c r="AG22" s="2891" t="n"/>
      <c r="AH22" s="2890" t="n"/>
      <c r="AI22" s="1051" t="n"/>
      <c r="AJ22" s="188" t="n"/>
      <c r="AK22" s="1040" t="n"/>
      <c r="AL22" s="1051" t="n"/>
      <c r="AM22" s="1051" t="n"/>
      <c r="AN22" s="1051" t="n"/>
      <c r="AO22" s="1051" t="n"/>
      <c r="AP22" s="2891" t="n"/>
      <c r="AQ22" s="2891" t="n"/>
      <c r="AR22" s="1051" t="n"/>
      <c r="AS22" s="27" t="n"/>
      <c r="AT22" s="1040" t="n"/>
      <c r="AU22" s="1051" t="n"/>
      <c r="AV22" s="1051" t="n"/>
      <c r="AW22" s="1051" t="n"/>
      <c r="AX22" s="2891" t="n"/>
      <c r="AY22" s="2891" t="n"/>
      <c r="AZ22" s="1051" t="n"/>
      <c r="BA22" s="27" t="n"/>
      <c r="BB22" s="1040" t="n"/>
      <c r="BC22" s="1051" t="n"/>
      <c r="BD22" s="1051" t="n"/>
      <c r="BE22" s="1051" t="n"/>
      <c r="BF22" s="2891" t="n"/>
      <c r="BG22" s="2891" t="n"/>
      <c r="BH22" s="1051" t="n"/>
      <c r="BI22" s="27" t="n"/>
      <c r="BJ22" s="1040" t="n"/>
      <c r="BK22" s="1051" t="n"/>
      <c r="BL22" s="1051" t="n"/>
      <c r="BM22" s="1051" t="n"/>
      <c r="BN22" s="1051" t="n"/>
      <c r="BO22" s="2891" t="n"/>
      <c r="BP22" s="2891" t="n"/>
      <c r="BQ22" s="1051" t="n"/>
      <c r="BR22" s="27" t="n"/>
      <c r="BS22" s="1040" t="n"/>
      <c r="BT22" s="1051" t="n"/>
      <c r="BU22" s="1051" t="n"/>
      <c r="BV22" s="1051" t="n"/>
      <c r="BW22" s="2891" t="n"/>
      <c r="BX22" s="2891" t="n"/>
      <c r="BY22" s="1051" t="n"/>
      <c r="BZ22" s="27" t="n"/>
      <c r="CA22" s="1040" t="n"/>
      <c r="CB22" s="1051" t="n"/>
      <c r="CC22" s="1051" t="n"/>
      <c r="CD22" s="1051" t="n"/>
      <c r="CE22" s="2891" t="n"/>
      <c r="CF22" s="2891" t="n"/>
      <c r="CG22" s="1051" t="n"/>
      <c r="CH22" s="27" t="n"/>
      <c r="CI22" s="1040" t="n"/>
      <c r="CJ22" s="1051" t="n"/>
      <c r="CK22" s="1051" t="n"/>
      <c r="CL22" s="1051" t="n"/>
      <c r="CM22" s="2891" t="n"/>
      <c r="CN22" s="2891" t="n"/>
      <c r="CO22" s="1051" t="n"/>
      <c r="CP22" s="27" t="n"/>
      <c r="CQ22" s="1040" t="n"/>
      <c r="CR22" s="1051">
        <f>+CJ22</f>
        <v/>
      </c>
      <c r="CS22" s="2890">
        <f>+#REF!</f>
        <v/>
      </c>
      <c r="CT22" s="1051">
        <f>IF(CS$4&lt;=Cover!$E$17,INDEX(#REF!,MATCH($C22,#REF!,0),7),0)</f>
        <v/>
      </c>
      <c r="CU22" s="2891">
        <f>+CR22-CS22</f>
        <v/>
      </c>
      <c r="CV22" s="2891">
        <f>+CR22-CT22</f>
        <v/>
      </c>
      <c r="CW22" s="2890">
        <f>+#REF!</f>
        <v/>
      </c>
      <c r="CX22" s="27">
        <f>IFERROR(CR22/CW22-1, "-")</f>
        <v/>
      </c>
      <c r="CY22" s="2892" t="n"/>
      <c r="CZ22" s="1051" t="n"/>
      <c r="DA22" s="1051" t="n"/>
      <c r="DB22" s="1051" t="n"/>
      <c r="DC22" s="1051" t="n"/>
      <c r="DD22" s="1051" t="n"/>
      <c r="DE22" s="27">
        <f>CZ22/DD22-1</f>
        <v/>
      </c>
      <c r="DF22" s="37" t="n"/>
      <c r="DG22" s="37" t="n"/>
      <c r="DH22" s="37" t="n"/>
      <c r="DI22" s="2341" t="n"/>
      <c r="DJ22" s="2881" t="n"/>
      <c r="DT22" s="2886" t="n"/>
      <c r="DU22" s="2886" t="n"/>
    </row>
    <row customHeight="1" ht="12.75" r="23" s="3">
      <c r="A23" s="79" t="inlineStr">
        <is>
          <t>Mobile</t>
        </is>
      </c>
      <c r="B23" s="11" t="n"/>
      <c r="C23" s="1568" t="inlineStr">
        <is>
          <t>PL17</t>
        </is>
      </c>
      <c r="D23" s="2890" t="n">
        <v>6917.03151754314</v>
      </c>
      <c r="E23" s="2890" t="n">
        <v>8009.36342126158</v>
      </c>
      <c r="F23" s="2890" t="n">
        <v>-1092.33190371844</v>
      </c>
      <c r="G23" s="2890" t="n">
        <v>8093.716781333333</v>
      </c>
      <c r="H23" s="188" t="n">
        <v>-0.1453825597782221</v>
      </c>
      <c r="I23" s="27" t="n"/>
      <c r="J23" s="2890" t="n">
        <v>6232.39703391381</v>
      </c>
      <c r="K23" s="2890" t="n">
        <v>7322.54239915421</v>
      </c>
      <c r="L23" s="2890" t="n">
        <v>-1090.1453652404</v>
      </c>
      <c r="M23" s="2890" t="n">
        <v>7587.48497090339</v>
      </c>
      <c r="N23" s="188" t="n">
        <v>-0.1785951395206834</v>
      </c>
      <c r="O23" s="27" t="n"/>
      <c r="P23" s="2890" t="n">
        <v>6425.62049354306</v>
      </c>
      <c r="Q23" s="2890" t="n">
        <v>7892.33928055152</v>
      </c>
      <c r="R23" s="2890" t="n">
        <v>-1466.71878700846</v>
      </c>
      <c r="S23" s="2890" t="n">
        <v>8316.898617763291</v>
      </c>
      <c r="T23" s="188" t="n">
        <v>-0.2274018490715789</v>
      </c>
      <c r="U23" s="1059" t="n"/>
      <c r="V23" s="2890" t="n">
        <v>6535.20790287602</v>
      </c>
      <c r="W23" s="2890" t="n">
        <v>7816.55691968276</v>
      </c>
      <c r="X23" s="2890" t="n">
        <v>6504.96777046543</v>
      </c>
      <c r="Y23" s="2890" t="n">
        <v>-1281.34901680674</v>
      </c>
      <c r="Z23" s="2890" t="n">
        <v>30.24013241059038</v>
      </c>
      <c r="AA23" s="2890" t="n">
        <v>7830.179427847458</v>
      </c>
      <c r="AB23" s="188" t="n">
        <v>-0.1653821009983458</v>
      </c>
      <c r="AC23" s="1059" t="n"/>
      <c r="AD23" s="2890" t="n">
        <v>6622.58148162398</v>
      </c>
      <c r="AE23" s="2890" t="n">
        <v>8194.21269411347</v>
      </c>
      <c r="AF23" s="2890" t="n">
        <v>6779.27016395918</v>
      </c>
      <c r="AG23" s="2890" t="n">
        <v>-1571.63121248949</v>
      </c>
      <c r="AH23" s="2890" t="n">
        <v>-156.6886823351997</v>
      </c>
      <c r="AI23" s="2890" t="n">
        <v>7512.344952966512</v>
      </c>
      <c r="AJ23" s="188" t="n">
        <v>-0.1184401777225602</v>
      </c>
      <c r="AK23" s="1040" t="n"/>
      <c r="AL23" s="2890" t="n">
        <v>5186.671286500001</v>
      </c>
      <c r="AM23" s="2890" t="n">
        <v>7915.193963598024</v>
      </c>
      <c r="AN23" s="2890" t="n">
        <v>6681.882028992938</v>
      </c>
      <c r="AO23" s="2890" t="n">
        <v>0</v>
      </c>
      <c r="AP23" s="2890" t="n">
        <v>-2728.522677098023</v>
      </c>
      <c r="AQ23" s="2890" t="n">
        <v>-1495.210742492937</v>
      </c>
      <c r="AR23" s="2890" t="n">
        <v>7359.611675186024</v>
      </c>
      <c r="AS23" s="27" t="n">
        <v>-0.2952520438017674</v>
      </c>
      <c r="AT23" s="1040" t="n"/>
      <c r="AU23" s="2890" t="n"/>
      <c r="AV23" s="2890" t="n"/>
      <c r="AW23" s="2890" t="n"/>
      <c r="AX23" s="2890" t="n"/>
      <c r="AY23" s="2890" t="n"/>
      <c r="AZ23" s="2890" t="n"/>
      <c r="BA23" s="27" t="n"/>
      <c r="BB23" s="1040" t="n"/>
      <c r="BC23" s="2890" t="n"/>
      <c r="BD23" s="2890" t="n"/>
      <c r="BE23" s="2890" t="n"/>
      <c r="BF23" s="2890" t="n"/>
      <c r="BG23" s="2890" t="n"/>
      <c r="BH23" s="2890" t="n"/>
      <c r="BI23" s="27" t="n"/>
      <c r="BJ23" s="1040" t="n"/>
      <c r="BK23" s="2890" t="n"/>
      <c r="BL23" s="2890" t="n"/>
      <c r="BM23" s="2890" t="n"/>
      <c r="BN23" s="2890" t="n"/>
      <c r="BO23" s="2890" t="n"/>
      <c r="BP23" s="2890" t="n"/>
      <c r="BQ23" s="2890" t="n"/>
      <c r="BR23" s="27" t="n"/>
      <c r="BS23" s="1040" t="n"/>
      <c r="BT23" s="2890" t="n"/>
      <c r="BU23" s="2890" t="n"/>
      <c r="BV23" s="2890" t="n"/>
      <c r="BW23" s="2890" t="n"/>
      <c r="BX23" s="2890" t="n"/>
      <c r="BY23" s="2890" t="n"/>
      <c r="BZ23" s="27" t="n"/>
      <c r="CA23" s="1040" t="n"/>
      <c r="CB23" s="2890" t="n"/>
      <c r="CC23" s="2890" t="n"/>
      <c r="CD23" s="2890" t="n"/>
      <c r="CE23" s="2890" t="n"/>
      <c r="CF23" s="2890" t="n"/>
      <c r="CG23" s="2890" t="n"/>
      <c r="CH23" s="27" t="n"/>
      <c r="CI23" s="1040" t="n"/>
      <c r="CJ23" s="2890" t="n"/>
      <c r="CK23" s="2890" t="n"/>
      <c r="CL23" s="2890" t="n"/>
      <c r="CM23" s="2890" t="n"/>
      <c r="CN23" s="2890" t="n"/>
      <c r="CO23" s="2890" t="n"/>
      <c r="CP23" s="27" t="n"/>
      <c r="CQ23" s="1040" t="n"/>
      <c r="CR23" s="2890">
        <f>+SUMIF($D$5:$CQ$5,CR$5,$D23:$CQ23)</f>
        <v/>
      </c>
      <c r="CS23" s="2890">
        <f>+SUMIF($D$5:$CQ$5,CS$5,$D23:$CQ23)</f>
        <v/>
      </c>
      <c r="CT23" s="2890">
        <f>+CT9+CT17</f>
        <v/>
      </c>
      <c r="CU23" s="2890">
        <f>+CR23-CS23</f>
        <v/>
      </c>
      <c r="CV23" s="2890">
        <f>+CR23-CT23</f>
        <v/>
      </c>
      <c r="CW23" s="2883">
        <f>+SUMIF($D$5:$CQ$5,CW$5,$D23:$CQ23)</f>
        <v/>
      </c>
      <c r="CX23" s="27">
        <f>IFERROR(CR23/CW23-1, "-")</f>
        <v/>
      </c>
      <c r="CY23" s="2892" t="n"/>
      <c r="CZ23" s="2890" t="n">
        <v>95682.30343335046</v>
      </c>
      <c r="DA23" s="2890" t="n">
        <v>83725.3848077405</v>
      </c>
      <c r="DB23" s="2890" t="n"/>
      <c r="DC23" s="2890" t="n"/>
      <c r="DD23" s="2890" t="n">
        <v>88407.59184100003</v>
      </c>
      <c r="DE23" s="27">
        <f>(CZ23/DD23-1)</f>
        <v/>
      </c>
      <c r="DF23" s="27">
        <f>DA23/DD23-1</f>
        <v/>
      </c>
      <c r="DG23" s="27">
        <f>DB23/DD23-1</f>
        <v/>
      </c>
      <c r="DH23" s="27">
        <f>DC23/DD23-1</f>
        <v/>
      </c>
      <c r="DI23" s="2341" t="n"/>
      <c r="DJ23" s="2881" t="n"/>
      <c r="DT23" s="2886" t="n"/>
      <c r="DU23" s="2886" t="n"/>
    </row>
    <row collapsed="1" customHeight="1" ht="13" r="24" s="3">
      <c r="A24" s="74" t="n"/>
      <c r="B24" s="11" t="n"/>
      <c r="C24" s="1568" t="inlineStr">
        <is>
          <t>PL18</t>
        </is>
      </c>
      <c r="D24" s="2890" t="n"/>
      <c r="E24" s="2890" t="n"/>
      <c r="F24" s="2890" t="n"/>
      <c r="G24" s="2890" t="n"/>
      <c r="H24" s="188" t="n"/>
      <c r="I24" s="27" t="n"/>
      <c r="J24" s="2890" t="n"/>
      <c r="K24" s="2890" t="n"/>
      <c r="L24" s="2890" t="n"/>
      <c r="M24" s="2890" t="n"/>
      <c r="N24" s="188" t="n"/>
      <c r="O24" s="27" t="n"/>
      <c r="P24" s="2890" t="n"/>
      <c r="Q24" s="2890" t="n"/>
      <c r="R24" s="2890" t="n"/>
      <c r="S24" s="2890" t="n"/>
      <c r="T24" s="188" t="n"/>
      <c r="U24" s="1059" t="n"/>
      <c r="V24" s="2890" t="n"/>
      <c r="W24" s="2890" t="n"/>
      <c r="X24" s="2890" t="n"/>
      <c r="Y24" s="2890" t="n"/>
      <c r="Z24" s="2890" t="n"/>
      <c r="AA24" s="2890" t="n"/>
      <c r="AB24" s="188" t="n"/>
      <c r="AC24" s="1059" t="n"/>
      <c r="AD24" s="2890" t="n"/>
      <c r="AE24" s="2890" t="n"/>
      <c r="AF24" s="2890" t="n"/>
      <c r="AG24" s="2890" t="n"/>
      <c r="AH24" s="2890" t="n"/>
      <c r="AI24" s="2890" t="n"/>
      <c r="AJ24" s="188" t="n"/>
      <c r="AK24" s="1040" t="n"/>
      <c r="AL24" s="2890" t="n"/>
      <c r="AM24" s="2890" t="n"/>
      <c r="AN24" s="2890" t="n"/>
      <c r="AO24" s="2890" t="n"/>
      <c r="AP24" s="2890" t="n"/>
      <c r="AQ24" s="2890" t="n"/>
      <c r="AR24" s="2890" t="n"/>
      <c r="AS24" s="27" t="n"/>
      <c r="AT24" s="1040" t="n"/>
      <c r="AU24" s="2890" t="n"/>
      <c r="AV24" s="2890" t="n"/>
      <c r="AW24" s="2890" t="n"/>
      <c r="AX24" s="2890" t="n"/>
      <c r="AY24" s="2890" t="n"/>
      <c r="AZ24" s="2890" t="n"/>
      <c r="BA24" s="27" t="n"/>
      <c r="BB24" s="1040" t="n"/>
      <c r="BC24" s="2890" t="n"/>
      <c r="BD24" s="2890" t="n"/>
      <c r="BE24" s="2890" t="n"/>
      <c r="BF24" s="2890" t="n"/>
      <c r="BG24" s="2890" t="n"/>
      <c r="BH24" s="2890" t="n"/>
      <c r="BI24" s="27" t="n"/>
      <c r="BJ24" s="1040" t="n"/>
      <c r="BK24" s="2890" t="n"/>
      <c r="BL24" s="2890" t="n"/>
      <c r="BM24" s="2890" t="n"/>
      <c r="BN24" s="2890" t="n"/>
      <c r="BO24" s="2890" t="n"/>
      <c r="BP24" s="2890" t="n"/>
      <c r="BQ24" s="2890" t="n"/>
      <c r="BR24" s="27" t="n"/>
      <c r="BS24" s="1040" t="n"/>
      <c r="BT24" s="2890" t="n"/>
      <c r="BU24" s="2890" t="n"/>
      <c r="BV24" s="2890" t="n"/>
      <c r="BW24" s="2890" t="n"/>
      <c r="BX24" s="2890" t="n"/>
      <c r="BY24" s="2890" t="n"/>
      <c r="BZ24" s="27" t="n"/>
      <c r="CA24" s="1040" t="n"/>
      <c r="CB24" s="2890" t="n"/>
      <c r="CC24" s="2890" t="n"/>
      <c r="CD24" s="2890" t="n"/>
      <c r="CE24" s="2890" t="n"/>
      <c r="CF24" s="2890" t="n"/>
      <c r="CG24" s="2890" t="n"/>
      <c r="CH24" s="27" t="n"/>
      <c r="CI24" s="1040" t="n"/>
      <c r="CJ24" s="2890" t="n"/>
      <c r="CK24" s="2890" t="n"/>
      <c r="CL24" s="2890" t="n"/>
      <c r="CM24" s="2890" t="n"/>
      <c r="CN24" s="2890" t="n"/>
      <c r="CO24" s="2890" t="n"/>
      <c r="CP24" s="27" t="n"/>
      <c r="CQ24" s="1040" t="n"/>
      <c r="CR24" s="2890">
        <f>+SUMIF($D$5:$CQ$5,CR$5,$D24:$CQ24)</f>
        <v/>
      </c>
      <c r="CS24" s="2890">
        <f>+SUMIF($D$5:$CQ$5,CS$5,$D24:$CQ24)</f>
        <v/>
      </c>
      <c r="CT24" s="2890">
        <f>+SUMIF($D$5:$CP$5,CT$5,$D24:$CX24)+SUMIF($D$5:$AJ$5,CR$5,$D24:$AJ24)</f>
        <v/>
      </c>
      <c r="CU24" s="2890">
        <f>+CR24-CS24</f>
        <v/>
      </c>
      <c r="CV24" s="2890">
        <f>+CR24-CT24</f>
        <v/>
      </c>
      <c r="CW24" s="2890">
        <f>+SUMIF($D$5:$CQ$5,CW$5,$D24:$CQ24)</f>
        <v/>
      </c>
      <c r="CX24" s="27">
        <f>IFERROR(CR24/CW24-1, "-")</f>
        <v/>
      </c>
      <c r="CY24" s="2892" t="n"/>
      <c r="CZ24" s="2890" t="n"/>
      <c r="DA24" s="2890" t="n"/>
      <c r="DB24" s="2890" t="n"/>
      <c r="DC24" s="2890" t="n"/>
      <c r="DD24" s="2890" t="n"/>
      <c r="DE24" s="27" t="n"/>
      <c r="DF24" s="27" t="n"/>
      <c r="DG24" s="27" t="n"/>
      <c r="DH24" s="27" t="n"/>
      <c r="DI24" s="2341" t="n"/>
      <c r="DJ24" s="2881" t="n"/>
      <c r="DT24" s="2886" t="n"/>
      <c r="DU24" s="2886" t="n"/>
    </row>
    <row customFormat="1" customHeight="1" ht="13" r="25" s="21">
      <c r="A25" s="78" t="inlineStr">
        <is>
          <t>Coûts opérationnels</t>
        </is>
      </c>
      <c r="B25" s="19" t="n"/>
      <c r="C25" s="1568" t="inlineStr">
        <is>
          <t>PL19</t>
        </is>
      </c>
      <c r="D25" s="2883" t="n">
        <v>-5023.394484075</v>
      </c>
      <c r="E25" s="2883" t="n">
        <v>-5752.863448912</v>
      </c>
      <c r="F25" s="2883" t="n">
        <v>729.4689648370004</v>
      </c>
      <c r="G25" s="2883" t="n">
        <v>-5774.065482075001</v>
      </c>
      <c r="H25" s="261" t="n">
        <v>-0.1300073579578171</v>
      </c>
      <c r="I25" s="258" t="n"/>
      <c r="J25" s="2883" t="n">
        <v>-5233.516525075</v>
      </c>
      <c r="K25" s="2883" t="n">
        <v>-5412.00786170596</v>
      </c>
      <c r="L25" s="2883" t="n">
        <v>178.4913366309602</v>
      </c>
      <c r="M25" s="2883" t="n">
        <v>-5467.910927075</v>
      </c>
      <c r="N25" s="261" t="n">
        <v>-0.04286726779680505</v>
      </c>
      <c r="O25" s="258" t="n"/>
      <c r="P25" s="2883" t="n">
        <v>-5306.235359975</v>
      </c>
      <c r="Q25" s="2883" t="n">
        <v>-5658.80417499056</v>
      </c>
      <c r="R25" s="2883" t="n">
        <v>352.5688150155593</v>
      </c>
      <c r="S25" s="2883" t="n">
        <v>-5318.92359085</v>
      </c>
      <c r="T25" s="261" t="n">
        <v>-0.00238548846552844</v>
      </c>
      <c r="U25" s="1056" t="n"/>
      <c r="V25" s="2883" t="n">
        <v>-5421.900753075</v>
      </c>
      <c r="W25" s="2883" t="n">
        <v>-5772.02058557862</v>
      </c>
      <c r="X25" s="2883" t="n">
        <v>-5383.44802198019</v>
      </c>
      <c r="Y25" s="2883" t="n">
        <v>350.1198325036203</v>
      </c>
      <c r="Z25" s="2883" t="n">
        <v>-38.45273109480968</v>
      </c>
      <c r="AA25" s="2883" t="n">
        <v>-5458.771567429886</v>
      </c>
      <c r="AB25" s="261" t="n">
        <v>-0.006754416062192181</v>
      </c>
      <c r="AC25" s="1056" t="n"/>
      <c r="AD25" s="2883" t="n">
        <v>-5302.17632917501</v>
      </c>
      <c r="AE25" s="2883" t="n">
        <v>-5682.37297718034</v>
      </c>
      <c r="AF25" s="2883" t="n">
        <v>-5325.10973875247</v>
      </c>
      <c r="AG25" s="2883" t="n">
        <v>380.1966480053297</v>
      </c>
      <c r="AH25" s="2883" t="n">
        <v>22.93340957745932</v>
      </c>
      <c r="AI25" s="2883" t="n">
        <v>-5565.853685124416</v>
      </c>
      <c r="AJ25" s="261" t="n">
        <v>-0.04737410842367695</v>
      </c>
      <c r="AK25" s="1034" t="n"/>
      <c r="AL25" s="2883" t="n">
        <v>-5739.427054</v>
      </c>
      <c r="AM25" s="2883" t="n">
        <v>-5580.685933492186</v>
      </c>
      <c r="AN25" s="2883" t="n">
        <v>-5222.048419573559</v>
      </c>
      <c r="AO25" s="2883" t="n">
        <v>0</v>
      </c>
      <c r="AP25" s="2883" t="n">
        <v>-158.7411205078133</v>
      </c>
      <c r="AQ25" s="2883" t="n">
        <v>-517.3786344264408</v>
      </c>
      <c r="AR25" s="2883" t="n">
        <v>-5075.040964304643</v>
      </c>
      <c r="AS25" s="258" t="n">
        <v>0.130912458513798</v>
      </c>
      <c r="AT25" s="1034" t="n"/>
      <c r="AU25" s="2883" t="n"/>
      <c r="AV25" s="2883" t="n"/>
      <c r="AW25" s="2883" t="n"/>
      <c r="AX25" s="2883" t="n"/>
      <c r="AY25" s="2883" t="n"/>
      <c r="AZ25" s="2883" t="n"/>
      <c r="BA25" s="258" t="n"/>
      <c r="BB25" s="1034" t="n"/>
      <c r="BC25" s="2883" t="n"/>
      <c r="BD25" s="2883" t="n"/>
      <c r="BE25" s="2883" t="n"/>
      <c r="BF25" s="2883" t="n"/>
      <c r="BG25" s="2883" t="n"/>
      <c r="BH25" s="2883" t="n"/>
      <c r="BI25" s="258" t="n"/>
      <c r="BJ25" s="1034" t="n"/>
      <c r="BK25" s="2883" t="n"/>
      <c r="BL25" s="2883" t="n"/>
      <c r="BM25" s="2883" t="n"/>
      <c r="BN25" s="2883" t="n"/>
      <c r="BO25" s="2883" t="n"/>
      <c r="BP25" s="2883" t="n"/>
      <c r="BQ25" s="2883" t="n"/>
      <c r="BR25" s="258" t="n"/>
      <c r="BS25" s="1034" t="n"/>
      <c r="BT25" s="2883" t="n"/>
      <c r="BU25" s="2883" t="n"/>
      <c r="BV25" s="2883" t="n"/>
      <c r="BW25" s="2883" t="n"/>
      <c r="BX25" s="2883" t="n"/>
      <c r="BY25" s="2883" t="n"/>
      <c r="BZ25" s="258" t="n"/>
      <c r="CA25" s="1034" t="n"/>
      <c r="CB25" s="2883" t="n"/>
      <c r="CC25" s="2883" t="n"/>
      <c r="CD25" s="2883" t="n"/>
      <c r="CE25" s="2883" t="n"/>
      <c r="CF25" s="2883" t="n"/>
      <c r="CG25" s="2883" t="n"/>
      <c r="CH25" s="258" t="n"/>
      <c r="CI25" s="1034" t="n"/>
      <c r="CJ25" s="2883" t="n"/>
      <c r="CK25" s="2883" t="n"/>
      <c r="CL25" s="2883" t="n"/>
      <c r="CM25" s="2883" t="n"/>
      <c r="CN25" s="2883" t="n"/>
      <c r="CO25" s="2883" t="n"/>
      <c r="CP25" s="258" t="n"/>
      <c r="CQ25" s="1034" t="n"/>
      <c r="CR25" s="2897">
        <f>+SUMIF($D$5:$CQ$5,CR$5,$D25:$CQ25)</f>
        <v/>
      </c>
      <c r="CS25" s="2883">
        <f>+SUMIF($D$5:$CQ$5,CS$5,$D25:$CQ25)</f>
        <v/>
      </c>
      <c r="CT25" s="2883">
        <f>+SUMIF($D$5:$CP$5,CT$5,$D25:$CP25)+SUMIF($D$5:$BI$5,CR$5,$D25:$BI25)</f>
        <v/>
      </c>
      <c r="CU25" s="2883">
        <f>+CR25-CS25</f>
        <v/>
      </c>
      <c r="CV25" s="2883">
        <f>+CR25-CT25</f>
        <v/>
      </c>
      <c r="CW25" s="2883">
        <f>+SUMIF($D$5:$CQ$5,CW$5,$D25:$CQ25)</f>
        <v/>
      </c>
      <c r="CX25" s="258">
        <f>IFERROR(CR25/CW25-1, "-")</f>
        <v/>
      </c>
      <c r="CY25" s="1522" t="n"/>
      <c r="CZ25" s="2883" t="n">
        <v>-67535.53071401808</v>
      </c>
      <c r="DA25" s="2883" t="n">
        <v>-63800.27438413033</v>
      </c>
      <c r="DB25" s="2883" t="n"/>
      <c r="DC25" s="2883" t="n"/>
      <c r="DD25" s="2883" t="n">
        <v>-66696.263553</v>
      </c>
      <c r="DE25" s="258">
        <f>CZ25/DD25-1</f>
        <v/>
      </c>
      <c r="DF25" s="258">
        <f>DA25/DD25-1</f>
        <v/>
      </c>
      <c r="DG25" s="258">
        <f>DB25/DD25-1</f>
        <v/>
      </c>
      <c r="DH25" s="258">
        <f>DC25/DD25-1</f>
        <v/>
      </c>
      <c r="DI25" s="2341" t="n"/>
      <c r="DJ25" s="2881" t="n"/>
      <c r="DK25" s="935" t="n"/>
      <c r="DT25" s="2886" t="n"/>
      <c r="DU25" s="2886" t="n"/>
      <c r="DV25" s="2898" t="n"/>
    </row>
    <row customHeight="1" hidden="1" ht="12.75" r="26" s="3">
      <c r="A26" s="79" t="inlineStr">
        <is>
          <t>Fixe &amp; Internet</t>
        </is>
      </c>
      <c r="B26" s="11" t="n"/>
      <c r="C26" s="1568" t="inlineStr">
        <is>
          <t>PL20</t>
        </is>
      </c>
      <c r="D26" s="2890" t="n"/>
      <c r="E26" s="2890" t="n"/>
      <c r="F26" s="2890" t="n"/>
      <c r="G26" s="2890" t="n"/>
      <c r="H26" s="188" t="n"/>
      <c r="I26" s="27" t="n"/>
      <c r="J26" s="2890" t="n"/>
      <c r="K26" s="2890" t="n"/>
      <c r="L26" s="2890" t="n"/>
      <c r="M26" s="2890" t="n"/>
      <c r="N26" s="188" t="n"/>
      <c r="O26" s="27" t="n"/>
      <c r="P26" s="2890" t="n"/>
      <c r="Q26" s="2890" t="n"/>
      <c r="R26" s="2890" t="n"/>
      <c r="S26" s="2890" t="n"/>
      <c r="T26" s="188" t="n"/>
      <c r="U26" s="1059" t="n"/>
      <c r="V26" s="2890" t="n"/>
      <c r="W26" s="2890" t="n"/>
      <c r="X26" s="2890" t="n"/>
      <c r="Y26" s="2890" t="n"/>
      <c r="Z26" s="2890" t="n"/>
      <c r="AA26" s="2890" t="n"/>
      <c r="AB26" s="188" t="n"/>
      <c r="AC26" s="1059" t="n"/>
      <c r="AD26" s="2890" t="n"/>
      <c r="AE26" s="2890" t="n"/>
      <c r="AF26" s="2890" t="n"/>
      <c r="AG26" s="2890" t="n"/>
      <c r="AH26" s="2890" t="n"/>
      <c r="AI26" s="2890" t="n"/>
      <c r="AJ26" s="188" t="n"/>
      <c r="AK26" s="1040" t="n"/>
      <c r="AL26" s="2890" t="n"/>
      <c r="AM26" s="2890" t="n"/>
      <c r="AN26" s="2890" t="n"/>
      <c r="AO26" s="2890" t="n"/>
      <c r="AP26" s="2890" t="n"/>
      <c r="AQ26" s="2890" t="n"/>
      <c r="AR26" s="2890" t="n"/>
      <c r="AS26" s="27" t="n"/>
      <c r="AT26" s="1040" t="n"/>
      <c r="AU26" s="2890" t="n"/>
      <c r="AV26" s="2890" t="n"/>
      <c r="AW26" s="2890" t="n"/>
      <c r="AX26" s="2890" t="n"/>
      <c r="AY26" s="2890" t="n"/>
      <c r="AZ26" s="2890" t="n"/>
      <c r="BA26" s="27" t="n"/>
      <c r="BB26" s="1040" t="n"/>
      <c r="BC26" s="2890" t="n"/>
      <c r="BD26" s="2890" t="n"/>
      <c r="BE26" s="2890" t="n"/>
      <c r="BF26" s="2890" t="n"/>
      <c r="BG26" s="2890" t="n"/>
      <c r="BH26" s="2890" t="n"/>
      <c r="BI26" s="27" t="n"/>
      <c r="BJ26" s="1040" t="n"/>
      <c r="BK26" s="2890" t="n"/>
      <c r="BL26" s="2890" t="n"/>
      <c r="BM26" s="2890" t="n"/>
      <c r="BN26" s="2890" t="n"/>
      <c r="BO26" s="2890" t="n"/>
      <c r="BP26" s="2890" t="n"/>
      <c r="BQ26" s="2890" t="n"/>
      <c r="BR26" s="27" t="n"/>
      <c r="BS26" s="1040" t="n"/>
      <c r="BT26" s="2890" t="n"/>
      <c r="BU26" s="2890" t="n"/>
      <c r="BV26" s="2890" t="n"/>
      <c r="BW26" s="2890" t="n"/>
      <c r="BX26" s="2890" t="n"/>
      <c r="BY26" s="2890" t="n"/>
      <c r="BZ26" s="27" t="n"/>
      <c r="CA26" s="1040" t="n"/>
      <c r="CB26" s="2890" t="n"/>
      <c r="CC26" s="2890" t="n"/>
      <c r="CD26" s="2890" t="n"/>
      <c r="CE26" s="2890" t="n"/>
      <c r="CF26" s="2890" t="n"/>
      <c r="CG26" s="2890" t="n"/>
      <c r="CH26" s="27" t="n"/>
      <c r="CI26" s="1040" t="n"/>
      <c r="CJ26" s="2890" t="n"/>
      <c r="CK26" s="2890" t="n"/>
      <c r="CL26" s="2890" t="n"/>
      <c r="CM26" s="2890" t="n"/>
      <c r="CN26" s="2890" t="n"/>
      <c r="CO26" s="2890" t="n"/>
      <c r="CP26" s="27" t="n"/>
      <c r="CQ26" s="1040" t="n"/>
      <c r="CR26" s="2890">
        <f>+SUMIF($D$5:$CQ$5,CR$5,$D26:$CQ26)</f>
        <v/>
      </c>
      <c r="CS26" s="2890">
        <f>+SUMIF($D$5:$CQ$5,CS$5,$D26:$CQ26)</f>
        <v/>
      </c>
      <c r="CT26" s="2890">
        <f>+SUMIF($D$5:$CP$5,CT$5,$D26:$CP26)+SUMIF($D$5:$BI$5,CR$5,$D26:$BI26)</f>
        <v/>
      </c>
      <c r="CU26" s="2890">
        <f>+CR26-CS26</f>
        <v/>
      </c>
      <c r="CV26" s="2890">
        <f>+CR26-CT26</f>
        <v/>
      </c>
      <c r="CW26" s="2890">
        <f>+SUMIF($D$5:$CQ$5,CW$5,$D26:$CQ26)</f>
        <v/>
      </c>
      <c r="CX26" s="27">
        <f>IFERROR(CR26/CW26-1, "-")</f>
        <v/>
      </c>
      <c r="CY26" s="2892" t="n"/>
      <c r="CZ26" s="2890" t="n"/>
      <c r="DA26" s="2890" t="n"/>
      <c r="DB26" s="2890" t="n"/>
      <c r="DC26" s="2890" t="n"/>
      <c r="DD26" s="2890" t="n"/>
      <c r="DE26" s="27">
        <f>CZ26/DD26-1</f>
        <v/>
      </c>
      <c r="DF26" s="27" t="n"/>
      <c r="DG26" s="27" t="n"/>
      <c r="DH26" s="27" t="n"/>
      <c r="DI26" s="2341" t="n"/>
      <c r="DJ26" s="2881" t="n"/>
      <c r="DT26" s="2886" t="n"/>
      <c r="DU26" s="2886" t="n"/>
      <c r="DV26" s="2898" t="n"/>
    </row>
    <row customFormat="1" customHeight="1" hidden="1" ht="18.75" r="27" s="64">
      <c r="A27" s="106" t="inlineStr">
        <is>
          <t>Intercompagnie Fixe &amp; Internet</t>
        </is>
      </c>
      <c r="B27" s="53" t="n"/>
      <c r="C27" s="1568" t="inlineStr">
        <is>
          <t>PL21</t>
        </is>
      </c>
      <c r="D27" s="2887" t="n"/>
      <c r="E27" s="2887" t="n"/>
      <c r="F27" s="2887" t="n"/>
      <c r="G27" s="2887" t="n"/>
      <c r="H27" s="1202" t="n"/>
      <c r="I27" s="436" t="n"/>
      <c r="J27" s="2887" t="n"/>
      <c r="K27" s="2887" t="n"/>
      <c r="L27" s="2887" t="n"/>
      <c r="M27" s="2887" t="n"/>
      <c r="N27" s="1202" t="n"/>
      <c r="O27" s="436" t="n"/>
      <c r="P27" s="2887" t="n"/>
      <c r="Q27" s="2887" t="n"/>
      <c r="R27" s="2887" t="n"/>
      <c r="S27" s="2887" t="n"/>
      <c r="T27" s="1202" t="n"/>
      <c r="U27" s="1057" t="n"/>
      <c r="V27" s="2887" t="n"/>
      <c r="W27" s="2887" t="n"/>
      <c r="X27" s="2887" t="n"/>
      <c r="Y27" s="2887" t="n"/>
      <c r="Z27" s="2887" t="n"/>
      <c r="AA27" s="2887" t="n"/>
      <c r="AB27" s="1202" t="n"/>
      <c r="AC27" s="1057" t="n"/>
      <c r="AD27" s="2887" t="n"/>
      <c r="AE27" s="2887" t="n"/>
      <c r="AF27" s="2887" t="n"/>
      <c r="AG27" s="2887" t="n"/>
      <c r="AH27" s="2887" t="n"/>
      <c r="AI27" s="2887" t="n"/>
      <c r="AJ27" s="1202" t="n"/>
      <c r="AK27" s="1302" t="n"/>
      <c r="AL27" s="2887" t="n"/>
      <c r="AM27" s="2887" t="n"/>
      <c r="AN27" s="2887" t="n"/>
      <c r="AO27" s="2887" t="n"/>
      <c r="AP27" s="2887" t="n"/>
      <c r="AQ27" s="2887" t="n"/>
      <c r="AR27" s="2887" t="n"/>
      <c r="AS27" s="436" t="n"/>
      <c r="AT27" s="1302" t="n"/>
      <c r="AU27" s="2887" t="n"/>
      <c r="AV27" s="2887" t="n"/>
      <c r="AW27" s="2887" t="n"/>
      <c r="AX27" s="2887" t="n"/>
      <c r="AY27" s="2887" t="n"/>
      <c r="AZ27" s="2887" t="n"/>
      <c r="BA27" s="436" t="n"/>
      <c r="BB27" s="1302" t="n"/>
      <c r="BC27" s="2887" t="n"/>
      <c r="BD27" s="2887" t="n"/>
      <c r="BE27" s="2887" t="n"/>
      <c r="BF27" s="2887" t="n"/>
      <c r="BG27" s="2887" t="n"/>
      <c r="BH27" s="2887" t="n"/>
      <c r="BI27" s="436" t="n"/>
      <c r="BJ27" s="1302" t="n"/>
      <c r="BK27" s="2887" t="n"/>
      <c r="BL27" s="2887" t="n"/>
      <c r="BM27" s="2887" t="n"/>
      <c r="BN27" s="2887" t="n"/>
      <c r="BO27" s="2887" t="n"/>
      <c r="BP27" s="2887" t="n"/>
      <c r="BQ27" s="2887" t="n"/>
      <c r="BR27" s="436" t="n"/>
      <c r="BS27" s="1302" t="n"/>
      <c r="BT27" s="2887" t="n"/>
      <c r="BU27" s="2887" t="n"/>
      <c r="BV27" s="2887" t="n"/>
      <c r="BW27" s="2887" t="n"/>
      <c r="BX27" s="2887" t="n"/>
      <c r="BY27" s="2887" t="n"/>
      <c r="BZ27" s="436" t="n"/>
      <c r="CA27" s="1302" t="n"/>
      <c r="CB27" s="2887" t="n"/>
      <c r="CC27" s="2887" t="n"/>
      <c r="CD27" s="2887" t="n"/>
      <c r="CE27" s="2887" t="n"/>
      <c r="CF27" s="2887" t="n"/>
      <c r="CG27" s="2887" t="n"/>
      <c r="CH27" s="436" t="n"/>
      <c r="CI27" s="1302" t="n"/>
      <c r="CJ27" s="2887" t="n"/>
      <c r="CK27" s="2887" t="n"/>
      <c r="CL27" s="2887" t="n"/>
      <c r="CM27" s="2887" t="n"/>
      <c r="CN27" s="2887" t="n"/>
      <c r="CO27" s="2887" t="n"/>
      <c r="CP27" s="436" t="n"/>
      <c r="CQ27" s="1302" t="n"/>
      <c r="CR27" s="2887">
        <f>+SUMIF($D$5:$CQ$5,CR$5,$D27:$CQ27)</f>
        <v/>
      </c>
      <c r="CS27" s="2887">
        <f>+SUMIF($D$5:$CQ$5,CS$5,$D27:$CQ27)</f>
        <v/>
      </c>
      <c r="CT27" s="2887">
        <f>+SUMIF($D$5:$CP$5,CT$5,$D27:$CP27)+SUMIF($D$5:$BI$5,CR$5,$D27:$BI27)</f>
        <v/>
      </c>
      <c r="CU27" s="2887">
        <f>+CR27-CS27</f>
        <v/>
      </c>
      <c r="CV27" s="2887">
        <f>+CR27-CT27</f>
        <v/>
      </c>
      <c r="CW27" s="2887">
        <f>+SUMIF($D$5:$CQ$5,CW$5,$D27:$CQ27)</f>
        <v/>
      </c>
      <c r="CX27" s="436">
        <f>IFERROR(CR27/CW27-1, "-")</f>
        <v/>
      </c>
      <c r="CY27" s="2889" t="n"/>
      <c r="CZ27" s="2887" t="n"/>
      <c r="DA27" s="2887" t="n"/>
      <c r="DB27" s="2887" t="n"/>
      <c r="DC27" s="2887" t="n"/>
      <c r="DD27" s="2887" t="n"/>
      <c r="DE27" s="436">
        <f>CZ27/DD27-1</f>
        <v/>
      </c>
      <c r="DF27" s="436" t="n"/>
      <c r="DG27" s="436" t="n"/>
      <c r="DH27" s="436" t="n"/>
      <c r="DI27" s="2341" t="n"/>
      <c r="DJ27" s="2881" t="n"/>
      <c r="DK27" s="2298" t="n"/>
      <c r="DT27" s="2886" t="n"/>
      <c r="DU27" s="2886" t="n"/>
      <c r="DV27" s="2898" t="n"/>
    </row>
    <row customHeight="1" ht="12.75" r="28" s="3">
      <c r="A28" s="79" t="inlineStr">
        <is>
          <t>Mobile</t>
        </is>
      </c>
      <c r="B28" s="11" t="n"/>
      <c r="C28" s="1568" t="inlineStr">
        <is>
          <t>PL22</t>
        </is>
      </c>
      <c r="D28" s="2890" t="n">
        <v>-5023.394484075</v>
      </c>
      <c r="E28" s="2890" t="n">
        <v>-5752.863448912</v>
      </c>
      <c r="F28" s="2890" t="n">
        <v>729.4689648370004</v>
      </c>
      <c r="G28" s="2890" t="n">
        <v>-5774.065482075001</v>
      </c>
      <c r="H28" s="188" t="n">
        <v>-0.1300073579578171</v>
      </c>
      <c r="I28" s="27" t="n"/>
      <c r="J28" s="2890" t="n">
        <v>-5233.516525075</v>
      </c>
      <c r="K28" s="2890" t="n">
        <v>-5412.00786170596</v>
      </c>
      <c r="L28" s="2890" t="n">
        <v>178.4913366309602</v>
      </c>
      <c r="M28" s="2890" t="n">
        <v>-5467.910927075</v>
      </c>
      <c r="N28" s="188" t="n">
        <v>-0.04286726779680505</v>
      </c>
      <c r="O28" s="27" t="n"/>
      <c r="P28" s="2890" t="n">
        <v>-5306.235359975</v>
      </c>
      <c r="Q28" s="2890" t="n">
        <v>-5658.80417499056</v>
      </c>
      <c r="R28" s="2890" t="n">
        <v>352.5688150155593</v>
      </c>
      <c r="S28" s="2890" t="n">
        <v>-5318.92359085</v>
      </c>
      <c r="T28" s="188" t="n">
        <v>-0.00238548846552844</v>
      </c>
      <c r="U28" s="1059" t="n"/>
      <c r="V28" s="2890" t="n">
        <v>-5421.900753075</v>
      </c>
      <c r="W28" s="2890" t="n">
        <v>-5772.02058557862</v>
      </c>
      <c r="X28" s="2890" t="n">
        <v>-5383.44802198019</v>
      </c>
      <c r="Y28" s="2890" t="n">
        <v>350.1198325036203</v>
      </c>
      <c r="Z28" s="2890" t="n">
        <v>-38.45273109480968</v>
      </c>
      <c r="AA28" s="2890" t="n">
        <v>-5458.771567429886</v>
      </c>
      <c r="AB28" s="188" t="n">
        <v>-0.006754416062192181</v>
      </c>
      <c r="AC28" s="1059" t="n"/>
      <c r="AD28" s="2890" t="n">
        <v>-5302.17632917501</v>
      </c>
      <c r="AE28" s="2890" t="n">
        <v>-5682.37297718034</v>
      </c>
      <c r="AF28" s="2890" t="n">
        <v>-5325.10973875247</v>
      </c>
      <c r="AG28" s="2890" t="n">
        <v>380.1966480053297</v>
      </c>
      <c r="AH28" s="2890" t="n">
        <v>22.93340957745932</v>
      </c>
      <c r="AI28" s="2890" t="n">
        <v>-5565.853685124416</v>
      </c>
      <c r="AJ28" s="188" t="n">
        <v>-0.04737410842367695</v>
      </c>
      <c r="AK28" s="1040" t="n"/>
      <c r="AL28" s="2890" t="n">
        <v>-5739.427054</v>
      </c>
      <c r="AM28" s="2890" t="n">
        <v>-5580.685933492186</v>
      </c>
      <c r="AN28" s="2890" t="n">
        <v>-5222.048419573559</v>
      </c>
      <c r="AO28" s="2890" t="n">
        <v>0</v>
      </c>
      <c r="AP28" s="2890" t="n">
        <v>-158.7411205078133</v>
      </c>
      <c r="AQ28" s="2890" t="n">
        <v>-517.3786344264408</v>
      </c>
      <c r="AR28" s="2890" t="n">
        <v>-5075.040964304643</v>
      </c>
      <c r="AS28" s="27" t="n">
        <v>0.130912458513798</v>
      </c>
      <c r="AT28" s="1040" t="n"/>
      <c r="AU28" s="2890" t="n"/>
      <c r="AV28" s="2890" t="n"/>
      <c r="AW28" s="2890" t="n"/>
      <c r="AX28" s="2890" t="n"/>
      <c r="AY28" s="2890" t="n"/>
      <c r="AZ28" s="2890" t="n"/>
      <c r="BA28" s="27" t="n"/>
      <c r="BB28" s="1040" t="n"/>
      <c r="BC28" s="2890" t="n"/>
      <c r="BD28" s="2890" t="n"/>
      <c r="BE28" s="2890" t="n"/>
      <c r="BF28" s="2890" t="n"/>
      <c r="BG28" s="2890" t="n"/>
      <c r="BH28" s="2890" t="n"/>
      <c r="BI28" s="27" t="n"/>
      <c r="BJ28" s="1040" t="n"/>
      <c r="BK28" s="2890" t="n"/>
      <c r="BL28" s="2890" t="n"/>
      <c r="BM28" s="2890" t="n"/>
      <c r="BN28" s="2890" t="n"/>
      <c r="BO28" s="2890" t="n"/>
      <c r="BP28" s="2890" t="n"/>
      <c r="BQ28" s="2890" t="n"/>
      <c r="BR28" s="27" t="n"/>
      <c r="BS28" s="1040" t="n"/>
      <c r="BT28" s="2890" t="n"/>
      <c r="BU28" s="2890" t="n"/>
      <c r="BV28" s="2890" t="n"/>
      <c r="BW28" s="2890" t="n"/>
      <c r="BX28" s="2890" t="n"/>
      <c r="BY28" s="2890" t="n"/>
      <c r="BZ28" s="27" t="n"/>
      <c r="CA28" s="1040" t="n"/>
      <c r="CB28" s="2890" t="n"/>
      <c r="CC28" s="2890" t="n"/>
      <c r="CD28" s="2890" t="n"/>
      <c r="CE28" s="2890" t="n"/>
      <c r="CF28" s="2890" t="n"/>
      <c r="CG28" s="2890" t="n"/>
      <c r="CH28" s="27" t="n"/>
      <c r="CI28" s="1040" t="n"/>
      <c r="CJ28" s="2890" t="n"/>
      <c r="CK28" s="2890" t="n"/>
      <c r="CL28" s="2890" t="n"/>
      <c r="CM28" s="2890" t="n"/>
      <c r="CN28" s="2890" t="n"/>
      <c r="CO28" s="2890" t="n"/>
      <c r="CP28" s="27" t="n"/>
      <c r="CQ28" s="1040" t="n"/>
      <c r="CR28" s="2890">
        <f>+SUMIF($D$5:$CQ$5,CR$5,$D28:$CQ28)</f>
        <v/>
      </c>
      <c r="CS28" s="2890">
        <f>+SUMIF($D$5:$CQ$5,CS$5,$D28:$CQ28)</f>
        <v/>
      </c>
      <c r="CT28" s="2890">
        <f>+CT29</f>
        <v/>
      </c>
      <c r="CU28" s="2890">
        <f>+CR28-CS28</f>
        <v/>
      </c>
      <c r="CV28" s="2890">
        <f>+CR28-CT28</f>
        <v/>
      </c>
      <c r="CW28" s="2890">
        <f>+SUMIF($D$5:$CQ$5,CW$5,$D28:$CQ28)</f>
        <v/>
      </c>
      <c r="CX28" s="27">
        <f>IFERROR(CR28/CW28-1, "-")</f>
        <v/>
      </c>
      <c r="CY28" s="2892" t="n"/>
      <c r="CZ28" s="2890" t="n">
        <v>-67535.53071401808</v>
      </c>
      <c r="DA28" s="2890" t="n">
        <v>-63800.27438413033</v>
      </c>
      <c r="DB28" s="2890" t="n"/>
      <c r="DC28" s="2890" t="n"/>
      <c r="DD28" s="2890" t="n">
        <v>-66696.263553</v>
      </c>
      <c r="DE28" s="27">
        <f>CZ28/DD28-1</f>
        <v/>
      </c>
      <c r="DF28" s="27">
        <f>DA28/DD28-1</f>
        <v/>
      </c>
      <c r="DG28" s="27">
        <f>DB28/DD28-1</f>
        <v/>
      </c>
      <c r="DH28" s="27">
        <f>DC28/DD28-1</f>
        <v/>
      </c>
      <c r="DI28" s="2341" t="n"/>
      <c r="DJ28" s="2881" t="n"/>
      <c r="DT28" s="2886" t="n"/>
      <c r="DU28" s="2886" t="n"/>
      <c r="DV28" s="2898" t="n"/>
    </row>
    <row customFormat="1" customHeight="1" ht="12.75" r="29" s="64">
      <c r="A29" s="106" t="inlineStr">
        <is>
          <t>Intercompagnie Mobile</t>
        </is>
      </c>
      <c r="B29" s="53" t="n"/>
      <c r="C29" s="1568" t="inlineStr">
        <is>
          <t>PL23</t>
        </is>
      </c>
      <c r="D29" s="2887" t="n">
        <v>-5023.394484075</v>
      </c>
      <c r="E29" s="2887" t="n">
        <v>-5752.863448912</v>
      </c>
      <c r="F29" s="2887" t="n">
        <v>729.4689648370004</v>
      </c>
      <c r="G29" s="2887" t="n">
        <v>-5774.065482075001</v>
      </c>
      <c r="H29" s="1202" t="n">
        <v>-0.1300073579578171</v>
      </c>
      <c r="I29" s="436" t="n"/>
      <c r="J29" s="2887" t="n">
        <v>-5233.516525075</v>
      </c>
      <c r="K29" s="2887" t="n">
        <v>-5412.00786170596</v>
      </c>
      <c r="L29" s="2887" t="n">
        <v>178.4913366309602</v>
      </c>
      <c r="M29" s="2887" t="n">
        <v>-5467.910927075</v>
      </c>
      <c r="N29" s="1202" t="n">
        <v>-0.04286726779680505</v>
      </c>
      <c r="O29" s="436" t="n"/>
      <c r="P29" s="2887" t="n">
        <v>-5306.235359975</v>
      </c>
      <c r="Q29" s="2887" t="n">
        <v>-5658.80417499056</v>
      </c>
      <c r="R29" s="2887" t="n">
        <v>352.5688150155593</v>
      </c>
      <c r="S29" s="2887" t="n">
        <v>-5318.92359085</v>
      </c>
      <c r="T29" s="1202" t="n">
        <v>-0.00238548846552844</v>
      </c>
      <c r="U29" s="1057" t="n"/>
      <c r="V29" s="2887" t="n">
        <v>-5421.900753075</v>
      </c>
      <c r="W29" s="2887" t="n">
        <v>-5772.02058557862</v>
      </c>
      <c r="X29" s="2887" t="n">
        <v>-5383.44802198019</v>
      </c>
      <c r="Y29" s="2887" t="n">
        <v>350.1198325036203</v>
      </c>
      <c r="Z29" s="2887" t="n">
        <v>-38.45273109480968</v>
      </c>
      <c r="AA29" s="2887" t="n">
        <v>-5458.771567429886</v>
      </c>
      <c r="AB29" s="1202" t="n">
        <v>-0.006754416062192181</v>
      </c>
      <c r="AC29" s="1057" t="n"/>
      <c r="AD29" s="2887" t="n">
        <v>-5302.17632917501</v>
      </c>
      <c r="AE29" s="2887" t="n">
        <v>-5682.37297718034</v>
      </c>
      <c r="AF29" s="2887" t="n">
        <v>-5325.10973875247</v>
      </c>
      <c r="AG29" s="2887" t="n">
        <v>380.1966480053297</v>
      </c>
      <c r="AH29" s="2887" t="n">
        <v>22.93340957745932</v>
      </c>
      <c r="AI29" s="2887" t="n">
        <v>-5565.853685124416</v>
      </c>
      <c r="AJ29" s="1202" t="n">
        <v>-0.04737410842367695</v>
      </c>
      <c r="AK29" s="1302" t="n"/>
      <c r="AL29" s="2887" t="n">
        <v>-5739.427054</v>
      </c>
      <c r="AM29" s="2887" t="n">
        <v>-5580.685933492186</v>
      </c>
      <c r="AN29" s="2887" t="n">
        <v>-5222.048419573559</v>
      </c>
      <c r="AO29" s="2887" t="n">
        <v>0</v>
      </c>
      <c r="AP29" s="2887" t="n">
        <v>-158.7411205078133</v>
      </c>
      <c r="AQ29" s="2887" t="n">
        <v>-517.3786344264408</v>
      </c>
      <c r="AR29" s="2887" t="n">
        <v>-5075.040964304643</v>
      </c>
      <c r="AS29" s="436" t="n">
        <v>0.130912458513798</v>
      </c>
      <c r="AT29" s="1302" t="n"/>
      <c r="AU29" s="2887" t="n"/>
      <c r="AV29" s="2887" t="n"/>
      <c r="AW29" s="2887" t="n"/>
      <c r="AX29" s="2887" t="n"/>
      <c r="AY29" s="2887" t="n"/>
      <c r="AZ29" s="2887" t="n"/>
      <c r="BA29" s="436" t="n"/>
      <c r="BB29" s="1302" t="n"/>
      <c r="BC29" s="2887" t="n"/>
      <c r="BD29" s="2887" t="n"/>
      <c r="BE29" s="2887" t="n"/>
      <c r="BF29" s="2887" t="n"/>
      <c r="BG29" s="2887" t="n"/>
      <c r="BH29" s="2887" t="n"/>
      <c r="BI29" s="436" t="n"/>
      <c r="BJ29" s="1302" t="n"/>
      <c r="BK29" s="2887" t="n"/>
      <c r="BL29" s="2887" t="n"/>
      <c r="BM29" s="2887" t="n"/>
      <c r="BN29" s="2887" t="n"/>
      <c r="BO29" s="2887" t="n"/>
      <c r="BP29" s="2887" t="n"/>
      <c r="BQ29" s="2887" t="n"/>
      <c r="BR29" s="436" t="n"/>
      <c r="BS29" s="1302" t="n"/>
      <c r="BT29" s="2887" t="n"/>
      <c r="BU29" s="2887" t="n"/>
      <c r="BV29" s="2887" t="n"/>
      <c r="BW29" s="2887" t="n"/>
      <c r="BX29" s="2887" t="n"/>
      <c r="BY29" s="2887" t="n"/>
      <c r="BZ29" s="436" t="n"/>
      <c r="CA29" s="1302" t="n"/>
      <c r="CB29" s="2887" t="n"/>
      <c r="CC29" s="2887" t="n"/>
      <c r="CD29" s="2887" t="n"/>
      <c r="CE29" s="2887" t="n"/>
      <c r="CF29" s="2887" t="n"/>
      <c r="CG29" s="2887" t="n"/>
      <c r="CH29" s="436" t="n"/>
      <c r="CI29" s="1302" t="n"/>
      <c r="CJ29" s="2887" t="n"/>
      <c r="CK29" s="2887" t="n"/>
      <c r="CL29" s="2887" t="n"/>
      <c r="CM29" s="2887" t="n"/>
      <c r="CN29" s="2887" t="n"/>
      <c r="CO29" s="2887" t="n"/>
      <c r="CP29" s="436" t="n"/>
      <c r="CQ29" s="1302" t="n"/>
      <c r="CR29" s="2887">
        <f>+SUMIF($D$5:$CQ$5,CR$5,$D29:$CQ29)</f>
        <v/>
      </c>
      <c r="CS29" s="2887">
        <f>+SUMIF($D$5:$CQ$5,CS$5,$D29:$CQ29)</f>
        <v/>
      </c>
      <c r="CT29" s="2887">
        <f>-'Opex Consolidés'!CT7</f>
        <v/>
      </c>
      <c r="CU29" s="2887">
        <f>+CR29-CS29</f>
        <v/>
      </c>
      <c r="CV29" s="2887">
        <f>+CR29-CT29</f>
        <v/>
      </c>
      <c r="CW29" s="2887">
        <f>+SUMIF($D$5:$CQ$5,CW$5,$D29:$CQ29)</f>
        <v/>
      </c>
      <c r="CX29" s="436">
        <f>IFERROR(CR29/CW29-1, "-")</f>
        <v/>
      </c>
      <c r="CY29" s="2889" t="n"/>
      <c r="CZ29" s="2887" t="n">
        <v>-67535.53071401808</v>
      </c>
      <c r="DA29" s="2887" t="n">
        <v>-63800.27438413033</v>
      </c>
      <c r="DB29" s="2887" t="n"/>
      <c r="DC29" s="2887" t="n"/>
      <c r="DD29" s="2887" t="n">
        <v>-66696.263553</v>
      </c>
      <c r="DE29" s="436">
        <f>CZ29/DD29-1</f>
        <v/>
      </c>
      <c r="DF29" s="436">
        <f>DA29/DD29-1</f>
        <v/>
      </c>
      <c r="DG29" s="436" t="n"/>
      <c r="DH29" s="436">
        <f>DC29/DD29-1</f>
        <v/>
      </c>
      <c r="DI29" s="2341" t="n"/>
      <c r="DJ29" s="2881" t="n"/>
      <c r="DK29" s="2298" t="n"/>
      <c r="DT29" s="2886" t="n"/>
      <c r="DU29" s="2886" t="n"/>
      <c r="DV29" s="2898" t="n"/>
    </row>
    <row collapsed="1" customHeight="1" ht="15" r="30" s="3">
      <c r="A30" s="79" t="n"/>
      <c r="B30" s="11" t="n"/>
      <c r="C30" s="1568" t="inlineStr">
        <is>
          <t>PL24</t>
        </is>
      </c>
      <c r="D30" s="2890" t="n"/>
      <c r="E30" s="2890" t="n"/>
      <c r="F30" s="2890" t="n"/>
      <c r="G30" s="2890" t="n"/>
      <c r="H30" s="188" t="n"/>
      <c r="I30" s="27" t="n"/>
      <c r="J30" s="2890" t="n"/>
      <c r="K30" s="2890" t="n"/>
      <c r="L30" s="2890" t="n"/>
      <c r="M30" s="2890" t="n"/>
      <c r="N30" s="188" t="n"/>
      <c r="O30" s="27" t="n"/>
      <c r="P30" s="2890" t="n"/>
      <c r="Q30" s="2890" t="n"/>
      <c r="R30" s="2890" t="n"/>
      <c r="S30" s="2890" t="n"/>
      <c r="T30" s="188" t="n"/>
      <c r="U30" s="1059" t="n"/>
      <c r="V30" s="2890" t="n"/>
      <c r="W30" s="2890" t="n"/>
      <c r="X30" s="2890" t="n"/>
      <c r="Y30" s="2890" t="n"/>
      <c r="Z30" s="2890" t="n"/>
      <c r="AA30" s="2890" t="n"/>
      <c r="AB30" s="188" t="n"/>
      <c r="AC30" s="1059" t="n"/>
      <c r="AD30" s="2890" t="n"/>
      <c r="AE30" s="2890" t="n"/>
      <c r="AF30" s="2890" t="n"/>
      <c r="AG30" s="2890" t="n"/>
      <c r="AH30" s="2890" t="n"/>
      <c r="AI30" s="2890" t="n"/>
      <c r="AJ30" s="188" t="n"/>
      <c r="AK30" s="1040" t="n"/>
      <c r="AL30" s="2890" t="n"/>
      <c r="AM30" s="2890" t="n"/>
      <c r="AN30" s="2890" t="n"/>
      <c r="AO30" s="2890" t="n"/>
      <c r="AP30" s="2890" t="n"/>
      <c r="AQ30" s="2890" t="n"/>
      <c r="AR30" s="2890" t="n"/>
      <c r="AS30" s="27" t="n"/>
      <c r="AT30" s="1040" t="n"/>
      <c r="AU30" s="2890" t="n"/>
      <c r="AV30" s="2890" t="n"/>
      <c r="AW30" s="2890" t="n"/>
      <c r="AX30" s="2890" t="n"/>
      <c r="AY30" s="2890" t="n"/>
      <c r="AZ30" s="2890" t="n"/>
      <c r="BA30" s="27" t="n"/>
      <c r="BB30" s="1040" t="n"/>
      <c r="BC30" s="2890" t="n"/>
      <c r="BD30" s="2890" t="n"/>
      <c r="BE30" s="2890" t="n"/>
      <c r="BF30" s="2890" t="n"/>
      <c r="BG30" s="2890" t="n"/>
      <c r="BH30" s="2890" t="n"/>
      <c r="BI30" s="27" t="n"/>
      <c r="BJ30" s="1040" t="n"/>
      <c r="BK30" s="2890" t="n"/>
      <c r="BL30" s="2890" t="n"/>
      <c r="BM30" s="2890" t="n"/>
      <c r="BN30" s="2890" t="n"/>
      <c r="BO30" s="2890" t="n"/>
      <c r="BP30" s="2890" t="n"/>
      <c r="BQ30" s="2890" t="n"/>
      <c r="BR30" s="27" t="n"/>
      <c r="BS30" s="1040" t="n"/>
      <c r="BT30" s="2890" t="n"/>
      <c r="BU30" s="2890" t="n"/>
      <c r="BV30" s="2890" t="n"/>
      <c r="BW30" s="2890" t="n"/>
      <c r="BX30" s="2890" t="n"/>
      <c r="BY30" s="2890" t="n"/>
      <c r="BZ30" s="27" t="n"/>
      <c r="CA30" s="1040" t="n"/>
      <c r="CB30" s="2890" t="n"/>
      <c r="CC30" s="2890" t="n"/>
      <c r="CD30" s="2890" t="n"/>
      <c r="CE30" s="2890" t="n"/>
      <c r="CF30" s="2890" t="n"/>
      <c r="CG30" s="2890" t="n"/>
      <c r="CH30" s="27" t="n"/>
      <c r="CI30" s="1040" t="n"/>
      <c r="CJ30" s="2890" t="n"/>
      <c r="CK30" s="2890" t="n"/>
      <c r="CL30" s="2890" t="n"/>
      <c r="CM30" s="2890" t="n"/>
      <c r="CN30" s="2890" t="n"/>
      <c r="CO30" s="2890" t="n"/>
      <c r="CP30" s="27" t="n"/>
      <c r="CQ30" s="1040" t="n"/>
      <c r="CR30" s="2890" t="n"/>
      <c r="CS30" s="2890" t="n"/>
      <c r="CT30" s="2890" t="n"/>
      <c r="CU30" s="2890" t="n"/>
      <c r="CV30" s="2890" t="n"/>
      <c r="CW30" s="2890" t="n"/>
      <c r="CX30" s="27">
        <f>IFERROR(CR30/CW30-1, "-")</f>
        <v/>
      </c>
      <c r="CY30" s="2892" t="n"/>
      <c r="CZ30" s="2890" t="n"/>
      <c r="DA30" s="2890" t="n"/>
      <c r="DB30" s="2890" t="n"/>
      <c r="DC30" s="2890" t="n"/>
      <c r="DD30" s="2890" t="n"/>
      <c r="DE30" s="27" t="n"/>
      <c r="DF30" s="27" t="n"/>
      <c r="DG30" s="27" t="n"/>
      <c r="DH30" s="27" t="n"/>
      <c r="DI30" s="2341" t="n"/>
      <c r="DJ30" s="2881" t="n"/>
      <c r="DT30" s="2886" t="n"/>
      <c r="DU30" s="2886" t="n"/>
      <c r="DV30" s="2898" t="n"/>
    </row>
    <row customFormat="1" customHeight="1" ht="13" r="31" s="21">
      <c r="A31" s="78" t="inlineStr">
        <is>
          <t>EBITDA</t>
        </is>
      </c>
      <c r="B31" s="19" t="n"/>
      <c r="C31" s="1568" t="inlineStr">
        <is>
          <t>PL25</t>
        </is>
      </c>
      <c r="D31" s="2883" t="n">
        <v>1893.63703346814</v>
      </c>
      <c r="E31" s="2883" t="n">
        <v>2256.49997234957</v>
      </c>
      <c r="F31" s="2883" t="n">
        <v>-362.8629388814297</v>
      </c>
      <c r="G31" s="2883" t="n">
        <v>2319.651299258332</v>
      </c>
      <c r="H31" s="261" t="n">
        <v>-0.1836544423407098</v>
      </c>
      <c r="I31" s="258" t="n"/>
      <c r="J31" s="2883" t="n">
        <v>998.880508838814</v>
      </c>
      <c r="K31" s="2883" t="n">
        <v>1910.53453744825</v>
      </c>
      <c r="L31" s="2883" t="n">
        <v>-911.654028609436</v>
      </c>
      <c r="M31" s="2883" t="n">
        <v>2119.574043828389</v>
      </c>
      <c r="N31" s="261" t="n">
        <v>-0.5287352608665516</v>
      </c>
      <c r="O31" s="258" t="n"/>
      <c r="P31" s="2883" t="n">
        <v>1119.38513356806</v>
      </c>
      <c r="Q31" s="2883" t="n">
        <v>2233.53510556095</v>
      </c>
      <c r="R31" s="2883" t="n">
        <v>-1114.14997199289</v>
      </c>
      <c r="S31" s="2883" t="n">
        <v>2997.97502691329</v>
      </c>
      <c r="T31" s="261" t="n">
        <v>-0.6266195937193724</v>
      </c>
      <c r="U31" s="1056" t="n"/>
      <c r="V31" s="2883" t="n">
        <v>1113.30714980102</v>
      </c>
      <c r="W31" s="2883" t="n">
        <v>2044.53633410414</v>
      </c>
      <c r="X31" s="2883" t="n">
        <v>1121.51974848524</v>
      </c>
      <c r="Y31" s="2883" t="n">
        <v>-931.2291843031201</v>
      </c>
      <c r="Z31" s="2883" t="n">
        <v>-8.212598684219984</v>
      </c>
      <c r="AA31" s="2883" t="n">
        <v>2371.407860417572</v>
      </c>
      <c r="AB31" s="261" t="n">
        <v>-0.5305290294496274</v>
      </c>
      <c r="AC31" s="1056" t="n"/>
      <c r="AD31" s="2883" t="n">
        <v>1320.40515244898</v>
      </c>
      <c r="AE31" s="2883" t="n">
        <v>2511.83971693313</v>
      </c>
      <c r="AF31" s="2883" t="n">
        <v>1454.16042520672</v>
      </c>
      <c r="AG31" s="2883" t="n">
        <v>-1191.43456448415</v>
      </c>
      <c r="AH31" s="2883" t="n">
        <v>-133.7552727577399</v>
      </c>
      <c r="AI31" s="2883" t="n">
        <v>1946.491267842096</v>
      </c>
      <c r="AJ31" s="261" t="n">
        <v>-0.3216485610475934</v>
      </c>
      <c r="AK31" s="1034" t="n"/>
      <c r="AL31" s="2883" t="n">
        <v>-552.7557674999989</v>
      </c>
      <c r="AM31" s="2883" t="n">
        <v>2334.508030105838</v>
      </c>
      <c r="AN31" s="2883" t="n">
        <v>1459.833609419379</v>
      </c>
      <c r="AO31" s="2883" t="n">
        <v>0</v>
      </c>
      <c r="AP31" s="2883" t="n">
        <v>-2887.263797605837</v>
      </c>
      <c r="AQ31" s="2883" t="n">
        <v>-2012.589376919378</v>
      </c>
      <c r="AR31" s="2883" t="n">
        <v>2284.57071088138</v>
      </c>
      <c r="AS31" s="258" t="n">
        <v>-1.241951700101569</v>
      </c>
      <c r="AT31" s="1034" t="n"/>
      <c r="AU31" s="2883" t="n"/>
      <c r="AV31" s="2883" t="n"/>
      <c r="AW31" s="2883" t="n"/>
      <c r="AX31" s="2883" t="n"/>
      <c r="AY31" s="2883" t="n"/>
      <c r="AZ31" s="2883" t="n"/>
      <c r="BA31" s="258" t="n"/>
      <c r="BB31" s="1034" t="n"/>
      <c r="BC31" s="2883" t="n"/>
      <c r="BD31" s="2883" t="n"/>
      <c r="BE31" s="2883" t="n"/>
      <c r="BF31" s="2883" t="n"/>
      <c r="BG31" s="2883" t="n"/>
      <c r="BH31" s="2883" t="n"/>
      <c r="BI31" s="258" t="n"/>
      <c r="BJ31" s="1034" t="n"/>
      <c r="BK31" s="2883" t="n"/>
      <c r="BL31" s="2883" t="n"/>
      <c r="BM31" s="2883" t="n"/>
      <c r="BN31" s="2883" t="n"/>
      <c r="BO31" s="2883" t="n"/>
      <c r="BP31" s="2883" t="n"/>
      <c r="BQ31" s="2883" t="n"/>
      <c r="BR31" s="258" t="n"/>
      <c r="BS31" s="1034" t="n"/>
      <c r="BT31" s="2883" t="n"/>
      <c r="BU31" s="2883" t="n"/>
      <c r="BV31" s="2883" t="n"/>
      <c r="BW31" s="2883" t="n"/>
      <c r="BX31" s="2883" t="n"/>
      <c r="BY31" s="2883" t="n"/>
      <c r="BZ31" s="258" t="n"/>
      <c r="CA31" s="1034" t="n"/>
      <c r="CB31" s="2883" t="n"/>
      <c r="CC31" s="2883" t="n"/>
      <c r="CD31" s="2883" t="n"/>
      <c r="CE31" s="2883" t="n"/>
      <c r="CF31" s="2883" t="n"/>
      <c r="CG31" s="2883" t="n"/>
      <c r="CH31" s="258" t="n"/>
      <c r="CI31" s="1034" t="n"/>
      <c r="CJ31" s="2883" t="n"/>
      <c r="CK31" s="2883" t="n"/>
      <c r="CL31" s="2883" t="n"/>
      <c r="CM31" s="2883" t="n"/>
      <c r="CN31" s="2883" t="n"/>
      <c r="CO31" s="2883" t="n"/>
      <c r="CP31" s="258" t="n"/>
      <c r="CQ31" s="1034" t="n"/>
      <c r="CR31" s="2897">
        <f>+SUMIF($D$5:$CQ$5,CR$5,$D31:$CQ31)</f>
        <v/>
      </c>
      <c r="CS31" s="2883">
        <f>+SUMIF($D$5:$CQ$5,CS$5,$D31:$CQ31)</f>
        <v/>
      </c>
      <c r="CT31" s="2883">
        <f>+CT20+CT25</f>
        <v/>
      </c>
      <c r="CU31" s="2883">
        <f>+CR31-CS31</f>
        <v/>
      </c>
      <c r="CV31" s="2883">
        <f>+CR31-CT31</f>
        <v/>
      </c>
      <c r="CW31" s="2883">
        <f>+SUMIF($D$5:$CQ$5,CW$5,$D31:$CQ31)</f>
        <v/>
      </c>
      <c r="CX31" s="258">
        <f>IFERROR(CR31/CW31-1, "-")</f>
        <v/>
      </c>
      <c r="CY31" s="1522" t="n"/>
      <c r="CZ31" s="2883" t="n">
        <v>28146.77271933239</v>
      </c>
      <c r="DA31" s="2883" t="n">
        <v>19925.11042361018</v>
      </c>
      <c r="DB31" s="2883" t="n"/>
      <c r="DC31" s="2883" t="n"/>
      <c r="DD31" s="2883" t="n">
        <v>21711.32828800002</v>
      </c>
      <c r="DE31" s="258">
        <f>CZ31/DD31-1</f>
        <v/>
      </c>
      <c r="DF31" s="258">
        <f>DA31/DD31-1</f>
        <v/>
      </c>
      <c r="DG31" s="258">
        <f>DB31/DD31-1</f>
        <v/>
      </c>
      <c r="DH31" s="258">
        <f>DC31/DD31-1</f>
        <v/>
      </c>
      <c r="DI31" s="2341" t="n"/>
      <c r="DJ31" s="2881" t="n"/>
      <c r="DK31" s="935" t="n"/>
      <c r="DT31" s="2886" t="n"/>
      <c r="DU31" s="2886" t="n"/>
      <c r="DV31" s="2898" t="n"/>
    </row>
    <row customFormat="1" customHeight="1" ht="13" r="32" s="259">
      <c r="A32" s="257" t="inlineStr">
        <is>
          <t>% CA</t>
        </is>
      </c>
      <c r="B32" s="258" t="n"/>
      <c r="C32" s="1568" t="inlineStr">
        <is>
          <t>PL26</t>
        </is>
      </c>
      <c r="D32" s="258" t="n">
        <v>0.2274665644455</v>
      </c>
      <c r="E32" s="258" t="n">
        <v>0.23685093697243</v>
      </c>
      <c r="F32" s="258" t="n">
        <v>-0.009384372526930029</v>
      </c>
      <c r="G32" s="258" t="n">
        <v>0.2446681095595177</v>
      </c>
      <c r="H32" s="1185" t="n">
        <v>-0.0007030562808118357</v>
      </c>
      <c r="I32" s="1048" t="n"/>
      <c r="J32" s="258" t="n">
        <v>0.131433184672638</v>
      </c>
      <c r="K32" s="258" t="n">
        <v>0.217548149242184</v>
      </c>
      <c r="L32" s="1048" t="n">
        <v>-0.086114964569546</v>
      </c>
      <c r="M32" s="258" t="n">
        <v>0.2339521633995693</v>
      </c>
      <c r="N32" s="1185" t="n">
        <v>-0.004382048758909661</v>
      </c>
      <c r="O32" s="1048" t="n"/>
      <c r="P32" s="258" t="n">
        <v>0.140918512607161</v>
      </c>
      <c r="Q32" s="258" t="n">
        <v>0.235775609156435</v>
      </c>
      <c r="R32" s="2895" t="n">
        <v>-0.09485709654927399</v>
      </c>
      <c r="S32" s="258" t="n">
        <v>0.3010097502856554</v>
      </c>
      <c r="T32" s="1185" t="n">
        <v>-0.005318473488867697</v>
      </c>
      <c r="U32" s="1200" t="n"/>
      <c r="V32" s="258" t="n">
        <v>0.137781630034881</v>
      </c>
      <c r="W32" s="258" t="n">
        <v>0.218374157720924</v>
      </c>
      <c r="X32" s="258" t="n">
        <v>0.142394868032619</v>
      </c>
      <c r="Y32" s="1048" t="n">
        <v>-0.080592527686043</v>
      </c>
      <c r="Z32" s="1048" t="n">
        <v>-0.004613237997738011</v>
      </c>
      <c r="AA32" s="258" t="n">
        <v>0.2555424561967495</v>
      </c>
      <c r="AB32" s="1185" t="n">
        <v>-0.004608268540363448</v>
      </c>
      <c r="AC32" s="1200" t="n"/>
      <c r="AD32" s="258" t="n">
        <v>0.165989682837678</v>
      </c>
      <c r="AE32" s="258" t="n">
        <v>0.257032394231076</v>
      </c>
      <c r="AF32" s="258" t="n">
        <v>0.177344970745106</v>
      </c>
      <c r="AG32" s="2895" t="n">
        <v>-0.09104271139339801</v>
      </c>
      <c r="AH32" s="1048" t="n">
        <v>-0.011355287907428</v>
      </c>
      <c r="AI32" s="258" t="n">
        <v>0.213099262253343</v>
      </c>
      <c r="AJ32" s="1185" t="n">
        <v>-0.002210687119116293</v>
      </c>
      <c r="AK32" s="1227" t="n"/>
      <c r="AL32" s="258" t="n">
        <v>-0.08553859838931534</v>
      </c>
      <c r="AM32" s="258" t="n">
        <v>0.2466024598625303</v>
      </c>
      <c r="AN32" s="258" t="n">
        <v>0.001803344116891084</v>
      </c>
      <c r="AO32" s="258" t="n">
        <v>0</v>
      </c>
      <c r="AP32" s="1048" t="n">
        <v>-0.3321410582518456</v>
      </c>
      <c r="AQ32" s="1048" t="n">
        <v>-0.08734194250620642</v>
      </c>
      <c r="AR32" s="258" t="n">
        <v>0.2553518563277664</v>
      </c>
      <c r="AS32" s="1048" t="n">
        <v>-0.01334983264345332</v>
      </c>
      <c r="AT32" s="1227" t="n"/>
      <c r="AU32" s="258" t="n"/>
      <c r="AV32" s="258" t="n"/>
      <c r="AW32" s="258" t="n"/>
      <c r="AX32" s="1048" t="n"/>
      <c r="AY32" s="1048" t="n"/>
      <c r="AZ32" s="258" t="n"/>
      <c r="BA32" s="1048" t="n"/>
      <c r="BB32" s="1227" t="n"/>
      <c r="BC32" s="258" t="n"/>
      <c r="BD32" s="258" t="n"/>
      <c r="BE32" s="258" t="n"/>
      <c r="BF32" s="1048" t="n"/>
      <c r="BG32" s="1048" t="n"/>
      <c r="BH32" s="258" t="n"/>
      <c r="BI32" s="1048" t="n"/>
      <c r="BJ32" s="1227" t="n"/>
      <c r="BK32" s="258" t="n"/>
      <c r="BL32" s="258" t="n"/>
      <c r="BM32" s="258" t="n"/>
      <c r="BN32" s="258" t="n"/>
      <c r="BO32" s="1048" t="n"/>
      <c r="BP32" s="1048" t="n"/>
      <c r="BQ32" s="258" t="n"/>
      <c r="BR32" s="1048" t="n"/>
      <c r="BS32" s="1227" t="n"/>
      <c r="BT32" s="258" t="n"/>
      <c r="BU32" s="258" t="n"/>
      <c r="BV32" s="258" t="n"/>
      <c r="BW32" s="1048" t="n"/>
      <c r="BX32" s="1048" t="n"/>
      <c r="BY32" s="258" t="n"/>
      <c r="BZ32" s="1048" t="n"/>
      <c r="CA32" s="1227" t="n"/>
      <c r="CB32" s="258" t="n"/>
      <c r="CC32" s="258" t="n"/>
      <c r="CD32" s="258" t="n"/>
      <c r="CE32" s="1048" t="n"/>
      <c r="CF32" s="1048" t="n"/>
      <c r="CG32" s="258" t="n"/>
      <c r="CH32" s="1048" t="n"/>
      <c r="CI32" s="1227" t="n"/>
      <c r="CJ32" s="258" t="n"/>
      <c r="CK32" s="258" t="n"/>
      <c r="CL32" s="258" t="n"/>
      <c r="CM32" s="1048" t="n"/>
      <c r="CN32" s="1048" t="n"/>
      <c r="CO32" s="258" t="n"/>
      <c r="CP32" s="1048" t="n"/>
      <c r="CQ32" s="1227" t="n"/>
      <c r="CR32" s="258">
        <f>+CR31/CR7</f>
        <v/>
      </c>
      <c r="CS32" s="258">
        <f>+CS31/CS7</f>
        <v/>
      </c>
      <c r="CT32" s="258">
        <f>+CT31/CT7</f>
        <v/>
      </c>
      <c r="CU32" s="1048">
        <f>+(CR32-CS32)</f>
        <v/>
      </c>
      <c r="CV32" s="1048">
        <f>+(CR32-CT32)</f>
        <v/>
      </c>
      <c r="CW32" s="258">
        <f>+CW31/CW7</f>
        <v/>
      </c>
      <c r="CX32" s="1048">
        <f>IFERROR(CR32/CW32-1, "-")</f>
        <v/>
      </c>
      <c r="CY32" s="1034" t="n"/>
      <c r="CZ32" s="258" t="n">
        <v>0.2461807590078799</v>
      </c>
      <c r="DA32" s="258" t="n">
        <v>0.001975054725352177</v>
      </c>
      <c r="DB32" s="258" t="n"/>
      <c r="DC32" s="258" t="n"/>
      <c r="DD32" s="258" t="n">
        <v>2.433212681301459</v>
      </c>
      <c r="DE32" s="1048">
        <f>(CZ32-DD32)</f>
        <v/>
      </c>
      <c r="DF32" s="204">
        <f>DA32/DD32-1</f>
        <v/>
      </c>
      <c r="DG32" s="204">
        <f>DB32/DD32-1</f>
        <v/>
      </c>
      <c r="DH32" s="1185">
        <f>DC32/DD32-1</f>
        <v/>
      </c>
      <c r="DI32" s="2341" t="n"/>
      <c r="DJ32" s="2881" t="n"/>
      <c r="DK32" s="2342" t="n"/>
      <c r="DT32" s="2886" t="n"/>
      <c r="DU32" s="2886" t="n"/>
      <c r="DV32" s="2898" t="n"/>
    </row>
    <row customHeight="1" hidden="1" ht="9" r="33" s="3">
      <c r="A33" s="79" t="inlineStr">
        <is>
          <t>Fixe &amp; Internet</t>
        </is>
      </c>
      <c r="B33" s="11" t="n"/>
      <c r="C33" s="1568" t="inlineStr">
        <is>
          <t>PL27</t>
        </is>
      </c>
      <c r="D33" s="2890" t="n"/>
      <c r="E33" s="2890" t="n"/>
      <c r="F33" s="2883" t="n"/>
      <c r="G33" s="2890" t="n"/>
      <c r="H33" s="188" t="n"/>
      <c r="I33" s="27" t="n"/>
      <c r="J33" s="2890" t="n"/>
      <c r="K33" s="2890" t="n"/>
      <c r="L33" s="2890" t="n"/>
      <c r="M33" s="2890" t="n"/>
      <c r="N33" s="188" t="n"/>
      <c r="O33" s="27" t="n"/>
      <c r="P33" s="2890" t="n"/>
      <c r="Q33" s="2890" t="n"/>
      <c r="R33" s="2890" t="n"/>
      <c r="S33" s="2890" t="n"/>
      <c r="T33" s="188" t="n"/>
      <c r="U33" s="1059" t="n"/>
      <c r="V33" s="2890" t="n"/>
      <c r="W33" s="2890" t="n"/>
      <c r="X33" s="2890" t="n"/>
      <c r="Y33" s="2890" t="n"/>
      <c r="Z33" s="2890" t="n"/>
      <c r="AA33" s="2890" t="n"/>
      <c r="AB33" s="188" t="n"/>
      <c r="AC33" s="1059" t="n"/>
      <c r="AD33" s="2890" t="n"/>
      <c r="AE33" s="2890" t="n"/>
      <c r="AF33" s="2890" t="n"/>
      <c r="AG33" s="2890" t="n"/>
      <c r="AH33" s="2890" t="n"/>
      <c r="AI33" s="2890" t="n"/>
      <c r="AJ33" s="188" t="n"/>
      <c r="AK33" s="1040" t="n"/>
      <c r="AL33" s="2890" t="n"/>
      <c r="AM33" s="2890" t="n"/>
      <c r="AN33" s="2890" t="n"/>
      <c r="AO33" s="2890" t="n"/>
      <c r="AP33" s="2890" t="n"/>
      <c r="AQ33" s="2890" t="n"/>
      <c r="AR33" s="2890" t="n"/>
      <c r="AS33" s="27" t="n"/>
      <c r="AT33" s="1040" t="n"/>
      <c r="AU33" s="2890" t="n"/>
      <c r="AV33" s="2890" t="n"/>
      <c r="AW33" s="2890" t="n"/>
      <c r="AX33" s="2890" t="n"/>
      <c r="AY33" s="2890" t="n"/>
      <c r="AZ33" s="2890" t="n"/>
      <c r="BA33" s="27" t="n"/>
      <c r="BB33" s="1040" t="n"/>
      <c r="BC33" s="2890" t="n"/>
      <c r="BD33" s="2890" t="n"/>
      <c r="BE33" s="2890" t="n"/>
      <c r="BF33" s="2890" t="n"/>
      <c r="BG33" s="2890" t="n"/>
      <c r="BH33" s="2890" t="n"/>
      <c r="BI33" s="27" t="n"/>
      <c r="BJ33" s="1040" t="n"/>
      <c r="BK33" s="2890" t="n"/>
      <c r="BL33" s="2890" t="n"/>
      <c r="BM33" s="2890" t="n"/>
      <c r="BN33" s="2890" t="n"/>
      <c r="BO33" s="2890" t="n"/>
      <c r="BP33" s="2890" t="n"/>
      <c r="BQ33" s="2890" t="n"/>
      <c r="BR33" s="27" t="n"/>
      <c r="BS33" s="1040" t="n"/>
      <c r="BT33" s="2890" t="n"/>
      <c r="BU33" s="2890" t="n"/>
      <c r="BV33" s="2890" t="n"/>
      <c r="BW33" s="2890" t="n"/>
      <c r="BX33" s="2890" t="n"/>
      <c r="BY33" s="2890" t="n"/>
      <c r="BZ33" s="27" t="n"/>
      <c r="CA33" s="1040" t="n"/>
      <c r="CB33" s="2890" t="n"/>
      <c r="CC33" s="2890" t="n"/>
      <c r="CD33" s="2890" t="n"/>
      <c r="CE33" s="2890" t="n"/>
      <c r="CF33" s="2890" t="n"/>
      <c r="CG33" s="2890" t="n"/>
      <c r="CH33" s="27" t="n"/>
      <c r="CI33" s="1040" t="n"/>
      <c r="CJ33" s="2890" t="n"/>
      <c r="CK33" s="2890" t="n"/>
      <c r="CL33" s="2890" t="n"/>
      <c r="CM33" s="2890" t="n"/>
      <c r="CN33" s="2890" t="n"/>
      <c r="CO33" s="2890" t="n"/>
      <c r="CP33" s="27" t="n"/>
      <c r="CQ33" s="1040" t="n"/>
      <c r="CR33" s="2890">
        <f>+CJ33</f>
        <v/>
      </c>
      <c r="CS33" s="2890">
        <f>+#REF!</f>
        <v/>
      </c>
      <c r="CT33" s="2890" t="n"/>
      <c r="CU33" s="2890">
        <f>+CR33-CS33</f>
        <v/>
      </c>
      <c r="CV33" s="2890">
        <f>+CR33-CT33</f>
        <v/>
      </c>
      <c r="CW33" s="2890">
        <f>+#REF!</f>
        <v/>
      </c>
      <c r="CX33" s="27">
        <f>IFERROR(CR33/CW33-1, "-")</f>
        <v/>
      </c>
      <c r="CY33" s="2892" t="n"/>
      <c r="CZ33" s="2890" t="n"/>
      <c r="DA33" s="2890" t="n"/>
      <c r="DB33" s="2890" t="n"/>
      <c r="DC33" s="2890" t="n"/>
      <c r="DD33" s="2890" t="n"/>
      <c r="DE33" s="27">
        <f>CZ33/DD33-1</f>
        <v/>
      </c>
      <c r="DF33" s="27" t="n"/>
      <c r="DG33" s="27" t="n"/>
      <c r="DH33" s="27" t="n"/>
      <c r="DI33" s="2341" t="n"/>
      <c r="DJ33" s="2881" t="n"/>
      <c r="DT33" s="2886" t="n"/>
      <c r="DU33" s="2886" t="n"/>
      <c r="DV33" s="2898" t="n"/>
    </row>
    <row customFormat="1" customHeight="1" ht="13" r="34" s="191">
      <c r="A34" s="948" t="inlineStr">
        <is>
          <t>Mobile</t>
        </is>
      </c>
      <c r="B34" s="53" t="n"/>
      <c r="C34" s="1568" t="inlineStr">
        <is>
          <t>PL28</t>
        </is>
      </c>
      <c r="D34" s="2887" t="n">
        <v>1893.63703346814</v>
      </c>
      <c r="E34" s="2887" t="n">
        <v>2256.49997234957</v>
      </c>
      <c r="F34" s="2887" t="n">
        <v>-362.8629388814297</v>
      </c>
      <c r="G34" s="2887" t="n">
        <v>2319.651299258332</v>
      </c>
      <c r="H34" s="1202" t="n">
        <v>-0.1836544423407098</v>
      </c>
      <c r="I34" s="436" t="n"/>
      <c r="J34" s="2887" t="n">
        <v>998.880508838814</v>
      </c>
      <c r="K34" s="2887" t="n">
        <v>1910.53453744825</v>
      </c>
      <c r="L34" s="2887" t="n">
        <v>-911.654028609436</v>
      </c>
      <c r="M34" s="2887" t="n">
        <v>2119.574043828389</v>
      </c>
      <c r="N34" s="1202" t="n">
        <v>-0.5287352608665516</v>
      </c>
      <c r="O34" s="436" t="n"/>
      <c r="P34" s="2887" t="n">
        <v>1119.38513356806</v>
      </c>
      <c r="Q34" s="2887" t="n">
        <v>2233.53510556095</v>
      </c>
      <c r="R34" s="2887" t="n">
        <v>-1114.14997199289</v>
      </c>
      <c r="S34" s="2887" t="n">
        <v>2997.97502691329</v>
      </c>
      <c r="T34" s="1202" t="n">
        <v>-0.6266195937193724</v>
      </c>
      <c r="U34" s="1057" t="n"/>
      <c r="V34" s="2887" t="n">
        <v>1113.30714980102</v>
      </c>
      <c r="W34" s="2887" t="n">
        <v>2044.53633410414</v>
      </c>
      <c r="X34" s="2887" t="n">
        <v>1121.51974848524</v>
      </c>
      <c r="Y34" s="2887" t="n">
        <v>-931.2291843031201</v>
      </c>
      <c r="Z34" s="2890" t="n">
        <v>-8.212598684219984</v>
      </c>
      <c r="AA34" s="2887" t="n">
        <v>2371.407860417572</v>
      </c>
      <c r="AB34" s="1202" t="n">
        <v>-0.5305290294496274</v>
      </c>
      <c r="AC34" s="1057" t="n"/>
      <c r="AD34" s="2887" t="n">
        <v>1320.40515244898</v>
      </c>
      <c r="AE34" s="2887" t="n">
        <v>2511.83971693313</v>
      </c>
      <c r="AF34" s="2887" t="n">
        <v>1454.16042520672</v>
      </c>
      <c r="AG34" s="2887" t="n">
        <v>-1191.43456448415</v>
      </c>
      <c r="AH34" s="2890" t="n">
        <v>-133.7552727577399</v>
      </c>
      <c r="AI34" s="2887" t="n">
        <v>1946.491267842096</v>
      </c>
      <c r="AJ34" s="1202" t="n">
        <v>-0.3216485610475934</v>
      </c>
      <c r="AK34" s="1302" t="n"/>
      <c r="AL34" s="2887" t="n">
        <v>-552.7557674999989</v>
      </c>
      <c r="AM34" s="2887" t="n">
        <v>2334.508030105838</v>
      </c>
      <c r="AN34" s="2887" t="n">
        <v>1459.833609419379</v>
      </c>
      <c r="AO34" s="2887" t="n">
        <v>0</v>
      </c>
      <c r="AP34" s="2887" t="n">
        <v>-2887.263797605837</v>
      </c>
      <c r="AQ34" s="2887" t="n">
        <v>-2012.589376919378</v>
      </c>
      <c r="AR34" s="2887" t="n">
        <v>2284.57071088138</v>
      </c>
      <c r="AS34" s="436" t="n">
        <v>-1.241951700101569</v>
      </c>
      <c r="AT34" s="1302" t="n"/>
      <c r="AU34" s="2887" t="n"/>
      <c r="AV34" s="2887" t="n"/>
      <c r="AW34" s="2887" t="n"/>
      <c r="AX34" s="2887" t="n"/>
      <c r="AY34" s="2887" t="n"/>
      <c r="AZ34" s="2887" t="n"/>
      <c r="BA34" s="436" t="n"/>
      <c r="BB34" s="1302" t="n"/>
      <c r="BC34" s="2887" t="n"/>
      <c r="BD34" s="2887" t="n"/>
      <c r="BE34" s="2887" t="n"/>
      <c r="BF34" s="2887" t="n"/>
      <c r="BG34" s="2887" t="n"/>
      <c r="BH34" s="2887" t="n"/>
      <c r="BI34" s="436" t="n"/>
      <c r="BJ34" s="1302" t="n"/>
      <c r="BK34" s="2887" t="n"/>
      <c r="BL34" s="2887" t="n"/>
      <c r="BM34" s="2887" t="n"/>
      <c r="BN34" s="2887" t="n"/>
      <c r="BO34" s="2887" t="n"/>
      <c r="BP34" s="2887" t="n"/>
      <c r="BQ34" s="2887" t="n"/>
      <c r="BR34" s="436" t="n"/>
      <c r="BS34" s="1302" t="n"/>
      <c r="BT34" s="2887" t="n"/>
      <c r="BU34" s="2887" t="n"/>
      <c r="BV34" s="2887" t="n"/>
      <c r="BW34" s="2887" t="n"/>
      <c r="BX34" s="2887" t="n"/>
      <c r="BY34" s="2887" t="n"/>
      <c r="BZ34" s="436" t="n"/>
      <c r="CA34" s="1302" t="n"/>
      <c r="CB34" s="2887" t="n"/>
      <c r="CC34" s="2887" t="n"/>
      <c r="CD34" s="2887" t="n"/>
      <c r="CE34" s="2887" t="n"/>
      <c r="CF34" s="2887" t="n"/>
      <c r="CG34" s="2887" t="n"/>
      <c r="CH34" s="436" t="n"/>
      <c r="CI34" s="1302" t="n"/>
      <c r="CJ34" s="2887" t="n"/>
      <c r="CK34" s="2887" t="n"/>
      <c r="CL34" s="2887" t="n"/>
      <c r="CM34" s="2887" t="n"/>
      <c r="CN34" s="2887" t="n"/>
      <c r="CO34" s="2887" t="n"/>
      <c r="CP34" s="436" t="n"/>
      <c r="CQ34" s="1302" t="n"/>
      <c r="CR34" s="2887">
        <f>+SUMIF($D$5:$CQ$5,CR$5,$D34:$CQ34)</f>
        <v/>
      </c>
      <c r="CS34" s="2887">
        <f>+SUMIF($D$5:$CQ$5,CS$5,$D34:$CQ34)</f>
        <v/>
      </c>
      <c r="CT34" s="2887">
        <f>+CT23+CT28</f>
        <v/>
      </c>
      <c r="CU34" s="2887">
        <f>+CR34-CS34</f>
        <v/>
      </c>
      <c r="CV34" s="2887">
        <f>+CR34-CT34</f>
        <v/>
      </c>
      <c r="CW34" s="2887">
        <f>+SUMIF($D$5:$CQ$5,CW$5,$D34:$CQ34)</f>
        <v/>
      </c>
      <c r="CX34" s="436">
        <f>IFERROR(CR34/CW34-1, "-")</f>
        <v/>
      </c>
      <c r="CY34" s="2889" t="n"/>
      <c r="CZ34" s="2887" t="n">
        <v>28146.77271933238</v>
      </c>
      <c r="DA34" s="2887" t="n">
        <v>19925.11042361017</v>
      </c>
      <c r="DB34" s="2887" t="n"/>
      <c r="DC34" s="2887" t="n"/>
      <c r="DD34" s="2887" t="n">
        <v>21711.32828800002</v>
      </c>
      <c r="DE34" s="436">
        <f>CZ34/DD34-1</f>
        <v/>
      </c>
      <c r="DF34" s="436">
        <f>DA34/DD34-1</f>
        <v/>
      </c>
      <c r="DG34" s="949">
        <f>DB34/DD34-1</f>
        <v/>
      </c>
      <c r="DH34" s="436">
        <f>DC34/DD34-1</f>
        <v/>
      </c>
      <c r="DI34" s="2341" t="n"/>
      <c r="DJ34" s="2881" t="n"/>
      <c r="DK34" s="323" t="n"/>
      <c r="DT34" s="2886" t="n"/>
      <c r="DU34" s="2886" t="n"/>
      <c r="DV34" s="2898" t="n"/>
    </row>
    <row collapsed="1" customHeight="1" ht="13" r="35" s="3">
      <c r="A35" s="74" t="n"/>
      <c r="B35" s="11" t="n"/>
      <c r="C35" s="1568" t="inlineStr">
        <is>
          <t>PL29</t>
        </is>
      </c>
      <c r="D35" s="2890" t="n"/>
      <c r="E35" s="2890" t="n"/>
      <c r="F35" s="2890" t="n"/>
      <c r="G35" s="2890" t="n"/>
      <c r="H35" s="188" t="n"/>
      <c r="I35" s="27" t="n"/>
      <c r="J35" s="2890" t="n"/>
      <c r="K35" s="2890" t="n"/>
      <c r="L35" s="2890" t="n"/>
      <c r="M35" s="2890" t="n"/>
      <c r="N35" s="188" t="n"/>
      <c r="O35" s="27" t="n"/>
      <c r="P35" s="2890" t="n"/>
      <c r="Q35" s="2890" t="n"/>
      <c r="R35" s="2890" t="n"/>
      <c r="S35" s="2890" t="n"/>
      <c r="T35" s="188" t="n"/>
      <c r="U35" s="1059" t="n"/>
      <c r="V35" s="2890" t="n"/>
      <c r="W35" s="2890" t="n"/>
      <c r="X35" s="2890" t="n"/>
      <c r="Y35" s="2890" t="n"/>
      <c r="Z35" s="2890" t="n"/>
      <c r="AA35" s="2890" t="n"/>
      <c r="AB35" s="188" t="n"/>
      <c r="AC35" s="1059" t="n"/>
      <c r="AD35" s="2890" t="n"/>
      <c r="AE35" s="2890" t="n"/>
      <c r="AF35" s="2890" t="n"/>
      <c r="AG35" s="2890" t="n"/>
      <c r="AH35" s="2890" t="n"/>
      <c r="AI35" s="2890" t="n"/>
      <c r="AJ35" s="188" t="n"/>
      <c r="AK35" s="1040" t="n"/>
      <c r="AL35" s="2890" t="n"/>
      <c r="AM35" s="2890" t="n"/>
      <c r="AN35" s="2890" t="n"/>
      <c r="AO35" s="2890" t="n"/>
      <c r="AP35" s="2890" t="n"/>
      <c r="AQ35" s="2890" t="n"/>
      <c r="AR35" s="2890" t="n"/>
      <c r="AS35" s="27" t="n"/>
      <c r="AT35" s="1040" t="n"/>
      <c r="AU35" s="2890" t="n"/>
      <c r="AV35" s="2890" t="n"/>
      <c r="AW35" s="2890" t="n"/>
      <c r="AX35" s="2890" t="n"/>
      <c r="AY35" s="2890" t="n"/>
      <c r="AZ35" s="2890" t="n"/>
      <c r="BA35" s="27" t="n"/>
      <c r="BB35" s="1040" t="n"/>
      <c r="BC35" s="2890" t="n"/>
      <c r="BD35" s="2890" t="n"/>
      <c r="BE35" s="2890" t="n"/>
      <c r="BF35" s="2890" t="n"/>
      <c r="BG35" s="2890" t="n"/>
      <c r="BH35" s="2890" t="n"/>
      <c r="BI35" s="27" t="n"/>
      <c r="BJ35" s="1040" t="n"/>
      <c r="BK35" s="2890" t="n"/>
      <c r="BL35" s="2890" t="n"/>
      <c r="BM35" s="2890" t="n"/>
      <c r="BN35" s="2890" t="n"/>
      <c r="BO35" s="2890" t="n"/>
      <c r="BP35" s="2890" t="n"/>
      <c r="BQ35" s="2890" t="n"/>
      <c r="BR35" s="27" t="n"/>
      <c r="BS35" s="1040" t="n"/>
      <c r="BT35" s="2890" t="n"/>
      <c r="BU35" s="2890" t="n"/>
      <c r="BV35" s="2890" t="n"/>
      <c r="BW35" s="2890" t="n"/>
      <c r="BX35" s="2890" t="n"/>
      <c r="BY35" s="2890" t="n"/>
      <c r="BZ35" s="27" t="n"/>
      <c r="CA35" s="1040" t="n"/>
      <c r="CB35" s="2890" t="n"/>
      <c r="CC35" s="2890" t="n"/>
      <c r="CD35" s="2890" t="n"/>
      <c r="CE35" s="2890" t="n"/>
      <c r="CF35" s="2890" t="n"/>
      <c r="CG35" s="2890" t="n"/>
      <c r="CH35" s="27" t="n"/>
      <c r="CI35" s="1040" t="n"/>
      <c r="CJ35" s="2890" t="n"/>
      <c r="CK35" s="2890" t="n"/>
      <c r="CL35" s="2890" t="n"/>
      <c r="CM35" s="2890" t="n"/>
      <c r="CN35" s="2890" t="n"/>
      <c r="CO35" s="2890" t="n"/>
      <c r="CP35" s="27" t="n"/>
      <c r="CQ35" s="1040" t="n"/>
      <c r="CR35" s="2890">
        <f>+SUMIF($D$5:$CQ$5,CR$5,$D35:$CQ35)</f>
        <v/>
      </c>
      <c r="CS35" s="2890">
        <f>+SUMIF($D$5:$CQ$5,CS$5,$D35:$CQ35)</f>
        <v/>
      </c>
      <c r="CT35" s="2890">
        <f>+SUMIF($D$5:$CP$5,CT$5,$D35:$CX35)+SUMIF($D$5:$AJ$5,CR$5,$D35:$AJ35)</f>
        <v/>
      </c>
      <c r="CU35" s="2890">
        <f>+CR35-CS35</f>
        <v/>
      </c>
      <c r="CV35" s="2890">
        <f>+CR35-CT35</f>
        <v/>
      </c>
      <c r="CW35" s="2890">
        <f>+SUMIF($D$5:$CQ$5,CW$5,$D35:$CQ35)</f>
        <v/>
      </c>
      <c r="CX35" s="27">
        <f>IFERROR(CR35/CW35-1, "-")</f>
        <v/>
      </c>
      <c r="CY35" s="2892" t="n"/>
      <c r="CZ35" s="2890" t="n"/>
      <c r="DA35" s="2890" t="n"/>
      <c r="DB35" s="2890" t="n"/>
      <c r="DC35" s="2890" t="n"/>
      <c r="DD35" s="2890" t="n"/>
      <c r="DE35" s="27" t="n"/>
      <c r="DF35" s="27" t="n"/>
      <c r="DG35" s="27" t="n"/>
      <c r="DH35" s="27" t="n"/>
      <c r="DI35" s="2341" t="n"/>
      <c r="DJ35" s="2881" t="n"/>
      <c r="DT35" s="2886" t="n"/>
      <c r="DU35" s="2886" t="n"/>
      <c r="DV35" s="2898" t="n"/>
    </row>
    <row customHeight="1" ht="13" r="36" s="3">
      <c r="A36" s="74" t="inlineStr">
        <is>
          <t>Amortissements et déprec. Courant</t>
        </is>
      </c>
      <c r="B36" s="11" t="n"/>
      <c r="C36" s="1568" t="inlineStr">
        <is>
          <t>PL30</t>
        </is>
      </c>
      <c r="D36" s="2890" t="n">
        <v>-1741.85826726818</v>
      </c>
      <c r="E36" s="2890" t="n">
        <v>-1755</v>
      </c>
      <c r="F36" s="2890" t="n">
        <v>13.14173273181996</v>
      </c>
      <c r="G36" s="2890" t="n">
        <v>-1626.287971981206</v>
      </c>
      <c r="H36" s="188" t="n">
        <v>0.07106385663430936</v>
      </c>
      <c r="I36" s="27" t="n"/>
      <c r="J36" s="2890" t="n">
        <v>-1754.9732032784</v>
      </c>
      <c r="K36" s="2890" t="n">
        <v>-1774.63097086075</v>
      </c>
      <c r="L36" s="2890" t="n">
        <v>19.65776758235006</v>
      </c>
      <c r="M36" s="2890" t="n">
        <v>-1623.030898297383</v>
      </c>
      <c r="N36" s="188" t="n">
        <v>0.08129377273065419</v>
      </c>
      <c r="O36" s="27" t="n"/>
      <c r="P36" s="2899" t="n">
        <v>-1779.80038326139</v>
      </c>
      <c r="Q36" s="2890" t="n">
        <v>-1774.63097086075</v>
      </c>
      <c r="R36" s="2890" t="n">
        <v>-5.169412400639885</v>
      </c>
      <c r="S36" s="2890" t="n">
        <v>-1961.776371769169</v>
      </c>
      <c r="T36" s="188" t="n">
        <v>-0.09276082183805145</v>
      </c>
      <c r="U36" s="1059" t="n"/>
      <c r="V36" s="2899" t="n">
        <v>-1775.02289966354</v>
      </c>
      <c r="W36" s="2890" t="n">
        <v>-1732.13097086075</v>
      </c>
      <c r="X36" s="2890" t="n">
        <v>-1732.13097086075</v>
      </c>
      <c r="Y36" s="2890" t="n">
        <v>-42.89192880279006</v>
      </c>
      <c r="Z36" s="2890" t="n">
        <v>-42.89192880279006</v>
      </c>
      <c r="AA36" s="2890" t="n">
        <v>-1803.361778308788</v>
      </c>
      <c r="AB36" s="188" t="n">
        <v>-0.01571447226292266</v>
      </c>
      <c r="AC36" s="1059" t="n"/>
      <c r="AD36" s="2899" t="n">
        <v>-1806.00585189599</v>
      </c>
      <c r="AE36" s="2890" t="n">
        <v>-1754.9926913442</v>
      </c>
      <c r="AF36" s="2890" t="n">
        <v>-1754.9926913442</v>
      </c>
      <c r="AG36" s="2890" t="n">
        <v>-51.01316055178995</v>
      </c>
      <c r="AH36" s="2890" t="n">
        <v>-51.01316055178995</v>
      </c>
      <c r="AI36" s="2890" t="n">
        <v>-1809.469697726288</v>
      </c>
      <c r="AJ36" s="188" t="n">
        <v>-0.001914287835076856</v>
      </c>
      <c r="AK36" s="1040" t="n"/>
      <c r="AL36" s="2890" t="n">
        <v>-1817.663923630203</v>
      </c>
      <c r="AM36" s="2890" t="n">
        <v>-1752.66826842495</v>
      </c>
      <c r="AN36" s="2890" t="n">
        <v>-1752.66826842495</v>
      </c>
      <c r="AO36" s="2890" t="n">
        <v>0</v>
      </c>
      <c r="AP36" s="2890" t="n">
        <v>-64.99565520525334</v>
      </c>
      <c r="AQ36" s="2890" t="n">
        <v>-64.99565520525334</v>
      </c>
      <c r="AR36" s="2890" t="n">
        <v>-1801.80794609874</v>
      </c>
      <c r="AS36" s="27" t="n">
        <v>0.008800037521087933</v>
      </c>
      <c r="AT36" s="1040" t="n"/>
      <c r="AU36" s="2890" t="n"/>
      <c r="AV36" s="2890" t="n"/>
      <c r="AW36" s="2890" t="n"/>
      <c r="AX36" s="2890" t="n"/>
      <c r="AY36" s="2890" t="n"/>
      <c r="AZ36" s="2890" t="n"/>
      <c r="BA36" s="27" t="n"/>
      <c r="BB36" s="1040" t="n"/>
      <c r="BC36" s="2883" t="n"/>
      <c r="BD36" s="2890" t="n"/>
      <c r="BE36" s="2890" t="n"/>
      <c r="BF36" s="2890" t="n"/>
      <c r="BG36" s="2890" t="n"/>
      <c r="BH36" s="2890" t="n"/>
      <c r="BI36" s="27" t="n"/>
      <c r="BJ36" s="1040" t="n"/>
      <c r="BK36" s="2883" t="n"/>
      <c r="BL36" s="2883" t="n"/>
      <c r="BM36" s="2883" t="n"/>
      <c r="BN36" s="2883" t="n"/>
      <c r="BO36" s="2890" t="n"/>
      <c r="BP36" s="2890" t="n"/>
      <c r="BQ36" s="2890" t="n"/>
      <c r="BR36" s="27" t="n"/>
      <c r="BS36" s="1040" t="n"/>
      <c r="BT36" s="2883" t="n"/>
      <c r="BU36" s="2883" t="n"/>
      <c r="BV36" s="2883" t="n"/>
      <c r="BW36" s="2890" t="n"/>
      <c r="BX36" s="2890" t="n"/>
      <c r="BY36" s="2890" t="n"/>
      <c r="BZ36" s="27" t="n"/>
      <c r="CA36" s="1040" t="n"/>
      <c r="CB36" s="2883" t="n"/>
      <c r="CC36" s="2883" t="n"/>
      <c r="CD36" s="2883" t="n"/>
      <c r="CE36" s="2883" t="n"/>
      <c r="CF36" s="2883" t="n"/>
      <c r="CG36" s="2883" t="n"/>
      <c r="CH36" s="258" t="n"/>
      <c r="CI36" s="1040" t="n"/>
      <c r="CJ36" s="2883" t="n"/>
      <c r="CK36" s="2883" t="n"/>
      <c r="CL36" s="2883" t="n"/>
      <c r="CM36" s="2883" t="n"/>
      <c r="CN36" s="2883" t="n"/>
      <c r="CO36" s="2883" t="n"/>
      <c r="CP36" s="258" t="n"/>
      <c r="CQ36" s="1040" t="n"/>
      <c r="CR36" s="2900">
        <f>+SUMIF($D$5:$CQ$5,CR$5,$D36:$CQ36)</f>
        <v/>
      </c>
      <c r="CS36" s="2890">
        <f>+SUMIF($D$5:$CQ$5,CS$5,$D36:$CQ36)</f>
        <v/>
      </c>
      <c r="CT36" s="2890">
        <f>+SUMIF($D$5:$CP$5,CT$5,$D36:$CP36)+SUMIF($D$5:$BI$5,CR$5,$D36:$BI36)</f>
        <v/>
      </c>
      <c r="CU36" s="2890">
        <f>+CR36-CS36</f>
        <v/>
      </c>
      <c r="CV36" s="2890">
        <f>+CR36-CT36</f>
        <v/>
      </c>
      <c r="CW36" s="2890">
        <f>+SUMIF($D$5:$CQ$5,CW$5,$D36:$CQ36)</f>
        <v/>
      </c>
      <c r="CX36" s="27">
        <f>IFERROR(CR36/CW36-1, "-")</f>
        <v/>
      </c>
      <c r="CY36" s="2892" t="n"/>
      <c r="CZ36" s="2890" t="n">
        <v>-21086.65949713303</v>
      </c>
      <c r="DA36" s="2890" t="n">
        <v>-21305.83357588618</v>
      </c>
      <c r="DB36" s="2890" t="n"/>
      <c r="DC36" s="2890" t="n"/>
      <c r="DD36" s="2890" t="n">
        <v>-20598.10694847801</v>
      </c>
      <c r="DE36" s="27">
        <f>CZ36/DD36-1</f>
        <v/>
      </c>
      <c r="DF36" s="27">
        <f>DA36/DD36-1</f>
        <v/>
      </c>
      <c r="DG36" s="27">
        <f>DB36/DD36-1</f>
        <v/>
      </c>
      <c r="DH36" s="27">
        <f>DC36/DD36-1</f>
        <v/>
      </c>
      <c r="DI36" s="2341" t="n"/>
      <c r="DJ36" s="2881" t="n"/>
      <c r="DT36" s="2886" t="n"/>
      <c r="DU36" s="2886" t="n"/>
      <c r="DV36" s="2898" t="n"/>
    </row>
    <row customHeight="1" hidden="1" ht="13" r="37" s="3">
      <c r="A37" s="74" t="inlineStr">
        <is>
          <t>Dotations (Amo. et Pv NC)</t>
        </is>
      </c>
      <c r="B37" s="11" t="n"/>
      <c r="C37" s="1568" t="inlineStr">
        <is>
          <t>PL31</t>
        </is>
      </c>
      <c r="D37" s="2890" t="n"/>
      <c r="E37" s="2890" t="n"/>
      <c r="F37" s="2890" t="n"/>
      <c r="G37" s="2890" t="n"/>
      <c r="H37" s="441" t="n"/>
      <c r="I37" s="37" t="n"/>
      <c r="J37" s="2890" t="n"/>
      <c r="K37" s="2890" t="n"/>
      <c r="L37" s="2890" t="n"/>
      <c r="M37" s="2890" t="n"/>
      <c r="N37" s="441" t="n"/>
      <c r="O37" s="37" t="n"/>
      <c r="P37" s="2890" t="n"/>
      <c r="Q37" s="2890" t="n"/>
      <c r="R37" s="2890" t="n"/>
      <c r="S37" s="2890" t="n"/>
      <c r="T37" s="441" t="n"/>
      <c r="U37" s="1058" t="n"/>
      <c r="V37" s="2890" t="n"/>
      <c r="W37" s="2890" t="n"/>
      <c r="X37" s="2890" t="n"/>
      <c r="Y37" s="2890" t="n"/>
      <c r="Z37" s="2891" t="n"/>
      <c r="AA37" s="2890" t="n"/>
      <c r="AB37" s="441" t="n"/>
      <c r="AC37" s="1058" t="n"/>
      <c r="AD37" s="2890" t="n"/>
      <c r="AE37" s="2890" t="n"/>
      <c r="AF37" s="2890" t="n"/>
      <c r="AG37" s="2890" t="n"/>
      <c r="AH37" s="2891" t="n"/>
      <c r="AI37" s="2890" t="n"/>
      <c r="AJ37" s="441" t="n"/>
      <c r="AK37" s="1031" t="n"/>
      <c r="AL37" s="2890" t="n"/>
      <c r="AM37" s="2890" t="n"/>
      <c r="AN37" s="2890" t="n"/>
      <c r="AO37" s="2890" t="n"/>
      <c r="AP37" s="2890" t="n"/>
      <c r="AQ37" s="2890" t="n"/>
      <c r="AR37" s="2890" t="n"/>
      <c r="AS37" s="37" t="n"/>
      <c r="AT37" s="1031" t="n"/>
      <c r="AU37" s="2890" t="n"/>
      <c r="AV37" s="2890" t="n"/>
      <c r="AW37" s="2890" t="n"/>
      <c r="AX37" s="2890" t="n"/>
      <c r="AY37" s="2890" t="n"/>
      <c r="AZ37" s="2890" t="n"/>
      <c r="BA37" s="37" t="n"/>
      <c r="BB37" s="1031" t="n"/>
      <c r="BC37" s="2890" t="n"/>
      <c r="BD37" s="2890" t="n"/>
      <c r="BE37" s="2890" t="n"/>
      <c r="BF37" s="2890" t="n"/>
      <c r="BG37" s="2890" t="n"/>
      <c r="BH37" s="2890" t="n"/>
      <c r="BI37" s="37" t="n"/>
      <c r="BJ37" s="1031" t="n"/>
      <c r="BK37" s="2890" t="n"/>
      <c r="BL37" s="2890" t="n"/>
      <c r="BM37" s="2890" t="n"/>
      <c r="BN37" s="2890" t="n"/>
      <c r="BO37" s="2890" t="n"/>
      <c r="BP37" s="2890" t="n"/>
      <c r="BQ37" s="2890" t="n"/>
      <c r="BR37" s="37" t="n"/>
      <c r="BS37" s="1031" t="n"/>
      <c r="BT37" s="2890" t="n"/>
      <c r="BU37" s="2890" t="n"/>
      <c r="BV37" s="2890" t="n"/>
      <c r="BW37" s="2890" t="n"/>
      <c r="BX37" s="2890" t="n"/>
      <c r="BY37" s="2890" t="n"/>
      <c r="BZ37" s="37" t="n"/>
      <c r="CA37" s="1031" t="n"/>
      <c r="CB37" s="2890" t="n"/>
      <c r="CC37" s="2890" t="n"/>
      <c r="CD37" s="2890" t="n"/>
      <c r="CE37" s="2890" t="n"/>
      <c r="CF37" s="2890" t="n"/>
      <c r="CG37" s="2890" t="n"/>
      <c r="CH37" s="37" t="n"/>
      <c r="CI37" s="1031" t="n"/>
      <c r="CJ37" s="2890" t="n"/>
      <c r="CK37" s="2890" t="n"/>
      <c r="CL37" s="2890" t="n"/>
      <c r="CM37" s="2890" t="n"/>
      <c r="CN37" s="2890" t="n"/>
      <c r="CO37" s="2890" t="n"/>
      <c r="CP37" s="37" t="n"/>
      <c r="CQ37" s="1031" t="n"/>
      <c r="CR37" s="2890">
        <f>+SUMIF($D$5:$CQ$5,CR$5,$D37:$CQ37)</f>
        <v/>
      </c>
      <c r="CS37" s="2890">
        <f>+SUMIF($D$5:$CQ$5,CS$5,$D37:$CQ37)</f>
        <v/>
      </c>
      <c r="CT37" s="2890">
        <f>+SUMIF($D$5:$CP$5,CT$5,$D37:$CP37)+SUMIF($D$5:$BI$5,CR$5,$D37:$BI37)</f>
        <v/>
      </c>
      <c r="CU37" s="2890">
        <f>+CR37-CS37</f>
        <v/>
      </c>
      <c r="CV37" s="2890">
        <f>+CR37-CT37</f>
        <v/>
      </c>
      <c r="CW37" s="2890">
        <f>+SUMIF($D$5:$CQ$5,CW$5,$D37:$CQ37)</f>
        <v/>
      </c>
      <c r="CX37" s="37">
        <f>IFERROR(CR37/CW37-1, "-")</f>
        <v/>
      </c>
      <c r="CY37" s="2892" t="n"/>
      <c r="CZ37" s="2890" t="n"/>
      <c r="DA37" s="2890" t="n"/>
      <c r="DB37" s="2890" t="n"/>
      <c r="DC37" s="2890" t="n"/>
      <c r="DD37" s="2890" t="n"/>
      <c r="DE37" s="37" t="n"/>
      <c r="DF37" s="37" t="n"/>
      <c r="DG37" s="37" t="n"/>
      <c r="DH37" s="37" t="n"/>
      <c r="DI37" s="2341" t="n"/>
      <c r="DJ37" s="2881" t="n"/>
      <c r="DT37" s="2886" t="n"/>
      <c r="DU37" s="2886" t="n"/>
      <c r="DV37" s="2898" t="n"/>
    </row>
    <row customHeight="1" hidden="1" ht="13" r="38" s="3">
      <c r="A38" s="74" t="inlineStr">
        <is>
          <t>Autres non courant</t>
        </is>
      </c>
      <c r="B38" s="11" t="n"/>
      <c r="C38" s="1568" t="inlineStr">
        <is>
          <t>PL32</t>
        </is>
      </c>
      <c r="D38" s="2890" t="n"/>
      <c r="E38" s="2890" t="n"/>
      <c r="F38" s="2890" t="n"/>
      <c r="G38" s="2890" t="n"/>
      <c r="H38" s="441" t="n"/>
      <c r="I38" s="37" t="n"/>
      <c r="J38" s="2890" t="n"/>
      <c r="K38" s="2890" t="n"/>
      <c r="L38" s="2890" t="n"/>
      <c r="M38" s="2890" t="n"/>
      <c r="N38" s="441" t="n"/>
      <c r="O38" s="37" t="n"/>
      <c r="P38" s="2890" t="n"/>
      <c r="Q38" s="2890" t="n"/>
      <c r="R38" s="2890" t="n"/>
      <c r="S38" s="2890" t="n"/>
      <c r="T38" s="441" t="n"/>
      <c r="U38" s="1058" t="n"/>
      <c r="V38" s="2890" t="n"/>
      <c r="W38" s="2890" t="n"/>
      <c r="X38" s="2890" t="n"/>
      <c r="Y38" s="2890" t="n"/>
      <c r="Z38" s="2891" t="n"/>
      <c r="AA38" s="2890" t="n"/>
      <c r="AB38" s="441" t="n"/>
      <c r="AC38" s="1058" t="n"/>
      <c r="AD38" s="2890" t="n"/>
      <c r="AE38" s="2890" t="n"/>
      <c r="AF38" s="2890" t="n"/>
      <c r="AG38" s="2890" t="n"/>
      <c r="AH38" s="2891" t="n"/>
      <c r="AI38" s="2890" t="n"/>
      <c r="AJ38" s="441" t="n"/>
      <c r="AK38" s="1031" t="n"/>
      <c r="AL38" s="2890" t="n"/>
      <c r="AM38" s="2890" t="n"/>
      <c r="AN38" s="2890" t="n"/>
      <c r="AO38" s="2890" t="n"/>
      <c r="AP38" s="2890" t="n"/>
      <c r="AQ38" s="2890" t="n"/>
      <c r="AR38" s="2890" t="n"/>
      <c r="AS38" s="37" t="n"/>
      <c r="AT38" s="1031" t="n"/>
      <c r="AU38" s="2890" t="n"/>
      <c r="AV38" s="2890" t="n"/>
      <c r="AW38" s="2890" t="n"/>
      <c r="AX38" s="2890" t="n"/>
      <c r="AY38" s="2890" t="n"/>
      <c r="AZ38" s="2890" t="n"/>
      <c r="BA38" s="37" t="n"/>
      <c r="BB38" s="1031" t="n"/>
      <c r="BC38" s="2890" t="n"/>
      <c r="BD38" s="2890" t="n"/>
      <c r="BE38" s="2890" t="n"/>
      <c r="BF38" s="2890" t="n"/>
      <c r="BG38" s="2890" t="n"/>
      <c r="BH38" s="2890" t="n"/>
      <c r="BI38" s="37" t="n"/>
      <c r="BJ38" s="1031" t="n"/>
      <c r="BK38" s="2890" t="n"/>
      <c r="BL38" s="2890" t="n"/>
      <c r="BM38" s="2890" t="n"/>
      <c r="BN38" s="2890" t="n"/>
      <c r="BO38" s="2890" t="n"/>
      <c r="BP38" s="2890" t="n"/>
      <c r="BQ38" s="2890" t="n"/>
      <c r="BR38" s="37" t="n"/>
      <c r="BS38" s="1031" t="n"/>
      <c r="BT38" s="2890" t="n"/>
      <c r="BU38" s="2890" t="n"/>
      <c r="BV38" s="2890" t="n"/>
      <c r="BW38" s="2890" t="n"/>
      <c r="BX38" s="2890" t="n"/>
      <c r="BY38" s="2890" t="n"/>
      <c r="BZ38" s="37" t="n"/>
      <c r="CA38" s="1031" t="n"/>
      <c r="CB38" s="2890" t="n"/>
      <c r="CC38" s="2890" t="n"/>
      <c r="CD38" s="2890" t="n"/>
      <c r="CE38" s="2890" t="n"/>
      <c r="CF38" s="2890" t="n"/>
      <c r="CG38" s="2890" t="n"/>
      <c r="CH38" s="37" t="n"/>
      <c r="CI38" s="1031" t="n"/>
      <c r="CJ38" s="2890" t="n"/>
      <c r="CK38" s="2890" t="n"/>
      <c r="CL38" s="2890" t="n"/>
      <c r="CM38" s="2890" t="n"/>
      <c r="CN38" s="2890" t="n"/>
      <c r="CO38" s="2890" t="n"/>
      <c r="CP38" s="37" t="n"/>
      <c r="CQ38" s="1031" t="n"/>
      <c r="CR38" s="2890">
        <f>+SUMIF($D$5:$CQ$5,CR$5,$D38:$CQ38)</f>
        <v/>
      </c>
      <c r="CS38" s="2890">
        <f>+SUMIF($D$5:$CQ$5,CS$5,$D38:$CQ38)</f>
        <v/>
      </c>
      <c r="CT38" s="2890">
        <f>+SUMIF($D$5:$CP$5,CT$5,$D38:$CP38)+SUMIF($D$5:$BI$5,CR$5,$D38:$BI38)</f>
        <v/>
      </c>
      <c r="CU38" s="2890">
        <f>+CR38-CS38</f>
        <v/>
      </c>
      <c r="CV38" s="2890">
        <f>+CR38-CT38</f>
        <v/>
      </c>
      <c r="CW38" s="2890">
        <f>+SUMIF($D$5:$CQ$5,CW$5,$D38:$CQ38)</f>
        <v/>
      </c>
      <c r="CX38" s="37">
        <f>IFERROR(CR38/CW38-1, "-")</f>
        <v/>
      </c>
      <c r="CY38" s="2892" t="n"/>
      <c r="CZ38" s="2890" t="n"/>
      <c r="DA38" s="2890" t="n"/>
      <c r="DB38" s="2890" t="n"/>
      <c r="DC38" s="2890" t="n"/>
      <c r="DD38" s="2890" t="n"/>
      <c r="DE38" s="37" t="n"/>
      <c r="DF38" s="37" t="n"/>
      <c r="DG38" s="37" t="n"/>
      <c r="DH38" s="37" t="n"/>
      <c r="DI38" s="2341" t="n"/>
      <c r="DJ38" s="2881" t="n"/>
      <c r="DT38" s="2886" t="n"/>
      <c r="DU38" s="2886" t="n"/>
      <c r="DV38" s="2898" t="n"/>
    </row>
    <row customHeight="1" hidden="1" ht="13" r="39" s="3">
      <c r="A39" s="74" t="inlineStr">
        <is>
          <t xml:space="preserve"> +/- value de cession d'immob.</t>
        </is>
      </c>
      <c r="B39" s="11" t="n"/>
      <c r="C39" s="1568" t="inlineStr">
        <is>
          <t>PL33</t>
        </is>
      </c>
      <c r="D39" s="2890" t="n"/>
      <c r="E39" s="2890" t="n"/>
      <c r="F39" s="2890" t="n"/>
      <c r="G39" s="2890" t="n"/>
      <c r="H39" s="441" t="n"/>
      <c r="I39" s="37" t="n"/>
      <c r="J39" s="2890" t="n"/>
      <c r="K39" s="2890" t="n"/>
      <c r="L39" s="2890" t="n"/>
      <c r="M39" s="2890" t="n"/>
      <c r="N39" s="441" t="n"/>
      <c r="O39" s="37" t="n"/>
      <c r="P39" s="2890" t="n"/>
      <c r="Q39" s="2890" t="n"/>
      <c r="R39" s="2890" t="n"/>
      <c r="S39" s="2890" t="n"/>
      <c r="T39" s="441" t="n"/>
      <c r="U39" s="1058" t="n"/>
      <c r="V39" s="2890" t="n"/>
      <c r="W39" s="2890" t="n"/>
      <c r="X39" s="2890" t="n"/>
      <c r="Y39" s="2890" t="n"/>
      <c r="Z39" s="2891" t="n"/>
      <c r="AA39" s="2890" t="n"/>
      <c r="AB39" s="441" t="n"/>
      <c r="AC39" s="1058" t="n"/>
      <c r="AD39" s="2890" t="n"/>
      <c r="AE39" s="2890" t="n"/>
      <c r="AF39" s="2890" t="n"/>
      <c r="AG39" s="2890" t="n"/>
      <c r="AH39" s="2891" t="n"/>
      <c r="AI39" s="2890" t="n"/>
      <c r="AJ39" s="441" t="n"/>
      <c r="AK39" s="1031" t="n"/>
      <c r="AL39" s="2890" t="n"/>
      <c r="AM39" s="2890" t="n"/>
      <c r="AN39" s="2890" t="n"/>
      <c r="AO39" s="2890" t="n"/>
      <c r="AP39" s="2890" t="n"/>
      <c r="AQ39" s="2890" t="n"/>
      <c r="AR39" s="2890" t="n"/>
      <c r="AS39" s="37" t="n"/>
      <c r="AT39" s="1031" t="n"/>
      <c r="AU39" s="2890" t="n"/>
      <c r="AV39" s="2890" t="n"/>
      <c r="AW39" s="2890" t="n"/>
      <c r="AX39" s="2890" t="n"/>
      <c r="AY39" s="2890" t="n"/>
      <c r="AZ39" s="2890" t="n"/>
      <c r="BA39" s="37" t="n"/>
      <c r="BB39" s="1031" t="n"/>
      <c r="BC39" s="2890" t="n"/>
      <c r="BD39" s="2890" t="n"/>
      <c r="BE39" s="2890" t="n"/>
      <c r="BF39" s="2890" t="n"/>
      <c r="BG39" s="2890" t="n"/>
      <c r="BH39" s="2890" t="n"/>
      <c r="BI39" s="37" t="n"/>
      <c r="BJ39" s="1031" t="n"/>
      <c r="BK39" s="2890" t="n"/>
      <c r="BL39" s="2890" t="n"/>
      <c r="BM39" s="2890" t="n"/>
      <c r="BN39" s="2890" t="n"/>
      <c r="BO39" s="2890" t="n"/>
      <c r="BP39" s="2890" t="n"/>
      <c r="BQ39" s="2890" t="n"/>
      <c r="BR39" s="37" t="n"/>
      <c r="BS39" s="1031" t="n"/>
      <c r="BT39" s="2890" t="n"/>
      <c r="BU39" s="2890" t="n"/>
      <c r="BV39" s="2890" t="n"/>
      <c r="BW39" s="2890" t="n"/>
      <c r="BX39" s="2890" t="n"/>
      <c r="BY39" s="2890" t="n"/>
      <c r="BZ39" s="37" t="n"/>
      <c r="CA39" s="1031" t="n"/>
      <c r="CB39" s="2890" t="n"/>
      <c r="CC39" s="2890" t="n"/>
      <c r="CD39" s="2890" t="n"/>
      <c r="CE39" s="2890" t="n"/>
      <c r="CF39" s="2890" t="n"/>
      <c r="CG39" s="2890" t="n"/>
      <c r="CH39" s="37" t="n"/>
      <c r="CI39" s="1031" t="n"/>
      <c r="CJ39" s="2890" t="n"/>
      <c r="CK39" s="2890" t="n"/>
      <c r="CL39" s="2890" t="n"/>
      <c r="CM39" s="2890" t="n"/>
      <c r="CN39" s="2890" t="n"/>
      <c r="CO39" s="2890" t="n"/>
      <c r="CP39" s="37" t="n"/>
      <c r="CQ39" s="1031" t="n"/>
      <c r="CR39" s="2890">
        <f>+SUMIF($D$5:$CQ$5,CR$5,$D39:$CQ39)</f>
        <v/>
      </c>
      <c r="CS39" s="2890">
        <f>+SUMIF($D$5:$CQ$5,CS$5,$D39:$CQ39)</f>
        <v/>
      </c>
      <c r="CT39" s="2890">
        <f>+SUMIF($D$5:$CP$5,CT$5,$D39:$CP39)+SUMIF($D$5:$BI$5,CR$5,$D39:$BI39)</f>
        <v/>
      </c>
      <c r="CU39" s="2890">
        <f>+CR39-CS39</f>
        <v/>
      </c>
      <c r="CV39" s="2890">
        <f>+CR39-CT39</f>
        <v/>
      </c>
      <c r="CW39" s="2890">
        <f>+SUMIF($D$5:$CQ$5,CW$5,$D39:$CQ39)</f>
        <v/>
      </c>
      <c r="CX39" s="27">
        <f>IFERROR(CR39/CW39-1, "-")</f>
        <v/>
      </c>
      <c r="CY39" s="2892" t="n"/>
      <c r="CZ39" s="2890" t="n"/>
      <c r="DA39" s="2890" t="n"/>
      <c r="DB39" s="2890" t="n"/>
      <c r="DC39" s="2890" t="n"/>
      <c r="DD39" s="2890" t="n"/>
      <c r="DE39" s="37" t="n"/>
      <c r="DF39" s="37" t="n"/>
      <c r="DG39" s="37" t="n"/>
      <c r="DH39" s="37" t="n"/>
      <c r="DI39" s="2341" t="n"/>
      <c r="DJ39" s="2881" t="n"/>
      <c r="DT39" s="2886" t="n"/>
      <c r="DU39" s="2886" t="n"/>
      <c r="DV39" s="2898" t="n"/>
    </row>
    <row collapsed="1" customHeight="1" hidden="1" ht="13" r="40" s="3">
      <c r="A40" s="74" t="n"/>
      <c r="B40" s="11" t="n"/>
      <c r="C40" s="1568" t="inlineStr">
        <is>
          <t>PL34</t>
        </is>
      </c>
      <c r="D40" s="2890" t="n"/>
      <c r="E40" s="2890" t="n"/>
      <c r="F40" s="2890" t="n"/>
      <c r="G40" s="2890" t="n"/>
      <c r="H40" s="188" t="n"/>
      <c r="I40" s="27" t="n"/>
      <c r="J40" s="2890" t="n"/>
      <c r="K40" s="2890" t="n"/>
      <c r="L40" s="2890" t="n"/>
      <c r="M40" s="2890" t="n"/>
      <c r="N40" s="188" t="n"/>
      <c r="O40" s="27" t="n"/>
      <c r="P40" s="2890" t="n"/>
      <c r="Q40" s="2890" t="n"/>
      <c r="R40" s="2890" t="n"/>
      <c r="S40" s="2890" t="n"/>
      <c r="T40" s="188" t="n"/>
      <c r="U40" s="1059" t="n"/>
      <c r="V40" s="2890" t="n"/>
      <c r="W40" s="2890" t="n"/>
      <c r="X40" s="2890" t="n"/>
      <c r="Y40" s="2890" t="n"/>
      <c r="Z40" s="2890" t="n"/>
      <c r="AA40" s="2890" t="n"/>
      <c r="AB40" s="188" t="n"/>
      <c r="AC40" s="1059" t="n"/>
      <c r="AD40" s="2890" t="n"/>
      <c r="AE40" s="2890" t="n"/>
      <c r="AF40" s="2890" t="n"/>
      <c r="AG40" s="2890" t="n"/>
      <c r="AH40" s="2890" t="n"/>
      <c r="AI40" s="2890" t="n"/>
      <c r="AJ40" s="188" t="n"/>
      <c r="AK40" s="1040" t="n"/>
      <c r="AL40" s="2890" t="n"/>
      <c r="AM40" s="2890" t="n"/>
      <c r="AN40" s="2890" t="n"/>
      <c r="AO40" s="2890" t="n"/>
      <c r="AP40" s="2890" t="n"/>
      <c r="AQ40" s="2890" t="n"/>
      <c r="AR40" s="2890" t="n"/>
      <c r="AS40" s="27" t="n"/>
      <c r="AT40" s="1040" t="n"/>
      <c r="AU40" s="2890" t="n"/>
      <c r="AV40" s="2890" t="n"/>
      <c r="AW40" s="2890" t="n"/>
      <c r="AX40" s="2890" t="n"/>
      <c r="AY40" s="2890" t="n"/>
      <c r="AZ40" s="2890" t="n"/>
      <c r="BA40" s="27" t="n"/>
      <c r="BB40" s="1040" t="n"/>
      <c r="BC40" s="2890" t="n"/>
      <c r="BD40" s="2890" t="n"/>
      <c r="BE40" s="2890" t="n"/>
      <c r="BF40" s="2890" t="n"/>
      <c r="BG40" s="2890" t="n"/>
      <c r="BH40" s="2890" t="n"/>
      <c r="BI40" s="27" t="n"/>
      <c r="BJ40" s="1040" t="n"/>
      <c r="BK40" s="2890" t="n"/>
      <c r="BL40" s="2890" t="n"/>
      <c r="BM40" s="2890" t="n"/>
      <c r="BN40" s="2890" t="n"/>
      <c r="BO40" s="2890" t="n"/>
      <c r="BP40" s="2890" t="n"/>
      <c r="BQ40" s="2890" t="n"/>
      <c r="BR40" s="27" t="n"/>
      <c r="BS40" s="1040" t="n"/>
      <c r="BT40" s="2890" t="n"/>
      <c r="BU40" s="2890" t="n"/>
      <c r="BV40" s="2890" t="n"/>
      <c r="BW40" s="2890" t="n"/>
      <c r="BX40" s="2890" t="n"/>
      <c r="BY40" s="2890" t="n"/>
      <c r="BZ40" s="27" t="n"/>
      <c r="CA40" s="1040" t="n"/>
      <c r="CB40" s="2890" t="n"/>
      <c r="CC40" s="2890" t="n"/>
      <c r="CD40" s="2890" t="n"/>
      <c r="CE40" s="2890" t="n"/>
      <c r="CF40" s="2890" t="n"/>
      <c r="CG40" s="2890" t="n"/>
      <c r="CH40" s="27" t="n"/>
      <c r="CI40" s="1040" t="n"/>
      <c r="CJ40" s="2890" t="n"/>
      <c r="CK40" s="2890" t="n"/>
      <c r="CL40" s="2890" t="n"/>
      <c r="CM40" s="2890" t="n"/>
      <c r="CN40" s="2890" t="n"/>
      <c r="CO40" s="2890" t="n"/>
      <c r="CP40" s="27" t="n"/>
      <c r="CQ40" s="1040" t="n"/>
      <c r="CR40" s="2890">
        <f>+SUMIF($D$5:$CQ$5,CR$5,$D40:$CQ40)</f>
        <v/>
      </c>
      <c r="CS40" s="2890">
        <f>+SUMIF($D$5:$CQ$5,CS$5,$D40:$CQ40)</f>
        <v/>
      </c>
      <c r="CT40" s="2890">
        <f>+SUMIF($D$5:$CP$5,CT$5,$D40:$CP40)+SUMIF($D$5:$BI$5,CR$5,$D40:$BI40)</f>
        <v/>
      </c>
      <c r="CU40" s="2890">
        <f>+CR40-CS40</f>
        <v/>
      </c>
      <c r="CV40" s="2890">
        <f>+CR40-CT40</f>
        <v/>
      </c>
      <c r="CW40" s="2890">
        <f>+SUMIF($D$5:$CQ$5,CW$5,$D40:$CQ40)</f>
        <v/>
      </c>
      <c r="CX40" s="27">
        <f>IFERROR(CR40/CW40-1, "-")</f>
        <v/>
      </c>
      <c r="CY40" s="2892" t="n"/>
      <c r="CZ40" s="2890" t="n"/>
      <c r="DA40" s="2890" t="n"/>
      <c r="DB40" s="2890" t="n"/>
      <c r="DC40" s="2890" t="n"/>
      <c r="DD40" s="2890" t="n"/>
      <c r="DE40" s="27" t="n"/>
      <c r="DF40" s="37" t="n"/>
      <c r="DG40" s="37" t="n"/>
      <c r="DH40" s="37" t="n"/>
      <c r="DI40" s="2341" t="n"/>
      <c r="DJ40" s="2881" t="n"/>
      <c r="DT40" s="2886" t="n"/>
      <c r="DU40" s="2886" t="n"/>
      <c r="DV40" s="2898" t="n"/>
    </row>
    <row customFormat="1" customHeight="1" ht="13" r="41" s="21">
      <c r="A41" s="78" t="inlineStr">
        <is>
          <t>EBITA</t>
        </is>
      </c>
      <c r="B41" s="11" t="n"/>
      <c r="C41" s="1568" t="inlineStr">
        <is>
          <t>PL35</t>
        </is>
      </c>
      <c r="D41" s="2883" t="n">
        <v>151.778766199954</v>
      </c>
      <c r="E41" s="2883" t="n">
        <v>501.499972349574</v>
      </c>
      <c r="F41" s="2883" t="n">
        <v>-349.72120614962</v>
      </c>
      <c r="G41" s="2883" t="n">
        <v>693.363327277126</v>
      </c>
      <c r="H41" s="261" t="n">
        <v>-0.7810977877990791</v>
      </c>
      <c r="I41" s="258" t="n"/>
      <c r="J41" s="2883" t="n">
        <v>-756.0926944395879</v>
      </c>
      <c r="K41" s="2883" t="n">
        <v>135.903566587504</v>
      </c>
      <c r="L41" s="2883" t="n">
        <v>-891.9962610270919</v>
      </c>
      <c r="M41" s="2883" t="n">
        <v>496.5431455310061</v>
      </c>
      <c r="N41" s="261" t="n">
        <v>-2.522712983241402</v>
      </c>
      <c r="O41" s="258" t="n"/>
      <c r="P41" s="2883" t="n">
        <v>-660.415249693328</v>
      </c>
      <c r="Q41" s="2883" t="n">
        <v>458.904134700207</v>
      </c>
      <c r="R41" s="2883" t="n">
        <v>-1119.319384393535</v>
      </c>
      <c r="S41" s="2883" t="n">
        <v>1036.198655144121</v>
      </c>
      <c r="T41" s="261" t="n">
        <v>-1.637344245154876</v>
      </c>
      <c r="U41" s="1056" t="n"/>
      <c r="V41" s="2883" t="n">
        <v>-661.715749862522</v>
      </c>
      <c r="W41" s="2883" t="n">
        <v>312.405363243391</v>
      </c>
      <c r="X41" s="2883" t="n">
        <v>-610.611222375511</v>
      </c>
      <c r="Y41" s="2883" t="n">
        <v>-974.121113105913</v>
      </c>
      <c r="Z41" s="2883" t="n">
        <v>-51.10452748701096</v>
      </c>
      <c r="AA41" s="2883" t="n">
        <v>568.0460821087836</v>
      </c>
      <c r="AB41" s="261" t="n">
        <v>-2.164898008636913</v>
      </c>
      <c r="AC41" s="1056" t="n"/>
      <c r="AD41" s="2883" t="n">
        <v>-485.600699447014</v>
      </c>
      <c r="AE41" s="2883" t="n">
        <v>756.847025588928</v>
      </c>
      <c r="AF41" s="2883" t="n">
        <v>-300.832266137485</v>
      </c>
      <c r="AG41" s="2883" t="n">
        <v>-1242.447725035942</v>
      </c>
      <c r="AH41" s="2883" t="n">
        <v>-184.768433309529</v>
      </c>
      <c r="AI41" s="2883" t="n">
        <v>137.0215701158083</v>
      </c>
      <c r="AJ41" s="261" t="n">
        <v>-4.543972668219991</v>
      </c>
      <c r="AK41" s="1034" t="n"/>
      <c r="AL41" s="2883" t="n">
        <v>-2370.419691130202</v>
      </c>
      <c r="AM41" s="2883" t="n">
        <v>581.8397616808879</v>
      </c>
      <c r="AN41" s="2883" t="n">
        <v>-292.8346590055708</v>
      </c>
      <c r="AO41" s="2883" t="n">
        <v>0</v>
      </c>
      <c r="AP41" s="2883" t="n">
        <v>-2952.25945281109</v>
      </c>
      <c r="AQ41" s="2883" t="n">
        <v>-2077.585032124632</v>
      </c>
      <c r="AR41" s="2883" t="n">
        <v>482.7627647826405</v>
      </c>
      <c r="AS41" s="258" t="n">
        <v>-5.910112925128892</v>
      </c>
      <c r="AT41" s="1034" t="n"/>
      <c r="AU41" s="2883" t="n"/>
      <c r="AV41" s="2883" t="n"/>
      <c r="AW41" s="2883" t="n"/>
      <c r="AX41" s="2883" t="n"/>
      <c r="AY41" s="2883" t="n"/>
      <c r="AZ41" s="2883" t="n"/>
      <c r="BA41" s="258" t="n"/>
      <c r="BB41" s="1034" t="n"/>
      <c r="BC41" s="2883" t="n"/>
      <c r="BD41" s="2883" t="n"/>
      <c r="BE41" s="2883" t="n"/>
      <c r="BF41" s="2883" t="n"/>
      <c r="BG41" s="2883" t="n"/>
      <c r="BH41" s="2883" t="n"/>
      <c r="BI41" s="258" t="n"/>
      <c r="BJ41" s="1034" t="n"/>
      <c r="BK41" s="2883" t="n"/>
      <c r="BL41" s="2883" t="n"/>
      <c r="BM41" s="2883" t="n"/>
      <c r="BN41" s="2883" t="n"/>
      <c r="BO41" s="2883" t="n"/>
      <c r="BP41" s="2883" t="n"/>
      <c r="BQ41" s="2883" t="n"/>
      <c r="BR41" s="258" t="n"/>
      <c r="BS41" s="1034" t="n"/>
      <c r="BT41" s="2883" t="n"/>
      <c r="BU41" s="2883" t="n"/>
      <c r="BV41" s="2883" t="n"/>
      <c r="BW41" s="2883" t="n"/>
      <c r="BX41" s="2883" t="n"/>
      <c r="BY41" s="2883" t="n"/>
      <c r="BZ41" s="258" t="n"/>
      <c r="CA41" s="1034" t="n"/>
      <c r="CB41" s="2883" t="n"/>
      <c r="CC41" s="2883" t="n"/>
      <c r="CD41" s="2883" t="n"/>
      <c r="CE41" s="2883" t="n"/>
      <c r="CF41" s="2883" t="n"/>
      <c r="CG41" s="2883" t="n"/>
      <c r="CH41" s="258" t="n"/>
      <c r="CI41" s="1034" t="n"/>
      <c r="CJ41" s="2883" t="n"/>
      <c r="CK41" s="2883" t="n"/>
      <c r="CL41" s="2883" t="n"/>
      <c r="CM41" s="2883" t="n"/>
      <c r="CN41" s="2883" t="n"/>
      <c r="CO41" s="2883" t="n"/>
      <c r="CP41" s="258" t="n"/>
      <c r="CQ41" s="1034" t="n"/>
      <c r="CR41" s="2894">
        <f>+SUMIF($D$5:$CQ$5,CR$5,$D41:$CQ41)</f>
        <v/>
      </c>
      <c r="CS41" s="2883">
        <f>+SUMIF($D$5:$CQ$5,CS$5,$D41:$CQ41)</f>
        <v/>
      </c>
      <c r="CT41" s="2883">
        <f>+CT31+CT36+CT37+CT38+CT39</f>
        <v/>
      </c>
      <c r="CU41" s="2883">
        <f>+CR41-CS41</f>
        <v/>
      </c>
      <c r="CV41" s="2883">
        <f>+CR41-CT41</f>
        <v/>
      </c>
      <c r="CW41" s="2883">
        <f>+SUMIF($D$5:$CQ$5,CW$5,$D41:$CQ41)</f>
        <v/>
      </c>
      <c r="CX41" s="258">
        <f>IFERROR(CR41/CW41-1, "-")</f>
        <v/>
      </c>
      <c r="CY41" s="2892" t="n"/>
      <c r="CZ41" s="2883" t="n">
        <v>7060.113222199361</v>
      </c>
      <c r="DA41" s="2883" t="n">
        <v>-1380.723152275998</v>
      </c>
      <c r="DB41" s="2883" t="n"/>
      <c r="DC41" s="2883" t="n"/>
      <c r="DD41" s="2883" t="n">
        <v>1113.221339522001</v>
      </c>
      <c r="DE41" s="258">
        <f>CZ41/DD41-1</f>
        <v/>
      </c>
      <c r="DF41" s="258">
        <f>DA41/DD41-1</f>
        <v/>
      </c>
      <c r="DG41" s="258">
        <f>DB41/DD41-1</f>
        <v/>
      </c>
      <c r="DH41" s="258">
        <f>DC41/DD41-1</f>
        <v/>
      </c>
      <c r="DI41" s="2341" t="n"/>
      <c r="DJ41" s="2881" t="n"/>
      <c r="DK41" s="935" t="n"/>
      <c r="DT41" s="2886" t="n"/>
      <c r="DU41" s="2886" t="n"/>
      <c r="DV41" s="2898" t="n"/>
    </row>
    <row customFormat="1" customHeight="1" ht="13" r="42" s="259">
      <c r="A42" s="257" t="inlineStr">
        <is>
          <t>% CA</t>
        </is>
      </c>
      <c r="B42" s="258" t="n"/>
      <c r="C42" s="1568" t="inlineStr">
        <is>
          <t>PL36</t>
        </is>
      </c>
      <c r="D42" s="258" t="n">
        <v>0.0182318965530842</v>
      </c>
      <c r="E42" s="258" t="n">
        <v>0.05263937061739209</v>
      </c>
      <c r="F42" s="2895" t="n">
        <v>-0.03440747406430789</v>
      </c>
      <c r="G42" s="258" t="n">
        <v>0.07313336042233257</v>
      </c>
      <c r="H42" s="2901" t="n">
        <v>-0.007507034211500998</v>
      </c>
      <c r="I42" s="2902" t="n"/>
      <c r="J42" s="258" t="n">
        <v>-0.09948704560611929</v>
      </c>
      <c r="K42" s="258" t="n">
        <v>0.0154750248200234</v>
      </c>
      <c r="L42" s="2895" t="n">
        <v>-0.1149620704261427</v>
      </c>
      <c r="M42" s="258" t="n">
        <v>0.05480692852247983</v>
      </c>
      <c r="N42" s="2901" t="n">
        <v>-0.02815227532141548</v>
      </c>
      <c r="O42" s="2902" t="n"/>
      <c r="P42" s="258" t="n">
        <v>-0.0831391555051523</v>
      </c>
      <c r="Q42" s="258" t="n">
        <v>0.0484426690379572</v>
      </c>
      <c r="R42" s="2895" t="n">
        <v>-0.1315818245431095</v>
      </c>
      <c r="S42" s="258" t="n">
        <v>0.1040388581063004</v>
      </c>
      <c r="T42" s="2901" t="n">
        <v>-0.01799116378422819</v>
      </c>
      <c r="U42" s="2903" t="n"/>
      <c r="V42" s="258" t="n">
        <v>-0.0818931906186962</v>
      </c>
      <c r="W42" s="258" t="n">
        <v>0.0333675938782802</v>
      </c>
      <c r="X42" s="258" t="n">
        <v>-0.0676235124930136</v>
      </c>
      <c r="Y42" s="2895" t="n">
        <v>-0.1152607844969764</v>
      </c>
      <c r="Z42" s="2902" t="n">
        <v>-0.0142696781256826</v>
      </c>
      <c r="AA42" s="258" t="n">
        <v>0.06121253685540976</v>
      </c>
      <c r="AB42" s="2901" t="n">
        <v>-0.02337849970376759</v>
      </c>
      <c r="AC42" s="2903" t="n"/>
      <c r="AD42" s="258" t="n">
        <v>-0.0610454343785811</v>
      </c>
      <c r="AE42" s="258" t="n">
        <v>0.07744690146523769</v>
      </c>
      <c r="AF42" s="258" t="n">
        <v>-0.036688585738229</v>
      </c>
      <c r="AG42" s="2895" t="n">
        <v>-0.1384923358438188</v>
      </c>
      <c r="AH42" s="2902" t="n">
        <v>-0.0243568486403521</v>
      </c>
      <c r="AI42" s="258" t="n">
        <v>0.0150009383483359</v>
      </c>
      <c r="AJ42" s="2901" t="n">
        <v>-0.05069441055022605</v>
      </c>
      <c r="AK42" s="2904" t="n"/>
      <c r="AL42" s="258" t="n">
        <v>-0.3668209178363963</v>
      </c>
      <c r="AM42" s="258" t="n">
        <v>0.06146182177399937</v>
      </c>
      <c r="AN42" s="258" t="n">
        <v>-0.0003617409930365537</v>
      </c>
      <c r="AO42" s="258" t="n">
        <v>0</v>
      </c>
      <c r="AP42" s="2895" t="n">
        <v>-0.4282827396103956</v>
      </c>
      <c r="AQ42" s="2895" t="n">
        <v>-0.3664591768433597</v>
      </c>
      <c r="AR42" s="258" t="n">
        <v>0.05395953277612196</v>
      </c>
      <c r="AS42" s="2902" t="n">
        <v>-0.07798074389530685</v>
      </c>
      <c r="AT42" s="2904" t="n"/>
      <c r="AU42" s="258" t="n"/>
      <c r="AV42" s="258" t="n"/>
      <c r="AW42" s="258" t="n"/>
      <c r="AX42" s="2895" t="n"/>
      <c r="AY42" s="2895" t="n"/>
      <c r="AZ42" s="258" t="n"/>
      <c r="BA42" s="2902" t="n"/>
      <c r="BB42" s="2904" t="n"/>
      <c r="BC42" s="258" t="n"/>
      <c r="BD42" s="258" t="n"/>
      <c r="BE42" s="258" t="n"/>
      <c r="BF42" s="2895" t="n"/>
      <c r="BG42" s="2895" t="n"/>
      <c r="BH42" s="258" t="n"/>
      <c r="BI42" s="2902" t="n"/>
      <c r="BJ42" s="2904" t="n"/>
      <c r="BK42" s="2905" t="n"/>
      <c r="BL42" s="258" t="n"/>
      <c r="BM42" s="258" t="n"/>
      <c r="BN42" s="258" t="n"/>
      <c r="BO42" s="2895" t="n"/>
      <c r="BP42" s="2895" t="n"/>
      <c r="BQ42" s="258" t="n"/>
      <c r="BR42" s="2902" t="n"/>
      <c r="BS42" s="2904" t="n"/>
      <c r="BT42" s="2905" t="n"/>
      <c r="BU42" s="258" t="n"/>
      <c r="BV42" s="258" t="n"/>
      <c r="BW42" s="2895" t="n"/>
      <c r="BX42" s="2895" t="n"/>
      <c r="BY42" s="258" t="n"/>
      <c r="BZ42" s="2902" t="n"/>
      <c r="CA42" s="2904" t="n"/>
      <c r="CB42" s="2905" t="n"/>
      <c r="CC42" s="258" t="n"/>
      <c r="CD42" s="258" t="n"/>
      <c r="CE42" s="2895" t="n"/>
      <c r="CF42" s="2895" t="n"/>
      <c r="CG42" s="258" t="n"/>
      <c r="CH42" s="2902" t="n"/>
      <c r="CI42" s="2904" t="n"/>
      <c r="CJ42" s="2905" t="n"/>
      <c r="CK42" s="258" t="n"/>
      <c r="CL42" s="258" t="n"/>
      <c r="CM42" s="2895" t="n"/>
      <c r="CN42" s="2895" t="n"/>
      <c r="CO42" s="258" t="n"/>
      <c r="CP42" s="2902" t="n"/>
      <c r="CQ42" s="2904" t="n"/>
      <c r="CR42" s="258">
        <f>+CR41/CR7</f>
        <v/>
      </c>
      <c r="CS42" s="2905">
        <f>+CS41/CS7</f>
        <v/>
      </c>
      <c r="CT42" s="258">
        <f>+CT41/CT7</f>
        <v/>
      </c>
      <c r="CU42" s="2895">
        <f>+(CR42-CS42)*100</f>
        <v/>
      </c>
      <c r="CV42" s="2895">
        <f>+(CR42-CT42)*100</f>
        <v/>
      </c>
      <c r="CW42" s="2905">
        <f>+CW41/CW7</f>
        <v/>
      </c>
      <c r="CX42" s="2902">
        <f>IFERROR(CR42/CW42-1, "-")</f>
        <v/>
      </c>
      <c r="CY42" s="1034" t="n"/>
      <c r="CZ42" s="258" t="n">
        <v>0.06175002900168487</v>
      </c>
      <c r="DA42" s="258" t="n">
        <v>-0.000136862668679342</v>
      </c>
      <c r="DB42" s="258" t="n"/>
      <c r="DC42" s="258" t="n"/>
      <c r="DD42" s="258" t="n">
        <v>0.1016557583204408</v>
      </c>
      <c r="DE42" s="2895">
        <f>+(CZ42-DD42)*100</f>
        <v/>
      </c>
      <c r="DF42" s="204">
        <f>DA42/DD42-1</f>
        <v/>
      </c>
      <c r="DG42" s="204">
        <f>DB42/DD42-1</f>
        <v/>
      </c>
      <c r="DH42" s="2906">
        <f>DC42/DD42-1</f>
        <v/>
      </c>
      <c r="DI42" s="2341" t="n"/>
      <c r="DJ42" s="2881" t="n"/>
      <c r="DK42" s="2342" t="n"/>
      <c r="DT42" s="2886" t="n"/>
      <c r="DU42" s="2886" t="n"/>
      <c r="DV42" s="2898" t="n"/>
    </row>
    <row customFormat="1" customHeight="1" hidden="1" ht="12.5" r="43" s="62">
      <c r="A43" s="79" t="inlineStr">
        <is>
          <t>Fixe &amp; Internet</t>
        </is>
      </c>
      <c r="B43" s="11" t="n"/>
      <c r="C43" s="1568" t="inlineStr">
        <is>
          <t>PL37</t>
        </is>
      </c>
      <c r="D43" s="2890" t="n"/>
      <c r="E43" s="2890" t="n"/>
      <c r="F43" s="2890" t="n"/>
      <c r="G43" s="2890" t="n"/>
      <c r="H43" s="188" t="n"/>
      <c r="I43" s="27" t="n"/>
      <c r="J43" s="2890" t="n"/>
      <c r="K43" s="2890" t="n"/>
      <c r="L43" s="2890" t="n"/>
      <c r="M43" s="2890" t="n"/>
      <c r="N43" s="188" t="n"/>
      <c r="O43" s="27" t="n"/>
      <c r="P43" s="2890" t="n"/>
      <c r="Q43" s="2890" t="n"/>
      <c r="R43" s="2890" t="n"/>
      <c r="S43" s="2890" t="n"/>
      <c r="T43" s="188" t="n"/>
      <c r="U43" s="1059" t="n"/>
      <c r="V43" s="2890" t="n"/>
      <c r="W43" s="2890" t="n"/>
      <c r="X43" s="2890" t="n"/>
      <c r="Y43" s="2890" t="n"/>
      <c r="Z43" s="2890" t="n"/>
      <c r="AA43" s="2890" t="n"/>
      <c r="AB43" s="188" t="n"/>
      <c r="AC43" s="1059" t="n"/>
      <c r="AD43" s="2890" t="n"/>
      <c r="AE43" s="2890" t="n"/>
      <c r="AF43" s="2890" t="n"/>
      <c r="AG43" s="2890" t="n"/>
      <c r="AH43" s="2890" t="n"/>
      <c r="AI43" s="2890" t="n"/>
      <c r="AJ43" s="188" t="n"/>
      <c r="AK43" s="1040" t="n"/>
      <c r="AL43" s="2890" t="n"/>
      <c r="AM43" s="2890" t="n"/>
      <c r="AN43" s="2890" t="n"/>
      <c r="AO43" s="2890" t="n"/>
      <c r="AP43" s="2890" t="n"/>
      <c r="AQ43" s="2890" t="n"/>
      <c r="AR43" s="2890" t="n"/>
      <c r="AS43" s="27" t="n"/>
      <c r="AT43" s="1040" t="n"/>
      <c r="AU43" s="2890" t="n"/>
      <c r="AV43" s="2890" t="n"/>
      <c r="AW43" s="2890" t="n"/>
      <c r="AX43" s="2890" t="n"/>
      <c r="AY43" s="2890" t="n"/>
      <c r="AZ43" s="2890" t="n"/>
      <c r="BA43" s="27" t="n"/>
      <c r="BB43" s="1040" t="n"/>
      <c r="BC43" s="2890" t="n"/>
      <c r="BD43" s="2890" t="n"/>
      <c r="BE43" s="2890" t="n"/>
      <c r="BF43" s="2890" t="n"/>
      <c r="BG43" s="2890" t="n"/>
      <c r="BH43" s="2890" t="n"/>
      <c r="BI43" s="27" t="n"/>
      <c r="BJ43" s="1040" t="n"/>
      <c r="BK43" s="2890" t="n"/>
      <c r="BL43" s="2890" t="n"/>
      <c r="BM43" s="2890" t="n"/>
      <c r="BN43" s="2890" t="n"/>
      <c r="BO43" s="2890" t="n"/>
      <c r="BP43" s="2890" t="n"/>
      <c r="BQ43" s="2890" t="n"/>
      <c r="BR43" s="27" t="n"/>
      <c r="BS43" s="1040" t="n"/>
      <c r="BT43" s="2890" t="n"/>
      <c r="BU43" s="2890" t="n"/>
      <c r="BV43" s="2890" t="n"/>
      <c r="BW43" s="2890" t="n"/>
      <c r="BX43" s="2890" t="n"/>
      <c r="BY43" s="2890" t="n"/>
      <c r="BZ43" s="27" t="n"/>
      <c r="CA43" s="1040" t="n"/>
      <c r="CB43" s="2890" t="n"/>
      <c r="CC43" s="2890" t="n"/>
      <c r="CD43" s="2890" t="n"/>
      <c r="CE43" s="2890" t="n"/>
      <c r="CF43" s="2890" t="n"/>
      <c r="CG43" s="2890" t="n"/>
      <c r="CH43" s="27" t="n"/>
      <c r="CI43" s="1040" t="n"/>
      <c r="CJ43" s="2890" t="n"/>
      <c r="CK43" s="2890" t="n"/>
      <c r="CL43" s="2890" t="n"/>
      <c r="CM43" s="2890" t="n"/>
      <c r="CN43" s="2890" t="n"/>
      <c r="CO43" s="2890" t="n"/>
      <c r="CP43" s="27" t="n"/>
      <c r="CQ43" s="1040" t="n"/>
      <c r="CR43" s="2890">
        <f>+CJ43</f>
        <v/>
      </c>
      <c r="CS43" s="2891">
        <f>+#REF!</f>
        <v/>
      </c>
      <c r="CT43" s="2891">
        <f>+SUMIF($D$5:$CP$5,CT$5,$D43:$CX43)+SUMIF($D$5:$AJ$5,CR$5,$D43:$AJ43)</f>
        <v/>
      </c>
      <c r="CU43" s="2890">
        <f>+CR43-CS43</f>
        <v/>
      </c>
      <c r="CV43" s="2890">
        <f>+CR43-CT43</f>
        <v/>
      </c>
      <c r="CW43" s="2891">
        <f>+#REF!</f>
        <v/>
      </c>
      <c r="CX43" s="27">
        <f>IFERROR(CR43/CW43-1, "-")</f>
        <v/>
      </c>
      <c r="CY43" s="2892" t="n"/>
      <c r="CZ43" s="2890" t="n"/>
      <c r="DA43" s="2890" t="n"/>
      <c r="DB43" s="2890" t="n"/>
      <c r="DC43" s="2890" t="n"/>
      <c r="DD43" s="2890" t="n"/>
      <c r="DE43" s="27">
        <f>CZ43/DD43-1</f>
        <v/>
      </c>
      <c r="DF43" s="37" t="n"/>
      <c r="DG43" s="37" t="n"/>
      <c r="DH43" s="37" t="n"/>
      <c r="DI43" s="2341" t="n"/>
      <c r="DJ43" s="2881" t="n"/>
      <c r="DK43" s="1481" t="n"/>
      <c r="DT43" s="2886" t="n"/>
      <c r="DU43" s="2886" t="n"/>
      <c r="DV43" s="2898" t="n"/>
    </row>
    <row customFormat="1" customHeight="1" hidden="1" ht="12.5" r="44" s="62">
      <c r="A44" s="79" t="inlineStr">
        <is>
          <t>Mobile</t>
        </is>
      </c>
      <c r="B44" s="11" t="n"/>
      <c r="C44" s="1568" t="inlineStr">
        <is>
          <t>PL38</t>
        </is>
      </c>
      <c r="D44" s="2890" t="n"/>
      <c r="E44" s="2890" t="n"/>
      <c r="F44" s="2890" t="n"/>
      <c r="G44" s="2890" t="n"/>
      <c r="H44" s="188" t="n"/>
      <c r="I44" s="27" t="n"/>
      <c r="J44" s="2890" t="n"/>
      <c r="K44" s="2890" t="n"/>
      <c r="L44" s="2890" t="n"/>
      <c r="M44" s="2890" t="n"/>
      <c r="N44" s="188" t="n"/>
      <c r="O44" s="27" t="n"/>
      <c r="P44" s="2890" t="n"/>
      <c r="Q44" s="2890" t="n"/>
      <c r="R44" s="2890" t="n"/>
      <c r="S44" s="2890" t="n"/>
      <c r="T44" s="188" t="n"/>
      <c r="U44" s="1059" t="n"/>
      <c r="V44" s="2890" t="n"/>
      <c r="W44" s="2890" t="n"/>
      <c r="X44" s="2890" t="n"/>
      <c r="Y44" s="2890" t="n"/>
      <c r="Z44" s="2890" t="n"/>
      <c r="AA44" s="2890" t="n"/>
      <c r="AB44" s="188" t="n"/>
      <c r="AC44" s="1059" t="n"/>
      <c r="AD44" s="2890" t="n"/>
      <c r="AE44" s="2890" t="n"/>
      <c r="AF44" s="2890" t="n"/>
      <c r="AG44" s="2890" t="n"/>
      <c r="AH44" s="2890" t="n"/>
      <c r="AI44" s="2890" t="n"/>
      <c r="AJ44" s="188" t="n"/>
      <c r="AK44" s="1040" t="n"/>
      <c r="AL44" s="2890" t="n"/>
      <c r="AM44" s="2890" t="n"/>
      <c r="AN44" s="2890" t="n"/>
      <c r="AO44" s="2890" t="n"/>
      <c r="AP44" s="2890" t="n"/>
      <c r="AQ44" s="2890" t="n"/>
      <c r="AR44" s="2890" t="n"/>
      <c r="AS44" s="27" t="n"/>
      <c r="AT44" s="1040" t="n"/>
      <c r="AU44" s="2890" t="n"/>
      <c r="AV44" s="2890" t="n"/>
      <c r="AW44" s="2890" t="n"/>
      <c r="AX44" s="2890" t="n"/>
      <c r="AY44" s="2890" t="n"/>
      <c r="AZ44" s="2890" t="n"/>
      <c r="BA44" s="27" t="n"/>
      <c r="BB44" s="1040" t="n"/>
      <c r="BC44" s="2890" t="n"/>
      <c r="BD44" s="2890" t="n"/>
      <c r="BE44" s="2890" t="n"/>
      <c r="BF44" s="2890" t="n"/>
      <c r="BG44" s="2890" t="n"/>
      <c r="BH44" s="2890" t="n"/>
      <c r="BI44" s="27" t="n"/>
      <c r="BJ44" s="1040" t="n"/>
      <c r="BK44" s="2890" t="n"/>
      <c r="BL44" s="2890" t="n"/>
      <c r="BM44" s="2890" t="n"/>
      <c r="BN44" s="2890" t="n"/>
      <c r="BO44" s="2890" t="n"/>
      <c r="BP44" s="2890" t="n"/>
      <c r="BQ44" s="2890" t="n"/>
      <c r="BR44" s="27" t="n"/>
      <c r="BS44" s="1040" t="n"/>
      <c r="BT44" s="2890" t="n"/>
      <c r="BU44" s="2890" t="n"/>
      <c r="BV44" s="2890" t="n"/>
      <c r="BW44" s="2890" t="n"/>
      <c r="BX44" s="2890" t="n"/>
      <c r="BY44" s="2890" t="n"/>
      <c r="BZ44" s="27" t="n"/>
      <c r="CA44" s="1040" t="n"/>
      <c r="CB44" s="2890" t="n"/>
      <c r="CC44" s="2890" t="n"/>
      <c r="CD44" s="2890" t="n"/>
      <c r="CE44" s="2890" t="n"/>
      <c r="CF44" s="2890" t="n"/>
      <c r="CG44" s="2890" t="n"/>
      <c r="CH44" s="27" t="n"/>
      <c r="CI44" s="1040" t="n"/>
      <c r="CJ44" s="2890" t="n"/>
      <c r="CK44" s="2890" t="n"/>
      <c r="CL44" s="2890" t="n"/>
      <c r="CM44" s="2890" t="n"/>
      <c r="CN44" s="2890" t="n"/>
      <c r="CO44" s="2890" t="n"/>
      <c r="CP44" s="27" t="n"/>
      <c r="CQ44" s="1040" t="n"/>
      <c r="CR44" s="2890">
        <f>+CJ44</f>
        <v/>
      </c>
      <c r="CS44" s="2891">
        <f>+#REF!</f>
        <v/>
      </c>
      <c r="CT44" s="2891">
        <f>+SUMIF($D$5:$CP$5,CT$5,$D44:$CX44)+SUMIF($D$5:$AJ$5,CR$5,$D44:$AJ44)</f>
        <v/>
      </c>
      <c r="CU44" s="2890">
        <f>+CR44-CS44</f>
        <v/>
      </c>
      <c r="CV44" s="2890">
        <f>+CR44-CT44</f>
        <v/>
      </c>
      <c r="CW44" s="2891">
        <f>+#REF!</f>
        <v/>
      </c>
      <c r="CX44" s="27">
        <f>IFERROR(CR44/CW44-1, "-")</f>
        <v/>
      </c>
      <c r="CY44" s="2892" t="n"/>
      <c r="CZ44" s="2890" t="n"/>
      <c r="DA44" s="2890" t="n"/>
      <c r="DB44" s="2890" t="n"/>
      <c r="DC44" s="2890" t="n"/>
      <c r="DD44" s="2890" t="n"/>
      <c r="DE44" s="27">
        <f>CZ44/DD44-1</f>
        <v/>
      </c>
      <c r="DF44" s="37" t="n"/>
      <c r="DG44" s="37" t="n"/>
      <c r="DH44" s="37" t="n"/>
      <c r="DI44" s="2341" t="n"/>
      <c r="DJ44" s="2881" t="n"/>
      <c r="DK44" s="1481" t="n"/>
      <c r="DT44" s="2886" t="n"/>
      <c r="DU44" s="2886" t="n"/>
      <c r="DV44" s="2898" t="n"/>
    </row>
    <row collapsed="1" customFormat="1" customHeight="1" hidden="1" ht="12.5" r="45" s="62">
      <c r="A45" s="80" t="n"/>
      <c r="B45" s="11" t="n"/>
      <c r="C45" s="1568" t="inlineStr">
        <is>
          <t>PL39</t>
        </is>
      </c>
      <c r="D45" s="2890" t="n"/>
      <c r="E45" s="2890" t="n"/>
      <c r="F45" s="2891" t="n"/>
      <c r="G45" s="2890" t="n"/>
      <c r="H45" s="188" t="n"/>
      <c r="I45" s="27" t="n"/>
      <c r="J45" s="2890" t="n"/>
      <c r="K45" s="2890" t="n"/>
      <c r="L45" s="2891" t="n"/>
      <c r="M45" s="2890" t="n"/>
      <c r="N45" s="188" t="n"/>
      <c r="O45" s="27" t="n"/>
      <c r="P45" s="2890" t="n"/>
      <c r="Q45" s="2890" t="n"/>
      <c r="R45" s="2891" t="n"/>
      <c r="S45" s="2890" t="n"/>
      <c r="T45" s="188" t="n"/>
      <c r="U45" s="1059" t="n"/>
      <c r="V45" s="2890" t="n"/>
      <c r="W45" s="2890" t="n"/>
      <c r="X45" s="2890" t="n"/>
      <c r="Y45" s="2891" t="n"/>
      <c r="Z45" s="2890" t="n"/>
      <c r="AA45" s="2890" t="n"/>
      <c r="AB45" s="188" t="n"/>
      <c r="AC45" s="1059" t="n"/>
      <c r="AD45" s="2890" t="n"/>
      <c r="AE45" s="2890" t="n"/>
      <c r="AF45" s="2890" t="n"/>
      <c r="AG45" s="2891" t="n"/>
      <c r="AH45" s="2890" t="n"/>
      <c r="AI45" s="2890" t="n"/>
      <c r="AJ45" s="188" t="n"/>
      <c r="AK45" s="1040" t="n"/>
      <c r="AL45" s="2890" t="n"/>
      <c r="AM45" s="2890" t="n"/>
      <c r="AN45" s="2890" t="n"/>
      <c r="AO45" s="2890" t="n"/>
      <c r="AP45" s="2891" t="n"/>
      <c r="AQ45" s="2891" t="n"/>
      <c r="AR45" s="2890" t="n"/>
      <c r="AS45" s="27" t="n"/>
      <c r="AT45" s="1040" t="n"/>
      <c r="AU45" s="2890" t="n"/>
      <c r="AV45" s="2890" t="n"/>
      <c r="AW45" s="2890" t="n"/>
      <c r="AX45" s="2891" t="n"/>
      <c r="AY45" s="2891" t="n"/>
      <c r="AZ45" s="2890" t="n"/>
      <c r="BA45" s="27" t="n"/>
      <c r="BB45" s="1040" t="n"/>
      <c r="BC45" s="2890" t="n"/>
      <c r="BD45" s="2890" t="n"/>
      <c r="BE45" s="2890" t="n"/>
      <c r="BF45" s="2891" t="n"/>
      <c r="BG45" s="2891" t="n"/>
      <c r="BH45" s="2890" t="n"/>
      <c r="BI45" s="27" t="n"/>
      <c r="BJ45" s="1040" t="n"/>
      <c r="BK45" s="2890" t="n"/>
      <c r="BL45" s="2890" t="n"/>
      <c r="BM45" s="2890" t="n"/>
      <c r="BN45" s="2890" t="n"/>
      <c r="BO45" s="2891" t="n"/>
      <c r="BP45" s="2891" t="n"/>
      <c r="BQ45" s="2890" t="n"/>
      <c r="BR45" s="27" t="n"/>
      <c r="BS45" s="1040" t="n"/>
      <c r="BT45" s="2890" t="n"/>
      <c r="BU45" s="2890" t="n"/>
      <c r="BV45" s="2890" t="n"/>
      <c r="BW45" s="2891" t="n"/>
      <c r="BX45" s="2891" t="n"/>
      <c r="BY45" s="2890" t="n"/>
      <c r="BZ45" s="27" t="n"/>
      <c r="CA45" s="1040" t="n"/>
      <c r="CB45" s="2890" t="n"/>
      <c r="CC45" s="2890" t="n"/>
      <c r="CD45" s="2890" t="n"/>
      <c r="CE45" s="2891" t="n"/>
      <c r="CF45" s="2891" t="n"/>
      <c r="CG45" s="2890" t="n"/>
      <c r="CH45" s="27" t="n"/>
      <c r="CI45" s="1040" t="n"/>
      <c r="CJ45" s="2890" t="n"/>
      <c r="CK45" s="2890" t="n"/>
      <c r="CL45" s="2890" t="n"/>
      <c r="CM45" s="2891" t="n"/>
      <c r="CN45" s="2891" t="n"/>
      <c r="CO45" s="2890" t="n"/>
      <c r="CP45" s="27" t="n"/>
      <c r="CQ45" s="1040" t="n"/>
      <c r="CR45" s="2890">
        <f>+CJ45</f>
        <v/>
      </c>
      <c r="CS45" s="2891">
        <f>+#REF!</f>
        <v/>
      </c>
      <c r="CT45" s="2891">
        <f>+SUMIF($D$5:$CP$5,CT$5,$D45:$CX45)+SUMIF($D$5:$AJ$5,CR$5,$D45:$AJ45)</f>
        <v/>
      </c>
      <c r="CU45" s="2891">
        <f>+CR45-CS45</f>
        <v/>
      </c>
      <c r="CV45" s="2891">
        <f>+CR45-CT45</f>
        <v/>
      </c>
      <c r="CW45" s="2891">
        <f>+#REF!</f>
        <v/>
      </c>
      <c r="CX45" s="27">
        <f>IFERROR(CR45/CW45-1, "-")</f>
        <v/>
      </c>
      <c r="CY45" s="2892" t="n"/>
      <c r="CZ45" s="2890" t="n"/>
      <c r="DA45" s="2890" t="n"/>
      <c r="DB45" s="2890" t="n"/>
      <c r="DC45" s="2890" t="n"/>
      <c r="DD45" s="2890" t="n"/>
      <c r="DE45" s="27">
        <f>CZ45/DD45-1</f>
        <v/>
      </c>
      <c r="DF45" s="37" t="n"/>
      <c r="DG45" s="37" t="n"/>
      <c r="DH45" s="37" t="n"/>
      <c r="DI45" s="2341" t="n"/>
      <c r="DJ45" s="2881" t="n"/>
      <c r="DK45" s="1481" t="n"/>
      <c r="DT45" s="2886" t="n"/>
      <c r="DU45" s="2886" t="n"/>
      <c r="DV45" s="2898" t="n"/>
    </row>
    <row customFormat="1" customHeight="1" hidden="1" ht="13" r="46" s="62">
      <c r="A46" s="81" t="n"/>
      <c r="B46" s="11" t="n"/>
      <c r="C46" s="1568" t="inlineStr">
        <is>
          <t>PL40</t>
        </is>
      </c>
      <c r="D46" s="2890" t="n"/>
      <c r="E46" s="2890" t="n"/>
      <c r="F46" s="2891" t="n"/>
      <c r="G46" s="2890" t="n"/>
      <c r="H46" s="188" t="n"/>
      <c r="I46" s="27" t="n"/>
      <c r="J46" s="2890" t="n"/>
      <c r="K46" s="2890" t="n"/>
      <c r="L46" s="2891" t="n"/>
      <c r="M46" s="2890" t="n"/>
      <c r="N46" s="188" t="n"/>
      <c r="O46" s="27" t="n"/>
      <c r="P46" s="2890" t="n"/>
      <c r="Q46" s="2890" t="n"/>
      <c r="R46" s="2891" t="n"/>
      <c r="S46" s="2890" t="n"/>
      <c r="T46" s="188" t="n"/>
      <c r="U46" s="1059" t="n"/>
      <c r="V46" s="2890" t="n"/>
      <c r="W46" s="2890" t="n"/>
      <c r="X46" s="2890" t="n"/>
      <c r="Y46" s="2891" t="n"/>
      <c r="Z46" s="2890" t="n"/>
      <c r="AA46" s="2890" t="n"/>
      <c r="AB46" s="188" t="n"/>
      <c r="AC46" s="1059" t="n"/>
      <c r="AD46" s="2890" t="n"/>
      <c r="AE46" s="2890" t="n"/>
      <c r="AF46" s="2890" t="n"/>
      <c r="AG46" s="2891" t="n"/>
      <c r="AH46" s="2890" t="n"/>
      <c r="AI46" s="2890" t="n"/>
      <c r="AJ46" s="188" t="n"/>
      <c r="AK46" s="1040" t="n"/>
      <c r="AL46" s="2890" t="n"/>
      <c r="AM46" s="2890" t="n"/>
      <c r="AN46" s="2890" t="n"/>
      <c r="AO46" s="2890" t="n"/>
      <c r="AP46" s="2891" t="n"/>
      <c r="AQ46" s="2891" t="n"/>
      <c r="AR46" s="2890" t="n"/>
      <c r="AS46" s="27" t="n"/>
      <c r="AT46" s="1040" t="n"/>
      <c r="AU46" s="2890" t="n"/>
      <c r="AV46" s="2890" t="n"/>
      <c r="AW46" s="2890" t="n"/>
      <c r="AX46" s="2891" t="n"/>
      <c r="AY46" s="2891" t="n"/>
      <c r="AZ46" s="2890" t="n"/>
      <c r="BA46" s="27" t="n"/>
      <c r="BB46" s="1040" t="n"/>
      <c r="BC46" s="2890" t="n"/>
      <c r="BD46" s="2890" t="n"/>
      <c r="BE46" s="2890" t="n"/>
      <c r="BF46" s="2891" t="n"/>
      <c r="BG46" s="2891" t="n"/>
      <c r="BH46" s="2890" t="n"/>
      <c r="BI46" s="27" t="n"/>
      <c r="BJ46" s="1040" t="n"/>
      <c r="BK46" s="2890" t="n"/>
      <c r="BL46" s="2890" t="n"/>
      <c r="BM46" s="2890" t="n"/>
      <c r="BN46" s="2890" t="n"/>
      <c r="BO46" s="2891" t="n"/>
      <c r="BP46" s="2891" t="n"/>
      <c r="BQ46" s="2890" t="n"/>
      <c r="BR46" s="27" t="n"/>
      <c r="BS46" s="1040" t="n"/>
      <c r="BT46" s="2890" t="n"/>
      <c r="BU46" s="2890" t="n"/>
      <c r="BV46" s="2890" t="n"/>
      <c r="BW46" s="2891" t="n"/>
      <c r="BX46" s="2891" t="n"/>
      <c r="BY46" s="2890" t="n"/>
      <c r="BZ46" s="27" t="n"/>
      <c r="CA46" s="1040" t="n"/>
      <c r="CB46" s="2890" t="n"/>
      <c r="CC46" s="2890" t="n"/>
      <c r="CD46" s="2890" t="n"/>
      <c r="CE46" s="2891" t="n"/>
      <c r="CF46" s="2891" t="n"/>
      <c r="CG46" s="2890" t="n"/>
      <c r="CH46" s="27" t="n"/>
      <c r="CI46" s="1040" t="n"/>
      <c r="CJ46" s="2890" t="n"/>
      <c r="CK46" s="2890" t="n"/>
      <c r="CL46" s="2890" t="n"/>
      <c r="CM46" s="2891" t="n"/>
      <c r="CN46" s="2891" t="n"/>
      <c r="CO46" s="2890" t="n"/>
      <c r="CP46" s="27" t="n"/>
      <c r="CQ46" s="1040" t="n"/>
      <c r="CR46" s="2890">
        <f>+SUMIF($D$5:$CQ$5,CR$5,$D46:$CQ46)</f>
        <v/>
      </c>
      <c r="CS46" s="2891">
        <f>+SUMIF($D$5:$CQ$5,CS$5,$D46:$CQ46)</f>
        <v/>
      </c>
      <c r="CT46" s="2891">
        <f>+SUMIF($D$5:$CP$5,CT$5,$D46:$CX46)+SUMIF($D$5:$AJ$5,CR$5,$D46:$AJ46)</f>
        <v/>
      </c>
      <c r="CU46" s="2891">
        <f>+CR46-CS46</f>
        <v/>
      </c>
      <c r="CV46" s="2891">
        <f>+CR46-CT46</f>
        <v/>
      </c>
      <c r="CW46" s="2891">
        <f>+SUMIF($D$5:$CQ$5,CW$5,$D46:$CQ46)</f>
        <v/>
      </c>
      <c r="CX46" s="27">
        <f>IFERROR(CR46/CW46-1, "-")</f>
        <v/>
      </c>
      <c r="CY46" s="2892" t="n"/>
      <c r="CZ46" s="2890" t="n"/>
      <c r="DA46" s="2890" t="n"/>
      <c r="DB46" s="2890" t="n"/>
      <c r="DC46" s="2890" t="n"/>
      <c r="DD46" s="2890" t="n"/>
      <c r="DE46" s="27" t="n"/>
      <c r="DF46" s="37" t="n"/>
      <c r="DG46" s="37" t="n"/>
      <c r="DH46" s="37" t="n"/>
      <c r="DI46" s="2341" t="n"/>
      <c r="DJ46" s="2881" t="n"/>
      <c r="DK46" s="1481" t="n"/>
      <c r="DT46" s="2886" t="n"/>
      <c r="DU46" s="2886" t="n"/>
      <c r="DV46" s="2898" t="n"/>
    </row>
    <row customFormat="1" customHeight="1" ht="13" r="47" s="21">
      <c r="A47" s="78" t="inlineStr">
        <is>
          <t>Résultat financier</t>
        </is>
      </c>
      <c r="B47" s="11" t="n"/>
      <c r="C47" s="1568" t="inlineStr">
        <is>
          <t>PL41</t>
        </is>
      </c>
      <c r="D47" s="2883" t="n">
        <v>-374.403737</v>
      </c>
      <c r="E47" s="2883" t="n">
        <v>-333.5</v>
      </c>
      <c r="F47" s="2883" t="n">
        <v>-40.90373699999998</v>
      </c>
      <c r="G47" s="2883" t="n">
        <v>-221.868197</v>
      </c>
      <c r="H47" s="261" t="n">
        <v>0.6875052038215286</v>
      </c>
      <c r="I47" s="258" t="n"/>
      <c r="J47" s="2883" t="n">
        <v>-312.151069</v>
      </c>
      <c r="K47" s="2883" t="n">
        <v>-333.5</v>
      </c>
      <c r="L47" s="2883" t="n">
        <v>21.34893099999999</v>
      </c>
      <c r="M47" s="2883" t="n">
        <v>-267.027221</v>
      </c>
      <c r="N47" s="261" t="n">
        <v>0.1689859476910782</v>
      </c>
      <c r="O47" s="258" t="n"/>
      <c r="P47" s="2886" t="n">
        <v>-434.831044</v>
      </c>
      <c r="Q47" s="2883" t="n">
        <v>-328.5</v>
      </c>
      <c r="R47" s="2883" t="n">
        <v>-106.331044</v>
      </c>
      <c r="S47" s="2883" t="n">
        <v>-278.504582</v>
      </c>
      <c r="T47" s="261" t="n">
        <v>0.5613066071566464</v>
      </c>
      <c r="U47" s="1056" t="n"/>
      <c r="V47" s="2886" t="n">
        <v>-362.405793</v>
      </c>
      <c r="W47" s="2883" t="n">
        <v>-332.5</v>
      </c>
      <c r="X47" s="2883" t="n">
        <v>-331.970563727338</v>
      </c>
      <c r="Y47" s="2883" t="n">
        <v>-29.90579300000002</v>
      </c>
      <c r="Z47" s="2883" t="n">
        <v>-30.43522927266201</v>
      </c>
      <c r="AA47" s="2883" t="n">
        <v>-211.431191</v>
      </c>
      <c r="AB47" s="2907" t="n">
        <v>0.7140602164039274</v>
      </c>
      <c r="AC47" s="1056" t="n"/>
      <c r="AD47" s="2886" t="n">
        <v>-334.056614</v>
      </c>
      <c r="AE47" s="2883" t="n">
        <v>-333.5</v>
      </c>
      <c r="AF47" s="2883" t="n">
        <v>-340.883197827879</v>
      </c>
      <c r="AG47" s="2883" t="n">
        <v>-0.5566140000000246</v>
      </c>
      <c r="AH47" s="2883" t="n">
        <v>6.826583827878949</v>
      </c>
      <c r="AI47" s="2883" t="n">
        <v>-384.872781</v>
      </c>
      <c r="AJ47" s="2907" t="n">
        <v>-0.132033673225647</v>
      </c>
      <c r="AK47" s="1034" t="n"/>
      <c r="AL47" s="2886" t="n">
        <v>-983.2545819999999</v>
      </c>
      <c r="AM47" s="2883" t="n">
        <v>-328.5</v>
      </c>
      <c r="AN47" s="2883" t="n">
        <v>-324.2468932994506</v>
      </c>
      <c r="AO47" s="2883" t="n">
        <v>0</v>
      </c>
      <c r="AP47" s="2883" t="n">
        <v>-654.7545819999999</v>
      </c>
      <c r="AQ47" s="2883" t="n">
        <v>-659.0076887005494</v>
      </c>
      <c r="AR47" s="2883" t="n">
        <v>-324.60168</v>
      </c>
      <c r="AS47" s="258" t="n">
        <v>2.029111192523711</v>
      </c>
      <c r="AT47" s="2908" t="n"/>
      <c r="AU47" s="2886" t="n"/>
      <c r="AV47" s="2883" t="n"/>
      <c r="AW47" s="2883" t="n"/>
      <c r="AX47" s="2883" t="n"/>
      <c r="AY47" s="2883" t="n"/>
      <c r="AZ47" s="2883" t="n"/>
      <c r="BA47" s="258" t="n"/>
      <c r="BB47" s="1034" t="n"/>
      <c r="BC47" s="2886" t="n"/>
      <c r="BD47" s="2883" t="n"/>
      <c r="BE47" s="2883" t="n"/>
      <c r="BF47" s="2883" t="n"/>
      <c r="BG47" s="2883" t="n"/>
      <c r="BH47" s="2883" t="n"/>
      <c r="BI47" s="258" t="n"/>
      <c r="BJ47" s="1034" t="n"/>
      <c r="BK47" s="2883" t="n"/>
      <c r="BL47" s="2883" t="n"/>
      <c r="BM47" s="2883" t="n"/>
      <c r="BN47" s="2883" t="n"/>
      <c r="BO47" s="2883" t="n"/>
      <c r="BP47" s="2883" t="n"/>
      <c r="BQ47" s="2883" t="n"/>
      <c r="BR47" s="258" t="n"/>
      <c r="BS47" s="1034" t="n"/>
      <c r="BT47" s="2883" t="n"/>
      <c r="BU47" s="2883" t="n"/>
      <c r="BV47" s="2883" t="n"/>
      <c r="BW47" s="2883" t="n"/>
      <c r="BX47" s="2883" t="n"/>
      <c r="BY47" s="2883" t="n"/>
      <c r="BZ47" s="258" t="n"/>
      <c r="CA47" s="1034" t="n"/>
      <c r="CB47" s="2883" t="n"/>
      <c r="CC47" s="2883" t="n"/>
      <c r="CD47" s="2883" t="n"/>
      <c r="CE47" s="2883" t="n"/>
      <c r="CF47" s="2883" t="n"/>
      <c r="CG47" s="2883" t="n"/>
      <c r="CH47" s="258" t="n"/>
      <c r="CI47" s="1034" t="n"/>
      <c r="CJ47" s="2883" t="n"/>
      <c r="CK47" s="2883" t="n"/>
      <c r="CL47" s="2883" t="n"/>
      <c r="CM47" s="2883" t="n"/>
      <c r="CN47" s="2883" t="n"/>
      <c r="CO47" s="2883" t="n"/>
      <c r="CP47" s="258" t="n"/>
      <c r="CQ47" s="1034" t="n"/>
      <c r="CR47" s="2909">
        <f>+SUMIF($D$5:$CQ$5,CR$5,$D47:$CQ47)</f>
        <v/>
      </c>
      <c r="CS47" s="2883">
        <f>+SUMIF($D$5:$CQ$5,CS$5,$D47:$CQ47)</f>
        <v/>
      </c>
      <c r="CT47" s="2883">
        <f>+SUMIF($D$5:$CP$5,CT$5,$D47:$CP47)+SUMIF($D$5:$BI$5,CR$5,$D47:$BI47)</f>
        <v/>
      </c>
      <c r="CU47" s="2883">
        <f>+CR47-CS47</f>
        <v/>
      </c>
      <c r="CV47" s="2883">
        <f>+CR47-CT47</f>
        <v/>
      </c>
      <c r="CW47" s="2883">
        <f>+SUMIF($D$5:$CQ$5,CW$5,$D47:$CQ47)</f>
        <v/>
      </c>
      <c r="CX47" s="258">
        <f>IFERROR(CR47/CW47-1, "-")</f>
        <v/>
      </c>
      <c r="CY47" s="2892" t="n"/>
      <c r="CZ47" s="2883" t="n">
        <v>-3986</v>
      </c>
      <c r="DA47" s="2883" t="n">
        <v>-4220.084386370127</v>
      </c>
      <c r="DB47" s="2883" t="n"/>
      <c r="DC47" s="2883" t="n"/>
      <c r="DD47" s="2883" t="n">
        <v>-4045.653737000001</v>
      </c>
      <c r="DE47" s="258">
        <f>CZ47/DD47-1</f>
        <v/>
      </c>
      <c r="DF47" s="258">
        <f>DA47/DD47-1</f>
        <v/>
      </c>
      <c r="DG47" s="258">
        <f>DB47/DD47-1</f>
        <v/>
      </c>
      <c r="DH47" s="258">
        <f>DC47/DD47-1</f>
        <v/>
      </c>
      <c r="DI47" s="2341" t="n"/>
      <c r="DJ47" s="2881" t="n"/>
      <c r="DK47" s="935" t="n"/>
      <c r="DT47" s="2886" t="n"/>
      <c r="DU47" s="2886" t="n"/>
      <c r="DV47" s="2898" t="n"/>
    </row>
    <row customFormat="1" customHeight="1" hidden="1" ht="13" r="48" s="21">
      <c r="A48" s="341" t="inlineStr">
        <is>
          <t>dont intérêt sur SHL</t>
        </is>
      </c>
      <c r="B48" s="11" t="n"/>
      <c r="C48" s="1568" t="inlineStr">
        <is>
          <t>PL42</t>
        </is>
      </c>
      <c r="D48" s="2883" t="n"/>
      <c r="E48" s="2883" t="n"/>
      <c r="F48" s="2883" t="n"/>
      <c r="G48" s="2883" t="n"/>
      <c r="H48" s="261" t="n"/>
      <c r="I48" s="258" t="n"/>
      <c r="J48" s="2883" t="n"/>
      <c r="K48" s="2883" t="n"/>
      <c r="L48" s="2883" t="n"/>
      <c r="M48" s="2883" t="n"/>
      <c r="N48" s="261" t="n"/>
      <c r="O48" s="258" t="n"/>
      <c r="P48" s="2883" t="n"/>
      <c r="Q48" s="2883" t="n"/>
      <c r="R48" s="2883" t="n"/>
      <c r="S48" s="2883" t="n"/>
      <c r="T48" s="261" t="n"/>
      <c r="U48" s="1056" t="n"/>
      <c r="V48" s="2883" t="n"/>
      <c r="W48" s="2883" t="n"/>
      <c r="X48" s="2883" t="n"/>
      <c r="Y48" s="2883" t="n"/>
      <c r="Z48" s="2883" t="n"/>
      <c r="AA48" s="2883" t="n"/>
      <c r="AB48" s="261" t="n"/>
      <c r="AC48" s="1056" t="n"/>
      <c r="AD48" s="2883" t="n"/>
      <c r="AE48" s="2883" t="n"/>
      <c r="AF48" s="2883" t="n"/>
      <c r="AG48" s="2883" t="n"/>
      <c r="AH48" s="2883" t="n"/>
      <c r="AI48" s="2883" t="n"/>
      <c r="AJ48" s="261" t="n"/>
      <c r="AK48" s="1034" t="n"/>
      <c r="AL48" s="2883" t="n"/>
      <c r="AM48" s="2883" t="n"/>
      <c r="AN48" s="2883" t="n"/>
      <c r="AO48" s="2883" t="n"/>
      <c r="AP48" s="2883" t="n"/>
      <c r="AQ48" s="2883" t="n"/>
      <c r="AR48" s="2883" t="n"/>
      <c r="AS48" s="258" t="n"/>
      <c r="AT48" s="1034" t="n"/>
      <c r="AU48" s="2883" t="n"/>
      <c r="AV48" s="2883" t="n"/>
      <c r="AW48" s="2883" t="n"/>
      <c r="AX48" s="2883" t="n"/>
      <c r="AY48" s="2883" t="n"/>
      <c r="AZ48" s="2883" t="n"/>
      <c r="BA48" s="258" t="n"/>
      <c r="BB48" s="1034" t="n"/>
      <c r="BC48" s="2883" t="n"/>
      <c r="BD48" s="2883" t="n"/>
      <c r="BE48" s="2883" t="n"/>
      <c r="BF48" s="2883" t="n"/>
      <c r="BG48" s="2883" t="n"/>
      <c r="BH48" s="2883" t="n"/>
      <c r="BI48" s="258" t="n"/>
      <c r="BJ48" s="1034" t="n"/>
      <c r="BK48" s="2883" t="n"/>
      <c r="BL48" s="2883" t="n"/>
      <c r="BM48" s="2883" t="n"/>
      <c r="BN48" s="2883" t="n"/>
      <c r="BO48" s="2883" t="n"/>
      <c r="BP48" s="2883" t="n"/>
      <c r="BQ48" s="2883" t="n"/>
      <c r="BR48" s="258" t="n"/>
      <c r="BS48" s="1034" t="n"/>
      <c r="BT48" s="2883" t="n"/>
      <c r="BU48" s="2883" t="n"/>
      <c r="BV48" s="2883" t="n"/>
      <c r="BW48" s="2883" t="n"/>
      <c r="BX48" s="2883" t="n"/>
      <c r="BY48" s="2883" t="n"/>
      <c r="BZ48" s="258" t="n"/>
      <c r="CA48" s="1034" t="n"/>
      <c r="CB48" s="2883" t="n"/>
      <c r="CC48" s="2883" t="n"/>
      <c r="CD48" s="2883" t="n"/>
      <c r="CE48" s="2883" t="n"/>
      <c r="CF48" s="2883" t="n"/>
      <c r="CG48" s="2883" t="n"/>
      <c r="CH48" s="258" t="n"/>
      <c r="CI48" s="1034" t="n"/>
      <c r="CJ48" s="2883" t="n"/>
      <c r="CK48" s="2883" t="n"/>
      <c r="CL48" s="2883" t="n"/>
      <c r="CM48" s="2883" t="n"/>
      <c r="CN48" s="2883" t="n"/>
      <c r="CO48" s="2883" t="n"/>
      <c r="CP48" s="258" t="n"/>
      <c r="CQ48" s="1034" t="n"/>
      <c r="CR48" s="2883">
        <f>+SUMIF($D$5:$CQ$5,CR$5,$D48:$CQ48)</f>
        <v/>
      </c>
      <c r="CS48" s="2883">
        <f>+SUMIF($D$5:$CQ$5,CS$5,$D48:$CQ48)</f>
        <v/>
      </c>
      <c r="CT48" s="2883">
        <f>+SUMIF($D$5:$CP$5,CT$5,$D48:$CX48)+SUMIF($D$5:$AJ$5,CR$5,$D48:$AJ48)</f>
        <v/>
      </c>
      <c r="CU48" s="2883">
        <f>+CR48-CS48</f>
        <v/>
      </c>
      <c r="CV48" s="2883">
        <f>+CR48-CT48</f>
        <v/>
      </c>
      <c r="CW48" s="2883">
        <f>+SUMIF($D$5:$CQ$5,CW$5,$D48:$CQ48)</f>
        <v/>
      </c>
      <c r="CX48" s="258">
        <f>IFERROR(CR48/CW48-1, "-")</f>
        <v/>
      </c>
      <c r="CY48" s="2892" t="n"/>
      <c r="CZ48" s="2883" t="n"/>
      <c r="DA48" s="2883" t="n"/>
      <c r="DB48" s="2883" t="n"/>
      <c r="DC48" s="2883" t="n"/>
      <c r="DD48" s="2883" t="n"/>
      <c r="DE48" s="258" t="n"/>
      <c r="DF48" s="258">
        <f>DA48/DD48-1</f>
        <v/>
      </c>
      <c r="DG48" s="258">
        <f>DB48/DD48-1</f>
        <v/>
      </c>
      <c r="DH48" s="258" t="n"/>
      <c r="DI48" s="2341" t="n"/>
      <c r="DJ48" s="2881" t="n"/>
      <c r="DK48" s="935" t="n"/>
      <c r="DT48" s="2886" t="n"/>
      <c r="DU48" s="2886" t="n"/>
      <c r="DV48" s="2898" t="n"/>
    </row>
    <row customHeight="1" ht="13" r="49" s="3">
      <c r="A49" s="74" t="n"/>
      <c r="B49" s="11" t="n"/>
      <c r="C49" s="1568" t="inlineStr">
        <is>
          <t>PL43</t>
        </is>
      </c>
      <c r="D49" s="2890" t="n"/>
      <c r="E49" s="2890" t="n"/>
      <c r="F49" s="2890" t="n"/>
      <c r="G49" s="2890" t="n"/>
      <c r="H49" s="188" t="n"/>
      <c r="I49" s="27" t="n"/>
      <c r="J49" s="2890" t="n"/>
      <c r="K49" s="2890" t="n"/>
      <c r="L49" s="2890" t="n"/>
      <c r="M49" s="2890" t="n"/>
      <c r="N49" s="188" t="n"/>
      <c r="O49" s="27" t="n"/>
      <c r="P49" s="2890" t="n"/>
      <c r="Q49" s="2890" t="n"/>
      <c r="R49" s="2890" t="n"/>
      <c r="S49" s="2890" t="n"/>
      <c r="T49" s="188" t="n"/>
      <c r="U49" s="1059" t="n"/>
      <c r="V49" s="2890" t="n"/>
      <c r="W49" s="2890" t="n"/>
      <c r="X49" s="2890" t="n"/>
      <c r="Y49" s="2890" t="n"/>
      <c r="Z49" s="2890" t="n"/>
      <c r="AA49" s="2890" t="n"/>
      <c r="AB49" s="188" t="n"/>
      <c r="AC49" s="1059" t="n"/>
      <c r="AD49" s="2890" t="n"/>
      <c r="AE49" s="2890" t="n"/>
      <c r="AF49" s="2890" t="n"/>
      <c r="AG49" s="2890" t="n"/>
      <c r="AH49" s="2890" t="n"/>
      <c r="AI49" s="2890" t="n"/>
      <c r="AJ49" s="188" t="n"/>
      <c r="AK49" s="1040" t="n"/>
      <c r="AL49" s="2890" t="n"/>
      <c r="AM49" s="2890" t="n"/>
      <c r="AN49" s="2890" t="n"/>
      <c r="AO49" s="2890" t="n"/>
      <c r="AP49" s="2890" t="n"/>
      <c r="AQ49" s="2890" t="n"/>
      <c r="AR49" s="2890" t="n"/>
      <c r="AS49" s="27" t="n"/>
      <c r="AT49" s="1040" t="n"/>
      <c r="AU49" s="2890" t="n"/>
      <c r="AV49" s="2890" t="n"/>
      <c r="AW49" s="2890" t="n"/>
      <c r="AX49" s="2890" t="n"/>
      <c r="AY49" s="2890" t="n"/>
      <c r="AZ49" s="2890" t="n"/>
      <c r="BA49" s="27" t="n"/>
      <c r="BB49" s="1040" t="n"/>
      <c r="BC49" s="2890" t="n"/>
      <c r="BD49" s="2890" t="n"/>
      <c r="BE49" s="2890" t="n"/>
      <c r="BF49" s="2890" t="n"/>
      <c r="BG49" s="2890" t="n"/>
      <c r="BH49" s="2890" t="n"/>
      <c r="BI49" s="27" t="n"/>
      <c r="BJ49" s="1040" t="n"/>
      <c r="BK49" s="2890" t="n"/>
      <c r="BL49" s="2890" t="n"/>
      <c r="BM49" s="2890" t="n"/>
      <c r="BN49" s="2890" t="n"/>
      <c r="BO49" s="2890" t="n"/>
      <c r="BP49" s="2890" t="n"/>
      <c r="BQ49" s="2890" t="n"/>
      <c r="BR49" s="27" t="n"/>
      <c r="BS49" s="1040" t="n"/>
      <c r="BT49" s="2890" t="n"/>
      <c r="BU49" s="2890" t="n"/>
      <c r="BV49" s="2890" t="n"/>
      <c r="BW49" s="2890" t="n"/>
      <c r="BX49" s="2890" t="n"/>
      <c r="BY49" s="2890" t="n"/>
      <c r="BZ49" s="27" t="n"/>
      <c r="CA49" s="1040" t="n"/>
      <c r="CB49" s="2890" t="n"/>
      <c r="CC49" s="2890" t="n"/>
      <c r="CD49" s="2890" t="n"/>
      <c r="CE49" s="2890" t="n"/>
      <c r="CF49" s="2890" t="n"/>
      <c r="CG49" s="2890" t="n"/>
      <c r="CH49" s="27" t="n"/>
      <c r="CI49" s="1040" t="n"/>
      <c r="CJ49" s="2890" t="n"/>
      <c r="CK49" s="2890" t="n"/>
      <c r="CL49" s="2890" t="n"/>
      <c r="CM49" s="2890" t="n"/>
      <c r="CN49" s="2890" t="n"/>
      <c r="CO49" s="2890" t="n"/>
      <c r="CP49" s="27" t="n"/>
      <c r="CQ49" s="1040" t="n"/>
      <c r="CR49" s="2890">
        <f>+SUMIF($D$5:$CQ$5,CR$5,$D49:$CQ49)</f>
        <v/>
      </c>
      <c r="CS49" s="2890">
        <f>+SUMIF($D$5:$CQ$5,CS$5,$D49:$CQ49)</f>
        <v/>
      </c>
      <c r="CT49" s="2890">
        <f>+SUMIF($D$5:$CP$5,CT$5,$D49:$CX49)+SUMIF($D$5:$AJ$5,CR$5,$D49:$AJ49)</f>
        <v/>
      </c>
      <c r="CU49" s="2890">
        <f>+CR49-CS49</f>
        <v/>
      </c>
      <c r="CV49" s="2890">
        <f>+CR49-CT49</f>
        <v/>
      </c>
      <c r="CW49" s="2890">
        <f>+SUMIF($D$5:$CQ$5,CW$5,$D49:$CQ49)</f>
        <v/>
      </c>
      <c r="CX49" s="27">
        <f>IFERROR(CR49/CW49-1, "-")</f>
        <v/>
      </c>
      <c r="CY49" s="2892" t="n"/>
      <c r="CZ49" s="2890" t="n"/>
      <c r="DA49" s="2890" t="n"/>
      <c r="DB49" s="2890" t="n"/>
      <c r="DC49" s="2890" t="n"/>
      <c r="DD49" s="2890" t="n"/>
      <c r="DE49" s="27" t="n"/>
      <c r="DF49" s="27" t="n"/>
      <c r="DG49" s="27" t="n"/>
      <c r="DH49" s="27" t="n"/>
      <c r="DI49" s="2341" t="n"/>
      <c r="DJ49" s="2881" t="n"/>
      <c r="DT49" s="2886" t="n"/>
      <c r="DU49" s="2886" t="n"/>
      <c r="DV49" s="2898" t="n"/>
    </row>
    <row customFormat="1" customHeight="1" ht="13" r="50" s="21">
      <c r="A50" s="78" t="inlineStr">
        <is>
          <t>RESULTAT avant IS</t>
        </is>
      </c>
      <c r="B50" s="11" t="n"/>
      <c r="C50" s="1568" t="inlineStr">
        <is>
          <t>PL44</t>
        </is>
      </c>
      <c r="D50" s="2883" t="n">
        <v>-222.624970800046</v>
      </c>
      <c r="E50" s="2883" t="n">
        <v>167.999972349574</v>
      </c>
      <c r="F50" s="2883" t="n">
        <v>-390.62494314962</v>
      </c>
      <c r="G50" s="2883" t="n">
        <v>471.4951302771261</v>
      </c>
      <c r="H50" s="261" t="n">
        <v>-1.472168123283046</v>
      </c>
      <c r="I50" s="258" t="n"/>
      <c r="J50" s="2883" t="n">
        <v>-1068.24376343959</v>
      </c>
      <c r="K50" s="2883" t="n">
        <v>-197.596433412496</v>
      </c>
      <c r="L50" s="2883" t="n">
        <v>-870.6473300270941</v>
      </c>
      <c r="M50" s="2883" t="n">
        <v>229.5159245310061</v>
      </c>
      <c r="N50" s="261" t="n">
        <v>-5.654333966684205</v>
      </c>
      <c r="O50" s="258" t="n"/>
      <c r="P50" s="2883" t="n">
        <v>-1095.24629369333</v>
      </c>
      <c r="Q50" s="2883" t="n">
        <v>130.404134700207</v>
      </c>
      <c r="R50" s="2883" t="n">
        <v>-1225.650428393537</v>
      </c>
      <c r="S50" s="2883" t="n">
        <v>757.6940731441214</v>
      </c>
      <c r="T50" s="261" t="n">
        <v>-2.445499354572624</v>
      </c>
      <c r="U50" s="1056" t="n"/>
      <c r="V50" s="2883" t="n">
        <v>-1024.12154286252</v>
      </c>
      <c r="W50" s="2883" t="n">
        <v>-20.0946367566089</v>
      </c>
      <c r="X50" s="2883" t="n">
        <v>-942.5817861028499</v>
      </c>
      <c r="Y50" s="2883" t="n">
        <v>-1004.026906105911</v>
      </c>
      <c r="Z50" s="2883" t="n">
        <v>-81.53975675967013</v>
      </c>
      <c r="AA50" s="2883" t="n">
        <v>356.6148911087836</v>
      </c>
      <c r="AB50" s="261" t="n">
        <v>-3.871785694866333</v>
      </c>
      <c r="AC50" s="1056" t="n"/>
      <c r="AD50" s="2883" t="n">
        <v>-819.657313447014</v>
      </c>
      <c r="AE50" s="2883" t="n">
        <v>423.347025588928</v>
      </c>
      <c r="AF50" s="2883" t="n">
        <v>-641.7154639653641</v>
      </c>
      <c r="AG50" s="2883" t="n">
        <v>-1243.004339035942</v>
      </c>
      <c r="AH50" s="2883" t="n">
        <v>-177.9418494816499</v>
      </c>
      <c r="AI50" s="2883" t="n">
        <v>-247.8512108841917</v>
      </c>
      <c r="AJ50" s="261" t="n">
        <v>2.307053899486488</v>
      </c>
      <c r="AK50" s="1034" t="n"/>
      <c r="AL50" s="2883" t="n">
        <v>-3353.674273130202</v>
      </c>
      <c r="AM50" s="2883" t="n">
        <v>253.3397616808879</v>
      </c>
      <c r="AN50" s="2883" t="n">
        <v>-617.0815523050213</v>
      </c>
      <c r="AO50" s="2883" t="n">
        <v>0</v>
      </c>
      <c r="AP50" s="2883" t="n">
        <v>-3607.01403481109</v>
      </c>
      <c r="AQ50" s="2883" t="n">
        <v>-2736.592720825181</v>
      </c>
      <c r="AR50" s="2883" t="n">
        <v>158.1610847826405</v>
      </c>
      <c r="AS50" s="258" t="n">
        <v>-22.20416838148986</v>
      </c>
      <c r="AT50" s="1034" t="n"/>
      <c r="AU50" s="2883" t="n"/>
      <c r="AV50" s="2883" t="n"/>
      <c r="AW50" s="2883" t="n"/>
      <c r="AX50" s="2883" t="n"/>
      <c r="AY50" s="2883" t="n"/>
      <c r="AZ50" s="2883" t="n"/>
      <c r="BA50" s="258" t="n"/>
      <c r="BB50" s="1034" t="n"/>
      <c r="BC50" s="2883" t="n"/>
      <c r="BD50" s="2883" t="n"/>
      <c r="BE50" s="2883" t="n"/>
      <c r="BF50" s="2883" t="n"/>
      <c r="BG50" s="2883" t="n"/>
      <c r="BH50" s="2883" t="n"/>
      <c r="BI50" s="258" t="n"/>
      <c r="BJ50" s="1034" t="n"/>
      <c r="BK50" s="2883" t="n"/>
      <c r="BL50" s="2883" t="n"/>
      <c r="BM50" s="2883" t="n"/>
      <c r="BN50" s="2883" t="n"/>
      <c r="BO50" s="2883" t="n"/>
      <c r="BP50" s="2883" t="n"/>
      <c r="BQ50" s="2883" t="n"/>
      <c r="BR50" s="258" t="n"/>
      <c r="BS50" s="1034" t="n"/>
      <c r="BT50" s="2883" t="n"/>
      <c r="BU50" s="2883" t="n"/>
      <c r="BV50" s="2883" t="n"/>
      <c r="BW50" s="2883" t="n"/>
      <c r="BX50" s="2883" t="n"/>
      <c r="BY50" s="2883" t="n"/>
      <c r="BZ50" s="258" t="n"/>
      <c r="CA50" s="1034" t="n"/>
      <c r="CB50" s="2883" t="n"/>
      <c r="CC50" s="2883" t="n"/>
      <c r="CD50" s="2883" t="n"/>
      <c r="CE50" s="2883" t="n"/>
      <c r="CF50" s="2883" t="n"/>
      <c r="CG50" s="2883" t="n"/>
      <c r="CH50" s="258" t="n"/>
      <c r="CI50" s="1034" t="n"/>
      <c r="CJ50" s="2883" t="n"/>
      <c r="CK50" s="2883" t="n"/>
      <c r="CL50" s="2883" t="n"/>
      <c r="CM50" s="2883" t="n"/>
      <c r="CN50" s="2883" t="n"/>
      <c r="CO50" s="2883" t="n"/>
      <c r="CP50" s="258" t="n"/>
      <c r="CQ50" s="1034" t="n"/>
      <c r="CR50" s="2883">
        <f>+SUMIF($D$5:$CQ$5,CR$5,$D50:$CQ50)</f>
        <v/>
      </c>
      <c r="CS50" s="2883">
        <f>+SUMIF($D$5:$CQ$5,CS$5,$D50:$CQ50)</f>
        <v/>
      </c>
      <c r="CT50" s="2883">
        <f>+SUMIF($D$5:$CP$5,CT$5,$D50:$CP50)+SUMIF($D$5:$BI$5,CR$5,$D50:$BI50)</f>
        <v/>
      </c>
      <c r="CU50" s="2883">
        <f>+CR50-CS50</f>
        <v/>
      </c>
      <c r="CV50" s="2883">
        <f>+CR50-CT50</f>
        <v/>
      </c>
      <c r="CW50" s="2883">
        <f>+SUMIF($D$5:$CQ$5,CW$5,$D50:$CQ50)</f>
        <v/>
      </c>
      <c r="CX50" s="258">
        <f>IFERROR(CR50/CW50-1, "-")</f>
        <v/>
      </c>
      <c r="CY50" s="1522" t="n"/>
      <c r="CZ50" s="2883" t="n">
        <v>3074.113222199365</v>
      </c>
      <c r="DA50" s="2883" t="n">
        <v>-5600.807538646121</v>
      </c>
      <c r="DB50" s="2883" t="n"/>
      <c r="DC50" s="2883" t="n"/>
      <c r="DD50" s="2883" t="n">
        <v>-2932.432397477999</v>
      </c>
      <c r="DE50" s="258">
        <f>CZ50/DD50-1</f>
        <v/>
      </c>
      <c r="DF50" s="258">
        <f>DA50/DD50-1</f>
        <v/>
      </c>
      <c r="DG50" s="258">
        <f>DB50/DD50-1</f>
        <v/>
      </c>
      <c r="DH50" s="258">
        <f>DC50/DD50-1</f>
        <v/>
      </c>
      <c r="DI50" s="2341" t="n"/>
      <c r="DJ50" s="2881" t="n"/>
      <c r="DK50" s="935" t="n"/>
      <c r="DT50" s="2886" t="n"/>
      <c r="DU50" s="2886" t="n"/>
      <c r="DV50" s="2898" t="n"/>
    </row>
    <row customHeight="1" ht="13" r="51" s="3">
      <c r="A51" s="74" t="inlineStr">
        <is>
          <t>IS</t>
        </is>
      </c>
      <c r="B51" s="11" t="n"/>
      <c r="C51" s="1568" t="inlineStr">
        <is>
          <t>PL45</t>
        </is>
      </c>
      <c r="D51" s="2883" t="n">
        <v>-83.24902774543141</v>
      </c>
      <c r="E51" s="2883" t="n">
        <v>-95.27089067890149</v>
      </c>
      <c r="F51" s="2890" t="n">
        <v>12.02186293347009</v>
      </c>
      <c r="G51" s="2883" t="n">
        <v>-94.80807708999998</v>
      </c>
      <c r="H51" s="261" t="n">
        <v>-0.1219205124643097</v>
      </c>
      <c r="I51" s="258" t="n"/>
      <c r="J51" s="2883" t="n">
        <v>-75.9991102191381</v>
      </c>
      <c r="K51" s="2883" t="n">
        <v>-87.8212268917701</v>
      </c>
      <c r="L51" s="2890" t="n">
        <v>11.82211667263199</v>
      </c>
      <c r="M51" s="2883" t="n">
        <v>-90.5986084090339</v>
      </c>
      <c r="N51" s="261" t="n">
        <v>-0.16114483926709</v>
      </c>
      <c r="O51" s="258" t="n"/>
      <c r="P51" s="2883" t="n">
        <v>-84.9556449024966</v>
      </c>
      <c r="Q51" s="2883" t="n">
        <v>-94.7313894576356</v>
      </c>
      <c r="R51" s="2890" t="n">
        <v>9.775744555138999</v>
      </c>
      <c r="S51" s="2883" t="n">
        <v>-103.0718832609663</v>
      </c>
      <c r="T51" s="261" t="n">
        <v>-0.1757631449558504</v>
      </c>
      <c r="U51" s="1056" t="n"/>
      <c r="V51" s="2883" t="n">
        <v>-80.8022919687602</v>
      </c>
      <c r="W51" s="2883" t="n">
        <v>-93.6253792775701</v>
      </c>
      <c r="X51" s="2883" t="n">
        <v>-78.76124778796979</v>
      </c>
      <c r="Y51" s="2890" t="n">
        <v>12.8230873088099</v>
      </c>
      <c r="Z51" s="2890" t="n">
        <v>-2.041044180790408</v>
      </c>
      <c r="AA51" s="2883" t="n">
        <v>-96.27358762847467</v>
      </c>
      <c r="AB51" s="261" t="n">
        <v>-0.1607013516460931</v>
      </c>
      <c r="AC51" s="1056" t="n"/>
      <c r="AD51" s="2883" t="n">
        <v>-79.5474230612398</v>
      </c>
      <c r="AE51" s="2883" t="n">
        <v>-97.7246360112472</v>
      </c>
      <c r="AF51" s="2883" t="n">
        <v>-81.99614678088329</v>
      </c>
      <c r="AG51" s="2890" t="n">
        <v>18.1772129500074</v>
      </c>
      <c r="AH51" s="2890" t="n">
        <v>2.448723719643496</v>
      </c>
      <c r="AI51" s="2883" t="n">
        <v>-84.39277836966512</v>
      </c>
      <c r="AJ51" s="261" t="n">
        <v>-0.0574143357053758</v>
      </c>
      <c r="AK51" s="1034" t="n"/>
      <c r="AL51" s="2883" t="n">
        <v>-64.62062483000001</v>
      </c>
      <c r="AM51" s="2883" t="n">
        <v>-94.66685901702766</v>
      </c>
      <c r="AN51" s="2883" t="n">
        <v>-80.95147208709631</v>
      </c>
      <c r="AO51" s="2883" t="n">
        <v>0</v>
      </c>
      <c r="AP51" s="2890" t="n">
        <v>30.04623418702765</v>
      </c>
      <c r="AQ51" s="2890" t="n">
        <v>16.33084725709629</v>
      </c>
      <c r="AR51" s="2883" t="n">
        <v>-89.4675583618603</v>
      </c>
      <c r="AS51" s="258" t="n">
        <v>-0.2777200360309872</v>
      </c>
      <c r="AT51" s="1034" t="n"/>
      <c r="AU51" s="2883" t="n"/>
      <c r="AV51" s="2883" t="n"/>
      <c r="AW51" s="2883" t="n"/>
      <c r="AX51" s="2890" t="n"/>
      <c r="AY51" s="2890" t="n"/>
      <c r="AZ51" s="2883" t="n"/>
      <c r="BA51" s="258" t="n"/>
      <c r="BB51" s="1034" t="n"/>
      <c r="BC51" s="2883" t="n"/>
      <c r="BD51" s="2883" t="n"/>
      <c r="BE51" s="2883" t="n"/>
      <c r="BF51" s="2890" t="n"/>
      <c r="BG51" s="2890" t="n"/>
      <c r="BH51" s="2883" t="n"/>
      <c r="BI51" s="258" t="n"/>
      <c r="BJ51" s="1034" t="n"/>
      <c r="BK51" s="2883" t="n"/>
      <c r="BL51" s="2883" t="n"/>
      <c r="BM51" s="2883" t="n"/>
      <c r="BN51" s="2883" t="n"/>
      <c r="BO51" s="2890" t="n"/>
      <c r="BP51" s="2890" t="n"/>
      <c r="BQ51" s="2883" t="n"/>
      <c r="BR51" s="258" t="n"/>
      <c r="BS51" s="1034" t="n"/>
      <c r="BT51" s="2883" t="n"/>
      <c r="BU51" s="2883" t="n"/>
      <c r="BV51" s="2883" t="n"/>
      <c r="BW51" s="2890" t="n"/>
      <c r="BX51" s="2890" t="n"/>
      <c r="BY51" s="2883" t="n"/>
      <c r="BZ51" s="258" t="n"/>
      <c r="CA51" s="1034" t="n"/>
      <c r="CB51" s="2883" t="n"/>
      <c r="CC51" s="2883" t="n"/>
      <c r="CD51" s="2883" t="n"/>
      <c r="CE51" s="2890" t="n"/>
      <c r="CF51" s="2890" t="n"/>
      <c r="CG51" s="2883" t="n"/>
      <c r="CH51" s="258" t="n"/>
      <c r="CI51" s="1034" t="n"/>
      <c r="CJ51" s="2883" t="n"/>
      <c r="CK51" s="2883" t="n"/>
      <c r="CL51" s="2883" t="n"/>
      <c r="CM51" s="2890" t="n"/>
      <c r="CN51" s="2890" t="n"/>
      <c r="CO51" s="2883" t="n"/>
      <c r="CP51" s="258" t="n"/>
      <c r="CQ51" s="1034" t="n"/>
      <c r="CR51" s="2894">
        <f>+SUMIF($D$5:$CQ$5,CR$5,$D51:$CQ51)</f>
        <v/>
      </c>
      <c r="CS51" s="2890">
        <f>+SUMIF($D$5:$CQ$5,CS$5,$D51:$CQ51)</f>
        <v/>
      </c>
      <c r="CT51" s="2890">
        <f>+SUMIF($D$5:$CP$5,CT$5,$D51:$CP51)+SUMIF($D$5:$BI$5,CR$5,$D51:$BI51)</f>
        <v/>
      </c>
      <c r="CU51" s="2890">
        <f>+CR51-CS51</f>
        <v/>
      </c>
      <c r="CV51" s="2890">
        <f>+CR51-CT51</f>
        <v/>
      </c>
      <c r="CW51" s="2890">
        <f>+SUMIF($D$5:$CQ$5,CW$5,$D51:$CQ51)</f>
        <v/>
      </c>
      <c r="CX51" s="258">
        <f>IFERROR(CR51/CW51-1, "-")</f>
        <v/>
      </c>
      <c r="CY51" s="2892" t="n"/>
      <c r="CZ51" s="2883" t="n">
        <v>-1143.337636652239</v>
      </c>
      <c r="DA51" s="2883" t="n">
        <v>-1014.359117547053</v>
      </c>
      <c r="DB51" s="2883" t="n"/>
      <c r="DC51" s="2883" t="n"/>
      <c r="DD51" s="2883" t="n">
        <v>-1211.914819</v>
      </c>
      <c r="DE51" s="258">
        <f>CZ51/DD51-1</f>
        <v/>
      </c>
      <c r="DF51" s="258">
        <f>DA51/DD51-1</f>
        <v/>
      </c>
      <c r="DG51" s="258">
        <f>DB51/DD51-1</f>
        <v/>
      </c>
      <c r="DH51" s="258">
        <f>DC51/DF51-1</f>
        <v/>
      </c>
      <c r="DI51" s="2341" t="n"/>
      <c r="DJ51" s="2881" t="n"/>
      <c r="DT51" s="2886" t="n"/>
      <c r="DU51" s="2886" t="n"/>
      <c r="DV51" s="2898" t="n"/>
    </row>
    <row customHeight="1" ht="13" r="52" s="3">
      <c r="A52" s="74" t="inlineStr">
        <is>
          <t>ID</t>
        </is>
      </c>
      <c r="B52" s="11" t="n"/>
      <c r="C52" s="1568" t="inlineStr">
        <is>
          <t>PL46</t>
        </is>
      </c>
      <c r="D52" s="2894" t="n">
        <v>-24.8602039029546</v>
      </c>
      <c r="E52" s="2894" t="n">
        <v>-4.5</v>
      </c>
      <c r="F52" s="2890" t="n">
        <v>-20.3602039029546</v>
      </c>
      <c r="G52" s="2894" t="n">
        <v>-4.465219378127951</v>
      </c>
      <c r="H52" s="261" t="n">
        <v>4.567521278960603</v>
      </c>
      <c r="I52" s="258" t="n"/>
      <c r="J52" s="2894" t="n">
        <v>-24.9224599060205</v>
      </c>
      <c r="K52" s="2894" t="n">
        <v>-4.5</v>
      </c>
      <c r="L52" s="2890" t="n">
        <v>-20.4224599060205</v>
      </c>
      <c r="M52" s="2894" t="n">
        <v>-10.123318988285</v>
      </c>
      <c r="N52" s="261" t="n">
        <v>1.461886258336964</v>
      </c>
      <c r="O52" s="258" t="n"/>
      <c r="P52" s="2894" t="n">
        <v>70.7646379559344</v>
      </c>
      <c r="Q52" s="2894" t="n">
        <v>-4.5</v>
      </c>
      <c r="R52" s="2890" t="n">
        <v>75.2646379559344</v>
      </c>
      <c r="S52" s="2894" t="n">
        <v>-47.00936757643689</v>
      </c>
      <c r="T52" s="261" t="n">
        <v>-2.50533056716561</v>
      </c>
      <c r="U52" s="1056" t="n"/>
      <c r="V52" s="2894" t="n">
        <v>-37.3122385990615</v>
      </c>
      <c r="W52" s="2894" t="n">
        <v>-4.5</v>
      </c>
      <c r="X52" s="2894" t="n">
        <v>7</v>
      </c>
      <c r="Y52" s="2890" t="n">
        <v>-32.8122385990615</v>
      </c>
      <c r="Z52" s="2890" t="n">
        <v>-44.3122385990615</v>
      </c>
      <c r="AA52" s="2894" t="n">
        <v>-21.4164735639707</v>
      </c>
      <c r="AB52" s="261" t="n">
        <v>0.7422214020254259</v>
      </c>
      <c r="AC52" s="1056" t="n"/>
      <c r="AD52" s="2894" t="n">
        <v>-37.3655486687973</v>
      </c>
      <c r="AE52" s="2894" t="n">
        <v>-4.5</v>
      </c>
      <c r="AF52" s="2894" t="n">
        <v>7</v>
      </c>
      <c r="AG52" s="2890" t="n">
        <v>-32.8655486687973</v>
      </c>
      <c r="AH52" s="2890" t="n">
        <v>-44.3655486687973</v>
      </c>
      <c r="AI52" s="2894" t="n">
        <v>-24.7054039810423</v>
      </c>
      <c r="AJ52" s="261" t="n">
        <v>0.5124443501296223</v>
      </c>
      <c r="AK52" s="1034" t="n"/>
      <c r="AL52" s="2894" t="n">
        <v>72.255039063365</v>
      </c>
      <c r="AM52" s="2894" t="n">
        <v>-4.5</v>
      </c>
      <c r="AN52" s="2894" t="n">
        <v>7</v>
      </c>
      <c r="AO52" s="2894" t="n">
        <v>0</v>
      </c>
      <c r="AP52" s="2890" t="n">
        <v>76.755039063365</v>
      </c>
      <c r="AQ52" s="2890" t="n">
        <v>65.255039063365</v>
      </c>
      <c r="AR52" s="2894" t="n">
        <v>14.8267244306945</v>
      </c>
      <c r="AS52" s="258" t="n">
        <v>3.873297497441955</v>
      </c>
      <c r="AT52" s="1034" t="n"/>
      <c r="AU52" s="2894" t="n"/>
      <c r="AV52" s="2894" t="n"/>
      <c r="AW52" s="2894" t="n"/>
      <c r="AX52" s="2890" t="n"/>
      <c r="AY52" s="2890" t="n"/>
      <c r="AZ52" s="2894" t="n"/>
      <c r="BA52" s="258" t="n"/>
      <c r="BB52" s="1034" t="n"/>
      <c r="BC52" s="2894" t="n"/>
      <c r="BD52" s="2894" t="n"/>
      <c r="BE52" s="2894" t="n"/>
      <c r="BF52" s="2890" t="n"/>
      <c r="BG52" s="2890" t="n"/>
      <c r="BH52" s="2894" t="n"/>
      <c r="BI52" s="258" t="n"/>
      <c r="BJ52" s="1034" t="n"/>
      <c r="BK52" s="2894" t="n"/>
      <c r="BL52" s="2894" t="n"/>
      <c r="BM52" s="2894" t="n"/>
      <c r="BN52" s="2894" t="n"/>
      <c r="BO52" s="2890" t="n"/>
      <c r="BP52" s="2890" t="n"/>
      <c r="BQ52" s="2894" t="n"/>
      <c r="BR52" s="258" t="n"/>
      <c r="BS52" s="1034" t="n"/>
      <c r="BT52" s="2894" t="n"/>
      <c r="BU52" s="2894" t="n"/>
      <c r="BV52" s="2894" t="n"/>
      <c r="BW52" s="2890" t="n"/>
      <c r="BX52" s="2890" t="n"/>
      <c r="BY52" s="2894" t="n"/>
      <c r="BZ52" s="258" t="n"/>
      <c r="CA52" s="1034" t="n"/>
      <c r="CB52" s="2894" t="n"/>
      <c r="CC52" s="2894" t="n"/>
      <c r="CD52" s="2894" t="n"/>
      <c r="CE52" s="2890" t="n"/>
      <c r="CF52" s="2890" t="n"/>
      <c r="CG52" s="2894" t="n"/>
      <c r="CH52" s="258" t="n"/>
      <c r="CI52" s="1034" t="n"/>
      <c r="CJ52" s="2894" t="n"/>
      <c r="CK52" s="2894" t="n"/>
      <c r="CL52" s="2894" t="n"/>
      <c r="CM52" s="2890" t="n"/>
      <c r="CN52" s="2890" t="n"/>
      <c r="CO52" s="2894" t="n"/>
      <c r="CP52" s="258" t="n"/>
      <c r="CQ52" s="1034" t="n"/>
      <c r="CR52" s="2894">
        <f>+SUMIF($D$5:$CQ$5,CR$5,$D52:$CQ52)</f>
        <v/>
      </c>
      <c r="CS52" s="2890">
        <f>+SUMIF($D$5:$CQ$5,CS$5,$D52:$CQ52)</f>
        <v/>
      </c>
      <c r="CT52" s="2890">
        <f>+SUMIF($D$5:$CP$5,CT$5,$D52:$CP52)+SUMIF($D$5:$BI$5,CR$5,$D52:$BI52)</f>
        <v/>
      </c>
      <c r="CU52" s="2890">
        <f>+CR52-CS52</f>
        <v/>
      </c>
      <c r="CV52" s="2890">
        <f>+CR52-CT52</f>
        <v/>
      </c>
      <c r="CW52" s="2890">
        <f>+SUMIF($D$5:$CQ$5,CW$5,$D52:$CQ52)</f>
        <v/>
      </c>
      <c r="CX52" s="258">
        <f>IFERROR(CR52/CW52-1, "-")</f>
        <v/>
      </c>
      <c r="CY52" s="2892" t="n"/>
      <c r="CZ52" s="2894" t="n">
        <v>-54</v>
      </c>
      <c r="DA52" s="2894" t="n">
        <v>83.98197414695929</v>
      </c>
      <c r="DB52" s="2894" t="n"/>
      <c r="DC52" s="2894" t="n"/>
      <c r="DD52" s="2894" t="n">
        <v>-112.0847138670666</v>
      </c>
      <c r="DE52" s="258">
        <f>CZ52/DD52-1</f>
        <v/>
      </c>
      <c r="DF52" s="258">
        <f>DA52/DD52-1</f>
        <v/>
      </c>
      <c r="DG52" s="258">
        <f>DB52/DD52-1</f>
        <v/>
      </c>
      <c r="DH52" s="258">
        <f>DC52/DF52-1</f>
        <v/>
      </c>
      <c r="DI52" s="2341" t="n"/>
      <c r="DJ52" s="2881" t="n"/>
      <c r="DT52" s="2886" t="n"/>
      <c r="DU52" s="2886" t="n"/>
      <c r="DV52" s="2898" t="n"/>
    </row>
    <row customHeight="1" ht="3.5" r="53" s="3">
      <c r="A53" s="82" t="n"/>
      <c r="B53" s="11" t="n"/>
      <c r="C53" s="1568" t="inlineStr">
        <is>
          <t>PL47</t>
        </is>
      </c>
      <c r="D53" s="2910" t="n"/>
      <c r="E53" s="2910" t="n"/>
      <c r="F53" s="2910" t="n"/>
      <c r="G53" s="2910" t="n"/>
      <c r="H53" s="1203" t="n"/>
      <c r="I53" s="210" t="n"/>
      <c r="J53" s="2910" t="n"/>
      <c r="K53" s="2910" t="n"/>
      <c r="L53" s="2910" t="n"/>
      <c r="M53" s="2910" t="n"/>
      <c r="N53" s="1203" t="n"/>
      <c r="O53" s="210" t="n"/>
      <c r="P53" s="2910" t="n"/>
      <c r="Q53" s="2910" t="n"/>
      <c r="R53" s="2910" t="n"/>
      <c r="S53" s="2910" t="n"/>
      <c r="T53" s="1203" t="n"/>
      <c r="U53" s="1061" t="n"/>
      <c r="V53" s="2910" t="n"/>
      <c r="W53" s="2910" t="n"/>
      <c r="X53" s="2910" t="n"/>
      <c r="Y53" s="2910" t="n"/>
      <c r="Z53" s="2890" t="n"/>
      <c r="AA53" s="2910" t="n"/>
      <c r="AB53" s="1203" t="n"/>
      <c r="AC53" s="1061" t="n"/>
      <c r="AD53" s="2910" t="n"/>
      <c r="AE53" s="2910" t="n"/>
      <c r="AF53" s="2910" t="n"/>
      <c r="AG53" s="2910" t="n"/>
      <c r="AH53" s="2890" t="n"/>
      <c r="AI53" s="2910" t="n"/>
      <c r="AJ53" s="1203" t="n"/>
      <c r="AK53" s="1304" t="n"/>
      <c r="AL53" s="2910" t="n"/>
      <c r="AM53" s="2910" t="n"/>
      <c r="AN53" s="2910" t="n"/>
      <c r="AO53" s="2910" t="n"/>
      <c r="AP53" s="2910" t="n"/>
      <c r="AQ53" s="2910" t="n"/>
      <c r="AR53" s="2910" t="n"/>
      <c r="AS53" s="210" t="n"/>
      <c r="AT53" s="1040" t="n"/>
      <c r="AU53" s="2910" t="n"/>
      <c r="AV53" s="2910" t="n"/>
      <c r="AW53" s="2910" t="n"/>
      <c r="AX53" s="2910" t="n"/>
      <c r="AY53" s="2910" t="n"/>
      <c r="AZ53" s="2910" t="n"/>
      <c r="BA53" s="210" t="n"/>
      <c r="BB53" s="1304" t="n"/>
      <c r="BC53" s="2910" t="n"/>
      <c r="BD53" s="2910" t="n"/>
      <c r="BE53" s="2910" t="n"/>
      <c r="BF53" s="2910" t="n"/>
      <c r="BG53" s="2910" t="n"/>
      <c r="BH53" s="2910" t="n"/>
      <c r="BI53" s="210" t="n"/>
      <c r="BJ53" s="1304" t="n"/>
      <c r="BK53" s="2910" t="n"/>
      <c r="BL53" s="2910" t="n"/>
      <c r="BM53" s="2910" t="n"/>
      <c r="BN53" s="2910" t="n"/>
      <c r="BO53" s="2910" t="n"/>
      <c r="BP53" s="2910" t="n"/>
      <c r="BQ53" s="2910" t="n"/>
      <c r="BR53" s="210" t="n"/>
      <c r="BS53" s="1304" t="n"/>
      <c r="BT53" s="2910" t="n"/>
      <c r="BU53" s="2910" t="n"/>
      <c r="BV53" s="2910" t="n"/>
      <c r="BW53" s="2910" t="n"/>
      <c r="BX53" s="2910" t="n"/>
      <c r="BY53" s="2910" t="n"/>
      <c r="BZ53" s="210" t="n"/>
      <c r="CA53" s="1304" t="n"/>
      <c r="CB53" s="2910" t="n"/>
      <c r="CC53" s="2910" t="n"/>
      <c r="CD53" s="2910" t="n"/>
      <c r="CE53" s="2910" t="n"/>
      <c r="CF53" s="2910" t="n"/>
      <c r="CG53" s="2910" t="n"/>
      <c r="CH53" s="210" t="n"/>
      <c r="CI53" s="1304" t="n"/>
      <c r="CJ53" s="2910" t="n"/>
      <c r="CK53" s="2910" t="n"/>
      <c r="CL53" s="2910" t="n"/>
      <c r="CM53" s="2910" t="n"/>
      <c r="CN53" s="2910" t="n"/>
      <c r="CO53" s="2910" t="n"/>
      <c r="CP53" s="210" t="n"/>
      <c r="CQ53" s="1304" t="n"/>
      <c r="CR53" s="2910" t="n"/>
      <c r="CS53" s="2911" t="n"/>
      <c r="CT53" s="2911">
        <f>+SUMIF($D$5:$CP$5,CT$5,$D53:$CX53)+SUMIF($D$5:$AJ$5,CR$5,$D53:$AJ53)</f>
        <v/>
      </c>
      <c r="CU53" s="2910" t="n"/>
      <c r="CV53" s="2910" t="n"/>
      <c r="CW53" s="2911" t="n"/>
      <c r="CX53" s="210">
        <f>IFERROR(CR53/CW53-1, "-")</f>
        <v/>
      </c>
      <c r="CY53" s="2892" t="n"/>
      <c r="CZ53" s="2910" t="n"/>
      <c r="DA53" s="2910" t="n"/>
      <c r="DB53" s="2910" t="n"/>
      <c r="DC53" s="2910" t="n"/>
      <c r="DD53" s="2910" t="n"/>
      <c r="DE53" s="210" t="n"/>
      <c r="DF53" s="27" t="n"/>
      <c r="DG53" s="210" t="n"/>
      <c r="DH53" s="210" t="n"/>
      <c r="DI53" s="2341" t="n"/>
      <c r="DJ53" s="2881" t="n"/>
      <c r="DT53" s="2886" t="n"/>
      <c r="DU53" s="2886" t="n"/>
      <c r="DV53" s="2898" t="n"/>
    </row>
    <row customHeight="1" ht="12" r="54" s="3">
      <c r="A54" s="2912" t="inlineStr">
        <is>
          <t>RESULTAT NET</t>
        </is>
      </c>
      <c r="B54" s="19" t="n"/>
      <c r="C54" s="1568" t="inlineStr">
        <is>
          <t>PL48</t>
        </is>
      </c>
      <c r="D54" s="2913" t="n">
        <v>-330.734202448432</v>
      </c>
      <c r="E54" s="2913" t="n">
        <v>68.2290816706724</v>
      </c>
      <c r="F54" s="2913" t="n">
        <v>-398.9632841191044</v>
      </c>
      <c r="G54" s="2913" t="n">
        <v>372.2218338089982</v>
      </c>
      <c r="H54" s="1206" t="n">
        <v>-1.888540575559425</v>
      </c>
      <c r="I54" s="823" t="n"/>
      <c r="J54" s="2913" t="n">
        <v>-1169.16533356475</v>
      </c>
      <c r="K54" s="2913" t="n">
        <v>-289.917660304266</v>
      </c>
      <c r="L54" s="2913" t="n">
        <v>-879.2476732604839</v>
      </c>
      <c r="M54" s="2913" t="n">
        <v>128.7939971336872</v>
      </c>
      <c r="N54" s="1206" t="n">
        <v>-10.07779368281555</v>
      </c>
      <c r="O54" s="823" t="n"/>
      <c r="P54" s="2913" t="n">
        <v>-1109.43730063989</v>
      </c>
      <c r="Q54" s="2913" t="n">
        <v>31.1727452425711</v>
      </c>
      <c r="R54" s="2913" t="n">
        <v>-1140.610045882461</v>
      </c>
      <c r="S54" s="2913" t="n">
        <v>607.6128223067182</v>
      </c>
      <c r="T54" s="1206" t="n">
        <v>-2.825895142284958</v>
      </c>
      <c r="U54" s="1062" t="n"/>
      <c r="V54" s="2913" t="n">
        <v>-1142.23607343034</v>
      </c>
      <c r="W54" s="2913" t="n">
        <v>-118.220016034179</v>
      </c>
      <c r="X54" s="2913" t="n">
        <v>-1014.34303389082</v>
      </c>
      <c r="Y54" s="2913" t="n">
        <v>-1024.016057396161</v>
      </c>
      <c r="Z54" s="2913" t="n">
        <v>-127.8930395395199</v>
      </c>
      <c r="AA54" s="2913" t="n">
        <v>238.9248299163383</v>
      </c>
      <c r="AB54" s="1206" t="n">
        <v>-5.780734065313783</v>
      </c>
      <c r="AC54" s="1062" t="n"/>
      <c r="AD54" s="2913" t="n">
        <v>-936.570285177051</v>
      </c>
      <c r="AE54" s="2913" t="n">
        <v>321.122389577681</v>
      </c>
      <c r="AF54" s="2913" t="n">
        <v>-716.711610746248</v>
      </c>
      <c r="AG54" s="2913" t="n">
        <v>-1257.692674754732</v>
      </c>
      <c r="AH54" s="2913" t="n">
        <v>-219.858674430803</v>
      </c>
      <c r="AI54" s="2913" t="n">
        <v>-356.9493932348991</v>
      </c>
      <c r="AJ54" s="1206" t="n">
        <v>1.623818117995002</v>
      </c>
      <c r="AK54" s="1305" t="n"/>
      <c r="AL54" s="2913" t="n">
        <v>-3346.039858896837</v>
      </c>
      <c r="AM54" s="2913" t="n">
        <v>154.1729026638603</v>
      </c>
      <c r="AN54" s="2913" t="n">
        <v>-691.0330243921176</v>
      </c>
      <c r="AO54" s="2913" t="n">
        <v>0</v>
      </c>
      <c r="AP54" s="2913" t="n">
        <v>-3500.212761560698</v>
      </c>
      <c r="AQ54" s="2913" t="n">
        <v>-2655.00683450472</v>
      </c>
      <c r="AR54" s="2913" t="n">
        <v>83.5202508514747</v>
      </c>
      <c r="AS54" s="267" t="n">
        <v>-41.06261744648193</v>
      </c>
      <c r="AT54" s="1123" t="n"/>
      <c r="AU54" s="2913" t="n"/>
      <c r="AV54" s="2913" t="n"/>
      <c r="AW54" s="2913" t="n"/>
      <c r="AX54" s="2913" t="n"/>
      <c r="AY54" s="2913" t="n"/>
      <c r="AZ54" s="2913" t="n"/>
      <c r="BA54" s="267" t="n"/>
      <c r="BB54" s="1305" t="n"/>
      <c r="BC54" s="2913" t="n"/>
      <c r="BD54" s="2913" t="n"/>
      <c r="BE54" s="2913" t="n"/>
      <c r="BF54" s="2913" t="n"/>
      <c r="BG54" s="2913" t="n"/>
      <c r="BH54" s="2913" t="n"/>
      <c r="BI54" s="267" t="n"/>
      <c r="BJ54" s="1305" t="n"/>
      <c r="BK54" s="2913" t="n"/>
      <c r="BL54" s="2913" t="n"/>
      <c r="BM54" s="2913" t="n"/>
      <c r="BN54" s="2913" t="n"/>
      <c r="BO54" s="2913" t="n"/>
      <c r="BP54" s="2913" t="n"/>
      <c r="BQ54" s="2913" t="n"/>
      <c r="BR54" s="267" t="n"/>
      <c r="BS54" s="1305" t="n"/>
      <c r="BT54" s="2913" t="n"/>
      <c r="BU54" s="2913" t="n"/>
      <c r="BV54" s="2913" t="n"/>
      <c r="BW54" s="2913" t="n"/>
      <c r="BX54" s="2913" t="n"/>
      <c r="BY54" s="2913" t="n"/>
      <c r="BZ54" s="267" t="n"/>
      <c r="CA54" s="1401" t="n"/>
      <c r="CB54" s="2913" t="n"/>
      <c r="CC54" s="2913" t="n"/>
      <c r="CD54" s="2913" t="n"/>
      <c r="CE54" s="2913" t="n"/>
      <c r="CF54" s="2913" t="n"/>
      <c r="CG54" s="2913" t="n"/>
      <c r="CH54" s="267" t="n"/>
      <c r="CI54" s="1305" t="n"/>
      <c r="CJ54" s="2913" t="n"/>
      <c r="CK54" s="2913" t="n"/>
      <c r="CL54" s="2913" t="n"/>
      <c r="CM54" s="2913" t="n"/>
      <c r="CN54" s="2913" t="n"/>
      <c r="CO54" s="2913" t="n"/>
      <c r="CP54" s="267" t="n"/>
      <c r="CQ54" s="1305" t="n"/>
      <c r="CR54" s="2914">
        <f>+SUMIF($D$5:$CQ$5,CR$5,$D54:$CQ54)</f>
        <v/>
      </c>
      <c r="CS54" s="2915">
        <f>+SUMIF($D$5:$CQ$5,CS$5,$D54:$CQ54)</f>
        <v/>
      </c>
      <c r="CT54" s="2916">
        <f>+SUMIF($D$5:$CP$5,CT$5,$D54:$CP54)+SUMIF($D$5:$BI$5,CR$5,$D54:$BI54)</f>
        <v/>
      </c>
      <c r="CU54" s="2913">
        <f>+CR54-CS54</f>
        <v/>
      </c>
      <c r="CV54" s="2913">
        <f>+CR54-CT54</f>
        <v/>
      </c>
      <c r="CW54" s="2913">
        <f>+SUMIF($D$5:$CQ$5,CW$5,$D54:$CQ54)</f>
        <v/>
      </c>
      <c r="CX54" s="267">
        <f>IFERROR(CR54/CW54-1, "-")</f>
        <v/>
      </c>
      <c r="CY54" s="1214" t="n"/>
      <c r="CZ54" s="2913" t="n">
        <v>1876.775585547126</v>
      </c>
      <c r="DA54" s="2913" t="n">
        <v>-6531.184682046214</v>
      </c>
      <c r="DB54" s="2913" t="n"/>
      <c r="DC54" s="2913" t="n"/>
      <c r="DD54" s="2913" t="n">
        <v>-4256.431930345065</v>
      </c>
      <c r="DE54" s="267">
        <f>(CZ54/DD54-1)</f>
        <v/>
      </c>
      <c r="DF54" s="2542">
        <f>-(DA54/DD54-1)</f>
        <v/>
      </c>
      <c r="DG54" s="267">
        <f>-(DB54/DD54-1)</f>
        <v/>
      </c>
      <c r="DH54" s="268">
        <f>-(DC54/DD54-1)</f>
        <v/>
      </c>
      <c r="DI54" s="2341" t="n"/>
      <c r="DJ54" s="2881" t="n"/>
      <c r="DT54" s="2886" t="n"/>
      <c r="DU54" s="2886" t="n"/>
      <c r="DV54" s="2898" t="n"/>
    </row>
    <row customFormat="1" customHeight="1" ht="3.75" r="55" s="9">
      <c r="A55" s="79" t="n"/>
      <c r="B55" s="15" t="n"/>
      <c r="C55" s="1568" t="inlineStr">
        <is>
          <t>PL49</t>
        </is>
      </c>
      <c r="D55" s="2891" t="n"/>
      <c r="E55" s="2891" t="n"/>
      <c r="F55" s="2890" t="n"/>
      <c r="G55" s="2891" t="n"/>
      <c r="H55" s="188" t="n"/>
      <c r="I55" s="27" t="n"/>
      <c r="J55" s="2891" t="n"/>
      <c r="K55" s="2891" t="n"/>
      <c r="L55" s="2890" t="n"/>
      <c r="M55" s="2891" t="n"/>
      <c r="N55" s="188" t="n"/>
      <c r="O55" s="27" t="n"/>
      <c r="P55" s="2891" t="n"/>
      <c r="Q55" s="2891" t="n"/>
      <c r="R55" s="2890" t="n"/>
      <c r="S55" s="2891" t="n"/>
      <c r="T55" s="188" t="n"/>
      <c r="U55" s="1059" t="n"/>
      <c r="V55" s="2891" t="n"/>
      <c r="W55" s="2891" t="n"/>
      <c r="X55" s="2891" t="n"/>
      <c r="Y55" s="2890" t="n"/>
      <c r="Z55" s="2890" t="n"/>
      <c r="AA55" s="2891" t="n"/>
      <c r="AB55" s="188" t="n"/>
      <c r="AC55" s="1059" t="n"/>
      <c r="AD55" s="2891" t="n"/>
      <c r="AE55" s="2891" t="n"/>
      <c r="AF55" s="2891" t="n"/>
      <c r="AG55" s="2890" t="n"/>
      <c r="AH55" s="2890" t="n"/>
      <c r="AI55" s="2891" t="n"/>
      <c r="AJ55" s="188" t="n"/>
      <c r="AK55" s="1040" t="n"/>
      <c r="AL55" s="2891" t="n"/>
      <c r="AM55" s="2891" t="n"/>
      <c r="AN55" s="2891" t="n"/>
      <c r="AO55" s="2891" t="n"/>
      <c r="AP55" s="2890" t="n"/>
      <c r="AQ55" s="2890" t="n"/>
      <c r="AR55" s="2891" t="n"/>
      <c r="AS55" s="27" t="n"/>
      <c r="AT55" s="1040" t="n"/>
      <c r="AU55" s="2891" t="n"/>
      <c r="AV55" s="2891" t="n"/>
      <c r="AW55" s="2891" t="n"/>
      <c r="AX55" s="2890" t="n"/>
      <c r="AY55" s="2890" t="n"/>
      <c r="AZ55" s="2891" t="n"/>
      <c r="BA55" s="27" t="n"/>
      <c r="BB55" s="1040" t="n"/>
      <c r="BC55" s="2891" t="n"/>
      <c r="BD55" s="2891" t="n"/>
      <c r="BE55" s="2891" t="n"/>
      <c r="BF55" s="2890" t="n"/>
      <c r="BG55" s="2890" t="n"/>
      <c r="BH55" s="2891" t="n"/>
      <c r="BI55" s="27" t="n"/>
      <c r="BJ55" s="1040" t="n"/>
      <c r="BK55" s="2891" t="n"/>
      <c r="BL55" s="2891" t="n"/>
      <c r="BM55" s="2891" t="n"/>
      <c r="BN55" s="2891" t="n"/>
      <c r="BO55" s="2890" t="n"/>
      <c r="BP55" s="2890" t="n"/>
      <c r="BQ55" s="2891" t="n"/>
      <c r="BR55" s="27" t="n"/>
      <c r="BS55" s="1040" t="n"/>
      <c r="BT55" s="2891" t="n"/>
      <c r="BU55" s="2891" t="n"/>
      <c r="BV55" s="2891" t="n"/>
      <c r="BW55" s="2890" t="n"/>
      <c r="BX55" s="2890" t="n"/>
      <c r="BY55" s="2891" t="n"/>
      <c r="BZ55" s="27" t="n"/>
      <c r="CA55" s="27" t="n"/>
      <c r="CB55" s="2891" t="n"/>
      <c r="CC55" s="2891" t="n"/>
      <c r="CD55" s="2891" t="n"/>
      <c r="CE55" s="2890" t="n"/>
      <c r="CF55" s="2890" t="n"/>
      <c r="CG55" s="2891" t="n"/>
      <c r="CH55" s="27" t="n"/>
      <c r="CI55" s="1040" t="n"/>
      <c r="CJ55" s="2891" t="n"/>
      <c r="CK55" s="2891" t="n"/>
      <c r="CL55" s="2891" t="n"/>
      <c r="CM55" s="2890" t="n"/>
      <c r="CN55" s="2890" t="n"/>
      <c r="CO55" s="2891" t="n"/>
      <c r="CP55" s="27" t="n"/>
      <c r="CQ55" s="1040" t="n"/>
      <c r="CR55" s="2891" t="n"/>
      <c r="CS55" s="2890" t="n"/>
      <c r="CT55" s="2890">
        <f>+SUMIF($D$5:$CP$5,CT$5,$D55:$CX55)+SUMIF($D$5:$AJ$5,CR$5,$D55:$AJ55)</f>
        <v/>
      </c>
      <c r="CU55" s="2890" t="n"/>
      <c r="CV55" s="2890" t="n"/>
      <c r="CW55" s="2890" t="n"/>
      <c r="CX55" s="37">
        <f>IFERROR(CR55/CW55-1, "-")</f>
        <v/>
      </c>
      <c r="CY55" s="2892" t="n"/>
      <c r="CZ55" s="2891" t="n"/>
      <c r="DA55" s="2891" t="n"/>
      <c r="DB55" s="2891" t="n"/>
      <c r="DC55" s="2891" t="n"/>
      <c r="DD55" s="2891" t="n"/>
      <c r="DE55" s="37" t="n"/>
      <c r="DF55" s="27" t="n"/>
      <c r="DG55" s="27" t="n"/>
      <c r="DH55" s="27" t="n"/>
      <c r="DI55" s="2341" t="n"/>
      <c r="DJ55" s="2881" t="n"/>
      <c r="DK55" s="2308" t="n"/>
      <c r="DT55" s="2886" t="n"/>
      <c r="DU55" s="2886" t="n"/>
    </row>
    <row customFormat="1" customHeight="1" ht="12.5" r="56" s="1048">
      <c r="A56" s="257" t="inlineStr">
        <is>
          <t>% CA</t>
        </is>
      </c>
      <c r="B56" s="258" t="n"/>
      <c r="C56" s="1568" t="inlineStr">
        <is>
          <t>PL50</t>
        </is>
      </c>
      <c r="D56" s="2905" t="n">
        <v>-0.03972829610212261</v>
      </c>
      <c r="E56" s="2905" t="n">
        <v>0.007161587467532959</v>
      </c>
      <c r="F56" s="2895" t="n">
        <v>-0.04688988356965556</v>
      </c>
      <c r="G56" s="2905" t="n">
        <v>0.03926056146626127</v>
      </c>
      <c r="H56" s="2906" t="n">
        <v>-0.02011913600274497</v>
      </c>
      <c r="I56" s="2902" t="n"/>
      <c r="J56" s="2905" t="n">
        <v>-0.153839344986216</v>
      </c>
      <c r="K56" s="2905" t="n">
        <v>-0.0330122534796237</v>
      </c>
      <c r="L56" s="2895" t="n">
        <v>-0.1208270915065923</v>
      </c>
      <c r="M56" s="2905" t="n">
        <v>0.01421589132497588</v>
      </c>
      <c r="N56" s="2906" t="n">
        <v>-0.1182164610501319</v>
      </c>
      <c r="O56" s="2902" t="n"/>
      <c r="P56" s="2905" t="n">
        <v>-0.139666187756791</v>
      </c>
      <c r="Q56" s="2905" t="n">
        <v>0.00329064583777816</v>
      </c>
      <c r="R56" s="2895" t="n">
        <v>-0.1429568335945691</v>
      </c>
      <c r="S56" s="2905" t="n">
        <v>0.06100697379764981</v>
      </c>
      <c r="T56" s="2906" t="n">
        <v>-0.03289347906684258</v>
      </c>
      <c r="U56" s="2917" t="n"/>
      <c r="V56" s="2905" t="n">
        <v>-0.141361840809164</v>
      </c>
      <c r="W56" s="2905" t="n">
        <v>-0.0126269198529699</v>
      </c>
      <c r="X56" s="2905" t="n">
        <v>-0.128787070085722</v>
      </c>
      <c r="Y56" s="2895" t="n">
        <v>-0.1287349209561941</v>
      </c>
      <c r="Z56" s="2902" t="n">
        <v>-0.01257477072344202</v>
      </c>
      <c r="AA56" s="2905" t="n">
        <v>0.02574649384541582</v>
      </c>
      <c r="AB56" s="2906" t="n">
        <v>-0.06490527823241206</v>
      </c>
      <c r="AC56" s="2917" t="n"/>
      <c r="AD56" s="2905" t="n">
        <v>-0.117737350769494</v>
      </c>
      <c r="AE56" s="2905" t="n">
        <v>0.0328599217847916</v>
      </c>
      <c r="AF56" s="2905" t="n">
        <v>-0.0874079623109001</v>
      </c>
      <c r="AG56" s="2895" t="n">
        <v>-0.1505972725542856</v>
      </c>
      <c r="AH56" s="2902" t="n">
        <v>-0.03032938845859389</v>
      </c>
      <c r="AI56" s="2905" t="n">
        <v>-0.03907834246000124</v>
      </c>
      <c r="AJ56" s="2906" t="n">
        <v>0.02012854265505361</v>
      </c>
      <c r="AK56" s="2904" t="n"/>
      <c r="AL56" s="2905" t="n">
        <v>-0.517797509339997</v>
      </c>
      <c r="AM56" s="2905" t="n">
        <v>0.009335255413327461</v>
      </c>
      <c r="AN56" s="2905" t="n">
        <v>-0.0008536386140682284</v>
      </c>
      <c r="AO56" s="2905" t="n">
        <v>0</v>
      </c>
      <c r="AP56" s="2895" t="n">
        <v>-0.5271327647533245</v>
      </c>
      <c r="AQ56" s="2895" t="n">
        <v>-0.5169438707259287</v>
      </c>
      <c r="AR56" s="2905" t="n">
        <v>0.009335255413327461</v>
      </c>
      <c r="AS56" s="2895" t="n">
        <v>-0.5646688188099966</v>
      </c>
      <c r="AT56" s="2918" t="n"/>
      <c r="AU56" s="2905" t="n"/>
      <c r="AV56" s="2905" t="n"/>
      <c r="AW56" s="2905" t="n"/>
      <c r="AX56" s="2895" t="n"/>
      <c r="AY56" s="2895" t="n"/>
      <c r="AZ56" s="2905" t="n"/>
      <c r="BA56" s="2895" t="n"/>
      <c r="BB56" s="2904" t="n"/>
      <c r="BC56" s="2905" t="n"/>
      <c r="BD56" s="2905" t="n"/>
      <c r="BE56" s="2905" t="n"/>
      <c r="BF56" s="2895" t="n"/>
      <c r="BG56" s="2895" t="n"/>
      <c r="BH56" s="2905" t="n"/>
      <c r="BI56" s="2895" t="n"/>
      <c r="BJ56" s="2904" t="n"/>
      <c r="BK56" s="2905" t="n"/>
      <c r="BL56" s="2905" t="n"/>
      <c r="BM56" s="2905" t="n"/>
      <c r="BN56" s="2905" t="n"/>
      <c r="BO56" s="2895" t="n"/>
      <c r="BP56" s="2895" t="n"/>
      <c r="BQ56" s="2905" t="n"/>
      <c r="BR56" s="2895" t="n"/>
      <c r="BS56" s="2904" t="n"/>
      <c r="BT56" s="2905" t="n"/>
      <c r="BU56" s="2905" t="n"/>
      <c r="BV56" s="2905" t="n"/>
      <c r="BW56" s="2895" t="n"/>
      <c r="BX56" s="2895" t="n"/>
      <c r="BY56" s="2905" t="n"/>
      <c r="BZ56" s="2895" t="n"/>
      <c r="CA56" s="2902" t="n"/>
      <c r="CB56" s="2905" t="n"/>
      <c r="CC56" s="2905" t="n"/>
      <c r="CD56" s="2905" t="n"/>
      <c r="CE56" s="2895" t="n"/>
      <c r="CF56" s="2895" t="n"/>
      <c r="CG56" s="2905" t="n"/>
      <c r="CH56" s="2895" t="n"/>
      <c r="CI56" s="2918" t="n"/>
      <c r="CJ56" s="2905" t="n"/>
      <c r="CK56" s="2905" t="n"/>
      <c r="CL56" s="2905" t="n"/>
      <c r="CM56" s="2895" t="n"/>
      <c r="CN56" s="2895" t="n"/>
      <c r="CO56" s="2905" t="n"/>
      <c r="CP56" s="2895" t="n"/>
      <c r="CQ56" s="2918" t="n"/>
      <c r="CR56" s="2905">
        <f>+CR54/CR7</f>
        <v/>
      </c>
      <c r="CS56" s="2905">
        <f>+CS54/CS7</f>
        <v/>
      </c>
      <c r="CT56" s="2905">
        <f>+CT54/CT7</f>
        <v/>
      </c>
      <c r="CU56" s="2895">
        <f>+(CR56-CS56)*100</f>
        <v/>
      </c>
      <c r="CV56" s="2895">
        <f>+(CR56-CT56)*100</f>
        <v/>
      </c>
      <c r="CW56" s="2905">
        <f>+CW54/CW7</f>
        <v/>
      </c>
      <c r="CX56" s="2902">
        <f>IFERROR(CR56/CW56-1, "-")</f>
        <v/>
      </c>
      <c r="CY56" s="1034" t="n"/>
      <c r="CZ56" s="2905" t="n">
        <v>0.01641488502943397</v>
      </c>
      <c r="DA56" s="2905" t="n">
        <v>-0.000647396520981785</v>
      </c>
      <c r="DB56" s="2905" t="n"/>
      <c r="DC56" s="2905" t="n"/>
      <c r="DD56" s="2905" t="n">
        <v>-0.5125376603846916</v>
      </c>
      <c r="DE56" s="2902">
        <f>+(CZ56-DD56)*100</f>
        <v/>
      </c>
      <c r="DF56" s="2895">
        <f>+(DA56-DD56)*100</f>
        <v/>
      </c>
      <c r="DG56" s="2895">
        <f>+(DB56-DD56)*100</f>
        <v/>
      </c>
      <c r="DH56" s="2906">
        <f>+(DC56-DD56)*100</f>
        <v/>
      </c>
      <c r="DI56" s="2341" t="n"/>
      <c r="DJ56" s="2881" t="n"/>
      <c r="DK56" s="2343" t="n"/>
      <c r="DT56" s="2886" t="n"/>
      <c r="DU56" s="2886" t="n"/>
    </row>
    <row customFormat="1" customHeight="1" hidden="1" ht="13" r="57" s="2919">
      <c r="A57" s="2920" t="n"/>
      <c r="B57" s="2921" t="n"/>
      <c r="C57" s="2921" t="n"/>
      <c r="D57" s="2922" t="n"/>
      <c r="E57" s="2923" t="n"/>
      <c r="F57" s="2924" t="n"/>
      <c r="G57" s="2923" t="n"/>
      <c r="H57" s="2925" t="n"/>
      <c r="I57" s="2923" t="n"/>
      <c r="J57" s="2922" t="n"/>
      <c r="K57" s="2923" t="n"/>
      <c r="L57" s="2923" t="n"/>
      <c r="M57" s="2923" t="n"/>
      <c r="N57" s="2923" t="n"/>
      <c r="O57" s="2923" t="n"/>
      <c r="P57" s="2926" t="n"/>
      <c r="Q57" s="2923" t="n"/>
      <c r="R57" s="2926" t="n"/>
      <c r="S57" s="2926" t="n"/>
      <c r="T57" s="2927" t="n"/>
      <c r="U57" s="2928" t="n"/>
      <c r="V57" s="2929" t="n"/>
      <c r="W57" s="2923" t="n"/>
      <c r="X57" s="2929" t="n"/>
      <c r="Y57" s="2929" t="n"/>
      <c r="Z57" s="2929" t="n"/>
      <c r="AA57" s="2929" t="n"/>
      <c r="AB57" s="1592" t="n"/>
      <c r="AC57" s="2930" t="n"/>
      <c r="AD57" s="2931" t="n"/>
      <c r="AE57" s="2923" t="n"/>
      <c r="AF57" s="2923" t="n"/>
      <c r="AG57" s="2924" t="n"/>
      <c r="AH57" s="2924" t="n"/>
      <c r="AI57" s="2929" t="n"/>
      <c r="AJ57" s="2932" t="n"/>
      <c r="AK57" s="2933" t="n"/>
      <c r="AL57" s="2934" t="n"/>
      <c r="AM57" s="2923" t="n"/>
      <c r="AN57" s="2929" t="n"/>
      <c r="AO57" s="2929" t="n"/>
      <c r="AP57" s="2935" t="n"/>
      <c r="AQ57" s="2935" t="n"/>
      <c r="AR57" s="2929" t="n"/>
      <c r="AS57" s="2929" t="n"/>
      <c r="AT57" s="2933" t="n"/>
      <c r="AU57" s="2929" t="n"/>
      <c r="AV57" s="2923" t="n"/>
      <c r="AW57" s="2929" t="n"/>
      <c r="AX57" s="2929" t="n"/>
      <c r="AY57" s="2929" t="n"/>
      <c r="AZ57" s="2929" t="n"/>
      <c r="BA57" s="2929" t="n"/>
      <c r="BB57" s="2933" t="n"/>
      <c r="BC57" s="2936" t="n"/>
      <c r="BD57" s="2923" t="n"/>
      <c r="BE57" s="2936" t="n"/>
      <c r="BF57" s="2936" t="n"/>
      <c r="BG57" s="2936" t="n"/>
      <c r="BH57" s="2936" t="n"/>
      <c r="BI57" s="1595" t="n"/>
      <c r="BJ57" s="2933" t="n"/>
      <c r="BK57" s="2934" t="n"/>
      <c r="BL57" s="2923" t="n"/>
      <c r="BM57" s="2929" t="n"/>
      <c r="BN57" s="2929" t="n"/>
      <c r="BO57" s="2935" t="n"/>
      <c r="BP57" s="2935" t="n"/>
      <c r="BQ57" s="2929" t="n"/>
      <c r="BR57" s="2929" t="n"/>
      <c r="BS57" s="2933" t="n"/>
      <c r="BT57" s="2934" t="n"/>
      <c r="BU57" s="2923" t="n"/>
      <c r="BV57" s="2929" t="n"/>
      <c r="BW57" s="2935" t="n"/>
      <c r="BX57" s="2935" t="n"/>
      <c r="BY57" s="2929" t="n"/>
      <c r="BZ57" s="2929" t="n"/>
      <c r="CA57" s="2929" t="n"/>
      <c r="CB57" s="2929" t="n"/>
      <c r="CC57" s="2923" t="n"/>
      <c r="CD57" s="2929" t="n"/>
      <c r="CE57" s="2929" t="n"/>
      <c r="CF57" s="2929" t="n"/>
      <c r="CG57" s="2929" t="n"/>
      <c r="CH57" s="2929" t="n"/>
      <c r="CI57" s="2933" t="n"/>
      <c r="CJ57" s="2934" t="n"/>
      <c r="CK57" s="2923" t="n"/>
      <c r="CL57" s="2929" t="n"/>
      <c r="CM57" s="2935" t="n"/>
      <c r="CN57" s="2935" t="n"/>
      <c r="CO57" s="2929" t="n"/>
      <c r="CP57" s="2937" t="n"/>
      <c r="CQ57" s="2933" t="n"/>
      <c r="CR57" s="2938" t="n"/>
      <c r="CS57" s="2923" t="n"/>
      <c r="CT57" s="2923" t="n"/>
      <c r="CU57" s="2939" t="n"/>
      <c r="CV57" s="2939" t="n"/>
      <c r="CW57" s="2939" t="n"/>
      <c r="CX57" s="1451" t="n"/>
      <c r="CY57" s="2940" t="n"/>
      <c r="CZ57" s="2923" t="n"/>
      <c r="DA57" s="2923" t="n"/>
      <c r="DB57" s="2941" t="n"/>
      <c r="DC57" s="2941" t="n"/>
      <c r="DD57" s="2923" t="n"/>
      <c r="DE57" s="1598" t="n"/>
      <c r="DF57" s="1598" t="n"/>
      <c r="DG57" s="1598" t="n"/>
      <c r="DH57" s="1598" t="n"/>
      <c r="DI57" s="2942" t="n"/>
      <c r="DJ57" s="2881" t="n"/>
      <c r="DK57" s="2943" t="n"/>
      <c r="DT57" s="2886" t="n"/>
      <c r="DU57" s="2886" t="n"/>
    </row>
    <row customFormat="1" customHeight="1" ht="33.5" r="58" s="2919">
      <c r="A58" s="2921" t="n"/>
      <c r="B58" s="2921" t="n"/>
      <c r="C58" s="2921" t="n"/>
      <c r="D58" s="2921" t="n"/>
      <c r="E58" s="2921" t="n"/>
      <c r="F58" s="2921" t="n"/>
      <c r="G58" s="2921" t="n"/>
      <c r="H58" s="2921" t="n"/>
      <c r="I58" s="2921" t="n"/>
      <c r="J58" s="2921" t="n"/>
      <c r="K58" s="2921" t="n"/>
      <c r="L58" s="2921" t="n"/>
      <c r="M58" s="2921" t="n"/>
      <c r="N58" s="2921" t="n"/>
      <c r="O58" s="2921" t="n"/>
      <c r="P58" s="2841" t="n"/>
      <c r="Q58" s="2841" t="n"/>
      <c r="R58" s="2841" t="n"/>
      <c r="S58" s="2841" t="n"/>
      <c r="T58" s="2944" t="n"/>
      <c r="U58" s="2921" t="n"/>
      <c r="V58" s="2921" t="n"/>
      <c r="W58" s="2921" t="n"/>
      <c r="X58" s="2921" t="n"/>
      <c r="Y58" s="2921" t="n"/>
      <c r="Z58" s="2921" t="n"/>
      <c r="AA58" s="2921" t="n"/>
      <c r="AB58" s="1340" t="n"/>
      <c r="AC58" s="2921" t="n"/>
      <c r="AD58" s="2921" t="n"/>
      <c r="AE58" s="2921" t="n"/>
      <c r="AF58" s="2921" t="n"/>
      <c r="AG58" s="2921" t="n"/>
      <c r="AH58" s="2921" t="n"/>
      <c r="AI58" s="2921" t="n"/>
      <c r="AJ58" s="2921" t="n"/>
      <c r="AK58" s="2921" t="n"/>
      <c r="AL58" s="2921" t="n"/>
      <c r="AM58" s="2921" t="n"/>
      <c r="AN58" s="2921" t="n"/>
      <c r="AO58" s="2921" t="n"/>
      <c r="AP58" s="2921" t="n"/>
      <c r="AQ58" s="2921" t="n"/>
      <c r="AR58" s="2921" t="n"/>
      <c r="AS58" s="2921" t="n"/>
      <c r="AT58" s="2921" t="n"/>
      <c r="AU58" s="2921" t="n"/>
      <c r="AV58" s="2921" t="n"/>
      <c r="AW58" s="2921" t="n"/>
      <c r="AX58" s="2921" t="n"/>
      <c r="AY58" s="2921" t="n"/>
      <c r="AZ58" s="2921" t="n"/>
      <c r="BA58" s="2921" t="n"/>
      <c r="BB58" s="2921" t="n"/>
      <c r="BC58" s="2921" t="n"/>
      <c r="BD58" s="2921" t="n"/>
      <c r="BE58" s="2921" t="n"/>
      <c r="BF58" s="2921" t="n"/>
      <c r="BG58" s="2921" t="n"/>
      <c r="BH58" s="2921" t="n"/>
      <c r="BI58" s="288" t="n"/>
      <c r="BJ58" s="2921" t="n"/>
      <c r="BK58" s="2921" t="n"/>
      <c r="BL58" s="2921" t="n"/>
      <c r="BM58" s="2921" t="n"/>
      <c r="BN58" s="2921" t="n"/>
      <c r="BO58" s="2921" t="n"/>
      <c r="BP58" s="2921" t="n"/>
      <c r="BQ58" s="2921" t="n"/>
      <c r="BR58" s="2921" t="n"/>
      <c r="BS58" s="2921" t="n"/>
      <c r="BT58" s="288" t="n"/>
      <c r="BU58" s="2921" t="n"/>
      <c r="BV58" s="2921" t="n"/>
      <c r="BW58" s="2921" t="n"/>
      <c r="BX58" s="2921" t="n"/>
      <c r="BY58" s="2921" t="n"/>
      <c r="BZ58" s="2921" t="n"/>
      <c r="CA58" s="2921" t="n"/>
      <c r="CB58" s="2921" t="n"/>
      <c r="CC58" s="2921" t="n"/>
      <c r="CD58" s="2841" t="n"/>
      <c r="CE58" s="2921" t="n"/>
      <c r="CF58" s="2921" t="n"/>
      <c r="CG58" s="2921" t="n"/>
      <c r="CH58" s="2921" t="n"/>
      <c r="CI58" s="2921" t="n"/>
      <c r="CJ58" s="2945" t="n"/>
      <c r="CK58" s="2946" t="n"/>
      <c r="CL58" s="2946" t="n"/>
      <c r="CM58" s="2842" t="n"/>
      <c r="CN58" s="2842" t="n"/>
      <c r="CO58" s="2921" t="n"/>
      <c r="CP58" s="2921" t="n"/>
      <c r="CQ58" s="2921" t="n"/>
      <c r="CR58" s="2947">
        <f>CR54-SUM(CJ54,CB54,BT54,BK54,BC54,AU54,AL54,AD54,V54,P54,J54,D54)</f>
        <v/>
      </c>
      <c r="CS58" s="2948" t="n"/>
      <c r="CT58" s="2946" t="n"/>
      <c r="CU58" s="2948" t="n"/>
      <c r="CV58" s="2948" t="n"/>
      <c r="CW58" s="2843" t="n"/>
      <c r="CX58" s="1340" t="n"/>
      <c r="CZ58" s="2891" t="n"/>
      <c r="DA58" s="2946" t="n"/>
      <c r="DB58" s="2891" t="n"/>
      <c r="DC58" s="2891" t="n"/>
      <c r="DD58" s="2891" t="n"/>
      <c r="DE58" s="27" t="n"/>
      <c r="DF58" s="27" t="n"/>
      <c r="DG58" s="27" t="n"/>
      <c r="DH58" s="27" t="n"/>
      <c r="DI58" s="2943" t="n"/>
      <c r="DJ58" s="2943" t="n"/>
      <c r="DK58" s="2943" t="n"/>
      <c r="DT58" s="2886" t="n"/>
      <c r="DU58" s="2886" t="n"/>
    </row>
    <row customHeight="1" hidden="1" ht="13" outlineLevel="1" r="59" s="3">
      <c r="P59" s="2949" t="n"/>
      <c r="Q59" s="2949" t="n"/>
      <c r="R59" s="2949" t="n"/>
      <c r="S59" s="2949" t="n"/>
      <c r="T59" s="15" t="n"/>
      <c r="AB59" s="63" t="n"/>
      <c r="BI59" s="62" t="n"/>
      <c r="CJ59" s="16" t="n"/>
      <c r="CW59" s="16" t="n"/>
      <c r="DI59" s="323" t="n"/>
      <c r="DJ59" s="323" t="n"/>
      <c r="DK59" s="323" t="n"/>
      <c r="DT59" s="2886" t="n"/>
      <c r="DU59" s="2886" t="n"/>
    </row>
    <row customHeight="1" hidden="1" ht="14.25" outlineLevel="1" r="60" s="3">
      <c r="P60" s="2949" t="n"/>
      <c r="Q60" s="2949" t="n"/>
      <c r="R60" s="2949" t="n"/>
      <c r="S60" s="2949" t="n"/>
      <c r="T60" s="15" t="n"/>
      <c r="AB60" s="63" t="n"/>
      <c r="BI60" s="62" t="n"/>
      <c r="CJ60" s="2950" t="n"/>
      <c r="CR60" s="735" t="n"/>
      <c r="CW60" s="16" t="n"/>
      <c r="DI60" s="323" t="n"/>
      <c r="DJ60" s="323" t="n"/>
      <c r="DK60" s="323" t="n"/>
      <c r="DT60" s="2886" t="n"/>
      <c r="DU60" s="2886" t="n"/>
    </row>
    <row customHeight="1" hidden="1" ht="15" outlineLevel="1" r="61" s="3">
      <c r="A61" s="1350" t="inlineStr">
        <is>
          <t>CA PNL</t>
        </is>
      </c>
      <c r="B61" s="1350" t="n"/>
      <c r="C61" s="1350" t="n"/>
      <c r="D61" s="2951">
        <f>D7</f>
        <v/>
      </c>
      <c r="E61" s="2951">
        <f>E7</f>
        <v/>
      </c>
      <c r="F61" s="1350" t="n"/>
      <c r="G61" s="2951">
        <f>G7</f>
        <v/>
      </c>
      <c r="H61" s="1350" t="n"/>
      <c r="I61" s="1350" t="n"/>
      <c r="J61" s="2951" t="n"/>
      <c r="K61" s="2951" t="n"/>
      <c r="L61" s="1350" t="n"/>
      <c r="M61" s="2951">
        <f>M7</f>
        <v/>
      </c>
      <c r="N61" s="1350" t="n"/>
      <c r="O61" s="1350" t="n"/>
      <c r="P61" s="2951">
        <f>P7</f>
        <v/>
      </c>
      <c r="Q61" s="2951">
        <f>Q7</f>
        <v/>
      </c>
      <c r="R61" s="2951" t="n"/>
      <c r="S61" s="2951">
        <f>S7</f>
        <v/>
      </c>
      <c r="T61" s="1470" t="n"/>
      <c r="U61" s="1350" t="n"/>
      <c r="V61" s="2951">
        <f>V7</f>
        <v/>
      </c>
      <c r="W61" s="2951">
        <f>W7</f>
        <v/>
      </c>
      <c r="X61" s="1350" t="n"/>
      <c r="Y61" s="1350" t="n"/>
      <c r="Z61" s="1350" t="n"/>
      <c r="AA61" s="2951">
        <f>AA7</f>
        <v/>
      </c>
      <c r="AB61" s="1471" t="n"/>
      <c r="AC61" s="1350" t="n"/>
      <c r="AD61" s="2951">
        <f>AD7</f>
        <v/>
      </c>
      <c r="AE61" s="2951">
        <f>AE7</f>
        <v/>
      </c>
      <c r="AF61" s="1350" t="n"/>
      <c r="AG61" s="1350" t="n"/>
      <c r="AH61" s="1350" t="n"/>
      <c r="AI61" s="2951">
        <f>AI7</f>
        <v/>
      </c>
      <c r="AJ61" s="1350" t="n"/>
      <c r="AK61" s="1350" t="n"/>
      <c r="AL61" s="2951">
        <f>AL7</f>
        <v/>
      </c>
      <c r="AM61" s="2951">
        <f>AM7</f>
        <v/>
      </c>
      <c r="AN61" s="1350" t="n"/>
      <c r="AO61" s="1350" t="n"/>
      <c r="AP61" s="1350" t="n"/>
      <c r="AQ61" s="1350" t="n"/>
      <c r="AR61" s="2951">
        <f>AR7</f>
        <v/>
      </c>
      <c r="AS61" s="1350" t="n"/>
      <c r="AT61" s="1350" t="n"/>
      <c r="AU61" s="2951" t="n">
        <v>8581.716125441015</v>
      </c>
      <c r="AV61" s="2951" t="n">
        <v>9776.300468176742</v>
      </c>
      <c r="AW61" s="1350" t="n"/>
      <c r="AX61" s="1350" t="n"/>
      <c r="AY61" s="1350" t="n"/>
      <c r="AZ61" s="2951" t="n">
        <v>8753.012103346877</v>
      </c>
      <c r="BA61" s="1350" t="n"/>
      <c r="BB61" s="1350" t="n"/>
      <c r="BC61" s="2951" t="n">
        <v>8351.313399558981</v>
      </c>
      <c r="BD61" s="2951" t="n">
        <v>9829.749990452818</v>
      </c>
      <c r="BE61" s="1350" t="n"/>
      <c r="BF61" s="1350" t="n"/>
      <c r="BG61" s="1350" t="n"/>
      <c r="BH61" s="2951" t="n">
        <v>8653.655216974577</v>
      </c>
      <c r="BI61" s="1472" t="n"/>
      <c r="BJ61" s="1350" t="n"/>
      <c r="BK61" s="2951">
        <f>BK7</f>
        <v/>
      </c>
      <c r="BL61" s="2951">
        <f>BL7</f>
        <v/>
      </c>
      <c r="BM61" s="1350" t="n"/>
      <c r="BN61" s="1350" t="n"/>
      <c r="BO61" s="1350" t="n"/>
      <c r="BP61" s="1350" t="n"/>
      <c r="BQ61" s="2951">
        <f>BQ7</f>
        <v/>
      </c>
      <c r="BR61" s="1350" t="n"/>
      <c r="BS61" s="1350" t="n"/>
      <c r="BT61" s="2951">
        <f>BT7</f>
        <v/>
      </c>
      <c r="BU61" s="2951">
        <f>BU7</f>
        <v/>
      </c>
      <c r="BV61" s="1350" t="n"/>
      <c r="BW61" s="1350" t="n"/>
      <c r="BX61" s="1350" t="n"/>
      <c r="BY61" s="2951">
        <f>BY7</f>
        <v/>
      </c>
      <c r="BZ61" s="1350" t="n"/>
      <c r="CA61" s="1350" t="n"/>
      <c r="CB61" s="2951">
        <f>CB7</f>
        <v/>
      </c>
      <c r="CC61" s="2951">
        <f>CC7</f>
        <v/>
      </c>
      <c r="CD61" s="1350" t="n"/>
      <c r="CE61" s="1350" t="n"/>
      <c r="CF61" s="1350" t="n"/>
      <c r="CG61" s="2951">
        <f>CG7</f>
        <v/>
      </c>
      <c r="CH61" s="1350" t="n"/>
      <c r="CI61" s="1350" t="n"/>
      <c r="CJ61" s="2951">
        <f>CJ7</f>
        <v/>
      </c>
      <c r="CK61" s="2951">
        <f>CK7</f>
        <v/>
      </c>
      <c r="CL61" s="2952">
        <f>CL7</f>
        <v/>
      </c>
      <c r="CM61" s="2952" t="n"/>
      <c r="CN61" s="2952" t="n"/>
      <c r="CO61" s="2951">
        <f>CO7</f>
        <v/>
      </c>
      <c r="CP61" s="2952" t="n"/>
      <c r="CQ61" s="1350" t="n"/>
      <c r="CR61" s="2951">
        <f>CR7</f>
        <v/>
      </c>
      <c r="CS61" s="2951">
        <f>CS7</f>
        <v/>
      </c>
      <c r="CT61" s="2951">
        <f>CT7</f>
        <v/>
      </c>
      <c r="CU61" s="2951" t="n"/>
      <c r="CV61" s="2951" t="n"/>
      <c r="CW61" s="2952">
        <f>CW7</f>
        <v/>
      </c>
      <c r="CX61" s="2949" t="n"/>
      <c r="DI61" s="323" t="n"/>
      <c r="DJ61" s="323" t="n"/>
      <c r="DK61" s="323" t="n"/>
      <c r="DT61" s="2886" t="n"/>
      <c r="DU61" s="2886" t="n"/>
    </row>
    <row customHeight="1" hidden="1" ht="15" outlineLevel="1" r="62" s="3">
      <c r="A62" s="1350" t="inlineStr">
        <is>
          <t>CA</t>
        </is>
      </c>
      <c r="B62" s="1350" t="n"/>
      <c r="C62" s="1350" t="n"/>
      <c r="D62" s="2951">
        <f>'CA Mobile'!D8</f>
        <v/>
      </c>
      <c r="E62" s="2951">
        <f>'CA Mobile'!E8</f>
        <v/>
      </c>
      <c r="F62" s="1350" t="n"/>
      <c r="G62" s="2951">
        <f>'CA Mobile'!G8</f>
        <v/>
      </c>
      <c r="H62" s="1350" t="n"/>
      <c r="I62" s="1350" t="n"/>
      <c r="J62" s="2951" t="n"/>
      <c r="K62" s="2951" t="n"/>
      <c r="L62" s="1350" t="n"/>
      <c r="M62" s="2951">
        <f>'CA Mobile'!M8</f>
        <v/>
      </c>
      <c r="N62" s="1350" t="n"/>
      <c r="O62" s="1350" t="n"/>
      <c r="P62" s="2951">
        <f>'CA Mobile'!P8</f>
        <v/>
      </c>
      <c r="Q62" s="2951">
        <f>'CA Mobile'!Q8</f>
        <v/>
      </c>
      <c r="R62" s="2951" t="n"/>
      <c r="S62" s="2951">
        <f>'CA Mobile'!S8</f>
        <v/>
      </c>
      <c r="T62" s="1470" t="n"/>
      <c r="U62" s="1350" t="n"/>
      <c r="V62" s="2951">
        <f>'CA Mobile'!V8</f>
        <v/>
      </c>
      <c r="W62" s="2951">
        <f>'CA Mobile'!W8</f>
        <v/>
      </c>
      <c r="X62" s="1350" t="n"/>
      <c r="Y62" s="1350" t="n"/>
      <c r="Z62" s="1350" t="n"/>
      <c r="AA62" s="2951">
        <f>'CA Mobile'!AA8</f>
        <v/>
      </c>
      <c r="AB62" s="1471" t="n"/>
      <c r="AC62" s="1350" t="n"/>
      <c r="AD62" s="2951">
        <f>'CA Mobile'!AD8</f>
        <v/>
      </c>
      <c r="AE62" s="2951">
        <f>'CA Mobile'!AE8</f>
        <v/>
      </c>
      <c r="AF62" s="1350" t="n"/>
      <c r="AG62" s="1350" t="n"/>
      <c r="AH62" s="1350" t="n"/>
      <c r="AI62" s="2951">
        <f>'CA Mobile'!AI8</f>
        <v/>
      </c>
      <c r="AJ62" s="1350" t="n"/>
      <c r="AK62" s="1350" t="n"/>
      <c r="AL62" s="2951">
        <f>'CA Mobile'!AL8</f>
        <v/>
      </c>
      <c r="AM62" s="2951">
        <f>'CA Mobile'!AM8</f>
        <v/>
      </c>
      <c r="AN62" s="1350" t="n"/>
      <c r="AO62" s="1350" t="n"/>
      <c r="AP62" s="1350" t="n"/>
      <c r="AQ62" s="1350" t="n"/>
      <c r="AR62" s="2951">
        <f>'CA Mobile'!AR8</f>
        <v/>
      </c>
      <c r="AS62" s="1350" t="n"/>
      <c r="AT62" s="1350" t="n"/>
      <c r="AU62" s="2951" t="n">
        <v>8581.716125441015</v>
      </c>
      <c r="AV62" s="2951" t="n">
        <v>9776.300468176742</v>
      </c>
      <c r="AW62" s="1350" t="n"/>
      <c r="AX62" s="1350" t="n"/>
      <c r="AY62" s="1350" t="n"/>
      <c r="AZ62" s="2951" t="n">
        <v>8753.012103346877</v>
      </c>
      <c r="BA62" s="1350" t="n"/>
      <c r="BB62" s="1350" t="n"/>
      <c r="BC62" s="2951" t="n">
        <v>8351.313399558981</v>
      </c>
      <c r="BD62" s="2951" t="n">
        <v>9829.749990452818</v>
      </c>
      <c r="BE62" s="1350" t="n"/>
      <c r="BF62" s="1350" t="n"/>
      <c r="BG62" s="1350" t="n"/>
      <c r="BH62" s="2951" t="n">
        <v>8653.655216974577</v>
      </c>
      <c r="BI62" s="1472" t="n"/>
      <c r="BJ62" s="1350" t="n"/>
      <c r="BK62" s="2951">
        <f>'CA Mobile'!BK8</f>
        <v/>
      </c>
      <c r="BL62" s="2951">
        <f>'CA Mobile'!BL8</f>
        <v/>
      </c>
      <c r="BM62" s="1350" t="n"/>
      <c r="BN62" s="1350" t="n"/>
      <c r="BO62" s="1350" t="n"/>
      <c r="BP62" s="1350" t="n"/>
      <c r="BQ62" s="2951">
        <f>'CA Mobile'!BQ8</f>
        <v/>
      </c>
      <c r="BR62" s="1350" t="n"/>
      <c r="BS62" s="1350" t="n"/>
      <c r="BT62" s="2951">
        <f>'CA Mobile'!BT8</f>
        <v/>
      </c>
      <c r="BU62" s="2951">
        <f>'CA Mobile'!BU8</f>
        <v/>
      </c>
      <c r="BV62" s="1350" t="n"/>
      <c r="BW62" s="1350" t="n"/>
      <c r="BX62" s="1350" t="n"/>
      <c r="BY62" s="2951">
        <f>'CA Mobile'!BY8</f>
        <v/>
      </c>
      <c r="BZ62" s="1350" t="n"/>
      <c r="CA62" s="1350" t="n"/>
      <c r="CB62" s="2951">
        <f>'CA Mobile'!CB8</f>
        <v/>
      </c>
      <c r="CC62" s="2951">
        <f>'CA Mobile'!CC8</f>
        <v/>
      </c>
      <c r="CD62" s="1350" t="n"/>
      <c r="CE62" s="1350" t="n"/>
      <c r="CF62" s="1350" t="n"/>
      <c r="CG62" s="2951">
        <f>'CA Mobile'!CG8</f>
        <v/>
      </c>
      <c r="CH62" s="1350" t="n"/>
      <c r="CI62" s="1350" t="n"/>
      <c r="CJ62" s="2951">
        <f>'CA Mobile'!CJ8</f>
        <v/>
      </c>
      <c r="CK62" s="2951">
        <f>'CA Mobile'!CK8</f>
        <v/>
      </c>
      <c r="CL62" s="2952">
        <f>+'CA Mobile'!CL8</f>
        <v/>
      </c>
      <c r="CM62" s="2952" t="n"/>
      <c r="CN62" s="2952" t="n"/>
      <c r="CO62" s="2951">
        <f>'CA Mobile'!CO8</f>
        <v/>
      </c>
      <c r="CP62" s="1350" t="n"/>
      <c r="CQ62" s="1350" t="n"/>
      <c r="CR62" s="2951">
        <f>'CA Mobile'!CR8</f>
        <v/>
      </c>
      <c r="CS62" s="2951">
        <f>'CA Mobile'!CS8</f>
        <v/>
      </c>
      <c r="CT62" s="2951">
        <f>'CA Mobile'!CT8</f>
        <v/>
      </c>
      <c r="CU62" s="2951" t="n"/>
      <c r="CV62" s="2951" t="n"/>
      <c r="CW62" s="2952">
        <f>'CA Mobile'!CW8</f>
        <v/>
      </c>
      <c r="DI62" s="323" t="n"/>
      <c r="DJ62" s="323" t="n"/>
      <c r="DK62" s="323" t="n"/>
      <c r="DT62" s="2886" t="n"/>
      <c r="DU62" s="2886" t="n"/>
    </row>
    <row customFormat="1" customHeight="1" hidden="1" ht="15" outlineLevel="1" r="63" s="323">
      <c r="A63" s="1478" t="inlineStr">
        <is>
          <t>CHECK</t>
        </is>
      </c>
      <c r="D63" s="2953">
        <f>D61-D62</f>
        <v/>
      </c>
      <c r="E63" s="2953">
        <f>E61-E62</f>
        <v/>
      </c>
      <c r="G63" s="2954">
        <f>G61-G62</f>
        <v/>
      </c>
      <c r="J63" s="2953" t="n"/>
      <c r="K63" s="2953" t="n"/>
      <c r="M63" s="2954">
        <f>M61-M62</f>
        <v/>
      </c>
      <c r="P63" s="2953">
        <f>P61-P62</f>
        <v/>
      </c>
      <c r="Q63" s="2953">
        <f>Q61-Q62</f>
        <v/>
      </c>
      <c r="R63" s="2953" t="n"/>
      <c r="S63" s="2954">
        <f>S61-S62</f>
        <v/>
      </c>
      <c r="T63" s="1479" t="n"/>
      <c r="V63" s="2953">
        <f>V61-V62</f>
        <v/>
      </c>
      <c r="W63" s="2953">
        <f>W61-W62</f>
        <v/>
      </c>
      <c r="AA63" s="2954">
        <f>AA61-AA62</f>
        <v/>
      </c>
      <c r="AB63" s="1480" t="n"/>
      <c r="AD63" s="2953">
        <f>AD61-AD62</f>
        <v/>
      </c>
      <c r="AE63" s="2953">
        <f>AE61-AE62</f>
        <v/>
      </c>
      <c r="AI63" s="2954">
        <f>AI61-AI62</f>
        <v/>
      </c>
      <c r="AL63" s="2953">
        <f>AL61-AL62</f>
        <v/>
      </c>
      <c r="AM63" s="2953">
        <f>AM61-AM62</f>
        <v/>
      </c>
      <c r="AR63" s="2954">
        <f>AR61-AR62</f>
        <v/>
      </c>
      <c r="AU63" s="2953" t="n">
        <v>0</v>
      </c>
      <c r="AV63" s="2953" t="n">
        <v>0</v>
      </c>
      <c r="AZ63" s="2954" t="n">
        <v>0</v>
      </c>
      <c r="BC63" s="2953" t="n">
        <v>0</v>
      </c>
      <c r="BD63" s="2953" t="n">
        <v>0</v>
      </c>
      <c r="BH63" s="2954" t="n">
        <v>0</v>
      </c>
      <c r="BI63" s="1481" t="n"/>
      <c r="BK63" s="2953">
        <f>BK61-BK62</f>
        <v/>
      </c>
      <c r="BL63" s="2953">
        <f>BL61-BL62</f>
        <v/>
      </c>
      <c r="BQ63" s="2954">
        <f>BQ61-BQ62</f>
        <v/>
      </c>
      <c r="BT63" s="2953">
        <f>BT61-BT62</f>
        <v/>
      </c>
      <c r="BU63" s="2953">
        <f>BU61-BU62</f>
        <v/>
      </c>
      <c r="BY63" s="2954">
        <f>BY61-BY62</f>
        <v/>
      </c>
      <c r="CB63" s="2953">
        <f>CB61-CB62</f>
        <v/>
      </c>
      <c r="CC63" s="2953">
        <f>CC61-CC62</f>
        <v/>
      </c>
      <c r="CG63" s="2954">
        <f>CG61-CG62</f>
        <v/>
      </c>
      <c r="CJ63" s="2953">
        <f>CJ61-CJ62</f>
        <v/>
      </c>
      <c r="CK63" s="2953">
        <f>CK61-CK62</f>
        <v/>
      </c>
      <c r="CL63" s="2955">
        <f>+CL61-CL62</f>
        <v/>
      </c>
      <c r="CM63" s="2955" t="n"/>
      <c r="CN63" s="2955" t="n"/>
      <c r="CO63" s="2954">
        <f>CO61-CO62</f>
        <v/>
      </c>
      <c r="CR63" s="2953">
        <f>CR61-CR62</f>
        <v/>
      </c>
      <c r="CS63" s="2953">
        <f>CS61-CS62</f>
        <v/>
      </c>
      <c r="CT63" s="2954">
        <f>CT61-CT62</f>
        <v/>
      </c>
      <c r="CU63" s="2954">
        <f>CU61-CU62</f>
        <v/>
      </c>
      <c r="CV63" s="2954">
        <f>CV61-CV62</f>
        <v/>
      </c>
      <c r="CW63" s="2956">
        <f>CW61-CW62</f>
        <v/>
      </c>
      <c r="DT63" s="2886" t="n"/>
      <c r="DU63" s="2886" t="n"/>
    </row>
    <row customHeight="1" hidden="1" ht="15" outlineLevel="1" r="64" s="3">
      <c r="A64" s="1350" t="inlineStr">
        <is>
          <t>CA MARGES</t>
        </is>
      </c>
      <c r="B64" s="1350" t="n"/>
      <c r="C64" s="1350" t="n"/>
      <c r="D64" s="2951">
        <f>'Marge Mobile'!D7</f>
        <v/>
      </c>
      <c r="E64" s="2951">
        <f>'Marge Mobile'!E7</f>
        <v/>
      </c>
      <c r="F64" s="1350" t="n"/>
      <c r="G64" s="2951">
        <f>'Marge Mobile'!G7</f>
        <v/>
      </c>
      <c r="H64" s="1350" t="n"/>
      <c r="I64" s="1350" t="n"/>
      <c r="J64" s="2951" t="n"/>
      <c r="K64" s="2951" t="n"/>
      <c r="L64" s="1350" t="n"/>
      <c r="M64" s="2951">
        <f>'Marge Mobile'!M7</f>
        <v/>
      </c>
      <c r="N64" s="1350" t="n"/>
      <c r="O64" s="1350" t="n"/>
      <c r="P64" s="2951">
        <f>'Marge Mobile'!P7</f>
        <v/>
      </c>
      <c r="Q64" s="2951">
        <f>'Marge Mobile'!Q7</f>
        <v/>
      </c>
      <c r="R64" s="2951" t="n"/>
      <c r="S64" s="2951">
        <f>'Marge Mobile'!S7</f>
        <v/>
      </c>
      <c r="T64" s="1470" t="n"/>
      <c r="U64" s="1350" t="n"/>
      <c r="V64" s="2951">
        <f>'Marge Mobile'!V7</f>
        <v/>
      </c>
      <c r="W64" s="2951">
        <f>'Marge Mobile'!W7</f>
        <v/>
      </c>
      <c r="X64" s="1350" t="n"/>
      <c r="Y64" s="1350" t="n"/>
      <c r="Z64" s="1350" t="n"/>
      <c r="AA64" s="2951">
        <f>'Marge Mobile'!AA7</f>
        <v/>
      </c>
      <c r="AB64" s="1471" t="n"/>
      <c r="AC64" s="1350" t="n"/>
      <c r="AD64" s="2951">
        <f>'Marge Mobile'!AD7</f>
        <v/>
      </c>
      <c r="AE64" s="2951">
        <f>'Marge Mobile'!AE7</f>
        <v/>
      </c>
      <c r="AF64" s="1350" t="n"/>
      <c r="AG64" s="1350" t="n"/>
      <c r="AH64" s="1350" t="n"/>
      <c r="AI64" s="2951">
        <f>'Marge Mobile'!AI7</f>
        <v/>
      </c>
      <c r="AJ64" s="1350" t="n"/>
      <c r="AK64" s="1350" t="n"/>
      <c r="AL64" s="2951">
        <f>'Marge Mobile'!AL7</f>
        <v/>
      </c>
      <c r="AM64" s="2951">
        <f>'Marge Mobile'!AM7</f>
        <v/>
      </c>
      <c r="AN64" s="1350" t="n"/>
      <c r="AO64" s="1350" t="n"/>
      <c r="AP64" s="1350" t="n"/>
      <c r="AQ64" s="1350" t="n"/>
      <c r="AR64" s="2951">
        <f>'Marge Mobile'!AR7</f>
        <v/>
      </c>
      <c r="AS64" s="1350" t="n"/>
      <c r="AT64" s="1350" t="n"/>
      <c r="AU64" s="2951" t="n">
        <v>8581.716125441015</v>
      </c>
      <c r="AV64" s="2951" t="n">
        <v>9776.300468176742</v>
      </c>
      <c r="AW64" s="1350" t="n"/>
      <c r="AX64" s="1350" t="n"/>
      <c r="AY64" s="1350" t="n"/>
      <c r="AZ64" s="2951" t="n">
        <v>8753.012103346877</v>
      </c>
      <c r="BA64" s="1350" t="n"/>
      <c r="BB64" s="1350" t="n"/>
      <c r="BC64" s="2951" t="n">
        <v>8351.313399558981</v>
      </c>
      <c r="BD64" s="2951" t="n">
        <v>9829.749990452818</v>
      </c>
      <c r="BE64" s="1350" t="n"/>
      <c r="BF64" s="1350" t="n"/>
      <c r="BG64" s="1350" t="n"/>
      <c r="BH64" s="2951" t="n">
        <v>8653.655216974577</v>
      </c>
      <c r="BI64" s="1472" t="n"/>
      <c r="BJ64" s="1350" t="n"/>
      <c r="BK64" s="2951">
        <f>'Marge Mobile'!BK7</f>
        <v/>
      </c>
      <c r="BL64" s="2951">
        <f>'Marge Mobile'!BL7</f>
        <v/>
      </c>
      <c r="BM64" s="1350" t="n"/>
      <c r="BN64" s="1350" t="n"/>
      <c r="BO64" s="1350" t="n"/>
      <c r="BP64" s="1350" t="n"/>
      <c r="BQ64" s="2951">
        <f>'Marge Mobile'!BQ7</f>
        <v/>
      </c>
      <c r="BR64" s="1350" t="n"/>
      <c r="BS64" s="1350" t="n"/>
      <c r="BT64" s="2951">
        <f>'Marge Mobile'!BT7</f>
        <v/>
      </c>
      <c r="BU64" s="2951">
        <f>'Marge Mobile'!BU7</f>
        <v/>
      </c>
      <c r="BV64" s="1350" t="n"/>
      <c r="BW64" s="1350" t="n"/>
      <c r="BX64" s="1350" t="n"/>
      <c r="BY64" s="2951">
        <f>'Marge Mobile'!BY7</f>
        <v/>
      </c>
      <c r="BZ64" s="1350" t="n"/>
      <c r="CA64" s="1350" t="n"/>
      <c r="CB64" s="2951">
        <f>'Marge Mobile'!CB7</f>
        <v/>
      </c>
      <c r="CC64" s="2951">
        <f>'Marge Mobile'!CC7</f>
        <v/>
      </c>
      <c r="CD64" s="1350" t="n"/>
      <c r="CE64" s="1350" t="n"/>
      <c r="CF64" s="1350" t="n"/>
      <c r="CG64" s="2951">
        <f>'Marge Mobile'!CG7</f>
        <v/>
      </c>
      <c r="CH64" s="1350" t="n"/>
      <c r="CI64" s="1350" t="n"/>
      <c r="CJ64" s="2951">
        <f>'Marge Mobile'!CJ7</f>
        <v/>
      </c>
      <c r="CK64" s="2951">
        <f>'Marge Mobile'!CK7</f>
        <v/>
      </c>
      <c r="CL64" s="2952">
        <f>'Marge Mobile'!CL7</f>
        <v/>
      </c>
      <c r="CM64" s="2952" t="n"/>
      <c r="CN64" s="2952" t="n"/>
      <c r="CO64" s="2951">
        <f>'Marge Mobile'!CO7</f>
        <v/>
      </c>
      <c r="CP64" s="1350" t="n"/>
      <c r="CQ64" s="1350" t="n"/>
      <c r="CR64" s="2951">
        <f>'Marge Mobile'!CR7</f>
        <v/>
      </c>
      <c r="CS64" s="2951">
        <f>'Marge Mobile'!CS7</f>
        <v/>
      </c>
      <c r="CT64" s="2951">
        <f>'Marge Mobile'!CT7</f>
        <v/>
      </c>
      <c r="CU64" s="2951" t="n"/>
      <c r="CV64" s="2951" t="n"/>
      <c r="CW64" s="2952">
        <f>'Marge Mobile'!CW7</f>
        <v/>
      </c>
      <c r="DI64" s="323" t="n"/>
      <c r="DJ64" s="323" t="n"/>
      <c r="DK64" s="323" t="n"/>
      <c r="DT64" s="2886" t="n"/>
      <c r="DU64" s="2886" t="n"/>
    </row>
    <row customFormat="1" customHeight="1" hidden="1" ht="15" outlineLevel="1" r="65" s="323">
      <c r="A65" s="1478" t="inlineStr">
        <is>
          <t>CHECK</t>
        </is>
      </c>
      <c r="D65" s="2955">
        <f>D61-D64</f>
        <v/>
      </c>
      <c r="E65" s="2955">
        <f>E61-E64</f>
        <v/>
      </c>
      <c r="G65" s="2956">
        <f>G61-G64</f>
        <v/>
      </c>
      <c r="J65" s="2955" t="n"/>
      <c r="K65" s="2955" t="n"/>
      <c r="M65" s="2956">
        <f>M61-M64</f>
        <v/>
      </c>
      <c r="P65" s="2955">
        <f>P61-P64</f>
        <v/>
      </c>
      <c r="Q65" s="2955">
        <f>Q61-Q64</f>
        <v/>
      </c>
      <c r="R65" s="2953" t="n"/>
      <c r="S65" s="2956">
        <f>S61-S64</f>
        <v/>
      </c>
      <c r="T65" s="1479" t="n"/>
      <c r="V65" s="2955">
        <f>V61-V64</f>
        <v/>
      </c>
      <c r="W65" s="2955">
        <f>W61-W64</f>
        <v/>
      </c>
      <c r="AA65" s="2956">
        <f>AA61-AA64</f>
        <v/>
      </c>
      <c r="AB65" s="1480" t="n"/>
      <c r="AD65" s="2955">
        <f>AD61-AD64</f>
        <v/>
      </c>
      <c r="AE65" s="2955">
        <f>AE61-AE64</f>
        <v/>
      </c>
      <c r="AI65" s="2956">
        <f>AI61-AI64</f>
        <v/>
      </c>
      <c r="AL65" s="2955">
        <f>AL61-AL64</f>
        <v/>
      </c>
      <c r="AM65" s="2955">
        <f>AM61-AM64</f>
        <v/>
      </c>
      <c r="AR65" s="2956">
        <f>AR61-AR64</f>
        <v/>
      </c>
      <c r="AU65" s="2955" t="n">
        <v>0</v>
      </c>
      <c r="AV65" s="2955" t="n">
        <v>0</v>
      </c>
      <c r="AZ65" s="2956" t="n">
        <v>0</v>
      </c>
      <c r="BC65" s="2955" t="n">
        <v>0</v>
      </c>
      <c r="BD65" s="2955" t="n">
        <v>0</v>
      </c>
      <c r="BH65" s="2956" t="n">
        <v>0</v>
      </c>
      <c r="BI65" s="1481" t="n"/>
      <c r="BK65" s="2955">
        <f>BK61-BK64</f>
        <v/>
      </c>
      <c r="BL65" s="2955">
        <f>BL61-BL64</f>
        <v/>
      </c>
      <c r="BQ65" s="2956">
        <f>BQ61-BQ64</f>
        <v/>
      </c>
      <c r="BT65" s="2955">
        <f>BT61-BT64</f>
        <v/>
      </c>
      <c r="BU65" s="2955">
        <f>BU61-BU64</f>
        <v/>
      </c>
      <c r="BY65" s="2956">
        <f>BY61-BY64</f>
        <v/>
      </c>
      <c r="CB65" s="2955">
        <f>CB61-CB64</f>
        <v/>
      </c>
      <c r="CC65" s="2955">
        <f>CC61-CC64</f>
        <v/>
      </c>
      <c r="CG65" s="2956">
        <f>CG61-CG64</f>
        <v/>
      </c>
      <c r="CJ65" s="2955">
        <f>CJ61-CJ64</f>
        <v/>
      </c>
      <c r="CK65" s="2955">
        <f>CK61-CK64</f>
        <v/>
      </c>
      <c r="CL65" s="2955">
        <f>CL61-CL64</f>
        <v/>
      </c>
      <c r="CM65" s="2955">
        <f>CM61-CM64</f>
        <v/>
      </c>
      <c r="CN65" s="2955">
        <f>CN61-CN64</f>
        <v/>
      </c>
      <c r="CO65" s="2956">
        <f>CO61-CO64</f>
        <v/>
      </c>
      <c r="CR65" s="2955">
        <f>CR61-CR64</f>
        <v/>
      </c>
      <c r="CS65" s="2955">
        <f>CS61-CS64</f>
        <v/>
      </c>
      <c r="CT65" s="2956">
        <f>CT61-CT64</f>
        <v/>
      </c>
      <c r="CU65" s="2956">
        <f>CU61-CU64</f>
        <v/>
      </c>
      <c r="CV65" s="2956">
        <f>CV61-CV64</f>
        <v/>
      </c>
      <c r="CW65" s="2956">
        <f>CW61-CW64</f>
        <v/>
      </c>
      <c r="DT65" s="2886" t="n"/>
      <c r="DU65" s="2886" t="n"/>
    </row>
    <row customHeight="1" hidden="1" ht="15" outlineLevel="1" r="66" s="3">
      <c r="A66" s="1350" t="inlineStr">
        <is>
          <t>OPEX PNL</t>
        </is>
      </c>
      <c r="B66" s="1350" t="n"/>
      <c r="C66" s="1350" t="n"/>
      <c r="D66" s="2951">
        <f>D25</f>
        <v/>
      </c>
      <c r="E66" s="2951">
        <f>E25</f>
        <v/>
      </c>
      <c r="F66" s="1350" t="n"/>
      <c r="G66" s="2957">
        <f>G25</f>
        <v/>
      </c>
      <c r="H66" s="1350" t="n"/>
      <c r="I66" s="1350" t="n"/>
      <c r="J66" s="2951" t="n"/>
      <c r="K66" s="2951" t="n"/>
      <c r="L66" s="1350" t="n"/>
      <c r="M66" s="2957">
        <f>M25</f>
        <v/>
      </c>
      <c r="N66" s="1350" t="n"/>
      <c r="O66" s="1350" t="n"/>
      <c r="P66" s="2951">
        <f>P25</f>
        <v/>
      </c>
      <c r="Q66" s="2951">
        <f>Q25</f>
        <v/>
      </c>
      <c r="R66" s="2951" t="n"/>
      <c r="S66" s="2957">
        <f>S25</f>
        <v/>
      </c>
      <c r="T66" s="1470" t="n"/>
      <c r="U66" s="1350" t="n"/>
      <c r="V66" s="2951">
        <f>V25</f>
        <v/>
      </c>
      <c r="W66" s="2951">
        <f>W25</f>
        <v/>
      </c>
      <c r="X66" s="1350" t="n"/>
      <c r="Y66" s="1350" t="n"/>
      <c r="Z66" s="1350" t="n"/>
      <c r="AA66" s="2957">
        <f>AA25</f>
        <v/>
      </c>
      <c r="AB66" s="1471" t="n"/>
      <c r="AC66" s="1350" t="n"/>
      <c r="AD66" s="2951">
        <f>AD25</f>
        <v/>
      </c>
      <c r="AE66" s="2951">
        <f>AE25</f>
        <v/>
      </c>
      <c r="AF66" s="1350" t="n"/>
      <c r="AG66" s="1350" t="n"/>
      <c r="AH66" s="1350" t="n"/>
      <c r="AI66" s="2957">
        <f>AI25</f>
        <v/>
      </c>
      <c r="AJ66" s="1350" t="n"/>
      <c r="AK66" s="1350" t="n"/>
      <c r="AL66" s="2951">
        <f>AL25</f>
        <v/>
      </c>
      <c r="AM66" s="2951">
        <f>AM25</f>
        <v/>
      </c>
      <c r="AN66" s="1350" t="n"/>
      <c r="AO66" s="1350" t="n"/>
      <c r="AP66" s="1350" t="n"/>
      <c r="AQ66" s="1350" t="n"/>
      <c r="AR66" s="2957">
        <f>AR25</f>
        <v/>
      </c>
      <c r="AS66" s="1350" t="n"/>
      <c r="AT66" s="1350" t="n"/>
      <c r="AU66" s="2951" t="n">
        <v>-5235.802691075</v>
      </c>
      <c r="AV66" s="2951" t="n">
        <v>-5853.397236202882</v>
      </c>
      <c r="AW66" s="1350" t="n"/>
      <c r="AX66" s="1350" t="n"/>
      <c r="AY66" s="1350" t="n"/>
      <c r="AZ66" s="2957" t="n">
        <v>-5748.747755075</v>
      </c>
      <c r="BA66" s="1350" t="n"/>
      <c r="BB66" s="1350" t="n"/>
      <c r="BC66" s="2951" t="n">
        <v>-5276.323145075</v>
      </c>
      <c r="BD66" s="2951" t="n">
        <v>-5736.123290124645</v>
      </c>
      <c r="BE66" s="1350" t="n"/>
      <c r="BF66" s="1350" t="n"/>
      <c r="BG66" s="1350" t="n"/>
      <c r="BH66" s="2957" t="n">
        <v>-5142.397238075</v>
      </c>
      <c r="BI66" s="1472" t="n"/>
      <c r="BJ66" s="1350" t="n"/>
      <c r="BK66" s="2951">
        <f>BK25</f>
        <v/>
      </c>
      <c r="BL66" s="2951">
        <f>BL25</f>
        <v/>
      </c>
      <c r="BM66" s="1350" t="n"/>
      <c r="BN66" s="1350" t="n"/>
      <c r="BO66" s="1350" t="n"/>
      <c r="BP66" s="1350" t="n"/>
      <c r="BQ66" s="2957">
        <f>BQ25</f>
        <v/>
      </c>
      <c r="BR66" s="1350" t="n"/>
      <c r="BS66" s="1350" t="n"/>
      <c r="BT66" s="2951">
        <f>BT25</f>
        <v/>
      </c>
      <c r="BU66" s="2951">
        <f>BU25</f>
        <v/>
      </c>
      <c r="BV66" s="1350" t="n"/>
      <c r="BW66" s="1350" t="n"/>
      <c r="BX66" s="1350" t="n"/>
      <c r="BY66" s="2957">
        <f>BY25</f>
        <v/>
      </c>
      <c r="BZ66" s="1350" t="n"/>
      <c r="CA66" s="1350" t="n"/>
      <c r="CB66" s="2951">
        <f>CB25</f>
        <v/>
      </c>
      <c r="CC66" s="2951">
        <f>CC25</f>
        <v/>
      </c>
      <c r="CD66" s="1350" t="n"/>
      <c r="CE66" s="1350" t="n"/>
      <c r="CF66" s="1350" t="n"/>
      <c r="CG66" s="2957">
        <f>CG25</f>
        <v/>
      </c>
      <c r="CH66" s="1350" t="n"/>
      <c r="CI66" s="1350" t="n"/>
      <c r="CJ66" s="2951">
        <f>CJ25</f>
        <v/>
      </c>
      <c r="CK66" s="2951">
        <f>CK25</f>
        <v/>
      </c>
      <c r="CL66" s="2958">
        <f>CL25</f>
        <v/>
      </c>
      <c r="CM66" s="2958" t="n"/>
      <c r="CN66" s="2958" t="n"/>
      <c r="CO66" s="2957">
        <f>CO25</f>
        <v/>
      </c>
      <c r="CP66" s="1350" t="n"/>
      <c r="CQ66" s="1350" t="n"/>
      <c r="CR66" s="2951">
        <f>CR25</f>
        <v/>
      </c>
      <c r="CS66" s="2951">
        <f>CS25</f>
        <v/>
      </c>
      <c r="CT66" s="2957">
        <f>CT25</f>
        <v/>
      </c>
      <c r="CU66" s="2957" t="n"/>
      <c r="CV66" s="2957" t="n"/>
      <c r="CW66" s="2959">
        <f>CW25</f>
        <v/>
      </c>
      <c r="DI66" s="323" t="n"/>
      <c r="DJ66" s="323" t="n"/>
      <c r="DK66" s="323" t="n"/>
      <c r="DT66" s="2886" t="n"/>
      <c r="DU66" s="2886" t="n"/>
    </row>
    <row customHeight="1" hidden="1" ht="15" outlineLevel="1" r="67" s="3">
      <c r="A67" s="1350" t="inlineStr">
        <is>
          <t>OPEX</t>
        </is>
      </c>
      <c r="B67" s="1350" t="n"/>
      <c r="C67" s="1350" t="n"/>
      <c r="D67" s="2951">
        <f>'Opex Consolidés'!D7</f>
        <v/>
      </c>
      <c r="E67" s="2951">
        <f>'Opex Consolidés'!E7</f>
        <v/>
      </c>
      <c r="F67" s="1350" t="n"/>
      <c r="G67" s="2960">
        <f>'Opex Consolidés'!G7</f>
        <v/>
      </c>
      <c r="H67" s="1350" t="n"/>
      <c r="I67" s="1350" t="n"/>
      <c r="J67" s="2951" t="n"/>
      <c r="K67" s="2951" t="n"/>
      <c r="L67" s="1350" t="n"/>
      <c r="M67" s="2960">
        <f>'Opex Consolidés'!M7</f>
        <v/>
      </c>
      <c r="N67" s="1350" t="n"/>
      <c r="O67" s="1350" t="n"/>
      <c r="P67" s="2951">
        <f>'Opex Consolidés'!P7</f>
        <v/>
      </c>
      <c r="Q67" s="2951">
        <f>'Opex Consolidés'!Q7</f>
        <v/>
      </c>
      <c r="R67" s="2951" t="n"/>
      <c r="S67" s="2960">
        <f>'Opex Consolidés'!S7</f>
        <v/>
      </c>
      <c r="T67" s="1470" t="n"/>
      <c r="U67" s="1350" t="n"/>
      <c r="V67" s="2951">
        <f>'Opex Consolidés'!V7</f>
        <v/>
      </c>
      <c r="W67" s="2951">
        <f>'Opex Consolidés'!W7</f>
        <v/>
      </c>
      <c r="X67" s="1350" t="n"/>
      <c r="Y67" s="1350" t="n"/>
      <c r="Z67" s="1350" t="n"/>
      <c r="AA67" s="2960">
        <f>'Opex Consolidés'!AA7</f>
        <v/>
      </c>
      <c r="AB67" s="1471" t="n"/>
      <c r="AC67" s="1350" t="n"/>
      <c r="AD67" s="2951">
        <f>'Opex Consolidés'!AD7</f>
        <v/>
      </c>
      <c r="AE67" s="2951">
        <f>'Opex Consolidés'!AE7</f>
        <v/>
      </c>
      <c r="AF67" s="1350" t="n"/>
      <c r="AG67" s="1350" t="n"/>
      <c r="AH67" s="1350" t="n"/>
      <c r="AI67" s="2960">
        <f>'Opex Consolidés'!AI7</f>
        <v/>
      </c>
      <c r="AJ67" s="1350" t="n"/>
      <c r="AK67" s="1350" t="n"/>
      <c r="AL67" s="2951">
        <f>'Opex Consolidés'!AL7</f>
        <v/>
      </c>
      <c r="AM67" s="2951">
        <f>'Opex Consolidés'!AM7</f>
        <v/>
      </c>
      <c r="AN67" s="1350" t="n"/>
      <c r="AO67" s="1350" t="n"/>
      <c r="AP67" s="1350" t="n"/>
      <c r="AQ67" s="1350" t="n"/>
      <c r="AR67" s="2960">
        <f>'Opex Consolidés'!AR7</f>
        <v/>
      </c>
      <c r="AS67" s="1350" t="n"/>
      <c r="AT67" s="1350" t="n"/>
      <c r="AU67" s="2951" t="n">
        <v>5235.802691075</v>
      </c>
      <c r="AV67" s="2951" t="n">
        <v>5853.397236202882</v>
      </c>
      <c r="AW67" s="1350" t="n"/>
      <c r="AX67" s="1350" t="n"/>
      <c r="AY67" s="1350" t="n"/>
      <c r="AZ67" s="2960" t="n">
        <v>5748.747755075</v>
      </c>
      <c r="BA67" s="1350" t="n"/>
      <c r="BB67" s="1350" t="n"/>
      <c r="BC67" s="2951" t="n">
        <v>5276.323145075</v>
      </c>
      <c r="BD67" s="2951" t="n">
        <v>5736.123290124645</v>
      </c>
      <c r="BE67" s="1350" t="n"/>
      <c r="BF67" s="1350" t="n"/>
      <c r="BG67" s="1350" t="n"/>
      <c r="BH67" s="2960" t="n">
        <v>5142.397238075</v>
      </c>
      <c r="BI67" s="1472" t="n"/>
      <c r="BJ67" s="1350" t="n"/>
      <c r="BK67" s="2951">
        <f>'Opex Consolidés'!BK7</f>
        <v/>
      </c>
      <c r="BL67" s="2951">
        <f>'Opex Consolidés'!BL7</f>
        <v/>
      </c>
      <c r="BM67" s="1350" t="n"/>
      <c r="BN67" s="1350" t="n"/>
      <c r="BO67" s="1350" t="n"/>
      <c r="BP67" s="1350" t="n"/>
      <c r="BQ67" s="2960">
        <f>'Opex Consolidés'!BQ7</f>
        <v/>
      </c>
      <c r="BR67" s="1350" t="n"/>
      <c r="BS67" s="1350" t="n"/>
      <c r="BT67" s="2951">
        <f>'Opex Consolidés'!BT7</f>
        <v/>
      </c>
      <c r="BU67" s="2951">
        <f>'Opex Consolidés'!BU7</f>
        <v/>
      </c>
      <c r="BV67" s="1350" t="n"/>
      <c r="BW67" s="1350" t="n"/>
      <c r="BX67" s="1350" t="n"/>
      <c r="BY67" s="2960">
        <f>'Opex Consolidés'!BY7</f>
        <v/>
      </c>
      <c r="BZ67" s="1350" t="n"/>
      <c r="CA67" s="1350" t="n"/>
      <c r="CB67" s="2951">
        <f>'Opex Consolidés'!CB7</f>
        <v/>
      </c>
      <c r="CC67" s="2951">
        <f>'Opex Consolidés'!CC7</f>
        <v/>
      </c>
      <c r="CD67" s="1350" t="n"/>
      <c r="CE67" s="1350" t="n"/>
      <c r="CF67" s="1350" t="n"/>
      <c r="CG67" s="2960">
        <f>'Opex Consolidés'!CG7</f>
        <v/>
      </c>
      <c r="CH67" s="1350" t="n"/>
      <c r="CI67" s="1350" t="n"/>
      <c r="CJ67" s="2951">
        <f>'Opex Consolidés'!CJ7</f>
        <v/>
      </c>
      <c r="CK67" s="2951">
        <f>'Opex Consolidés'!CK7</f>
        <v/>
      </c>
      <c r="CL67" s="2959">
        <f>'Opex Consolidés'!#REF!</f>
        <v/>
      </c>
      <c r="CM67" s="2959" t="n"/>
      <c r="CN67" s="2959" t="n"/>
      <c r="CO67" s="2960">
        <f>'Opex Consolidés'!CO7</f>
        <v/>
      </c>
      <c r="CP67" s="1350" t="n"/>
      <c r="CQ67" s="1350" t="n"/>
      <c r="CR67" s="2951">
        <f>'Opex Consolidés'!CR7</f>
        <v/>
      </c>
      <c r="CS67" s="2951">
        <f>'Opex Consolidés'!CS7</f>
        <v/>
      </c>
      <c r="CT67" s="2951">
        <f>'Opex Consolidés'!CT7</f>
        <v/>
      </c>
      <c r="CU67" s="2960" t="n"/>
      <c r="CV67" s="2960" t="n"/>
      <c r="CW67" s="2958">
        <f>'Opex Consolidés'!CW7</f>
        <v/>
      </c>
      <c r="DI67" s="323" t="n"/>
      <c r="DJ67" s="323" t="n"/>
      <c r="DK67" s="323" t="n"/>
      <c r="DT67" s="2886" t="n"/>
      <c r="DU67" s="2886" t="n"/>
    </row>
    <row customFormat="1" customHeight="1" hidden="1" ht="15" outlineLevel="1" r="68" s="323">
      <c r="A68" s="1478" t="inlineStr">
        <is>
          <t>CHECK</t>
        </is>
      </c>
      <c r="D68" s="2955">
        <f>D66+D67</f>
        <v/>
      </c>
      <c r="E68" s="2955">
        <f>E66+E67</f>
        <v/>
      </c>
      <c r="G68" s="2961">
        <f>G66+G67</f>
        <v/>
      </c>
      <c r="J68" s="2955" t="n"/>
      <c r="K68" s="2955" t="n"/>
      <c r="M68" s="2961">
        <f>M66+M67</f>
        <v/>
      </c>
      <c r="P68" s="2955">
        <f>P66+P67</f>
        <v/>
      </c>
      <c r="Q68" s="2955">
        <f>Q66+Q67</f>
        <v/>
      </c>
      <c r="R68" s="2953" t="n"/>
      <c r="S68" s="2961">
        <f>S66+S67</f>
        <v/>
      </c>
      <c r="T68" s="1479" t="n"/>
      <c r="V68" s="2955">
        <f>V66+V67</f>
        <v/>
      </c>
      <c r="W68" s="2955">
        <f>W66+W67</f>
        <v/>
      </c>
      <c r="AA68" s="2961">
        <f>AA66+AA67</f>
        <v/>
      </c>
      <c r="AB68" s="1480" t="n"/>
      <c r="AD68" s="2955">
        <f>AD66+AD67</f>
        <v/>
      </c>
      <c r="AE68" s="2955">
        <f>AE66+AE67</f>
        <v/>
      </c>
      <c r="AI68" s="2961">
        <f>AI66+AI67</f>
        <v/>
      </c>
      <c r="AL68" s="2955">
        <f>AL66+AL67</f>
        <v/>
      </c>
      <c r="AM68" s="2955">
        <f>AM66+AM67</f>
        <v/>
      </c>
      <c r="AR68" s="2961">
        <f>AR66+AR67</f>
        <v/>
      </c>
      <c r="AU68" s="2955" t="n">
        <v>0</v>
      </c>
      <c r="AV68" s="2955" t="n">
        <v>0</v>
      </c>
      <c r="AZ68" s="2961" t="n">
        <v>0</v>
      </c>
      <c r="BC68" s="2955" t="n">
        <v>0</v>
      </c>
      <c r="BD68" s="2955" t="n">
        <v>0</v>
      </c>
      <c r="BH68" s="2961" t="n">
        <v>0</v>
      </c>
      <c r="BI68" s="1481" t="n"/>
      <c r="BK68" s="2955">
        <f>BK66+BK67</f>
        <v/>
      </c>
      <c r="BL68" s="2955">
        <f>BL66+BL67</f>
        <v/>
      </c>
      <c r="BQ68" s="2961">
        <f>BQ66+BQ67</f>
        <v/>
      </c>
      <c r="BT68" s="2955">
        <f>BT66+BT67</f>
        <v/>
      </c>
      <c r="BU68" s="2955">
        <f>BU66+BU67</f>
        <v/>
      </c>
      <c r="BY68" s="2961">
        <f>BY66+BY67</f>
        <v/>
      </c>
      <c r="CB68" s="2955">
        <f>CB66+CB67</f>
        <v/>
      </c>
      <c r="CC68" s="2955">
        <f>CC66+CC67</f>
        <v/>
      </c>
      <c r="CG68" s="2961">
        <f>CG66+CG67</f>
        <v/>
      </c>
      <c r="CJ68" s="2955">
        <f>CJ66+CJ67</f>
        <v/>
      </c>
      <c r="CK68" s="2955">
        <f>CK66+CK67</f>
        <v/>
      </c>
      <c r="CL68" s="2962">
        <f>CL66+CL67</f>
        <v/>
      </c>
      <c r="CM68" s="2962">
        <f>CM66+CM67</f>
        <v/>
      </c>
      <c r="CN68" s="2962">
        <f>CN66+CN67</f>
        <v/>
      </c>
      <c r="CO68" s="2961">
        <f>CO66+CO67</f>
        <v/>
      </c>
      <c r="CR68" s="2955">
        <f>CR66+CR67</f>
        <v/>
      </c>
      <c r="CS68" s="2955">
        <f>CS66+CS67</f>
        <v/>
      </c>
      <c r="CT68" s="2955">
        <f>CT66+CT67</f>
        <v/>
      </c>
      <c r="CU68" s="2961" t="n"/>
      <c r="CV68" s="2961" t="n"/>
      <c r="CW68" s="2961">
        <f>CW66+CW67</f>
        <v/>
      </c>
      <c r="DT68" s="2886" t="n"/>
      <c r="DU68" s="2886" t="n"/>
    </row>
    <row collapsed="1" customHeight="1" ht="15" r="69" s="3">
      <c r="P69" s="2949" t="n"/>
      <c r="Q69" s="2949" t="n"/>
      <c r="R69" s="2949" t="n"/>
      <c r="S69" s="2949" t="n"/>
      <c r="T69" s="15" t="n"/>
      <c r="AB69" s="63" t="n"/>
      <c r="BI69" s="62" t="n"/>
      <c r="CJ69" s="16" t="n"/>
      <c r="CW69" s="16" t="n"/>
      <c r="DI69" s="323" t="n"/>
      <c r="DJ69" s="323" t="n"/>
      <c r="DK69" s="323" t="n"/>
      <c r="DT69" s="2886" t="n"/>
      <c r="DU69" s="2886" t="n"/>
    </row>
    <row customFormat="1" customHeight="1" ht="15" r="70" s="2843">
      <c r="A70" s="2963" t="n"/>
      <c r="B70" s="2842" t="n"/>
      <c r="C70" s="2842" t="n"/>
      <c r="D70" s="2842" t="n"/>
      <c r="E70" s="2842" t="n"/>
      <c r="F70" s="2842" t="n"/>
      <c r="G70" s="2842" t="n"/>
      <c r="H70" s="2842" t="n"/>
      <c r="I70" s="2842" t="n"/>
      <c r="J70" s="2842" t="n"/>
      <c r="K70" s="2842" t="n"/>
      <c r="L70" s="2842" t="n"/>
      <c r="M70" s="2842" t="n"/>
      <c r="N70" s="2842" t="n"/>
      <c r="O70" s="2842" t="n"/>
      <c r="P70" s="2841" t="n"/>
      <c r="Q70" s="2841" t="n"/>
      <c r="R70" s="2841" t="n"/>
      <c r="S70" s="2841" t="n"/>
      <c r="T70" s="2890" t="n"/>
      <c r="U70" s="2842" t="n"/>
      <c r="V70" s="2842" t="n"/>
      <c r="W70" s="2842" t="n"/>
      <c r="X70" s="2842" t="n"/>
      <c r="Y70" s="2842" t="n"/>
      <c r="Z70" s="2842" t="n"/>
      <c r="AA70" s="2842" t="n"/>
      <c r="AB70" s="1340" t="n"/>
      <c r="AC70" s="2842" t="n"/>
      <c r="AD70" s="2842" t="n"/>
      <c r="AE70" s="2842" t="n"/>
      <c r="AF70" s="2842" t="n"/>
      <c r="AG70" s="2842" t="n"/>
      <c r="AH70" s="2842" t="n"/>
      <c r="AI70" s="2842" t="n"/>
      <c r="AJ70" s="2842" t="n"/>
      <c r="AK70" s="2842" t="n"/>
      <c r="AL70" s="2842" t="n"/>
      <c r="AM70" s="2842" t="n"/>
      <c r="AN70" s="2842" t="n"/>
      <c r="AO70" s="2842" t="n"/>
      <c r="AP70" s="2842" t="n"/>
      <c r="AQ70" s="2842" t="n"/>
      <c r="AR70" s="2842" t="n"/>
      <c r="AS70" s="2842" t="n"/>
      <c r="AT70" s="2842" t="n"/>
      <c r="AU70" s="2842" t="n"/>
      <c r="AV70" s="2842" t="n"/>
      <c r="AW70" s="2842" t="n"/>
      <c r="AX70" s="2842" t="n"/>
      <c r="AY70" s="2842" t="n"/>
      <c r="AZ70" s="2842" t="n"/>
      <c r="BA70" s="2842" t="n"/>
      <c r="BB70" s="2842" t="n"/>
      <c r="BC70" s="2842" t="n"/>
      <c r="BD70" s="2842" t="n"/>
      <c r="BE70" s="2842" t="n"/>
      <c r="BF70" s="2842" t="n"/>
      <c r="BG70" s="2842" t="n"/>
      <c r="BH70" s="2842" t="n"/>
      <c r="BI70" s="288" t="n"/>
      <c r="BJ70" s="2842" t="n"/>
      <c r="BK70" s="2842" t="n"/>
      <c r="BL70" s="2842" t="n"/>
      <c r="BM70" s="2842" t="n"/>
      <c r="BN70" s="2842" t="n"/>
      <c r="BO70" s="2842" t="n"/>
      <c r="BP70" s="2842" t="n"/>
      <c r="BQ70" s="2842" t="n"/>
      <c r="BR70" s="2842" t="n"/>
      <c r="BS70" s="2842" t="n"/>
      <c r="BT70" s="2842" t="n"/>
      <c r="BU70" s="2842" t="n"/>
      <c r="BV70" s="2842" t="n"/>
      <c r="BW70" s="2842" t="n"/>
      <c r="BX70" s="2842" t="n"/>
      <c r="BY70" s="2842" t="n"/>
      <c r="BZ70" s="2842" t="n"/>
      <c r="CA70" s="2842" t="n"/>
      <c r="CB70" s="2842" t="n"/>
      <c r="CC70" s="2842" t="n"/>
      <c r="CD70" s="2842" t="n"/>
      <c r="CE70" s="2842" t="n"/>
      <c r="CF70" s="2842" t="n"/>
      <c r="CG70" s="2842" t="n"/>
      <c r="CH70" s="2842" t="n"/>
      <c r="CI70" s="2842" t="n"/>
      <c r="CJ70" s="2919" t="n"/>
      <c r="CK70" s="2921" t="n"/>
      <c r="CL70" s="2921" t="n"/>
      <c r="CM70" s="2921" t="n"/>
      <c r="CN70" s="2921" t="n"/>
      <c r="CO70" s="2921" t="n"/>
      <c r="CP70" s="2921" t="n"/>
      <c r="CQ70" s="2842" t="n"/>
      <c r="CR70" s="2841" t="n"/>
      <c r="CS70" s="2964" t="n"/>
      <c r="CT70" s="2964" t="n"/>
      <c r="CZ70" s="2891" t="n"/>
      <c r="DA70" s="2891" t="n"/>
      <c r="DB70" s="2891" t="n"/>
      <c r="DC70" s="2891" t="n"/>
      <c r="DD70" s="2891" t="n"/>
      <c r="DE70" s="2890" t="n"/>
      <c r="DF70" s="2890" t="n"/>
      <c r="DG70" s="2890" t="n"/>
      <c r="DH70" s="2890" t="n"/>
      <c r="DI70" s="2965" t="n"/>
      <c r="DJ70" s="2965" t="n"/>
      <c r="DK70" s="2965" t="n"/>
      <c r="DT70" s="2886" t="n"/>
      <c r="DU70" s="2886" t="n"/>
    </row>
    <row customFormat="1" customHeight="1" ht="15" r="71" s="2843">
      <c r="A71" s="2963" t="n"/>
      <c r="B71" s="2842" t="n"/>
      <c r="C71" s="2842" t="n"/>
      <c r="D71" s="2842" t="n"/>
      <c r="E71" s="2842" t="n"/>
      <c r="F71" s="2842" t="n"/>
      <c r="G71" s="2842" t="n"/>
      <c r="H71" s="2842" t="n"/>
      <c r="I71" s="2842" t="n"/>
      <c r="J71" s="2842" t="n"/>
      <c r="K71" s="2842" t="n"/>
      <c r="L71" s="2842" t="n"/>
      <c r="M71" s="2842" t="n"/>
      <c r="N71" s="2842" t="n"/>
      <c r="O71" s="2842" t="n"/>
      <c r="P71" s="2841" t="n"/>
      <c r="Q71" s="2841" t="n"/>
      <c r="R71" s="2841" t="n"/>
      <c r="S71" s="2841" t="n"/>
      <c r="T71" s="2890" t="n"/>
      <c r="U71" s="2842" t="n"/>
      <c r="V71" s="2842" t="n"/>
      <c r="W71" s="2842" t="n"/>
      <c r="X71" s="2842" t="n"/>
      <c r="Y71" s="2842" t="n"/>
      <c r="Z71" s="2842" t="n"/>
      <c r="AA71" s="2842" t="n"/>
      <c r="AB71" s="1340" t="n"/>
      <c r="AC71" s="2842" t="n"/>
      <c r="AD71" s="2842" t="n"/>
      <c r="AE71" s="2842" t="n"/>
      <c r="AF71" s="2842" t="n"/>
      <c r="AG71" s="2842" t="n"/>
      <c r="AH71" s="2842" t="n"/>
      <c r="AI71" s="2842" t="n"/>
      <c r="AJ71" s="2842" t="n"/>
      <c r="AK71" s="2842" t="n"/>
      <c r="AL71" s="2842" t="n"/>
      <c r="AM71" s="2842" t="n"/>
      <c r="AN71" s="2842" t="n"/>
      <c r="AO71" s="2842" t="n"/>
      <c r="AP71" s="2842" t="n"/>
      <c r="AQ71" s="2842" t="n"/>
      <c r="AR71" s="2842" t="n"/>
      <c r="AS71" s="2842" t="n"/>
      <c r="AT71" s="2842" t="n"/>
      <c r="AU71" s="2842" t="n"/>
      <c r="AV71" s="2842" t="n"/>
      <c r="AW71" s="2842" t="n"/>
      <c r="AX71" s="2842" t="n"/>
      <c r="AY71" s="2842" t="n"/>
      <c r="AZ71" s="2842" t="n"/>
      <c r="BA71" s="2842" t="n"/>
      <c r="BB71" s="2842" t="n"/>
      <c r="BC71" s="2842" t="n"/>
      <c r="BD71" s="2842" t="n"/>
      <c r="BE71" s="2842" t="n"/>
      <c r="BF71" s="2842" t="n"/>
      <c r="BG71" s="2842" t="n"/>
      <c r="BH71" s="2842" t="n"/>
      <c r="BI71" s="288" t="n"/>
      <c r="BJ71" s="2842" t="n"/>
      <c r="BK71" s="2842" t="n"/>
      <c r="BL71" s="2842" t="n"/>
      <c r="BM71" s="2842" t="n"/>
      <c r="BN71" s="2842" t="n"/>
      <c r="BO71" s="2842" t="n"/>
      <c r="BP71" s="2842" t="n"/>
      <c r="BQ71" s="2842" t="n"/>
      <c r="BR71" s="2842" t="n"/>
      <c r="BS71" s="2842" t="n"/>
      <c r="BT71" s="2842" t="n"/>
      <c r="BU71" s="2842" t="n"/>
      <c r="BV71" s="2842" t="n"/>
      <c r="BW71" s="2842" t="n"/>
      <c r="BX71" s="2842" t="n"/>
      <c r="BY71" s="2842" t="n"/>
      <c r="BZ71" s="2842" t="n"/>
      <c r="CA71" s="2842" t="n"/>
      <c r="CB71" s="2842" t="n"/>
      <c r="CC71" s="2842" t="n"/>
      <c r="CD71" s="2842" t="n"/>
      <c r="CE71" s="2842" t="n"/>
      <c r="CF71" s="2842" t="n"/>
      <c r="CG71" s="2842" t="n"/>
      <c r="CH71" s="2842" t="n"/>
      <c r="CI71" s="2842" t="n"/>
      <c r="CJ71" s="2919" t="n"/>
      <c r="CK71" s="2921" t="n"/>
      <c r="CL71" s="2921" t="n"/>
      <c r="CM71" s="2921" t="n"/>
      <c r="CN71" s="2921" t="n"/>
      <c r="CO71" s="2921" t="n"/>
      <c r="CP71" s="2921" t="n"/>
      <c r="CQ71" s="2842" t="n"/>
      <c r="CR71" s="2841" t="n"/>
      <c r="CS71" s="2964" t="n"/>
      <c r="CT71" s="2964" t="n"/>
      <c r="CZ71" s="2891" t="n"/>
      <c r="DA71" s="2891" t="n"/>
      <c r="DB71" s="2891" t="n"/>
      <c r="DC71" s="2891" t="n"/>
      <c r="DD71" s="2891" t="n"/>
      <c r="DE71" s="2890" t="n"/>
      <c r="DF71" s="2890" t="n"/>
      <c r="DG71" s="2890" t="n"/>
      <c r="DH71" s="2890" t="n"/>
      <c r="DI71" s="2965" t="n"/>
      <c r="DJ71" s="2965" t="n"/>
      <c r="DK71" s="2965" t="n"/>
      <c r="DT71" s="2886" t="n"/>
      <c r="DU71" s="2886" t="n"/>
    </row>
    <row customFormat="1" customHeight="1" hidden="1" ht="13" r="72" s="2843">
      <c r="A72" s="2966" t="n"/>
      <c r="B72" s="2842" t="n"/>
      <c r="C72" s="2842" t="n"/>
      <c r="D72" s="2967">
        <f>D7-'CA Mobile'!D8</f>
        <v/>
      </c>
      <c r="E72" s="2967">
        <f>E7-'CA Mobile'!E8</f>
        <v/>
      </c>
      <c r="F72" s="2967">
        <f>F7-'CA Mobile'!F8</f>
        <v/>
      </c>
      <c r="G72" s="2967">
        <f>G7-'CA Mobile'!G8</f>
        <v/>
      </c>
      <c r="H72" s="2967">
        <f>H7-'CA Mobile'!H8</f>
        <v/>
      </c>
      <c r="I72" s="2967">
        <f>I7-'CA Mobile'!I8</f>
        <v/>
      </c>
      <c r="J72" s="2967" t="n"/>
      <c r="K72" s="2967" t="n"/>
      <c r="L72" s="2967">
        <f>L7-'CA Mobile'!L8</f>
        <v/>
      </c>
      <c r="M72" s="2967">
        <f>M7-'CA Mobile'!M8</f>
        <v/>
      </c>
      <c r="N72" s="2967">
        <f>N7-'CA Mobile'!N8</f>
        <v/>
      </c>
      <c r="O72" s="2967">
        <f>O7-'CA Mobile'!O8</f>
        <v/>
      </c>
      <c r="P72" s="2967">
        <f>P7-'CA Mobile'!P8</f>
        <v/>
      </c>
      <c r="Q72" s="2967">
        <f>Q7-'CA Mobile'!Q8</f>
        <v/>
      </c>
      <c r="R72" s="2967">
        <f>R7-'CA Mobile'!R8</f>
        <v/>
      </c>
      <c r="S72" s="2967">
        <f>S7-'CA Mobile'!S8</f>
        <v/>
      </c>
      <c r="T72" s="2967">
        <f>T7-'CA Mobile'!T8</f>
        <v/>
      </c>
      <c r="U72" s="2967">
        <f>U7-'CA Mobile'!U8</f>
        <v/>
      </c>
      <c r="V72" s="2967">
        <f>V7-'CA Mobile'!V8</f>
        <v/>
      </c>
      <c r="W72" s="2967">
        <f>W7-'CA Mobile'!W8</f>
        <v/>
      </c>
      <c r="X72" s="2967">
        <f>X7-'CA Mobile'!X8</f>
        <v/>
      </c>
      <c r="Y72" s="2967">
        <f>Y7-'CA Mobile'!Y8</f>
        <v/>
      </c>
      <c r="Z72" s="2967">
        <f>Z7-'CA Mobile'!Z8</f>
        <v/>
      </c>
      <c r="AA72" s="2967">
        <f>AA7-'CA Mobile'!AA8</f>
        <v/>
      </c>
      <c r="AB72" s="2967">
        <f>AB7-'CA Mobile'!AB8</f>
        <v/>
      </c>
      <c r="AC72" s="2967">
        <f>AC7-'CA Mobile'!AC8</f>
        <v/>
      </c>
      <c r="AD72" s="2967">
        <f>AD7-'CA Mobile'!AD8</f>
        <v/>
      </c>
      <c r="AE72" s="2967">
        <f>AE7-'CA Mobile'!AE8</f>
        <v/>
      </c>
      <c r="AF72" s="2967">
        <f>AF7-'CA Mobile'!AF8</f>
        <v/>
      </c>
      <c r="AG72" s="2967">
        <f>AG7-'CA Mobile'!AG8</f>
        <v/>
      </c>
      <c r="AH72" s="2967">
        <f>AH7-'CA Mobile'!AH8</f>
        <v/>
      </c>
      <c r="AI72" s="2967">
        <f>AI7-'CA Mobile'!AI8</f>
        <v/>
      </c>
      <c r="AJ72" s="2967">
        <f>AJ7-'CA Mobile'!AJ8</f>
        <v/>
      </c>
      <c r="AK72" s="2967">
        <f>AK7-'CA Mobile'!AK8</f>
        <v/>
      </c>
      <c r="AL72" s="2967">
        <f>AL7-'CA Mobile'!AL8</f>
        <v/>
      </c>
      <c r="AM72" s="2967">
        <f>AM7-'CA Mobile'!AM8</f>
        <v/>
      </c>
      <c r="AN72" s="2967">
        <f>AN7-'CA Mobile'!AN8</f>
        <v/>
      </c>
      <c r="AO72" s="2967">
        <f>AO7-'CA Mobile'!AO8</f>
        <v/>
      </c>
      <c r="AP72" s="2967">
        <f>AP7-'CA Mobile'!AP8</f>
        <v/>
      </c>
      <c r="AQ72" s="2967">
        <f>AQ7-'CA Mobile'!AQ8</f>
        <v/>
      </c>
      <c r="AR72" s="2967">
        <f>AR7-'CA Mobile'!AR8</f>
        <v/>
      </c>
      <c r="AS72" s="2967">
        <f>AS7-'CA Mobile'!AS8</f>
        <v/>
      </c>
      <c r="AT72" s="2967">
        <f>AT7-'CA Mobile'!AT8</f>
        <v/>
      </c>
      <c r="AU72" s="2967" t="n">
        <v>0</v>
      </c>
      <c r="AV72" s="2967" t="n">
        <v>0</v>
      </c>
      <c r="AW72" s="2967" t="n">
        <v>0</v>
      </c>
      <c r="AX72" s="2967" t="n">
        <v>0</v>
      </c>
      <c r="AY72" s="2967" t="n">
        <v>0</v>
      </c>
      <c r="AZ72" s="2967" t="n">
        <v>0</v>
      </c>
      <c r="BA72" s="2967" t="n">
        <v>0</v>
      </c>
      <c r="BB72" s="2967">
        <f>BB7-'CA Mobile'!BB8</f>
        <v/>
      </c>
      <c r="BC72" s="2967" t="n">
        <v>0</v>
      </c>
      <c r="BD72" s="2967" t="n">
        <v>0</v>
      </c>
      <c r="BE72" s="2967" t="n">
        <v>0</v>
      </c>
      <c r="BF72" s="2967" t="n">
        <v>0</v>
      </c>
      <c r="BG72" s="2967" t="n">
        <v>1.818989403545856e-12</v>
      </c>
      <c r="BH72" s="2967" t="n">
        <v>0</v>
      </c>
      <c r="BI72" s="2967" t="n">
        <v>0</v>
      </c>
      <c r="BJ72" s="2967">
        <f>BJ7-'CA Mobile'!BJ8</f>
        <v/>
      </c>
      <c r="BK72" s="2967">
        <f>BK7-'CA Mobile'!BK8</f>
        <v/>
      </c>
      <c r="BL72" s="2967">
        <f>BL7-'CA Mobile'!BL8</f>
        <v/>
      </c>
      <c r="BM72" s="2967">
        <f>BM7-'CA Mobile'!BM8</f>
        <v/>
      </c>
      <c r="BN72" s="2967">
        <f>BN7-'CA Mobile'!BN8</f>
        <v/>
      </c>
      <c r="BO72" s="2967">
        <f>BO7-'CA Mobile'!BO8</f>
        <v/>
      </c>
      <c r="BP72" s="2967">
        <f>BP7-'CA Mobile'!BP8</f>
        <v/>
      </c>
      <c r="BQ72" s="2967">
        <f>BQ7-'CA Mobile'!BQ8</f>
        <v/>
      </c>
      <c r="BR72" s="2967">
        <f>BR7-'CA Mobile'!BR8</f>
        <v/>
      </c>
      <c r="BS72" s="2967">
        <f>BS7-'CA Mobile'!BS8</f>
        <v/>
      </c>
      <c r="BT72" s="2967">
        <f>BT7-'CA Mobile'!BT8</f>
        <v/>
      </c>
      <c r="BU72" s="2967">
        <f>BU7-'CA Mobile'!BU8</f>
        <v/>
      </c>
      <c r="BV72" s="2967">
        <f>BV7-'CA Mobile'!BV8</f>
        <v/>
      </c>
      <c r="BW72" s="2967">
        <f>BW7-'CA Mobile'!BW8</f>
        <v/>
      </c>
      <c r="BX72" s="2967">
        <f>BX7-'CA Mobile'!BX8</f>
        <v/>
      </c>
      <c r="BY72" s="2967">
        <f>BY7-'CA Mobile'!BY8</f>
        <v/>
      </c>
      <c r="BZ72" s="2967">
        <f>BZ7-'CA Mobile'!BZ8</f>
        <v/>
      </c>
      <c r="CA72" s="2967">
        <f>CA7-'CA Mobile'!CA8</f>
        <v/>
      </c>
      <c r="CB72" s="2967">
        <f>CB7-'CA Mobile'!CB8</f>
        <v/>
      </c>
      <c r="CC72" s="2967">
        <f>CC7-'CA Mobile'!CC8</f>
        <v/>
      </c>
      <c r="CD72" s="2967">
        <f>CD7-'CA Mobile'!CD8</f>
        <v/>
      </c>
      <c r="CE72" s="2967">
        <f>CE7-'CA Mobile'!CE8</f>
        <v/>
      </c>
      <c r="CF72" s="2967">
        <f>CF7-'CA Mobile'!CF8</f>
        <v/>
      </c>
      <c r="CG72" s="2967">
        <f>CG7-'CA Mobile'!CG8</f>
        <v/>
      </c>
      <c r="CH72" s="2967">
        <f>CH7-'CA Mobile'!CH8</f>
        <v/>
      </c>
      <c r="CI72" s="2967">
        <f>CI7-'CA Mobile'!CI8</f>
        <v/>
      </c>
      <c r="CJ72" s="2967">
        <f>CJ7-'CA Mobile'!CJ8</f>
        <v/>
      </c>
      <c r="CK72" s="2967">
        <f>CK7-'CA Mobile'!CK8</f>
        <v/>
      </c>
      <c r="CL72" s="2967">
        <f>CL7-'CA Mobile'!CL8</f>
        <v/>
      </c>
      <c r="CM72" s="2967">
        <f>CM7-'CA Mobile'!CM8</f>
        <v/>
      </c>
      <c r="CN72" s="2967">
        <f>CN7-'CA Mobile'!CN8</f>
        <v/>
      </c>
      <c r="CO72" s="2967">
        <f>CO7-'CA Mobile'!CO8</f>
        <v/>
      </c>
      <c r="CP72" s="2967">
        <f>CP7-'CA Mobile'!CP8</f>
        <v/>
      </c>
      <c r="CQ72" s="2967">
        <f>CQ7-'CA Mobile'!CQ8</f>
        <v/>
      </c>
      <c r="CR72" s="2967">
        <f>CR7-'CA Mobile'!CR8</f>
        <v/>
      </c>
      <c r="CS72" s="2967">
        <f>CS7-'CA Mobile'!CS8</f>
        <v/>
      </c>
      <c r="CT72" s="2967">
        <f>CT7-'CA Mobile'!CT8</f>
        <v/>
      </c>
      <c r="CU72" s="2967">
        <f>CU7-'CA Mobile'!CU8</f>
        <v/>
      </c>
      <c r="CV72" s="2967">
        <f>CV7-'CA Mobile'!CV8</f>
        <v/>
      </c>
      <c r="CW72" s="2968">
        <f>CW7-'CA Mobile'!CW8</f>
        <v/>
      </c>
      <c r="CX72" s="2967">
        <f>CX7-'CA Mobile'!CX8</f>
        <v/>
      </c>
      <c r="CY72" s="2967">
        <f>CY7-'CA Mobile'!CY8</f>
        <v/>
      </c>
      <c r="CZ72" s="2967">
        <f>CZ7-'CA Mobile'!CZ8</f>
        <v/>
      </c>
      <c r="DA72" s="2967">
        <f>DA7-'CA Mobile'!DA8</f>
        <v/>
      </c>
      <c r="DB72" s="2967">
        <f>DB7-'CA Mobile'!DB8</f>
        <v/>
      </c>
      <c r="DC72" s="2967">
        <f>DC7-'CA Mobile'!DC8</f>
        <v/>
      </c>
      <c r="DD72" s="2967">
        <f>DD7-'CA Mobile'!DD8</f>
        <v/>
      </c>
      <c r="DE72" s="2967">
        <f>DE7-'CA Mobile'!DE8</f>
        <v/>
      </c>
      <c r="DF72" s="2969">
        <f>DF7-'CA Mobile'!DF8</f>
        <v/>
      </c>
      <c r="DG72" s="2969">
        <f>DG7-'CA Mobile'!DG8</f>
        <v/>
      </c>
      <c r="DH72" s="2969">
        <f>DH7-'CA Mobile'!DH8</f>
        <v/>
      </c>
      <c r="DI72" s="2965" t="n"/>
      <c r="DJ72" s="2965" t="n"/>
      <c r="DK72" s="2965" t="n"/>
      <c r="DT72" s="2886" t="n"/>
      <c r="DU72" s="2886" t="n"/>
    </row>
    <row customFormat="1" customHeight="1" hidden="1" ht="13" r="73" s="2919">
      <c r="A73" s="2970" t="n"/>
      <c r="B73" s="2921" t="n"/>
      <c r="C73" s="2921" t="n"/>
      <c r="D73" s="2967">
        <f>D15-'Marge Mobile'!D58</f>
        <v/>
      </c>
      <c r="E73" s="2967">
        <f>E15-'Marge Mobile'!E58</f>
        <v/>
      </c>
      <c r="F73" s="2967">
        <f>F15-'Marge Mobile'!F58</f>
        <v/>
      </c>
      <c r="G73" s="2967">
        <f>G15-'Marge Mobile'!G58</f>
        <v/>
      </c>
      <c r="H73" s="2967">
        <f>H15-'Marge Mobile'!H58</f>
        <v/>
      </c>
      <c r="I73" s="2967">
        <f>I15-'Marge Mobile'!I58</f>
        <v/>
      </c>
      <c r="J73" s="2967" t="n"/>
      <c r="K73" s="2967" t="n"/>
      <c r="L73" s="2967">
        <f>L15-'Marge Mobile'!L58</f>
        <v/>
      </c>
      <c r="M73" s="2967">
        <f>M15-'Marge Mobile'!M58</f>
        <v/>
      </c>
      <c r="N73" s="2967">
        <f>N15-'Marge Mobile'!N58</f>
        <v/>
      </c>
      <c r="O73" s="2967">
        <f>O15-'Marge Mobile'!O58</f>
        <v/>
      </c>
      <c r="P73" s="2967">
        <f>P15-'Marge Mobile'!P58</f>
        <v/>
      </c>
      <c r="Q73" s="2967">
        <f>Q15-'Marge Mobile'!Q58</f>
        <v/>
      </c>
      <c r="R73" s="2967">
        <f>R15-'Marge Mobile'!R58</f>
        <v/>
      </c>
      <c r="S73" s="2967">
        <f>S15-'Marge Mobile'!S58</f>
        <v/>
      </c>
      <c r="T73" s="2967">
        <f>T15-'Marge Mobile'!T58</f>
        <v/>
      </c>
      <c r="U73" s="2967">
        <f>U15-'Marge Mobile'!U58</f>
        <v/>
      </c>
      <c r="V73" s="2967">
        <f>V15-'Marge Mobile'!V58</f>
        <v/>
      </c>
      <c r="W73" s="2967">
        <f>W15-'Marge Mobile'!W58</f>
        <v/>
      </c>
      <c r="X73" s="2967">
        <f>X15-'Marge Mobile'!X58</f>
        <v/>
      </c>
      <c r="Y73" s="2967">
        <f>Y15-'Marge Mobile'!Y58</f>
        <v/>
      </c>
      <c r="Z73" s="2967">
        <f>Z15-'Marge Mobile'!Z58</f>
        <v/>
      </c>
      <c r="AA73" s="2967">
        <f>AA15-'Marge Mobile'!AA58</f>
        <v/>
      </c>
      <c r="AB73" s="2967">
        <f>AB15-'Marge Mobile'!AB58</f>
        <v/>
      </c>
      <c r="AC73" s="2967">
        <f>AC15-'Marge Mobile'!AC58</f>
        <v/>
      </c>
      <c r="AD73" s="2967">
        <f>AD15-'Marge Mobile'!AD58</f>
        <v/>
      </c>
      <c r="AE73" s="2967">
        <f>AE15-'Marge Mobile'!AE58</f>
        <v/>
      </c>
      <c r="AF73" s="2967">
        <f>AF15-'Marge Mobile'!AF58</f>
        <v/>
      </c>
      <c r="AG73" s="2967">
        <f>AG15-'Marge Mobile'!AG58</f>
        <v/>
      </c>
      <c r="AH73" s="2967">
        <f>AH15-'Marge Mobile'!AH58</f>
        <v/>
      </c>
      <c r="AI73" s="2967">
        <f>AI15-'Marge Mobile'!AI58</f>
        <v/>
      </c>
      <c r="AJ73" s="2967">
        <f>AJ15-'Marge Mobile'!AJ58</f>
        <v/>
      </c>
      <c r="AK73" s="2967">
        <f>AK15-'Marge Mobile'!AK58</f>
        <v/>
      </c>
      <c r="AL73" s="2967">
        <f>AL15-'Marge Mobile'!AL58</f>
        <v/>
      </c>
      <c r="AM73" s="2967">
        <f>AM15-'Marge Mobile'!AM58</f>
        <v/>
      </c>
      <c r="AN73" s="2967">
        <f>AN15-'Marge Mobile'!AN58</f>
        <v/>
      </c>
      <c r="AO73" s="2967">
        <f>AO15-'Marge Mobile'!AO58</f>
        <v/>
      </c>
      <c r="AP73" s="2967">
        <f>AP15-'Marge Mobile'!AP58</f>
        <v/>
      </c>
      <c r="AQ73" s="2967">
        <f>AQ15-'Marge Mobile'!AQ58</f>
        <v/>
      </c>
      <c r="AR73" s="2967">
        <f>AR15-'Marge Mobile'!AR58</f>
        <v/>
      </c>
      <c r="AS73" s="2967">
        <f>AS15-'Marge Mobile'!AS58</f>
        <v/>
      </c>
      <c r="AT73" s="2967">
        <f>AT15-'Marge Mobile'!AT58</f>
        <v/>
      </c>
      <c r="AU73" s="2967" t="n">
        <v>0</v>
      </c>
      <c r="AV73" s="2967" t="n">
        <v>0</v>
      </c>
      <c r="AW73" s="2967" t="n">
        <v>0</v>
      </c>
      <c r="AX73" s="2967" t="n">
        <v>0</v>
      </c>
      <c r="AY73" s="2967" t="n">
        <v>0</v>
      </c>
      <c r="AZ73" s="2967" t="n">
        <v>0</v>
      </c>
      <c r="BA73" s="2967" t="n">
        <v>0</v>
      </c>
      <c r="BB73" s="2967">
        <f>BB15-'Marge Mobile'!BB58</f>
        <v/>
      </c>
      <c r="BC73" s="2967" t="n">
        <v>0</v>
      </c>
      <c r="BD73" s="2967" t="n">
        <v>0</v>
      </c>
      <c r="BE73" s="2967" t="n">
        <v>0</v>
      </c>
      <c r="BF73" s="2967" t="n">
        <v>0</v>
      </c>
      <c r="BG73" s="2967" t="n">
        <v>0</v>
      </c>
      <c r="BH73" s="2967" t="n">
        <v>0</v>
      </c>
      <c r="BI73" s="2967" t="n">
        <v>0</v>
      </c>
      <c r="BJ73" s="2967">
        <f>BJ15-'Marge Mobile'!BJ58</f>
        <v/>
      </c>
      <c r="BK73" s="2967">
        <f>BK15-'Marge Mobile'!BK58</f>
        <v/>
      </c>
      <c r="BL73" s="2967">
        <f>BL15-'Marge Mobile'!BL58</f>
        <v/>
      </c>
      <c r="BM73" s="2967">
        <f>BM15-'Marge Mobile'!BM58</f>
        <v/>
      </c>
      <c r="BN73" s="2967">
        <f>BN15-'Marge Mobile'!BN58</f>
        <v/>
      </c>
      <c r="BO73" s="2967">
        <f>BO15-'Marge Mobile'!BO58</f>
        <v/>
      </c>
      <c r="BP73" s="2967">
        <f>BP15-'Marge Mobile'!BP58</f>
        <v/>
      </c>
      <c r="BQ73" s="2967">
        <f>BQ15-'Marge Mobile'!BQ58</f>
        <v/>
      </c>
      <c r="BR73" s="2967">
        <f>BR15-'Marge Mobile'!BR58</f>
        <v/>
      </c>
      <c r="BS73" s="2967">
        <f>BS15-'Marge Mobile'!BS58</f>
        <v/>
      </c>
      <c r="BT73" s="2967">
        <f>BT15-'Marge Mobile'!BT58</f>
        <v/>
      </c>
      <c r="BU73" s="2967">
        <f>BU15-'Marge Mobile'!BU58</f>
        <v/>
      </c>
      <c r="BV73" s="2967">
        <f>BV15-'Marge Mobile'!BV58</f>
        <v/>
      </c>
      <c r="BW73" s="2967">
        <f>BW15-'Marge Mobile'!BW58</f>
        <v/>
      </c>
      <c r="BX73" s="2967">
        <f>BX15-'Marge Mobile'!BX58</f>
        <v/>
      </c>
      <c r="BY73" s="2967">
        <f>BY15-'Marge Mobile'!BY58</f>
        <v/>
      </c>
      <c r="BZ73" s="2967">
        <f>BZ15-'Marge Mobile'!BZ58</f>
        <v/>
      </c>
      <c r="CA73" s="2967">
        <f>CA15-'Marge Mobile'!CA58</f>
        <v/>
      </c>
      <c r="CB73" s="2967">
        <f>CB15-'Marge Mobile'!CB58</f>
        <v/>
      </c>
      <c r="CC73" s="2967">
        <f>CC15-'Marge Mobile'!CC58</f>
        <v/>
      </c>
      <c r="CD73" s="2967">
        <f>CD15-'Marge Mobile'!CD58</f>
        <v/>
      </c>
      <c r="CE73" s="2967">
        <f>CE15-'Marge Mobile'!CE58</f>
        <v/>
      </c>
      <c r="CF73" s="2967">
        <f>CF15-'Marge Mobile'!CF58</f>
        <v/>
      </c>
      <c r="CG73" s="2967">
        <f>CG15-'Marge Mobile'!CG58</f>
        <v/>
      </c>
      <c r="CH73" s="2967">
        <f>CH15-'Marge Mobile'!CH58</f>
        <v/>
      </c>
      <c r="CI73" s="2967">
        <f>CI15-'Marge Mobile'!CI58</f>
        <v/>
      </c>
      <c r="CJ73" s="2967">
        <f>CJ15-'Marge Mobile'!CJ58</f>
        <v/>
      </c>
      <c r="CK73" s="2967">
        <f>CK15-'Marge Mobile'!CK58</f>
        <v/>
      </c>
      <c r="CL73" s="2967">
        <f>CL15-'Marge Mobile'!CL58</f>
        <v/>
      </c>
      <c r="CM73" s="2967">
        <f>CM15-'Marge Mobile'!CM58</f>
        <v/>
      </c>
      <c r="CN73" s="2967">
        <f>CN15-'Marge Mobile'!CN58</f>
        <v/>
      </c>
      <c r="CO73" s="2967">
        <f>CO15-'Marge Mobile'!CO58</f>
        <v/>
      </c>
      <c r="CP73" s="2967">
        <f>CP15-'Marge Mobile'!CP58</f>
        <v/>
      </c>
      <c r="CQ73" s="2967">
        <f>CQ15-'Marge Mobile'!CQ58</f>
        <v/>
      </c>
      <c r="CR73" s="2967">
        <f>CR15-'Marge Mobile'!CR58</f>
        <v/>
      </c>
      <c r="CS73" s="2967">
        <f>CS15-'Marge Mobile'!CS58</f>
        <v/>
      </c>
      <c r="CT73" s="2967">
        <f>CT15-'Marge Mobile'!CT58</f>
        <v/>
      </c>
      <c r="CU73" s="2967">
        <f>CU15-'Marge Mobile'!CU58</f>
        <v/>
      </c>
      <c r="CV73" s="2967">
        <f>CV15-'Marge Mobile'!CV58</f>
        <v/>
      </c>
      <c r="CW73" s="2968">
        <f>CW15-'Marge Mobile'!CW58</f>
        <v/>
      </c>
      <c r="CX73" s="2967">
        <f>CX15-'Marge Mobile'!CX58</f>
        <v/>
      </c>
      <c r="CY73" s="2967">
        <f>CY15-'Marge Mobile'!CY58</f>
        <v/>
      </c>
      <c r="CZ73" s="2967">
        <f>CZ15-'Marge Mobile'!CZ58</f>
        <v/>
      </c>
      <c r="DA73" s="2967">
        <f>DA15-'Marge Mobile'!DA58</f>
        <v/>
      </c>
      <c r="DB73" s="2967">
        <f>DB15-'Marge Mobile'!DB58</f>
        <v/>
      </c>
      <c r="DC73" s="2967">
        <f>DC15-'Marge Mobile'!DC58</f>
        <v/>
      </c>
      <c r="DD73" s="2967">
        <f>DD15-'Marge Mobile'!DD58</f>
        <v/>
      </c>
      <c r="DE73" s="2967">
        <f>DE15-'Marge Mobile'!DE58</f>
        <v/>
      </c>
      <c r="DF73" s="2971">
        <f>DF15-'Marge Mobile'!DF58</f>
        <v/>
      </c>
      <c r="DG73" s="2971">
        <f>DG15-'Marge Mobile'!DG58</f>
        <v/>
      </c>
      <c r="DH73" s="2971">
        <f>DH15-'Marge Mobile'!DH58</f>
        <v/>
      </c>
      <c r="DI73" s="2943" t="n"/>
      <c r="DJ73" s="2943" t="n"/>
      <c r="DK73" s="2943" t="n"/>
      <c r="DT73" s="2886" t="n"/>
      <c r="DU73" s="2886" t="n"/>
    </row>
    <row customFormat="1" customHeight="1" hidden="1" ht="13" r="74" s="2919">
      <c r="A74" s="2970" t="n"/>
      <c r="B74" s="2921" t="n"/>
      <c r="C74" s="2921" t="n"/>
      <c r="D74" s="2967">
        <f>D20-'Marge Mobile'!D60</f>
        <v/>
      </c>
      <c r="E74" s="2967">
        <f>E20-'Marge Mobile'!E60</f>
        <v/>
      </c>
      <c r="F74" s="2967">
        <f>F20-'Marge Mobile'!F60</f>
        <v/>
      </c>
      <c r="G74" s="2967">
        <f>G20-'Marge Mobile'!G60</f>
        <v/>
      </c>
      <c r="H74" s="2967">
        <f>H20-'Marge Mobile'!H60</f>
        <v/>
      </c>
      <c r="I74" s="2967">
        <f>I20-'Marge Mobile'!I60</f>
        <v/>
      </c>
      <c r="J74" s="2967" t="n"/>
      <c r="K74" s="2967" t="n"/>
      <c r="L74" s="2967">
        <f>L20-'Marge Mobile'!L60</f>
        <v/>
      </c>
      <c r="M74" s="2967">
        <f>M20-'Marge Mobile'!M60</f>
        <v/>
      </c>
      <c r="N74" s="2967">
        <f>N20-'Marge Mobile'!N60</f>
        <v/>
      </c>
      <c r="O74" s="2967">
        <f>O20-'Marge Mobile'!O60</f>
        <v/>
      </c>
      <c r="P74" s="2967">
        <f>P20-'Marge Mobile'!P60</f>
        <v/>
      </c>
      <c r="Q74" s="2967">
        <f>Q20-'Marge Mobile'!Q60</f>
        <v/>
      </c>
      <c r="R74" s="2967">
        <f>R20-'Marge Mobile'!R60</f>
        <v/>
      </c>
      <c r="S74" s="2967">
        <f>S20-'Marge Mobile'!S60</f>
        <v/>
      </c>
      <c r="T74" s="2967">
        <f>T20-'Marge Mobile'!T60</f>
        <v/>
      </c>
      <c r="U74" s="2967">
        <f>U20-'Marge Mobile'!U60</f>
        <v/>
      </c>
      <c r="V74" s="2967">
        <f>V20-'Marge Mobile'!V60</f>
        <v/>
      </c>
      <c r="W74" s="2967">
        <f>W20-'Marge Mobile'!W60</f>
        <v/>
      </c>
      <c r="X74" s="2967">
        <f>X20-'Marge Mobile'!X60</f>
        <v/>
      </c>
      <c r="Y74" s="2967">
        <f>Y20-'Marge Mobile'!Y60</f>
        <v/>
      </c>
      <c r="Z74" s="2967">
        <f>Z20-'Marge Mobile'!Z60</f>
        <v/>
      </c>
      <c r="AA74" s="2967">
        <f>AA20-'Marge Mobile'!AA60</f>
        <v/>
      </c>
      <c r="AB74" s="2967">
        <f>AB20-'Marge Mobile'!AB60</f>
        <v/>
      </c>
      <c r="AC74" s="2967">
        <f>AC20-'Marge Mobile'!AC60</f>
        <v/>
      </c>
      <c r="AD74" s="2967">
        <f>AD20-'Marge Mobile'!AD60</f>
        <v/>
      </c>
      <c r="AE74" s="2967">
        <f>AE20-'Marge Mobile'!AE60</f>
        <v/>
      </c>
      <c r="AF74" s="2967">
        <f>AF20-'Marge Mobile'!AF60</f>
        <v/>
      </c>
      <c r="AG74" s="2967">
        <f>AG20-'Marge Mobile'!AG60</f>
        <v/>
      </c>
      <c r="AH74" s="2967">
        <f>AH20-'Marge Mobile'!AH60</f>
        <v/>
      </c>
      <c r="AI74" s="2967">
        <f>AI20-'Marge Mobile'!AI60</f>
        <v/>
      </c>
      <c r="AJ74" s="2967">
        <f>AJ20-'Marge Mobile'!AJ60</f>
        <v/>
      </c>
      <c r="AK74" s="2967">
        <f>AK20-'Marge Mobile'!AK60</f>
        <v/>
      </c>
      <c r="AL74" s="2967">
        <f>AL20-'Marge Mobile'!AL60</f>
        <v/>
      </c>
      <c r="AM74" s="2967">
        <f>AM20-'Marge Mobile'!AM60</f>
        <v/>
      </c>
      <c r="AN74" s="2967">
        <f>AN20-'Marge Mobile'!AN60</f>
        <v/>
      </c>
      <c r="AO74" s="2967">
        <f>AO20-'Marge Mobile'!AO60</f>
        <v/>
      </c>
      <c r="AP74" s="2967">
        <f>AP20-'Marge Mobile'!AP60</f>
        <v/>
      </c>
      <c r="AQ74" s="2967">
        <f>AQ20-'Marge Mobile'!AQ60</f>
        <v/>
      </c>
      <c r="AR74" s="2967">
        <f>AR20-'Marge Mobile'!AR60</f>
        <v/>
      </c>
      <c r="AS74" s="2967">
        <f>AS20-'Marge Mobile'!AS60</f>
        <v/>
      </c>
      <c r="AT74" s="2967">
        <f>AT20-'Marge Mobile'!AT60</f>
        <v/>
      </c>
      <c r="AU74" s="2967" t="n">
        <v>0</v>
      </c>
      <c r="AV74" s="2967" t="n">
        <v>0</v>
      </c>
      <c r="AW74" s="2967" t="n">
        <v>0</v>
      </c>
      <c r="AX74" s="2967" t="n">
        <v>0</v>
      </c>
      <c r="AY74" s="2967" t="n">
        <v>0</v>
      </c>
      <c r="AZ74" s="2967" t="n">
        <v>0</v>
      </c>
      <c r="BA74" s="2967" t="n">
        <v>0</v>
      </c>
      <c r="BB74" s="2967">
        <f>BB20-'Marge Mobile'!BB60</f>
        <v/>
      </c>
      <c r="BC74" s="2967" t="n">
        <v>0</v>
      </c>
      <c r="BD74" s="2967" t="n">
        <v>0</v>
      </c>
      <c r="BE74" s="2967" t="n">
        <v>0</v>
      </c>
      <c r="BF74" s="2967" t="n">
        <v>0</v>
      </c>
      <c r="BG74" s="2967" t="n">
        <v>0</v>
      </c>
      <c r="BH74" s="2967" t="n">
        <v>0</v>
      </c>
      <c r="BI74" s="2967" t="n">
        <v>0</v>
      </c>
      <c r="BJ74" s="2967">
        <f>BJ20-'Marge Mobile'!BJ60</f>
        <v/>
      </c>
      <c r="BK74" s="2967">
        <f>BK20-'Marge Mobile'!BK60</f>
        <v/>
      </c>
      <c r="BL74" s="2967">
        <f>BL20-'Marge Mobile'!BL60</f>
        <v/>
      </c>
      <c r="BM74" s="2967">
        <f>BM20-'Marge Mobile'!BM60</f>
        <v/>
      </c>
      <c r="BN74" s="2967">
        <f>BN20-'Marge Mobile'!BN60</f>
        <v/>
      </c>
      <c r="BO74" s="2967">
        <f>BO20-'Marge Mobile'!BO60</f>
        <v/>
      </c>
      <c r="BP74" s="2967">
        <f>BP20-'Marge Mobile'!BP60</f>
        <v/>
      </c>
      <c r="BQ74" s="2967">
        <f>BQ20-'Marge Mobile'!BQ60</f>
        <v/>
      </c>
      <c r="BR74" s="2967">
        <f>BR20-'Marge Mobile'!BR60</f>
        <v/>
      </c>
      <c r="BS74" s="2967">
        <f>BS20-'Marge Mobile'!BS60</f>
        <v/>
      </c>
      <c r="BT74" s="2967">
        <f>BT20-'Marge Mobile'!BT60</f>
        <v/>
      </c>
      <c r="BU74" s="2967">
        <f>BU20-'Marge Mobile'!BU60</f>
        <v/>
      </c>
      <c r="BV74" s="2967">
        <f>BV20-'Marge Mobile'!BV60</f>
        <v/>
      </c>
      <c r="BW74" s="2967">
        <f>BW20-'Marge Mobile'!BW60</f>
        <v/>
      </c>
      <c r="BX74" s="2967">
        <f>BX20-'Marge Mobile'!BX60</f>
        <v/>
      </c>
      <c r="BY74" s="2967">
        <f>BY20-'Marge Mobile'!BY60</f>
        <v/>
      </c>
      <c r="BZ74" s="2967">
        <f>BZ20-'Marge Mobile'!BZ60</f>
        <v/>
      </c>
      <c r="CA74" s="2967">
        <f>CA20-'Marge Mobile'!CA60</f>
        <v/>
      </c>
      <c r="CB74" s="2967">
        <f>CB20-'Marge Mobile'!CB60</f>
        <v/>
      </c>
      <c r="CC74" s="2967">
        <f>CC20-'Marge Mobile'!CC60</f>
        <v/>
      </c>
      <c r="CD74" s="2967">
        <f>CD20-'Marge Mobile'!CD60</f>
        <v/>
      </c>
      <c r="CE74" s="2967">
        <f>CE20-'Marge Mobile'!CE60</f>
        <v/>
      </c>
      <c r="CF74" s="2967">
        <f>CF20-'Marge Mobile'!CF60</f>
        <v/>
      </c>
      <c r="CG74" s="2967">
        <f>CG20-'Marge Mobile'!CG60</f>
        <v/>
      </c>
      <c r="CH74" s="2967">
        <f>CH20-'Marge Mobile'!CH60</f>
        <v/>
      </c>
      <c r="CI74" s="2967">
        <f>CI20-'Marge Mobile'!CI60</f>
        <v/>
      </c>
      <c r="CJ74" s="2967">
        <f>CJ20-'Marge Mobile'!CJ60</f>
        <v/>
      </c>
      <c r="CK74" s="2967">
        <f>CK20-'Marge Mobile'!CK60</f>
        <v/>
      </c>
      <c r="CL74" s="2967">
        <f>CL20-'Marge Mobile'!CL60</f>
        <v/>
      </c>
      <c r="CM74" s="2967">
        <f>CM20-'Marge Mobile'!CM60</f>
        <v/>
      </c>
      <c r="CN74" s="2967">
        <f>CN20-'Marge Mobile'!CN60</f>
        <v/>
      </c>
      <c r="CO74" s="2967">
        <f>CO20-'Marge Mobile'!CO60</f>
        <v/>
      </c>
      <c r="CP74" s="2967">
        <f>CP20-'Marge Mobile'!CP60</f>
        <v/>
      </c>
      <c r="CQ74" s="2967">
        <f>CQ20-'Marge Mobile'!CQ60</f>
        <v/>
      </c>
      <c r="CR74" s="2967">
        <f>CR20-'Marge Mobile'!CR60</f>
        <v/>
      </c>
      <c r="CS74" s="2967">
        <f>CS20-'Marge Mobile'!CS60</f>
        <v/>
      </c>
      <c r="CT74" s="2967">
        <f>CT20-'Marge Mobile'!CT60</f>
        <v/>
      </c>
      <c r="CU74" s="2967">
        <f>CU20-'Marge Mobile'!CU60</f>
        <v/>
      </c>
      <c r="CV74" s="2967">
        <f>CV20-'Marge Mobile'!CV60</f>
        <v/>
      </c>
      <c r="CW74" s="2968">
        <f>CW20-'Marge Mobile'!CW60</f>
        <v/>
      </c>
      <c r="CX74" s="2967">
        <f>CX20-'Marge Mobile'!CX60</f>
        <v/>
      </c>
      <c r="CY74" s="2967">
        <f>CY20-'Marge Mobile'!CY60</f>
        <v/>
      </c>
      <c r="CZ74" s="2967">
        <f>CZ20-'Marge Mobile'!CZ60</f>
        <v/>
      </c>
      <c r="DA74" s="2967">
        <f>DA20-'Marge Mobile'!DA60</f>
        <v/>
      </c>
      <c r="DB74" s="2967">
        <f>DB20-'Marge Mobile'!DB60</f>
        <v/>
      </c>
      <c r="DC74" s="2967">
        <f>DC20-'Marge Mobile'!DC60</f>
        <v/>
      </c>
      <c r="DD74" s="2967">
        <f>DD20-'Marge Mobile'!DD60</f>
        <v/>
      </c>
      <c r="DE74" s="2967">
        <f>DE20-'Marge Mobile'!DE60</f>
        <v/>
      </c>
      <c r="DF74" s="2971">
        <f>DF20-'Marge Mobile'!DF60</f>
        <v/>
      </c>
      <c r="DG74" s="2971">
        <f>DG20-'Marge Mobile'!DG60</f>
        <v/>
      </c>
      <c r="DH74" s="2971">
        <f>DH20-'Marge Mobile'!DH60</f>
        <v/>
      </c>
      <c r="DI74" s="2943" t="n"/>
      <c r="DJ74" s="2943" t="n"/>
      <c r="DK74" s="2943" t="n"/>
      <c r="DT74" s="2886" t="n"/>
      <c r="DU74" s="2886" t="n"/>
    </row>
    <row customFormat="1" customHeight="1" hidden="1" ht="13" r="75" s="2919">
      <c r="A75" s="2970" t="n"/>
      <c r="B75" s="2921" t="n"/>
      <c r="C75" s="2921" t="n"/>
      <c r="D75" s="2967">
        <f>D25+'Opex Consolidés'!D7</f>
        <v/>
      </c>
      <c r="E75" s="2967">
        <f>E25+'Opex Consolidés'!E7</f>
        <v/>
      </c>
      <c r="F75" s="2967">
        <f>F25+'Opex Consolidés'!F7</f>
        <v/>
      </c>
      <c r="G75" s="2967">
        <f>G25+'Opex Consolidés'!G7</f>
        <v/>
      </c>
      <c r="H75" s="2967">
        <f>H25+'Opex Consolidés'!H7</f>
        <v/>
      </c>
      <c r="I75" s="2967">
        <f>I25+'Opex Consolidés'!I7</f>
        <v/>
      </c>
      <c r="J75" s="2967" t="n"/>
      <c r="K75" s="2967" t="n"/>
      <c r="L75" s="2967">
        <f>L25+'Opex Consolidés'!L7</f>
        <v/>
      </c>
      <c r="M75" s="2967">
        <f>M25+'Opex Consolidés'!M7</f>
        <v/>
      </c>
      <c r="N75" s="2967">
        <f>N25+'Opex Consolidés'!N7</f>
        <v/>
      </c>
      <c r="O75" s="2967">
        <f>O25+'Opex Consolidés'!O7</f>
        <v/>
      </c>
      <c r="P75" s="2967">
        <f>P25+'Opex Consolidés'!P7</f>
        <v/>
      </c>
      <c r="Q75" s="2967">
        <f>Q25+'Opex Consolidés'!Q7</f>
        <v/>
      </c>
      <c r="R75" s="2967">
        <f>R25+'Opex Consolidés'!R7</f>
        <v/>
      </c>
      <c r="S75" s="2967">
        <f>S25+'Opex Consolidés'!S7</f>
        <v/>
      </c>
      <c r="T75" s="2967">
        <f>T25+'Opex Consolidés'!T7</f>
        <v/>
      </c>
      <c r="U75" s="2967">
        <f>U25+'Opex Consolidés'!U7</f>
        <v/>
      </c>
      <c r="V75" s="2967">
        <f>V25+'Opex Consolidés'!V7</f>
        <v/>
      </c>
      <c r="W75" s="2967">
        <f>W25+'Opex Consolidés'!W7</f>
        <v/>
      </c>
      <c r="X75" s="2967">
        <f>X25+'Opex Consolidés'!X7</f>
        <v/>
      </c>
      <c r="Y75" s="2967">
        <f>Y25+'Opex Consolidés'!Y7</f>
        <v/>
      </c>
      <c r="Z75" s="2967">
        <f>Z25+'Opex Consolidés'!Z7</f>
        <v/>
      </c>
      <c r="AA75" s="2967">
        <f>AA25+'Opex Consolidés'!AA7</f>
        <v/>
      </c>
      <c r="AB75" s="1852" t="e">
        <v>#REF!</v>
      </c>
      <c r="AC75" s="2967">
        <f>AC25+'Opex Consolidés'!AC7</f>
        <v/>
      </c>
      <c r="AD75" s="2967">
        <f>AD25+'Opex Consolidés'!AD7</f>
        <v/>
      </c>
      <c r="AE75" s="2967">
        <f>AE25+'Opex Consolidés'!AE7</f>
        <v/>
      </c>
      <c r="AF75" s="2967">
        <f>AF25+'Opex Consolidés'!AF7</f>
        <v/>
      </c>
      <c r="AG75" s="2967">
        <f>AG25+'Opex Consolidés'!AG7</f>
        <v/>
      </c>
      <c r="AH75" s="2967">
        <f>AH25+'Opex Consolidés'!AH7</f>
        <v/>
      </c>
      <c r="AI75" s="2967">
        <f>AI25+'Opex Consolidés'!AI7</f>
        <v/>
      </c>
      <c r="AJ75" s="2967">
        <f>AJ25+'Opex Consolidés'!AJ7</f>
        <v/>
      </c>
      <c r="AK75" s="2967">
        <f>AK25+'Opex Consolidés'!AK7</f>
        <v/>
      </c>
      <c r="AL75" s="2967">
        <f>AL25+'Opex Consolidés'!AL7</f>
        <v/>
      </c>
      <c r="AM75" s="2967">
        <f>AM25+'Opex Consolidés'!AM7</f>
        <v/>
      </c>
      <c r="AN75" s="2967">
        <f>AN25+'Opex Consolidés'!AN7</f>
        <v/>
      </c>
      <c r="AO75" s="2967">
        <f>AO25+'Opex Consolidés'!AO7</f>
        <v/>
      </c>
      <c r="AP75" s="2967">
        <f>AP25+'Opex Consolidés'!AP7</f>
        <v/>
      </c>
      <c r="AQ75" s="2967">
        <f>AQ25+'Opex Consolidés'!AQ7</f>
        <v/>
      </c>
      <c r="AR75" s="2967">
        <f>AR25+'Opex Consolidés'!AR7</f>
        <v/>
      </c>
      <c r="AS75" s="2967">
        <f>AS25+'Opex Consolidés'!AS7</f>
        <v/>
      </c>
      <c r="AT75" s="2967">
        <f>AT25+'Opex Consolidés'!AT7</f>
        <v/>
      </c>
      <c r="AU75" s="2967" t="n">
        <v>0</v>
      </c>
      <c r="AV75" s="2967" t="n">
        <v>0</v>
      </c>
      <c r="AW75" s="2967" t="n">
        <v>0</v>
      </c>
      <c r="AX75" s="2967" t="n">
        <v>0</v>
      </c>
      <c r="AY75" s="2967" t="n">
        <v>0</v>
      </c>
      <c r="AZ75" s="2967" t="n">
        <v>0</v>
      </c>
      <c r="BA75" s="2967" t="n">
        <v>-0.1784545385722207</v>
      </c>
      <c r="BB75" s="2967">
        <f>BB25+'Opex Consolidés'!BB7</f>
        <v/>
      </c>
      <c r="BC75" s="2967" t="n">
        <v>0</v>
      </c>
      <c r="BD75" s="2967" t="n">
        <v>0</v>
      </c>
      <c r="BE75" s="2967" t="n">
        <v>0</v>
      </c>
      <c r="BF75" s="2967" t="n">
        <v>0</v>
      </c>
      <c r="BG75" s="2967" t="n">
        <v>0</v>
      </c>
      <c r="BH75" s="2967" t="n">
        <v>0</v>
      </c>
      <c r="BI75" s="2967" t="n">
        <v>0.05208695509105921</v>
      </c>
      <c r="BJ75" s="2967">
        <f>BJ25+'Opex Consolidés'!BJ7</f>
        <v/>
      </c>
      <c r="BK75" s="2967">
        <f>BK25+'Opex Consolidés'!BK7</f>
        <v/>
      </c>
      <c r="BL75" s="2967">
        <f>BL25+'Opex Consolidés'!BL7</f>
        <v/>
      </c>
      <c r="BM75" s="2967">
        <f>BM25+'Opex Consolidés'!BM7</f>
        <v/>
      </c>
      <c r="BN75" s="2967">
        <f>BN25+'Opex Consolidés'!BN7</f>
        <v/>
      </c>
      <c r="BO75" s="2967">
        <f>BO25+'Opex Consolidés'!BO7</f>
        <v/>
      </c>
      <c r="BP75" s="2967">
        <f>BP25+'Opex Consolidés'!BP7</f>
        <v/>
      </c>
      <c r="BQ75" s="2967">
        <f>BQ25+'Opex Consolidés'!BQ7</f>
        <v/>
      </c>
      <c r="BR75" s="2967">
        <f>BR25+'Opex Consolidés'!BR7</f>
        <v/>
      </c>
      <c r="BS75" s="2967">
        <f>BS25+'Opex Consolidés'!BS7</f>
        <v/>
      </c>
      <c r="BT75" s="2967">
        <f>BT25+'Opex Consolidés'!BT7</f>
        <v/>
      </c>
      <c r="BU75" s="2967">
        <f>BU25+'Opex Consolidés'!BU7</f>
        <v/>
      </c>
      <c r="BV75" s="2967">
        <f>BV25+'Opex Consolidés'!BV7</f>
        <v/>
      </c>
      <c r="BW75" s="2967">
        <f>BW25+'Opex Consolidés'!BW7</f>
        <v/>
      </c>
      <c r="BX75" s="2967">
        <f>BX25+'Opex Consolidés'!BX7</f>
        <v/>
      </c>
      <c r="BY75" s="2967">
        <f>BY25+'Opex Consolidés'!BY7</f>
        <v/>
      </c>
      <c r="BZ75" s="2967">
        <f>BZ25+'Opex Consolidés'!BZ7</f>
        <v/>
      </c>
      <c r="CA75" s="2967">
        <f>CA25+'Opex Consolidés'!CA7</f>
        <v/>
      </c>
      <c r="CB75" s="2967">
        <f>CB25+'Opex Consolidés'!CB7</f>
        <v/>
      </c>
      <c r="CC75" s="2967">
        <f>CC25+'Opex Consolidés'!CC7</f>
        <v/>
      </c>
      <c r="CD75" s="2967">
        <f>CD25+'Opex Consolidés'!CD7</f>
        <v/>
      </c>
      <c r="CE75" s="2967">
        <f>CE25+'Opex Consolidés'!CE7</f>
        <v/>
      </c>
      <c r="CF75" s="2967">
        <f>CF25+'Opex Consolidés'!CF7</f>
        <v/>
      </c>
      <c r="CG75" s="2967">
        <f>CG25+'Opex Consolidés'!CG7</f>
        <v/>
      </c>
      <c r="CH75" s="2967">
        <f>CH25+'Opex Consolidés'!CH7</f>
        <v/>
      </c>
      <c r="CI75" s="2967">
        <f>CI25+'Opex Consolidés'!CI7</f>
        <v/>
      </c>
      <c r="CJ75" s="2967">
        <f>CJ25+'Opex Consolidés'!CJ7</f>
        <v/>
      </c>
      <c r="CK75" s="2967">
        <f>CK25+'Opex Consolidés'!CK7</f>
        <v/>
      </c>
      <c r="CL75" s="2967">
        <f>CL25+'Opex Consolidés'!CL7</f>
        <v/>
      </c>
      <c r="CM75" s="2967">
        <f>CM25+'Opex Consolidés'!CM7</f>
        <v/>
      </c>
      <c r="CN75" s="2967">
        <f>CN25+'Opex Consolidés'!CN7</f>
        <v/>
      </c>
      <c r="CO75" s="2967">
        <f>CO25+'Opex Consolidés'!CO7</f>
        <v/>
      </c>
      <c r="CP75" s="2967">
        <f>CP25+'Opex Consolidés'!CP7</f>
        <v/>
      </c>
      <c r="CQ75" s="2967">
        <f>CQ25+'Opex Consolidés'!CQ7</f>
        <v/>
      </c>
      <c r="CR75" s="2967">
        <f>CR25+'Opex Consolidés'!CR7</f>
        <v/>
      </c>
      <c r="CS75" s="2967">
        <f>CS25+'Opex Consolidés'!CS7</f>
        <v/>
      </c>
      <c r="CT75" s="2967">
        <f>CT25+'Opex Consolidés'!CT7</f>
        <v/>
      </c>
      <c r="CU75" s="2967">
        <f>CU25+'Opex Consolidés'!CU7</f>
        <v/>
      </c>
      <c r="CV75" s="2967">
        <f>CV25+'Opex Consolidés'!CV7</f>
        <v/>
      </c>
      <c r="CW75" s="2968">
        <f>CW25+'Opex Consolidés'!CW7</f>
        <v/>
      </c>
      <c r="CX75" s="2967">
        <f>CX25+'Opex Consolidés'!CX7</f>
        <v/>
      </c>
      <c r="CY75" s="2967">
        <f>CY25+'Opex Consolidés'!CY7</f>
        <v/>
      </c>
      <c r="CZ75" s="2967">
        <f>CZ25+'Opex Consolidés'!CZ7</f>
        <v/>
      </c>
      <c r="DA75" s="2967">
        <f>DA25+'Opex Consolidés'!DA7</f>
        <v/>
      </c>
      <c r="DB75" s="2967">
        <f>DB25+'Opex Consolidés'!DB7</f>
        <v/>
      </c>
      <c r="DC75" s="2967">
        <f>DC25+'Opex Consolidés'!DC7</f>
        <v/>
      </c>
      <c r="DD75" s="2967">
        <f>DD25+'Opex Consolidés'!DD7</f>
        <v/>
      </c>
      <c r="DE75" s="2967">
        <f>DE25+'Opex Consolidés'!DE7</f>
        <v/>
      </c>
      <c r="DF75" s="2967">
        <f>DF25+'Opex Consolidés'!DF7</f>
        <v/>
      </c>
      <c r="DG75" s="2967">
        <f>DG25+'Opex Consolidés'!DG7</f>
        <v/>
      </c>
      <c r="DH75" s="2967">
        <f>DH25+'Opex Consolidés'!DH7</f>
        <v/>
      </c>
      <c r="DI75" s="2943" t="n"/>
      <c r="DJ75" s="2943" t="n"/>
      <c r="DK75" s="2943" t="n"/>
      <c r="DT75" s="2886" t="n"/>
      <c r="DU75" s="2886" t="n"/>
    </row>
    <row customFormat="1" customHeight="1" ht="13" r="76" s="2919">
      <c r="A76" s="2921" t="n"/>
      <c r="B76" s="2921" t="n"/>
      <c r="C76" s="2921" t="n"/>
      <c r="D76" s="2921" t="n"/>
      <c r="E76" s="2921" t="n"/>
      <c r="F76" s="2921" t="n"/>
      <c r="G76" s="2921" t="n"/>
      <c r="H76" s="2921" t="n"/>
      <c r="I76" s="2921" t="n"/>
      <c r="J76" s="2921" t="n"/>
      <c r="K76" s="2921" t="n"/>
      <c r="L76" s="2921" t="n"/>
      <c r="M76" s="2921" t="n"/>
      <c r="N76" s="2921" t="n"/>
      <c r="O76" s="2921" t="n"/>
      <c r="P76" s="2841" t="n"/>
      <c r="Q76" s="2841" t="n"/>
      <c r="R76" s="2841" t="n"/>
      <c r="S76" s="2841" t="n"/>
      <c r="T76" s="2944" t="n"/>
      <c r="U76" s="2921" t="n"/>
      <c r="V76" s="2921" t="n"/>
      <c r="W76" s="2921" t="n"/>
      <c r="X76" s="2921" t="n"/>
      <c r="Y76" s="2921" t="n"/>
      <c r="Z76" s="2921" t="n"/>
      <c r="AA76" s="2921" t="n"/>
      <c r="AB76" s="1340" t="n"/>
      <c r="AC76" s="2921" t="n"/>
      <c r="AD76" s="2921" t="n"/>
      <c r="AE76" s="2921" t="n"/>
      <c r="AF76" s="2921" t="n"/>
      <c r="AG76" s="2921" t="n"/>
      <c r="AH76" s="2921" t="n"/>
      <c r="AI76" s="2921" t="n"/>
      <c r="AJ76" s="2921" t="n"/>
      <c r="AK76" s="2921" t="n"/>
      <c r="AM76" s="2921" t="n"/>
      <c r="AN76" s="2921" t="n"/>
      <c r="AO76" s="2921" t="n"/>
      <c r="AP76" s="2921" t="n"/>
      <c r="AQ76" s="2921" t="n"/>
      <c r="AR76" s="2921" t="n"/>
      <c r="AS76" s="2921" t="n"/>
      <c r="AT76" s="2921" t="n"/>
      <c r="AU76" s="2921" t="n"/>
      <c r="AV76" s="2921" t="n"/>
      <c r="AW76" s="2921" t="n"/>
      <c r="AX76" s="2921" t="n"/>
      <c r="AY76" s="2921" t="n"/>
      <c r="AZ76" s="2921" t="n"/>
      <c r="BA76" s="2921" t="n"/>
      <c r="BB76" s="2921" t="n"/>
      <c r="BC76" s="2921" t="n"/>
      <c r="BD76" s="2921" t="n"/>
      <c r="BE76" s="2921" t="n"/>
      <c r="BF76" s="2921" t="n"/>
      <c r="BG76" s="2921" t="n"/>
      <c r="BH76" s="2921" t="n"/>
      <c r="BI76" s="288" t="n"/>
      <c r="BJ76" s="2921" t="n"/>
      <c r="BK76" s="2921" t="n"/>
      <c r="BL76" s="2921" t="n"/>
      <c r="BM76" s="2921" t="n"/>
      <c r="BN76" s="2921" t="n"/>
      <c r="BO76" s="2921" t="n"/>
      <c r="BP76" s="2921" t="n"/>
      <c r="BQ76" s="2921" t="n"/>
      <c r="BR76" s="2921" t="n"/>
      <c r="BS76" s="2921" t="n"/>
      <c r="BT76" s="2921" t="n"/>
      <c r="BU76" s="2921" t="n"/>
      <c r="BV76" s="2921" t="n"/>
      <c r="BW76" s="2921" t="n"/>
      <c r="BX76" s="2921" t="n"/>
      <c r="BY76" s="2921" t="n"/>
      <c r="BZ76" s="2921" t="n"/>
      <c r="CA76" s="2921" t="n"/>
      <c r="CB76" s="2921" t="n"/>
      <c r="CC76" s="2921" t="n"/>
      <c r="CD76" s="2921" t="n"/>
      <c r="CE76" s="2921" t="n"/>
      <c r="CF76" s="2921" t="n"/>
      <c r="CG76" s="2921" t="n"/>
      <c r="CH76" s="2921" t="n"/>
      <c r="CI76" s="2921" t="n"/>
      <c r="CK76" s="2921" t="n"/>
      <c r="CL76" s="2921" t="n"/>
      <c r="CM76" s="2842" t="n"/>
      <c r="CN76" s="2842" t="n"/>
      <c r="CO76" s="2921" t="n"/>
      <c r="CP76" s="2921" t="n"/>
      <c r="CQ76" s="2921" t="n"/>
      <c r="CR76" s="2843" t="n"/>
      <c r="CS76" s="2972" t="n"/>
      <c r="CT76" s="2972" t="n"/>
      <c r="CU76" s="2843" t="n"/>
      <c r="CV76" s="2843" t="n"/>
      <c r="CW76" s="2843" t="n"/>
      <c r="CX76" s="1340" t="n"/>
      <c r="CZ76" s="2891" t="n"/>
      <c r="DA76" s="2891" t="n"/>
      <c r="DB76" s="2891" t="n"/>
      <c r="DC76" s="2891" t="n"/>
      <c r="DD76" s="2891" t="n"/>
      <c r="DE76" s="27" t="n"/>
      <c r="DF76" s="27" t="n"/>
      <c r="DG76" s="27" t="n"/>
      <c r="DH76" s="27" t="n"/>
      <c r="DI76" s="2943" t="n"/>
      <c r="DJ76" s="2943" t="n"/>
      <c r="DK76" s="2943" t="n"/>
      <c r="DT76" s="2886" t="n"/>
      <c r="DU76" s="2886" t="n"/>
    </row>
    <row customFormat="1" customHeight="1" ht="13" r="77" s="2919">
      <c r="A77" s="2921" t="n"/>
      <c r="B77" s="2921" t="n"/>
      <c r="C77" s="2921" t="n"/>
      <c r="D77" s="2921" t="n"/>
      <c r="E77" s="2921" t="n"/>
      <c r="F77" s="2921" t="n"/>
      <c r="G77" s="2921" t="n"/>
      <c r="H77" s="2921" t="n"/>
      <c r="I77" s="2921" t="n"/>
      <c r="J77" s="2921" t="n"/>
      <c r="K77" s="2921" t="n"/>
      <c r="L77" s="2921" t="n"/>
      <c r="M77" s="2921" t="n"/>
      <c r="N77" s="2921" t="n"/>
      <c r="O77" s="2921" t="n"/>
      <c r="P77" s="2841" t="n"/>
      <c r="Q77" s="2841" t="n"/>
      <c r="R77" s="2841" t="n"/>
      <c r="S77" s="2841" t="n"/>
      <c r="T77" s="2944" t="n"/>
      <c r="U77" s="2921" t="n"/>
      <c r="V77" s="2921" t="n"/>
      <c r="W77" s="2921" t="n"/>
      <c r="X77" s="2921" t="n"/>
      <c r="Y77" s="2921" t="n"/>
      <c r="Z77" s="2921" t="n"/>
      <c r="AA77" s="2921" t="n"/>
      <c r="AB77" s="1340" t="n"/>
      <c r="AC77" s="2921" t="n"/>
      <c r="AD77" s="2921" t="n"/>
      <c r="AE77" s="2921" t="n"/>
      <c r="AF77" s="2921" t="n"/>
      <c r="AG77" s="2921" t="n"/>
      <c r="AH77" s="2921" t="n"/>
      <c r="AI77" s="2921" t="n"/>
      <c r="AJ77" s="2921" t="n"/>
      <c r="AK77" s="2921" t="n"/>
      <c r="AL77" s="2921" t="n"/>
      <c r="AM77" s="2921" t="n"/>
      <c r="AN77" s="2921" t="n"/>
      <c r="AO77" s="2921" t="n"/>
      <c r="AP77" s="2921" t="n"/>
      <c r="AQ77" s="2921" t="n"/>
      <c r="AR77" s="2921" t="n"/>
      <c r="AS77" s="2921" t="n"/>
      <c r="AT77" s="2921" t="n"/>
      <c r="AU77" s="2921" t="n"/>
      <c r="AV77" s="2921" t="n"/>
      <c r="AW77" s="2921" t="n"/>
      <c r="AX77" s="2921" t="n"/>
      <c r="AY77" s="2921" t="n"/>
      <c r="AZ77" s="2921" t="n"/>
      <c r="BA77" s="2921" t="n"/>
      <c r="BB77" s="2921" t="n"/>
      <c r="BC77" s="2921" t="n"/>
      <c r="BD77" s="2921" t="n"/>
      <c r="BE77" s="2921" t="n"/>
      <c r="BF77" s="2921" t="n"/>
      <c r="BG77" s="2921" t="n"/>
      <c r="BH77" s="2921" t="n"/>
      <c r="BI77" s="288" t="n"/>
      <c r="BJ77" s="2921" t="n"/>
      <c r="BK77" s="2921" t="n"/>
      <c r="BL77" s="2921" t="n"/>
      <c r="BM77" s="2921" t="n"/>
      <c r="BN77" s="2921" t="n"/>
      <c r="BO77" s="2921" t="n"/>
      <c r="BP77" s="2921" t="n"/>
      <c r="BQ77" s="2921" t="n"/>
      <c r="BR77" s="2921" t="n"/>
      <c r="BS77" s="2921" t="n"/>
      <c r="BT77" s="2921" t="n"/>
      <c r="BU77" s="2921" t="n"/>
      <c r="BV77" s="2921" t="n"/>
      <c r="BW77" s="2921" t="n"/>
      <c r="BX77" s="2921" t="n"/>
      <c r="BY77" s="2921" t="n"/>
      <c r="BZ77" s="2921" t="n"/>
      <c r="CA77" s="2921" t="n"/>
      <c r="CB77" s="2921" t="n"/>
      <c r="CC77" s="2921" t="n"/>
      <c r="CD77" s="2921" t="n"/>
      <c r="CE77" s="2921" t="n"/>
      <c r="CF77" s="2921" t="n"/>
      <c r="CG77" s="2921" t="n"/>
      <c r="CH77" s="2921" t="n"/>
      <c r="CI77" s="2921" t="n"/>
      <c r="CK77" s="2921" t="n"/>
      <c r="CL77" s="2921" t="n"/>
      <c r="CM77" s="2842" t="n"/>
      <c r="CN77" s="2842" t="n"/>
      <c r="CO77" s="2921" t="n"/>
      <c r="CP77" s="2921" t="n"/>
      <c r="CQ77" s="2921" t="n"/>
      <c r="CR77" s="2843" t="n"/>
      <c r="CS77" s="2843" t="n"/>
      <c r="CT77" s="2843" t="n"/>
      <c r="CU77" s="2843" t="n"/>
      <c r="CV77" s="2843" t="n"/>
      <c r="CW77" s="2843" t="n"/>
      <c r="CX77" s="1340" t="n"/>
      <c r="CZ77" s="2891" t="n"/>
      <c r="DA77" s="2891" t="n"/>
      <c r="DB77" s="2891" t="n"/>
      <c r="DC77" s="2891" t="n"/>
      <c r="DD77" s="2891" t="n"/>
      <c r="DE77" s="27" t="n"/>
      <c r="DF77" s="27" t="n"/>
      <c r="DG77" s="27" t="n"/>
      <c r="DH77" s="27" t="n"/>
      <c r="DI77" s="2943" t="n"/>
      <c r="DJ77" s="2943" t="n"/>
      <c r="DK77" s="2943" t="n"/>
      <c r="DT77" s="2886" t="n"/>
      <c r="DU77" s="2886" t="n"/>
    </row>
    <row customFormat="1" customHeight="1" ht="13" r="78" s="2919">
      <c r="A78" s="2921" t="n"/>
      <c r="B78" s="2921" t="n"/>
      <c r="C78" s="2921" t="n"/>
      <c r="D78" s="2921" t="n"/>
      <c r="E78" s="2921" t="n"/>
      <c r="F78" s="2921" t="n"/>
      <c r="G78" s="2921" t="n"/>
      <c r="H78" s="2921" t="n"/>
      <c r="I78" s="2921" t="n"/>
      <c r="J78" s="2921" t="n"/>
      <c r="K78" s="2921" t="n"/>
      <c r="L78" s="2921" t="n"/>
      <c r="M78" s="2921" t="n"/>
      <c r="N78" s="2921" t="n"/>
      <c r="O78" s="2921" t="n"/>
      <c r="P78" s="2841" t="n"/>
      <c r="Q78" s="2841" t="n"/>
      <c r="R78" s="2841" t="n"/>
      <c r="S78" s="2841" t="n"/>
      <c r="T78" s="2944" t="n"/>
      <c r="U78" s="2921" t="n"/>
      <c r="V78" s="2921" t="n"/>
      <c r="W78" s="2921" t="n"/>
      <c r="X78" s="2921" t="n"/>
      <c r="Y78" s="2921" t="n"/>
      <c r="Z78" s="2921" t="n"/>
      <c r="AA78" s="2921" t="n"/>
      <c r="AB78" s="1340" t="n"/>
      <c r="AC78" s="2921" t="n"/>
      <c r="AD78" s="2921" t="n"/>
      <c r="AE78" s="2921" t="n"/>
      <c r="AF78" s="2921" t="n"/>
      <c r="AG78" s="2921" t="n"/>
      <c r="AH78" s="2921" t="n"/>
      <c r="AI78" s="2921" t="n"/>
      <c r="AJ78" s="2921" t="n"/>
      <c r="AK78" s="2921" t="n"/>
      <c r="AL78" s="2921" t="n"/>
      <c r="AM78" s="2921" t="n"/>
      <c r="AN78" s="2921" t="n"/>
      <c r="AO78" s="2921" t="n"/>
      <c r="AP78" s="2921" t="n"/>
      <c r="AQ78" s="2921" t="n"/>
      <c r="AR78" s="2921" t="n"/>
      <c r="AS78" s="2921" t="n"/>
      <c r="AT78" s="2921" t="n"/>
      <c r="AU78" s="2921" t="n"/>
      <c r="AV78" s="2921" t="n"/>
      <c r="AW78" s="2921" t="n"/>
      <c r="AX78" s="2921" t="n"/>
      <c r="AY78" s="2921" t="n"/>
      <c r="AZ78" s="2921" t="n"/>
      <c r="BA78" s="2921" t="n"/>
      <c r="BB78" s="2921" t="n"/>
      <c r="BC78" s="2921" t="n"/>
      <c r="BD78" s="2921" t="n"/>
      <c r="BE78" s="2921" t="n"/>
      <c r="BF78" s="2921" t="n"/>
      <c r="BG78" s="2921" t="n"/>
      <c r="BH78" s="2921" t="n"/>
      <c r="BI78" s="288" t="n"/>
      <c r="BJ78" s="2921" t="n"/>
      <c r="BK78" s="2921" t="n"/>
      <c r="BL78" s="2921" t="n"/>
      <c r="BM78" s="2921" t="n"/>
      <c r="BN78" s="2921" t="n"/>
      <c r="BO78" s="2921" t="n"/>
      <c r="BP78" s="2921" t="n"/>
      <c r="BQ78" s="2921" t="n"/>
      <c r="BR78" s="2921" t="n"/>
      <c r="BS78" s="2921" t="n"/>
      <c r="BT78" s="2921" t="n"/>
      <c r="BU78" s="2921" t="n"/>
      <c r="BV78" s="2921" t="n"/>
      <c r="BW78" s="2921" t="n"/>
      <c r="BX78" s="2921" t="n"/>
      <c r="BY78" s="2921" t="n"/>
      <c r="BZ78" s="2921" t="n"/>
      <c r="CA78" s="2921" t="n"/>
      <c r="CB78" s="2921" t="n"/>
      <c r="CC78" s="2921" t="n"/>
      <c r="CD78" s="2921" t="n"/>
      <c r="CE78" s="2921" t="n"/>
      <c r="CF78" s="2921" t="n"/>
      <c r="CG78" s="2921" t="n"/>
      <c r="CH78" s="2921" t="n"/>
      <c r="CI78" s="2921" t="n"/>
      <c r="CK78" s="2921" t="n"/>
      <c r="CL78" s="2921" t="n"/>
      <c r="CM78" s="2842" t="n"/>
      <c r="CN78" s="2842" t="n"/>
      <c r="CO78" s="2921" t="n"/>
      <c r="CP78" s="2921" t="n"/>
      <c r="CQ78" s="2921" t="n"/>
      <c r="CR78" s="2841" t="n"/>
      <c r="CS78" s="2843" t="n"/>
      <c r="CT78" s="2843" t="n"/>
      <c r="CU78" s="2843" t="n"/>
      <c r="CV78" s="2843" t="n"/>
      <c r="CW78" s="2843" t="n"/>
      <c r="CX78" s="1340" t="n"/>
      <c r="CZ78" s="2891" t="n"/>
      <c r="DA78" s="2891" t="n"/>
      <c r="DB78" s="2891" t="n"/>
      <c r="DC78" s="2891" t="n"/>
      <c r="DD78" s="2891" t="n"/>
      <c r="DE78" s="27" t="n"/>
      <c r="DF78" s="27" t="n"/>
      <c r="DG78" s="27" t="n"/>
      <c r="DH78" s="27" t="n"/>
      <c r="DI78" s="2943" t="n"/>
      <c r="DJ78" s="2943" t="n"/>
      <c r="DK78" s="2943" t="n"/>
      <c r="DT78" s="2886" t="n"/>
      <c r="DU78" s="2886" t="n"/>
    </row>
    <row customFormat="1" customHeight="1" ht="13" r="79" s="2919">
      <c r="A79" s="2921" t="n"/>
      <c r="B79" s="2921" t="n"/>
      <c r="C79" s="2921" t="n"/>
      <c r="D79" s="2921" t="n"/>
      <c r="E79" s="2921" t="n"/>
      <c r="F79" s="2921" t="n"/>
      <c r="G79" s="2921" t="n"/>
      <c r="H79" s="2921" t="n"/>
      <c r="I79" s="2921" t="n"/>
      <c r="J79" s="2921" t="n"/>
      <c r="K79" s="2921" t="n"/>
      <c r="L79" s="2921" t="n"/>
      <c r="M79" s="2921" t="n"/>
      <c r="N79" s="2921" t="n"/>
      <c r="O79" s="2921" t="n"/>
      <c r="P79" s="2841" t="n"/>
      <c r="Q79" s="2841" t="n"/>
      <c r="R79" s="2841" t="n"/>
      <c r="S79" s="2841" t="n"/>
      <c r="T79" s="2944" t="n"/>
      <c r="U79" s="2921" t="n"/>
      <c r="V79" s="2921" t="n"/>
      <c r="W79" s="2921" t="n"/>
      <c r="X79" s="2921" t="n"/>
      <c r="Y79" s="2921" t="n"/>
      <c r="Z79" s="2921" t="n"/>
      <c r="AA79" s="2921" t="n"/>
      <c r="AB79" s="1340" t="n"/>
      <c r="AC79" s="2921" t="n"/>
      <c r="AD79" s="2921" t="n"/>
      <c r="AE79" s="2921" t="n"/>
      <c r="AF79" s="2921" t="n"/>
      <c r="AG79" s="2921" t="n"/>
      <c r="AH79" s="2921" t="n"/>
      <c r="AI79" s="2921" t="n"/>
      <c r="AJ79" s="2921" t="n"/>
      <c r="AK79" s="2921" t="n"/>
      <c r="AL79" s="2921" t="n"/>
      <c r="AM79" s="2921" t="n"/>
      <c r="AN79" s="2921" t="n"/>
      <c r="AO79" s="2921" t="n"/>
      <c r="AP79" s="2921" t="n"/>
      <c r="AQ79" s="2921" t="n"/>
      <c r="AR79" s="2921" t="n"/>
      <c r="AS79" s="2921" t="n"/>
      <c r="AT79" s="2921" t="n"/>
      <c r="AU79" s="2921" t="n"/>
      <c r="AV79" s="2921" t="n"/>
      <c r="AW79" s="2921" t="n"/>
      <c r="AX79" s="2921" t="n"/>
      <c r="AY79" s="2921" t="n"/>
      <c r="AZ79" s="2921" t="n"/>
      <c r="BA79" s="2921" t="n"/>
      <c r="BB79" s="2921" t="n"/>
      <c r="BC79" s="2921" t="n"/>
      <c r="BD79" s="2921" t="n"/>
      <c r="BE79" s="2921" t="n"/>
      <c r="BF79" s="2921" t="n"/>
      <c r="BG79" s="2921" t="n"/>
      <c r="BH79" s="2921" t="n"/>
      <c r="BI79" s="288" t="n"/>
      <c r="BJ79" s="2921" t="n"/>
      <c r="BK79" s="2921" t="n"/>
      <c r="BL79" s="2921" t="n"/>
      <c r="BM79" s="2921" t="n"/>
      <c r="BN79" s="2921" t="n"/>
      <c r="BO79" s="2921" t="n"/>
      <c r="BP79" s="2921" t="n"/>
      <c r="BQ79" s="2921" t="n"/>
      <c r="BR79" s="2921" t="n"/>
      <c r="BS79" s="2921" t="n"/>
      <c r="BT79" s="2921" t="n"/>
      <c r="BU79" s="2921" t="n"/>
      <c r="BV79" s="2921" t="n"/>
      <c r="BW79" s="2921" t="n"/>
      <c r="BX79" s="2921" t="n"/>
      <c r="BY79" s="2921" t="n"/>
      <c r="BZ79" s="2921" t="n"/>
      <c r="CA79" s="2921" t="n"/>
      <c r="CB79" s="2921" t="n"/>
      <c r="CC79" s="2921" t="n"/>
      <c r="CD79" s="2921" t="n"/>
      <c r="CE79" s="2921" t="n"/>
      <c r="CF79" s="2921" t="n"/>
      <c r="CG79" s="2921" t="n"/>
      <c r="CH79" s="2921" t="n"/>
      <c r="CI79" s="2921" t="n"/>
      <c r="CK79" s="2921" t="n"/>
      <c r="CL79" s="2921" t="n"/>
      <c r="CM79" s="2842" t="n"/>
      <c r="CN79" s="2842" t="n"/>
      <c r="CO79" s="2921" t="n"/>
      <c r="CP79" s="2921" t="n"/>
      <c r="CQ79" s="2921" t="n"/>
      <c r="CR79" s="2843" t="n"/>
      <c r="CS79" s="2843" t="n"/>
      <c r="CT79" s="2843" t="n"/>
      <c r="CU79" s="2843" t="n"/>
      <c r="CV79" s="2843" t="n"/>
      <c r="CW79" s="2843" t="n"/>
      <c r="CX79" s="1340" t="n"/>
      <c r="CZ79" s="2891" t="n"/>
      <c r="DA79" s="2891" t="n"/>
      <c r="DB79" s="2891" t="n"/>
      <c r="DC79" s="2891" t="n"/>
      <c r="DD79" s="2891" t="n"/>
      <c r="DE79" s="27" t="n"/>
      <c r="DF79" s="27" t="n"/>
      <c r="DG79" s="27" t="n"/>
      <c r="DH79" s="27" t="n"/>
      <c r="DI79" s="2943" t="n"/>
      <c r="DJ79" s="2943" t="n"/>
      <c r="DK79" s="2943" t="n"/>
      <c r="DT79" s="2886" t="n"/>
      <c r="DU79" s="2886" t="n"/>
    </row>
    <row customFormat="1" customHeight="1" ht="13" r="80" s="2919">
      <c r="A80" s="2921" t="n"/>
      <c r="B80" s="2921" t="n"/>
      <c r="C80" s="2921" t="n"/>
      <c r="D80" s="2921" t="n"/>
      <c r="E80" s="2921" t="n"/>
      <c r="F80" s="2921" t="n"/>
      <c r="G80" s="2921" t="n"/>
      <c r="H80" s="2921" t="n"/>
      <c r="I80" s="2921" t="n"/>
      <c r="J80" s="2921" t="n"/>
      <c r="K80" s="2921" t="n"/>
      <c r="L80" s="2921" t="n"/>
      <c r="M80" s="2921" t="n"/>
      <c r="N80" s="2921" t="n"/>
      <c r="O80" s="2921" t="n"/>
      <c r="P80" s="2841" t="n"/>
      <c r="Q80" s="2841" t="n"/>
      <c r="R80" s="2841" t="n"/>
      <c r="S80" s="2841" t="n"/>
      <c r="T80" s="2944" t="n"/>
      <c r="U80" s="2921" t="n"/>
      <c r="V80" s="2921" t="n"/>
      <c r="W80" s="2921" t="n"/>
      <c r="X80" s="2921" t="n"/>
      <c r="Y80" s="2921" t="n"/>
      <c r="Z80" s="2921" t="n"/>
      <c r="AA80" s="2921" t="n"/>
      <c r="AB80" s="1340" t="n"/>
      <c r="AC80" s="2921" t="n"/>
      <c r="AD80" s="2921" t="n"/>
      <c r="AE80" s="2921" t="n"/>
      <c r="AF80" s="2921" t="n"/>
      <c r="AG80" s="2921" t="n"/>
      <c r="AH80" s="2921" t="n"/>
      <c r="AI80" s="2921" t="n"/>
      <c r="AJ80" s="2921" t="n"/>
      <c r="AK80" s="2921" t="n"/>
      <c r="AL80" s="2921" t="n"/>
      <c r="AM80" s="2921" t="n"/>
      <c r="AN80" s="2921" t="n"/>
      <c r="AO80" s="2921" t="n"/>
      <c r="AP80" s="2921" t="n"/>
      <c r="AQ80" s="2921" t="n"/>
      <c r="AR80" s="2921" t="n"/>
      <c r="AS80" s="2921" t="n"/>
      <c r="AT80" s="2921" t="n"/>
      <c r="AU80" s="2921" t="n"/>
      <c r="AV80" s="2921" t="n"/>
      <c r="AW80" s="2921" t="n"/>
      <c r="AX80" s="2921" t="n"/>
      <c r="AY80" s="2921" t="n"/>
      <c r="AZ80" s="2921" t="n"/>
      <c r="BA80" s="2921" t="n"/>
      <c r="BB80" s="2921" t="n"/>
      <c r="BC80" s="2921" t="n"/>
      <c r="BD80" s="2921" t="n"/>
      <c r="BE80" s="2921" t="n"/>
      <c r="BF80" s="2921" t="n"/>
      <c r="BG80" s="2921" t="n"/>
      <c r="BH80" s="2921" t="n"/>
      <c r="BI80" s="288" t="n"/>
      <c r="BJ80" s="2921" t="n"/>
      <c r="BK80" s="2921" t="n"/>
      <c r="BL80" s="2921" t="n"/>
      <c r="BM80" s="2921" t="n"/>
      <c r="BN80" s="2921" t="n"/>
      <c r="BO80" s="2921" t="n"/>
      <c r="BP80" s="2921" t="n"/>
      <c r="BQ80" s="2921" t="n"/>
      <c r="BR80" s="2921" t="n"/>
      <c r="BS80" s="2921" t="n"/>
      <c r="BT80" s="2921" t="n"/>
      <c r="BU80" s="2921" t="n"/>
      <c r="BV80" s="2921" t="n"/>
      <c r="BW80" s="2921" t="n"/>
      <c r="BX80" s="2921" t="n"/>
      <c r="BY80" s="2921" t="n"/>
      <c r="BZ80" s="2921" t="n"/>
      <c r="CA80" s="2921" t="n"/>
      <c r="CB80" s="2921" t="n"/>
      <c r="CC80" s="2921" t="n"/>
      <c r="CD80" s="2921" t="n"/>
      <c r="CE80" s="2921" t="n"/>
      <c r="CF80" s="2921" t="n"/>
      <c r="CG80" s="2921" t="n"/>
      <c r="CH80" s="2921" t="n"/>
      <c r="CI80" s="2921" t="n"/>
      <c r="CK80" s="2921" t="n"/>
      <c r="CL80" s="2921" t="n"/>
      <c r="CM80" s="2842" t="n"/>
      <c r="CN80" s="2842" t="n"/>
      <c r="CO80" s="2921" t="n"/>
      <c r="CP80" s="2921" t="n"/>
      <c r="CQ80" s="2921" t="n"/>
      <c r="CR80" s="2843" t="n"/>
      <c r="CS80" s="2843" t="n"/>
      <c r="CT80" s="2843" t="n"/>
      <c r="CU80" s="2843" t="n"/>
      <c r="CV80" s="2843" t="n"/>
      <c r="CW80" s="2843" t="n"/>
      <c r="CX80" s="1340" t="n"/>
      <c r="CZ80" s="2891" t="n"/>
      <c r="DA80" s="2891" t="n"/>
      <c r="DB80" s="2891" t="n"/>
      <c r="DC80" s="2891" t="n"/>
      <c r="DD80" s="2891" t="n"/>
      <c r="DE80" s="27" t="n"/>
      <c r="DF80" s="27" t="n"/>
      <c r="DG80" s="27" t="n"/>
      <c r="DH80" s="27" t="n"/>
      <c r="DI80" s="2943" t="n"/>
      <c r="DJ80" s="2943" t="n"/>
      <c r="DK80" s="2943" t="n"/>
      <c r="DT80" s="2886" t="n"/>
      <c r="DU80" s="2886" t="n"/>
    </row>
    <row customFormat="1" customHeight="1" ht="13" r="81" s="2919">
      <c r="A81" s="2921" t="n"/>
      <c r="B81" s="2921" t="n"/>
      <c r="C81" s="2921" t="n"/>
      <c r="D81" s="2921" t="n"/>
      <c r="E81" s="2921" t="n"/>
      <c r="F81" s="2921" t="n"/>
      <c r="G81" s="2921" t="n"/>
      <c r="H81" s="2921" t="n"/>
      <c r="I81" s="2921" t="n"/>
      <c r="J81" s="2921" t="n"/>
      <c r="K81" s="2921" t="n"/>
      <c r="L81" s="2921" t="n"/>
      <c r="M81" s="2921" t="n"/>
      <c r="N81" s="2921" t="n"/>
      <c r="O81" s="2921" t="n"/>
      <c r="P81" s="2841" t="n"/>
      <c r="Q81" s="2841" t="n"/>
      <c r="R81" s="2841" t="n"/>
      <c r="S81" s="2841" t="n"/>
      <c r="T81" s="2944" t="n"/>
      <c r="U81" s="2921" t="n"/>
      <c r="V81" s="2921" t="n"/>
      <c r="W81" s="2921" t="n"/>
      <c r="X81" s="2921" t="n"/>
      <c r="Y81" s="2921" t="n"/>
      <c r="Z81" s="2921" t="n"/>
      <c r="AA81" s="2921" t="n"/>
      <c r="AB81" s="1340" t="n"/>
      <c r="AC81" s="2921" t="n"/>
      <c r="AD81" s="2921" t="n"/>
      <c r="AE81" s="2921" t="n"/>
      <c r="AF81" s="2921" t="n"/>
      <c r="AG81" s="2921" t="n"/>
      <c r="AH81" s="2921" t="n"/>
      <c r="AI81" s="2921" t="n"/>
      <c r="AJ81" s="2921" t="n"/>
      <c r="AK81" s="2921" t="n"/>
      <c r="AL81" s="2921" t="n"/>
      <c r="AM81" s="2921" t="n"/>
      <c r="AN81" s="2921" t="n"/>
      <c r="AO81" s="2921" t="n"/>
      <c r="AP81" s="2921" t="n"/>
      <c r="AQ81" s="2921" t="n"/>
      <c r="AR81" s="2921" t="n"/>
      <c r="AS81" s="2921" t="n"/>
      <c r="AT81" s="2921" t="n"/>
      <c r="AU81" s="2921" t="n"/>
      <c r="AV81" s="2921" t="n"/>
      <c r="AW81" s="2921" t="n"/>
      <c r="AX81" s="2921" t="n"/>
      <c r="AY81" s="2921" t="n"/>
      <c r="AZ81" s="2921" t="n"/>
      <c r="BA81" s="2921" t="n"/>
      <c r="BB81" s="2921" t="n"/>
      <c r="BC81" s="2921" t="n"/>
      <c r="BD81" s="2921" t="n"/>
      <c r="BE81" s="2921" t="n"/>
      <c r="BF81" s="2921" t="n"/>
      <c r="BG81" s="2921" t="n"/>
      <c r="BH81" s="2921" t="n"/>
      <c r="BI81" s="288" t="n"/>
      <c r="BJ81" s="2921" t="n"/>
      <c r="BK81" s="2921" t="n"/>
      <c r="BL81" s="2921" t="n"/>
      <c r="BM81" s="2921" t="n"/>
      <c r="BN81" s="2921" t="n"/>
      <c r="BO81" s="2921" t="n"/>
      <c r="BP81" s="2921" t="n"/>
      <c r="BQ81" s="2921" t="n"/>
      <c r="BR81" s="2921" t="n"/>
      <c r="BS81" s="2921" t="n"/>
      <c r="BT81" s="2921" t="n"/>
      <c r="BU81" s="2921" t="n"/>
      <c r="BV81" s="2921" t="n"/>
      <c r="BW81" s="2921" t="n"/>
      <c r="BX81" s="2921" t="n"/>
      <c r="BY81" s="2921" t="n"/>
      <c r="BZ81" s="2921" t="n"/>
      <c r="CA81" s="2921" t="n"/>
      <c r="CB81" s="2921" t="n"/>
      <c r="CC81" s="2921" t="n"/>
      <c r="CD81" s="2921" t="n"/>
      <c r="CE81" s="2921" t="n"/>
      <c r="CF81" s="2921" t="n"/>
      <c r="CG81" s="2921" t="n"/>
      <c r="CH81" s="2921" t="n"/>
      <c r="CI81" s="2921" t="n"/>
      <c r="CK81" s="2921" t="n"/>
      <c r="CL81" s="2921" t="n"/>
      <c r="CM81" s="2842" t="n"/>
      <c r="CN81" s="2842" t="n"/>
      <c r="CO81" s="2921" t="n"/>
      <c r="CP81" s="2921" t="n"/>
      <c r="CQ81" s="2921" t="n"/>
      <c r="CR81" s="2843" t="n"/>
      <c r="CS81" s="2843" t="n"/>
      <c r="CT81" s="2843" t="n"/>
      <c r="CU81" s="2843" t="n"/>
      <c r="CV81" s="2843" t="n"/>
      <c r="CW81" s="2843" t="n"/>
      <c r="CX81" s="1340" t="n"/>
      <c r="CZ81" s="2891" t="n"/>
      <c r="DA81" s="2891" t="n"/>
      <c r="DB81" s="2891" t="n"/>
      <c r="DC81" s="2891" t="n"/>
      <c r="DD81" s="2891" t="n"/>
      <c r="DE81" s="27" t="n"/>
      <c r="DF81" s="27" t="n"/>
      <c r="DG81" s="27" t="n"/>
      <c r="DH81" s="27" t="n"/>
      <c r="DI81" s="2943" t="n"/>
      <c r="DJ81" s="2943" t="n"/>
      <c r="DK81" s="2943" t="n"/>
      <c r="DT81" s="2886" t="n"/>
      <c r="DU81" s="2886" t="n"/>
    </row>
    <row customFormat="1" customHeight="1" ht="13" r="82" s="2919">
      <c r="A82" s="2921" t="n"/>
      <c r="B82" s="2921" t="n"/>
      <c r="C82" s="2921" t="n"/>
      <c r="D82" s="2921" t="n"/>
      <c r="E82" s="2921" t="n"/>
      <c r="F82" s="2921" t="n"/>
      <c r="G82" s="2921" t="n"/>
      <c r="H82" s="2921" t="n"/>
      <c r="I82" s="2921" t="n"/>
      <c r="J82" s="2921" t="n"/>
      <c r="K82" s="2921" t="n"/>
      <c r="L82" s="2921" t="n"/>
      <c r="M82" s="2921" t="n"/>
      <c r="N82" s="2921" t="n"/>
      <c r="O82" s="2921" t="n"/>
      <c r="P82" s="2841" t="n"/>
      <c r="Q82" s="2841" t="n"/>
      <c r="R82" s="2841" t="n"/>
      <c r="S82" s="2841" t="n"/>
      <c r="T82" s="2944" t="n"/>
      <c r="U82" s="2921" t="n"/>
      <c r="V82" s="2921" t="n"/>
      <c r="W82" s="2921" t="n"/>
      <c r="X82" s="2921" t="n"/>
      <c r="Y82" s="2921" t="n"/>
      <c r="Z82" s="2921" t="n"/>
      <c r="AA82" s="2921" t="n"/>
      <c r="AB82" s="1340" t="n"/>
      <c r="AC82" s="2921" t="n"/>
      <c r="AD82" s="2921" t="n"/>
      <c r="AE82" s="2921" t="n"/>
      <c r="AF82" s="2921" t="n"/>
      <c r="AG82" s="2921" t="n"/>
      <c r="AH82" s="2921" t="n"/>
      <c r="AI82" s="2921" t="n"/>
      <c r="AJ82" s="2921" t="n"/>
      <c r="AK82" s="2921" t="n"/>
      <c r="AL82" s="2921" t="n"/>
      <c r="AM82" s="2921" t="n"/>
      <c r="AN82" s="2921" t="n"/>
      <c r="AO82" s="2921" t="n"/>
      <c r="AP82" s="2921" t="n"/>
      <c r="AQ82" s="2921" t="n"/>
      <c r="AR82" s="2921" t="n"/>
      <c r="AS82" s="2921" t="n"/>
      <c r="AT82" s="2921" t="n"/>
      <c r="AU82" s="2921" t="n"/>
      <c r="AV82" s="2921" t="n"/>
      <c r="AW82" s="2921" t="n"/>
      <c r="AX82" s="2921" t="n"/>
      <c r="AY82" s="2921" t="n"/>
      <c r="AZ82" s="2921" t="n"/>
      <c r="BA82" s="2921" t="n"/>
      <c r="BB82" s="2921" t="n"/>
      <c r="BC82" s="2921" t="n"/>
      <c r="BD82" s="2921" t="n"/>
      <c r="BE82" s="2921" t="n"/>
      <c r="BF82" s="2921" t="n"/>
      <c r="BG82" s="2921" t="n"/>
      <c r="BH82" s="2921" t="n"/>
      <c r="BI82" s="288" t="n"/>
      <c r="BJ82" s="2921" t="n"/>
      <c r="BK82" s="2921" t="n"/>
      <c r="BL82" s="2921" t="n"/>
      <c r="BM82" s="2921" t="n"/>
      <c r="BN82" s="2921" t="n"/>
      <c r="BO82" s="2921" t="n"/>
      <c r="BP82" s="2921" t="n"/>
      <c r="BQ82" s="2921" t="n"/>
      <c r="BR82" s="2921" t="n"/>
      <c r="BS82" s="2921" t="n"/>
      <c r="BT82" s="2921" t="n"/>
      <c r="BU82" s="2921" t="n"/>
      <c r="BV82" s="2921" t="n"/>
      <c r="BW82" s="2921" t="n"/>
      <c r="BX82" s="2921" t="n"/>
      <c r="BY82" s="2921" t="n"/>
      <c r="BZ82" s="2921" t="n"/>
      <c r="CA82" s="2921" t="n"/>
      <c r="CB82" s="2921" t="n"/>
      <c r="CC82" s="2921" t="n"/>
      <c r="CD82" s="2921" t="n"/>
      <c r="CE82" s="2921" t="n"/>
      <c r="CF82" s="2921" t="n"/>
      <c r="CG82" s="2921" t="n"/>
      <c r="CH82" s="2921" t="n"/>
      <c r="CI82" s="2921" t="n"/>
      <c r="CK82" s="2921" t="n"/>
      <c r="CL82" s="2921" t="n"/>
      <c r="CM82" s="2842" t="n"/>
      <c r="CN82" s="2842" t="n"/>
      <c r="CO82" s="2921" t="n"/>
      <c r="CP82" s="2921" t="n"/>
      <c r="CQ82" s="2921" t="n"/>
      <c r="CR82" s="2843" t="n"/>
      <c r="CS82" s="2843" t="n"/>
      <c r="CT82" s="2843" t="n"/>
      <c r="CU82" s="2843" t="n"/>
      <c r="CV82" s="2843" t="n"/>
      <c r="CW82" s="2843" t="n"/>
      <c r="CX82" s="1340" t="n"/>
      <c r="CZ82" s="2891" t="n"/>
      <c r="DA82" s="2891" t="n"/>
      <c r="DB82" s="2891" t="n"/>
      <c r="DC82" s="2891" t="n"/>
      <c r="DD82" s="2891" t="n"/>
      <c r="DE82" s="27" t="n"/>
      <c r="DF82" s="27" t="n"/>
      <c r="DG82" s="27" t="n"/>
      <c r="DH82" s="27" t="n"/>
      <c r="DI82" s="2943" t="n"/>
      <c r="DJ82" s="2943" t="n"/>
      <c r="DK82" s="2943" t="n"/>
      <c r="DT82" s="2886" t="n"/>
      <c r="DU82" s="2886" t="n"/>
    </row>
    <row customFormat="1" customHeight="1" ht="13" r="83" s="2919">
      <c r="A83" s="2921" t="n"/>
      <c r="B83" s="2921" t="n"/>
      <c r="C83" s="2921" t="n"/>
      <c r="D83" s="2921" t="n"/>
      <c r="E83" s="2921" t="n"/>
      <c r="F83" s="2921" t="n"/>
      <c r="G83" s="2921" t="n"/>
      <c r="H83" s="2921" t="n"/>
      <c r="I83" s="2921" t="n"/>
      <c r="J83" s="2921" t="n"/>
      <c r="K83" s="2921" t="n"/>
      <c r="L83" s="2921" t="n"/>
      <c r="M83" s="2921" t="n"/>
      <c r="N83" s="2921" t="n"/>
      <c r="O83" s="2921" t="n"/>
      <c r="P83" s="2841" t="n"/>
      <c r="Q83" s="2841" t="n"/>
      <c r="R83" s="2841" t="n"/>
      <c r="S83" s="2841" t="n"/>
      <c r="T83" s="2944" t="n"/>
      <c r="U83" s="2921" t="n"/>
      <c r="V83" s="2921" t="n"/>
      <c r="W83" s="2921" t="n"/>
      <c r="X83" s="2921" t="n"/>
      <c r="Y83" s="2921" t="n"/>
      <c r="Z83" s="2921" t="n"/>
      <c r="AA83" s="2921" t="n"/>
      <c r="AB83" s="1340" t="n"/>
      <c r="AC83" s="2921" t="n"/>
      <c r="AD83" s="2921" t="n"/>
      <c r="AE83" s="2921" t="n"/>
      <c r="AF83" s="2921" t="n"/>
      <c r="AG83" s="2921" t="n"/>
      <c r="AH83" s="2921" t="n"/>
      <c r="AI83" s="2921" t="n"/>
      <c r="AJ83" s="2921" t="n"/>
      <c r="AK83" s="2921" t="n"/>
      <c r="AL83" s="2921" t="n"/>
      <c r="AM83" s="2921" t="n"/>
      <c r="AN83" s="2921" t="n"/>
      <c r="AO83" s="2921" t="n"/>
      <c r="AP83" s="2921" t="n"/>
      <c r="AQ83" s="2921" t="n"/>
      <c r="AR83" s="2921" t="n"/>
      <c r="AS83" s="2921" t="n"/>
      <c r="AT83" s="2921" t="n"/>
      <c r="AU83" s="2921" t="n"/>
      <c r="AV83" s="2921" t="n"/>
      <c r="AW83" s="2921" t="n"/>
      <c r="AX83" s="2921" t="n"/>
      <c r="AY83" s="2921" t="n"/>
      <c r="AZ83" s="2921" t="n"/>
      <c r="BA83" s="2921" t="n"/>
      <c r="BB83" s="2921" t="n"/>
      <c r="BC83" s="2921" t="n"/>
      <c r="BD83" s="2921" t="n"/>
      <c r="BE83" s="2921" t="n"/>
      <c r="BF83" s="2921" t="n"/>
      <c r="BG83" s="2921" t="n"/>
      <c r="BH83" s="2921" t="n"/>
      <c r="BI83" s="288" t="n"/>
      <c r="BJ83" s="2921" t="n"/>
      <c r="BK83" s="2921" t="n"/>
      <c r="BL83" s="2921" t="n"/>
      <c r="BM83" s="2921" t="n"/>
      <c r="BN83" s="2921" t="n"/>
      <c r="BO83" s="2921" t="n"/>
      <c r="BP83" s="2921" t="n"/>
      <c r="BQ83" s="2921" t="n"/>
      <c r="BR83" s="2921" t="n"/>
      <c r="BS83" s="2921" t="n"/>
      <c r="BT83" s="2921" t="n"/>
      <c r="BU83" s="2921" t="n"/>
      <c r="BV83" s="2921" t="n"/>
      <c r="BW83" s="2921" t="n"/>
      <c r="BX83" s="2921" t="n"/>
      <c r="BY83" s="2921" t="n"/>
      <c r="BZ83" s="2921" t="n"/>
      <c r="CA83" s="2921" t="n"/>
      <c r="CB83" s="2921" t="n"/>
      <c r="CC83" s="2921" t="n"/>
      <c r="CD83" s="2921" t="n"/>
      <c r="CE83" s="2921" t="n"/>
      <c r="CF83" s="2921" t="n"/>
      <c r="CG83" s="2921" t="n"/>
      <c r="CH83" s="2921" t="n"/>
      <c r="CI83" s="2921" t="n"/>
      <c r="CK83" s="2921" t="n"/>
      <c r="CL83" s="2921" t="n"/>
      <c r="CM83" s="2842" t="n"/>
      <c r="CN83" s="2842" t="n"/>
      <c r="CO83" s="2921" t="n"/>
      <c r="CP83" s="2921" t="n"/>
      <c r="CQ83" s="2921" t="n"/>
      <c r="CR83" s="2843" t="n"/>
      <c r="CS83" s="2843" t="n"/>
      <c r="CT83" s="2843" t="n"/>
      <c r="CU83" s="2843" t="n"/>
      <c r="CV83" s="2843" t="n"/>
      <c r="CW83" s="2843" t="n"/>
      <c r="CX83" s="1340" t="n"/>
      <c r="CZ83" s="2891" t="n"/>
      <c r="DA83" s="2891" t="n"/>
      <c r="DB83" s="2891" t="n"/>
      <c r="DC83" s="2891" t="n"/>
      <c r="DD83" s="2891" t="n"/>
      <c r="DE83" s="27" t="n"/>
      <c r="DF83" s="27" t="n"/>
      <c r="DG83" s="27" t="n"/>
      <c r="DH83" s="27" t="n"/>
      <c r="DI83" s="2943" t="n"/>
      <c r="DJ83" s="2943" t="n"/>
      <c r="DK83" s="2943" t="n"/>
      <c r="DT83" s="2886" t="n"/>
      <c r="DU83" s="2886" t="n"/>
    </row>
    <row customFormat="1" customHeight="1" ht="13" r="84" s="2919">
      <c r="A84" s="2921" t="n"/>
      <c r="B84" s="2921" t="n"/>
      <c r="C84" s="2921" t="n"/>
      <c r="D84" s="2921" t="n"/>
      <c r="E84" s="2921" t="n"/>
      <c r="F84" s="2921" t="n"/>
      <c r="G84" s="2921" t="n"/>
      <c r="H84" s="2921" t="n"/>
      <c r="I84" s="2921" t="n"/>
      <c r="J84" s="2921" t="n"/>
      <c r="K84" s="2921" t="n"/>
      <c r="L84" s="2921" t="n"/>
      <c r="M84" s="2921" t="n"/>
      <c r="N84" s="2921" t="n"/>
      <c r="O84" s="2921" t="n"/>
      <c r="P84" s="2841" t="n"/>
      <c r="Q84" s="2841" t="n"/>
      <c r="R84" s="2841" t="n"/>
      <c r="S84" s="2841" t="n"/>
      <c r="T84" s="2944" t="n"/>
      <c r="U84" s="2921" t="n"/>
      <c r="V84" s="2921" t="n"/>
      <c r="W84" s="2921" t="n"/>
      <c r="X84" s="2921" t="n"/>
      <c r="Y84" s="2921" t="n"/>
      <c r="Z84" s="2921" t="n"/>
      <c r="AA84" s="2921" t="n"/>
      <c r="AB84" s="1340" t="n"/>
      <c r="AC84" s="2921" t="n"/>
      <c r="AD84" s="2921" t="n"/>
      <c r="AE84" s="2921" t="n"/>
      <c r="AF84" s="2921" t="n"/>
      <c r="AG84" s="2921" t="n"/>
      <c r="AH84" s="2921" t="n"/>
      <c r="AI84" s="2921" t="n"/>
      <c r="AJ84" s="2921" t="n"/>
      <c r="AK84" s="2921" t="n"/>
      <c r="AL84" s="2921" t="n"/>
      <c r="AM84" s="2921" t="n"/>
      <c r="AN84" s="2921" t="n"/>
      <c r="AO84" s="2921" t="n"/>
      <c r="AP84" s="2921" t="n"/>
      <c r="AQ84" s="2921" t="n"/>
      <c r="AR84" s="2921" t="n"/>
      <c r="AS84" s="2921" t="n"/>
      <c r="AT84" s="2921" t="n"/>
      <c r="AU84" s="2921" t="n"/>
      <c r="AV84" s="2921" t="n"/>
      <c r="AW84" s="2921" t="n"/>
      <c r="AX84" s="2921" t="n"/>
      <c r="AY84" s="2921" t="n"/>
      <c r="AZ84" s="2921" t="n"/>
      <c r="BA84" s="2921" t="n"/>
      <c r="BB84" s="2921" t="n"/>
      <c r="BC84" s="2921" t="n"/>
      <c r="BD84" s="2921" t="n"/>
      <c r="BE84" s="2921" t="n"/>
      <c r="BF84" s="2921" t="n"/>
      <c r="BG84" s="2921" t="n"/>
      <c r="BH84" s="2921" t="n"/>
      <c r="BI84" s="288" t="n"/>
      <c r="BJ84" s="2921" t="n"/>
      <c r="BK84" s="2921" t="n"/>
      <c r="BL84" s="2921" t="n"/>
      <c r="BM84" s="2921" t="n"/>
      <c r="BN84" s="2921" t="n"/>
      <c r="BO84" s="2921" t="n"/>
      <c r="BP84" s="2921" t="n"/>
      <c r="BQ84" s="2921" t="n"/>
      <c r="BR84" s="2921" t="n"/>
      <c r="BS84" s="2921" t="n"/>
      <c r="BT84" s="2921" t="n"/>
      <c r="BU84" s="2921" t="n"/>
      <c r="BV84" s="2921" t="n"/>
      <c r="BW84" s="2921" t="n"/>
      <c r="BX84" s="2921" t="n"/>
      <c r="BY84" s="2921" t="n"/>
      <c r="BZ84" s="2921" t="n"/>
      <c r="CA84" s="2921" t="n"/>
      <c r="CB84" s="2921" t="n"/>
      <c r="CC84" s="2921" t="n"/>
      <c r="CD84" s="2921" t="n"/>
      <c r="CE84" s="2921" t="n"/>
      <c r="CF84" s="2921" t="n"/>
      <c r="CG84" s="2921" t="n"/>
      <c r="CH84" s="2921" t="n"/>
      <c r="CI84" s="2921" t="n"/>
      <c r="CK84" s="2921" t="n"/>
      <c r="CL84" s="2921" t="n"/>
      <c r="CM84" s="2842" t="n"/>
      <c r="CN84" s="2842" t="n"/>
      <c r="CO84" s="2921" t="n"/>
      <c r="CP84" s="2921" t="n"/>
      <c r="CQ84" s="2921" t="n"/>
      <c r="CR84" s="2843" t="n"/>
      <c r="CS84" s="2843" t="n"/>
      <c r="CT84" s="2843" t="n"/>
      <c r="CU84" s="2843" t="n"/>
      <c r="CV84" s="2843" t="n"/>
      <c r="CW84" s="2843" t="n"/>
      <c r="CX84" s="1340" t="n"/>
      <c r="CZ84" s="2891" t="n"/>
      <c r="DA84" s="2891" t="n"/>
      <c r="DB84" s="2891" t="n"/>
      <c r="DC84" s="2891" t="n"/>
      <c r="DD84" s="2891" t="n"/>
      <c r="DE84" s="27" t="n"/>
      <c r="DF84" s="27" t="n"/>
      <c r="DG84" s="27" t="n"/>
      <c r="DH84" s="27" t="n"/>
      <c r="DI84" s="2943" t="n"/>
      <c r="DJ84" s="2943" t="n"/>
      <c r="DK84" s="2943" t="n"/>
      <c r="DT84" s="2886" t="n"/>
      <c r="DU84" s="2886" t="n"/>
    </row>
    <row customFormat="1" customHeight="1" ht="13" r="85" s="2919">
      <c r="A85" s="2921" t="n"/>
      <c r="B85" s="2921" t="n"/>
      <c r="C85" s="2921" t="n"/>
      <c r="D85" s="2921" t="n"/>
      <c r="E85" s="2921" t="n"/>
      <c r="F85" s="2921" t="n"/>
      <c r="G85" s="2921" t="n"/>
      <c r="H85" s="2921" t="n"/>
      <c r="I85" s="2921" t="n"/>
      <c r="J85" s="2921" t="n"/>
      <c r="K85" s="2921" t="n"/>
      <c r="L85" s="2921" t="n"/>
      <c r="M85" s="2921" t="n"/>
      <c r="N85" s="2921" t="n"/>
      <c r="O85" s="2921" t="n"/>
      <c r="P85" s="2841" t="n"/>
      <c r="Q85" s="2841" t="n"/>
      <c r="R85" s="2841" t="n"/>
      <c r="S85" s="2841" t="n"/>
      <c r="T85" s="2944" t="n"/>
      <c r="U85" s="2921" t="n"/>
      <c r="V85" s="2921" t="n"/>
      <c r="W85" s="2921" t="n"/>
      <c r="X85" s="2921" t="n"/>
      <c r="Y85" s="2921" t="n"/>
      <c r="Z85" s="2921" t="n"/>
      <c r="AA85" s="2921" t="n"/>
      <c r="AB85" s="1340" t="n"/>
      <c r="AC85" s="2921" t="n"/>
      <c r="AD85" s="2921" t="n"/>
      <c r="AE85" s="2921" t="n"/>
      <c r="AF85" s="2921" t="n"/>
      <c r="AG85" s="2921" t="n"/>
      <c r="AH85" s="2921" t="n"/>
      <c r="AI85" s="2921" t="n"/>
      <c r="AJ85" s="2921" t="n"/>
      <c r="AK85" s="2921" t="n"/>
      <c r="AL85" s="2921" t="n"/>
      <c r="AM85" s="2921" t="n"/>
      <c r="AN85" s="2921" t="n"/>
      <c r="AO85" s="2921" t="n"/>
      <c r="AP85" s="2921" t="n"/>
      <c r="AQ85" s="2921" t="n"/>
      <c r="AR85" s="2921" t="n"/>
      <c r="AS85" s="2921" t="n"/>
      <c r="AT85" s="2921" t="n"/>
      <c r="AU85" s="2921" t="n"/>
      <c r="AV85" s="2921" t="n"/>
      <c r="AW85" s="2921" t="n"/>
      <c r="AX85" s="2921" t="n"/>
      <c r="AY85" s="2921" t="n"/>
      <c r="AZ85" s="2921" t="n"/>
      <c r="BA85" s="2921" t="n"/>
      <c r="BB85" s="2921" t="n"/>
      <c r="BC85" s="2921" t="n"/>
      <c r="BD85" s="2921" t="n"/>
      <c r="BE85" s="2921" t="n"/>
      <c r="BF85" s="2921" t="n"/>
      <c r="BG85" s="2921" t="n"/>
      <c r="BH85" s="2921" t="n"/>
      <c r="BI85" s="288" t="n"/>
      <c r="BJ85" s="2921" t="n"/>
      <c r="BK85" s="2921" t="n"/>
      <c r="BL85" s="2921" t="n"/>
      <c r="BM85" s="2921" t="n"/>
      <c r="BN85" s="2921" t="n"/>
      <c r="BO85" s="2921" t="n"/>
      <c r="BP85" s="2921" t="n"/>
      <c r="BQ85" s="2921" t="n"/>
      <c r="BR85" s="2921" t="n"/>
      <c r="BS85" s="2921" t="n"/>
      <c r="BT85" s="2921" t="n"/>
      <c r="BU85" s="2921" t="n"/>
      <c r="BV85" s="2921" t="n"/>
      <c r="BW85" s="2921" t="n"/>
      <c r="BX85" s="2921" t="n"/>
      <c r="BY85" s="2921" t="n"/>
      <c r="BZ85" s="2921" t="n"/>
      <c r="CA85" s="2921" t="n"/>
      <c r="CB85" s="2921" t="n"/>
      <c r="CC85" s="2921" t="n"/>
      <c r="CD85" s="2921" t="n"/>
      <c r="CE85" s="2921" t="n"/>
      <c r="CF85" s="2921" t="n"/>
      <c r="CG85" s="2921" t="n"/>
      <c r="CH85" s="2921" t="n"/>
      <c r="CI85" s="2921" t="n"/>
      <c r="CK85" s="2921" t="n"/>
      <c r="CL85" s="2921" t="n"/>
      <c r="CM85" s="2842" t="n"/>
      <c r="CN85" s="2842" t="n"/>
      <c r="CO85" s="2921" t="n"/>
      <c r="CP85" s="2921" t="n"/>
      <c r="CQ85" s="2921" t="n"/>
      <c r="CR85" s="2843" t="n"/>
      <c r="CS85" s="2843" t="n"/>
      <c r="CT85" s="2843" t="n"/>
      <c r="CU85" s="2843" t="n"/>
      <c r="CV85" s="2843" t="n"/>
      <c r="CW85" s="2843" t="n"/>
      <c r="CX85" s="1340" t="n"/>
      <c r="CZ85" s="2891" t="n"/>
      <c r="DA85" s="2891" t="n"/>
      <c r="DB85" s="2891" t="n"/>
      <c r="DC85" s="2891" t="n"/>
      <c r="DD85" s="2891" t="n"/>
      <c r="DE85" s="27" t="n"/>
      <c r="DF85" s="27" t="n"/>
      <c r="DG85" s="27" t="n"/>
      <c r="DH85" s="27" t="n"/>
      <c r="DI85" s="2943" t="n"/>
      <c r="DJ85" s="2943" t="n"/>
      <c r="DK85" s="2943" t="n"/>
      <c r="DT85" s="2886" t="n"/>
      <c r="DU85" s="2886" t="n"/>
    </row>
    <row customFormat="1" customHeight="1" ht="13" r="86" s="2919">
      <c r="A86" s="2921" t="n"/>
      <c r="B86" s="2921" t="n"/>
      <c r="C86" s="2921" t="n"/>
      <c r="D86" s="2921" t="n"/>
      <c r="E86" s="2921" t="n"/>
      <c r="F86" s="2921" t="n"/>
      <c r="G86" s="2921" t="n"/>
      <c r="H86" s="2921" t="n"/>
      <c r="I86" s="2921" t="n"/>
      <c r="J86" s="2921" t="n"/>
      <c r="K86" s="2921" t="n"/>
      <c r="L86" s="2921" t="n"/>
      <c r="M86" s="2921" t="n"/>
      <c r="N86" s="2921" t="n"/>
      <c r="O86" s="2921" t="n"/>
      <c r="P86" s="2841" t="n"/>
      <c r="Q86" s="2841" t="n"/>
      <c r="R86" s="2841" t="n"/>
      <c r="S86" s="2841" t="n"/>
      <c r="T86" s="2944" t="n"/>
      <c r="U86" s="2921" t="n"/>
      <c r="V86" s="2921" t="n"/>
      <c r="W86" s="2921" t="n"/>
      <c r="X86" s="2921" t="n"/>
      <c r="Y86" s="2921" t="n"/>
      <c r="Z86" s="2921" t="n"/>
      <c r="AA86" s="2921" t="n"/>
      <c r="AB86" s="1340" t="n"/>
      <c r="AC86" s="2921" t="n"/>
      <c r="AD86" s="2921" t="n"/>
      <c r="AE86" s="2921" t="n"/>
      <c r="AF86" s="2921" t="n"/>
      <c r="AG86" s="2921" t="n"/>
      <c r="AH86" s="2921" t="n"/>
      <c r="AI86" s="2921" t="n"/>
      <c r="AJ86" s="2921" t="n"/>
      <c r="AK86" s="2921" t="n"/>
      <c r="AL86" s="2921" t="n"/>
      <c r="AM86" s="2921" t="n"/>
      <c r="AN86" s="2921" t="n"/>
      <c r="AO86" s="2921" t="n"/>
      <c r="AP86" s="2921" t="n"/>
      <c r="AQ86" s="2921" t="n"/>
      <c r="AR86" s="2921" t="n"/>
      <c r="AS86" s="2921" t="n"/>
      <c r="AT86" s="2921" t="n"/>
      <c r="AU86" s="2921" t="n"/>
      <c r="AV86" s="2921" t="n"/>
      <c r="AW86" s="2921" t="n"/>
      <c r="AX86" s="2921" t="n"/>
      <c r="AY86" s="2921" t="n"/>
      <c r="AZ86" s="2921" t="n"/>
      <c r="BA86" s="2921" t="n"/>
      <c r="BB86" s="2921" t="n"/>
      <c r="BC86" s="2921" t="n"/>
      <c r="BD86" s="2921" t="n"/>
      <c r="BE86" s="2921" t="n"/>
      <c r="BF86" s="2921" t="n"/>
      <c r="BG86" s="2921" t="n"/>
      <c r="BH86" s="2921" t="n"/>
      <c r="BI86" s="288" t="n"/>
      <c r="BJ86" s="2921" t="n"/>
      <c r="BK86" s="2921" t="n"/>
      <c r="BL86" s="2921" t="n"/>
      <c r="BM86" s="2921" t="n"/>
      <c r="BN86" s="2921" t="n"/>
      <c r="BO86" s="2921" t="n"/>
      <c r="BP86" s="2921" t="n"/>
      <c r="BQ86" s="2921" t="n"/>
      <c r="BR86" s="2921" t="n"/>
      <c r="BS86" s="2921" t="n"/>
      <c r="BT86" s="2921" t="n"/>
      <c r="BU86" s="2921" t="n"/>
      <c r="BV86" s="2921" t="n"/>
      <c r="BW86" s="2921" t="n"/>
      <c r="BX86" s="2921" t="n"/>
      <c r="BY86" s="2921" t="n"/>
      <c r="BZ86" s="2921" t="n"/>
      <c r="CA86" s="2921" t="n"/>
      <c r="CB86" s="2921" t="n"/>
      <c r="CC86" s="2921" t="n"/>
      <c r="CD86" s="2921" t="n"/>
      <c r="CE86" s="2921" t="n"/>
      <c r="CF86" s="2921" t="n"/>
      <c r="CG86" s="2921" t="n"/>
      <c r="CH86" s="2921" t="n"/>
      <c r="CI86" s="2921" t="n"/>
      <c r="CK86" s="2921" t="n"/>
      <c r="CL86" s="2921" t="n"/>
      <c r="CM86" s="2842" t="n"/>
      <c r="CN86" s="2842" t="n"/>
      <c r="CO86" s="2921" t="n"/>
      <c r="CP86" s="2921" t="n"/>
      <c r="CQ86" s="2921" t="n"/>
      <c r="CR86" s="2843" t="n"/>
      <c r="CS86" s="2843" t="n"/>
      <c r="CT86" s="2843" t="n"/>
      <c r="CU86" s="2843" t="n"/>
      <c r="CV86" s="2843" t="n"/>
      <c r="CW86" s="2843" t="n"/>
      <c r="CX86" s="1340" t="n"/>
      <c r="CZ86" s="2891" t="n"/>
      <c r="DA86" s="2891" t="n"/>
      <c r="DB86" s="2891" t="n"/>
      <c r="DC86" s="2891" t="n"/>
      <c r="DD86" s="2891" t="n"/>
      <c r="DE86" s="27" t="n"/>
      <c r="DF86" s="27" t="n"/>
      <c r="DG86" s="27" t="n"/>
      <c r="DH86" s="27" t="n"/>
      <c r="DI86" s="2943" t="n"/>
      <c r="DJ86" s="2943" t="n"/>
      <c r="DK86" s="2943" t="n"/>
      <c r="DT86" s="2886" t="n"/>
      <c r="DU86" s="2886" t="n"/>
    </row>
    <row customFormat="1" customHeight="1" ht="13" r="87" s="2919">
      <c r="A87" s="2921" t="n"/>
      <c r="B87" s="2921" t="n"/>
      <c r="C87" s="2921" t="n"/>
      <c r="D87" s="2921" t="n"/>
      <c r="E87" s="2921" t="n"/>
      <c r="F87" s="2921" t="n"/>
      <c r="G87" s="2921" t="n"/>
      <c r="H87" s="2921" t="n"/>
      <c r="I87" s="2921" t="n"/>
      <c r="J87" s="2921" t="n"/>
      <c r="K87" s="2921" t="n"/>
      <c r="L87" s="2921" t="n"/>
      <c r="M87" s="2921" t="n"/>
      <c r="N87" s="2921" t="n"/>
      <c r="O87" s="2921" t="n"/>
      <c r="P87" s="2841" t="n"/>
      <c r="Q87" s="2841" t="n"/>
      <c r="R87" s="2841" t="n"/>
      <c r="S87" s="2841" t="n"/>
      <c r="T87" s="2944" t="n"/>
      <c r="U87" s="2921" t="n"/>
      <c r="V87" s="2921" t="n"/>
      <c r="W87" s="2921" t="n"/>
      <c r="X87" s="2921" t="n"/>
      <c r="Y87" s="2921" t="n"/>
      <c r="Z87" s="2921" t="n"/>
      <c r="AA87" s="2921" t="n"/>
      <c r="AB87" s="1340" t="n"/>
      <c r="AC87" s="2921" t="n"/>
      <c r="AD87" s="2921" t="n"/>
      <c r="AE87" s="2921" t="n"/>
      <c r="AF87" s="2921" t="n"/>
      <c r="AG87" s="2921" t="n"/>
      <c r="AH87" s="2921" t="n"/>
      <c r="AI87" s="2921" t="n"/>
      <c r="AJ87" s="2921" t="n"/>
      <c r="AK87" s="2921" t="n"/>
      <c r="AL87" s="2921" t="n"/>
      <c r="AM87" s="2921" t="n"/>
      <c r="AN87" s="2921" t="n"/>
      <c r="AO87" s="2921" t="n"/>
      <c r="AP87" s="2921" t="n"/>
      <c r="AQ87" s="2921" t="n"/>
      <c r="AR87" s="2921" t="n"/>
      <c r="AS87" s="2921" t="n"/>
      <c r="AT87" s="2921" t="n"/>
      <c r="AU87" s="2921" t="n"/>
      <c r="AV87" s="2921" t="n"/>
      <c r="AW87" s="2921" t="n"/>
      <c r="AX87" s="2921" t="n"/>
      <c r="AY87" s="2921" t="n"/>
      <c r="AZ87" s="2921" t="n"/>
      <c r="BA87" s="2921" t="n"/>
      <c r="BB87" s="2921" t="n"/>
      <c r="BC87" s="2921" t="n"/>
      <c r="BD87" s="2921" t="n"/>
      <c r="BE87" s="2921" t="n"/>
      <c r="BF87" s="2921" t="n"/>
      <c r="BG87" s="2921" t="n"/>
      <c r="BH87" s="2921" t="n"/>
      <c r="BI87" s="288" t="n"/>
      <c r="BJ87" s="2921" t="n"/>
      <c r="BK87" s="2921" t="n"/>
      <c r="BL87" s="2921" t="n"/>
      <c r="BM87" s="2921" t="n"/>
      <c r="BN87" s="2921" t="n"/>
      <c r="BO87" s="2921" t="n"/>
      <c r="BP87" s="2921" t="n"/>
      <c r="BQ87" s="2921" t="n"/>
      <c r="BR87" s="2921" t="n"/>
      <c r="BS87" s="2921" t="n"/>
      <c r="BT87" s="2921" t="n"/>
      <c r="BU87" s="2921" t="n"/>
      <c r="BV87" s="2921" t="n"/>
      <c r="BW87" s="2921" t="n"/>
      <c r="BX87" s="2921" t="n"/>
      <c r="BY87" s="2921" t="n"/>
      <c r="BZ87" s="2921" t="n"/>
      <c r="CA87" s="2921" t="n"/>
      <c r="CB87" s="2921" t="n"/>
      <c r="CC87" s="2921" t="n"/>
      <c r="CD87" s="2921" t="n"/>
      <c r="CE87" s="2921" t="n"/>
      <c r="CF87" s="2921" t="n"/>
      <c r="CG87" s="2921" t="n"/>
      <c r="CH87" s="2921" t="n"/>
      <c r="CI87" s="2921" t="n"/>
      <c r="CK87" s="2921" t="n"/>
      <c r="CL87" s="2921" t="n"/>
      <c r="CM87" s="2842" t="n"/>
      <c r="CN87" s="2842" t="n"/>
      <c r="CO87" s="2921" t="n"/>
      <c r="CP87" s="2921" t="n"/>
      <c r="CQ87" s="2921" t="n"/>
      <c r="CR87" s="2843" t="n"/>
      <c r="CS87" s="2843" t="n"/>
      <c r="CT87" s="2843" t="n"/>
      <c r="CU87" s="2843" t="n"/>
      <c r="CV87" s="2843" t="n"/>
      <c r="CW87" s="2843" t="n"/>
      <c r="CX87" s="1340" t="n"/>
      <c r="CZ87" s="2891" t="n"/>
      <c r="DA87" s="2891" t="n"/>
      <c r="DB87" s="2891" t="n"/>
      <c r="DC87" s="2891" t="n"/>
      <c r="DD87" s="2891" t="n"/>
      <c r="DE87" s="27" t="n"/>
      <c r="DF87" s="27" t="n"/>
      <c r="DG87" s="27" t="n"/>
      <c r="DH87" s="27" t="n"/>
      <c r="DI87" s="2943" t="n"/>
      <c r="DJ87" s="2943" t="n"/>
      <c r="DK87" s="2943" t="n"/>
      <c r="DT87" s="2886" t="n"/>
      <c r="DU87" s="2886" t="n"/>
    </row>
    <row customFormat="1" customHeight="1" ht="13" r="88" s="2919">
      <c r="A88" s="2921" t="n"/>
      <c r="B88" s="2921" t="n"/>
      <c r="C88" s="2921" t="n"/>
      <c r="D88" s="2921" t="n"/>
      <c r="E88" s="2921" t="n"/>
      <c r="F88" s="2921" t="n"/>
      <c r="G88" s="2921" t="n"/>
      <c r="H88" s="2921" t="n"/>
      <c r="I88" s="2921" t="n"/>
      <c r="J88" s="2921" t="n"/>
      <c r="K88" s="2921" t="n"/>
      <c r="L88" s="2921" t="n"/>
      <c r="M88" s="2921" t="n"/>
      <c r="N88" s="2921" t="n"/>
      <c r="O88" s="2921" t="n"/>
      <c r="P88" s="2841" t="n"/>
      <c r="Q88" s="2841" t="n"/>
      <c r="R88" s="2841" t="n"/>
      <c r="S88" s="2841" t="n"/>
      <c r="T88" s="2944" t="n"/>
      <c r="U88" s="2921" t="n"/>
      <c r="V88" s="2921" t="n"/>
      <c r="W88" s="2921" t="n"/>
      <c r="X88" s="2921" t="n"/>
      <c r="Y88" s="2921" t="n"/>
      <c r="Z88" s="2921" t="n"/>
      <c r="AA88" s="2921" t="n"/>
      <c r="AB88" s="1340" t="n"/>
      <c r="AC88" s="2921" t="n"/>
      <c r="AD88" s="2921" t="n"/>
      <c r="AE88" s="2921" t="n"/>
      <c r="AF88" s="2921" t="n"/>
      <c r="AG88" s="2921" t="n"/>
      <c r="AH88" s="2921" t="n"/>
      <c r="AI88" s="2921" t="n"/>
      <c r="AJ88" s="2921" t="n"/>
      <c r="AK88" s="2921" t="n"/>
      <c r="AL88" s="2921" t="n"/>
      <c r="AM88" s="2921" t="n"/>
      <c r="AN88" s="2921" t="n"/>
      <c r="AO88" s="2921" t="n"/>
      <c r="AP88" s="2921" t="n"/>
      <c r="AQ88" s="2921" t="n"/>
      <c r="AR88" s="2921" t="n"/>
      <c r="AS88" s="2921" t="n"/>
      <c r="AT88" s="2921" t="n"/>
      <c r="AU88" s="2921" t="n"/>
      <c r="AV88" s="2921" t="n"/>
      <c r="AW88" s="2921" t="n"/>
      <c r="AX88" s="2921" t="n"/>
      <c r="AY88" s="2921" t="n"/>
      <c r="AZ88" s="2921" t="n"/>
      <c r="BA88" s="2921" t="n"/>
      <c r="BB88" s="2921" t="n"/>
      <c r="BC88" s="2921" t="n"/>
      <c r="BD88" s="2921" t="n"/>
      <c r="BE88" s="2921" t="n"/>
      <c r="BF88" s="2921" t="n"/>
      <c r="BG88" s="2921" t="n"/>
      <c r="BH88" s="2921" t="n"/>
      <c r="BI88" s="288" t="n"/>
      <c r="BJ88" s="2921" t="n"/>
      <c r="BK88" s="2921" t="n"/>
      <c r="BL88" s="2921" t="n"/>
      <c r="BM88" s="2921" t="n"/>
      <c r="BN88" s="2921" t="n"/>
      <c r="BO88" s="2921" t="n"/>
      <c r="BP88" s="2921" t="n"/>
      <c r="BQ88" s="2921" t="n"/>
      <c r="BR88" s="2921" t="n"/>
      <c r="BS88" s="2921" t="n"/>
      <c r="BT88" s="2921" t="n"/>
      <c r="BU88" s="2921" t="n"/>
      <c r="BV88" s="2921" t="n"/>
      <c r="BW88" s="2921" t="n"/>
      <c r="BX88" s="2921" t="n"/>
      <c r="BY88" s="2921" t="n"/>
      <c r="BZ88" s="2921" t="n"/>
      <c r="CA88" s="2921" t="n"/>
      <c r="CB88" s="2921" t="n"/>
      <c r="CC88" s="2921" t="n"/>
      <c r="CD88" s="2921" t="n"/>
      <c r="CE88" s="2921" t="n"/>
      <c r="CF88" s="2921" t="n"/>
      <c r="CG88" s="2921" t="n"/>
      <c r="CH88" s="2921" t="n"/>
      <c r="CI88" s="2921" t="n"/>
      <c r="CK88" s="2921" t="n"/>
      <c r="CL88" s="2921" t="n"/>
      <c r="CM88" s="2842" t="n"/>
      <c r="CN88" s="2842" t="n"/>
      <c r="CO88" s="2921" t="n"/>
      <c r="CP88" s="2921" t="n"/>
      <c r="CQ88" s="2921" t="n"/>
      <c r="CR88" s="2843" t="n"/>
      <c r="CS88" s="2843" t="n"/>
      <c r="CT88" s="2843" t="n"/>
      <c r="CU88" s="2843" t="n"/>
      <c r="CV88" s="2843" t="n"/>
      <c r="CW88" s="2843" t="n"/>
      <c r="CX88" s="1340" t="n"/>
      <c r="CZ88" s="2891" t="n"/>
      <c r="DA88" s="2891" t="n"/>
      <c r="DB88" s="2891" t="n"/>
      <c r="DC88" s="2891" t="n"/>
      <c r="DD88" s="2891" t="n"/>
      <c r="DE88" s="27" t="n"/>
      <c r="DF88" s="27" t="n"/>
      <c r="DG88" s="27" t="n"/>
      <c r="DH88" s="27" t="n"/>
      <c r="DI88" s="2943" t="n"/>
      <c r="DJ88" s="2943" t="n"/>
      <c r="DK88" s="2943" t="n"/>
      <c r="DT88" s="2886" t="n"/>
      <c r="DU88" s="2886" t="n"/>
    </row>
    <row customFormat="1" customHeight="1" ht="13" r="89" s="2919">
      <c r="A89" s="2921" t="n"/>
      <c r="B89" s="2921" t="n"/>
      <c r="C89" s="2921" t="n"/>
      <c r="D89" s="2921" t="n"/>
      <c r="E89" s="2921" t="n"/>
      <c r="F89" s="2921" t="n"/>
      <c r="G89" s="2921" t="n"/>
      <c r="H89" s="2921" t="n"/>
      <c r="I89" s="2921" t="n"/>
      <c r="J89" s="2921" t="n"/>
      <c r="K89" s="2921" t="n"/>
      <c r="L89" s="2921" t="n"/>
      <c r="M89" s="2921" t="n"/>
      <c r="N89" s="2921" t="n"/>
      <c r="O89" s="2921" t="n"/>
      <c r="P89" s="2841" t="n"/>
      <c r="Q89" s="2841" t="n"/>
      <c r="R89" s="2841" t="n"/>
      <c r="S89" s="2841" t="n"/>
      <c r="T89" s="2944" t="n"/>
      <c r="U89" s="2921" t="n"/>
      <c r="V89" s="2921" t="n"/>
      <c r="W89" s="2921" t="n"/>
      <c r="X89" s="2921" t="n"/>
      <c r="Y89" s="2921" t="n"/>
      <c r="Z89" s="2921" t="n"/>
      <c r="AA89" s="2921" t="n"/>
      <c r="AB89" s="1340" t="n"/>
      <c r="AC89" s="2921" t="n"/>
      <c r="AD89" s="2921" t="n"/>
      <c r="AE89" s="2921" t="n"/>
      <c r="AF89" s="2921" t="n"/>
      <c r="AG89" s="2921" t="n"/>
      <c r="AH89" s="2921" t="n"/>
      <c r="AI89" s="2921" t="n"/>
      <c r="AJ89" s="2921" t="n"/>
      <c r="AK89" s="2921" t="n"/>
      <c r="AL89" s="2921" t="n"/>
      <c r="AM89" s="2921" t="n"/>
      <c r="AN89" s="2921" t="n"/>
      <c r="AO89" s="2921" t="n"/>
      <c r="AP89" s="2921" t="n"/>
      <c r="AQ89" s="2921" t="n"/>
      <c r="AR89" s="2921" t="n"/>
      <c r="AS89" s="2921" t="n"/>
      <c r="AT89" s="2921" t="n"/>
      <c r="AU89" s="2921" t="n"/>
      <c r="AV89" s="2921" t="n"/>
      <c r="AW89" s="2921" t="n"/>
      <c r="AX89" s="2921" t="n"/>
      <c r="AY89" s="2921" t="n"/>
      <c r="AZ89" s="2921" t="n"/>
      <c r="BA89" s="2921" t="n"/>
      <c r="BB89" s="2921" t="n"/>
      <c r="BC89" s="2921" t="n"/>
      <c r="BD89" s="2921" t="n"/>
      <c r="BE89" s="2921" t="n"/>
      <c r="BF89" s="2921" t="n"/>
      <c r="BG89" s="2921" t="n"/>
      <c r="BH89" s="2921" t="n"/>
      <c r="BI89" s="288" t="n"/>
      <c r="BJ89" s="2921" t="n"/>
      <c r="BK89" s="2921" t="n"/>
      <c r="BL89" s="2921" t="n"/>
      <c r="BM89" s="2921" t="n"/>
      <c r="BN89" s="2921" t="n"/>
      <c r="BO89" s="2921" t="n"/>
      <c r="BP89" s="2921" t="n"/>
      <c r="BQ89" s="2921" t="n"/>
      <c r="BR89" s="2921" t="n"/>
      <c r="BS89" s="2921" t="n"/>
      <c r="BT89" s="2921" t="n"/>
      <c r="BU89" s="2921" t="n"/>
      <c r="BV89" s="2921" t="n"/>
      <c r="BW89" s="2921" t="n"/>
      <c r="BX89" s="2921" t="n"/>
      <c r="BY89" s="2921" t="n"/>
      <c r="BZ89" s="2921" t="n"/>
      <c r="CA89" s="2921" t="n"/>
      <c r="CB89" s="2921" t="n"/>
      <c r="CC89" s="2921" t="n"/>
      <c r="CD89" s="2921" t="n"/>
      <c r="CE89" s="2921" t="n"/>
      <c r="CF89" s="2921" t="n"/>
      <c r="CG89" s="2921" t="n"/>
      <c r="CH89" s="2921" t="n"/>
      <c r="CI89" s="2921" t="n"/>
      <c r="CK89" s="2921" t="n"/>
      <c r="CL89" s="2921" t="n"/>
      <c r="CM89" s="2842" t="n"/>
      <c r="CN89" s="2842" t="n"/>
      <c r="CO89" s="2921" t="n"/>
      <c r="CP89" s="2921" t="n"/>
      <c r="CQ89" s="2921" t="n"/>
      <c r="CR89" s="2843" t="n"/>
      <c r="CS89" s="2843" t="n"/>
      <c r="CT89" s="2843" t="n"/>
      <c r="CU89" s="2843" t="n"/>
      <c r="CV89" s="2843" t="n"/>
      <c r="CW89" s="2843" t="n"/>
      <c r="CX89" s="1340" t="n"/>
      <c r="CZ89" s="2891" t="n"/>
      <c r="DA89" s="2891" t="n"/>
      <c r="DB89" s="2891" t="n"/>
      <c r="DC89" s="2891" t="n"/>
      <c r="DD89" s="2891" t="n"/>
      <c r="DE89" s="27" t="n"/>
      <c r="DF89" s="27" t="n"/>
      <c r="DG89" s="27" t="n"/>
      <c r="DH89" s="27" t="n"/>
      <c r="DI89" s="2943" t="n"/>
      <c r="DJ89" s="2943" t="n"/>
      <c r="DK89" s="2943" t="n"/>
      <c r="DT89" s="2886" t="n"/>
      <c r="DU89" s="2886" t="n"/>
    </row>
    <row customFormat="1" customHeight="1" ht="25.5" r="90" s="2919">
      <c r="A90" s="2921" t="n"/>
      <c r="B90" s="2921" t="n"/>
      <c r="C90" s="2921" t="n"/>
      <c r="D90" s="2921" t="n"/>
      <c r="E90" s="2921" t="n"/>
      <c r="F90" s="2921" t="n"/>
      <c r="G90" s="2921" t="n"/>
      <c r="H90" s="2921" t="n"/>
      <c r="I90" s="2921" t="n"/>
      <c r="J90" s="2921" t="n"/>
      <c r="K90" s="2921" t="n"/>
      <c r="L90" s="2921" t="n"/>
      <c r="M90" s="2921" t="n"/>
      <c r="N90" s="2921" t="n"/>
      <c r="O90" s="2921" t="n"/>
      <c r="P90" s="2841" t="n"/>
      <c r="Q90" s="2841" t="n"/>
      <c r="R90" s="2841" t="n"/>
      <c r="S90" s="2841" t="n"/>
      <c r="T90" s="2944" t="n"/>
      <c r="U90" s="2921" t="n"/>
      <c r="V90" s="2921" t="n"/>
      <c r="W90" s="2921" t="n"/>
      <c r="X90" s="2921" t="n"/>
      <c r="Y90" s="2921" t="n"/>
      <c r="Z90" s="2921" t="n"/>
      <c r="AA90" s="2921" t="n"/>
      <c r="AB90" s="1340" t="n"/>
      <c r="AC90" s="2921" t="n"/>
      <c r="AD90" s="2921" t="n"/>
      <c r="AE90" s="2921" t="n"/>
      <c r="AF90" s="2921" t="n"/>
      <c r="AG90" s="2921" t="n"/>
      <c r="AH90" s="2921" t="n"/>
      <c r="AI90" s="2921" t="n"/>
      <c r="AJ90" s="2921" t="n"/>
      <c r="AK90" s="2921" t="n"/>
      <c r="AL90" s="2921" t="n"/>
      <c r="AM90" s="2921" t="n"/>
      <c r="AN90" s="2921" t="n"/>
      <c r="AO90" s="2921" t="n"/>
      <c r="AP90" s="2921" t="n"/>
      <c r="AQ90" s="2921" t="n"/>
      <c r="AR90" s="2921" t="n"/>
      <c r="AS90" s="2921" t="n"/>
      <c r="AT90" s="2921" t="n"/>
      <c r="AU90" s="2921" t="n"/>
      <c r="AV90" s="2921" t="n"/>
      <c r="AW90" s="2921" t="n"/>
      <c r="AX90" s="2921" t="n"/>
      <c r="AY90" s="2921" t="n"/>
      <c r="AZ90" s="2921" t="n"/>
      <c r="BA90" s="2921" t="n"/>
      <c r="BB90" s="2921" t="n"/>
      <c r="BC90" s="2921" t="n"/>
      <c r="BD90" s="2921" t="n"/>
      <c r="BE90" s="2921" t="n"/>
      <c r="BF90" s="2921" t="n"/>
      <c r="BG90" s="2921" t="n"/>
      <c r="BH90" s="2921" t="n"/>
      <c r="BI90" s="288" t="n"/>
      <c r="BJ90" s="2921" t="n"/>
      <c r="BK90" s="2921" t="n"/>
      <c r="BL90" s="2921" t="n"/>
      <c r="BM90" s="2921" t="n"/>
      <c r="BN90" s="2921" t="n"/>
      <c r="BO90" s="2921" t="n"/>
      <c r="BP90" s="2921" t="n"/>
      <c r="BQ90" s="2921" t="n"/>
      <c r="BR90" s="2921" t="n"/>
      <c r="BS90" s="2921" t="n"/>
      <c r="BT90" s="2921" t="n"/>
      <c r="BU90" s="2921" t="n"/>
      <c r="BV90" s="2921" t="n"/>
      <c r="BW90" s="2921" t="n"/>
      <c r="BX90" s="2921" t="n"/>
      <c r="BY90" s="2921" t="n"/>
      <c r="BZ90" s="2921" t="n"/>
      <c r="CA90" s="2921" t="n"/>
      <c r="CB90" s="2921" t="n"/>
      <c r="CC90" s="2921" t="n"/>
      <c r="CD90" s="2921" t="n"/>
      <c r="CE90" s="2921" t="n"/>
      <c r="CF90" s="2921" t="n"/>
      <c r="CG90" s="2921" t="n"/>
      <c r="CH90" s="2921" t="n"/>
      <c r="CI90" s="2921" t="n"/>
      <c r="CK90" s="2921" t="n"/>
      <c r="CL90" s="2921" t="n"/>
      <c r="CM90" s="2842" t="n"/>
      <c r="CN90" s="2842" t="n"/>
      <c r="CO90" s="2921" t="n"/>
      <c r="CP90" s="2921" t="n"/>
      <c r="CQ90" s="2921" t="n"/>
      <c r="CR90" s="2843" t="n"/>
      <c r="CS90" s="2843" t="n"/>
      <c r="CT90" s="2843" t="n"/>
      <c r="CU90" s="2843" t="n"/>
      <c r="CV90" s="2843" t="n"/>
      <c r="CW90" s="2843" t="n"/>
      <c r="CX90" s="1340" t="n"/>
      <c r="CZ90" s="2973" t="n"/>
      <c r="DA90" s="2973" t="n"/>
      <c r="DB90" s="2973" t="n"/>
      <c r="DC90" s="2973" t="n"/>
      <c r="DD90" s="2973" t="n"/>
      <c r="DI90" s="2943" t="n"/>
      <c r="DJ90" s="2943" t="n"/>
      <c r="DK90" s="2943" t="n"/>
      <c r="DT90" s="2886" t="n"/>
      <c r="DU90" s="2886" t="n"/>
    </row>
    <row customFormat="1" customHeight="1" ht="23.25" r="91" s="2974">
      <c r="P91" s="2975" t="n"/>
      <c r="Q91" s="2975" t="n"/>
      <c r="R91" s="2975" t="n"/>
      <c r="S91" s="2975" t="n"/>
      <c r="AB91" s="37" t="n"/>
      <c r="BI91" s="37" t="n"/>
      <c r="CM91" s="2891" t="n"/>
      <c r="CN91" s="2891" t="n"/>
      <c r="CR91" s="2891" t="n"/>
      <c r="CS91" s="2891" t="n"/>
      <c r="CT91" s="2891" t="n"/>
      <c r="CU91" s="2891" t="n"/>
      <c r="CV91" s="2891" t="n"/>
      <c r="CW91" s="2891" t="n"/>
      <c r="CZ91" s="2891" t="n"/>
      <c r="DA91" s="2891" t="n"/>
      <c r="DB91" s="2891" t="n"/>
      <c r="DC91" s="2891" t="n"/>
      <c r="DD91" s="2891" t="n"/>
      <c r="DI91" s="2976" t="n"/>
      <c r="DJ91" s="2976" t="n"/>
      <c r="DK91" s="2976" t="n"/>
      <c r="DT91" s="2886" t="n"/>
      <c r="DU91" s="2886" t="n"/>
    </row>
    <row customFormat="1" customHeight="1" ht="29.25" r="92" s="2974">
      <c r="P92" s="2975" t="n"/>
      <c r="Q92" s="2975" t="n"/>
      <c r="R92" s="2975" t="n"/>
      <c r="S92" s="2975" t="n"/>
      <c r="AB92" s="37" t="n"/>
      <c r="BI92" s="37" t="n"/>
      <c r="CM92" s="2891" t="n"/>
      <c r="CN92" s="2891" t="n"/>
      <c r="CR92" s="2891" t="n"/>
      <c r="CS92" s="2891" t="n"/>
      <c r="CT92" s="2891" t="n"/>
      <c r="CU92" s="2891" t="n"/>
      <c r="CV92" s="2891" t="n"/>
      <c r="CW92" s="2891" t="n"/>
      <c r="CZ92" s="2891" t="n"/>
      <c r="DA92" s="2891" t="n"/>
      <c r="DB92" s="2891" t="n"/>
      <c r="DC92" s="2891" t="n"/>
      <c r="DD92" s="2891" t="n"/>
      <c r="DI92" s="2976" t="n"/>
      <c r="DJ92" s="2976" t="n"/>
      <c r="DK92" s="2976" t="n"/>
      <c r="DT92" s="2886" t="n"/>
      <c r="DU92" s="2886" t="n"/>
    </row>
    <row customFormat="1" customHeight="1" ht="12.75" r="93" s="2974">
      <c r="P93" s="2975" t="n"/>
      <c r="Q93" s="2975" t="n"/>
      <c r="R93" s="2975" t="n"/>
      <c r="S93" s="2975" t="n"/>
      <c r="AB93" s="37" t="n"/>
      <c r="BI93" s="37" t="n"/>
      <c r="CM93" s="2891" t="n"/>
      <c r="CN93" s="2891" t="n"/>
      <c r="CR93" s="2891" t="n"/>
      <c r="CS93" s="2891" t="n"/>
      <c r="CT93" s="2891" t="n"/>
      <c r="CU93" s="2891" t="n"/>
      <c r="CV93" s="2891" t="n"/>
      <c r="CW93" s="2891" t="n"/>
      <c r="CZ93" s="2891" t="n"/>
      <c r="DA93" s="2891" t="n"/>
      <c r="DB93" s="2891" t="n"/>
      <c r="DC93" s="2891" t="n"/>
      <c r="DD93" s="2891" t="n"/>
      <c r="DI93" s="2976" t="n"/>
      <c r="DJ93" s="2976" t="n"/>
      <c r="DK93" s="2976" t="n"/>
      <c r="DT93" s="2886" t="n"/>
      <c r="DU93" s="2886" t="n"/>
    </row>
    <row customFormat="1" customHeight="1" ht="12.75" r="94" s="2974">
      <c r="P94" s="2975" t="n"/>
      <c r="Q94" s="2975" t="n"/>
      <c r="R94" s="2975" t="n"/>
      <c r="S94" s="2975" t="n"/>
      <c r="AB94" s="37" t="n"/>
      <c r="BI94" s="37" t="n"/>
      <c r="CM94" s="2891" t="n"/>
      <c r="CN94" s="2891" t="n"/>
      <c r="CR94" s="2891" t="n"/>
      <c r="CS94" s="2891" t="n"/>
      <c r="CT94" s="2891" t="n"/>
      <c r="CU94" s="2891" t="n"/>
      <c r="CV94" s="2891" t="n"/>
      <c r="CW94" s="2891" t="n"/>
      <c r="CZ94" s="2891" t="n"/>
      <c r="DA94" s="2891" t="n"/>
      <c r="DB94" s="2891" t="n"/>
      <c r="DC94" s="2891" t="n"/>
      <c r="DD94" s="2891" t="n"/>
      <c r="DI94" s="2976" t="n"/>
      <c r="DJ94" s="2976" t="n"/>
      <c r="DK94" s="2976" t="n"/>
      <c r="DT94" s="2886" t="n"/>
      <c r="DU94" s="2886" t="n"/>
    </row>
    <row customFormat="1" customHeight="1" ht="12.75" r="95" s="2974">
      <c r="P95" s="2975" t="n"/>
      <c r="Q95" s="2975" t="n"/>
      <c r="R95" s="2975" t="n"/>
      <c r="S95" s="2975" t="n"/>
      <c r="AB95" s="37" t="n"/>
      <c r="BI95" s="37" t="n"/>
      <c r="CM95" s="2891" t="n"/>
      <c r="CN95" s="2891" t="n"/>
      <c r="CR95" s="2891" t="n"/>
      <c r="CS95" s="2891" t="n"/>
      <c r="CT95" s="2891" t="n"/>
      <c r="CU95" s="2891" t="n"/>
      <c r="CV95" s="2891" t="n"/>
      <c r="CW95" s="2891" t="n"/>
      <c r="CZ95" s="2891" t="n"/>
      <c r="DA95" s="2891" t="n"/>
      <c r="DB95" s="2891" t="n"/>
      <c r="DC95" s="2891" t="n"/>
      <c r="DD95" s="2891" t="n"/>
      <c r="DI95" s="2976" t="n"/>
      <c r="DJ95" s="2976" t="n"/>
      <c r="DK95" s="2976" t="n"/>
      <c r="DT95" s="2886" t="n"/>
      <c r="DU95" s="2886" t="n"/>
    </row>
    <row customFormat="1" customHeight="1" ht="12.75" r="96" s="2974">
      <c r="P96" s="2975" t="n"/>
      <c r="Q96" s="2975" t="n"/>
      <c r="R96" s="2975" t="n"/>
      <c r="S96" s="2975" t="n"/>
      <c r="AB96" s="37" t="n"/>
      <c r="BI96" s="37" t="n"/>
      <c r="CM96" s="2891" t="n"/>
      <c r="CN96" s="2891" t="n"/>
      <c r="CR96" s="2891" t="n"/>
      <c r="CS96" s="2891" t="n"/>
      <c r="CT96" s="2891" t="n"/>
      <c r="CU96" s="2891" t="n"/>
      <c r="CV96" s="2891" t="n"/>
      <c r="CW96" s="2891" t="n"/>
      <c r="CZ96" s="2891" t="n"/>
      <c r="DA96" s="2891" t="n"/>
      <c r="DB96" s="2891" t="n"/>
      <c r="DC96" s="2891" t="n"/>
      <c r="DD96" s="2891" t="n"/>
      <c r="DI96" s="2976" t="n"/>
      <c r="DJ96" s="2976" t="n"/>
      <c r="DK96" s="2976" t="n"/>
      <c r="DT96" s="2886" t="n"/>
      <c r="DU96" s="2886" t="n"/>
    </row>
    <row customFormat="1" customHeight="1" ht="12.75" r="97" s="2974">
      <c r="P97" s="2975" t="n"/>
      <c r="Q97" s="2975" t="n"/>
      <c r="R97" s="2975" t="n"/>
      <c r="S97" s="2975" t="n"/>
      <c r="AB97" s="37" t="n"/>
      <c r="BI97" s="37" t="n"/>
      <c r="CM97" s="2891" t="n"/>
      <c r="CN97" s="2891" t="n"/>
      <c r="CR97" s="2891" t="n"/>
      <c r="CS97" s="2891" t="n"/>
      <c r="CT97" s="2891" t="n"/>
      <c r="CU97" s="2891" t="n"/>
      <c r="CV97" s="2891" t="n"/>
      <c r="CW97" s="2891" t="n"/>
      <c r="CZ97" s="2891" t="n"/>
      <c r="DA97" s="2891" t="n"/>
      <c r="DB97" s="2891" t="n"/>
      <c r="DC97" s="2891" t="n"/>
      <c r="DD97" s="2891" t="n"/>
      <c r="DI97" s="2976" t="n"/>
      <c r="DJ97" s="2976" t="n"/>
      <c r="DK97" s="2976" t="n"/>
      <c r="DT97" s="2886" t="n"/>
      <c r="DU97" s="2886" t="n"/>
    </row>
    <row customFormat="1" customHeight="1" ht="12.75" r="98" s="2974">
      <c r="P98" s="2975" t="n"/>
      <c r="Q98" s="2975" t="n"/>
      <c r="R98" s="2975" t="n"/>
      <c r="S98" s="2975" t="n"/>
      <c r="AB98" s="37" t="n"/>
      <c r="BI98" s="37" t="n"/>
      <c r="CM98" s="2891" t="n"/>
      <c r="CN98" s="2891" t="n"/>
      <c r="CR98" s="2891" t="n"/>
      <c r="CS98" s="2891" t="n"/>
      <c r="CT98" s="2891" t="n"/>
      <c r="CU98" s="2891" t="n"/>
      <c r="CV98" s="2891" t="n"/>
      <c r="CW98" s="2891" t="n"/>
      <c r="CZ98" s="2891" t="n"/>
      <c r="DA98" s="2891" t="n"/>
      <c r="DB98" s="2891" t="n"/>
      <c r="DC98" s="2891" t="n"/>
      <c r="DD98" s="2891" t="n"/>
      <c r="DI98" s="2976" t="n"/>
      <c r="DJ98" s="2976" t="n"/>
      <c r="DK98" s="2976" t="n"/>
      <c r="DT98" s="2886" t="n"/>
      <c r="DU98" s="2886" t="n"/>
    </row>
    <row customFormat="1" customHeight="1" ht="12.75" r="99" s="2974">
      <c r="P99" s="2975" t="n"/>
      <c r="Q99" s="2975" t="n"/>
      <c r="R99" s="2975" t="n"/>
      <c r="S99" s="2975" t="n"/>
      <c r="AB99" s="37" t="n"/>
      <c r="BI99" s="37" t="n"/>
      <c r="CM99" s="2891" t="n"/>
      <c r="CN99" s="2891" t="n"/>
      <c r="CR99" s="2891" t="n"/>
      <c r="CS99" s="2891" t="n"/>
      <c r="CT99" s="2891" t="n"/>
      <c r="CU99" s="2891" t="n"/>
      <c r="CV99" s="2891" t="n"/>
      <c r="CW99" s="2891" t="n"/>
      <c r="CZ99" s="2891" t="n"/>
      <c r="DA99" s="2891" t="n"/>
      <c r="DB99" s="2891" t="n"/>
      <c r="DC99" s="2891" t="n"/>
      <c r="DD99" s="2891" t="n"/>
      <c r="DI99" s="2976" t="n"/>
      <c r="DJ99" s="2976" t="n"/>
      <c r="DK99" s="2976" t="n"/>
      <c r="DT99" s="2886" t="n"/>
      <c r="DU99" s="2886" t="n"/>
    </row>
    <row customFormat="1" customHeight="1" ht="12.75" r="100" s="2974">
      <c r="P100" s="2975" t="n"/>
      <c r="Q100" s="2975" t="n"/>
      <c r="R100" s="2975" t="n"/>
      <c r="S100" s="2975" t="n"/>
      <c r="AB100" s="37" t="n"/>
      <c r="BI100" s="37" t="n"/>
      <c r="CM100" s="2891" t="n"/>
      <c r="CN100" s="2891" t="n"/>
      <c r="CR100" s="2891" t="n"/>
      <c r="CS100" s="2891" t="n"/>
      <c r="CT100" s="2891" t="n"/>
      <c r="CU100" s="2891" t="n"/>
      <c r="CV100" s="2891" t="n"/>
      <c r="CW100" s="2891" t="n"/>
      <c r="CZ100" s="2891" t="n"/>
      <c r="DA100" s="2891" t="n"/>
      <c r="DB100" s="2891" t="n"/>
      <c r="DC100" s="2891" t="n"/>
      <c r="DD100" s="2891" t="n"/>
      <c r="DI100" s="2976" t="n"/>
      <c r="DJ100" s="2976" t="n"/>
      <c r="DK100" s="2976" t="n"/>
      <c r="DT100" s="2886" t="n"/>
      <c r="DU100" s="2886" t="n"/>
    </row>
    <row customHeight="1" ht="12.75" r="101" s="3">
      <c r="P101" s="2949" t="n"/>
      <c r="Q101" s="2949" t="n"/>
      <c r="R101" s="2949" t="n"/>
      <c r="S101" s="2949" t="n"/>
      <c r="T101" s="15" t="n"/>
      <c r="AB101" s="63" t="n"/>
      <c r="BI101" s="62" t="n"/>
      <c r="CJ101" s="16" t="n"/>
      <c r="CM101" s="2973" t="n"/>
      <c r="CN101" s="2973" t="n"/>
      <c r="CR101" s="2973" t="n"/>
      <c r="CS101" s="2973" t="n"/>
      <c r="CT101" s="2973" t="n"/>
      <c r="CU101" s="2973" t="n"/>
      <c r="CV101" s="2973" t="n"/>
      <c r="CW101" s="2977" t="n"/>
      <c r="CX101" s="62" t="n"/>
      <c r="CZ101" s="2973" t="n"/>
      <c r="DA101" s="2973" t="n"/>
      <c r="DB101" s="2973" t="n"/>
      <c r="DC101" s="2973" t="n"/>
      <c r="DD101" s="2973" t="n"/>
      <c r="DI101" s="323" t="n"/>
      <c r="DJ101" s="323" t="n"/>
      <c r="DK101" s="323" t="n"/>
      <c r="DT101" s="2886" t="n"/>
      <c r="DU101" s="2886" t="n"/>
    </row>
    <row customHeight="1" ht="12.75" r="102" s="3">
      <c r="P102" s="2949" t="n"/>
      <c r="Q102" s="2949" t="n"/>
      <c r="R102" s="2949" t="n"/>
      <c r="S102" s="2949" t="n"/>
      <c r="T102" s="15" t="n"/>
      <c r="AB102" s="63" t="n"/>
      <c r="BI102" s="62" t="n"/>
      <c r="CJ102" s="16" t="n"/>
      <c r="CM102" s="2973" t="n"/>
      <c r="CN102" s="2973" t="n"/>
      <c r="CR102" s="2973" t="n"/>
      <c r="CS102" s="2973" t="n"/>
      <c r="CT102" s="2973" t="n"/>
      <c r="CU102" s="2973" t="n"/>
      <c r="CV102" s="2973" t="n"/>
      <c r="CW102" s="2977" t="n"/>
      <c r="CX102" s="62" t="n"/>
      <c r="CZ102" s="2973" t="n"/>
      <c r="DA102" s="2973" t="n"/>
      <c r="DB102" s="2973" t="n"/>
      <c r="DC102" s="2973" t="n"/>
      <c r="DD102" s="2973" t="n"/>
      <c r="DI102" s="323" t="n"/>
      <c r="DJ102" s="323" t="n"/>
      <c r="DK102" s="323" t="n"/>
      <c r="DT102" s="2886" t="n"/>
      <c r="DU102" s="2886" t="n"/>
    </row>
    <row customFormat="1" customHeight="1" ht="12.75" r="103" s="2919">
      <c r="A103" s="2921" t="n"/>
      <c r="B103" s="2921" t="n"/>
      <c r="C103" s="2921" t="n"/>
      <c r="D103" s="2921" t="n"/>
      <c r="E103" s="2921" t="n"/>
      <c r="F103" s="2921" t="n"/>
      <c r="G103" s="2921" t="n"/>
      <c r="H103" s="2921" t="n"/>
      <c r="I103" s="2921" t="n"/>
      <c r="J103" s="2921" t="n"/>
      <c r="K103" s="2921" t="n"/>
      <c r="L103" s="2921" t="n"/>
      <c r="M103" s="2921" t="n"/>
      <c r="N103" s="2921" t="n"/>
      <c r="O103" s="2921" t="n"/>
      <c r="P103" s="2841" t="n"/>
      <c r="Q103" s="2841" t="n"/>
      <c r="R103" s="2841" t="n"/>
      <c r="S103" s="2841" t="n"/>
      <c r="T103" s="2944" t="n"/>
      <c r="U103" s="2921" t="n"/>
      <c r="V103" s="2921" t="n"/>
      <c r="W103" s="2921" t="n"/>
      <c r="X103" s="2921" t="n"/>
      <c r="Y103" s="2921" t="n"/>
      <c r="Z103" s="2921" t="n"/>
      <c r="AA103" s="2921" t="n"/>
      <c r="AB103" s="1340" t="n"/>
      <c r="AC103" s="2921" t="n"/>
      <c r="AD103" s="2921" t="n"/>
      <c r="AE103" s="2921" t="n"/>
      <c r="AF103" s="2921" t="n"/>
      <c r="AG103" s="2921" t="n"/>
      <c r="AH103" s="2921" t="n"/>
      <c r="AI103" s="2921" t="n"/>
      <c r="AJ103" s="2921" t="n"/>
      <c r="AK103" s="2921" t="n"/>
      <c r="AL103" s="2921" t="n"/>
      <c r="AM103" s="2921" t="n"/>
      <c r="AN103" s="2921" t="n"/>
      <c r="AO103" s="2921" t="n"/>
      <c r="AP103" s="2921" t="n"/>
      <c r="AQ103" s="2921" t="n"/>
      <c r="AR103" s="2921" t="n"/>
      <c r="AS103" s="2921" t="n"/>
      <c r="AT103" s="2921" t="n"/>
      <c r="AU103" s="2921" t="n"/>
      <c r="AV103" s="2921" t="n"/>
      <c r="AW103" s="2921" t="n"/>
      <c r="AX103" s="2921" t="n"/>
      <c r="AY103" s="2921" t="n"/>
      <c r="AZ103" s="2921" t="n"/>
      <c r="BA103" s="2921" t="n"/>
      <c r="BB103" s="2921" t="n"/>
      <c r="BC103" s="2921" t="n"/>
      <c r="BD103" s="2921" t="n"/>
      <c r="BE103" s="2921" t="n"/>
      <c r="BF103" s="2921" t="n"/>
      <c r="BG103" s="2921" t="n"/>
      <c r="BH103" s="2921" t="n"/>
      <c r="BI103" s="288" t="n"/>
      <c r="BJ103" s="2921" t="n"/>
      <c r="BK103" s="2921" t="n"/>
      <c r="BL103" s="2921" t="n"/>
      <c r="BM103" s="2921" t="n"/>
      <c r="BN103" s="2921" t="n"/>
      <c r="BO103" s="2921" t="n"/>
      <c r="BP103" s="2921" t="n"/>
      <c r="BQ103" s="2921" t="n"/>
      <c r="BR103" s="2921" t="n"/>
      <c r="BS103" s="2921" t="n"/>
      <c r="BT103" s="2921" t="n"/>
      <c r="BU103" s="2921" t="n"/>
      <c r="BV103" s="2921" t="n"/>
      <c r="BW103" s="2921" t="n"/>
      <c r="BX103" s="2921" t="n"/>
      <c r="BY103" s="2921" t="n"/>
      <c r="BZ103" s="2921" t="n"/>
      <c r="CA103" s="2921" t="n"/>
      <c r="CB103" s="2921" t="n"/>
      <c r="CC103" s="2921" t="n"/>
      <c r="CD103" s="2921" t="n"/>
      <c r="CE103" s="2921" t="n"/>
      <c r="CF103" s="2921" t="n"/>
      <c r="CG103" s="2921" t="n"/>
      <c r="CH103" s="2921" t="n"/>
      <c r="CI103" s="2921" t="n"/>
      <c r="CK103" s="2921" t="n"/>
      <c r="CL103" s="2921" t="n"/>
      <c r="CM103" s="2842" t="n"/>
      <c r="CN103" s="2842" t="n"/>
      <c r="CO103" s="2921" t="n"/>
      <c r="CP103" s="2921" t="n"/>
      <c r="CQ103" s="2921" t="n"/>
      <c r="CR103" s="2843" t="n"/>
      <c r="CS103" s="2843" t="n"/>
      <c r="CT103" s="2843" t="n"/>
      <c r="CU103" s="2843" t="n"/>
      <c r="CV103" s="2843" t="n"/>
      <c r="CW103" s="2843" t="n"/>
      <c r="CX103" s="288" t="n"/>
      <c r="CY103" s="2921" t="n"/>
      <c r="CZ103" s="2843" t="n"/>
      <c r="DA103" s="2843" t="n"/>
      <c r="DB103" s="2843" t="n"/>
      <c r="DC103" s="2843" t="n"/>
      <c r="DD103" s="2843" t="n"/>
      <c r="DI103" s="2943" t="n"/>
      <c r="DJ103" s="2943" t="n"/>
      <c r="DK103" s="2943" t="n"/>
      <c r="DT103" s="2886" t="n"/>
      <c r="DU103" s="2886" t="n"/>
    </row>
    <row customFormat="1" customHeight="1" ht="12.75" r="104" s="2921">
      <c r="P104" s="2841" t="n"/>
      <c r="Q104" s="2841" t="n"/>
      <c r="R104" s="2841" t="n"/>
      <c r="S104" s="2841" t="n"/>
      <c r="T104" s="2944" t="n"/>
      <c r="AB104" s="1340" t="n"/>
      <c r="BI104" s="288" t="n"/>
      <c r="CJ104" s="2919" t="n"/>
      <c r="CM104" s="2842" t="n"/>
      <c r="CN104" s="2842" t="n"/>
      <c r="CR104" s="2843" t="n"/>
      <c r="CS104" s="2843" t="n"/>
      <c r="CT104" s="2843" t="n"/>
      <c r="CU104" s="2843" t="n"/>
      <c r="CV104" s="2843" t="n"/>
      <c r="CW104" s="2843" t="n"/>
      <c r="CX104" s="288" t="n"/>
      <c r="CZ104" s="2843" t="n"/>
      <c r="DA104" s="2843" t="n"/>
      <c r="DB104" s="2843" t="n"/>
      <c r="DC104" s="2843" t="n"/>
      <c r="DD104" s="2843" t="n"/>
      <c r="DE104" s="2919" t="n"/>
      <c r="DF104" s="2919" t="n"/>
      <c r="DG104" s="2919" t="n"/>
      <c r="DH104" s="2919" t="n"/>
      <c r="DI104" s="2978" t="n"/>
      <c r="DJ104" s="2978" t="n"/>
      <c r="DK104" s="2978" t="n"/>
      <c r="DT104" s="2886" t="n"/>
      <c r="DU104" s="2886" t="n"/>
    </row>
    <row customFormat="1" customHeight="1" ht="12.75" r="105" s="2921">
      <c r="P105" s="2841" t="n"/>
      <c r="Q105" s="2841" t="n"/>
      <c r="R105" s="2841" t="n"/>
      <c r="S105" s="2841" t="n"/>
      <c r="T105" s="2944" t="n"/>
      <c r="AB105" s="1340" t="n"/>
      <c r="BI105" s="288" t="n"/>
      <c r="CJ105" s="2919" t="n"/>
      <c r="CM105" s="2842" t="n"/>
      <c r="CN105" s="2842" t="n"/>
      <c r="CR105" s="2843" t="n"/>
      <c r="CS105" s="2843" t="n"/>
      <c r="CT105" s="2843" t="n"/>
      <c r="CU105" s="2843" t="n"/>
      <c r="CV105" s="2843" t="n"/>
      <c r="CW105" s="2843" t="n"/>
      <c r="CX105" s="288" t="n"/>
      <c r="CZ105" s="2843" t="n"/>
      <c r="DA105" s="2843" t="n"/>
      <c r="DB105" s="2843" t="n"/>
      <c r="DC105" s="2843" t="n"/>
      <c r="DD105" s="2843" t="n"/>
      <c r="DE105" s="2919" t="n"/>
      <c r="DF105" s="2919" t="n"/>
      <c r="DG105" s="2919" t="n"/>
      <c r="DH105" s="2919" t="n"/>
      <c r="DI105" s="2978" t="n"/>
      <c r="DJ105" s="2978" t="n"/>
      <c r="DK105" s="2978" t="n"/>
      <c r="DT105" s="2886" t="n"/>
      <c r="DU105" s="2886" t="n"/>
    </row>
    <row customFormat="1" customHeight="1" ht="12.75" r="106" s="2921">
      <c r="P106" s="2841" t="n"/>
      <c r="Q106" s="2841" t="n"/>
      <c r="R106" s="2841" t="n"/>
      <c r="S106" s="2841" t="n"/>
      <c r="T106" s="2944" t="n"/>
      <c r="AB106" s="1340" t="n"/>
      <c r="BI106" s="288" t="n"/>
      <c r="CJ106" s="2919" t="n"/>
      <c r="CM106" s="2842" t="n"/>
      <c r="CN106" s="2842" t="n"/>
      <c r="CR106" s="2843" t="n"/>
      <c r="CS106" s="2843" t="n"/>
      <c r="CT106" s="2843" t="n"/>
      <c r="CU106" s="2843" t="n"/>
      <c r="CV106" s="2843" t="n"/>
      <c r="CW106" s="2843" t="n"/>
      <c r="CX106" s="288" t="n"/>
      <c r="CZ106" s="2843" t="n"/>
      <c r="DA106" s="2843" t="n"/>
      <c r="DB106" s="2843" t="n"/>
      <c r="DC106" s="2843" t="n"/>
      <c r="DD106" s="2843" t="n"/>
      <c r="DE106" s="2919" t="n"/>
      <c r="DF106" s="2919" t="n"/>
      <c r="DG106" s="2919" t="n"/>
      <c r="DH106" s="2919" t="n"/>
      <c r="DI106" s="2978" t="n"/>
      <c r="DJ106" s="2978" t="n"/>
      <c r="DK106" s="2978" t="n"/>
      <c r="DT106" s="2886" t="n"/>
      <c r="DU106" s="2886" t="n"/>
    </row>
    <row customFormat="1" customHeight="1" ht="12.75" r="107" s="2921">
      <c r="P107" s="2841" t="n"/>
      <c r="Q107" s="2841" t="n"/>
      <c r="R107" s="2841" t="n"/>
      <c r="S107" s="2841" t="n"/>
      <c r="T107" s="2944" t="n"/>
      <c r="AB107" s="1340" t="n"/>
      <c r="BI107" s="288" t="n"/>
      <c r="CJ107" s="2919" t="n"/>
      <c r="CM107" s="2842" t="n"/>
      <c r="CN107" s="2842" t="n"/>
      <c r="CR107" s="2843" t="n"/>
      <c r="CS107" s="2843" t="n"/>
      <c r="CT107" s="2843" t="n"/>
      <c r="CU107" s="2843" t="n"/>
      <c r="CV107" s="2843" t="n"/>
      <c r="CW107" s="2843" t="n"/>
      <c r="CX107" s="288" t="n"/>
      <c r="CZ107" s="2843" t="n"/>
      <c r="DA107" s="2843" t="n"/>
      <c r="DB107" s="2843" t="n"/>
      <c r="DC107" s="2843" t="n"/>
      <c r="DD107" s="2843" t="n"/>
      <c r="DE107" s="2919" t="n"/>
      <c r="DF107" s="2919" t="n"/>
      <c r="DG107" s="2919" t="n"/>
      <c r="DH107" s="2919" t="n"/>
      <c r="DI107" s="2978" t="n"/>
      <c r="DJ107" s="2978" t="n"/>
      <c r="DK107" s="2978" t="n"/>
      <c r="DT107" s="2886" t="n"/>
      <c r="DU107" s="2886" t="n"/>
    </row>
    <row customFormat="1" customHeight="1" ht="13" r="108" s="2921">
      <c r="P108" s="2841" t="n"/>
      <c r="Q108" s="2841" t="n"/>
      <c r="R108" s="2841" t="n"/>
      <c r="S108" s="2841" t="n"/>
      <c r="T108" s="2944" t="n"/>
      <c r="AB108" s="1340" t="n"/>
      <c r="BI108" s="288" t="n"/>
      <c r="CJ108" s="2919" t="n"/>
      <c r="CM108" s="2842" t="n"/>
      <c r="CN108" s="2842" t="n"/>
      <c r="CR108" s="2843" t="n"/>
      <c r="CS108" s="2843" t="n"/>
      <c r="CT108" s="2843" t="n"/>
      <c r="CU108" s="2843" t="n"/>
      <c r="CV108" s="2843" t="n"/>
      <c r="CW108" s="2843" t="n"/>
      <c r="CX108" s="288" t="n"/>
      <c r="CZ108" s="2843" t="n"/>
      <c r="DA108" s="2843" t="n"/>
      <c r="DB108" s="2843" t="n"/>
      <c r="DC108" s="2843" t="n"/>
      <c r="DD108" s="2843" t="n"/>
      <c r="DE108" s="2919" t="n"/>
      <c r="DF108" s="2919" t="n"/>
      <c r="DG108" s="2919" t="n"/>
      <c r="DH108" s="2919" t="n"/>
      <c r="DI108" s="2978" t="n"/>
      <c r="DJ108" s="2978" t="n"/>
      <c r="DK108" s="2978" t="n"/>
      <c r="DT108" s="2886" t="n"/>
      <c r="DU108" s="2886" t="n"/>
    </row>
    <row customFormat="1" customHeight="1" ht="13" r="109" s="2921">
      <c r="P109" s="2841" t="n"/>
      <c r="Q109" s="2841" t="n"/>
      <c r="R109" s="2841" t="n"/>
      <c r="S109" s="2841" t="n"/>
      <c r="T109" s="2944" t="n"/>
      <c r="AB109" s="1340" t="n"/>
      <c r="BI109" s="288" t="n"/>
      <c r="CJ109" s="2919" t="n"/>
      <c r="CM109" s="2842" t="n"/>
      <c r="CN109" s="2842" t="n"/>
      <c r="CR109" s="2843" t="n"/>
      <c r="CS109" s="2843" t="n"/>
      <c r="CT109" s="2843" t="n"/>
      <c r="CU109" s="2843" t="n"/>
      <c r="CV109" s="2843" t="n"/>
      <c r="CW109" s="2843" t="n"/>
      <c r="CX109" s="288" t="n"/>
      <c r="CZ109" s="2843" t="n"/>
      <c r="DA109" s="2843" t="n"/>
      <c r="DB109" s="2843" t="n"/>
      <c r="DC109" s="2843" t="n"/>
      <c r="DD109" s="2843" t="n"/>
      <c r="DE109" s="2919" t="n"/>
      <c r="DF109" s="2919" t="n"/>
      <c r="DG109" s="2919" t="n"/>
      <c r="DH109" s="2919" t="n"/>
      <c r="DI109" s="2978" t="n"/>
      <c r="DJ109" s="2978" t="n"/>
      <c r="DK109" s="2978" t="n"/>
      <c r="DT109" s="2886" t="n"/>
      <c r="DU109" s="2886" t="n"/>
    </row>
    <row customFormat="1" customHeight="1" ht="13" r="110" s="2921">
      <c r="P110" s="2841" t="n"/>
      <c r="Q110" s="2841" t="n"/>
      <c r="R110" s="2841" t="n"/>
      <c r="S110" s="2841" t="n"/>
      <c r="T110" s="2944" t="n"/>
      <c r="AB110" s="1340" t="n"/>
      <c r="BI110" s="288" t="n"/>
      <c r="CJ110" s="2919" t="n"/>
      <c r="CM110" s="2842" t="n"/>
      <c r="CN110" s="2842" t="n"/>
      <c r="CR110" s="2843" t="n"/>
      <c r="CS110" s="2843" t="n"/>
      <c r="CT110" s="2843" t="n"/>
      <c r="CU110" s="2843" t="n"/>
      <c r="CV110" s="2843" t="n"/>
      <c r="CW110" s="2843" t="n"/>
      <c r="CX110" s="288" t="n"/>
      <c r="CZ110" s="2843" t="n"/>
      <c r="DA110" s="2843" t="n"/>
      <c r="DB110" s="2843" t="n"/>
      <c r="DC110" s="2843" t="n"/>
      <c r="DD110" s="2843" t="n"/>
      <c r="DE110" s="2919" t="n"/>
      <c r="DF110" s="2919" t="n"/>
      <c r="DG110" s="2919" t="n"/>
      <c r="DH110" s="2919" t="n"/>
      <c r="DI110" s="2978" t="n"/>
      <c r="DJ110" s="2978" t="n"/>
      <c r="DK110" s="2978" t="n"/>
      <c r="DT110" s="2886" t="n"/>
      <c r="DU110" s="2886" t="n"/>
    </row>
    <row customFormat="1" customHeight="1" ht="13" r="111" s="2921">
      <c r="P111" s="2841" t="n"/>
      <c r="Q111" s="2841" t="n"/>
      <c r="R111" s="2841" t="n"/>
      <c r="S111" s="2841" t="n"/>
      <c r="T111" s="2944" t="n"/>
      <c r="AB111" s="1340" t="n"/>
      <c r="BI111" s="288" t="n"/>
      <c r="CJ111" s="2919" t="n"/>
      <c r="CM111" s="2842" t="n"/>
      <c r="CN111" s="2842" t="n"/>
      <c r="CR111" s="2843" t="n"/>
      <c r="CS111" s="2843" t="n"/>
      <c r="CT111" s="2843" t="n"/>
      <c r="CU111" s="2843" t="n"/>
      <c r="CV111" s="2843" t="n"/>
      <c r="CW111" s="2843" t="n"/>
      <c r="CX111" s="288" t="n"/>
      <c r="CZ111" s="2843" t="n"/>
      <c r="DA111" s="2843" t="n"/>
      <c r="DB111" s="2843" t="n"/>
      <c r="DC111" s="2843" t="n"/>
      <c r="DD111" s="2843" t="n"/>
      <c r="DE111" s="2919" t="n"/>
      <c r="DF111" s="2919" t="n"/>
      <c r="DG111" s="2919" t="n"/>
      <c r="DH111" s="2919" t="n"/>
      <c r="DI111" s="2978" t="n"/>
      <c r="DJ111" s="2978" t="n"/>
      <c r="DK111" s="2978" t="n"/>
      <c r="DT111" s="2886" t="n"/>
      <c r="DU111" s="2886" t="n"/>
    </row>
    <row customFormat="1" customHeight="1" ht="13" r="112" s="2921">
      <c r="P112" s="2841" t="n"/>
      <c r="Q112" s="2841" t="n"/>
      <c r="R112" s="2841" t="n"/>
      <c r="S112" s="2841" t="n"/>
      <c r="T112" s="2944" t="n"/>
      <c r="AB112" s="1340" t="n"/>
      <c r="BI112" s="288" t="n"/>
      <c r="CJ112" s="2919" t="n"/>
      <c r="CM112" s="2842" t="n"/>
      <c r="CN112" s="2842" t="n"/>
      <c r="CR112" s="2843" t="n"/>
      <c r="CS112" s="2843" t="n"/>
      <c r="CT112" s="2843" t="n"/>
      <c r="CU112" s="2843" t="n"/>
      <c r="CV112" s="2843" t="n"/>
      <c r="CW112" s="2843" t="n"/>
      <c r="CX112" s="288" t="n"/>
      <c r="CZ112" s="2843" t="n"/>
      <c r="DA112" s="2843" t="n"/>
      <c r="DB112" s="2843" t="n"/>
      <c r="DC112" s="2843" t="n"/>
      <c r="DD112" s="2843" t="n"/>
      <c r="DE112" s="2919" t="n"/>
      <c r="DF112" s="2919" t="n"/>
      <c r="DG112" s="2919" t="n"/>
      <c r="DH112" s="2919" t="n"/>
      <c r="DI112" s="2978" t="n"/>
      <c r="DJ112" s="2978" t="n"/>
      <c r="DK112" s="2978" t="n"/>
      <c r="DT112" s="2886" t="n"/>
      <c r="DU112" s="2886" t="n"/>
    </row>
    <row customFormat="1" customHeight="1" ht="13" r="113" s="2921">
      <c r="P113" s="2841" t="n"/>
      <c r="Q113" s="2841" t="n"/>
      <c r="R113" s="2841" t="n"/>
      <c r="S113" s="2841" t="n"/>
      <c r="T113" s="2944" t="n"/>
      <c r="AB113" s="1340" t="n"/>
      <c r="BI113" s="288" t="n"/>
      <c r="CJ113" s="2919" t="n"/>
      <c r="CM113" s="2842" t="n"/>
      <c r="CN113" s="2842" t="n"/>
      <c r="CR113" s="2843" t="n"/>
      <c r="CS113" s="2843" t="n"/>
      <c r="CT113" s="2843" t="n"/>
      <c r="CU113" s="2843" t="n"/>
      <c r="CV113" s="2843" t="n"/>
      <c r="CW113" s="2843" t="n"/>
      <c r="CX113" s="288" t="n"/>
      <c r="CZ113" s="2843" t="n"/>
      <c r="DA113" s="2843" t="n"/>
      <c r="DB113" s="2843" t="n"/>
      <c r="DC113" s="2843" t="n"/>
      <c r="DD113" s="2843" t="n"/>
      <c r="DE113" s="2919" t="n"/>
      <c r="DF113" s="2919" t="n"/>
      <c r="DG113" s="2919" t="n"/>
      <c r="DH113" s="2919" t="n"/>
      <c r="DI113" s="2978" t="n"/>
      <c r="DJ113" s="2978" t="n"/>
      <c r="DK113" s="2978" t="n"/>
      <c r="DT113" s="2886" t="n"/>
      <c r="DU113" s="2886" t="n"/>
    </row>
    <row customFormat="1" customHeight="1" ht="13" r="114" s="2921">
      <c r="P114" s="2841" t="n"/>
      <c r="Q114" s="2841" t="n"/>
      <c r="R114" s="2841" t="n"/>
      <c r="S114" s="2841" t="n"/>
      <c r="T114" s="2944" t="n"/>
      <c r="AB114" s="1340" t="n"/>
      <c r="BI114" s="288" t="n"/>
      <c r="CJ114" s="2919" t="n"/>
      <c r="CM114" s="2842" t="n"/>
      <c r="CN114" s="2842" t="n"/>
      <c r="CR114" s="2843" t="n"/>
      <c r="CS114" s="2843" t="n"/>
      <c r="CT114" s="2843" t="n"/>
      <c r="CU114" s="2843" t="n"/>
      <c r="CV114" s="2843" t="n"/>
      <c r="CW114" s="2843" t="n"/>
      <c r="CX114" s="288" t="n"/>
      <c r="CZ114" s="2843" t="n"/>
      <c r="DA114" s="2843" t="n"/>
      <c r="DB114" s="2843" t="n"/>
      <c r="DC114" s="2843" t="n"/>
      <c r="DD114" s="2843" t="n"/>
      <c r="DE114" s="2919" t="n"/>
      <c r="DF114" s="2919" t="n"/>
      <c r="DG114" s="2919" t="n"/>
      <c r="DH114" s="2919" t="n"/>
      <c r="DI114" s="2978" t="n"/>
      <c r="DJ114" s="2978" t="n"/>
      <c r="DK114" s="2978" t="n"/>
      <c r="DT114" s="2886" t="n"/>
      <c r="DU114" s="2886" t="n"/>
    </row>
    <row customFormat="1" customHeight="1" ht="13" r="115" s="2921">
      <c r="P115" s="2841" t="n"/>
      <c r="Q115" s="2841" t="n"/>
      <c r="R115" s="2841" t="n"/>
      <c r="S115" s="2841" t="n"/>
      <c r="T115" s="2944" t="n"/>
      <c r="AB115" s="1340" t="n"/>
      <c r="BI115" s="288" t="n"/>
      <c r="CJ115" s="2919" t="n"/>
      <c r="CM115" s="2842" t="n"/>
      <c r="CN115" s="2842" t="n"/>
      <c r="CR115" s="2843" t="n"/>
      <c r="CS115" s="2843" t="n"/>
      <c r="CT115" s="2843" t="n"/>
      <c r="CU115" s="2843" t="n"/>
      <c r="CV115" s="2843" t="n"/>
      <c r="CW115" s="2843" t="n"/>
      <c r="CX115" s="288" t="n"/>
      <c r="CZ115" s="2843" t="n"/>
      <c r="DA115" s="2843" t="n"/>
      <c r="DB115" s="2843" t="n"/>
      <c r="DC115" s="2843" t="n"/>
      <c r="DD115" s="2843" t="n"/>
      <c r="DE115" s="2919" t="n"/>
      <c r="DF115" s="2919" t="n"/>
      <c r="DG115" s="2919" t="n"/>
      <c r="DH115" s="2919" t="n"/>
      <c r="DI115" s="2978" t="n"/>
      <c r="DJ115" s="2978" t="n"/>
      <c r="DK115" s="2978" t="n"/>
      <c r="DT115" s="2886" t="n"/>
      <c r="DU115" s="2886" t="n"/>
    </row>
    <row customFormat="1" customHeight="1" ht="13" r="116" s="2921">
      <c r="P116" s="2841" t="n"/>
      <c r="Q116" s="2841" t="n"/>
      <c r="R116" s="2841" t="n"/>
      <c r="S116" s="2841" t="n"/>
      <c r="T116" s="2944" t="n"/>
      <c r="AB116" s="1340" t="n"/>
      <c r="BI116" s="288" t="n"/>
      <c r="CJ116" s="2919" t="n"/>
      <c r="CM116" s="2842" t="n"/>
      <c r="CN116" s="2842" t="n"/>
      <c r="CR116" s="2843" t="n"/>
      <c r="CS116" s="2843" t="n"/>
      <c r="CT116" s="2843" t="n"/>
      <c r="CU116" s="2843" t="n"/>
      <c r="CV116" s="2843" t="n"/>
      <c r="CW116" s="2843" t="n"/>
      <c r="CX116" s="288" t="n"/>
      <c r="CZ116" s="2843" t="n"/>
      <c r="DA116" s="2843" t="n"/>
      <c r="DB116" s="2843" t="n"/>
      <c r="DC116" s="2843" t="n"/>
      <c r="DD116" s="2843" t="n"/>
      <c r="DE116" s="2919" t="n"/>
      <c r="DF116" s="2919" t="n"/>
      <c r="DG116" s="2919" t="n"/>
      <c r="DH116" s="2919" t="n"/>
      <c r="DI116" s="2978" t="n"/>
      <c r="DJ116" s="2978" t="n"/>
      <c r="DK116" s="2978" t="n"/>
      <c r="DT116" s="2886" t="n"/>
      <c r="DU116" s="2886" t="n"/>
    </row>
    <row customFormat="1" customHeight="1" ht="13" r="117" s="2921">
      <c r="P117" s="2841" t="n"/>
      <c r="Q117" s="2841" t="n"/>
      <c r="R117" s="2841" t="n"/>
      <c r="S117" s="2841" t="n"/>
      <c r="T117" s="2944" t="n"/>
      <c r="AB117" s="1340" t="n"/>
      <c r="BI117" s="288" t="n"/>
      <c r="CJ117" s="2919" t="n"/>
      <c r="CM117" s="2842" t="n"/>
      <c r="CN117" s="2842" t="n"/>
      <c r="CR117" s="2843" t="n"/>
      <c r="CS117" s="2843" t="n"/>
      <c r="CT117" s="2843" t="n"/>
      <c r="CU117" s="2843" t="n"/>
      <c r="CV117" s="2843" t="n"/>
      <c r="CW117" s="2843" t="n"/>
      <c r="CX117" s="288" t="n"/>
      <c r="CZ117" s="2843" t="n"/>
      <c r="DA117" s="2843" t="n"/>
      <c r="DB117" s="2843" t="n"/>
      <c r="DC117" s="2843" t="n"/>
      <c r="DD117" s="2843" t="n"/>
      <c r="DE117" s="2919" t="n"/>
      <c r="DF117" s="2919" t="n"/>
      <c r="DG117" s="2919" t="n"/>
      <c r="DH117" s="2919" t="n"/>
      <c r="DI117" s="2978" t="n"/>
      <c r="DJ117" s="2978" t="n"/>
      <c r="DK117" s="2978" t="n"/>
      <c r="DT117" s="2886" t="n"/>
      <c r="DU117" s="2886" t="n"/>
    </row>
    <row customFormat="1" customHeight="1" ht="13" r="118" s="2921">
      <c r="P118" s="2841" t="n"/>
      <c r="Q118" s="2841" t="n"/>
      <c r="R118" s="2841" t="n"/>
      <c r="S118" s="2841" t="n"/>
      <c r="T118" s="2944" t="n"/>
      <c r="AB118" s="1340" t="n"/>
      <c r="BI118" s="288" t="n"/>
      <c r="CJ118" s="2919" t="n"/>
      <c r="CM118" s="2842" t="n"/>
      <c r="CN118" s="2842" t="n"/>
      <c r="CR118" s="2843" t="n"/>
      <c r="CS118" s="2843" t="n"/>
      <c r="CT118" s="2843" t="n"/>
      <c r="CU118" s="2843" t="n"/>
      <c r="CV118" s="2843" t="n"/>
      <c r="CW118" s="2843" t="n"/>
      <c r="CX118" s="288" t="n"/>
      <c r="CZ118" s="2843" t="n"/>
      <c r="DA118" s="2843" t="n"/>
      <c r="DB118" s="2843" t="n"/>
      <c r="DC118" s="2843" t="n"/>
      <c r="DD118" s="2843" t="n"/>
      <c r="DE118" s="2919" t="n"/>
      <c r="DF118" s="2919" t="n"/>
      <c r="DG118" s="2919" t="n"/>
      <c r="DH118" s="2919" t="n"/>
      <c r="DI118" s="2978" t="n"/>
      <c r="DJ118" s="2978" t="n"/>
      <c r="DK118" s="2978" t="n"/>
      <c r="DT118" s="2886" t="n"/>
      <c r="DU118" s="2886" t="n"/>
    </row>
    <row customFormat="1" customHeight="1" ht="13" r="119" s="2921">
      <c r="P119" s="2841" t="n"/>
      <c r="Q119" s="2841" t="n"/>
      <c r="R119" s="2841" t="n"/>
      <c r="S119" s="2841" t="n"/>
      <c r="T119" s="2944" t="n"/>
      <c r="AB119" s="1340" t="n"/>
      <c r="BI119" s="288" t="n"/>
      <c r="CJ119" s="2919" t="n"/>
      <c r="CM119" s="2842" t="n"/>
      <c r="CN119" s="2842" t="n"/>
      <c r="CR119" s="2843" t="n"/>
      <c r="CS119" s="2843" t="n"/>
      <c r="CT119" s="2843" t="n"/>
      <c r="CU119" s="2843" t="n"/>
      <c r="CV119" s="2843" t="n"/>
      <c r="CW119" s="2843" t="n"/>
      <c r="CX119" s="288" t="n"/>
      <c r="CZ119" s="2843" t="n"/>
      <c r="DA119" s="2843" t="n"/>
      <c r="DB119" s="2843" t="n"/>
      <c r="DC119" s="2843" t="n"/>
      <c r="DD119" s="2843" t="n"/>
      <c r="DE119" s="2919" t="n"/>
      <c r="DF119" s="2919" t="n"/>
      <c r="DG119" s="2919" t="n"/>
      <c r="DH119" s="2919" t="n"/>
      <c r="DI119" s="2978" t="n"/>
      <c r="DJ119" s="2978" t="n"/>
      <c r="DK119" s="2978" t="n"/>
      <c r="DT119" s="2886" t="n"/>
      <c r="DU119" s="2886" t="n"/>
    </row>
    <row customFormat="1" customHeight="1" ht="13" r="120" s="2921">
      <c r="P120" s="2841" t="n"/>
      <c r="Q120" s="2841" t="n"/>
      <c r="R120" s="2841" t="n"/>
      <c r="S120" s="2841" t="n"/>
      <c r="T120" s="2944" t="n"/>
      <c r="AB120" s="1340" t="n"/>
      <c r="BI120" s="288" t="n"/>
      <c r="CJ120" s="2919" t="n"/>
      <c r="CM120" s="2842" t="n"/>
      <c r="CN120" s="2842" t="n"/>
      <c r="CR120" s="2843" t="n"/>
      <c r="CS120" s="2843" t="n"/>
      <c r="CT120" s="2843" t="n"/>
      <c r="CU120" s="2843" t="n"/>
      <c r="CV120" s="2843" t="n"/>
      <c r="CW120" s="2843" t="n"/>
      <c r="CX120" s="288" t="n"/>
      <c r="CZ120" s="2843" t="n"/>
      <c r="DA120" s="2843" t="n"/>
      <c r="DB120" s="2843" t="n"/>
      <c r="DC120" s="2843" t="n"/>
      <c r="DD120" s="2843" t="n"/>
      <c r="DE120" s="2919" t="n"/>
      <c r="DF120" s="2919" t="n"/>
      <c r="DG120" s="2919" t="n"/>
      <c r="DH120" s="2919" t="n"/>
      <c r="DI120" s="2978" t="n"/>
      <c r="DJ120" s="2978" t="n"/>
      <c r="DK120" s="2978" t="n"/>
      <c r="DT120" s="2886" t="n"/>
      <c r="DU120" s="2886" t="n"/>
    </row>
    <row customFormat="1" customHeight="1" ht="13" r="121" s="2921">
      <c r="P121" s="2841" t="n"/>
      <c r="Q121" s="2841" t="n"/>
      <c r="R121" s="2841" t="n"/>
      <c r="S121" s="2841" t="n"/>
      <c r="T121" s="2944" t="n"/>
      <c r="AB121" s="1340" t="n"/>
      <c r="BI121" s="288" t="n"/>
      <c r="CJ121" s="2919" t="n"/>
      <c r="CM121" s="2842" t="n"/>
      <c r="CN121" s="2842" t="n"/>
      <c r="CR121" s="2843" t="n"/>
      <c r="CS121" s="2843" t="n"/>
      <c r="CT121" s="2843" t="n"/>
      <c r="CU121" s="2843" t="n"/>
      <c r="CV121" s="2843" t="n"/>
      <c r="CW121" s="2843" t="n"/>
      <c r="CX121" s="288" t="n"/>
      <c r="CZ121" s="2843" t="n"/>
      <c r="DA121" s="2843" t="n"/>
      <c r="DB121" s="2843" t="n"/>
      <c r="DC121" s="2843" t="n"/>
      <c r="DD121" s="2843" t="n"/>
      <c r="DE121" s="2919" t="n"/>
      <c r="DF121" s="2919" t="n"/>
      <c r="DG121" s="2919" t="n"/>
      <c r="DH121" s="2919" t="n"/>
      <c r="DI121" s="2978" t="n"/>
      <c r="DJ121" s="2978" t="n"/>
      <c r="DK121" s="2978" t="n"/>
      <c r="DT121" s="2886" t="n"/>
      <c r="DU121" s="2886" t="n"/>
    </row>
    <row customFormat="1" customHeight="1" ht="13" r="122" s="2921">
      <c r="P122" s="2841" t="n"/>
      <c r="Q122" s="2841" t="n"/>
      <c r="R122" s="2841" t="n"/>
      <c r="S122" s="2841" t="n"/>
      <c r="T122" s="2944" t="n"/>
      <c r="AB122" s="1340" t="n"/>
      <c r="BI122" s="288" t="n"/>
      <c r="CJ122" s="2919" t="n"/>
      <c r="CM122" s="2842" t="n"/>
      <c r="CN122" s="2842" t="n"/>
      <c r="CR122" s="2843" t="n"/>
      <c r="CS122" s="2843" t="n"/>
      <c r="CT122" s="2843" t="n"/>
      <c r="CU122" s="2843" t="n"/>
      <c r="CV122" s="2843" t="n"/>
      <c r="CW122" s="2843" t="n"/>
      <c r="CX122" s="288" t="n"/>
      <c r="CZ122" s="2843" t="n"/>
      <c r="DA122" s="2843" t="n"/>
      <c r="DB122" s="2843" t="n"/>
      <c r="DC122" s="2843" t="n"/>
      <c r="DD122" s="2843" t="n"/>
      <c r="DE122" s="2919" t="n"/>
      <c r="DF122" s="2919" t="n"/>
      <c r="DG122" s="2919" t="n"/>
      <c r="DH122" s="2919" t="n"/>
      <c r="DI122" s="2978" t="n"/>
      <c r="DJ122" s="2978" t="n"/>
      <c r="DK122" s="2978" t="n"/>
      <c r="DT122" s="2886" t="n"/>
      <c r="DU122" s="2886" t="n"/>
    </row>
    <row customFormat="1" customHeight="1" ht="13" r="123" s="2921">
      <c r="P123" s="2841" t="n"/>
      <c r="Q123" s="2841" t="n"/>
      <c r="R123" s="2841" t="n"/>
      <c r="S123" s="2841" t="n"/>
      <c r="T123" s="2944" t="n"/>
      <c r="AB123" s="1340" t="n"/>
      <c r="BI123" s="288" t="n"/>
      <c r="CJ123" s="2919" t="n"/>
      <c r="CM123" s="2842" t="n"/>
      <c r="CN123" s="2842" t="n"/>
      <c r="CR123" s="2843" t="n"/>
      <c r="CS123" s="2843" t="n"/>
      <c r="CT123" s="2843" t="n"/>
      <c r="CU123" s="2843" t="n"/>
      <c r="CV123" s="2843" t="n"/>
      <c r="CW123" s="2843" t="n"/>
      <c r="CX123" s="288" t="n"/>
      <c r="CZ123" s="2843" t="n"/>
      <c r="DA123" s="2843" t="n"/>
      <c r="DB123" s="2843" t="n"/>
      <c r="DC123" s="2843" t="n"/>
      <c r="DD123" s="2843" t="n"/>
      <c r="DE123" s="2919" t="n"/>
      <c r="DF123" s="2919" t="n"/>
      <c r="DG123" s="2919" t="n"/>
      <c r="DH123" s="2919" t="n"/>
      <c r="DI123" s="2978" t="n"/>
      <c r="DJ123" s="2978" t="n"/>
      <c r="DK123" s="2978" t="n"/>
      <c r="DT123" s="2886" t="n"/>
      <c r="DU123" s="2886" t="n"/>
    </row>
    <row customFormat="1" customHeight="1" ht="13" r="124" s="2921">
      <c r="P124" s="2841" t="n"/>
      <c r="Q124" s="2841" t="n"/>
      <c r="R124" s="2841" t="n"/>
      <c r="S124" s="2841" t="n"/>
      <c r="T124" s="2944" t="n"/>
      <c r="AB124" s="1340" t="n"/>
      <c r="BI124" s="288" t="n"/>
      <c r="CJ124" s="2919" t="n"/>
      <c r="CM124" s="2842" t="n"/>
      <c r="CN124" s="2842" t="n"/>
      <c r="CR124" s="2843" t="n"/>
      <c r="CS124" s="2843" t="n"/>
      <c r="CT124" s="2843" t="n"/>
      <c r="CU124" s="2843" t="n"/>
      <c r="CV124" s="2843" t="n"/>
      <c r="CW124" s="2843" t="n"/>
      <c r="CX124" s="288" t="n"/>
      <c r="CZ124" s="2843" t="n"/>
      <c r="DA124" s="2843" t="n"/>
      <c r="DB124" s="2843" t="n"/>
      <c r="DC124" s="2843" t="n"/>
      <c r="DD124" s="2843" t="n"/>
      <c r="DE124" s="2919" t="n"/>
      <c r="DF124" s="2919" t="n"/>
      <c r="DG124" s="2919" t="n"/>
      <c r="DH124" s="2919" t="n"/>
      <c r="DI124" s="2978" t="n"/>
      <c r="DJ124" s="2978" t="n"/>
      <c r="DK124" s="2978" t="n"/>
      <c r="DT124" s="2886" t="n"/>
      <c r="DU124" s="2886" t="n"/>
    </row>
    <row customFormat="1" customHeight="1" ht="13" r="125" s="2921">
      <c r="P125" s="2841" t="n"/>
      <c r="Q125" s="2841" t="n"/>
      <c r="R125" s="2841" t="n"/>
      <c r="S125" s="2841" t="n"/>
      <c r="T125" s="2944" t="n"/>
      <c r="AB125" s="1340" t="n"/>
      <c r="BI125" s="288" t="n"/>
      <c r="CJ125" s="2919" t="n"/>
      <c r="CM125" s="2842" t="n"/>
      <c r="CN125" s="2842" t="n"/>
      <c r="CR125" s="2843" t="n"/>
      <c r="CS125" s="2843" t="n"/>
      <c r="CT125" s="2843" t="n"/>
      <c r="CU125" s="2843" t="n"/>
      <c r="CV125" s="2843" t="n"/>
      <c r="CW125" s="2843" t="n"/>
      <c r="CX125" s="288" t="n"/>
      <c r="CZ125" s="2843" t="n"/>
      <c r="DA125" s="2843" t="n"/>
      <c r="DB125" s="2843" t="n"/>
      <c r="DC125" s="2843" t="n"/>
      <c r="DD125" s="2843" t="n"/>
      <c r="DE125" s="2919" t="n"/>
      <c r="DF125" s="2919" t="n"/>
      <c r="DG125" s="2919" t="n"/>
      <c r="DH125" s="2919" t="n"/>
      <c r="DI125" s="2978" t="n"/>
      <c r="DJ125" s="2978" t="n"/>
      <c r="DK125" s="2978" t="n"/>
      <c r="DT125" s="2886" t="n"/>
      <c r="DU125" s="2886" t="n"/>
    </row>
    <row customFormat="1" customHeight="1" ht="13" r="126" s="2921">
      <c r="P126" s="2841" t="n"/>
      <c r="Q126" s="2841" t="n"/>
      <c r="R126" s="2841" t="n"/>
      <c r="S126" s="2841" t="n"/>
      <c r="T126" s="2944" t="n"/>
      <c r="AB126" s="1340" t="n"/>
      <c r="BI126" s="288" t="n"/>
      <c r="CJ126" s="2919" t="n"/>
      <c r="CM126" s="2842" t="n"/>
      <c r="CN126" s="2842" t="n"/>
      <c r="CR126" s="2843" t="n"/>
      <c r="CS126" s="2843" t="n"/>
      <c r="CT126" s="2843" t="n"/>
      <c r="CU126" s="2843" t="n"/>
      <c r="CV126" s="2843" t="n"/>
      <c r="CW126" s="2843" t="n"/>
      <c r="CX126" s="288" t="n"/>
      <c r="CZ126" s="2843" t="n"/>
      <c r="DA126" s="2843" t="n"/>
      <c r="DB126" s="2843" t="n"/>
      <c r="DC126" s="2843" t="n"/>
      <c r="DD126" s="2843" t="n"/>
      <c r="DE126" s="2919" t="n"/>
      <c r="DF126" s="2919" t="n"/>
      <c r="DG126" s="2919" t="n"/>
      <c r="DH126" s="2919" t="n"/>
      <c r="DI126" s="2978" t="n"/>
      <c r="DJ126" s="2978" t="n"/>
      <c r="DK126" s="2978" t="n"/>
      <c r="DT126" s="2886" t="n"/>
      <c r="DU126" s="2886" t="n"/>
    </row>
    <row customFormat="1" customHeight="1" ht="13" r="127" s="2921">
      <c r="P127" s="2841" t="n"/>
      <c r="Q127" s="2841" t="n"/>
      <c r="R127" s="2841" t="n"/>
      <c r="S127" s="2841" t="n"/>
      <c r="T127" s="2944" t="n"/>
      <c r="AB127" s="1340" t="n"/>
      <c r="BI127" s="288" t="n"/>
      <c r="CJ127" s="2919" t="n"/>
      <c r="CM127" s="2842" t="n"/>
      <c r="CN127" s="2842" t="n"/>
      <c r="CR127" s="2843" t="n"/>
      <c r="CS127" s="2843" t="n"/>
      <c r="CT127" s="2843" t="n"/>
      <c r="CU127" s="2843" t="n"/>
      <c r="CV127" s="2843" t="n"/>
      <c r="CW127" s="2843" t="n"/>
      <c r="CX127" s="288" t="n"/>
      <c r="CZ127" s="2843" t="n"/>
      <c r="DA127" s="2843" t="n"/>
      <c r="DB127" s="2843" t="n"/>
      <c r="DC127" s="2843" t="n"/>
      <c r="DD127" s="2843" t="n"/>
      <c r="DE127" s="2919" t="n"/>
      <c r="DF127" s="2919" t="n"/>
      <c r="DG127" s="2919" t="n"/>
      <c r="DH127" s="2919" t="n"/>
      <c r="DI127" s="2978" t="n"/>
      <c r="DJ127" s="2978" t="n"/>
      <c r="DK127" s="2978" t="n"/>
      <c r="DT127" s="2886" t="n"/>
      <c r="DU127" s="2886" t="n"/>
    </row>
    <row customFormat="1" customHeight="1" ht="13" r="128" s="2921">
      <c r="P128" s="2841" t="n"/>
      <c r="Q128" s="2841" t="n"/>
      <c r="R128" s="2841" t="n"/>
      <c r="S128" s="2841" t="n"/>
      <c r="T128" s="2944" t="n"/>
      <c r="AB128" s="1340" t="n"/>
      <c r="BI128" s="288" t="n"/>
      <c r="CJ128" s="2919" t="n"/>
      <c r="CM128" s="2842" t="n"/>
      <c r="CN128" s="2842" t="n"/>
      <c r="CR128" s="2843" t="n"/>
      <c r="CS128" s="2843" t="n"/>
      <c r="CT128" s="2843" t="n"/>
      <c r="CU128" s="2843" t="n"/>
      <c r="CV128" s="2843" t="n"/>
      <c r="CW128" s="2843" t="n"/>
      <c r="CX128" s="288" t="n"/>
      <c r="CZ128" s="2843" t="n"/>
      <c r="DA128" s="2843" t="n"/>
      <c r="DB128" s="2843" t="n"/>
      <c r="DC128" s="2843" t="n"/>
      <c r="DD128" s="2843" t="n"/>
      <c r="DE128" s="2919" t="n"/>
      <c r="DF128" s="2919" t="n"/>
      <c r="DG128" s="2919" t="n"/>
      <c r="DH128" s="2919" t="n"/>
      <c r="DI128" s="2978" t="n"/>
      <c r="DJ128" s="2978" t="n"/>
      <c r="DK128" s="2978" t="n"/>
      <c r="DT128" s="2886" t="n"/>
      <c r="DU128" s="2886" t="n"/>
    </row>
    <row customFormat="1" customHeight="1" ht="13" r="129" s="2921">
      <c r="P129" s="2841" t="n"/>
      <c r="Q129" s="2841" t="n"/>
      <c r="R129" s="2841" t="n"/>
      <c r="S129" s="2841" t="n"/>
      <c r="T129" s="2944" t="n"/>
      <c r="AB129" s="1340" t="n"/>
      <c r="BI129" s="288" t="n"/>
      <c r="CJ129" s="2919" t="n"/>
      <c r="CM129" s="2842" t="n"/>
      <c r="CN129" s="2842" t="n"/>
      <c r="CR129" s="2843" t="n"/>
      <c r="CS129" s="2843" t="n"/>
      <c r="CT129" s="2843" t="n"/>
      <c r="CU129" s="2843" t="n"/>
      <c r="CV129" s="2843" t="n"/>
      <c r="CW129" s="2843" t="n"/>
      <c r="CX129" s="288" t="n"/>
      <c r="CZ129" s="2843" t="n"/>
      <c r="DA129" s="2843" t="n"/>
      <c r="DB129" s="2843" t="n"/>
      <c r="DC129" s="2843" t="n"/>
      <c r="DD129" s="2843" t="n"/>
      <c r="DE129" s="2919" t="n"/>
      <c r="DF129" s="2919" t="n"/>
      <c r="DG129" s="2919" t="n"/>
      <c r="DH129" s="2919" t="n"/>
      <c r="DI129" s="2978" t="n"/>
      <c r="DJ129" s="2978" t="n"/>
      <c r="DK129" s="2978" t="n"/>
      <c r="DT129" s="2886" t="n"/>
      <c r="DU129" s="2886" t="n"/>
    </row>
    <row customFormat="1" customHeight="1" ht="13" r="130" s="2921">
      <c r="P130" s="2841" t="n"/>
      <c r="Q130" s="2841" t="n"/>
      <c r="R130" s="2841" t="n"/>
      <c r="S130" s="2841" t="n"/>
      <c r="T130" s="2944" t="n"/>
      <c r="AB130" s="1340" t="n"/>
      <c r="BI130" s="288" t="n"/>
      <c r="CJ130" s="2919" t="n"/>
      <c r="CM130" s="2842" t="n"/>
      <c r="CN130" s="2842" t="n"/>
      <c r="CR130" s="2843" t="n"/>
      <c r="CS130" s="2843" t="n"/>
      <c r="CT130" s="2843" t="n"/>
      <c r="CU130" s="2843" t="n"/>
      <c r="CV130" s="2843" t="n"/>
      <c r="CW130" s="2843" t="n"/>
      <c r="CX130" s="288" t="n"/>
      <c r="CZ130" s="2843" t="n"/>
      <c r="DA130" s="2843" t="n"/>
      <c r="DB130" s="2843" t="n"/>
      <c r="DC130" s="2843" t="n"/>
      <c r="DD130" s="2843" t="n"/>
      <c r="DE130" s="2919" t="n"/>
      <c r="DF130" s="2919" t="n"/>
      <c r="DG130" s="2919" t="n"/>
      <c r="DH130" s="2919" t="n"/>
      <c r="DI130" s="2978" t="n"/>
      <c r="DJ130" s="2978" t="n"/>
      <c r="DK130" s="2978" t="n"/>
      <c r="DT130" s="2886" t="n"/>
      <c r="DU130" s="2886" t="n"/>
    </row>
    <row customFormat="1" customHeight="1" ht="13" r="131" s="2921">
      <c r="P131" s="2841" t="n"/>
      <c r="Q131" s="2841" t="n"/>
      <c r="R131" s="2841" t="n"/>
      <c r="S131" s="2841" t="n"/>
      <c r="T131" s="2944" t="n"/>
      <c r="AB131" s="1340" t="n"/>
      <c r="BI131" s="288" t="n"/>
      <c r="CJ131" s="2919" t="n"/>
      <c r="CM131" s="2842" t="n"/>
      <c r="CN131" s="2842" t="n"/>
      <c r="CR131" s="2843" t="n"/>
      <c r="CS131" s="2843" t="n"/>
      <c r="CT131" s="2843" t="n"/>
      <c r="CU131" s="2843" t="n"/>
      <c r="CV131" s="2843" t="n"/>
      <c r="CW131" s="2843" t="n"/>
      <c r="CX131" s="288" t="n"/>
      <c r="CZ131" s="2843" t="n"/>
      <c r="DA131" s="2843" t="n"/>
      <c r="DB131" s="2843" t="n"/>
      <c r="DC131" s="2843" t="n"/>
      <c r="DD131" s="2843" t="n"/>
      <c r="DE131" s="2919" t="n"/>
      <c r="DF131" s="2919" t="n"/>
      <c r="DG131" s="2919" t="n"/>
      <c r="DH131" s="2919" t="n"/>
      <c r="DI131" s="2978" t="n"/>
      <c r="DJ131" s="2978" t="n"/>
      <c r="DK131" s="2978" t="n"/>
      <c r="DT131" s="2886" t="n"/>
      <c r="DU131" s="2886" t="n"/>
    </row>
    <row customFormat="1" customHeight="1" ht="13" r="132" s="2921">
      <c r="P132" s="2841" t="n"/>
      <c r="Q132" s="2841" t="n"/>
      <c r="R132" s="2841" t="n"/>
      <c r="S132" s="2841" t="n"/>
      <c r="T132" s="2944" t="n"/>
      <c r="AB132" s="1340" t="n"/>
      <c r="BI132" s="288" t="n"/>
      <c r="CJ132" s="2919" t="n"/>
      <c r="CM132" s="2842" t="n"/>
      <c r="CN132" s="2842" t="n"/>
      <c r="CR132" s="2843" t="n"/>
      <c r="CS132" s="2843" t="n"/>
      <c r="CT132" s="2843" t="n"/>
      <c r="CU132" s="2843" t="n"/>
      <c r="CV132" s="2843" t="n"/>
      <c r="CW132" s="2843" t="n"/>
      <c r="CX132" s="288" t="n"/>
      <c r="CZ132" s="2843" t="n"/>
      <c r="DA132" s="2843" t="n"/>
      <c r="DB132" s="2843" t="n"/>
      <c r="DC132" s="2843" t="n"/>
      <c r="DD132" s="2843" t="n"/>
      <c r="DE132" s="2919" t="n"/>
      <c r="DF132" s="2919" t="n"/>
      <c r="DG132" s="2919" t="n"/>
      <c r="DH132" s="2919" t="n"/>
      <c r="DI132" s="2978" t="n"/>
      <c r="DJ132" s="2978" t="n"/>
      <c r="DK132" s="2978" t="n"/>
      <c r="DT132" s="2886" t="n"/>
      <c r="DU132" s="2886" t="n"/>
    </row>
    <row customHeight="1" ht="13" r="133" s="3">
      <c r="CR133" s="2843" t="n"/>
      <c r="CS133" s="2843" t="n"/>
      <c r="CT133" s="2843" t="n"/>
      <c r="CU133" s="2843" t="n"/>
      <c r="CV133" s="2843" t="n"/>
      <c r="DT133" s="2886" t="n"/>
      <c r="DU133" s="2886" t="n"/>
    </row>
    <row customHeight="1" ht="13" r="134" s="3">
      <c r="CR134" s="2843" t="n"/>
      <c r="CS134" s="2843" t="n"/>
      <c r="CT134" s="2843" t="n"/>
      <c r="CU134" s="2843" t="n"/>
      <c r="CV134" s="2843" t="n"/>
      <c r="DT134" s="2886" t="n"/>
      <c r="DU134" s="2886" t="n"/>
    </row>
    <row customHeight="1" ht="13" r="135" s="3">
      <c r="CR135" s="2843" t="n"/>
      <c r="CS135" s="2843" t="n"/>
      <c r="CT135" s="2843" t="n"/>
      <c r="CU135" s="2843" t="n"/>
      <c r="CV135" s="2843" t="n"/>
      <c r="DT135" s="2886" t="n"/>
      <c r="DU135" s="2886" t="n"/>
    </row>
    <row customHeight="1" ht="13" r="136" s="3">
      <c r="CR136" s="2843" t="n"/>
      <c r="CS136" s="2843" t="n"/>
      <c r="CT136" s="2843" t="n"/>
      <c r="CU136" s="2843" t="n"/>
      <c r="CV136" s="2843" t="n"/>
      <c r="DT136" s="2886" t="n"/>
      <c r="DU136" s="2886" t="n"/>
    </row>
    <row customHeight="1" ht="13" r="137" s="3">
      <c r="CR137" s="2843" t="n"/>
      <c r="CS137" s="2843" t="n"/>
      <c r="CT137" s="2843" t="n"/>
      <c r="CU137" s="2843" t="n"/>
      <c r="CV137" s="2843" t="n"/>
      <c r="DT137" s="2886" t="n"/>
      <c r="DU137" s="2886" t="n"/>
    </row>
    <row customHeight="1" ht="13" r="138" s="3">
      <c r="CR138" s="2843" t="n"/>
      <c r="CS138" s="2843" t="n"/>
      <c r="CT138" s="2843" t="n"/>
      <c r="CU138" s="2843" t="n"/>
      <c r="CV138" s="2843" t="n"/>
      <c r="DT138" s="2886" t="n"/>
      <c r="DU138" s="2886" t="n"/>
    </row>
    <row customHeight="1" ht="13" r="139" s="3">
      <c r="DT139" s="2886" t="n"/>
      <c r="DU139" s="2886" t="n"/>
    </row>
    <row customHeight="1" ht="13" r="140" s="3">
      <c r="DT140" s="2886" t="n"/>
      <c r="DU140" s="2886" t="n"/>
    </row>
    <row customHeight="1" ht="13" r="141" s="3">
      <c r="DT141" s="2886" t="n"/>
      <c r="DU141" s="2886" t="n"/>
    </row>
    <row customHeight="1" ht="13" r="142" s="3">
      <c r="DT142" s="2886" t="n"/>
      <c r="DU142" s="2886" t="n"/>
    </row>
    <row customHeight="1" ht="13" r="143" s="3">
      <c r="DT143" s="2886" t="n"/>
      <c r="DU143" s="2886" t="n"/>
    </row>
    <row customHeight="1" ht="13" r="144" s="3">
      <c r="DT144" s="2886" t="n"/>
      <c r="DU144" s="2886" t="n"/>
    </row>
    <row customHeight="1" ht="13" r="145" s="3">
      <c r="DT145" s="2886" t="n"/>
      <c r="DU145" s="2886" t="n"/>
    </row>
    <row customHeight="1" ht="13" r="146" s="3">
      <c r="DT146" s="2886" t="n"/>
      <c r="DU146" s="2886" t="n"/>
    </row>
    <row customHeight="1" ht="13" r="147" s="3">
      <c r="DT147" s="2886" t="n"/>
      <c r="DU147" s="2886" t="n"/>
    </row>
    <row customHeight="1" ht="13" r="148" s="3">
      <c r="DT148" s="2886" t="n"/>
      <c r="DU148" s="2886" t="n"/>
    </row>
    <row customHeight="1" ht="13" r="149" s="3">
      <c r="DT149" s="2886" t="n"/>
      <c r="DU149" s="2886" t="n"/>
    </row>
    <row customHeight="1" ht="13" r="150" s="3">
      <c r="DT150" s="2886" t="n"/>
      <c r="DU150" s="2886" t="n"/>
    </row>
    <row customHeight="1" ht="13" r="151" s="3">
      <c r="DT151" s="2886" t="n"/>
      <c r="DU151" s="2886" t="n"/>
    </row>
    <row customHeight="1" ht="13" r="152" s="3">
      <c r="DT152" s="2886" t="n"/>
      <c r="DU152" s="2886" t="n"/>
    </row>
    <row customHeight="1" ht="13" r="153" s="3">
      <c r="DT153" s="2886" t="n"/>
      <c r="DU153" s="2886" t="n"/>
    </row>
    <row customHeight="1" ht="13" r="154" s="3">
      <c r="DT154" s="2886" t="n"/>
      <c r="DU154" s="2886" t="n"/>
    </row>
    <row customHeight="1" ht="13" r="155" s="3">
      <c r="DT155" s="2886" t="n"/>
      <c r="DU155" s="2886" t="n"/>
    </row>
    <row customHeight="1" ht="13" r="156" s="3">
      <c r="DT156" s="2886" t="n"/>
      <c r="DU156" s="2886" t="n"/>
    </row>
    <row customHeight="1" ht="13" r="157" s="3">
      <c r="DT157" s="2886" t="n"/>
      <c r="DU157" s="2886" t="n"/>
    </row>
    <row customHeight="1" ht="13" r="158" s="3">
      <c r="DT158" s="2886" t="n"/>
      <c r="DU158" s="2886" t="n"/>
    </row>
    <row customHeight="1" ht="13" r="159" s="3">
      <c r="DT159" s="2886" t="n"/>
      <c r="DU159" s="2886" t="n"/>
    </row>
    <row customHeight="1" ht="13" r="160" s="3">
      <c r="DT160" s="2886" t="n"/>
      <c r="DU160" s="2886" t="n"/>
    </row>
    <row customHeight="1" ht="13" r="161" s="3">
      <c r="DT161" s="2886" t="n"/>
      <c r="DU161" s="2886" t="n"/>
    </row>
    <row customHeight="1" ht="13" r="162" s="3">
      <c r="DT162" s="2886" t="n"/>
      <c r="DU162" s="2886" t="n"/>
    </row>
    <row customHeight="1" ht="13" r="163" s="3">
      <c r="DT163" s="2886" t="n"/>
      <c r="DU163" s="2886" t="n"/>
    </row>
    <row customHeight="1" ht="13" r="164" s="3">
      <c r="DT164" s="2886" t="n"/>
      <c r="DU164" s="2886" t="n"/>
    </row>
    <row customHeight="1" ht="13" r="165" s="3">
      <c r="DT165" s="2886" t="n"/>
      <c r="DU165" s="2886" t="n"/>
    </row>
    <row customHeight="1" ht="13" r="166" s="3">
      <c r="DT166" s="2886" t="n"/>
      <c r="DU166" s="2886" t="n"/>
    </row>
    <row customHeight="1" ht="13" r="167" s="3">
      <c r="DT167" s="2886" t="n"/>
      <c r="DU167" s="2886" t="n"/>
    </row>
    <row customHeight="1" ht="13" r="168" s="3">
      <c r="DT168" s="2886" t="n"/>
      <c r="DU168" s="2886" t="n"/>
    </row>
    <row customHeight="1" ht="13" r="169" s="3">
      <c r="DT169" s="2886" t="n"/>
      <c r="DU169" s="2886" t="n"/>
    </row>
    <row customHeight="1" ht="13" r="170" s="3">
      <c r="DT170" s="2886" t="n"/>
      <c r="DU170" s="2886" t="n"/>
    </row>
    <row customHeight="1" ht="13" r="171" s="3">
      <c r="DT171" s="2886" t="n"/>
      <c r="DU171" s="2886" t="n"/>
    </row>
    <row customHeight="1" ht="13" r="172" s="3">
      <c r="DT172" s="2886" t="n"/>
      <c r="DU172" s="2886" t="n"/>
    </row>
    <row customHeight="1" ht="13" r="173" s="3">
      <c r="DT173" s="2886" t="n"/>
      <c r="DU173" s="2886" t="n"/>
    </row>
    <row customHeight="1" ht="13" r="174" s="3">
      <c r="DT174" s="2886" t="n"/>
      <c r="DU174" s="2886" t="n"/>
    </row>
    <row customHeight="1" ht="13" r="175" s="3">
      <c r="DT175" s="2886" t="n"/>
      <c r="DU175" s="2886" t="n"/>
    </row>
    <row customHeight="1" ht="13" r="176" s="3">
      <c r="DT176" s="2886" t="n"/>
      <c r="DU176" s="2886" t="n"/>
    </row>
    <row customHeight="1" ht="13" r="177" s="3">
      <c r="DT177" s="2886" t="n"/>
      <c r="DU177" s="2886" t="n"/>
    </row>
    <row customHeight="1" ht="13" r="178" s="3">
      <c r="DT178" s="2886" t="n"/>
      <c r="DU178" s="2886" t="n"/>
    </row>
    <row customHeight="1" ht="13" r="179" s="3">
      <c r="DT179" s="2886" t="n"/>
      <c r="DU179" s="2886" t="n"/>
    </row>
    <row customHeight="1" ht="13" r="180" s="3">
      <c r="DT180" s="2886" t="n"/>
      <c r="DU180" s="2886" t="n"/>
    </row>
    <row customHeight="1" ht="13" r="181" s="3">
      <c r="DT181" s="2886" t="n"/>
      <c r="DU181" s="2886" t="n"/>
    </row>
    <row customHeight="1" ht="13" r="182" s="3">
      <c r="DT182" s="2886" t="n"/>
      <c r="DU182" s="2886" t="n"/>
    </row>
    <row customHeight="1" ht="13" r="183" s="3">
      <c r="DT183" s="2886" t="n"/>
      <c r="DU183" s="2886" t="n"/>
    </row>
    <row customHeight="1" ht="13" r="184" s="3">
      <c r="DQ184" s="2979" t="n"/>
      <c r="DT184" s="2886" t="n"/>
      <c r="DU184" s="2886" t="n"/>
    </row>
    <row customHeight="1" ht="13" r="185" s="3">
      <c r="DT185" s="2886" t="n"/>
      <c r="DU185" s="2886" t="n"/>
    </row>
    <row customHeight="1" ht="13" r="186" s="3">
      <c r="DT186" s="2886" t="n"/>
      <c r="DU186" s="2886" t="n"/>
    </row>
    <row customHeight="1" ht="13" r="187" s="3">
      <c r="DT187" s="2886" t="n"/>
      <c r="DU187" s="2886" t="n"/>
    </row>
    <row customHeight="1" ht="13" r="188" s="3">
      <c r="DT188" s="2886" t="n"/>
      <c r="DU188" s="2886" t="n"/>
    </row>
    <row customHeight="1" ht="13" r="189" s="3">
      <c r="DT189" s="2886" t="n"/>
      <c r="DU189" s="2886" t="n"/>
    </row>
    <row customHeight="1" ht="13" r="190" s="3">
      <c r="DT190" s="55" t="n"/>
      <c r="DU190" s="55" t="n"/>
    </row>
    <row customHeight="1" ht="13" r="191" s="3">
      <c r="DT191" s="55" t="n"/>
      <c r="DU191" s="55" t="n"/>
    </row>
    <row customHeight="1" ht="13" r="192" s="3"/>
    <row customHeight="1" ht="13" r="306" s="3">
      <c r="DT306" s="2980" t="n"/>
      <c r="DU306" s="2980" t="n"/>
    </row>
    <row customHeight="1" ht="13" r="307" s="3">
      <c r="DT307" s="2980" t="n"/>
      <c r="DU307" s="2980" t="n"/>
    </row>
    <row customHeight="1" ht="13" r="308" s="3">
      <c r="DT308" s="2980" t="n"/>
      <c r="DU308" s="2980" t="n"/>
    </row>
    <row customHeight="1" ht="13" r="309" s="3">
      <c r="DT309" s="2980" t="n"/>
      <c r="DU309" s="2980" t="n"/>
    </row>
    <row customHeight="1" ht="13" r="310" s="3">
      <c r="DT310" s="2980" t="n"/>
      <c r="DU310" s="2980" t="n"/>
    </row>
    <row customHeight="1" ht="13" r="311" s="3">
      <c r="DT311" s="2980" t="n"/>
      <c r="DU311" s="2980" t="n"/>
    </row>
    <row customHeight="1" ht="13" r="312" s="3">
      <c r="DT312" s="2980" t="n"/>
      <c r="DU312" s="2980" t="n"/>
    </row>
    <row customHeight="1" ht="13" r="313" s="3">
      <c r="DT313" s="2980" t="n"/>
      <c r="DU313" s="2980" t="n"/>
    </row>
  </sheetData>
  <mergeCells count="14">
    <mergeCell ref="CZ4:DH4"/>
    <mergeCell ref="D4:H4"/>
    <mergeCell ref="CJ4:CP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11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39" man="1" max="5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Feuil3">
    <outlinePr summaryBelow="1" summaryRight="1"/>
    <pageSetUpPr fitToPage="1"/>
  </sheetPr>
  <dimension ref="A1:EB313"/>
  <sheetViews>
    <sheetView showGridLines="0" topLeftCell="B1" view="pageBreakPreview" workbookViewId="0" zoomScale="70" zoomScaleNormal="85" zoomScaleSheetLayoutView="70">
      <pane activePane="bottomRight" state="frozen" topLeftCell="CQ7" xSplit="2" ySplit="6"/>
      <selection activeCell="B38" pane="topRight" sqref="B38"/>
      <selection activeCell="B38" pane="bottomLeft" sqref="B38"/>
      <selection activeCell="CQ1" pane="bottomRight" sqref="CQ1"/>
    </sheetView>
  </sheetViews>
  <sheetFormatPr baseColWidth="10" defaultColWidth="11.5" defaultRowHeight="13" outlineLevelRow="1"/>
  <cols>
    <col customWidth="1" max="1" min="1" style="406" width="1.1640625"/>
    <col customWidth="1" max="2" min="2" style="3" width="48.6640625"/>
    <col customWidth="1" hidden="1" max="3" min="3" style="3" width="10.1640625"/>
    <col customWidth="1" hidden="1" max="4" min="4" style="3" width="8.83203125"/>
    <col customWidth="1" hidden="1" max="5" min="5" style="3" width="11"/>
    <col customWidth="1" hidden="1" max="6" min="6" style="3" width="9.6640625"/>
    <col customWidth="1" hidden="1" max="7" min="7" style="3" width="11"/>
    <col customWidth="1" hidden="1" max="8" min="8" style="3" width="7.83203125"/>
    <col customWidth="1" hidden="1" max="9" min="9" style="3" width="0.1640625"/>
    <col customWidth="1" hidden="1" max="10" min="10" style="3" width="10.6640625"/>
    <col customWidth="1" hidden="1" max="11" min="11" style="3" width="11"/>
    <col customWidth="1" hidden="1" max="12" min="12" style="3" width="9.6640625"/>
    <col customWidth="1" hidden="1" max="13" min="13" style="3" width="11"/>
    <col customWidth="1" hidden="1" max="14" min="14" style="62" width="7.6640625"/>
    <col customWidth="1" hidden="1" max="15" min="15" style="62" width="0.1640625"/>
    <col customWidth="1" hidden="1" max="16" min="16" style="63" width="13.33203125"/>
    <col customWidth="1" hidden="1" max="17" min="17" style="62" width="10.5"/>
    <col customWidth="1" hidden="1" max="18" min="18" style="62" width="9.6640625"/>
    <col customWidth="1" hidden="1" max="19" min="19" style="62" width="11"/>
    <col customWidth="1" hidden="1" max="20" min="20" style="62" width="7.6640625"/>
    <col customWidth="1" hidden="1" max="21" min="21" style="62" width="0.1640625"/>
    <col customWidth="1" hidden="1" max="22" min="22" style="62" width="8.83203125"/>
    <col customWidth="1" hidden="1" max="24" min="23" style="62" width="11"/>
    <col customWidth="1" hidden="1" max="24" min="24" style="3" width="13"/>
    <col customWidth="1" hidden="1" max="25" min="25" style="62" width="9.6640625"/>
    <col customWidth="1" hidden="1" max="26" min="26" style="62" width="9.33203125"/>
    <col customWidth="1" hidden="1" max="27" min="27" style="62" width="11"/>
    <col customWidth="1" hidden="1" max="28" min="28" style="62" width="7.6640625"/>
    <col customWidth="1" hidden="1" max="29" min="29" style="62" width="0.1640625"/>
    <col customWidth="1" hidden="1" max="30" min="30" style="62" width="8.83203125"/>
    <col customWidth="1" hidden="1" max="31" min="31" style="62" width="11"/>
    <col customWidth="1" hidden="1" max="32" min="32" style="62" width="11.1640625"/>
    <col customWidth="1" hidden="1" max="33" min="33" style="62" width="9.6640625"/>
    <col customWidth="1" hidden="1" max="34" min="34" style="62" width="9.33203125"/>
    <col customWidth="1" hidden="1" max="35" min="35" style="62" width="11"/>
    <col customWidth="1" hidden="1" max="36" min="36" style="62" width="7.83203125"/>
    <col customWidth="1" hidden="1" max="37" min="37" style="62" width="0.1640625"/>
    <col customWidth="1" max="38" min="38" style="62" width="8.83203125"/>
    <col customWidth="1" max="41" min="39" style="62" width="11"/>
    <col customWidth="1" max="42" min="42" style="62" width="9.6640625"/>
    <col customWidth="1" max="43" min="43" style="62" width="9.33203125"/>
    <col customWidth="1" max="44" min="44" style="62" width="11"/>
    <col customWidth="1" max="45" min="45" style="62" width="7.6640625"/>
    <col customWidth="1" max="46" min="46" style="62" width="0.1640625"/>
    <col customWidth="1" hidden="1" max="47" min="47" style="62" width="13.5"/>
    <col customWidth="1" hidden="1" max="49" min="48" style="62" width="11"/>
    <col customWidth="1" hidden="1" max="49" min="49" style="3" width="13"/>
    <col customWidth="1" hidden="1" max="50" min="50" style="62" width="9.6640625"/>
    <col customWidth="1" hidden="1" max="51" min="51" style="62" width="9.33203125"/>
    <col customWidth="1" hidden="1" max="52" min="52" style="62" width="11"/>
    <col customWidth="1" hidden="1" max="53" min="53" style="62" width="8.33203125"/>
    <col customWidth="1" hidden="1" max="54" min="54" style="62" width="0.33203125"/>
    <col customWidth="1" hidden="1" max="55" min="55" style="62" width="10.6640625"/>
    <col customWidth="1" hidden="1" max="56" min="56" style="62" width="12.5"/>
    <col customWidth="1" hidden="1" max="57" min="57" style="62" width="12.33203125"/>
    <col customWidth="1" hidden="1" max="58" min="58" style="62" width="10.5"/>
    <col customWidth="1" hidden="1" max="59" min="59" style="62" width="10.1640625"/>
    <col customWidth="1" hidden="1" max="60" min="60" style="62" width="12.33203125"/>
    <col customWidth="1" hidden="1" max="61" min="61" style="62" width="8.6640625"/>
    <col customWidth="1" hidden="1" max="62" min="62" style="62" width="0.1640625"/>
    <col customWidth="1" hidden="1" max="63" min="63" style="62" width="9.5"/>
    <col customWidth="1" hidden="1" max="64" min="64" style="62" width="10.5"/>
    <col customWidth="1" hidden="1" max="65" min="65" style="62" width="9.1640625"/>
    <col customWidth="1" hidden="1" max="66" min="66" style="62" width="10.5"/>
    <col customWidth="1" hidden="1" max="67" min="67" style="62" width="8.5"/>
    <col customWidth="1" hidden="1" max="68" min="68" style="62" width="9.1640625"/>
    <col customWidth="1" hidden="1" max="69" min="69" style="62" width="8.5"/>
    <col customWidth="1" hidden="1" max="70" min="70" style="62" width="9.6640625"/>
    <col customWidth="1" hidden="1" max="71" min="71" style="62" width="0.33203125"/>
    <col customWidth="1" hidden="1" max="72" min="72" style="62" width="8.83203125"/>
    <col customWidth="1" hidden="1" max="74" min="73" style="62" width="11"/>
    <col customWidth="1" hidden="1" max="74" min="74" style="3" width="13"/>
    <col customWidth="1" hidden="1" max="75" min="75" style="62" width="9.6640625"/>
    <col customWidth="1" hidden="1" max="76" min="76" style="62" width="9.33203125"/>
    <col customWidth="1" hidden="1" max="77" min="77" style="62" width="11"/>
    <col customWidth="1" hidden="1" max="78" min="78" style="62" width="5.5"/>
    <col customWidth="1" hidden="1" max="79" min="79" style="62" width="7.5"/>
    <col customWidth="1" hidden="1" max="80" min="80" style="62" width="8.83203125"/>
    <col customWidth="1" hidden="1" max="82" min="81" style="62" width="11"/>
    <col customWidth="1" hidden="1" max="82" min="82" style="3" width="13"/>
    <col customWidth="1" hidden="1" max="84" min="83" style="62" width="9.33203125"/>
    <col customWidth="1" hidden="1" max="84" min="84" style="3" width="13"/>
    <col customWidth="1" hidden="1" max="85" min="85" style="62" width="11"/>
    <col customWidth="1" hidden="1" max="86" min="86" style="62" width="12"/>
    <col customWidth="1" hidden="1" max="87" min="87" style="62" width="0.33203125"/>
    <col bestFit="1" customWidth="1" hidden="1" max="88" min="88" style="62" width="8.83203125"/>
    <col customWidth="1" hidden="1" max="93" min="89" style="62" width="11"/>
    <col customWidth="1" hidden="1" max="90" min="90" style="3" width="13"/>
    <col customWidth="1" hidden="1" max="91" min="91" style="3" width="13"/>
    <col customWidth="1" hidden="1" max="92" min="92" style="3" width="13"/>
    <col customWidth="1" hidden="1" max="93" min="93" style="3" width="13"/>
    <col customWidth="1" hidden="1" max="94" min="94" style="62" width="9.33203125"/>
    <col customWidth="1" hidden="1" max="95" min="95" style="16" width="0.1640625"/>
    <col bestFit="1" collapsed="1" customWidth="1" max="96" min="96" style="2981" width="12"/>
    <col customWidth="1" max="98" min="97" style="2977" width="12.1640625"/>
    <col collapsed="1" customWidth="1" max="99" min="99" style="2977" width="11.6640625"/>
    <col customWidth="1" max="100" min="100" style="2977" width="11"/>
    <col collapsed="1" customWidth="1" max="101" min="101" style="2977" width="12.1640625"/>
    <col customWidth="1" max="102" min="102" style="63" width="7.5"/>
    <col customWidth="1" max="103" min="103" style="16" width="0.5"/>
    <col customWidth="1" max="104" min="104" style="2977" width="12.1640625"/>
    <col customWidth="1" max="105" min="105" style="2977" width="14"/>
    <col customWidth="1" max="106" min="106" style="2977" width="13.6640625"/>
    <col customWidth="1" max="107" min="107" style="2977" width="12.1640625"/>
    <col collapsed="1" customWidth="1" max="108" min="108" style="2977" width="11.6640625"/>
    <col customWidth="1" max="109" min="109" style="63" width="10.5"/>
    <col customWidth="1" max="110" min="110" style="63" width="12"/>
    <col customWidth="1" max="111" min="111" style="855" width="16"/>
    <col customWidth="1" max="112" min="112" style="855" width="14.6640625"/>
    <col collapsed="1" customWidth="1" max="113" min="113" style="2346" width="10.6640625"/>
    <col customWidth="1" hidden="1" max="119" min="114" style="2346" width="10.6640625"/>
    <col customWidth="1" hidden="1" max="120" min="120" style="855" width="19.33203125"/>
    <col customWidth="1" hidden="1" max="121" min="121" style="2982" width="17.5"/>
    <col customWidth="1" hidden="1" max="122" min="122" style="406" width="11.5"/>
    <col customWidth="1" hidden="1" max="123" min="123" style="389" width="11.5"/>
    <col customWidth="1" hidden="1" max="127" min="124" style="406" width="11.5"/>
    <col customWidth="1" hidden="1" max="128" min="128" style="3" width="17.5"/>
    <col customWidth="1" hidden="1" max="130" min="129" style="3" width="8.6640625"/>
    <col customWidth="1" hidden="1" max="131" min="131" style="406" width="11.5"/>
    <col bestFit="1" customWidth="1" max="132" min="132" style="406" width="18.6640625"/>
    <col customWidth="1" max="142" min="133" style="406" width="11.5"/>
    <col customWidth="1" max="16384" min="143" style="406" width="11.5"/>
  </cols>
  <sheetData>
    <row customFormat="1" r="1" s="2983">
      <c r="B1" s="2980" t="n"/>
      <c r="C1" s="2980" t="n"/>
      <c r="D1" s="2980" t="n"/>
      <c r="E1" s="2980" t="n"/>
      <c r="F1" s="2980" t="n"/>
      <c r="G1" s="2980" t="n"/>
      <c r="H1" s="2980" t="n"/>
      <c r="I1" s="2984" t="n"/>
      <c r="J1" s="2984" t="n">
        <v>6444110418</v>
      </c>
      <c r="K1" s="2984" t="n"/>
      <c r="L1" s="2984" t="n"/>
      <c r="M1" s="2984" t="n"/>
      <c r="N1" s="1917" t="n"/>
      <c r="O1" s="1917" t="n"/>
      <c r="P1" s="1389" t="n"/>
      <c r="Q1" s="1917" t="n"/>
      <c r="R1" s="1917" t="n"/>
      <c r="S1" s="1917" t="n"/>
      <c r="T1" s="1917" t="n"/>
      <c r="U1" s="1917" t="n"/>
      <c r="V1" s="1917" t="n"/>
      <c r="W1" s="1917" t="n"/>
      <c r="X1" s="1917" t="n"/>
      <c r="Y1" s="2985">
        <f>Y7/W7</f>
        <v/>
      </c>
      <c r="Z1" s="2985">
        <f>Z7/X7</f>
        <v/>
      </c>
      <c r="AA1" s="1917" t="n"/>
      <c r="AB1" s="1917" t="n"/>
      <c r="AC1" s="1917" t="n"/>
      <c r="AD1" s="2986" t="n"/>
      <c r="AE1" s="1917" t="n"/>
      <c r="AF1" s="1917" t="n"/>
      <c r="AG1" s="1917" t="n"/>
      <c r="AH1" s="1917" t="n"/>
      <c r="AI1" s="1917" t="n"/>
      <c r="AJ1" s="1917" t="n"/>
      <c r="AK1" s="1917" t="n"/>
      <c r="AL1" s="1917" t="n"/>
      <c r="AM1" s="1917" t="n"/>
      <c r="AN1" s="1917" t="n"/>
      <c r="AO1" s="1917" t="n"/>
      <c r="AP1" s="1917" t="n"/>
      <c r="AQ1" s="1917" t="n"/>
      <c r="AR1" s="1917" t="n"/>
      <c r="AS1" s="1917" t="n"/>
      <c r="AT1" s="1917" t="n"/>
      <c r="AU1" s="1917" t="n">
        <v>-20648636</v>
      </c>
      <c r="AV1" s="1917" t="n"/>
      <c r="AW1" s="1917" t="n">
        <v>12.1277006742</v>
      </c>
      <c r="AX1" s="62" t="n"/>
      <c r="AY1" s="62" t="n"/>
      <c r="AZ1" s="62" t="n"/>
      <c r="BA1" s="62" t="n"/>
      <c r="BB1" s="62" t="n"/>
      <c r="BC1" s="62" t="n"/>
      <c r="BD1" s="62" t="n"/>
      <c r="BE1" s="62" t="n"/>
      <c r="BF1" s="62" t="n"/>
      <c r="BG1" s="62" t="n"/>
      <c r="BH1" s="62" t="n"/>
      <c r="BI1" s="2949" t="n"/>
      <c r="BJ1" s="62" t="n"/>
      <c r="BK1" s="62" t="n"/>
      <c r="BL1" s="62" t="n"/>
      <c r="BM1" s="62" t="n"/>
      <c r="BN1" s="62" t="n"/>
      <c r="BO1" s="62" t="n"/>
      <c r="BP1" s="62" t="n"/>
      <c r="BQ1" s="62" t="n"/>
      <c r="BR1" s="62" t="n"/>
      <c r="BS1" s="62" t="n"/>
      <c r="BT1" s="62" t="n"/>
      <c r="BU1" s="62" t="n"/>
      <c r="BV1" s="62" t="n"/>
      <c r="BW1" s="62" t="n"/>
      <c r="BX1" s="62" t="n"/>
      <c r="BY1" s="62" t="n"/>
      <c r="BZ1" s="62" t="n"/>
      <c r="CA1" s="62" t="n"/>
      <c r="CB1" s="2949" t="n"/>
      <c r="CC1" s="62" t="n"/>
      <c r="CD1" s="62" t="n"/>
      <c r="CE1" s="62" t="n"/>
      <c r="CF1" s="62" t="n"/>
      <c r="CG1" s="62" t="n"/>
      <c r="CH1" s="62" t="n"/>
      <c r="CI1" s="62" t="n"/>
      <c r="CJ1" s="62" t="n"/>
      <c r="CK1" s="62" t="n"/>
      <c r="CL1" s="62" t="n"/>
      <c r="CM1" s="62" t="n"/>
      <c r="CN1" s="62" t="n"/>
      <c r="CO1" s="62" t="n"/>
      <c r="CP1" s="62" t="n"/>
      <c r="CQ1" s="2987" t="n"/>
      <c r="CR1" s="2981">
        <f>65151.9-CR7</f>
        <v/>
      </c>
      <c r="CS1" s="2988" t="n"/>
      <c r="CT1" s="2977" t="n"/>
      <c r="CU1" s="2977" t="n"/>
      <c r="CV1" s="2977" t="n"/>
      <c r="CW1" s="2977" t="n"/>
      <c r="CX1" s="63" t="n"/>
      <c r="CY1" s="2989" t="n"/>
      <c r="CZ1" s="2977" t="n"/>
      <c r="DA1" s="2977" t="n"/>
      <c r="DB1" s="2977" t="n"/>
      <c r="DC1" s="2977" t="n"/>
      <c r="DD1" s="2947" t="n"/>
      <c r="DE1" s="63" t="n"/>
      <c r="DF1" s="2989" t="n"/>
      <c r="DG1" s="2990" t="n"/>
      <c r="DH1" s="2990" t="n"/>
      <c r="DI1" s="2991" t="n"/>
      <c r="DJ1" s="2991" t="n"/>
      <c r="DK1" s="2991" t="n"/>
      <c r="DL1" s="2991" t="n"/>
      <c r="DM1" s="2991" t="n"/>
      <c r="DN1" s="2991" t="n"/>
      <c r="DO1" s="2991" t="n"/>
      <c r="DP1" s="1381" t="n">
        <v>0</v>
      </c>
      <c r="DQ1" s="2982" t="n"/>
      <c r="DS1" s="2992" t="n"/>
      <c r="DX1" s="62" t="n"/>
      <c r="DY1" s="62" t="n"/>
      <c r="DZ1" s="62" t="n"/>
    </row>
    <row customHeight="1" ht="17" r="2" s="3" thickBot="1">
      <c r="A2" s="856" t="inlineStr">
        <is>
          <t xml:space="preserve">Opex Consolidés </t>
        </is>
      </c>
      <c r="B2" s="2268" t="n"/>
      <c r="E2" s="2993" t="n"/>
      <c r="I2" s="2994" t="n"/>
      <c r="J2" s="2994" t="n">
        <v>419560633</v>
      </c>
      <c r="K2" s="2994" t="n">
        <v>0</v>
      </c>
      <c r="L2" s="2994" t="n"/>
      <c r="M2" s="2994" t="n"/>
      <c r="N2" s="1922" t="n"/>
      <c r="O2" s="1922" t="n"/>
      <c r="P2" s="1923" t="n">
        <v>21468044</v>
      </c>
      <c r="Q2" s="1922" t="n"/>
      <c r="R2" s="1922" t="n"/>
      <c r="S2" s="1922" t="n"/>
      <c r="T2" s="1922" t="n"/>
      <c r="U2" s="1922" t="n"/>
      <c r="V2" s="1922" t="n"/>
      <c r="W2" s="2995" t="n">
        <v>839.6873547965452</v>
      </c>
      <c r="X2" s="2995" t="n">
        <v>0</v>
      </c>
      <c r="Y2" s="1922" t="n"/>
      <c r="Z2" s="1922" t="n"/>
      <c r="AA2" s="1922" t="n"/>
      <c r="AB2" s="1922" t="n"/>
      <c r="AC2" s="1922" t="n"/>
      <c r="AD2" s="1922" t="n">
        <v>0</v>
      </c>
      <c r="AE2" s="1922" t="n">
        <v>0</v>
      </c>
      <c r="AF2" s="1922" t="inlineStr">
        <is>
          <t>2024
Réel</t>
        </is>
      </c>
      <c r="AG2" s="1922" t="n"/>
      <c r="AH2" s="1922" t="n"/>
      <c r="AI2" s="1922" t="n"/>
      <c r="AJ2" s="1922" t="n"/>
      <c r="AK2" s="1922" t="n"/>
      <c r="AL2" s="1922" t="n"/>
      <c r="AM2" s="1922" t="n"/>
      <c r="AN2" s="1922" t="n"/>
      <c r="AO2" s="2995" t="n">
        <v>0</v>
      </c>
      <c r="AP2" s="1922" t="n"/>
      <c r="AQ2" s="1922" t="n"/>
      <c r="AR2" s="1922" t="n"/>
      <c r="AS2" s="1922" t="n"/>
      <c r="AT2" s="1922" t="n"/>
      <c r="AU2" s="1922" t="n">
        <v>0</v>
      </c>
      <c r="AV2" s="1922" t="n"/>
      <c r="AW2" s="1922" t="n"/>
      <c r="AX2" s="2342" t="n"/>
      <c r="AY2" s="2342" t="n"/>
      <c r="AZ2" s="2342" t="n"/>
      <c r="BA2" s="2342" t="n"/>
      <c r="BB2" s="2342" t="n"/>
      <c r="BC2" s="2342" t="n"/>
      <c r="BD2" s="2342" t="n"/>
      <c r="BE2" s="2342" t="n"/>
      <c r="BF2" s="2342" t="n"/>
      <c r="BG2" s="2342" t="n"/>
      <c r="BH2" s="2342" t="n"/>
      <c r="BI2" s="2342" t="n"/>
      <c r="BJ2" s="2342" t="n"/>
      <c r="BK2" s="2996" t="n"/>
      <c r="BL2" s="2996" t="n"/>
      <c r="BM2" s="2996" t="n"/>
      <c r="BN2" s="2997" t="n">
        <v>0</v>
      </c>
      <c r="BO2" s="2996" t="n"/>
      <c r="BP2" s="2996" t="n">
        <v>0</v>
      </c>
      <c r="BQ2" s="2996" t="n"/>
      <c r="BR2" s="2996" t="n"/>
      <c r="BS2" s="2342" t="n"/>
      <c r="BT2" s="2342" t="n"/>
      <c r="BU2" s="2342" t="n"/>
      <c r="BV2" s="2342" t="n"/>
      <c r="BW2" s="2342" t="n"/>
      <c r="BX2" s="2342" t="n"/>
      <c r="BY2" s="2342" t="n"/>
      <c r="BZ2" s="2342" t="n"/>
      <c r="CA2" s="2342" t="n"/>
      <c r="CB2" s="2342" t="n"/>
      <c r="CC2" s="2996" t="n"/>
      <c r="CD2" s="2342" t="n"/>
      <c r="CE2" s="2342" t="n"/>
      <c r="CF2" s="2342" t="n"/>
      <c r="CG2" s="2342" t="n"/>
      <c r="CH2" s="2342" t="n"/>
      <c r="CI2" s="2342" t="n"/>
      <c r="CJ2" s="2998" t="n"/>
      <c r="CK2" s="2342" t="n"/>
      <c r="CL2" s="2342" t="n"/>
      <c r="CM2" s="2342" t="n"/>
      <c r="CN2" s="2342" t="n"/>
      <c r="CO2" s="2342" t="n"/>
      <c r="CP2" s="2342" t="n"/>
      <c r="CQ2" s="2999" t="n"/>
      <c r="CR2" s="3000">
        <f>CS7+'P&amp;L conso'!CS25</f>
        <v/>
      </c>
      <c r="CS2" s="3001" t="n"/>
      <c r="CT2" s="3002">
        <f>CT7+'P&amp;L conso'!CT25</f>
        <v/>
      </c>
      <c r="CU2" s="3003" t="n"/>
      <c r="CV2" s="3004" t="n"/>
      <c r="CW2" s="3004" t="n"/>
      <c r="CX2" s="1934" t="n"/>
      <c r="CY2" s="3005" t="n"/>
      <c r="CZ2" s="3006" t="n"/>
      <c r="DA2" s="3007" t="n"/>
      <c r="DB2" s="2947" t="n"/>
      <c r="DC2" s="2947" t="n"/>
      <c r="DD2" s="2947" t="n"/>
      <c r="DE2" s="3005" t="n"/>
      <c r="DF2" s="1496" t="n"/>
      <c r="DG2" s="1772" t="n"/>
      <c r="DH2" s="3005" t="n"/>
      <c r="DP2" s="1382" t="n">
        <v>10167534</v>
      </c>
      <c r="DQ2" s="2982" t="n">
        <v>0</v>
      </c>
      <c r="DR2" s="406" t="n">
        <v>0</v>
      </c>
      <c r="DU2" s="406" t="n">
        <v>0</v>
      </c>
    </row>
    <row r="3">
      <c r="C3" s="2543" t="n"/>
      <c r="D3" s="3008" t="n"/>
      <c r="E3" s="3009" t="n">
        <v>0</v>
      </c>
      <c r="F3" s="1938" t="n"/>
      <c r="G3" s="3008" t="n">
        <v>0</v>
      </c>
      <c r="H3" s="1938" t="n"/>
      <c r="I3" s="2544" t="n"/>
      <c r="J3" s="2611" t="n"/>
      <c r="K3" s="2640" t="n"/>
      <c r="L3" s="2640" t="n"/>
      <c r="M3" s="2640" t="n"/>
      <c r="N3" s="2641" t="n"/>
      <c r="O3" s="1217" t="n"/>
      <c r="P3" s="2612" t="n"/>
      <c r="Q3" s="2642" t="n"/>
      <c r="R3" s="2642" t="n"/>
      <c r="S3" s="2642" t="n"/>
      <c r="T3" s="2641" t="n"/>
      <c r="U3" s="2545" t="n"/>
      <c r="V3" s="3010" t="n"/>
      <c r="W3" s="3011" t="n"/>
      <c r="X3" s="3011" t="n"/>
      <c r="Y3" s="2640" t="n"/>
      <c r="Z3" s="2640" t="n"/>
      <c r="AA3" s="2640" t="n"/>
      <c r="AB3" s="2640" t="n"/>
      <c r="AC3" s="2544" t="n"/>
      <c r="AD3" s="3012" t="n"/>
      <c r="AE3" s="3013" t="n"/>
      <c r="AF3" s="3013" t="n"/>
      <c r="AG3" s="1938" t="n"/>
      <c r="AH3" s="1938" t="n"/>
      <c r="AI3" s="1938" t="n"/>
      <c r="AJ3" s="1938" t="n"/>
      <c r="AK3" s="2544" t="n"/>
      <c r="AL3" s="3014" t="n"/>
      <c r="AM3" s="3015" t="n"/>
      <c r="AN3" s="3015" t="n"/>
      <c r="AO3" s="3015" t="n"/>
      <c r="AP3" s="3015" t="n"/>
      <c r="AQ3" s="3015" t="n"/>
      <c r="AR3" s="3015" t="n"/>
      <c r="AS3" s="2615" t="n"/>
      <c r="AT3" s="3016" t="n"/>
      <c r="AU3" s="3014" t="n"/>
      <c r="AV3" s="3015" t="n"/>
      <c r="AW3" s="3015" t="n"/>
      <c r="AX3" s="3015" t="n"/>
      <c r="AY3" s="3015" t="n"/>
      <c r="AZ3" s="3015" t="n"/>
      <c r="BA3" s="2641" t="n"/>
      <c r="BB3" s="2647" t="n"/>
      <c r="BC3" s="3014" t="n"/>
      <c r="BD3" s="3015" t="n"/>
      <c r="BE3" s="3015" t="n"/>
      <c r="BF3" s="3015" t="n"/>
      <c r="BG3" s="3015" t="n"/>
      <c r="BH3" s="3015" t="n"/>
      <c r="BI3" s="2641" t="n"/>
      <c r="BJ3" s="3017" t="n"/>
      <c r="BK3" s="3012" t="n"/>
      <c r="BL3" s="3013" t="n"/>
      <c r="BM3" s="3013" t="n"/>
      <c r="BN3" s="3013" t="n"/>
      <c r="BO3" s="1938" t="n"/>
      <c r="BP3" s="1938" t="n"/>
      <c r="BQ3" s="1938" t="n"/>
      <c r="BR3" s="1938" t="n"/>
      <c r="BS3" s="3017" t="n"/>
      <c r="BT3" s="3014" t="n"/>
      <c r="BU3" s="3015" t="n"/>
      <c r="BV3" s="3015" t="n"/>
      <c r="BW3" s="3015" t="n"/>
      <c r="BX3" s="3015" t="n"/>
      <c r="BY3" s="3015" t="n"/>
      <c r="BZ3" s="2641" t="n"/>
      <c r="CA3" s="3018" t="n"/>
      <c r="CB3" s="3012" t="n"/>
      <c r="CC3" s="3013" t="n"/>
      <c r="CD3" s="3013" t="n"/>
      <c r="CE3" s="1938" t="n"/>
      <c r="CF3" s="1938" t="n"/>
      <c r="CG3" s="1938" t="n"/>
      <c r="CH3" s="1941" t="n"/>
      <c r="CI3" s="3018" t="n"/>
      <c r="CJ3" s="3012" t="n"/>
      <c r="CK3" s="3013" t="n"/>
      <c r="CL3" s="3013" t="n"/>
      <c r="CM3" s="1938" t="n"/>
      <c r="CN3" s="1938" t="n"/>
      <c r="CO3" s="1938" t="n"/>
      <c r="CP3" s="1938" t="n"/>
      <c r="CQ3" s="1521" t="n"/>
      <c r="CY3" s="2548" t="n"/>
      <c r="CZ3" s="3019" t="n">
        <v>0</v>
      </c>
      <c r="DA3" s="3009" t="n"/>
      <c r="DB3" s="3009" t="n"/>
      <c r="DC3" s="3009" t="n"/>
      <c r="DD3" s="3009" t="n"/>
      <c r="DE3" s="2642" t="n"/>
      <c r="DF3" s="2642" t="n"/>
      <c r="DG3" s="3020" t="n"/>
      <c r="DH3" s="2642" t="n"/>
      <c r="DP3" s="2617" t="n"/>
      <c r="DQ3" s="2982" t="n">
        <v>295188041</v>
      </c>
    </row>
    <row customFormat="1" customHeight="1" ht="18" r="4" s="858">
      <c r="B4" s="18" t="n"/>
      <c r="C4" s="1541" t="n"/>
      <c r="D4" s="2724" t="n">
        <v>45658</v>
      </c>
      <c r="E4" s="3021" t="n"/>
      <c r="F4" s="3021" t="n"/>
      <c r="G4" s="3021" t="n"/>
      <c r="H4" s="3021" t="n"/>
      <c r="I4" s="2421" t="n"/>
      <c r="J4" s="1232" t="n">
        <v>45689</v>
      </c>
      <c r="K4" s="3021" t="n"/>
      <c r="L4" s="3021" t="n"/>
      <c r="M4" s="3021" t="n"/>
      <c r="N4" s="3022" t="n"/>
      <c r="O4" s="1942" t="n"/>
      <c r="P4" s="1232" t="n">
        <v>45717</v>
      </c>
      <c r="Q4" s="3021" t="n"/>
      <c r="R4" s="3021" t="n"/>
      <c r="S4" s="3021" t="n"/>
      <c r="T4" s="3022" t="n"/>
      <c r="U4" s="1942" t="n"/>
      <c r="V4" s="2727" t="n">
        <v>45748</v>
      </c>
      <c r="W4" s="3021" t="n"/>
      <c r="X4" s="3021" t="n"/>
      <c r="Y4" s="3021" t="n"/>
      <c r="Z4" s="3021" t="n"/>
      <c r="AA4" s="3021" t="n"/>
      <c r="AB4" s="3021" t="n"/>
      <c r="AC4" s="976" t="n"/>
      <c r="AD4" s="2724" t="n">
        <v>45778</v>
      </c>
      <c r="AE4" s="3021" t="n"/>
      <c r="AF4" s="3021" t="n"/>
      <c r="AG4" s="3021" t="n"/>
      <c r="AH4" s="3021" t="n"/>
      <c r="AI4" s="3021" t="n"/>
      <c r="AJ4" s="3021" t="n"/>
      <c r="AK4" s="976" t="n"/>
      <c r="AL4" s="3023" t="n">
        <v>45809</v>
      </c>
      <c r="AM4" s="3021" t="n"/>
      <c r="AN4" s="3021" t="n"/>
      <c r="AO4" s="3021" t="n"/>
      <c r="AP4" s="3021" t="n"/>
      <c r="AQ4" s="3021" t="n"/>
      <c r="AR4" s="3021" t="n"/>
      <c r="AS4" s="3024" t="n"/>
      <c r="AT4" s="3025" t="n"/>
      <c r="AU4" s="1232" t="n">
        <v>45839</v>
      </c>
      <c r="AV4" s="3021" t="n"/>
      <c r="AW4" s="3021" t="n"/>
      <c r="AX4" s="3021" t="n"/>
      <c r="AY4" s="3021" t="n"/>
      <c r="AZ4" s="3021" t="n"/>
      <c r="BA4" s="3022" t="n"/>
      <c r="BB4" s="1944" t="n"/>
      <c r="BC4" s="3026" t="n">
        <v>45870</v>
      </c>
      <c r="BD4" s="3021" t="n"/>
      <c r="BE4" s="3021" t="n"/>
      <c r="BF4" s="3021" t="n"/>
      <c r="BG4" s="3021" t="n"/>
      <c r="BH4" s="3021" t="n"/>
      <c r="BI4" s="3022" t="n"/>
      <c r="BJ4" s="3027" t="n"/>
      <c r="BK4" s="2724" t="n">
        <v>45901</v>
      </c>
      <c r="BL4" s="3021" t="n"/>
      <c r="BM4" s="3021" t="n"/>
      <c r="BN4" s="3021" t="n"/>
      <c r="BO4" s="3021" t="n"/>
      <c r="BP4" s="3021" t="n"/>
      <c r="BQ4" s="3021" t="n"/>
      <c r="BR4" s="3021" t="n"/>
      <c r="BS4" s="3027" t="n"/>
      <c r="BT4" s="1232" t="n">
        <v>45931</v>
      </c>
      <c r="BU4" s="3021" t="n"/>
      <c r="BV4" s="3021" t="n"/>
      <c r="BW4" s="3021" t="n"/>
      <c r="BX4" s="3021" t="n"/>
      <c r="BY4" s="3021" t="n"/>
      <c r="BZ4" s="3022" t="n"/>
      <c r="CA4" s="3028" t="n"/>
      <c r="CB4" s="2724" t="n">
        <v>45962</v>
      </c>
      <c r="CC4" s="3021" t="n"/>
      <c r="CD4" s="3021" t="n"/>
      <c r="CE4" s="3021" t="n"/>
      <c r="CF4" s="3021" t="n"/>
      <c r="CG4" s="3021" t="n"/>
      <c r="CH4" s="3021" t="n"/>
      <c r="CI4" s="3028" t="n"/>
      <c r="CJ4" s="2724" t="n">
        <v>45992</v>
      </c>
      <c r="CK4" s="3021" t="n"/>
      <c r="CL4" s="3021" t="n"/>
      <c r="CM4" s="3021" t="n"/>
      <c r="CN4" s="3021" t="n"/>
      <c r="CO4" s="3021" t="n"/>
      <c r="CP4" s="3021" t="n"/>
      <c r="CQ4" s="976" t="n"/>
      <c r="CR4" s="3029" t="inlineStr">
        <is>
          <t>CUMUL</t>
        </is>
      </c>
      <c r="CY4" s="1945" t="n"/>
      <c r="CZ4" s="2722" t="inlineStr">
        <is>
          <t>ANNUEL</t>
        </is>
      </c>
      <c r="DA4" s="3030" t="n"/>
      <c r="DB4" s="3030" t="n"/>
      <c r="DC4" s="3030" t="n"/>
      <c r="DD4" s="3030" t="n"/>
      <c r="DE4" s="3030" t="n"/>
      <c r="DF4" s="3030" t="n"/>
      <c r="DG4" s="3030" t="n"/>
      <c r="DH4" s="3030" t="n"/>
      <c r="DI4" s="2293" t="n"/>
      <c r="DJ4" s="2293" t="n"/>
      <c r="DK4" s="2293" t="n"/>
      <c r="DL4" s="2293" t="n"/>
      <c r="DM4" s="2293" t="n"/>
      <c r="DN4" s="2293" t="n"/>
      <c r="DO4" s="2293" t="n"/>
      <c r="DQ4" s="3031" t="n"/>
      <c r="DS4" s="2293" t="n"/>
      <c r="DX4" s="2748" t="n"/>
      <c r="DY4" s="2748" t="n"/>
      <c r="DZ4" s="2748" t="n"/>
    </row>
    <row customFormat="1" customHeight="1" ht="30" r="5" s="859">
      <c r="B5" s="99" t="inlineStr">
        <is>
          <t>(En Millions ML)</t>
        </is>
      </c>
      <c r="C5" s="1946" t="n"/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Y5" s="1028" t="n"/>
      <c r="CZ5" s="2873" t="inlineStr">
        <is>
          <t>2025 
Budget</t>
        </is>
      </c>
      <c r="DA5" s="2873" t="inlineStr">
        <is>
          <t>2025 
Actu1</t>
        </is>
      </c>
      <c r="DB5" s="2873" t="inlineStr">
        <is>
          <t>2025 
Actu2</t>
        </is>
      </c>
      <c r="DC5" s="2873" t="inlineStr">
        <is>
          <t>2025 
Actu3</t>
        </is>
      </c>
      <c r="DD5" s="2873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383" t="n"/>
      <c r="DJ5" s="3032" t="inlineStr">
        <is>
          <t>2025
 Réel</t>
        </is>
      </c>
      <c r="DK5" s="3032" t="inlineStr">
        <is>
          <t>2025 
Budget</t>
        </is>
      </c>
      <c r="DL5" s="3032" t="inlineStr">
        <is>
          <t>2024 
Réel</t>
        </is>
      </c>
      <c r="DM5" s="3032" t="inlineStr">
        <is>
          <t>Actu</t>
        </is>
      </c>
      <c r="DN5" s="383" t="n"/>
      <c r="DO5" s="383" t="n"/>
      <c r="DP5" s="3033" t="inlineStr">
        <is>
          <t>2025
Réel</t>
        </is>
      </c>
      <c r="DQ5" s="3034" t="n"/>
      <c r="DS5" s="2294" t="n"/>
      <c r="DX5" s="98" t="n"/>
      <c r="DY5" s="98" t="n"/>
      <c r="DZ5" s="98" t="n"/>
    </row>
    <row r="6">
      <c r="C6" s="1710" t="n"/>
      <c r="D6" s="2988" t="n"/>
      <c r="E6" s="3035" t="n"/>
      <c r="F6" s="2977" t="n"/>
      <c r="G6" s="16" t="n"/>
      <c r="H6" s="16" t="n"/>
      <c r="I6" s="1521" t="n"/>
      <c r="J6" s="2981" t="n"/>
      <c r="K6" s="2981" t="n"/>
      <c r="L6" s="2981" t="n"/>
      <c r="M6" s="2981" t="n"/>
      <c r="N6" s="63" t="n"/>
      <c r="O6" s="1217" t="n"/>
      <c r="P6" s="2981" t="n"/>
      <c r="Q6" s="2981" t="n"/>
      <c r="R6" s="2981" t="n"/>
      <c r="S6" s="2981" t="n"/>
      <c r="T6" s="63" t="n"/>
      <c r="U6" s="3036" t="n"/>
      <c r="V6" s="3037" t="n"/>
      <c r="W6" s="3035" t="n"/>
      <c r="X6" s="3035" t="n"/>
      <c r="Y6" s="2977" t="n"/>
      <c r="Z6" s="2977" t="n"/>
      <c r="AA6" s="16" t="n"/>
      <c r="AB6" s="16" t="n"/>
      <c r="AC6" s="1521" t="n"/>
      <c r="AD6" s="2988" t="n"/>
      <c r="AE6" s="3035" t="n"/>
      <c r="AF6" s="3035" t="n"/>
      <c r="AG6" s="2977" t="n"/>
      <c r="AH6" s="2977" t="n"/>
      <c r="AI6" s="16" t="n"/>
      <c r="AJ6" s="16" t="n"/>
      <c r="AK6" s="1521" t="n"/>
      <c r="AL6" s="2981" t="n"/>
      <c r="AM6" s="2981" t="n"/>
      <c r="AN6" s="2981" t="n"/>
      <c r="AO6" s="3038" t="n"/>
      <c r="AP6" s="2981" t="n"/>
      <c r="AQ6" s="2981" t="n"/>
      <c r="AR6" s="2981" t="n"/>
      <c r="AS6" s="63" t="n"/>
      <c r="AT6" s="3039" t="n"/>
      <c r="AU6" s="2981" t="n"/>
      <c r="AV6" s="2981" t="n"/>
      <c r="AW6" s="2981" t="n"/>
      <c r="AX6" s="2981" t="n"/>
      <c r="AY6" s="2981" t="n"/>
      <c r="AZ6" s="2981" t="n"/>
      <c r="BA6" s="63" t="n"/>
      <c r="BB6" s="1217" t="n"/>
      <c r="BC6" s="2981" t="n"/>
      <c r="BD6" s="2981" t="n"/>
      <c r="BE6" s="2981" t="n"/>
      <c r="BF6" s="2981" t="n"/>
      <c r="BG6" s="2981" t="n"/>
      <c r="BH6" s="2981" t="n"/>
      <c r="BI6" s="63" t="n"/>
      <c r="BJ6" s="3036" t="n"/>
      <c r="BK6" s="2981" t="n"/>
      <c r="BL6" s="2981" t="n"/>
      <c r="BM6" s="2981" t="n"/>
      <c r="BN6" s="2981" t="n"/>
      <c r="BO6" s="2981" t="n"/>
      <c r="BP6" s="2981" t="n"/>
      <c r="BQ6" s="2981" t="n"/>
      <c r="BR6" s="63" t="n"/>
      <c r="BS6" s="3036" t="n"/>
      <c r="BT6" s="2981" t="n"/>
      <c r="BU6" s="2981" t="n"/>
      <c r="BV6" s="2981" t="n"/>
      <c r="BW6" s="2981" t="n"/>
      <c r="BX6" s="2981" t="n"/>
      <c r="BY6" s="2981" t="n"/>
      <c r="BZ6" s="63" t="n"/>
      <c r="CA6" s="3028" t="n"/>
      <c r="CB6" s="2981" t="n"/>
      <c r="CC6" s="2981" t="n"/>
      <c r="CD6" s="2955" t="n"/>
      <c r="CE6" s="2981" t="n"/>
      <c r="CF6" s="2981" t="n"/>
      <c r="CG6" s="2981" t="n"/>
      <c r="CH6" s="63" t="n"/>
      <c r="CI6" s="3028" t="n"/>
      <c r="CJ6" s="2988" t="n"/>
      <c r="CK6" s="3035" t="n"/>
      <c r="CL6" s="3038" t="n"/>
      <c r="CM6" s="2977" t="n"/>
      <c r="CN6" s="2977" t="n"/>
      <c r="CO6" s="16" t="n"/>
      <c r="CP6" s="16" t="n"/>
      <c r="CQ6" s="1521" t="n"/>
      <c r="CY6" s="1950" t="n"/>
      <c r="CZ6" s="3040" t="n"/>
      <c r="DA6" s="2977" t="n"/>
      <c r="DB6" s="2977" t="n"/>
      <c r="DC6" s="2977" t="n"/>
      <c r="DD6" s="2977" t="n"/>
      <c r="DF6" s="16" t="n"/>
      <c r="DG6" s="857" t="n"/>
      <c r="DH6" s="857" t="n"/>
      <c r="DJ6" s="3041">
        <f>SUM(D6,J6,P6,V6,AD6,AL6,AU6,BC6,BK6,BT6,CB6,CJ6)-CR6</f>
        <v/>
      </c>
      <c r="DK6" s="3041">
        <f>SUM(E6,K6,Q6,W6,AE6,AM6,AV6,BD6,BL6,BU6,CC6,CK6)-CS6</f>
        <v/>
      </c>
      <c r="DL6" s="3041">
        <f>SUM(G6,M6,S6,AA6,AI6,AR6,AZ6,BH6,BQ6,BY6,CG6,CO6)-CW6</f>
        <v/>
      </c>
      <c r="DM6" s="3041">
        <f>SUM(D6,J6,P6,V6,AD6,AL6,AU6,BC6,,BN6,BV6,CD6,CL6)-CT6</f>
        <v/>
      </c>
      <c r="DP6" s="3042" t="n"/>
    </row>
    <row customHeight="1" ht="27" r="7" s="3">
      <c r="B7" s="3043" t="inlineStr">
        <is>
          <t>Total Opex</t>
        </is>
      </c>
      <c r="C7" s="1952" t="inlineStr">
        <is>
          <t>Opex1</t>
        </is>
      </c>
      <c r="D7" s="3044" t="n">
        <v>5023.394484075</v>
      </c>
      <c r="E7" s="2878" t="n">
        <v>5752.86344891911</v>
      </c>
      <c r="F7" s="2878" t="n">
        <v>-729.4689648441099</v>
      </c>
      <c r="G7" s="2878" t="n">
        <v>5774.065482075001</v>
      </c>
      <c r="H7" s="199" t="n">
        <v>-0.1300073579578171</v>
      </c>
      <c r="I7" s="1070" t="n"/>
      <c r="J7" s="3044" t="n">
        <v>5233.516525075</v>
      </c>
      <c r="K7" s="2878" t="n">
        <v>5412.00786171306</v>
      </c>
      <c r="L7" s="2878" t="n">
        <v>-178.4913366380606</v>
      </c>
      <c r="M7" s="2878" t="n">
        <v>5467.910927075</v>
      </c>
      <c r="N7" s="199" t="n">
        <v>-0.04286726779680505</v>
      </c>
      <c r="O7" s="1030" t="n"/>
      <c r="P7" s="3044" t="n">
        <v>5306.235359975</v>
      </c>
      <c r="Q7" s="2878" t="n">
        <v>5658.80417499767</v>
      </c>
      <c r="R7" s="2878" t="n">
        <v>-352.5688150226697</v>
      </c>
      <c r="S7" s="2878" t="n">
        <v>5318.92359085</v>
      </c>
      <c r="T7" s="199" t="n">
        <v>-0.00238548846552844</v>
      </c>
      <c r="U7" s="3045" t="n"/>
      <c r="V7" s="3044" t="n">
        <v>5421.900753075</v>
      </c>
      <c r="W7" s="2878" t="n">
        <v>5772.02058558573</v>
      </c>
      <c r="X7" s="2878" t="n">
        <v>5383.44802198019</v>
      </c>
      <c r="Y7" s="2878" t="n">
        <v>-350.1198325107307</v>
      </c>
      <c r="Z7" s="2878" t="n">
        <v>38.45273109480968</v>
      </c>
      <c r="AA7" s="2878" t="n">
        <v>5458.771567429886</v>
      </c>
      <c r="AB7" s="199" t="n">
        <v>-0.006754416062192181</v>
      </c>
      <c r="AC7" s="1030" t="n"/>
      <c r="AD7" s="3044" t="n">
        <v>5302.17632917501</v>
      </c>
      <c r="AE7" s="2878" t="n">
        <v>5682.37297718745</v>
      </c>
      <c r="AF7" s="2878" t="n">
        <v>5325.10973875247</v>
      </c>
      <c r="AG7" s="2878" t="n">
        <v>-380.1966480124393</v>
      </c>
      <c r="AH7" s="2878" t="n">
        <v>-22.93340957745932</v>
      </c>
      <c r="AI7" s="2878" t="n">
        <v>5565.853685124416</v>
      </c>
      <c r="AJ7" s="199" t="n">
        <v>-0.04737410842367695</v>
      </c>
      <c r="AK7" s="1030" t="n"/>
      <c r="AL7" s="3044" t="n">
        <v>5739.427054</v>
      </c>
      <c r="AM7" s="2878" t="n">
        <v>5580.685933499292</v>
      </c>
      <c r="AN7" s="2878" t="n">
        <v>0</v>
      </c>
      <c r="AO7" s="2878" t="n">
        <v>0</v>
      </c>
      <c r="AP7" s="2878" t="n">
        <v>158.7411205007074</v>
      </c>
      <c r="AQ7" s="2878" t="n">
        <v>5739.427054</v>
      </c>
      <c r="AR7" s="2878" t="n">
        <v>5075.040964304643</v>
      </c>
      <c r="AS7" s="199" t="n">
        <v>0.130912458513798</v>
      </c>
      <c r="AT7" s="3046" t="n"/>
      <c r="AU7" s="3044" t="n"/>
      <c r="AV7" s="2878" t="n"/>
      <c r="AW7" s="2878" t="n"/>
      <c r="AX7" s="2878" t="n"/>
      <c r="AY7" s="2878" t="n"/>
      <c r="AZ7" s="2878" t="n"/>
      <c r="BA7" s="2879" t="n"/>
      <c r="BB7" s="1030" t="n"/>
      <c r="BC7" s="3044" t="n"/>
      <c r="BD7" s="2878" t="n"/>
      <c r="BE7" s="2878" t="n"/>
      <c r="BF7" s="2878" t="n"/>
      <c r="BG7" s="2878" t="n"/>
      <c r="BH7" s="2878" t="n"/>
      <c r="BI7" s="2879" t="n"/>
      <c r="BJ7" s="3047" t="n"/>
      <c r="BK7" s="3044" t="n"/>
      <c r="BL7" s="2878" t="n"/>
      <c r="BM7" s="2878" t="n"/>
      <c r="BN7" s="2878" t="n"/>
      <c r="BO7" s="2878" t="n"/>
      <c r="BP7" s="2878" t="n"/>
      <c r="BQ7" s="2878" t="n"/>
      <c r="BR7" s="2879" t="n"/>
      <c r="BS7" s="3047" t="n"/>
      <c r="BT7" s="3044" t="n"/>
      <c r="BU7" s="2878" t="n"/>
      <c r="BV7" s="2878" t="n"/>
      <c r="BW7" s="2878" t="n"/>
      <c r="BX7" s="2878" t="n"/>
      <c r="BY7" s="2878" t="n"/>
      <c r="BZ7" s="2879" t="n"/>
      <c r="CA7" s="3028" t="n"/>
      <c r="CB7" s="3044" t="n"/>
      <c r="CC7" s="2878" t="n"/>
      <c r="CD7" s="3044" t="n"/>
      <c r="CE7" s="2878" t="n"/>
      <c r="CF7" s="2878" t="n"/>
      <c r="CG7" s="2878" t="n"/>
      <c r="CH7" s="2879" t="n"/>
      <c r="CI7" s="3028" t="n"/>
      <c r="CJ7" s="3044" t="n"/>
      <c r="CK7" s="2878" t="n"/>
      <c r="CL7" s="3044" t="n"/>
      <c r="CM7" s="2878" t="n"/>
      <c r="CN7" s="2878" t="n"/>
      <c r="CO7" s="2878" t="n"/>
      <c r="CP7" s="2879" t="n"/>
      <c r="CQ7" s="1030" t="n"/>
      <c r="CR7" s="3048">
        <f>SUMIF($D$5:$CQ$5,CR$5,$D7:$CQ7)</f>
        <v/>
      </c>
      <c r="CS7" s="2878">
        <f>SUMIF($D$5:$CQ$5,CS$5,$D7:$CQ7)</f>
        <v/>
      </c>
      <c r="CT7" s="3049">
        <f>SUMIF($D$5:$CQ$5,CT$5,$D7:$CQ7)+SUMIF($D$5:$BI$5,CR$5,$D7:$BI7)</f>
        <v/>
      </c>
      <c r="CU7" s="2878">
        <f>+CR7-CS7</f>
        <v/>
      </c>
      <c r="CV7" s="2878">
        <f>+CR7-CT7</f>
        <v/>
      </c>
      <c r="CW7" s="2878">
        <f>SUMIF($D$5:$CQ$5,CW$5,$D7:$CQ7)</f>
        <v/>
      </c>
      <c r="CX7" s="199">
        <f>IFERROR(CR7/CW7-1, "-")</f>
        <v/>
      </c>
      <c r="CY7" s="1532" t="n"/>
      <c r="CZ7" s="3050" t="n">
        <v>67535.53071410336</v>
      </c>
      <c r="DA7" s="2878" t="n"/>
      <c r="DB7" s="2878" t="n"/>
      <c r="DC7" s="2878" t="n"/>
      <c r="DD7" s="2878" t="n">
        <v>66696.263553</v>
      </c>
      <c r="DE7" s="199">
        <f>+CZ7/DD7-1</f>
        <v/>
      </c>
      <c r="DF7" s="199">
        <f>+DA7/DD7-1</f>
        <v/>
      </c>
      <c r="DG7" s="860">
        <f>+DB7/DD7-1</f>
        <v/>
      </c>
      <c r="DH7" s="860">
        <f>+DC7/DD7-1</f>
        <v/>
      </c>
      <c r="DI7" s="3051" t="n"/>
      <c r="DJ7" s="3041">
        <f>SUM(D7,J7,P7,V7,AD7,AL7,AU7,BC7,BK7,BT7,CB7,CJ7)-CR7</f>
        <v/>
      </c>
      <c r="DK7" s="3041">
        <f>SUM(E7,K7,Q7,W7,AE7,AM7,AV7,BD7,BL7,BU7,CC7,CK7)-CS7</f>
        <v/>
      </c>
      <c r="DL7" s="3041">
        <f>SUM(G7,M7,S7,AA7,AI7,AR7,AZ7,BH7,BQ7,BY7,CG7,CO7)-CW7</f>
        <v/>
      </c>
      <c r="DM7" s="3041">
        <f>SUM(D7,J7,P7,V7,AD7,AL7,AU7,BC7,,BN7,BV7,CD7,CL7)-CT7</f>
        <v/>
      </c>
      <c r="DN7" s="3051" t="n"/>
      <c r="DO7" s="3051" t="n"/>
      <c r="DP7" s="3052">
        <f>SUM(DP9,DP40,DP57,DP113,DP167,DP184,DP201)</f>
        <v/>
      </c>
      <c r="DQ7" s="3053">
        <f>-CR7+DP7/10^6</f>
        <v/>
      </c>
      <c r="DR7" s="3041">
        <f>SUM(E7,K7,Q7,W7,AE7,AM7,AV7,BD7,BL7,BU7,CC7,CK7)-CS7</f>
        <v/>
      </c>
      <c r="DS7" s="3041">
        <f>SUM(D7,J7,P7,V7,AD7,AL7,AU7,BC7,,BN7,BV7,CD7,CL7)-CT7</f>
        <v/>
      </c>
      <c r="DT7" s="3054" t="n"/>
      <c r="DU7" s="863" t="n">
        <v>6509.755730074999</v>
      </c>
      <c r="DV7" s="3055">
        <f>DU7-CJ7</f>
        <v/>
      </c>
      <c r="EB7" s="3056" t="n"/>
    </row>
    <row customHeight="1" ht="4.5" r="8" s="3">
      <c r="B8" s="1138" t="n"/>
      <c r="C8" s="1952" t="inlineStr">
        <is>
          <t>Opex2</t>
        </is>
      </c>
      <c r="D8" s="2975" t="n"/>
      <c r="E8" s="2891" t="n"/>
      <c r="F8" s="2891" t="n"/>
      <c r="G8" s="3057" t="n"/>
      <c r="H8" s="37" t="n"/>
      <c r="I8" s="1031" t="n"/>
      <c r="J8" s="2975" t="n"/>
      <c r="K8" s="2891" t="n"/>
      <c r="L8" s="2891" t="n"/>
      <c r="M8" s="3057" t="n"/>
      <c r="N8" s="37" t="n"/>
      <c r="O8" s="1031" t="n"/>
      <c r="P8" s="2975" t="n"/>
      <c r="Q8" s="2891" t="n"/>
      <c r="R8" s="2891" t="n"/>
      <c r="S8" s="3057" t="n"/>
      <c r="T8" s="37" t="n"/>
      <c r="U8" s="3058" t="n"/>
      <c r="V8" s="2975" t="n"/>
      <c r="W8" s="2891" t="n"/>
      <c r="X8" s="2891" t="n"/>
      <c r="Y8" s="2891" t="n"/>
      <c r="Z8" s="2891" t="n"/>
      <c r="AA8" s="3057" t="n"/>
      <c r="AB8" s="37" t="n"/>
      <c r="AC8" s="1031" t="n"/>
      <c r="AD8" s="2975" t="n"/>
      <c r="AE8" s="2891" t="n"/>
      <c r="AF8" s="2891" t="n"/>
      <c r="AG8" s="2891" t="n"/>
      <c r="AH8" s="2891" t="n"/>
      <c r="AI8" s="3057" t="n"/>
      <c r="AJ8" s="37" t="n"/>
      <c r="AK8" s="1031" t="n"/>
      <c r="AL8" s="2975" t="n"/>
      <c r="AM8" s="2891" t="n"/>
      <c r="AN8" s="2891" t="n"/>
      <c r="AO8" s="2891" t="n"/>
      <c r="AP8" s="2891" t="n"/>
      <c r="AQ8" s="2891" t="n"/>
      <c r="AR8" s="3057" t="n"/>
      <c r="AS8" s="37" t="n"/>
      <c r="AT8" s="3059" t="n"/>
      <c r="AU8" s="2975" t="n"/>
      <c r="AV8" s="2891" t="n"/>
      <c r="AW8" s="2891" t="n"/>
      <c r="AX8" s="2891" t="n"/>
      <c r="AY8" s="2891" t="n"/>
      <c r="AZ8" s="3057" t="n"/>
      <c r="BA8" s="37" t="n"/>
      <c r="BB8" s="1031" t="n"/>
      <c r="BC8" s="2975" t="n"/>
      <c r="BD8" s="2891" t="n"/>
      <c r="BE8" s="2891" t="n"/>
      <c r="BF8" s="2891" t="n"/>
      <c r="BG8" s="2891" t="n"/>
      <c r="BH8" s="3057" t="n"/>
      <c r="BI8" s="37" t="n"/>
      <c r="BJ8" s="3058" t="n"/>
      <c r="BK8" s="2975" t="n"/>
      <c r="BL8" s="2891" t="n"/>
      <c r="BM8" s="2891" t="n"/>
      <c r="BN8" s="2891" t="n"/>
      <c r="BO8" s="2891" t="n"/>
      <c r="BP8" s="2891" t="n"/>
      <c r="BQ8" s="3057" t="n"/>
      <c r="BR8" s="37" t="n"/>
      <c r="BS8" s="3058" t="n"/>
      <c r="BT8" s="2975" t="n"/>
      <c r="BU8" s="2891" t="n"/>
      <c r="BV8" s="2891" t="n"/>
      <c r="BW8" s="2891" t="n"/>
      <c r="BX8" s="2891" t="n"/>
      <c r="BY8" s="3057" t="n"/>
      <c r="BZ8" s="37" t="n"/>
      <c r="CA8" s="3028" t="n"/>
      <c r="CB8" s="2975" t="n"/>
      <c r="CC8" s="2891" t="n"/>
      <c r="CD8" s="2891" t="n"/>
      <c r="CE8" s="2891" t="n"/>
      <c r="CF8" s="2891" t="n"/>
      <c r="CG8" s="3057" t="n"/>
      <c r="CH8" s="37" t="n"/>
      <c r="CI8" s="3028" t="n"/>
      <c r="CJ8" s="2975" t="n"/>
      <c r="CK8" s="2891" t="n"/>
      <c r="CL8" s="2891" t="n"/>
      <c r="CM8" s="2891" t="n"/>
      <c r="CN8" s="2891" t="n"/>
      <c r="CO8" s="3057" t="n"/>
      <c r="CP8" s="37" t="n"/>
      <c r="CQ8" s="1031" t="n"/>
      <c r="CR8" s="2975" t="n"/>
      <c r="CS8" s="2891" t="n"/>
      <c r="CT8" s="2891">
        <f>SUMIF($D$5:$CQ$5,CT$5,$D8:$CQ8)+SUMIF($D$5:$BI$5,CR$5,$D8:$BI8)</f>
        <v/>
      </c>
      <c r="CU8" s="2891" t="n"/>
      <c r="CV8" s="2891" t="n"/>
      <c r="CW8" s="2891" t="n"/>
      <c r="CX8" s="37">
        <f>IFERROR(CR8/CW8-1, "-")</f>
        <v/>
      </c>
      <c r="CY8" s="1137" t="n"/>
      <c r="CZ8" s="3060" t="n"/>
      <c r="DA8" s="2891" t="n"/>
      <c r="DB8" s="2891" t="n"/>
      <c r="DC8" s="2891" t="n"/>
      <c r="DD8" s="2891" t="n"/>
      <c r="DE8" s="37" t="n"/>
      <c r="DF8" s="37" t="n"/>
      <c r="DG8" s="722" t="n"/>
      <c r="DH8" s="722" t="n"/>
      <c r="DI8" s="3051" t="n"/>
      <c r="DJ8" s="3041">
        <f>SUM(D8,J8,P8,V8,AD8,AL8,AU8,BC8,BK8,BT8,CB8,CJ8)-CR8</f>
        <v/>
      </c>
      <c r="DK8" s="3041">
        <f>SUM(E8,K8,Q8,W8,AE8,AM8,AV8,BD8,BL8,BU8,CC8,CK8)-CS8</f>
        <v/>
      </c>
      <c r="DL8" s="3041">
        <f>SUM(G8,M8,S8,AA8,AI8,AR8,AZ8,BH8,BQ8,BY8,CG8,CO8)-CW8</f>
        <v/>
      </c>
      <c r="DM8" s="3041">
        <f>SUM(D8,J8,P8,V8,AD8,AL8,AU8,BC8,,BN8,BV8,CD8,CL8)-CT8</f>
        <v/>
      </c>
      <c r="DN8" s="3051" t="n"/>
      <c r="DO8" s="3051" t="n"/>
      <c r="DP8" s="3061" t="n"/>
      <c r="DQ8" s="3053">
        <f>-CR8+DP8/10^6</f>
        <v/>
      </c>
      <c r="DR8" s="3041">
        <f>SUM(E8,K8,Q8,W8,AE8,AM8,AV8,BD8,BL8,BU8,CC8,CK8)-CS8</f>
        <v/>
      </c>
      <c r="DS8" s="3041">
        <f>SUM(D8,J8,P8,V8,AD8,AL8,AU8,BC8,,BN8,BV8,CD8,CL8)-CT8</f>
        <v/>
      </c>
      <c r="DT8" s="3054" t="n"/>
      <c r="DU8" s="863" t="n"/>
      <c r="DV8" s="3055">
        <f>DU8-CJ8</f>
        <v/>
      </c>
      <c r="DX8" s="2878">
        <f>CS8-CZ8</f>
        <v/>
      </c>
      <c r="DY8" s="2878">
        <f>CT8-DC8</f>
        <v/>
      </c>
      <c r="DZ8" s="2878">
        <f>CW8-DD8</f>
        <v/>
      </c>
      <c r="EB8" s="3056" t="n"/>
    </row>
    <row customHeight="1" ht="22.5" r="9" s="3">
      <c r="B9" s="3062" t="inlineStr">
        <is>
          <t>Personnel</t>
        </is>
      </c>
      <c r="C9" s="1952" t="inlineStr">
        <is>
          <t>Opex3</t>
        </is>
      </c>
      <c r="D9" s="3044" t="n">
        <v>418.501158075</v>
      </c>
      <c r="E9" s="2878" t="n">
        <v>437.225870871359</v>
      </c>
      <c r="F9" s="2878" t="n">
        <v>-18.72471279635903</v>
      </c>
      <c r="G9" s="2878" t="n">
        <v>463.1434270750001</v>
      </c>
      <c r="H9" s="199" t="n">
        <v>-0.09638972808475343</v>
      </c>
      <c r="I9" s="1070" t="n"/>
      <c r="J9" s="3044" t="n">
        <v>427.183341075</v>
      </c>
      <c r="K9" s="2878" t="n">
        <v>437.225870871359</v>
      </c>
      <c r="L9" s="2878" t="n">
        <v>-10.04252979635902</v>
      </c>
      <c r="M9" s="2878" t="n">
        <v>414.549236075</v>
      </c>
      <c r="N9" s="199" t="n">
        <v>0.03047672966333548</v>
      </c>
      <c r="O9" s="1030" t="n"/>
      <c r="P9" s="3044" t="n">
        <v>451.708267975</v>
      </c>
      <c r="Q9" s="2878" t="n">
        <v>437.225870871359</v>
      </c>
      <c r="R9" s="2878" t="n">
        <v>14.48239710364101</v>
      </c>
      <c r="S9" s="2878" t="n">
        <v>412.274440075</v>
      </c>
      <c r="T9" s="199" t="n">
        <v>0.09564946081262349</v>
      </c>
      <c r="U9" s="3045" t="n"/>
      <c r="V9" s="3044" t="n">
        <v>425.004654075</v>
      </c>
      <c r="W9" s="2878" t="n">
        <v>452.225870871359</v>
      </c>
      <c r="X9" s="2878" t="n">
        <v>452.225870871359</v>
      </c>
      <c r="Y9" s="2878" t="n">
        <v>-27.22121679635899</v>
      </c>
      <c r="Z9" s="2878" t="n">
        <v>-27.22121679635899</v>
      </c>
      <c r="AA9" s="2878" t="n">
        <v>409.950781075</v>
      </c>
      <c r="AB9" s="199" t="n">
        <v>0.03672117165022781</v>
      </c>
      <c r="AC9" s="1030" t="n"/>
      <c r="AD9" s="3044" t="n">
        <v>403.891401175</v>
      </c>
      <c r="AE9" s="2878" t="n">
        <v>437.225870871359</v>
      </c>
      <c r="AF9" s="2878" t="n">
        <v>437.225870871359</v>
      </c>
      <c r="AG9" s="2878" t="n">
        <v>-33.33446969635901</v>
      </c>
      <c r="AH9" s="2878" t="n">
        <v>-33.33446969635901</v>
      </c>
      <c r="AI9" s="2878" t="n">
        <v>422.146860075</v>
      </c>
      <c r="AJ9" s="199" t="n">
        <v>-0.043244331834558</v>
      </c>
      <c r="AK9" s="1030" t="n"/>
      <c r="AL9" s="3044" t="n">
        <v>559.2971970000001</v>
      </c>
      <c r="AM9" s="2878" t="n">
        <v>437.2258708713586</v>
      </c>
      <c r="AN9" s="2878" t="n">
        <v>0</v>
      </c>
      <c r="AO9" s="2878" t="n">
        <v>0</v>
      </c>
      <c r="AP9" s="2878" t="n">
        <v>122.0713261286415</v>
      </c>
      <c r="AQ9" s="2878" t="n">
        <v>559.2971970000001</v>
      </c>
      <c r="AR9" s="2878" t="n">
        <v>439.562191075</v>
      </c>
      <c r="AS9" s="199" t="n">
        <v>0.2723960530640144</v>
      </c>
      <c r="AT9" s="3046" t="n"/>
      <c r="AU9" s="3044" t="n"/>
      <c r="AV9" s="2878" t="n"/>
      <c r="AW9" s="2878" t="n"/>
      <c r="AX9" s="2878" t="n"/>
      <c r="AY9" s="2878" t="n"/>
      <c r="AZ9" s="2878" t="n"/>
      <c r="BA9" s="199" t="n"/>
      <c r="BB9" s="1030" t="n"/>
      <c r="BC9" s="3044" t="n"/>
      <c r="BD9" s="2878" t="n"/>
      <c r="BE9" s="2878" t="n"/>
      <c r="BF9" s="2878" t="n"/>
      <c r="BG9" s="2878" t="n"/>
      <c r="BH9" s="2878" t="n"/>
      <c r="BI9" s="199" t="n"/>
      <c r="BJ9" s="3047" t="n"/>
      <c r="BK9" s="3044" t="n"/>
      <c r="BL9" s="2878" t="n"/>
      <c r="BM9" s="2878" t="n"/>
      <c r="BN9" s="2878" t="n"/>
      <c r="BO9" s="2878" t="n"/>
      <c r="BP9" s="2878" t="n"/>
      <c r="BQ9" s="2878" t="n"/>
      <c r="BR9" s="199" t="n"/>
      <c r="BS9" s="3047" t="n"/>
      <c r="BT9" s="3044" t="n"/>
      <c r="BU9" s="2878" t="n"/>
      <c r="BV9" s="2878" t="n"/>
      <c r="BW9" s="2878" t="n"/>
      <c r="BX9" s="2878" t="n"/>
      <c r="BY9" s="2878" t="n"/>
      <c r="BZ9" s="199" t="n"/>
      <c r="CA9" s="3028" t="n"/>
      <c r="CB9" s="3044" t="n"/>
      <c r="CC9" s="2878" t="n"/>
      <c r="CD9" s="2878" t="n"/>
      <c r="CE9" s="2878" t="n"/>
      <c r="CF9" s="2878" t="n"/>
      <c r="CG9" s="2878" t="n"/>
      <c r="CH9" s="2879" t="n"/>
      <c r="CI9" s="3028" t="n"/>
      <c r="CJ9" s="3044" t="n"/>
      <c r="CK9" s="2878" t="n"/>
      <c r="CL9" s="2878" t="n"/>
      <c r="CM9" s="2878" t="n"/>
      <c r="CN9" s="2878" t="n"/>
      <c r="CO9" s="2878" t="n"/>
      <c r="CP9" s="2879" t="n"/>
      <c r="CQ9" s="1030" t="n"/>
      <c r="CR9" s="3048">
        <f>SUMIF($D$5:$CQ$5,CR$5,$D9:$CQ9)</f>
        <v/>
      </c>
      <c r="CS9" s="2878">
        <f>SUMIF($D$5:$CQ$5,CS$5,$D9:$CQ9)</f>
        <v/>
      </c>
      <c r="CT9" s="2878">
        <f>SUMIF($D$5:$CQ$5,CT$5,$D9:$CQ9)+SUMIF($D$5:$BI$5,CR$5,$D9:$BI9)</f>
        <v/>
      </c>
      <c r="CU9" s="2878">
        <f>+CR9-CS9</f>
        <v/>
      </c>
      <c r="CV9" s="2878">
        <f>+CR9-CT9</f>
        <v/>
      </c>
      <c r="CW9" s="2878">
        <f>SUMIF($D$5:$CQ$5,CW$5,$D9:$CQ9)</f>
        <v/>
      </c>
      <c r="CX9" s="199">
        <f>IFERROR(CR9/CW9-1, "-")</f>
        <v/>
      </c>
      <c r="CY9" s="1532" t="n"/>
      <c r="CZ9" s="3050" t="n">
        <v>5306.520450456303</v>
      </c>
      <c r="DA9" s="2878" t="n"/>
      <c r="DB9" s="2878" t="n"/>
      <c r="DC9" s="2878" t="n"/>
      <c r="DD9" s="2878" t="n">
        <v>5023.8916489</v>
      </c>
      <c r="DE9" s="199">
        <f>+CZ9/DD9-1</f>
        <v/>
      </c>
      <c r="DF9" s="199">
        <f>+DA9/DD9-1</f>
        <v/>
      </c>
      <c r="DG9" s="860">
        <f>+DB9/DD9-1</f>
        <v/>
      </c>
      <c r="DH9" s="860">
        <f>+DC9/DD9-1</f>
        <v/>
      </c>
      <c r="DI9" s="3051" t="n"/>
      <c r="DJ9" s="3041">
        <f>SUM(D9,J9,P9,V9,AD9,AL9,AU9,BC9,BK9,BT9,CB9,CJ9)-CR9</f>
        <v/>
      </c>
      <c r="DK9" s="3041">
        <f>SUM(E9,K9,Q9,W9,AE9,AM9,AV9,BD9,BL9,BU9,CC9,CK9)-CS9</f>
        <v/>
      </c>
      <c r="DL9" s="3041">
        <f>SUM(G9,M9,S9,AA9,AI9,AR9,AZ9,BH9,BQ9,BY9,CG9,CO9)-CW9</f>
        <v/>
      </c>
      <c r="DM9" s="3041">
        <f>SUM(D9,J9,P9,V9,AD9,AL9,AU9,BC9,,BN9,BV9,CD9,CL9)-CT9</f>
        <v/>
      </c>
      <c r="DN9" s="3051" t="n"/>
      <c r="DO9" s="3051" t="n"/>
      <c r="DP9" s="3052">
        <f>SUM(DP10:DP38)</f>
        <v/>
      </c>
      <c r="DQ9" s="3053">
        <f>-CR9+DP9/10^6</f>
        <v/>
      </c>
      <c r="DR9" s="3041">
        <f>SUM(E9,K9,Q9,W9,AE9,AM9,AV9,BD9,BL9,BU9,CC9,CK9)-CS9</f>
        <v/>
      </c>
      <c r="DS9" s="3041">
        <f>SUM(D9,J9,P9,V9,AD9,AL9,AU9,BC9,,BN9,BV9,CD9,CL9)-CT9</f>
        <v/>
      </c>
      <c r="DT9" s="3054" t="n"/>
      <c r="DU9" s="863" t="n">
        <v>438.171528075</v>
      </c>
      <c r="DV9" s="3055">
        <f>DU9-CJ9</f>
        <v/>
      </c>
      <c r="DX9" s="2878">
        <f>(CS9-CZ9)*10^6</f>
        <v/>
      </c>
      <c r="DY9" s="2878">
        <f>(CT9-DC9)*10^6</f>
        <v/>
      </c>
      <c r="DZ9" s="2878">
        <f>(CW9-DD9)*10^6</f>
        <v/>
      </c>
      <c r="EB9" s="3056" t="n"/>
    </row>
    <row customFormat="1" customHeight="1" ht="18.75" outlineLevel="1" r="10" s="424">
      <c r="A10" s="406" t="n"/>
      <c r="B10" s="1956" t="inlineStr">
        <is>
          <t>TAXES SUR APPOINTEMENTS ET SAL</t>
        </is>
      </c>
      <c r="C10" s="2272" t="inlineStr">
        <is>
          <t>Opex4</t>
        </is>
      </c>
      <c r="D10" s="3063" t="n"/>
      <c r="E10" s="3064" t="n"/>
      <c r="F10" s="3064" t="n"/>
      <c r="G10" s="3064" t="n">
        <v>0</v>
      </c>
      <c r="H10" s="1958" t="n"/>
      <c r="I10" s="1031" t="n"/>
      <c r="J10" s="3063" t="n"/>
      <c r="K10" s="3064" t="n"/>
      <c r="L10" s="3064" t="n"/>
      <c r="M10" s="3064" t="n">
        <v>0</v>
      </c>
      <c r="N10" s="1958" t="n"/>
      <c r="O10" s="938" t="n"/>
      <c r="P10" s="3063" t="n"/>
      <c r="Q10" s="3064" t="n"/>
      <c r="R10" s="3064" t="n"/>
      <c r="S10" s="3064" t="n">
        <v>0</v>
      </c>
      <c r="T10" s="1958" t="n"/>
      <c r="U10" s="3058" t="n"/>
      <c r="V10" s="3063" t="n"/>
      <c r="W10" s="3064" t="n"/>
      <c r="X10" s="3064" t="n"/>
      <c r="Y10" s="3064" t="n"/>
      <c r="Z10" s="3064" t="n"/>
      <c r="AA10" s="3064" t="n">
        <v>0</v>
      </c>
      <c r="AB10" s="1958" t="n"/>
      <c r="AC10" s="938" t="n"/>
      <c r="AD10" s="3063" t="n"/>
      <c r="AE10" s="3064" t="n"/>
      <c r="AF10" s="3064" t="n"/>
      <c r="AG10" s="3064" t="n"/>
      <c r="AH10" s="3064" t="n"/>
      <c r="AI10" s="3064" t="n">
        <v>0</v>
      </c>
      <c r="AJ10" s="1958" t="n"/>
      <c r="AK10" s="938" t="n"/>
      <c r="AL10" s="3063" t="n"/>
      <c r="AM10" s="3064" t="n"/>
      <c r="AN10" s="3064" t="n"/>
      <c r="AO10" s="3064" t="n"/>
      <c r="AP10" s="3064" t="n"/>
      <c r="AQ10" s="3064" t="n"/>
      <c r="AR10" s="3064" t="n"/>
      <c r="AS10" s="1958" t="n"/>
      <c r="AT10" s="3059" t="n"/>
      <c r="AU10" s="3063" t="n"/>
      <c r="AV10" s="3064" t="n"/>
      <c r="AW10" s="3064" t="n"/>
      <c r="AX10" s="3064" t="n"/>
      <c r="AY10" s="3064" t="n"/>
      <c r="AZ10" s="3064" t="n"/>
      <c r="BA10" s="1958" t="n"/>
      <c r="BB10" s="938" t="n"/>
      <c r="BC10" s="3063" t="n"/>
      <c r="BD10" s="3064" t="n"/>
      <c r="BE10" s="3064" t="n"/>
      <c r="BF10" s="3064" t="n"/>
      <c r="BG10" s="3064" t="n"/>
      <c r="BH10" s="3064" t="n"/>
      <c r="BI10" s="1958" t="n"/>
      <c r="BJ10" s="3065" t="n"/>
      <c r="BK10" s="3063" t="n"/>
      <c r="BL10" s="3064" t="n"/>
      <c r="BM10" s="3064" t="n"/>
      <c r="BN10" s="3064" t="n"/>
      <c r="BO10" s="3064" t="n"/>
      <c r="BP10" s="3064" t="n"/>
      <c r="BQ10" s="3064" t="n"/>
      <c r="BR10" s="1958" t="n"/>
      <c r="BS10" s="3065" t="n"/>
      <c r="BT10" s="3063" t="n"/>
      <c r="BU10" s="3064" t="n"/>
      <c r="BV10" s="3064" t="n"/>
      <c r="BW10" s="3064" t="n"/>
      <c r="BX10" s="3064" t="n"/>
      <c r="BY10" s="3064" t="n"/>
      <c r="BZ10" s="1958" t="n"/>
      <c r="CA10" s="3028" t="n"/>
      <c r="CB10" s="3063" t="n"/>
      <c r="CC10" s="3064" t="n"/>
      <c r="CD10" s="3064" t="n"/>
      <c r="CE10" s="3064" t="n"/>
      <c r="CF10" s="3064" t="n"/>
      <c r="CG10" s="3064" t="n"/>
      <c r="CH10" s="1958" t="n"/>
      <c r="CI10" s="3028" t="n"/>
      <c r="CJ10" s="3063" t="n"/>
      <c r="CK10" s="3064" t="n"/>
      <c r="CL10" s="3064" t="n"/>
      <c r="CM10" s="3064" t="n"/>
      <c r="CN10" s="3064" t="n"/>
      <c r="CO10" s="3064" t="n"/>
      <c r="CP10" s="1958" t="n"/>
      <c r="CQ10" s="938" t="n"/>
      <c r="CR10" s="3063">
        <f>SUMIF($D$5:$CQ$5,CR$5,$D10:$CQ10)</f>
        <v/>
      </c>
      <c r="CS10" s="3064">
        <f>SUMIF($D$5:$CQ$5,CS$5,$D10:$CQ10)</f>
        <v/>
      </c>
      <c r="CT10" s="3064">
        <f>SUMIF($D$5:$CQ$5,CT$5,$D10:$CQ10)+SUMIF($D$5:$BI$5,CR$5,$D10:$BI10)</f>
        <v/>
      </c>
      <c r="CU10" s="3064">
        <f>+CR10-CS10</f>
        <v/>
      </c>
      <c r="CV10" s="3064">
        <f>+CR10-CT10</f>
        <v/>
      </c>
      <c r="CW10" s="3064">
        <f>SUMIF($D$5:$CQ$5,CW$5,$D10:$CQ10)</f>
        <v/>
      </c>
      <c r="CX10" s="1958">
        <f>IFERROR(CR10/CW10-1, "-")</f>
        <v/>
      </c>
      <c r="CY10" s="1137" t="n"/>
      <c r="CZ10" s="3066" t="n">
        <v>0</v>
      </c>
      <c r="DA10" s="3064" t="n">
        <v>0</v>
      </c>
      <c r="DB10" s="3064" t="n"/>
      <c r="DC10" s="3064" t="n"/>
      <c r="DD10" s="3064" t="n">
        <v>0</v>
      </c>
      <c r="DE10" s="1958" t="n"/>
      <c r="DF10" s="1958" t="n"/>
      <c r="DG10" s="409" t="n"/>
      <c r="DH10" s="409" t="n"/>
      <c r="DI10" s="3051" t="n"/>
      <c r="DJ10" s="3041">
        <f>SUM(D10,J10,P10,V10,AD10,AL10,AU10,BC10,BK10,BT10,CB10,CJ10)-CR10</f>
        <v/>
      </c>
      <c r="DK10" s="3041">
        <f>SUM(E10,K10,Q10,W10,AE10,AM10,AV10,BD10,BL10,BU10,CC10,CK10)-CS10</f>
        <v/>
      </c>
      <c r="DL10" s="3041">
        <f>SUM(G10,M10,S10,AA10,AI10,AR10,AZ10,BH10,BQ10,BY10,CG10,CO10)-CW10</f>
        <v/>
      </c>
      <c r="DM10" s="3041">
        <f>SUM(D10,J10,P10,V10,AD10,AL10,AU10,BC10,,BN10,BV10,CD10,CL10)-CT10</f>
        <v/>
      </c>
      <c r="DN10" s="3051" t="n"/>
      <c r="DO10" s="3051" t="n"/>
      <c r="DP10" s="3067" t="n"/>
      <c r="DQ10" s="3053">
        <f>-CR10+DP10/10^6</f>
        <v/>
      </c>
      <c r="DR10" s="3041">
        <f>SUM(E10,K10,Q10,W10,AE10,AM10,AV10,BD10,BL10,BU10,CC10,CK10)-CS10</f>
        <v/>
      </c>
      <c r="DS10" s="3041">
        <f>SUM(D10,J10,P10,V10,AD10,AL10,AU10,BC10,,BN10,BV10,CD10,CL10)-CT10</f>
        <v/>
      </c>
      <c r="DT10" s="3054" t="n"/>
      <c r="DU10" s="865" t="n"/>
      <c r="DV10" s="3055">
        <f>DU10-CJ10</f>
        <v/>
      </c>
      <c r="DX10" s="2878">
        <f>(CS10-CZ10)*10^6</f>
        <v/>
      </c>
      <c r="DY10" s="2878">
        <f>(CT10-DC10)*10^6</f>
        <v/>
      </c>
      <c r="DZ10" s="2878">
        <f>(CW10-DD10)*10^6</f>
        <v/>
      </c>
      <c r="EB10" s="3056" t="n"/>
    </row>
    <row customFormat="1" customHeight="1" ht="19.5" outlineLevel="1" r="11" s="424">
      <c r="A11" s="406" t="n"/>
      <c r="B11" s="1956" t="inlineStr">
        <is>
          <t>APPOINTEMENTS, SALAIRES PERSON</t>
        </is>
      </c>
      <c r="C11" s="2272" t="inlineStr">
        <is>
          <t>Opex5</t>
        </is>
      </c>
      <c r="D11" s="3063" t="n">
        <v>226.870833075</v>
      </c>
      <c r="E11" s="3064" t="n">
        <v>271.84300448674</v>
      </c>
      <c r="F11" s="3064" t="n"/>
      <c r="G11" s="3064" t="n">
        <v>243.826772075</v>
      </c>
      <c r="H11" s="1958" t="n"/>
      <c r="I11" s="1031" t="n"/>
      <c r="J11" s="3063" t="n">
        <v>276.099574075</v>
      </c>
      <c r="K11" s="3064" t="n">
        <v>271.84300448674</v>
      </c>
      <c r="L11" s="3064" t="n"/>
      <c r="M11" s="3064" t="n">
        <v>250.527012075</v>
      </c>
      <c r="N11" s="1958" t="n"/>
      <c r="O11" s="938" t="n"/>
      <c r="P11" s="3063" t="n">
        <v>256.557060075</v>
      </c>
      <c r="Q11" s="3064" t="n">
        <v>271.84300448674</v>
      </c>
      <c r="R11" s="3064" t="n"/>
      <c r="S11" s="3064" t="n">
        <v>251.328956075</v>
      </c>
      <c r="T11" s="1958" t="n"/>
      <c r="U11" s="3058" t="n"/>
      <c r="V11" s="3063" t="n">
        <v>254.564366075</v>
      </c>
      <c r="W11" s="3064" t="n">
        <v>271.84300448674</v>
      </c>
      <c r="X11" s="3064" t="n">
        <v>271.84300448674</v>
      </c>
      <c r="Y11" s="3064" t="n"/>
      <c r="Z11" s="3064" t="n"/>
      <c r="AA11" s="3064" t="n">
        <v>255.075076075</v>
      </c>
      <c r="AB11" s="1958" t="n"/>
      <c r="AC11" s="938" t="n"/>
      <c r="AD11" s="3063" t="n">
        <v>256.073455075</v>
      </c>
      <c r="AE11" s="3064" t="n">
        <v>271.84300448674</v>
      </c>
      <c r="AF11" s="3064" t="n">
        <v>271.84300448674</v>
      </c>
      <c r="AG11" s="3064" t="n"/>
      <c r="AH11" s="3064" t="n"/>
      <c r="AI11" s="3064" t="n">
        <v>254.422553075</v>
      </c>
      <c r="AJ11" s="1958" t="n"/>
      <c r="AK11" s="938" t="n"/>
      <c r="AL11" s="3063" t="n">
        <v>230.981497</v>
      </c>
      <c r="AM11" s="3064" t="n">
        <v>271.8430044867396</v>
      </c>
      <c r="AN11" s="3064" t="n"/>
      <c r="AO11" s="3064" t="n"/>
      <c r="AP11" s="3064" t="n"/>
      <c r="AQ11" s="3064" t="n"/>
      <c r="AR11" s="3064" t="n"/>
      <c r="AS11" s="1958" t="n"/>
      <c r="AT11" s="3059" t="n"/>
      <c r="AU11" s="3063" t="n"/>
      <c r="AV11" s="3064" t="n"/>
      <c r="AW11" s="3064" t="n"/>
      <c r="AX11" s="3064" t="n"/>
      <c r="AY11" s="3064" t="n"/>
      <c r="AZ11" s="3064" t="n"/>
      <c r="BA11" s="1958" t="n"/>
      <c r="BB11" s="938" t="n"/>
      <c r="BC11" s="3063" t="n"/>
      <c r="BD11" s="3064" t="n"/>
      <c r="BE11" s="3064" t="n"/>
      <c r="BF11" s="3064" t="n"/>
      <c r="BG11" s="3064" t="n"/>
      <c r="BH11" s="3064" t="n"/>
      <c r="BI11" s="1958" t="n"/>
      <c r="BJ11" s="3065" t="n"/>
      <c r="BK11" s="3063" t="n"/>
      <c r="BL11" s="3064" t="n"/>
      <c r="BM11" s="3064" t="n"/>
      <c r="BN11" s="3064" t="n"/>
      <c r="BO11" s="3064" t="n"/>
      <c r="BP11" s="3064" t="n"/>
      <c r="BQ11" s="3064" t="n"/>
      <c r="BR11" s="1958" t="n"/>
      <c r="BS11" s="3065" t="n"/>
      <c r="BT11" s="3063" t="n"/>
      <c r="BU11" s="3064" t="n"/>
      <c r="BV11" s="3064" t="n"/>
      <c r="BW11" s="3064" t="n"/>
      <c r="BX11" s="3064" t="n"/>
      <c r="BY11" s="3064" t="n"/>
      <c r="BZ11" s="1958" t="n"/>
      <c r="CA11" s="3028" t="n"/>
      <c r="CB11" s="3068" t="n"/>
      <c r="CC11" s="3064" t="n"/>
      <c r="CD11" s="3064" t="n"/>
      <c r="CE11" s="3064" t="n"/>
      <c r="CF11" s="3064" t="n"/>
      <c r="CG11" s="3064" t="n"/>
      <c r="CH11" s="1958" t="n"/>
      <c r="CI11" s="3028" t="n"/>
      <c r="CJ11" s="3068" t="n"/>
      <c r="CK11" s="3064" t="n"/>
      <c r="CL11" s="3064" t="n"/>
      <c r="CM11" s="3064" t="n"/>
      <c r="CN11" s="3064" t="n"/>
      <c r="CO11" s="3064" t="n"/>
      <c r="CP11" s="1958" t="n"/>
      <c r="CQ11" s="938" t="n"/>
      <c r="CR11" s="3063">
        <f>SUMIF($D$5:$CQ$5,CR$5,$D11:$CQ11)</f>
        <v/>
      </c>
      <c r="CS11" s="3064">
        <f>SUMIF($D$5:$CQ$5,CS$5,$D11:$CQ11)</f>
        <v/>
      </c>
      <c r="CT11" s="3064">
        <f>SUMIF($D$5:$CQ$5,CT$5,$D11:$CQ11)+SUMIF($D$5:$BI$5,CR$5,$D11:$BI11)</f>
        <v/>
      </c>
      <c r="CU11" s="3064">
        <f>+CR11-CS11</f>
        <v/>
      </c>
      <c r="CV11" s="3064">
        <f>+CR11-CT11</f>
        <v/>
      </c>
      <c r="CW11" s="3064">
        <f>SUMIF($D$5:$CQ$5,CW$5,$D11:$CQ11)</f>
        <v/>
      </c>
      <c r="CX11" s="1958">
        <f>IFERROR(CR11/CW11-1, "-")</f>
        <v/>
      </c>
      <c r="CY11" s="1137" t="n"/>
      <c r="CZ11" s="3066" t="n">
        <v>3262.116053840875</v>
      </c>
      <c r="DA11" s="3064" t="n">
        <v>3206.11450760566</v>
      </c>
      <c r="DB11" s="3064" t="n"/>
      <c r="DC11" s="3064" t="n"/>
      <c r="DD11" s="3064" t="n">
        <v>3047.1451479</v>
      </c>
      <c r="DE11" s="1958">
        <f>+CZ11/DD11-1</f>
        <v/>
      </c>
      <c r="DF11" s="1958">
        <f>+DA11/DD11-1</f>
        <v/>
      </c>
      <c r="DG11" s="409">
        <f>+DB11/DD11-1</f>
        <v/>
      </c>
      <c r="DH11" s="409">
        <f>+DC11/DD11-1</f>
        <v/>
      </c>
      <c r="DI11" s="3051" t="n"/>
      <c r="DJ11" s="3041">
        <f>SUM(D11,J11,P11,V11,AD11,AL11,AU11,BC11,BK11,BT11,CB11,CJ11)-CR11</f>
        <v/>
      </c>
      <c r="DK11" s="3041">
        <f>SUM(E11,K11,Q11,W11,AE11,AM11,AV11,BD11,BL11,BU11,CC11,CK11)-CS11</f>
        <v/>
      </c>
      <c r="DL11" s="3041">
        <f>SUM(G11,M11,S11,AA11,AI11,AR11,AZ11,BH11,BQ11,BY11,CG11,CO11)-CW11</f>
        <v/>
      </c>
      <c r="DM11" s="3041">
        <f>SUM(D11,J11,P11,V11,AD11,AL11,AU11,BC11,,BN11,BV11,CD11,CL11)-CT11</f>
        <v/>
      </c>
      <c r="DN11" s="3051" t="n"/>
      <c r="DO11" s="3051" t="n"/>
      <c r="DP11" s="3067" t="e">
        <v>#VALUE!</v>
      </c>
      <c r="DQ11" s="3053">
        <f>-CR11+DP11/10^6</f>
        <v/>
      </c>
      <c r="DR11" s="3041">
        <f>SUM(E11,K11,Q11,W11,AE11,AM11,AV11,BD11,BL11,BU11,CC11,CK11)-CS11</f>
        <v/>
      </c>
      <c r="DS11" s="3041">
        <f>SUM(D11,J11,P11,V11,AD11,AL11,AU11,BC11,,BN11,BV11,CD11,CL11)-CT11</f>
        <v/>
      </c>
      <c r="DT11" s="3054">
        <f>DQ11/11</f>
        <v/>
      </c>
      <c r="DU11" s="865" t="n">
        <v>262.723759075</v>
      </c>
      <c r="DV11" s="3055">
        <f>DU11-CJ11</f>
        <v/>
      </c>
      <c r="DX11" s="2878">
        <f>(CS11-CZ11)*10^6</f>
        <v/>
      </c>
      <c r="DY11" s="2878">
        <f>(CT11-DC11)*10^6</f>
        <v/>
      </c>
      <c r="DZ11" s="2878">
        <f>(CW11-DD11)*10^6</f>
        <v/>
      </c>
      <c r="EB11" s="3056" t="n"/>
    </row>
    <row customFormat="1" customHeight="1" ht="19.5" outlineLevel="1" r="12" s="424">
      <c r="A12" s="406" t="n"/>
      <c r="B12" s="1956" t="inlineStr">
        <is>
          <t>CONGES PAYES PERSONNEL NATIONA</t>
        </is>
      </c>
      <c r="C12" s="2272" t="inlineStr">
        <is>
          <t>Opex6</t>
        </is>
      </c>
      <c r="D12" s="3063" t="n">
        <v>49.304441</v>
      </c>
      <c r="E12" s="3064" t="n"/>
      <c r="F12" s="3064" t="n"/>
      <c r="G12" s="3064" t="n">
        <v>52.490243</v>
      </c>
      <c r="H12" s="1958" t="n"/>
      <c r="I12" s="1031" t="n"/>
      <c r="J12" s="3063" t="n">
        <v>13.921259</v>
      </c>
      <c r="K12" s="3064" t="n"/>
      <c r="L12" s="3064" t="n"/>
      <c r="M12" s="3064" t="n">
        <v>19.639126</v>
      </c>
      <c r="N12" s="1958" t="n"/>
      <c r="O12" s="938" t="n"/>
      <c r="P12" s="3063" t="n">
        <v>6.139638</v>
      </c>
      <c r="Q12" s="3064" t="n"/>
      <c r="R12" s="3064" t="n"/>
      <c r="S12" s="3064" t="n">
        <v>27.372416</v>
      </c>
      <c r="T12" s="1958" t="n"/>
      <c r="U12" s="3058" t="n"/>
      <c r="V12" s="3063" t="n">
        <v>17.04329</v>
      </c>
      <c r="W12" s="3064" t="n"/>
      <c r="X12" s="3064" t="n"/>
      <c r="Y12" s="3064" t="n"/>
      <c r="Z12" s="3064" t="n"/>
      <c r="AA12" s="3064" t="n">
        <v>12.074878</v>
      </c>
      <c r="AB12" s="1958" t="n"/>
      <c r="AC12" s="938" t="n"/>
      <c r="AD12" s="3063" t="n">
        <v>14.646434</v>
      </c>
      <c r="AE12" s="3064" t="n"/>
      <c r="AF12" s="3064" t="n"/>
      <c r="AG12" s="3064" t="n"/>
      <c r="AH12" s="3064" t="n"/>
      <c r="AI12" s="3064" t="n">
        <v>16.600311</v>
      </c>
      <c r="AJ12" s="1958" t="n"/>
      <c r="AK12" s="938" t="n"/>
      <c r="AL12" s="3063" t="n">
        <v>13.385284</v>
      </c>
      <c r="AM12" s="3064" t="n"/>
      <c r="AN12" s="3064" t="n"/>
      <c r="AO12" s="3064" t="n"/>
      <c r="AP12" s="3064" t="n"/>
      <c r="AQ12" s="3064" t="n"/>
      <c r="AR12" s="3064" t="n"/>
      <c r="AS12" s="1958" t="n"/>
      <c r="AT12" s="3059" t="n"/>
      <c r="AU12" s="3063" t="n"/>
      <c r="AV12" s="3064" t="n"/>
      <c r="AW12" s="3064" t="n"/>
      <c r="AX12" s="3064" t="n"/>
      <c r="AY12" s="3064" t="n"/>
      <c r="AZ12" s="3064" t="n"/>
      <c r="BA12" s="1958" t="n"/>
      <c r="BB12" s="938" t="n"/>
      <c r="BC12" s="3063" t="n"/>
      <c r="BD12" s="3064" t="n"/>
      <c r="BE12" s="3064" t="n"/>
      <c r="BF12" s="3064" t="n"/>
      <c r="BG12" s="3064" t="n"/>
      <c r="BH12" s="3064" t="n"/>
      <c r="BI12" s="1958" t="n"/>
      <c r="BJ12" s="3065" t="n"/>
      <c r="BK12" s="3063" t="n"/>
      <c r="BL12" s="3064" t="n"/>
      <c r="BM12" s="3064" t="n"/>
      <c r="BN12" s="3064" t="n"/>
      <c r="BO12" s="3064" t="n"/>
      <c r="BP12" s="3064" t="n"/>
      <c r="BQ12" s="3064" t="n"/>
      <c r="BR12" s="1958" t="n"/>
      <c r="BS12" s="3065" t="n"/>
      <c r="BT12" s="3063" t="n"/>
      <c r="BU12" s="3064" t="n"/>
      <c r="BV12" s="3064" t="n"/>
      <c r="BW12" s="3064" t="n"/>
      <c r="BX12" s="3064" t="n"/>
      <c r="BY12" s="3064" t="n"/>
      <c r="BZ12" s="1958" t="n"/>
      <c r="CA12" s="3028" t="n"/>
      <c r="CB12" s="3063" t="n"/>
      <c r="CC12" s="3064" t="n"/>
      <c r="CD12" s="3064" t="n"/>
      <c r="CE12" s="3064" t="n"/>
      <c r="CF12" s="3064" t="n"/>
      <c r="CG12" s="3064" t="n"/>
      <c r="CH12" s="1958" t="n"/>
      <c r="CI12" s="3028" t="n"/>
      <c r="CJ12" s="3063" t="n"/>
      <c r="CK12" s="3064" t="n"/>
      <c r="CL12" s="3064" t="n"/>
      <c r="CM12" s="3064" t="n"/>
      <c r="CN12" s="3064" t="n"/>
      <c r="CO12" s="3064" t="n"/>
      <c r="CP12" s="1958" t="n"/>
      <c r="CQ12" s="938" t="n"/>
      <c r="CR12" s="3063">
        <f>SUMIF($D$5:$CQ$5,CR$5,$D12:$CQ12)</f>
        <v/>
      </c>
      <c r="CS12" s="3064">
        <f>SUMIF($D$5:$CQ$5,CS$5,$D12:$CQ12)</f>
        <v/>
      </c>
      <c r="CT12" s="3064">
        <f>SUMIF($D$5:$CQ$5,CT$5,$D12:$CQ12)+SUMIF($D$5:$BI$5,CR$5,$D12:$BI12)</f>
        <v/>
      </c>
      <c r="CU12" s="3064">
        <f>+CR12-CS12</f>
        <v/>
      </c>
      <c r="CV12" s="3064">
        <f>+CR12-CT12</f>
        <v/>
      </c>
      <c r="CW12" s="3064">
        <f>SUMIF($D$5:$CQ$5,CW$5,$D12:$CQ12)</f>
        <v/>
      </c>
      <c r="CX12" s="1958">
        <f>IFERROR(CR12/CW12-1, "-")</f>
        <v/>
      </c>
      <c r="CY12" s="1137" t="n"/>
      <c r="CZ12" s="3066" t="n">
        <v>0</v>
      </c>
      <c r="DA12" s="3064" t="n">
        <v>69.36533799999999</v>
      </c>
      <c r="DB12" s="3064" t="n"/>
      <c r="DC12" s="3064" t="n"/>
      <c r="DD12" s="3064" t="n">
        <v>110.741838</v>
      </c>
      <c r="DE12" s="1958">
        <f>+CZ12/DD12-1</f>
        <v/>
      </c>
      <c r="DF12" s="1958">
        <f>+DA12/DD12-1</f>
        <v/>
      </c>
      <c r="DG12" s="409">
        <f>+DB12/DD12-1</f>
        <v/>
      </c>
      <c r="DH12" s="409">
        <f>+DC12/DD12-1</f>
        <v/>
      </c>
      <c r="DI12" s="3051" t="n"/>
      <c r="DJ12" s="3041">
        <f>SUM(D12,J12,P12,V12,AD12,AL12,AU12,BC12,BK12,BT12,CB12,CJ12)-CR12</f>
        <v/>
      </c>
      <c r="DK12" s="3041">
        <f>SUM(E12,K12,Q12,W12,AE12,AM12,AV12,BD12,BL12,BU12,CC12,CK12)-CS12</f>
        <v/>
      </c>
      <c r="DL12" s="3041">
        <f>SUM(G12,M12,S12,AA12,AI12,AR12,AZ12,BH12,BQ12,BY12,CG12,CO12)-CW12</f>
        <v/>
      </c>
      <c r="DM12" s="3041">
        <f>SUM(D12,J12,P12,V12,AD12,AL12,AU12,BC12,,BN12,BV12,CD12,CL12)-CT12</f>
        <v/>
      </c>
      <c r="DN12" s="3051" t="n"/>
      <c r="DO12" s="3051" t="n"/>
      <c r="DP12" s="3067" t="e">
        <v>#VALUE!</v>
      </c>
      <c r="DQ12" s="3053">
        <f>-CR12+DP12/10^6</f>
        <v/>
      </c>
      <c r="DR12" s="3041">
        <f>SUM(E12,K12,Q12,W12,AE12,AM12,AV12,BD12,BL12,BU12,CC12,CK12)-CS12</f>
        <v/>
      </c>
      <c r="DS12" s="3041">
        <f>SUM(D12,J12,P12,V12,AD12,AL12,AU12,BC12,,BN12,BV12,CD12,CL12)-CT12</f>
        <v/>
      </c>
      <c r="DT12" s="3054" t="n"/>
      <c r="DU12" s="865" t="n">
        <v>-31.251393</v>
      </c>
      <c r="DV12" s="3055">
        <f>DU12-CJ12</f>
        <v/>
      </c>
      <c r="DX12" s="2878">
        <f>(CS12-CZ12)*10^6</f>
        <v/>
      </c>
      <c r="DY12" s="2878">
        <f>(CT12-DC12)*10^6</f>
        <v/>
      </c>
      <c r="DZ12" s="2878">
        <f>(CW12-DD12)*10^6</f>
        <v/>
      </c>
      <c r="EB12" s="3056" t="n"/>
    </row>
    <row customFormat="1" customHeight="1" ht="19.5" outlineLevel="1" r="13" s="424">
      <c r="A13" s="406" t="n"/>
      <c r="B13" s="1956" t="inlineStr">
        <is>
          <t>CHARGES SOCIALES S/ REMUNERATI</t>
        </is>
      </c>
      <c r="C13" s="2272" t="inlineStr">
        <is>
          <t>Opex7</t>
        </is>
      </c>
      <c r="D13" s="3063" t="n">
        <v>67.453394</v>
      </c>
      <c r="E13" s="3064" t="n">
        <v>70.1543355999315</v>
      </c>
      <c r="F13" s="3064" t="n"/>
      <c r="G13" s="3064" t="n">
        <v>76.944862</v>
      </c>
      <c r="H13" s="1958" t="n"/>
      <c r="I13" s="1031" t="n"/>
      <c r="J13" s="3063" t="n">
        <v>70.409587</v>
      </c>
      <c r="K13" s="3064" t="n">
        <v>70.1543355999315</v>
      </c>
      <c r="L13" s="3064" t="n"/>
      <c r="M13" s="3064" t="n">
        <v>70.194999</v>
      </c>
      <c r="N13" s="1958" t="n"/>
      <c r="O13" s="938" t="n"/>
      <c r="P13" s="3063" t="n">
        <v>68.244258</v>
      </c>
      <c r="Q13" s="3064" t="n">
        <v>70.1543355999315</v>
      </c>
      <c r="R13" s="3064" t="n"/>
      <c r="S13" s="3064" t="n">
        <v>62.751017</v>
      </c>
      <c r="T13" s="1958" t="n"/>
      <c r="U13" s="3058" t="n"/>
      <c r="V13" s="3063" t="n">
        <v>66.503683</v>
      </c>
      <c r="W13" s="3064" t="n">
        <v>70.1543355999315</v>
      </c>
      <c r="X13" s="3064" t="n">
        <v>70.1543355999315</v>
      </c>
      <c r="Y13" s="3064" t="n"/>
      <c r="Z13" s="3064" t="n"/>
      <c r="AA13" s="3064" t="n">
        <v>63.971797</v>
      </c>
      <c r="AB13" s="1958" t="n"/>
      <c r="AC13" s="938" t="n"/>
      <c r="AD13" s="3063" t="n">
        <v>67.13586599999999</v>
      </c>
      <c r="AE13" s="3064" t="n">
        <v>70.1543355999315</v>
      </c>
      <c r="AF13" s="3064" t="n">
        <v>70.1543355999315</v>
      </c>
      <c r="AG13" s="3064" t="n"/>
      <c r="AH13" s="3064" t="n"/>
      <c r="AI13" s="3064" t="n">
        <v>67.709261</v>
      </c>
      <c r="AJ13" s="1958" t="n"/>
      <c r="AK13" s="938" t="n"/>
      <c r="AL13" s="3063" t="n">
        <v>66.425273</v>
      </c>
      <c r="AM13" s="3064" t="n">
        <v>70.1543355999315</v>
      </c>
      <c r="AN13" s="3064" t="n"/>
      <c r="AO13" s="3064" t="n"/>
      <c r="AP13" s="3064" t="n"/>
      <c r="AQ13" s="3064" t="n"/>
      <c r="AR13" s="3064" t="n"/>
      <c r="AS13" s="1958" t="n"/>
      <c r="AT13" s="3059" t="n"/>
      <c r="AU13" s="3063" t="n"/>
      <c r="AV13" s="3064" t="n"/>
      <c r="AW13" s="3064" t="n"/>
      <c r="AX13" s="3064" t="n"/>
      <c r="AY13" s="3064" t="n"/>
      <c r="AZ13" s="3064" t="n"/>
      <c r="BA13" s="1958" t="n"/>
      <c r="BB13" s="938" t="n"/>
      <c r="BC13" s="3063" t="n"/>
      <c r="BD13" s="3064" t="n"/>
      <c r="BE13" s="3064" t="n"/>
      <c r="BF13" s="3064" t="n"/>
      <c r="BG13" s="3064" t="n"/>
      <c r="BH13" s="3064" t="n"/>
      <c r="BI13" s="1958" t="n"/>
      <c r="BJ13" s="3065" t="n"/>
      <c r="BK13" s="3063" t="n"/>
      <c r="BL13" s="3064" t="n"/>
      <c r="BM13" s="3064" t="n"/>
      <c r="BN13" s="3064" t="n"/>
      <c r="BO13" s="3064" t="n"/>
      <c r="BP13" s="3064" t="n"/>
      <c r="BQ13" s="3064" t="n"/>
      <c r="BR13" s="1958" t="n"/>
      <c r="BS13" s="3065" t="n"/>
      <c r="BT13" s="3063" t="n"/>
      <c r="BU13" s="3064" t="n"/>
      <c r="BV13" s="3064" t="n"/>
      <c r="BW13" s="3064" t="n"/>
      <c r="BX13" s="3064" t="n"/>
      <c r="BY13" s="3064" t="n"/>
      <c r="BZ13" s="1958" t="n"/>
      <c r="CA13" s="3028" t="n"/>
      <c r="CB13" s="3063" t="n"/>
      <c r="CC13" s="3064" t="n"/>
      <c r="CD13" s="3064" t="n"/>
      <c r="CE13" s="3064" t="n"/>
      <c r="CF13" s="3064" t="n"/>
      <c r="CG13" s="3064" t="n"/>
      <c r="CH13" s="1958" t="n"/>
      <c r="CI13" s="3028" t="n"/>
      <c r="CJ13" s="3063" t="n"/>
      <c r="CK13" s="3064" t="n"/>
      <c r="CL13" s="3064" t="n"/>
      <c r="CM13" s="3064" t="n"/>
      <c r="CN13" s="3064" t="n"/>
      <c r="CO13" s="3064" t="n"/>
      <c r="CP13" s="1958" t="n"/>
      <c r="CQ13" s="938" t="n"/>
      <c r="CR13" s="3063">
        <f>SUMIF($D$5:$CQ$5,CR$5,$D13:$CQ13)</f>
        <v/>
      </c>
      <c r="CS13" s="3064">
        <f>SUMIF($D$5:$CQ$5,CS$5,$D13:$CQ13)</f>
        <v/>
      </c>
      <c r="CT13" s="3064">
        <f>SUMIF($D$5:$CQ$5,CT$5,$D13:$CQ13)+SUMIF($D$5:$BI$5,CR$5,$D13:$BI13)</f>
        <v/>
      </c>
      <c r="CU13" s="3064">
        <f>+CR13-CS13</f>
        <v/>
      </c>
      <c r="CV13" s="3064">
        <f>+CR13-CT13</f>
        <v/>
      </c>
      <c r="CW13" s="3064">
        <f>SUMIF($D$5:$CQ$5,CW$5,$D13:$CQ13)</f>
        <v/>
      </c>
      <c r="CX13" s="1958">
        <f>IFERROR(CR13/CW13-1, "-")</f>
        <v/>
      </c>
      <c r="CY13" s="1137" t="n"/>
      <c r="CZ13" s="3066" t="n">
        <v>841.8520271991782</v>
      </c>
      <c r="DA13" s="3064" t="n">
        <v>837.496259399384</v>
      </c>
      <c r="DB13" s="3064" t="n"/>
      <c r="DC13" s="3064" t="n"/>
      <c r="DD13" s="3064" t="n">
        <v>797.670966</v>
      </c>
      <c r="DE13" s="1958">
        <f>+CZ13/DD13-1</f>
        <v/>
      </c>
      <c r="DF13" s="1958">
        <f>+DA13/DD13-1</f>
        <v/>
      </c>
      <c r="DG13" s="409">
        <f>+DB13/DD13-1</f>
        <v/>
      </c>
      <c r="DH13" s="409">
        <f>+DC13/DD13-1</f>
        <v/>
      </c>
      <c r="DI13" s="3051" t="n"/>
      <c r="DJ13" s="3041">
        <f>SUM(D13,J13,P13,V13,AD13,AL13,AU13,BC13,BK13,BT13,CB13,CJ13)-CR13</f>
        <v/>
      </c>
      <c r="DK13" s="3041">
        <f>SUM(E13,K13,Q13,W13,AE13,AM13,AV13,BD13,BL13,BU13,CC13,CK13)-CS13</f>
        <v/>
      </c>
      <c r="DL13" s="3041">
        <f>SUM(G13,M13,S13,AA13,AI13,AR13,AZ13,BH13,BQ13,BY13,CG13,CO13)-CW13</f>
        <v/>
      </c>
      <c r="DM13" s="3041">
        <f>SUM(D13,J13,P13,V13,AD13,AL13,AU13,BC13,,BN13,BV13,CD13,CL13)-CT13</f>
        <v/>
      </c>
      <c r="DN13" s="3051" t="n"/>
      <c r="DO13" s="3051" t="n"/>
      <c r="DP13" s="3067" t="e">
        <v>#VALUE!</v>
      </c>
      <c r="DQ13" s="3053">
        <f>-CR13+DP13/10^6</f>
        <v/>
      </c>
      <c r="DR13" s="3041">
        <f>SUM(E13,K13,Q13,W13,AE13,AM13,AV13,BD13,BL13,BU13,CC13,CK13)-CS13</f>
        <v/>
      </c>
      <c r="DS13" s="3041">
        <f>SUM(D13,J13,P13,V13,AD13,AL13,AU13,BC13,,BN13,BV13,CD13,CL13)-CT13</f>
        <v/>
      </c>
      <c r="DT13" s="3054" t="n"/>
      <c r="DU13" s="865" t="n">
        <v>68.49461700000001</v>
      </c>
      <c r="DV13" s="3055">
        <f>DU13-CJ13</f>
        <v/>
      </c>
      <c r="DX13" s="2878">
        <f>(CS13-CZ13)*10^6</f>
        <v/>
      </c>
      <c r="DY13" s="2878">
        <f>(CT13-DC13)*10^6</f>
        <v/>
      </c>
      <c r="DZ13" s="2878">
        <f>(CW13-DD13)*10^6</f>
        <v/>
      </c>
      <c r="EB13" s="3056" t="n"/>
    </row>
    <row customFormat="1" customHeight="1" ht="19.5" outlineLevel="1" r="14" s="424">
      <c r="A14" s="406" t="n"/>
      <c r="B14" s="1956" t="inlineStr">
        <is>
          <t>AUTRES CHARGES SOCIALES</t>
        </is>
      </c>
      <c r="C14" s="2272" t="inlineStr">
        <is>
          <t>Opex8</t>
        </is>
      </c>
      <c r="D14" s="3063" t="n">
        <v>16.100452</v>
      </c>
      <c r="E14" s="3064" t="n">
        <v>23.4705844321753</v>
      </c>
      <c r="F14" s="3064" t="n"/>
      <c r="G14" s="3064" t="n">
        <v>17.821406</v>
      </c>
      <c r="H14" s="1958" t="n"/>
      <c r="I14" s="1031" t="n"/>
      <c r="J14" s="3063" t="n">
        <v>20.932853</v>
      </c>
      <c r="K14" s="3064" t="n">
        <v>23.4705844321753</v>
      </c>
      <c r="L14" s="3064" t="n"/>
      <c r="M14" s="3064" t="n">
        <v>18.223743</v>
      </c>
      <c r="N14" s="1958" t="n"/>
      <c r="O14" s="938" t="n"/>
      <c r="P14" s="3063" t="n">
        <v>18.214341</v>
      </c>
      <c r="Q14" s="3064" t="n">
        <v>23.4705844321753</v>
      </c>
      <c r="R14" s="3064" t="n"/>
      <c r="S14" s="3064" t="n">
        <v>18.138523</v>
      </c>
      <c r="T14" s="1958" t="n"/>
      <c r="U14" s="3058" t="n"/>
      <c r="V14" s="3063" t="n">
        <v>18.372789</v>
      </c>
      <c r="W14" s="3064" t="n">
        <v>23.4705844321753</v>
      </c>
      <c r="X14" s="3064" t="n">
        <v>23.4705844321753</v>
      </c>
      <c r="Y14" s="3064" t="n"/>
      <c r="Z14" s="3064" t="n"/>
      <c r="AA14" s="3064" t="n">
        <v>20.539258</v>
      </c>
      <c r="AB14" s="1958" t="n"/>
      <c r="AC14" s="938" t="n"/>
      <c r="AD14" s="3063" t="n">
        <v>18.097547</v>
      </c>
      <c r="AE14" s="3064" t="n">
        <v>23.4705844321753</v>
      </c>
      <c r="AF14" s="3064" t="n">
        <v>23.4705844321753</v>
      </c>
      <c r="AG14" s="3064" t="n"/>
      <c r="AH14" s="3064" t="n"/>
      <c r="AI14" s="3064" t="n">
        <v>18.286525</v>
      </c>
      <c r="AJ14" s="1958" t="n"/>
      <c r="AK14" s="938" t="n"/>
      <c r="AL14" s="3063" t="n">
        <v>16.915452</v>
      </c>
      <c r="AM14" s="3064" t="n">
        <v>23.47058443217529</v>
      </c>
      <c r="AN14" s="3064" t="n"/>
      <c r="AO14" s="3064" t="n"/>
      <c r="AP14" s="3064" t="n"/>
      <c r="AQ14" s="3064" t="n"/>
      <c r="AR14" s="3064" t="n"/>
      <c r="AS14" s="1958" t="n"/>
      <c r="AT14" s="3059" t="n"/>
      <c r="AU14" s="3063" t="n"/>
      <c r="AV14" s="3064" t="n"/>
      <c r="AW14" s="3064" t="n"/>
      <c r="AX14" s="3064" t="n"/>
      <c r="AY14" s="3064" t="n"/>
      <c r="AZ14" s="3064" t="n"/>
      <c r="BA14" s="1958" t="n"/>
      <c r="BB14" s="938" t="n"/>
      <c r="BC14" s="3063" t="n"/>
      <c r="BD14" s="3064" t="n"/>
      <c r="BE14" s="3064" t="n"/>
      <c r="BF14" s="3064" t="n"/>
      <c r="BG14" s="3064" t="n"/>
      <c r="BH14" s="3064" t="n"/>
      <c r="BI14" s="1958" t="n"/>
      <c r="BJ14" s="3065" t="n"/>
      <c r="BK14" s="3063" t="n"/>
      <c r="BL14" s="3064" t="n"/>
      <c r="BM14" s="3064" t="n"/>
      <c r="BN14" s="3064" t="n"/>
      <c r="BO14" s="3064" t="n"/>
      <c r="BP14" s="3064" t="n"/>
      <c r="BQ14" s="3064" t="n"/>
      <c r="BR14" s="1958" t="n"/>
      <c r="BS14" s="3065" t="n"/>
      <c r="BT14" s="3063" t="n"/>
      <c r="BU14" s="3064" t="n"/>
      <c r="BV14" s="3064" t="n"/>
      <c r="BW14" s="3064" t="n"/>
      <c r="BX14" s="3064" t="n"/>
      <c r="BY14" s="3064" t="n"/>
      <c r="BZ14" s="1958" t="n"/>
      <c r="CA14" s="3028" t="n"/>
      <c r="CB14" s="3063" t="n"/>
      <c r="CC14" s="3064" t="n"/>
      <c r="CD14" s="3064" t="n"/>
      <c r="CE14" s="3064" t="n"/>
      <c r="CF14" s="3064" t="n"/>
      <c r="CG14" s="3069" t="n"/>
      <c r="CH14" s="1958" t="n"/>
      <c r="CI14" s="3028" t="n"/>
      <c r="CJ14" s="3063" t="n"/>
      <c r="CK14" s="3064" t="n"/>
      <c r="CL14" s="3064" t="n"/>
      <c r="CM14" s="3064" t="n"/>
      <c r="CN14" s="3064" t="n"/>
      <c r="CO14" s="3069" t="n"/>
      <c r="CP14" s="1958" t="n"/>
      <c r="CQ14" s="938" t="n"/>
      <c r="CR14" s="3063">
        <f>SUMIF($D$5:$CQ$5,CR$5,$D14:$CQ14)</f>
        <v/>
      </c>
      <c r="CS14" s="3064">
        <f>SUMIF($D$5:$CQ$5,CS$5,$D14:$CQ14)</f>
        <v/>
      </c>
      <c r="CT14" s="3064">
        <f>SUMIF($D$5:$CQ$5,CT$5,$D14:$CQ14)+SUMIF($D$5:$BI$5,CR$5,$D14:$BI14)</f>
        <v/>
      </c>
      <c r="CU14" s="3064">
        <f>+CR14-CS14</f>
        <v/>
      </c>
      <c r="CV14" s="3064">
        <f>+CR14-CT14</f>
        <v/>
      </c>
      <c r="CW14" s="3064">
        <f>SUMIF($D$5:$CQ$5,CW$5,$D14:$CQ14)</f>
        <v/>
      </c>
      <c r="CX14" s="1958">
        <f>IFERROR(CR14/CW14-1, "-")</f>
        <v/>
      </c>
      <c r="CY14" s="1137" t="n"/>
      <c r="CZ14" s="3066" t="n">
        <v>281.6470131861034</v>
      </c>
      <c r="DA14" s="3064" t="n">
        <v>266.482905889578</v>
      </c>
      <c r="DB14" s="3064" t="n"/>
      <c r="DC14" s="3064" t="n"/>
      <c r="DD14" s="3064" t="n">
        <v>216.521254</v>
      </c>
      <c r="DE14" s="1958">
        <f>+CZ14/DD14-1</f>
        <v/>
      </c>
      <c r="DF14" s="1958">
        <f>+DA14/DD14-1</f>
        <v/>
      </c>
      <c r="DG14" s="409">
        <f>+DB14/DD14-1</f>
        <v/>
      </c>
      <c r="DH14" s="409">
        <f>+DC14/DD14-1</f>
        <v/>
      </c>
      <c r="DI14" s="3051" t="n"/>
      <c r="DJ14" s="3041">
        <f>SUM(D14,J14,P14,V14,AD14,AL14,AU14,BC14,BK14,BT14,CB14,CJ14)-CR14</f>
        <v/>
      </c>
      <c r="DK14" s="3041">
        <f>SUM(E14,K14,Q14,W14,AE14,AM14,AV14,BD14,BL14,BU14,CC14,CK14)-CS14</f>
        <v/>
      </c>
      <c r="DL14" s="3041">
        <f>SUM(G14,M14,S14,AA14,AI14,AR14,AZ14,BH14,BQ14,BY14,CG14,CO14)-CW14</f>
        <v/>
      </c>
      <c r="DM14" s="3041">
        <f>SUM(D14,J14,P14,V14,AD14,AL14,AU14,BC14,,BN14,BV14,CD14,CL14)-CT14</f>
        <v/>
      </c>
      <c r="DN14" s="3051" t="n"/>
      <c r="DO14" s="3051" t="n"/>
      <c r="DP14" s="3067" t="e">
        <v>#VALUE!</v>
      </c>
      <c r="DQ14" s="3053">
        <f>-CR14+DP14/10^6</f>
        <v/>
      </c>
      <c r="DR14" s="3041">
        <f>SUM(E14,K14,Q14,W14,AE14,AM14,AV14,BD14,BL14,BU14,CC14,CK14)-CS14</f>
        <v/>
      </c>
      <c r="DS14" s="3041">
        <f>SUM(D14,J14,P14,V14,AD14,AL14,AU14,BC14,,BN14,BV14,CD14,CL14)-CT14</f>
        <v/>
      </c>
      <c r="DT14" s="3054" t="n"/>
      <c r="DU14" s="865" t="n">
        <v>14.369378</v>
      </c>
      <c r="DV14" s="3055">
        <f>DU14-CJ14</f>
        <v/>
      </c>
      <c r="DX14" s="2878">
        <f>(CS14-CZ14)*10^6</f>
        <v/>
      </c>
      <c r="DY14" s="2878">
        <f>(CT14-DC14)*10^6</f>
        <v/>
      </c>
      <c r="DZ14" s="2878">
        <f>(CW14-DD14)*10^6</f>
        <v/>
      </c>
      <c r="EB14" s="3056" t="n"/>
    </row>
    <row customFormat="1" customHeight="1" ht="19.5" outlineLevel="1" r="15" s="424">
      <c r="A15" s="406" t="n"/>
      <c r="B15" s="1986" t="inlineStr">
        <is>
          <t>PERSONNEL INTERIMAIRE &amp; STAGIA</t>
        </is>
      </c>
      <c r="C15" s="2272" t="inlineStr">
        <is>
          <t>Opex9</t>
        </is>
      </c>
      <c r="D15" s="3070" t="n"/>
      <c r="E15" s="3071" t="n">
        <v>0</v>
      </c>
      <c r="F15" s="3071" t="n"/>
      <c r="G15" s="3071" t="n">
        <v>0</v>
      </c>
      <c r="H15" s="1962" t="n"/>
      <c r="I15" s="1031" t="n"/>
      <c r="J15" s="3070" t="n"/>
      <c r="K15" s="3071" t="n">
        <v>0</v>
      </c>
      <c r="L15" s="3071" t="n"/>
      <c r="M15" s="3071" t="n">
        <v>0</v>
      </c>
      <c r="N15" s="1962" t="n"/>
      <c r="O15" s="1963" t="n"/>
      <c r="P15" s="3070" t="n"/>
      <c r="Q15" s="3071" t="n">
        <v>0</v>
      </c>
      <c r="R15" s="3071" t="n"/>
      <c r="S15" s="3071" t="n">
        <v>0</v>
      </c>
      <c r="T15" s="1962" t="n"/>
      <c r="U15" s="3058" t="n"/>
      <c r="V15" s="3070" t="n"/>
      <c r="W15" s="3071" t="n">
        <v>0</v>
      </c>
      <c r="X15" s="3071" t="n">
        <v>0</v>
      </c>
      <c r="Y15" s="3071" t="n"/>
      <c r="Z15" s="3071" t="n"/>
      <c r="AA15" s="3071" t="n">
        <v>0</v>
      </c>
      <c r="AB15" s="1962" t="n"/>
      <c r="AC15" s="1963" t="n"/>
      <c r="AD15" s="3070" t="n"/>
      <c r="AE15" s="3071" t="n">
        <v>0</v>
      </c>
      <c r="AF15" s="3071" t="n">
        <v>0</v>
      </c>
      <c r="AG15" s="3071" t="n"/>
      <c r="AH15" s="3071" t="n"/>
      <c r="AI15" s="3071" t="n">
        <v>0</v>
      </c>
      <c r="AJ15" s="1962" t="n"/>
      <c r="AK15" s="1963" t="n"/>
      <c r="AL15" s="3070" t="n">
        <v>0</v>
      </c>
      <c r="AM15" s="3071" t="n">
        <v>0</v>
      </c>
      <c r="AN15" s="3071" t="n"/>
      <c r="AO15" s="3071" t="n"/>
      <c r="AP15" s="3071" t="n"/>
      <c r="AQ15" s="3071" t="n"/>
      <c r="AR15" s="3071" t="n"/>
      <c r="AS15" s="1962" t="n"/>
      <c r="AT15" s="3059" t="n"/>
      <c r="AU15" s="3070" t="n"/>
      <c r="AV15" s="3071" t="n"/>
      <c r="AW15" s="3071" t="n"/>
      <c r="AX15" s="3071" t="n"/>
      <c r="AY15" s="3071" t="n"/>
      <c r="AZ15" s="3071" t="n"/>
      <c r="BA15" s="1962" t="n"/>
      <c r="BB15" s="1963" t="n"/>
      <c r="BC15" s="3070" t="n"/>
      <c r="BD15" s="3071" t="n"/>
      <c r="BE15" s="3071" t="n"/>
      <c r="BF15" s="3071" t="n"/>
      <c r="BG15" s="3071" t="n"/>
      <c r="BH15" s="3071" t="n"/>
      <c r="BI15" s="1962" t="n"/>
      <c r="BJ15" s="3072" t="n"/>
      <c r="BK15" s="3070" t="n"/>
      <c r="BL15" s="3071" t="n"/>
      <c r="BM15" s="3071" t="n"/>
      <c r="BN15" s="3071" t="n"/>
      <c r="BO15" s="3064" t="n"/>
      <c r="BP15" s="3064" t="n"/>
      <c r="BQ15" s="3071" t="n"/>
      <c r="BR15" s="1962" t="n"/>
      <c r="BS15" s="3072" t="n"/>
      <c r="BT15" s="3070" t="n"/>
      <c r="BU15" s="3071" t="n"/>
      <c r="BV15" s="3071" t="n"/>
      <c r="BW15" s="3071" t="n"/>
      <c r="BX15" s="3071" t="n"/>
      <c r="BY15" s="3071" t="n"/>
      <c r="BZ15" s="1962" t="n"/>
      <c r="CA15" s="3028" t="n"/>
      <c r="CB15" s="3070" t="n"/>
      <c r="CC15" s="3071" t="n"/>
      <c r="CD15" s="3071" t="n"/>
      <c r="CE15" s="3071" t="n"/>
      <c r="CF15" s="3071" t="n"/>
      <c r="CG15" s="3071" t="n"/>
      <c r="CH15" s="1962" t="n"/>
      <c r="CI15" s="3028" t="n"/>
      <c r="CJ15" s="3070" t="n"/>
      <c r="CK15" s="3071" t="n"/>
      <c r="CL15" s="3071" t="n"/>
      <c r="CM15" s="3071" t="n"/>
      <c r="CN15" s="3071" t="n"/>
      <c r="CO15" s="3071" t="n"/>
      <c r="CP15" s="1962" t="n"/>
      <c r="CQ15" s="1963" t="n"/>
      <c r="CR15" s="3070" t="n"/>
      <c r="CS15" s="1962" t="n"/>
      <c r="CT15" s="3073">
        <f>SUMIF($D$5:$CQ$5,CT$5,$D15:$CQ15)+SUMIF($D$5:$BI$5,CR$5,$D15:$BI15)</f>
        <v/>
      </c>
      <c r="CU15" s="1962" t="n"/>
      <c r="CV15" s="1962" t="n"/>
      <c r="CW15" s="1962" t="n"/>
      <c r="CX15" s="1962">
        <f>IFERROR(CR15/CW15-1, "-")</f>
        <v/>
      </c>
      <c r="CY15" s="1966" t="n"/>
      <c r="CZ15" s="3074" t="n">
        <v>0</v>
      </c>
      <c r="DA15" s="3071" t="n">
        <v>0</v>
      </c>
      <c r="DB15" s="3071" t="n"/>
      <c r="DC15" s="3071" t="n"/>
      <c r="DD15" s="3071" t="n">
        <v>0</v>
      </c>
      <c r="DE15" s="1962" t="n"/>
      <c r="DF15" s="1962" t="n"/>
      <c r="DG15" s="727">
        <f>+DB15/DD15-1</f>
        <v/>
      </c>
      <c r="DH15" s="727">
        <f>+DC15/DD15-1</f>
        <v/>
      </c>
      <c r="DI15" s="3051" t="n"/>
      <c r="DJ15" s="3041">
        <f>SUM(D15,J15,P15,V15,AD15,AL15,AU15,BC15,BK15,BT15,CB15,CJ15)-CR15</f>
        <v/>
      </c>
      <c r="DK15" s="3041">
        <f>SUM(E15,K15,Q15,W15,AE15,AM15,AV15,BD15,BL15,BU15,CC15,CK15)-CS15</f>
        <v/>
      </c>
      <c r="DL15" s="3041">
        <f>SUM(G15,M15,S15,AA15,AI15,AR15,AZ15,BH15,BQ15,BY15,CG15,CO15)-CW15</f>
        <v/>
      </c>
      <c r="DM15" s="3041">
        <f>SUM(D15,J15,P15,V15,AD15,AL15,AU15,BC15,,BN15,BV15,CD15,CL15)-CT15</f>
        <v/>
      </c>
      <c r="DN15" s="3051" t="n"/>
      <c r="DO15" s="3051" t="n"/>
      <c r="DP15" s="3075" t="n"/>
      <c r="DQ15" s="3053">
        <f>-CR15+DP15/10^6</f>
        <v/>
      </c>
      <c r="DR15" s="3041">
        <f>SUM(E15,K15,Q15,W15,AE15,AM15,AV15,BD15,BL15,BU15,CC15,CK15)-CS15</f>
        <v/>
      </c>
      <c r="DS15" s="3041">
        <f>SUM(D15,J15,P15,V15,AD15,AL15,AU15,BC15,,BN15,BV15,CD15,CL15)-CT15</f>
        <v/>
      </c>
      <c r="DT15" s="3054" t="n"/>
      <c r="DU15" s="865" t="n"/>
      <c r="DV15" s="3055">
        <f>DU15-CJ15</f>
        <v/>
      </c>
      <c r="DX15" s="2878">
        <f>(CS15-CZ15)*10^6</f>
        <v/>
      </c>
      <c r="DY15" s="2878">
        <f>(CT15-DC15)*10^6</f>
        <v/>
      </c>
      <c r="DZ15" s="2878">
        <f>(CW15-DD15)*10^6</f>
        <v/>
      </c>
      <c r="EB15" s="3056" t="n"/>
    </row>
    <row customFormat="1" customHeight="1" ht="19.5" outlineLevel="1" r="16" s="424">
      <c r="A16" s="406" t="n"/>
      <c r="B16" s="1956" t="inlineStr">
        <is>
          <t>PRIMES ET GRATIFICATIONS PERSO</t>
        </is>
      </c>
      <c r="C16" s="2272" t="inlineStr">
        <is>
          <t>Opex10</t>
        </is>
      </c>
      <c r="D16" s="3063" t="n">
        <v>33.39541</v>
      </c>
      <c r="E16" s="3064" t="n">
        <v>38.3793188525122</v>
      </c>
      <c r="F16" s="3064" t="n"/>
      <c r="G16" s="3064" t="n">
        <v>26.709627</v>
      </c>
      <c r="H16" s="1958" t="n"/>
      <c r="I16" s="1031" t="n"/>
      <c r="J16" s="3063" t="n">
        <v>4.56387199999998</v>
      </c>
      <c r="K16" s="3064" t="n">
        <v>38.3793188525122</v>
      </c>
      <c r="L16" s="3064" t="n"/>
      <c r="M16" s="3064" t="n">
        <v>15.861169</v>
      </c>
      <c r="N16" s="1958" t="n"/>
      <c r="O16" s="938" t="n"/>
      <c r="P16" s="3063" t="n">
        <v>87.8676729</v>
      </c>
      <c r="Q16" s="3064" t="n">
        <v>38.3793188525122</v>
      </c>
      <c r="R16" s="3064" t="n"/>
      <c r="S16" s="3064" t="n">
        <v>28.380923</v>
      </c>
      <c r="T16" s="1958" t="n"/>
      <c r="U16" s="3058" t="n"/>
      <c r="V16" s="3076" t="n">
        <v>37.495894</v>
      </c>
      <c r="W16" s="3064" t="n">
        <v>38.3793188525122</v>
      </c>
      <c r="X16" s="3064" t="n">
        <v>38.3793188525122</v>
      </c>
      <c r="Y16" s="3064" t="n"/>
      <c r="Z16" s="3064" t="n"/>
      <c r="AA16" s="3064" t="n">
        <v>26.218939</v>
      </c>
      <c r="AB16" s="1958" t="n"/>
      <c r="AC16" s="938" t="n"/>
      <c r="AD16" s="3076" t="n">
        <v>19.9173551</v>
      </c>
      <c r="AE16" s="3064" t="n">
        <v>38.3793188525122</v>
      </c>
      <c r="AF16" s="3064" t="n">
        <v>38.3793188525122</v>
      </c>
      <c r="AG16" s="3064" t="n"/>
      <c r="AH16" s="3064" t="n"/>
      <c r="AI16" s="3064" t="n">
        <v>36.479091</v>
      </c>
      <c r="AJ16" s="1958" t="n"/>
      <c r="AK16" s="938" t="n"/>
      <c r="AL16" s="3076" t="n">
        <v>39.543724</v>
      </c>
      <c r="AM16" s="3064" t="n">
        <v>38.37931885251216</v>
      </c>
      <c r="AN16" s="3064" t="n"/>
      <c r="AO16" s="3064" t="n"/>
      <c r="AP16" s="3064" t="n"/>
      <c r="AQ16" s="3064" t="n"/>
      <c r="AR16" s="3064" t="n"/>
      <c r="AS16" s="1958" t="n"/>
      <c r="AT16" s="3059" t="n"/>
      <c r="AU16" s="3076" t="n"/>
      <c r="AV16" s="3064" t="n"/>
      <c r="AW16" s="3064" t="n"/>
      <c r="AX16" s="3064" t="n"/>
      <c r="AY16" s="3064" t="n"/>
      <c r="AZ16" s="3064" t="n"/>
      <c r="BA16" s="1958" t="n"/>
      <c r="BB16" s="938" t="n"/>
      <c r="BC16" s="3076" t="n"/>
      <c r="BD16" s="3064" t="n"/>
      <c r="BE16" s="3064" t="n"/>
      <c r="BF16" s="3064" t="n"/>
      <c r="BG16" s="3064" t="n"/>
      <c r="BH16" s="3064" t="n"/>
      <c r="BI16" s="1958" t="n"/>
      <c r="BJ16" s="3065" t="n"/>
      <c r="BK16" s="3076" t="n"/>
      <c r="BL16" s="3064" t="n"/>
      <c r="BM16" s="3064" t="n"/>
      <c r="BN16" s="3064" t="n"/>
      <c r="BO16" s="3064" t="n"/>
      <c r="BP16" s="3064" t="n"/>
      <c r="BQ16" s="3064" t="n"/>
      <c r="BR16" s="1958" t="n"/>
      <c r="BS16" s="3065" t="n"/>
      <c r="BT16" s="3076" t="n"/>
      <c r="BU16" s="3064" t="n"/>
      <c r="BV16" s="3064" t="n"/>
      <c r="BW16" s="3064" t="n"/>
      <c r="BX16" s="3064" t="n"/>
      <c r="BY16" s="3064" t="n"/>
      <c r="BZ16" s="1958" t="n"/>
      <c r="CA16" s="3028" t="n"/>
      <c r="CB16" s="3076" t="n"/>
      <c r="CC16" s="3064" t="n"/>
      <c r="CD16" s="3064" t="n"/>
      <c r="CE16" s="3064" t="n"/>
      <c r="CF16" s="3064" t="n"/>
      <c r="CG16" s="3064" t="n"/>
      <c r="CH16" s="1958" t="n"/>
      <c r="CI16" s="3028" t="n"/>
      <c r="CJ16" s="3076" t="n"/>
      <c r="CK16" s="3064" t="n"/>
      <c r="CL16" s="3064" t="n"/>
      <c r="CM16" s="3064" t="n"/>
      <c r="CN16" s="3064" t="n"/>
      <c r="CO16" s="3064" t="n"/>
      <c r="CP16" s="1958" t="n"/>
      <c r="CQ16" s="938" t="n"/>
      <c r="CR16" s="3063">
        <f>SUMIF($D$5:$CQ$5,CR$5,$D16:$CQ16)</f>
        <v/>
      </c>
      <c r="CS16" s="3064">
        <f>SUMIF($D$5:$CQ$5,CS$5,$D16:$CQ16)</f>
        <v/>
      </c>
      <c r="CT16" s="3064">
        <f>SUMIF($D$5:$CQ$5,CT$5,$D16:$CQ16)+SUMIF($D$5:$BI$5,CR$5,$D16:$BI16)</f>
        <v/>
      </c>
      <c r="CU16" s="3064">
        <f>+CR16-CS16</f>
        <v/>
      </c>
      <c r="CV16" s="3064">
        <f>+CR16-CT16</f>
        <v/>
      </c>
      <c r="CW16" s="3064">
        <f>SUMIF($D$5:$CQ$5,CW$5,$D16:$CQ16)</f>
        <v/>
      </c>
      <c r="CX16" s="1958">
        <f>IFERROR(CR16/CW16-1, "-")</f>
        <v/>
      </c>
      <c r="CY16" s="1137" t="n"/>
      <c r="CZ16" s="3066" t="n">
        <v>460.5518262301458</v>
      </c>
      <c r="DA16" s="3064" t="n">
        <v>471.240824572609</v>
      </c>
      <c r="DB16" s="3064" t="n"/>
      <c r="DC16" s="3064" t="n"/>
      <c r="DD16" s="3064" t="n">
        <v>459.160068</v>
      </c>
      <c r="DE16" s="1958">
        <f>+CZ16/DD16-1</f>
        <v/>
      </c>
      <c r="DF16" s="1958">
        <f>+DA16/DD16-1</f>
        <v/>
      </c>
      <c r="DG16" s="409">
        <f>+DB16/DD16-1</f>
        <v/>
      </c>
      <c r="DH16" s="409">
        <f>+DC16/DD16-1</f>
        <v/>
      </c>
      <c r="DI16" s="3051" t="n"/>
      <c r="DJ16" s="3041">
        <f>SUM(D16,J16,P16,V16,AD16,AL16,AU16,BC16,BK16,BT16,CB16,CJ16)-CR16</f>
        <v/>
      </c>
      <c r="DK16" s="3041">
        <f>SUM(E16,K16,Q16,W16,AE16,AM16,AV16,BD16,BL16,BU16,CC16,CK16)-CS16</f>
        <v/>
      </c>
      <c r="DL16" s="3041">
        <f>SUM(G16,M16,S16,AA16,AI16,AR16,AZ16,BH16,BQ16,BY16,CG16,CO16)-CW16</f>
        <v/>
      </c>
      <c r="DM16" s="3041">
        <f>SUM(D16,J16,P16,V16,AD16,AL16,AU16,BC16,,BN16,BV16,CD16,CL16)-CT16</f>
        <v/>
      </c>
      <c r="DN16" s="3051" t="n"/>
      <c r="DO16" s="3051" t="n"/>
      <c r="DP16" s="3067" t="e">
        <v>#VALUE!</v>
      </c>
      <c r="DQ16" s="3053">
        <f>-CR16+DP16/10^6</f>
        <v/>
      </c>
      <c r="DR16" s="3041">
        <f>SUM(E16,K16,Q16,W16,AE16,AM16,AV16,BD16,BL16,BU16,CC16,CK16)-CS16</f>
        <v/>
      </c>
      <c r="DS16" s="3041">
        <f>SUM(D16,J16,P16,V16,AD16,AL16,AU16,BC16,,BN16,BV16,CD16,CL16)-CT16</f>
        <v/>
      </c>
      <c r="DT16" s="3053" t="n">
        <v>22.79114900000002</v>
      </c>
      <c r="DU16" s="865" t="n">
        <v>89.601339</v>
      </c>
      <c r="DV16" s="3055">
        <f>DU16-CJ16</f>
        <v/>
      </c>
      <c r="DX16" s="2878">
        <f>(CS16-CZ16)*10^6</f>
        <v/>
      </c>
      <c r="DY16" s="2878">
        <f>(CT16-DC16)*10^6</f>
        <v/>
      </c>
      <c r="DZ16" s="2878">
        <f>(CW16-DD16)*10^6</f>
        <v/>
      </c>
      <c r="EB16" s="3056" t="n"/>
    </row>
    <row customFormat="1" customHeight="1" ht="19.5" outlineLevel="1" r="17" s="424">
      <c r="A17" s="406" t="n"/>
      <c r="B17" s="1956" t="inlineStr">
        <is>
          <t>INDEMNITES DE LICENCIEMENT PER</t>
        </is>
      </c>
      <c r="C17" s="2272" t="inlineStr">
        <is>
          <t>Opex11</t>
        </is>
      </c>
      <c r="D17" s="3063" t="n"/>
      <c r="E17" s="3064" t="n"/>
      <c r="F17" s="3064" t="n"/>
      <c r="G17" s="3064" t="n">
        <v>0</v>
      </c>
      <c r="H17" s="3077" t="n"/>
      <c r="I17" s="3078" t="n"/>
      <c r="J17" s="3063" t="n">
        <v>12.842046</v>
      </c>
      <c r="K17" s="3064" t="n"/>
      <c r="L17" s="3064" t="n"/>
      <c r="M17" s="3064" t="n">
        <v>0</v>
      </c>
      <c r="N17" s="3077" t="n"/>
      <c r="O17" s="938" t="n"/>
      <c r="P17" s="3063" t="n">
        <v>-12.842046</v>
      </c>
      <c r="Q17" s="3064" t="n"/>
      <c r="R17" s="3064" t="n"/>
      <c r="S17" s="3064" t="n">
        <v>0</v>
      </c>
      <c r="T17" s="3077" t="n"/>
      <c r="U17" s="3058" t="n"/>
      <c r="V17" s="3063" t="n">
        <v>0</v>
      </c>
      <c r="W17" s="3064" t="n"/>
      <c r="X17" s="3064" t="n"/>
      <c r="Y17" s="3064" t="n"/>
      <c r="Z17" s="3064" t="n"/>
      <c r="AA17" s="3064" t="n">
        <v>0</v>
      </c>
      <c r="AB17" s="3077" t="n"/>
      <c r="AC17" s="3079" t="n"/>
      <c r="AD17" s="3063" t="n">
        <v>0</v>
      </c>
      <c r="AE17" s="3064" t="n"/>
      <c r="AF17" s="3064" t="n"/>
      <c r="AG17" s="3064" t="n"/>
      <c r="AH17" s="3064" t="n"/>
      <c r="AI17" s="3064" t="n">
        <v>0</v>
      </c>
      <c r="AJ17" s="3077" t="n"/>
      <c r="AK17" s="3079" t="n"/>
      <c r="AL17" s="3063" t="n">
        <v>0</v>
      </c>
      <c r="AM17" s="3064" t="n"/>
      <c r="AN17" s="3064" t="n"/>
      <c r="AO17" s="3064" t="n"/>
      <c r="AP17" s="3064" t="n"/>
      <c r="AQ17" s="3064" t="n"/>
      <c r="AR17" s="3064" t="n"/>
      <c r="AS17" s="3077" t="n"/>
      <c r="AT17" s="3059" t="n"/>
      <c r="AU17" s="3063" t="n"/>
      <c r="AV17" s="3064" t="n"/>
      <c r="AW17" s="3064" t="n"/>
      <c r="AX17" s="3064" t="n"/>
      <c r="AY17" s="3064" t="n"/>
      <c r="AZ17" s="3064" t="n"/>
      <c r="BA17" s="3077" t="n"/>
      <c r="BB17" s="3079" t="n"/>
      <c r="BC17" s="3063" t="n"/>
      <c r="BD17" s="3064" t="n"/>
      <c r="BE17" s="3064" t="n"/>
      <c r="BF17" s="3064" t="n"/>
      <c r="BG17" s="3064" t="n"/>
      <c r="BH17" s="3064" t="n"/>
      <c r="BI17" s="3077" t="n"/>
      <c r="BJ17" s="3065" t="n"/>
      <c r="BK17" s="3063" t="n"/>
      <c r="BL17" s="3064" t="n"/>
      <c r="BM17" s="3064" t="n"/>
      <c r="BN17" s="3064" t="n"/>
      <c r="BO17" s="3064" t="n"/>
      <c r="BP17" s="3064" t="n"/>
      <c r="BQ17" s="3064" t="n"/>
      <c r="BR17" s="3077" t="n"/>
      <c r="BS17" s="3065" t="n"/>
      <c r="BT17" s="3063" t="n"/>
      <c r="BU17" s="3064" t="n"/>
      <c r="BV17" s="3064" t="n"/>
      <c r="BW17" s="3064" t="n"/>
      <c r="BX17" s="3064" t="n"/>
      <c r="BY17" s="3064" t="n"/>
      <c r="BZ17" s="3077" t="n"/>
      <c r="CA17" s="3028" t="n"/>
      <c r="CB17" s="3063" t="n"/>
      <c r="CC17" s="3064" t="n"/>
      <c r="CD17" s="3064" t="n"/>
      <c r="CE17" s="3064" t="n"/>
      <c r="CF17" s="3064" t="n"/>
      <c r="CG17" s="3064" t="n"/>
      <c r="CH17" s="3077" t="n"/>
      <c r="CI17" s="3028" t="n"/>
      <c r="CJ17" s="3063" t="n"/>
      <c r="CK17" s="3064" t="n"/>
      <c r="CL17" s="3064" t="n"/>
      <c r="CM17" s="3064" t="n"/>
      <c r="CN17" s="3064" t="n"/>
      <c r="CO17" s="3064" t="n"/>
      <c r="CP17" s="3077" t="n"/>
      <c r="CQ17" s="3079" t="n"/>
      <c r="CR17" s="3063">
        <f>SUMIF($D$5:$CQ$5,CR$5,$D17:$CQ17)</f>
        <v/>
      </c>
      <c r="CS17" s="3064">
        <f>SUMIF($D$5:$CQ$5,CS$5,$D17:$CQ17)</f>
        <v/>
      </c>
      <c r="CT17" s="3064">
        <f>SUMIF($D$5:$CQ$5,CT$5,$D17:$CQ17)+SUMIF($D$5:$BI$5,CR$5,$D17:$BI17)</f>
        <v/>
      </c>
      <c r="CU17" s="3064">
        <f>+CR17-CS17</f>
        <v/>
      </c>
      <c r="CV17" s="3064">
        <f>+CR17-CT17</f>
        <v/>
      </c>
      <c r="CW17" s="3064">
        <f>SUMIF($D$5:$CQ$5,CW$5,$D17:$CQ17)</f>
        <v/>
      </c>
      <c r="CX17" s="1958">
        <f>IFERROR(CR17/CW17-1, "-")</f>
        <v/>
      </c>
      <c r="CY17" s="1137" t="n"/>
      <c r="CZ17" s="3066" t="n">
        <v>0</v>
      </c>
      <c r="DA17" s="3064" t="n">
        <v>0</v>
      </c>
      <c r="DB17" s="3064" t="n"/>
      <c r="DC17" s="3064" t="n"/>
      <c r="DD17" s="3064" t="n">
        <v>0</v>
      </c>
      <c r="DE17" s="1958" t="n"/>
      <c r="DF17" s="1958" t="n"/>
      <c r="DG17" s="409" t="n"/>
      <c r="DH17" s="409" t="n"/>
      <c r="DI17" s="3051" t="n"/>
      <c r="DJ17" s="3041">
        <f>SUM(D17,J17,P17,V17,AD17,AL17,AU17,BC17,BK17,BT17,CB17,CJ17)-CR17</f>
        <v/>
      </c>
      <c r="DK17" s="3041">
        <f>SUM(E17,K17,Q17,W17,AE17,AM17,AV17,BD17,BL17,BU17,CC17,CK17)-CS17</f>
        <v/>
      </c>
      <c r="DL17" s="3041">
        <f>SUM(G17,M17,S17,AA17,AI17,AR17,AZ17,BH17,BQ17,BY17,CG17,CO17)-CW17</f>
        <v/>
      </c>
      <c r="DM17" s="3041">
        <f>SUM(D17,J17,P17,V17,AD17,AL17,AU17,BC17,,BN17,BV17,CD17,CL17)-CT17</f>
        <v/>
      </c>
      <c r="DN17" s="3051" t="n"/>
      <c r="DO17" s="3051" t="n"/>
      <c r="DP17" s="3067" t="n"/>
      <c r="DQ17" s="3053">
        <f>-CR17+DP17/10^6</f>
        <v/>
      </c>
      <c r="DR17" s="3041">
        <f>SUM(E17,K17,Q17,W17,AE17,AM17,AV17,BD17,BL17,BU17,CC17,CK17)-CS17</f>
        <v/>
      </c>
      <c r="DS17" s="3041">
        <f>SUM(D17,J17,P17,V17,AD17,AL17,AU17,BC17,,BN17,BV17,CD17,CL17)-CT17</f>
        <v/>
      </c>
      <c r="DT17" s="3054" t="n"/>
      <c r="DU17" s="865" t="n"/>
      <c r="DV17" s="3055">
        <f>DU17-CJ17</f>
        <v/>
      </c>
      <c r="DX17" s="2878">
        <f>(CS17-CZ17)*10^6</f>
        <v/>
      </c>
      <c r="DY17" s="2878">
        <f>(CT17-DC17)*10^6</f>
        <v/>
      </c>
      <c r="DZ17" s="2878">
        <f>(CW17-DD17)*10^6</f>
        <v/>
      </c>
      <c r="EB17" s="3056" t="n"/>
    </row>
    <row customFormat="1" customHeight="1" ht="19.5" outlineLevel="1" r="18" s="424">
      <c r="A18" s="406" t="n"/>
      <c r="B18" s="1956" t="inlineStr">
        <is>
          <t>EAU RESIDENCES</t>
        </is>
      </c>
      <c r="C18" s="2272" t="inlineStr">
        <is>
          <t>Opex12</t>
        </is>
      </c>
      <c r="D18" s="3063" t="n"/>
      <c r="E18" s="3064" t="n"/>
      <c r="F18" s="3064" t="n"/>
      <c r="G18" s="3064" t="n">
        <v>0</v>
      </c>
      <c r="H18" s="3077" t="n"/>
      <c r="I18" s="3078" t="n"/>
      <c r="J18" s="3063" t="n"/>
      <c r="K18" s="3064" t="n"/>
      <c r="L18" s="3064" t="n"/>
      <c r="M18" s="3064" t="n">
        <v>0</v>
      </c>
      <c r="N18" s="3077" t="n"/>
      <c r="O18" s="938" t="n"/>
      <c r="P18" s="3063" t="n"/>
      <c r="Q18" s="3064" t="n"/>
      <c r="R18" s="3064" t="n"/>
      <c r="S18" s="3064" t="n">
        <v>0</v>
      </c>
      <c r="T18" s="3077" t="n"/>
      <c r="U18" s="3058" t="n"/>
      <c r="V18" s="3063" t="n"/>
      <c r="W18" s="3064" t="n"/>
      <c r="X18" s="3064" t="n"/>
      <c r="Y18" s="3064" t="n"/>
      <c r="Z18" s="3064" t="n"/>
      <c r="AA18" s="3064" t="n">
        <v>0</v>
      </c>
      <c r="AB18" s="3077" t="n"/>
      <c r="AC18" s="3079" t="n"/>
      <c r="AD18" s="3063" t="n"/>
      <c r="AE18" s="3064" t="n"/>
      <c r="AF18" s="3064" t="n"/>
      <c r="AG18" s="3064" t="n"/>
      <c r="AH18" s="3064" t="n"/>
      <c r="AI18" s="3064" t="n">
        <v>0</v>
      </c>
      <c r="AJ18" s="3077" t="n"/>
      <c r="AK18" s="3079" t="n"/>
      <c r="AL18" s="3063" t="n"/>
      <c r="AM18" s="3064" t="n"/>
      <c r="AN18" s="3064" t="n"/>
      <c r="AO18" s="3064" t="n"/>
      <c r="AP18" s="3064" t="n"/>
      <c r="AQ18" s="3064" t="n"/>
      <c r="AR18" s="3064" t="n"/>
      <c r="AS18" s="3077" t="n"/>
      <c r="AT18" s="3059" t="n"/>
      <c r="AU18" s="3063" t="n"/>
      <c r="AV18" s="3064" t="n"/>
      <c r="AW18" s="3064" t="n"/>
      <c r="AX18" s="3064" t="n"/>
      <c r="AY18" s="3064" t="n"/>
      <c r="AZ18" s="3064" t="n"/>
      <c r="BA18" s="3077" t="n"/>
      <c r="BB18" s="3079" t="n"/>
      <c r="BC18" s="3063" t="n"/>
      <c r="BD18" s="3064" t="n"/>
      <c r="BE18" s="3064" t="n"/>
      <c r="BF18" s="3064" t="n"/>
      <c r="BG18" s="3064" t="n"/>
      <c r="BH18" s="3064" t="n"/>
      <c r="BI18" s="3077" t="n"/>
      <c r="BJ18" s="3065" t="n"/>
      <c r="BK18" s="3063" t="n"/>
      <c r="BL18" s="3064" t="n"/>
      <c r="BM18" s="3064" t="n"/>
      <c r="BN18" s="3064" t="n"/>
      <c r="BO18" s="3064" t="n"/>
      <c r="BP18" s="3064" t="n"/>
      <c r="BQ18" s="3064" t="n"/>
      <c r="BR18" s="3077" t="n"/>
      <c r="BS18" s="3065" t="n"/>
      <c r="BT18" s="3063" t="n"/>
      <c r="BU18" s="3064" t="n"/>
      <c r="BV18" s="3064" t="n"/>
      <c r="BW18" s="3064" t="n"/>
      <c r="BX18" s="3064" t="n"/>
      <c r="BY18" s="3064" t="n"/>
      <c r="BZ18" s="3077" t="n"/>
      <c r="CA18" s="3028" t="n"/>
      <c r="CB18" s="3063" t="n"/>
      <c r="CC18" s="3064" t="n"/>
      <c r="CD18" s="3064" t="n"/>
      <c r="CE18" s="3064" t="n"/>
      <c r="CF18" s="3064" t="n"/>
      <c r="CG18" s="3064" t="n"/>
      <c r="CH18" s="3077" t="n"/>
      <c r="CI18" s="3028" t="n"/>
      <c r="CJ18" s="3063" t="n"/>
      <c r="CK18" s="3064" t="n"/>
      <c r="CL18" s="3064" t="n"/>
      <c r="CM18" s="3064" t="n"/>
      <c r="CN18" s="3064" t="n"/>
      <c r="CO18" s="3064" t="n"/>
      <c r="CP18" s="3077" t="n"/>
      <c r="CQ18" s="3079" t="n"/>
      <c r="CR18" s="3063">
        <f>SUMIF($D$5:$CQ$5,CR$5,$D18:$CQ18)</f>
        <v/>
      </c>
      <c r="CS18" s="3064">
        <f>SUMIF($D$5:$CQ$5,CS$5,$D18:$CQ18)</f>
        <v/>
      </c>
      <c r="CT18" s="3064">
        <f>SUMIF($D$5:$CQ$5,CT$5,$D18:$CQ18)+SUMIF($D$5:$BI$5,CR$5,$D18:$BI18)</f>
        <v/>
      </c>
      <c r="CU18" s="3064">
        <f>+CR18-CS18</f>
        <v/>
      </c>
      <c r="CV18" s="3064">
        <f>+CR18-CT18</f>
        <v/>
      </c>
      <c r="CW18" s="3064">
        <f>SUMIF($D$5:$CQ$5,CW$5,$D18:$CQ18)</f>
        <v/>
      </c>
      <c r="CX18" s="1958">
        <f>IFERROR(CR18/CW18-1, "-")</f>
        <v/>
      </c>
      <c r="CY18" s="1137" t="n"/>
      <c r="CZ18" s="3066" t="n">
        <v>0</v>
      </c>
      <c r="DA18" s="3064" t="n">
        <v>0</v>
      </c>
      <c r="DB18" s="3064" t="n"/>
      <c r="DC18" s="3064" t="n"/>
      <c r="DD18" s="3064" t="n">
        <v>0</v>
      </c>
      <c r="DE18" s="1958" t="n"/>
      <c r="DF18" s="1958" t="n"/>
      <c r="DG18" s="409" t="n"/>
      <c r="DH18" s="409" t="n"/>
      <c r="DI18" s="3051" t="n"/>
      <c r="DJ18" s="3041">
        <f>SUM(D18,J18,P18,V18,AD18,AL18,AU18,BC18,BK18,BT18,CB18,CJ18)-CR18</f>
        <v/>
      </c>
      <c r="DK18" s="3041">
        <f>SUM(E18,K18,Q18,W18,AE18,AM18,AV18,BD18,BL18,BU18,CC18,CK18)-CS18</f>
        <v/>
      </c>
      <c r="DL18" s="3041">
        <f>SUM(G18,M18,S18,AA18,AI18,AR18,AZ18,BH18,BQ18,BY18,CG18,CO18)-CW18</f>
        <v/>
      </c>
      <c r="DM18" s="3041">
        <f>SUM(D18,J18,P18,V18,AD18,AL18,AU18,BC18,,BN18,BV18,CD18,CL18)-CT18</f>
        <v/>
      </c>
      <c r="DN18" s="3051" t="n"/>
      <c r="DO18" s="3051" t="n"/>
      <c r="DP18" s="3067" t="n"/>
      <c r="DQ18" s="3053">
        <f>-CR18+DP18/10^6</f>
        <v/>
      </c>
      <c r="DR18" s="3041">
        <f>SUM(E18,K18,Q18,W18,AE18,AM18,AV18,BD18,BL18,BU18,CC18,CK18)-CS18</f>
        <v/>
      </c>
      <c r="DS18" s="3041">
        <f>SUM(D18,J18,P18,V18,AD18,AL18,AU18,BC18,,BN18,BV18,CD18,CL18)-CT18</f>
        <v/>
      </c>
      <c r="DT18" s="3054" t="n"/>
      <c r="DU18" s="865" t="n"/>
      <c r="DV18" s="3055">
        <f>DU18-CJ18</f>
        <v/>
      </c>
      <c r="DX18" s="2878">
        <f>(CS18-CZ18)*10^6</f>
        <v/>
      </c>
      <c r="DY18" s="2878">
        <f>(CT18-DC18)*10^6</f>
        <v/>
      </c>
      <c r="DZ18" s="2878">
        <f>(CW18-DD18)*10^6</f>
        <v/>
      </c>
      <c r="EB18" s="3056" t="n"/>
    </row>
    <row customFormat="1" customHeight="1" ht="19.5" outlineLevel="1" r="19" s="424">
      <c r="A19" s="406" t="n"/>
      <c r="B19" s="1956" t="inlineStr">
        <is>
          <t>ELECTRICITE RESIDENCES</t>
        </is>
      </c>
      <c r="C19" s="2272" t="inlineStr">
        <is>
          <t>Opex13</t>
        </is>
      </c>
      <c r="D19" s="3063" t="n"/>
      <c r="E19" s="3064" t="n"/>
      <c r="F19" s="3064" t="n"/>
      <c r="G19" s="3064" t="n">
        <v>0</v>
      </c>
      <c r="H19" s="1958" t="n"/>
      <c r="I19" s="1031" t="n"/>
      <c r="J19" s="3063" t="n"/>
      <c r="K19" s="3064" t="n"/>
      <c r="L19" s="3064" t="n"/>
      <c r="M19" s="3064" t="n">
        <v>0</v>
      </c>
      <c r="N19" s="1958" t="n"/>
      <c r="O19" s="938" t="n"/>
      <c r="P19" s="3063" t="n"/>
      <c r="Q19" s="3064" t="n"/>
      <c r="R19" s="3064" t="n"/>
      <c r="S19" s="3064" t="n">
        <v>0</v>
      </c>
      <c r="T19" s="1958" t="n"/>
      <c r="U19" s="3058" t="n"/>
      <c r="V19" s="3063" t="n"/>
      <c r="W19" s="3064" t="n"/>
      <c r="X19" s="3064" t="n"/>
      <c r="Y19" s="3064" t="n"/>
      <c r="Z19" s="3064" t="n"/>
      <c r="AA19" s="3064" t="n">
        <v>0</v>
      </c>
      <c r="AB19" s="1958" t="n"/>
      <c r="AC19" s="938" t="n"/>
      <c r="AD19" s="3063" t="n"/>
      <c r="AE19" s="3064" t="n"/>
      <c r="AF19" s="3064" t="n"/>
      <c r="AG19" s="3064" t="n"/>
      <c r="AH19" s="3064" t="n"/>
      <c r="AI19" s="3064" t="n">
        <v>0</v>
      </c>
      <c r="AJ19" s="1958" t="n"/>
      <c r="AK19" s="938" t="n"/>
      <c r="AL19" s="3063" t="n"/>
      <c r="AM19" s="3064" t="n"/>
      <c r="AN19" s="3064" t="n"/>
      <c r="AO19" s="3064" t="n"/>
      <c r="AP19" s="3064" t="n"/>
      <c r="AQ19" s="3064" t="n"/>
      <c r="AR19" s="3064" t="n"/>
      <c r="AS19" s="1958" t="n"/>
      <c r="AT19" s="3059" t="n"/>
      <c r="AU19" s="3063" t="n"/>
      <c r="AV19" s="3064" t="n"/>
      <c r="AW19" s="3064" t="n"/>
      <c r="AX19" s="3064" t="n"/>
      <c r="AY19" s="3064" t="n"/>
      <c r="AZ19" s="3064" t="n"/>
      <c r="BA19" s="1958" t="n"/>
      <c r="BB19" s="938" t="n"/>
      <c r="BC19" s="3063" t="n"/>
      <c r="BD19" s="3064" t="n"/>
      <c r="BE19" s="3064" t="n"/>
      <c r="BF19" s="3064" t="n"/>
      <c r="BG19" s="3064" t="n"/>
      <c r="BH19" s="3064" t="n"/>
      <c r="BI19" s="1958" t="n"/>
      <c r="BJ19" s="3065" t="n"/>
      <c r="BK19" s="3063" t="n"/>
      <c r="BL19" s="3064" t="n"/>
      <c r="BM19" s="3064" t="n"/>
      <c r="BN19" s="3064" t="n"/>
      <c r="BO19" s="3064" t="n"/>
      <c r="BP19" s="3064" t="n"/>
      <c r="BQ19" s="3064" t="n"/>
      <c r="BR19" s="1958" t="n"/>
      <c r="BS19" s="3065" t="n"/>
      <c r="BT19" s="3063" t="n"/>
      <c r="BU19" s="3064" t="n"/>
      <c r="BV19" s="3064" t="n"/>
      <c r="BW19" s="3064" t="n"/>
      <c r="BX19" s="3064" t="n"/>
      <c r="BY19" s="3064" t="n"/>
      <c r="BZ19" s="1958" t="n"/>
      <c r="CA19" s="3028" t="n"/>
      <c r="CB19" s="3063" t="n"/>
      <c r="CC19" s="3064" t="n"/>
      <c r="CD19" s="3064" t="n"/>
      <c r="CE19" s="3064" t="n"/>
      <c r="CF19" s="3064" t="n"/>
      <c r="CG19" s="3064" t="n"/>
      <c r="CH19" s="1958" t="n"/>
      <c r="CI19" s="3028" t="n"/>
      <c r="CJ19" s="3063" t="n"/>
      <c r="CK19" s="3064" t="n"/>
      <c r="CL19" s="3064" t="n"/>
      <c r="CM19" s="3064" t="n"/>
      <c r="CN19" s="3064" t="n"/>
      <c r="CO19" s="3064" t="n"/>
      <c r="CP19" s="1958" t="n"/>
      <c r="CQ19" s="938" t="n"/>
      <c r="CR19" s="3063">
        <f>SUMIF($D$5:$CQ$5,CR$5,$D19:$CQ19)</f>
        <v/>
      </c>
      <c r="CS19" s="3064">
        <f>SUMIF($D$5:$CQ$5,CS$5,$D19:$CQ19)</f>
        <v/>
      </c>
      <c r="CT19" s="3064">
        <f>SUMIF($D$5:$CQ$5,CT$5,$D19:$CQ19)+SUMIF($D$5:$BI$5,CR$5,$D19:$BI19)</f>
        <v/>
      </c>
      <c r="CU19" s="3064">
        <f>+CR19-CS19</f>
        <v/>
      </c>
      <c r="CV19" s="3064">
        <f>+CR19-CT19</f>
        <v/>
      </c>
      <c r="CW19" s="3064">
        <f>SUMIF($D$5:$CQ$5,CW$5,$D19:$CQ19)</f>
        <v/>
      </c>
      <c r="CX19" s="1958">
        <f>IFERROR(CR19/CW19-1, "-")</f>
        <v/>
      </c>
      <c r="CY19" s="1137" t="n"/>
      <c r="CZ19" s="3066" t="n">
        <v>0</v>
      </c>
      <c r="DA19" s="3064" t="n">
        <v>0</v>
      </c>
      <c r="DB19" s="3064" t="n"/>
      <c r="DC19" s="3064" t="n"/>
      <c r="DD19" s="3064" t="n">
        <v>0</v>
      </c>
      <c r="DE19" s="1958" t="n"/>
      <c r="DF19" s="1958" t="n"/>
      <c r="DG19" s="409" t="n"/>
      <c r="DH19" s="409" t="n"/>
      <c r="DI19" s="3051" t="n"/>
      <c r="DJ19" s="3041">
        <f>SUM(D19,J19,P19,V19,AD19,AL19,AU19,BC19,BK19,BT19,CB19,CJ19)-CR19</f>
        <v/>
      </c>
      <c r="DK19" s="3041">
        <f>SUM(E19,K19,Q19,W19,AE19,AM19,AV19,BD19,BL19,BU19,CC19,CK19)-CS19</f>
        <v/>
      </c>
      <c r="DL19" s="3041">
        <f>SUM(G19,M19,S19,AA19,AI19,AR19,AZ19,BH19,BQ19,BY19,CG19,CO19)-CW19</f>
        <v/>
      </c>
      <c r="DM19" s="3041">
        <f>SUM(D19,J19,P19,V19,AD19,AL19,AU19,BC19,,BN19,BV19,CD19,CL19)-CT19</f>
        <v/>
      </c>
      <c r="DN19" s="3051" t="n"/>
      <c r="DO19" s="3051" t="n"/>
      <c r="DP19" s="3067" t="n"/>
      <c r="DQ19" s="3053">
        <f>-CR19+DP19/10^6</f>
        <v/>
      </c>
      <c r="DR19" s="3041">
        <f>SUM(E19,K19,Q19,W19,AE19,AM19,AV19,BD19,BL19,BU19,CC19,CK19)-CS19</f>
        <v/>
      </c>
      <c r="DS19" s="3041">
        <f>SUM(D19,J19,P19,V19,AD19,AL19,AU19,BC19,,BN19,BV19,CD19,CL19)-CT19</f>
        <v/>
      </c>
      <c r="DT19" s="3054" t="n"/>
      <c r="DU19" s="865" t="n"/>
      <c r="DV19" s="3055">
        <f>DU19-CJ19</f>
        <v/>
      </c>
      <c r="DX19" s="2878">
        <f>(CS19-CZ19)*10^6</f>
        <v/>
      </c>
      <c r="DY19" s="2878">
        <f>(CT19-DC19)*10^6</f>
        <v/>
      </c>
      <c r="DZ19" s="2878">
        <f>(CW19-DD19)*10^6</f>
        <v/>
      </c>
      <c r="EB19" s="3056" t="n"/>
    </row>
    <row customFormat="1" customHeight="1" ht="19.5" outlineLevel="1" r="20" s="424">
      <c r="A20" s="406" t="n"/>
      <c r="B20" s="1956" t="inlineStr">
        <is>
          <t>LOYERS RESIDENCES</t>
        </is>
      </c>
      <c r="C20" s="2272" t="inlineStr">
        <is>
          <t>Opex14</t>
        </is>
      </c>
      <c r="D20" s="3063" t="n"/>
      <c r="E20" s="3064" t="n"/>
      <c r="F20" s="3064" t="n"/>
      <c r="G20" s="3064" t="n">
        <v>0</v>
      </c>
      <c r="H20" s="1958" t="n"/>
      <c r="I20" s="1031" t="n"/>
      <c r="J20" s="3063" t="n"/>
      <c r="K20" s="3064" t="n"/>
      <c r="L20" s="3064" t="n"/>
      <c r="M20" s="3064" t="n">
        <v>0</v>
      </c>
      <c r="N20" s="1958" t="n"/>
      <c r="O20" s="938" t="n"/>
      <c r="P20" s="3063" t="n"/>
      <c r="Q20" s="3064" t="n"/>
      <c r="R20" s="3064" t="n"/>
      <c r="S20" s="3064" t="n">
        <v>0</v>
      </c>
      <c r="T20" s="1958" t="n"/>
      <c r="U20" s="3058" t="n"/>
      <c r="V20" s="3063" t="n"/>
      <c r="W20" s="3064" t="n"/>
      <c r="X20" s="3064" t="n"/>
      <c r="Y20" s="3064" t="n"/>
      <c r="Z20" s="3064" t="n"/>
      <c r="AA20" s="3064" t="n">
        <v>0</v>
      </c>
      <c r="AB20" s="1958" t="n"/>
      <c r="AC20" s="938" t="n"/>
      <c r="AD20" s="3063" t="n"/>
      <c r="AE20" s="3064" t="n"/>
      <c r="AF20" s="3064" t="n"/>
      <c r="AG20" s="3064" t="n"/>
      <c r="AH20" s="3064" t="n"/>
      <c r="AI20" s="3064" t="n">
        <v>0</v>
      </c>
      <c r="AJ20" s="1958" t="n"/>
      <c r="AK20" s="938" t="n"/>
      <c r="AL20" s="3063" t="n"/>
      <c r="AM20" s="3064" t="n"/>
      <c r="AN20" s="3064" t="n"/>
      <c r="AO20" s="3064" t="n"/>
      <c r="AP20" s="3064" t="n"/>
      <c r="AQ20" s="3064" t="n"/>
      <c r="AR20" s="3064" t="n"/>
      <c r="AS20" s="1958" t="n"/>
      <c r="AT20" s="3059" t="n"/>
      <c r="AU20" s="3063" t="n"/>
      <c r="AV20" s="3064" t="n"/>
      <c r="AW20" s="3064" t="n"/>
      <c r="AX20" s="3064" t="n"/>
      <c r="AY20" s="3064" t="n"/>
      <c r="AZ20" s="3064" t="n"/>
      <c r="BA20" s="1958" t="n"/>
      <c r="BB20" s="938" t="n"/>
      <c r="BC20" s="3063" t="n"/>
      <c r="BD20" s="3064" t="n"/>
      <c r="BE20" s="3064" t="n"/>
      <c r="BF20" s="3064" t="n"/>
      <c r="BG20" s="3064" t="n"/>
      <c r="BH20" s="3064" t="n"/>
      <c r="BI20" s="1958" t="n"/>
      <c r="BJ20" s="3065" t="n"/>
      <c r="BK20" s="3063" t="n"/>
      <c r="BL20" s="3064" t="n"/>
      <c r="BM20" s="3064" t="n"/>
      <c r="BN20" s="3064" t="n"/>
      <c r="BO20" s="3064" t="n"/>
      <c r="BP20" s="3064" t="n"/>
      <c r="BQ20" s="3064" t="n"/>
      <c r="BR20" s="1958" t="n"/>
      <c r="BS20" s="3065" t="n"/>
      <c r="BT20" s="3063" t="n"/>
      <c r="BU20" s="3064" t="n"/>
      <c r="BV20" s="3064" t="n"/>
      <c r="BW20" s="3064" t="n"/>
      <c r="BX20" s="3064" t="n"/>
      <c r="BY20" s="3064" t="n"/>
      <c r="BZ20" s="1958" t="n"/>
      <c r="CA20" s="3028" t="n"/>
      <c r="CB20" s="3063" t="n"/>
      <c r="CC20" s="3064" t="n"/>
      <c r="CD20" s="3064" t="n"/>
      <c r="CE20" s="3064" t="n"/>
      <c r="CF20" s="3064" t="n"/>
      <c r="CG20" s="3064" t="n"/>
      <c r="CH20" s="1958" t="n"/>
      <c r="CI20" s="3028" t="n"/>
      <c r="CJ20" s="3063" t="n"/>
      <c r="CK20" s="3064" t="n"/>
      <c r="CL20" s="3064" t="n"/>
      <c r="CM20" s="3064" t="n"/>
      <c r="CN20" s="3064" t="n"/>
      <c r="CO20" s="3064" t="n"/>
      <c r="CP20" s="1958" t="n"/>
      <c r="CQ20" s="938" t="n"/>
      <c r="CR20" s="3063">
        <f>SUMIF($D$5:$CQ$5,CR$5,$D20:$CQ20)</f>
        <v/>
      </c>
      <c r="CS20" s="3064">
        <f>SUMIF($D$5:$CQ$5,CS$5,$D20:$CQ20)</f>
        <v/>
      </c>
      <c r="CT20" s="3064">
        <f>SUMIF($D$5:$CQ$5,CT$5,$D20:$CQ20)+SUMIF($D$5:$BI$5,CR$5,$D20:$BI20)</f>
        <v/>
      </c>
      <c r="CU20" s="3064">
        <f>+CR20-CS20</f>
        <v/>
      </c>
      <c r="CV20" s="3064">
        <f>+CR20-CT20</f>
        <v/>
      </c>
      <c r="CW20" s="3064">
        <f>SUMIF($D$5:$CQ$5,CW$5,$D20:$CQ20)</f>
        <v/>
      </c>
      <c r="CX20" s="1958">
        <f>IFERROR(CR20/CW20-1, "-")</f>
        <v/>
      </c>
      <c r="CY20" s="1137" t="n"/>
      <c r="CZ20" s="3066" t="n">
        <v>0</v>
      </c>
      <c r="DA20" s="3064" t="n">
        <v>0</v>
      </c>
      <c r="DB20" s="3064" t="n"/>
      <c r="DC20" s="3064" t="n"/>
      <c r="DD20" s="3064" t="n">
        <v>0</v>
      </c>
      <c r="DE20" s="1958" t="n"/>
      <c r="DF20" s="1958" t="n"/>
      <c r="DG20" s="409" t="n"/>
      <c r="DH20" s="409" t="n"/>
      <c r="DI20" s="3051" t="n"/>
      <c r="DJ20" s="3041">
        <f>SUM(D20,J20,P20,V20,AD20,AL20,AU20,BC20,BK20,BT20,CB20,CJ20)-CR20</f>
        <v/>
      </c>
      <c r="DK20" s="3041">
        <f>SUM(E20,K20,Q20,W20,AE20,AM20,AV20,BD20,BL20,BU20,CC20,CK20)-CS20</f>
        <v/>
      </c>
      <c r="DL20" s="3041">
        <f>SUM(G20,M20,S20,AA20,AI20,AR20,AZ20,BH20,BQ20,BY20,CG20,CO20)-CW20</f>
        <v/>
      </c>
      <c r="DM20" s="3041">
        <f>SUM(D20,J20,P20,V20,AD20,AL20,AU20,BC20,,BN20,BV20,CD20,CL20)-CT20</f>
        <v/>
      </c>
      <c r="DN20" s="3051" t="n"/>
      <c r="DO20" s="3051" t="n"/>
      <c r="DP20" s="3067" t="n"/>
      <c r="DQ20" s="3053">
        <f>-CR20+DP20/10^6</f>
        <v/>
      </c>
      <c r="DR20" s="3041">
        <f>SUM(E20,K20,Q20,W20,AE20,AM20,AV20,BD20,BL20,BU20,CC20,CK20)-CS20</f>
        <v/>
      </c>
      <c r="DS20" s="3041">
        <f>SUM(D20,J20,P20,V20,AD20,AL20,AU20,BC20,,BN20,BV20,CD20,CL20)-CT20</f>
        <v/>
      </c>
      <c r="DT20" s="3054" t="n"/>
      <c r="DU20" s="865" t="n"/>
      <c r="DV20" s="3055">
        <f>DU20-CJ20</f>
        <v/>
      </c>
      <c r="DX20" s="2878">
        <f>(CS20-CZ20)*10^6</f>
        <v/>
      </c>
      <c r="DY20" s="2878">
        <f>(CT20-DC20)*10^6</f>
        <v/>
      </c>
      <c r="DZ20" s="2878">
        <f>(CW20-DD20)*10^6</f>
        <v/>
      </c>
      <c r="EB20" s="3056" t="n"/>
    </row>
    <row customFormat="1" customHeight="1" ht="19.5" outlineLevel="1" r="21" s="424">
      <c r="A21" s="406" t="n"/>
      <c r="B21" s="1956" t="inlineStr">
        <is>
          <t>ENTRETIEN ET REPARATIONS RESID</t>
        </is>
      </c>
      <c r="C21" s="2272" t="inlineStr">
        <is>
          <t>Opex15</t>
        </is>
      </c>
      <c r="D21" s="3063" t="n"/>
      <c r="E21" s="3064" t="n"/>
      <c r="F21" s="3064" t="n"/>
      <c r="G21" s="3064" t="n">
        <v>0</v>
      </c>
      <c r="H21" s="1958" t="n"/>
      <c r="I21" s="1031" t="n"/>
      <c r="J21" s="3063" t="n"/>
      <c r="K21" s="3064" t="n"/>
      <c r="L21" s="3064" t="n"/>
      <c r="M21" s="3064" t="n">
        <v>0</v>
      </c>
      <c r="N21" s="1958" t="n"/>
      <c r="O21" s="938" t="n"/>
      <c r="P21" s="3063" t="n"/>
      <c r="Q21" s="3064" t="n"/>
      <c r="R21" s="3064" t="n"/>
      <c r="S21" s="3064" t="n">
        <v>0</v>
      </c>
      <c r="T21" s="1958" t="n"/>
      <c r="U21" s="3058" t="n"/>
      <c r="V21" s="3063" t="n"/>
      <c r="W21" s="3064" t="n"/>
      <c r="X21" s="3064" t="n"/>
      <c r="Y21" s="3064" t="n"/>
      <c r="Z21" s="3064" t="n"/>
      <c r="AA21" s="3064" t="n">
        <v>0</v>
      </c>
      <c r="AB21" s="1958" t="n"/>
      <c r="AC21" s="938" t="n"/>
      <c r="AD21" s="3063" t="n"/>
      <c r="AE21" s="3064" t="n"/>
      <c r="AF21" s="3064" t="n"/>
      <c r="AG21" s="3064" t="n"/>
      <c r="AH21" s="3064" t="n"/>
      <c r="AI21" s="3064" t="n">
        <v>0</v>
      </c>
      <c r="AJ21" s="1958" t="n"/>
      <c r="AK21" s="938" t="n"/>
      <c r="AL21" s="3063" t="n"/>
      <c r="AM21" s="3064" t="n"/>
      <c r="AN21" s="3064" t="n"/>
      <c r="AO21" s="3064" t="n"/>
      <c r="AP21" s="3064" t="n"/>
      <c r="AQ21" s="3064" t="n"/>
      <c r="AR21" s="3064" t="n"/>
      <c r="AS21" s="1958" t="n"/>
      <c r="AT21" s="3059" t="n"/>
      <c r="AU21" s="3063" t="n"/>
      <c r="AV21" s="3064" t="n"/>
      <c r="AW21" s="3064" t="n"/>
      <c r="AX21" s="3064" t="n"/>
      <c r="AY21" s="3064" t="n"/>
      <c r="AZ21" s="3064" t="n"/>
      <c r="BA21" s="1958" t="n"/>
      <c r="BB21" s="938" t="n"/>
      <c r="BC21" s="3063" t="n"/>
      <c r="BD21" s="3064" t="n"/>
      <c r="BE21" s="3064" t="n"/>
      <c r="BF21" s="3064" t="n"/>
      <c r="BG21" s="3064" t="n"/>
      <c r="BH21" s="3064" t="n"/>
      <c r="BI21" s="1958" t="n"/>
      <c r="BJ21" s="3065" t="n"/>
      <c r="BK21" s="3063" t="n"/>
      <c r="BL21" s="3064" t="n"/>
      <c r="BM21" s="3064" t="n"/>
      <c r="BN21" s="3064" t="n"/>
      <c r="BO21" s="3064" t="n"/>
      <c r="BP21" s="3064" t="n"/>
      <c r="BQ21" s="3064" t="n"/>
      <c r="BR21" s="1958" t="n"/>
      <c r="BS21" s="3065" t="n"/>
      <c r="BT21" s="3063" t="n"/>
      <c r="BU21" s="3064" t="n"/>
      <c r="BV21" s="3064" t="n"/>
      <c r="BW21" s="3064" t="n"/>
      <c r="BX21" s="3064" t="n"/>
      <c r="BY21" s="3064" t="n"/>
      <c r="BZ21" s="1958" t="n"/>
      <c r="CA21" s="3028" t="n"/>
      <c r="CB21" s="3063" t="n"/>
      <c r="CC21" s="3064" t="n"/>
      <c r="CD21" s="3064" t="n"/>
      <c r="CE21" s="3064" t="n"/>
      <c r="CF21" s="3064" t="n"/>
      <c r="CG21" s="3064" t="n"/>
      <c r="CH21" s="1958" t="n"/>
      <c r="CI21" s="3028" t="n"/>
      <c r="CJ21" s="3063" t="n"/>
      <c r="CK21" s="3064" t="n"/>
      <c r="CL21" s="3064" t="n"/>
      <c r="CM21" s="3064" t="n"/>
      <c r="CN21" s="3064" t="n"/>
      <c r="CO21" s="3064" t="n"/>
      <c r="CP21" s="1958" t="n"/>
      <c r="CQ21" s="938" t="n"/>
      <c r="CR21" s="3063">
        <f>SUMIF($D$5:$CQ$5,CR$5,$D21:$CQ21)</f>
        <v/>
      </c>
      <c r="CS21" s="3064">
        <f>SUMIF($D$5:$CQ$5,CS$5,$D21:$CQ21)</f>
        <v/>
      </c>
      <c r="CT21" s="3064">
        <f>SUMIF($D$5:$CQ$5,CT$5,$D21:$CQ21)+SUMIF($D$5:$BI$5,CR$5,$D21:$BI21)</f>
        <v/>
      </c>
      <c r="CU21" s="3064">
        <f>+CR21-CS21</f>
        <v/>
      </c>
      <c r="CV21" s="3064">
        <f>+CR21-CT21</f>
        <v/>
      </c>
      <c r="CW21" s="3064">
        <f>SUMIF($D$5:$CQ$5,CW$5,$D21:$CQ21)</f>
        <v/>
      </c>
      <c r="CX21" s="1958">
        <f>IFERROR(CR21/CW21-1, "-")</f>
        <v/>
      </c>
      <c r="CY21" s="1137" t="n"/>
      <c r="CZ21" s="3066" t="n">
        <v>0</v>
      </c>
      <c r="DA21" s="3064" t="n">
        <v>0</v>
      </c>
      <c r="DB21" s="3064" t="n"/>
      <c r="DC21" s="3064" t="n"/>
      <c r="DD21" s="3064" t="n">
        <v>0</v>
      </c>
      <c r="DE21" s="1958" t="n"/>
      <c r="DF21" s="1958" t="n"/>
      <c r="DG21" s="409" t="n"/>
      <c r="DH21" s="409" t="n"/>
      <c r="DI21" s="3051" t="n"/>
      <c r="DJ21" s="3041">
        <f>SUM(D21,J21,P21,V21,AD21,AL21,AU21,BC21,BK21,BT21,CB21,CJ21)-CR21</f>
        <v/>
      </c>
      <c r="DK21" s="3041">
        <f>SUM(E21,K21,Q21,W21,AE21,AM21,AV21,BD21,BL21,BU21,CC21,CK21)-CS21</f>
        <v/>
      </c>
      <c r="DL21" s="3041">
        <f>SUM(G21,M21,S21,AA21,AI21,AR21,AZ21,BH21,BQ21,BY21,CG21,CO21)-CW21</f>
        <v/>
      </c>
      <c r="DM21" s="3041">
        <f>SUM(D21,J21,P21,V21,AD21,AL21,AU21,BC21,,BN21,BV21,CD21,CL21)-CT21</f>
        <v/>
      </c>
      <c r="DN21" s="3051" t="n"/>
      <c r="DO21" s="3051" t="n"/>
      <c r="DP21" s="3067" t="n"/>
      <c r="DQ21" s="3053">
        <f>-CR21+DP21/10^6</f>
        <v/>
      </c>
      <c r="DR21" s="3041">
        <f>SUM(E21,K21,Q21,W21,AE21,AM21,AV21,BD21,BL21,BU21,CC21,CK21)-CS21</f>
        <v/>
      </c>
      <c r="DS21" s="3041">
        <f>SUM(D21,J21,P21,V21,AD21,AL21,AU21,BC21,,BN21,BV21,CD21,CL21)-CT21</f>
        <v/>
      </c>
      <c r="DT21" s="3054" t="n"/>
      <c r="DU21" s="865" t="n"/>
      <c r="DV21" s="3055">
        <f>DU21-CJ21</f>
        <v/>
      </c>
      <c r="DX21" s="2878">
        <f>(CS21-CZ21)*10^6</f>
        <v/>
      </c>
      <c r="DY21" s="2878">
        <f>(CT21-DC21)*10^6</f>
        <v/>
      </c>
      <c r="DZ21" s="2878">
        <f>(CW21-DD21)*10^6</f>
        <v/>
      </c>
      <c r="EB21" s="3056" t="n"/>
    </row>
    <row customFormat="1" customHeight="1" ht="19.5" outlineLevel="1" r="22" s="424">
      <c r="A22" s="406" t="n"/>
      <c r="B22" s="1956" t="inlineStr">
        <is>
          <t>FRAIS MEDICAUX PERSONNEL NATIO</t>
        </is>
      </c>
      <c r="C22" s="2272" t="inlineStr">
        <is>
          <t>Opex16</t>
        </is>
      </c>
      <c r="D22" s="3063" t="n"/>
      <c r="E22" s="3064" t="n"/>
      <c r="F22" s="3064" t="n"/>
      <c r="G22" s="3064" t="n">
        <v>0</v>
      </c>
      <c r="H22" s="1958" t="n"/>
      <c r="I22" s="1031" t="n"/>
      <c r="J22" s="3063" t="n"/>
      <c r="K22" s="3064" t="n"/>
      <c r="L22" s="3064" t="n"/>
      <c r="M22" s="3064" t="n">
        <v>0</v>
      </c>
      <c r="N22" s="1958" t="n"/>
      <c r="O22" s="938" t="n"/>
      <c r="P22" s="3063" t="n"/>
      <c r="Q22" s="3064" t="n"/>
      <c r="R22" s="3064" t="n"/>
      <c r="S22" s="3064" t="n">
        <v>0</v>
      </c>
      <c r="T22" s="1958" t="n"/>
      <c r="U22" s="3058" t="n"/>
      <c r="V22" s="3063" t="n"/>
      <c r="W22" s="3064" t="n"/>
      <c r="X22" s="3064" t="n"/>
      <c r="Y22" s="3064" t="n"/>
      <c r="Z22" s="3064" t="n"/>
      <c r="AA22" s="3064" t="n">
        <v>0</v>
      </c>
      <c r="AB22" s="1958" t="n"/>
      <c r="AC22" s="938" t="n"/>
      <c r="AD22" s="3063" t="n"/>
      <c r="AE22" s="3064" t="n"/>
      <c r="AF22" s="3064" t="n"/>
      <c r="AG22" s="3064" t="n"/>
      <c r="AH22" s="3064" t="n"/>
      <c r="AI22" s="3064" t="n">
        <v>0</v>
      </c>
      <c r="AJ22" s="1958" t="n"/>
      <c r="AK22" s="938" t="n"/>
      <c r="AL22" s="3063" t="n">
        <v>0</v>
      </c>
      <c r="AM22" s="3064" t="n"/>
      <c r="AN22" s="3064" t="n"/>
      <c r="AO22" s="3064" t="n"/>
      <c r="AP22" s="3064" t="n"/>
      <c r="AQ22" s="3064" t="n"/>
      <c r="AR22" s="3064" t="n"/>
      <c r="AS22" s="1958" t="n"/>
      <c r="AT22" s="3059" t="n"/>
      <c r="AU22" s="3063" t="n"/>
      <c r="AV22" s="3064" t="n"/>
      <c r="AW22" s="3064" t="n"/>
      <c r="AX22" s="3064" t="n"/>
      <c r="AY22" s="3064" t="n"/>
      <c r="AZ22" s="3064" t="n"/>
      <c r="BA22" s="1958" t="n"/>
      <c r="BB22" s="938" t="n"/>
      <c r="BC22" s="3063" t="n"/>
      <c r="BD22" s="3064" t="n"/>
      <c r="BE22" s="3064" t="n"/>
      <c r="BF22" s="3064" t="n"/>
      <c r="BG22" s="3064" t="n"/>
      <c r="BH22" s="3064" t="n"/>
      <c r="BI22" s="1958" t="n"/>
      <c r="BJ22" s="3065" t="n"/>
      <c r="BK22" s="3063" t="n"/>
      <c r="BL22" s="3064" t="n"/>
      <c r="BM22" s="3064" t="n"/>
      <c r="BN22" s="3064" t="n"/>
      <c r="BO22" s="3064" t="n"/>
      <c r="BP22" s="3064" t="n"/>
      <c r="BQ22" s="3064" t="n"/>
      <c r="BR22" s="1958" t="n"/>
      <c r="BS22" s="3065" t="n"/>
      <c r="BT22" s="3063" t="n"/>
      <c r="BU22" s="3064" t="n"/>
      <c r="BV22" s="3064" t="n"/>
      <c r="BW22" s="3064" t="n"/>
      <c r="BX22" s="3064" t="n"/>
      <c r="BY22" s="3064" t="n"/>
      <c r="BZ22" s="1958" t="n"/>
      <c r="CA22" s="3028" t="n"/>
      <c r="CB22" s="3063" t="n"/>
      <c r="CC22" s="3064" t="n"/>
      <c r="CD22" s="3064" t="n"/>
      <c r="CE22" s="3064" t="n"/>
      <c r="CF22" s="3064" t="n"/>
      <c r="CG22" s="3064" t="n"/>
      <c r="CH22" s="1958" t="n"/>
      <c r="CI22" s="3028" t="n"/>
      <c r="CJ22" s="3063" t="n"/>
      <c r="CK22" s="3064" t="n"/>
      <c r="CL22" s="3064" t="n"/>
      <c r="CM22" s="3064" t="n"/>
      <c r="CN22" s="3064" t="n"/>
      <c r="CO22" s="3064" t="n"/>
      <c r="CP22" s="1958" t="n"/>
      <c r="CQ22" s="938" t="n"/>
      <c r="CR22" s="3063">
        <f>SUMIF($D$5:$CQ$5,CR$5,$D22:$CQ22)</f>
        <v/>
      </c>
      <c r="CS22" s="3064">
        <f>SUMIF($D$5:$CQ$5,CS$5,$D22:$CQ22)</f>
        <v/>
      </c>
      <c r="CT22" s="3064">
        <f>SUMIF($D$5:$CQ$5,CT$5,$D22:$CQ22)+SUMIF($D$5:$BI$5,CR$5,$D22:$BI22)</f>
        <v/>
      </c>
      <c r="CU22" s="3064">
        <f>+CR22-CS22</f>
        <v/>
      </c>
      <c r="CV22" s="3064">
        <f>+CR22-CT22</f>
        <v/>
      </c>
      <c r="CW22" s="3064">
        <f>SUMIF($D$5:$CQ$5,CW$5,$D22:$CQ22)</f>
        <v/>
      </c>
      <c r="CX22" s="1958">
        <f>IFERROR(CR22/CW22-1, "-")</f>
        <v/>
      </c>
      <c r="CY22" s="1137" t="n"/>
      <c r="CZ22" s="3066" t="n">
        <v>0</v>
      </c>
      <c r="DA22" s="3064" t="n">
        <v>0</v>
      </c>
      <c r="DB22" s="3064" t="n"/>
      <c r="DC22" s="3064" t="n"/>
      <c r="DD22" s="3064" t="n">
        <v>0</v>
      </c>
      <c r="DE22" s="1958" t="n"/>
      <c r="DF22" s="1958" t="n"/>
      <c r="DG22" s="409" t="n"/>
      <c r="DH22" s="409" t="n"/>
      <c r="DI22" s="3051" t="n"/>
      <c r="DJ22" s="3041">
        <f>SUM(D22,J22,P22,V22,AD22,AL22,AU22,BC22,BK22,BT22,CB22,CJ22)-CR22</f>
        <v/>
      </c>
      <c r="DK22" s="3041">
        <f>SUM(E22,K22,Q22,W22,AE22,AM22,AV22,BD22,BL22,BU22,CC22,CK22)-CS22</f>
        <v/>
      </c>
      <c r="DL22" s="3041">
        <f>SUM(G22,M22,S22,AA22,AI22,AR22,AZ22,BH22,BQ22,BY22,CG22,CO22)-CW22</f>
        <v/>
      </c>
      <c r="DM22" s="3041">
        <f>SUM(D22,J22,P22,V22,AD22,AL22,AU22,BC22,,BN22,BV22,CD22,CL22)-CT22</f>
        <v/>
      </c>
      <c r="DN22" s="3051" t="n"/>
      <c r="DO22" s="3051" t="n"/>
      <c r="DP22" s="3067" t="n"/>
      <c r="DQ22" s="3053">
        <f>-CR22+DP22/10^6</f>
        <v/>
      </c>
      <c r="DR22" s="3041">
        <f>SUM(E22,K22,Q22,W22,AE22,AM22,AV22,BD22,BL22,BU22,CC22,CK22)-CS22</f>
        <v/>
      </c>
      <c r="DS22" s="3041">
        <f>SUM(D22,J22,P22,V22,AD22,AL22,AU22,BC22,,BN22,BV22,CD22,CL22)-CT22</f>
        <v/>
      </c>
      <c r="DT22" s="3054" t="n"/>
      <c r="DU22" s="865" t="n"/>
      <c r="DV22" s="3055">
        <f>DU22-CJ22</f>
        <v/>
      </c>
      <c r="DX22" s="2878">
        <f>(CS22-CZ22)*10^6</f>
        <v/>
      </c>
      <c r="DY22" s="2878">
        <f>(CT22-DC22)*10^6</f>
        <v/>
      </c>
      <c r="DZ22" s="2878">
        <f>(CW22-DD22)*10^6</f>
        <v/>
      </c>
      <c r="EB22" s="3056" t="n"/>
    </row>
    <row customFormat="1" customHeight="1" ht="19.5" outlineLevel="1" r="23" s="424">
      <c r="A23" s="406" t="n"/>
      <c r="B23" s="1956" t="inlineStr">
        <is>
          <t>AVANTAGES EN NATURE PERSONNEL</t>
        </is>
      </c>
      <c r="C23" s="2272" t="inlineStr">
        <is>
          <t>Opex17</t>
        </is>
      </c>
      <c r="D23" s="3063" t="n">
        <v>14.098579</v>
      </c>
      <c r="E23" s="3064" t="n">
        <v>15.3155875</v>
      </c>
      <c r="F23" s="3064" t="n"/>
      <c r="G23" s="3064" t="n">
        <v>32.254248</v>
      </c>
      <c r="H23" s="1958" t="n"/>
      <c r="I23" s="1031" t="n"/>
      <c r="J23" s="3063" t="n">
        <v>13.386099</v>
      </c>
      <c r="K23" s="3064" t="n">
        <v>15.3155875</v>
      </c>
      <c r="L23" s="3064" t="n"/>
      <c r="M23" s="3064" t="n">
        <v>27.960439</v>
      </c>
      <c r="N23" s="1958" t="n"/>
      <c r="O23" s="938" t="n"/>
      <c r="P23" s="3063" t="n">
        <v>12.477019</v>
      </c>
      <c r="Q23" s="3064" t="n">
        <v>15.3155875</v>
      </c>
      <c r="R23" s="3064" t="n"/>
      <c r="S23" s="3064" t="n">
        <v>11.743268</v>
      </c>
      <c r="T23" s="1958" t="n"/>
      <c r="U23" s="3058" t="n"/>
      <c r="V23" s="3063" t="n">
        <v>16.032823</v>
      </c>
      <c r="W23" s="3064" t="n">
        <v>30.3155875</v>
      </c>
      <c r="X23" s="3064" t="n">
        <v>30.3155875</v>
      </c>
      <c r="Y23" s="3064" t="n"/>
      <c r="Z23" s="3064" t="n"/>
      <c r="AA23" s="3064" t="n">
        <v>19.511494</v>
      </c>
      <c r="AB23" s="1958" t="n"/>
      <c r="AC23" s="938" t="n"/>
      <c r="AD23" s="3063" t="n">
        <v>12.985269</v>
      </c>
      <c r="AE23" s="3064" t="n">
        <v>15.3155875</v>
      </c>
      <c r="AF23" s="3064" t="n">
        <v>15.3155875</v>
      </c>
      <c r="AG23" s="3064" t="n"/>
      <c r="AH23" s="3064" t="n"/>
      <c r="AI23" s="3064" t="n">
        <v>15.867698</v>
      </c>
      <c r="AJ23" s="1958" t="n"/>
      <c r="AK23" s="938" t="n"/>
      <c r="AL23" s="3063" t="n">
        <v>7.47608</v>
      </c>
      <c r="AM23" s="3064" t="n">
        <v>15.3155875</v>
      </c>
      <c r="AN23" s="3064" t="n"/>
      <c r="AO23" s="3064" t="n"/>
      <c r="AP23" s="3064" t="n"/>
      <c r="AQ23" s="3064" t="n"/>
      <c r="AR23" s="3064" t="n"/>
      <c r="AS23" s="1958" t="n"/>
      <c r="AT23" s="3059" t="n"/>
      <c r="AU23" s="3063" t="n"/>
      <c r="AV23" s="3064" t="n"/>
      <c r="AW23" s="3064" t="n"/>
      <c r="AX23" s="3064" t="n"/>
      <c r="AY23" s="3064" t="n"/>
      <c r="AZ23" s="3064" t="n"/>
      <c r="BA23" s="1958" t="n"/>
      <c r="BB23" s="938" t="n"/>
      <c r="BC23" s="3063" t="n"/>
      <c r="BD23" s="3064" t="n"/>
      <c r="BE23" s="3064" t="n"/>
      <c r="BF23" s="3064" t="n"/>
      <c r="BG23" s="3064" t="n"/>
      <c r="BH23" s="3064" t="n"/>
      <c r="BI23" s="1958" t="n"/>
      <c r="BJ23" s="3065" t="n"/>
      <c r="BK23" s="3063" t="n"/>
      <c r="BL23" s="3064" t="n"/>
      <c r="BM23" s="3064" t="n"/>
      <c r="BN23" s="3064" t="n"/>
      <c r="BO23" s="3064" t="n"/>
      <c r="BP23" s="3064" t="n"/>
      <c r="BQ23" s="3064" t="n"/>
      <c r="BR23" s="1958" t="n"/>
      <c r="BS23" s="3065" t="n"/>
      <c r="BT23" s="3063" t="n"/>
      <c r="BU23" s="3064" t="n"/>
      <c r="BV23" s="3064" t="n"/>
      <c r="BW23" s="3064" t="n"/>
      <c r="BX23" s="3064" t="n"/>
      <c r="BY23" s="3064" t="n"/>
      <c r="BZ23" s="1958" t="n"/>
      <c r="CA23" s="3028" t="n"/>
      <c r="CB23" s="3063" t="n"/>
      <c r="CC23" s="3064" t="n"/>
      <c r="CD23" s="3064" t="n"/>
      <c r="CE23" s="3064" t="n"/>
      <c r="CF23" s="3064" t="n"/>
      <c r="CG23" s="3064" t="n"/>
      <c r="CH23" s="1958" t="n"/>
      <c r="CI23" s="3028" t="n"/>
      <c r="CJ23" s="3063" t="n"/>
      <c r="CK23" s="3064" t="n"/>
      <c r="CL23" s="3064" t="n"/>
      <c r="CM23" s="3064" t="n"/>
      <c r="CN23" s="3064" t="n"/>
      <c r="CO23" s="3064" t="n"/>
      <c r="CP23" s="1958" t="n"/>
      <c r="CQ23" s="938" t="n"/>
      <c r="CR23" s="3063">
        <f>SUMIF($D$5:$CQ$5,CR$5,$D23:$CQ23)</f>
        <v/>
      </c>
      <c r="CS23" s="3064">
        <f>SUMIF($D$5:$CQ$5,CS$5,$D23:$CQ23)</f>
        <v/>
      </c>
      <c r="CT23" s="3064">
        <f>SUMIF($D$5:$CQ$5,CT$5,$D23:$CQ23)+SUMIF($D$5:$BI$5,CR$5,$D23:$BI23)</f>
        <v/>
      </c>
      <c r="CU23" s="3064">
        <f>+CR23-CS23</f>
        <v/>
      </c>
      <c r="CV23" s="3064">
        <f>+CR23-CT23</f>
        <v/>
      </c>
      <c r="CW23" s="3064">
        <f>SUMIF($D$5:$CQ$5,CW$5,$D23:$CQ23)</f>
        <v/>
      </c>
      <c r="CX23" s="1958">
        <f>IFERROR(CR23/CW23-1, "-")</f>
        <v/>
      </c>
      <c r="CY23" s="1137" t="n"/>
      <c r="CZ23" s="3066" t="n">
        <v>243.59705</v>
      </c>
      <c r="DA23" s="3064" t="n">
        <v>237.6119845</v>
      </c>
      <c r="DB23" s="3064" t="n"/>
      <c r="DC23" s="3064" t="n"/>
      <c r="DD23" s="3064" t="n">
        <v>195.411842</v>
      </c>
      <c r="DE23" s="1958">
        <f>+CZ23/DD23-1</f>
        <v/>
      </c>
      <c r="DF23" s="1958">
        <f>+DA23/DD23-1</f>
        <v/>
      </c>
      <c r="DG23" s="409">
        <f>+DB23/DD23-1</f>
        <v/>
      </c>
      <c r="DH23" s="409">
        <f>+DC23/DD23-1</f>
        <v/>
      </c>
      <c r="DI23" s="3051" t="n"/>
      <c r="DJ23" s="3041">
        <f>SUM(D23,J23,P23,V23,AD23,AL23,AU23,BC23,BK23,BT23,CB23,CJ23)-CR23</f>
        <v/>
      </c>
      <c r="DK23" s="3041">
        <f>SUM(E23,K23,Q23,W23,AE23,AM23,AV23,BD23,BL23,BU23,CC23,CK23)-CS23</f>
        <v/>
      </c>
      <c r="DL23" s="3041">
        <f>SUM(G23,M23,S23,AA23,AI23,AR23,AZ23,BH23,BQ23,BY23,CG23,CO23)-CW23</f>
        <v/>
      </c>
      <c r="DM23" s="3041">
        <f>SUM(D23,J23,P23,V23,AD23,AL23,AU23,BC23,,BN23,BV23,CD23,CL23)-CT23</f>
        <v/>
      </c>
      <c r="DN23" s="3051" t="n"/>
      <c r="DO23" s="3051" t="n"/>
      <c r="DP23" s="3067" t="e">
        <v>#VALUE!</v>
      </c>
      <c r="DQ23" s="3053">
        <f>-CR23+DP23/10^6</f>
        <v/>
      </c>
      <c r="DR23" s="3041">
        <f>SUM(E23,K23,Q23,W23,AE23,AM23,AV23,BD23,BL23,BU23,CC23,CK23)-CS23</f>
        <v/>
      </c>
      <c r="DS23" s="3041">
        <f>SUM(D23,J23,P23,V23,AD23,AL23,AU23,BC23,,BN23,BV23,CD23,CL23)-CT23</f>
        <v/>
      </c>
      <c r="DT23" s="3054" t="n"/>
      <c r="DU23" s="865" t="n">
        <v>13.826821</v>
      </c>
      <c r="DV23" s="3055">
        <f>DU23-CJ23</f>
        <v/>
      </c>
      <c r="DX23" s="2878">
        <f>(CS23-CZ23)*10^6</f>
        <v/>
      </c>
      <c r="DY23" s="2878">
        <f>(CT23-DC23)*10^6</f>
        <v/>
      </c>
      <c r="DZ23" s="2878">
        <f>(CW23-DD23)*10^6</f>
        <v/>
      </c>
      <c r="EB23" s="3056" t="n"/>
    </row>
    <row customFormat="1" customHeight="1" ht="19.5" outlineLevel="1" r="24" s="424">
      <c r="A24" s="406" t="n"/>
      <c r="B24" s="1956" t="inlineStr">
        <is>
          <t>TRANSFERT DE CHARGES D'EXPLOITATION</t>
        </is>
      </c>
      <c r="C24" s="2272" t="inlineStr">
        <is>
          <t>Opex18</t>
        </is>
      </c>
      <c r="D24" s="3063" t="n"/>
      <c r="E24" s="3064" t="n"/>
      <c r="F24" s="3064" t="n"/>
      <c r="G24" s="3064" t="n">
        <v>0</v>
      </c>
      <c r="H24" s="1958" t="n"/>
      <c r="I24" s="1031" t="n"/>
      <c r="J24" s="3063" t="n"/>
      <c r="K24" s="3064" t="n"/>
      <c r="L24" s="3064" t="n"/>
      <c r="M24" s="3064" t="n">
        <v>0</v>
      </c>
      <c r="N24" s="1958" t="n"/>
      <c r="O24" s="938" t="n"/>
      <c r="P24" s="3063" t="n"/>
      <c r="Q24" s="3064" t="n"/>
      <c r="R24" s="3064" t="n"/>
      <c r="S24" s="3064" t="n">
        <v>0</v>
      </c>
      <c r="T24" s="1958" t="n"/>
      <c r="U24" s="3058" t="n"/>
      <c r="V24" s="3063" t="n"/>
      <c r="W24" s="3064" t="n"/>
      <c r="X24" s="3064" t="n"/>
      <c r="Y24" s="3064" t="n"/>
      <c r="Z24" s="3064" t="n"/>
      <c r="AA24" s="3064" t="n">
        <v>0</v>
      </c>
      <c r="AB24" s="1958" t="n"/>
      <c r="AC24" s="938" t="n"/>
      <c r="AD24" s="3063" t="n"/>
      <c r="AE24" s="3064" t="n"/>
      <c r="AF24" s="3064" t="n"/>
      <c r="AG24" s="3064" t="n"/>
      <c r="AH24" s="3064" t="n"/>
      <c r="AI24" s="3064" t="n">
        <v>0</v>
      </c>
      <c r="AJ24" s="1958" t="n"/>
      <c r="AK24" s="938" t="n"/>
      <c r="AL24" s="3063" t="n"/>
      <c r="AM24" s="3064" t="n"/>
      <c r="AN24" s="3064" t="n"/>
      <c r="AO24" s="3064" t="n"/>
      <c r="AP24" s="3064" t="n"/>
      <c r="AQ24" s="3064" t="n"/>
      <c r="AR24" s="3064" t="n"/>
      <c r="AS24" s="1958" t="n"/>
      <c r="AT24" s="3059" t="n"/>
      <c r="AU24" s="3063" t="n"/>
      <c r="AV24" s="3064" t="n"/>
      <c r="AW24" s="3064" t="n"/>
      <c r="AX24" s="3064" t="n"/>
      <c r="AY24" s="3064" t="n"/>
      <c r="AZ24" s="3064" t="n"/>
      <c r="BA24" s="1958" t="n"/>
      <c r="BB24" s="938" t="n"/>
      <c r="BC24" s="3063" t="n"/>
      <c r="BD24" s="3064" t="n"/>
      <c r="BE24" s="3064" t="n"/>
      <c r="BF24" s="3064" t="n"/>
      <c r="BG24" s="3064" t="n"/>
      <c r="BH24" s="3064" t="n"/>
      <c r="BI24" s="1958" t="n"/>
      <c r="BJ24" s="3065" t="n"/>
      <c r="BK24" s="3063" t="n"/>
      <c r="BL24" s="3064" t="n"/>
      <c r="BM24" s="3064" t="n"/>
      <c r="BN24" s="3064" t="n"/>
      <c r="BO24" s="3064" t="n"/>
      <c r="BP24" s="3064" t="n"/>
      <c r="BQ24" s="3064" t="n"/>
      <c r="BR24" s="1958" t="n"/>
      <c r="BS24" s="3065" t="n"/>
      <c r="BT24" s="3063" t="n"/>
      <c r="BU24" s="3064" t="n"/>
      <c r="BV24" s="3064" t="n"/>
      <c r="BW24" s="3064" t="n"/>
      <c r="BX24" s="3064" t="n"/>
      <c r="BY24" s="3064" t="n"/>
      <c r="BZ24" s="1958" t="n"/>
      <c r="CA24" s="3028" t="n"/>
      <c r="CB24" s="3063" t="n"/>
      <c r="CC24" s="3064" t="n"/>
      <c r="CD24" s="3064" t="n"/>
      <c r="CE24" s="3064" t="n"/>
      <c r="CF24" s="3064" t="n"/>
      <c r="CG24" s="3064" t="n"/>
      <c r="CH24" s="1958" t="n"/>
      <c r="CI24" s="3028" t="n"/>
      <c r="CJ24" s="3063" t="n"/>
      <c r="CK24" s="3064" t="n"/>
      <c r="CL24" s="3064" t="n"/>
      <c r="CM24" s="3064" t="n"/>
      <c r="CN24" s="3064" t="n"/>
      <c r="CO24" s="3064" t="n"/>
      <c r="CP24" s="1958" t="n"/>
      <c r="CQ24" s="938" t="n"/>
      <c r="CR24" s="3063">
        <f>SUMIF($D$5:$CQ$5,CR$5,$D24:$CQ24)</f>
        <v/>
      </c>
      <c r="CS24" s="3064">
        <f>SUMIF($D$5:$CQ$5,CS$5,$D24:$CQ24)</f>
        <v/>
      </c>
      <c r="CT24" s="3064">
        <f>SUMIF($D$5:$CQ$5,CT$5,$D24:$CQ24)+SUMIF($D$5:$BI$5,CR$5,$D24:$BI24)</f>
        <v/>
      </c>
      <c r="CU24" s="3064">
        <f>+CR24-CS24</f>
        <v/>
      </c>
      <c r="CV24" s="3064">
        <f>+CR24-CT24</f>
        <v/>
      </c>
      <c r="CW24" s="3064">
        <f>SUMIF($D$5:$CQ$5,CW$5,$D24:$CQ24)</f>
        <v/>
      </c>
      <c r="CX24" s="1958">
        <f>IFERROR(CR24/CW24-1, "-")</f>
        <v/>
      </c>
      <c r="CY24" s="1137" t="n"/>
      <c r="CZ24" s="3066" t="n">
        <v>0</v>
      </c>
      <c r="DA24" s="3064" t="n">
        <v>0</v>
      </c>
      <c r="DB24" s="3064" t="n"/>
      <c r="DC24" s="3064" t="n"/>
      <c r="DD24" s="3064" t="n">
        <v>0</v>
      </c>
      <c r="DE24" s="1958" t="n"/>
      <c r="DF24" s="1958" t="n"/>
      <c r="DG24" s="409" t="n"/>
      <c r="DH24" s="409" t="n"/>
      <c r="DI24" s="3051" t="n"/>
      <c r="DJ24" s="3041">
        <f>SUM(D24,J24,P24,V24,AD24,AL24,AU24,BC24,BK24,BT24,CB24,CJ24)-CR24</f>
        <v/>
      </c>
      <c r="DK24" s="3041">
        <f>SUM(E24,K24,Q24,W24,AE24,AM24,AV24,BD24,BL24,BU24,CC24,CK24)-CS24</f>
        <v/>
      </c>
      <c r="DL24" s="3041">
        <f>SUM(G24,M24,S24,AA24,AI24,AR24,AZ24,BH24,BQ24,BY24,CG24,CO24)-CW24</f>
        <v/>
      </c>
      <c r="DM24" s="3041">
        <f>SUM(D24,J24,P24,V24,AD24,AL24,AU24,BC24,,BN24,BV24,CD24,CL24)-CT24</f>
        <v/>
      </c>
      <c r="DN24" s="3051" t="n"/>
      <c r="DO24" s="3051" t="n"/>
      <c r="DP24" s="3067" t="n"/>
      <c r="DQ24" s="3053">
        <f>-CR24+DP24/10^6</f>
        <v/>
      </c>
      <c r="DR24" s="3041">
        <f>SUM(E24,K24,Q24,W24,AE24,AM24,AV24,BD24,BL24,BU24,CC24,CK24)-CS24</f>
        <v/>
      </c>
      <c r="DS24" s="3041">
        <f>SUM(D24,J24,P24,V24,AD24,AL24,AU24,BC24,,BN24,BV24,CD24,CL24)-CT24</f>
        <v/>
      </c>
      <c r="DT24" s="3054" t="n"/>
      <c r="DU24" s="865" t="n"/>
      <c r="DV24" s="3055">
        <f>DU24-CJ24</f>
        <v/>
      </c>
      <c r="DX24" s="2878">
        <f>(CS24-CZ24)*10^6</f>
        <v/>
      </c>
      <c r="DY24" s="2878">
        <f>(CT24-DC24)*10^6</f>
        <v/>
      </c>
      <c r="DZ24" s="2878">
        <f>(CW24-DD24)*10^6</f>
        <v/>
      </c>
      <c r="EB24" s="3056" t="n"/>
    </row>
    <row customFormat="1" customHeight="1" ht="19.5" outlineLevel="1" r="25" s="424">
      <c r="A25" s="406" t="n"/>
      <c r="B25" s="1956" t="inlineStr">
        <is>
          <t>EAU RESIDENCES</t>
        </is>
      </c>
      <c r="C25" s="2272" t="inlineStr">
        <is>
          <t>Opex19</t>
        </is>
      </c>
      <c r="D25" s="3063" t="n"/>
      <c r="E25" s="3064" t="n"/>
      <c r="F25" s="3064" t="n"/>
      <c r="G25" s="3064" t="n">
        <v>0</v>
      </c>
      <c r="H25" s="1958" t="n"/>
      <c r="I25" s="1031" t="n"/>
      <c r="J25" s="3063" t="n"/>
      <c r="K25" s="3064" t="n"/>
      <c r="L25" s="3064" t="n"/>
      <c r="M25" s="3064" t="n">
        <v>0</v>
      </c>
      <c r="N25" s="1958" t="n"/>
      <c r="O25" s="938" t="n"/>
      <c r="P25" s="3063" t="n"/>
      <c r="Q25" s="3064" t="n"/>
      <c r="R25" s="3064" t="n"/>
      <c r="S25" s="3064" t="n">
        <v>0</v>
      </c>
      <c r="T25" s="1958" t="n"/>
      <c r="U25" s="3058" t="n"/>
      <c r="V25" s="3063" t="n"/>
      <c r="W25" s="3064" t="n"/>
      <c r="X25" s="3064" t="n"/>
      <c r="Y25" s="3064" t="n"/>
      <c r="Z25" s="3064" t="n"/>
      <c r="AA25" s="3064" t="n">
        <v>0</v>
      </c>
      <c r="AB25" s="1958" t="n"/>
      <c r="AC25" s="938" t="n"/>
      <c r="AD25" s="3063" t="n"/>
      <c r="AE25" s="3064" t="n"/>
      <c r="AF25" s="3064" t="n"/>
      <c r="AG25" s="3064" t="n"/>
      <c r="AH25" s="3064" t="n"/>
      <c r="AI25" s="3064" t="n">
        <v>0</v>
      </c>
      <c r="AJ25" s="1958" t="n"/>
      <c r="AK25" s="938" t="n"/>
      <c r="AL25" s="3063" t="n"/>
      <c r="AM25" s="3064" t="n"/>
      <c r="AN25" s="3064" t="n"/>
      <c r="AO25" s="3064" t="n"/>
      <c r="AP25" s="3064" t="n"/>
      <c r="AQ25" s="3064" t="n"/>
      <c r="AR25" s="3064" t="n"/>
      <c r="AS25" s="1958" t="n"/>
      <c r="AT25" s="3059" t="n"/>
      <c r="AU25" s="3063" t="n"/>
      <c r="AV25" s="3064" t="n"/>
      <c r="AW25" s="3064" t="n"/>
      <c r="AX25" s="3064" t="n"/>
      <c r="AY25" s="3064" t="n"/>
      <c r="AZ25" s="3064" t="n"/>
      <c r="BA25" s="1958" t="n"/>
      <c r="BB25" s="938" t="n"/>
      <c r="BC25" s="3063" t="n"/>
      <c r="BD25" s="3064" t="n"/>
      <c r="BE25" s="3064" t="n"/>
      <c r="BF25" s="3064" t="n"/>
      <c r="BG25" s="3064" t="n"/>
      <c r="BH25" s="3064" t="n"/>
      <c r="BI25" s="1958" t="n"/>
      <c r="BJ25" s="3065" t="n"/>
      <c r="BK25" s="3063" t="n"/>
      <c r="BL25" s="3064" t="n"/>
      <c r="BM25" s="3064" t="n"/>
      <c r="BN25" s="3064" t="n"/>
      <c r="BO25" s="3064" t="n"/>
      <c r="BP25" s="3064" t="n"/>
      <c r="BQ25" s="3064" t="n"/>
      <c r="BR25" s="1958" t="n"/>
      <c r="BS25" s="3065" t="n"/>
      <c r="BT25" s="3063" t="n"/>
      <c r="BU25" s="3064" t="n"/>
      <c r="BV25" s="3064" t="n"/>
      <c r="BW25" s="3064" t="n"/>
      <c r="BX25" s="3064" t="n"/>
      <c r="BY25" s="3064" t="n"/>
      <c r="BZ25" s="1958" t="n"/>
      <c r="CA25" s="3028" t="n"/>
      <c r="CB25" s="3063" t="n"/>
      <c r="CC25" s="3064" t="n"/>
      <c r="CD25" s="3064" t="n"/>
      <c r="CE25" s="3064" t="n"/>
      <c r="CF25" s="3064" t="n"/>
      <c r="CG25" s="3064" t="n"/>
      <c r="CH25" s="1958" t="n"/>
      <c r="CI25" s="3028" t="n"/>
      <c r="CJ25" s="3063" t="n"/>
      <c r="CK25" s="3064" t="n"/>
      <c r="CL25" s="3064" t="n"/>
      <c r="CM25" s="3064" t="n"/>
      <c r="CN25" s="3064" t="n"/>
      <c r="CO25" s="3064" t="n"/>
      <c r="CP25" s="1958" t="n"/>
      <c r="CQ25" s="938" t="n"/>
      <c r="CR25" s="3063">
        <f>SUMIF($D$5:$CQ$5,CR$5,$D25:$CQ25)</f>
        <v/>
      </c>
      <c r="CS25" s="3064">
        <f>SUMIF($D$5:$CQ$5,CS$5,$D25:$CQ25)</f>
        <v/>
      </c>
      <c r="CT25" s="3064">
        <f>SUMIF($D$5:$CQ$5,CT$5,$D25:$CQ25)+SUMIF($D$5:$BI$5,CR$5,$D25:$BI25)</f>
        <v/>
      </c>
      <c r="CU25" s="3064">
        <f>+CR25-CS25</f>
        <v/>
      </c>
      <c r="CV25" s="3064">
        <f>+CR25-CT25</f>
        <v/>
      </c>
      <c r="CW25" s="3064">
        <f>SUMIF($D$5:$CQ$5,CW$5,$D25:$CQ25)</f>
        <v/>
      </c>
      <c r="CX25" s="1958">
        <f>IFERROR(CR25/CW25-1, "-")</f>
        <v/>
      </c>
      <c r="CY25" s="1137" t="n"/>
      <c r="CZ25" s="3066" t="n">
        <v>0</v>
      </c>
      <c r="DA25" s="3064" t="n">
        <v>0</v>
      </c>
      <c r="DB25" s="3064" t="n"/>
      <c r="DC25" s="3064" t="n"/>
      <c r="DD25" s="3064" t="n">
        <v>0</v>
      </c>
      <c r="DE25" s="1958" t="n"/>
      <c r="DF25" s="1958" t="n"/>
      <c r="DG25" s="409" t="n"/>
      <c r="DH25" s="409" t="n"/>
      <c r="DI25" s="3051" t="n"/>
      <c r="DJ25" s="3041">
        <f>SUM(D25,J25,P25,V25,AD25,AL25,AU25,BC25,BK25,BT25,CB25,CJ25)-CR25</f>
        <v/>
      </c>
      <c r="DK25" s="3041">
        <f>SUM(E25,K25,Q25,W25,AE25,AM25,AV25,BD25,BL25,BU25,CC25,CK25)-CS25</f>
        <v/>
      </c>
      <c r="DL25" s="3041">
        <f>SUM(G25,M25,S25,AA25,AI25,AR25,AZ25,BH25,BQ25,BY25,CG25,CO25)-CW25</f>
        <v/>
      </c>
      <c r="DM25" s="3041">
        <f>SUM(D25,J25,P25,V25,AD25,AL25,AU25,BC25,,BN25,BV25,CD25,CL25)-CT25</f>
        <v/>
      </c>
      <c r="DN25" s="3051" t="n"/>
      <c r="DO25" s="3051" t="n"/>
      <c r="DP25" s="3067" t="n"/>
      <c r="DQ25" s="3053">
        <f>-CR25+DP25/10^6</f>
        <v/>
      </c>
      <c r="DR25" s="3041">
        <f>SUM(E25,K25,Q25,W25,AE25,AM25,AV25,BD25,BL25,BU25,CC25,CK25)-CS25</f>
        <v/>
      </c>
      <c r="DS25" s="3041">
        <f>SUM(D25,J25,P25,V25,AD25,AL25,AU25,BC25,,BN25,BV25,CD25,CL25)-CT25</f>
        <v/>
      </c>
      <c r="DT25" s="3054" t="n"/>
      <c r="DU25" s="865" t="n"/>
      <c r="DV25" s="3055">
        <f>DU25-CJ25</f>
        <v/>
      </c>
      <c r="DX25" s="2878">
        <f>(CS25-CZ25)*10^6</f>
        <v/>
      </c>
      <c r="DY25" s="2878">
        <f>(CT25-DC25)*10^6</f>
        <v/>
      </c>
      <c r="DZ25" s="2878">
        <f>(CW25-DD25)*10^6</f>
        <v/>
      </c>
      <c r="EB25" s="3056" t="n"/>
    </row>
    <row customFormat="1" customHeight="1" ht="19.5" outlineLevel="1" r="26" s="424">
      <c r="A26" s="406" t="n"/>
      <c r="B26" s="1956" t="inlineStr">
        <is>
          <t>ELECTRICITE RESIDENCES</t>
        </is>
      </c>
      <c r="C26" s="2272" t="inlineStr">
        <is>
          <t>Opex20</t>
        </is>
      </c>
      <c r="D26" s="3063" t="n"/>
      <c r="E26" s="3064" t="n"/>
      <c r="F26" s="3064" t="n"/>
      <c r="G26" s="3064" t="n">
        <v>0</v>
      </c>
      <c r="H26" s="1958" t="n"/>
      <c r="I26" s="1031" t="n"/>
      <c r="J26" s="3063" t="n"/>
      <c r="K26" s="3064" t="n"/>
      <c r="L26" s="3064" t="n"/>
      <c r="M26" s="3064" t="n">
        <v>0</v>
      </c>
      <c r="N26" s="1958" t="n"/>
      <c r="O26" s="938" t="n"/>
      <c r="P26" s="3063" t="n"/>
      <c r="Q26" s="3064" t="n"/>
      <c r="R26" s="3064" t="n"/>
      <c r="S26" s="3064" t="n">
        <v>0</v>
      </c>
      <c r="T26" s="1958" t="n"/>
      <c r="U26" s="3058" t="n"/>
      <c r="V26" s="3063" t="n"/>
      <c r="W26" s="3064" t="n"/>
      <c r="X26" s="3064" t="n"/>
      <c r="Y26" s="3064" t="n"/>
      <c r="Z26" s="3064" t="n"/>
      <c r="AA26" s="3064" t="n">
        <v>0</v>
      </c>
      <c r="AB26" s="1958" t="n"/>
      <c r="AC26" s="938" t="n"/>
      <c r="AD26" s="3063" t="n"/>
      <c r="AE26" s="3064" t="n"/>
      <c r="AF26" s="3064" t="n"/>
      <c r="AG26" s="3064" t="n"/>
      <c r="AH26" s="3064" t="n"/>
      <c r="AI26" s="3064" t="n">
        <v>0</v>
      </c>
      <c r="AJ26" s="1958" t="n"/>
      <c r="AK26" s="938" t="n"/>
      <c r="AL26" s="3063" t="n"/>
      <c r="AM26" s="3064" t="n"/>
      <c r="AN26" s="3064" t="n"/>
      <c r="AO26" s="3064" t="n"/>
      <c r="AP26" s="3064" t="n"/>
      <c r="AQ26" s="3064" t="n"/>
      <c r="AR26" s="3064" t="n"/>
      <c r="AS26" s="1958" t="n"/>
      <c r="AT26" s="3059" t="n"/>
      <c r="AU26" s="3063" t="n"/>
      <c r="AV26" s="3064" t="n"/>
      <c r="AW26" s="3064" t="n"/>
      <c r="AX26" s="3064" t="n"/>
      <c r="AY26" s="3064" t="n"/>
      <c r="AZ26" s="3064" t="n"/>
      <c r="BA26" s="1958" t="n"/>
      <c r="BB26" s="938" t="n"/>
      <c r="BC26" s="3063" t="n"/>
      <c r="BD26" s="3064" t="n"/>
      <c r="BE26" s="3064" t="n"/>
      <c r="BF26" s="3064" t="n"/>
      <c r="BG26" s="3064" t="n"/>
      <c r="BH26" s="3064" t="n"/>
      <c r="BI26" s="1958" t="n"/>
      <c r="BJ26" s="3065" t="n"/>
      <c r="BK26" s="3063" t="n"/>
      <c r="BL26" s="3064" t="n"/>
      <c r="BM26" s="3064" t="n"/>
      <c r="BN26" s="3064" t="n"/>
      <c r="BO26" s="3064" t="n"/>
      <c r="BP26" s="3064" t="n"/>
      <c r="BQ26" s="3064" t="n"/>
      <c r="BR26" s="1958" t="n"/>
      <c r="BS26" s="3065" t="n"/>
      <c r="BT26" s="3063" t="n"/>
      <c r="BU26" s="3064" t="n"/>
      <c r="BV26" s="3064" t="n"/>
      <c r="BW26" s="3064" t="n"/>
      <c r="BX26" s="3064" t="n"/>
      <c r="BY26" s="3064" t="n"/>
      <c r="BZ26" s="1958" t="n"/>
      <c r="CA26" s="3028" t="n"/>
      <c r="CB26" s="3063" t="n"/>
      <c r="CC26" s="3064" t="n"/>
      <c r="CD26" s="3064" t="n"/>
      <c r="CE26" s="3064" t="n"/>
      <c r="CF26" s="3064" t="n"/>
      <c r="CG26" s="3064" t="n"/>
      <c r="CH26" s="1958" t="n"/>
      <c r="CI26" s="3028" t="n"/>
      <c r="CJ26" s="3063" t="n"/>
      <c r="CK26" s="3064" t="n"/>
      <c r="CL26" s="3064" t="n"/>
      <c r="CM26" s="3064" t="n"/>
      <c r="CN26" s="3064" t="n"/>
      <c r="CO26" s="3064" t="n"/>
      <c r="CP26" s="1958" t="n"/>
      <c r="CQ26" s="938" t="n"/>
      <c r="CR26" s="3063">
        <f>SUMIF($D$5:$CQ$5,CR$5,$D26:$CQ26)</f>
        <v/>
      </c>
      <c r="CS26" s="3064">
        <f>SUMIF($D$5:$CQ$5,CS$5,$D26:$CQ26)</f>
        <v/>
      </c>
      <c r="CT26" s="3064">
        <f>SUMIF($D$5:$CQ$5,CT$5,$D26:$CQ26)+SUMIF($D$5:$BI$5,CR$5,$D26:$BI26)</f>
        <v/>
      </c>
      <c r="CU26" s="3064">
        <f>+CR26-CS26</f>
        <v/>
      </c>
      <c r="CV26" s="3064">
        <f>+CR26-CT26</f>
        <v/>
      </c>
      <c r="CW26" s="3064">
        <f>SUMIF($D$5:$CQ$5,CW$5,$D26:$CQ26)</f>
        <v/>
      </c>
      <c r="CX26" s="1958">
        <f>IFERROR(CR26/CW26-1, "-")</f>
        <v/>
      </c>
      <c r="CY26" s="1137" t="n"/>
      <c r="CZ26" s="3066" t="n">
        <v>0</v>
      </c>
      <c r="DA26" s="3064" t="n">
        <v>0</v>
      </c>
      <c r="DB26" s="3064" t="n"/>
      <c r="DC26" s="3064" t="n"/>
      <c r="DD26" s="3064" t="n">
        <v>0</v>
      </c>
      <c r="DE26" s="1958" t="n"/>
      <c r="DF26" s="1958" t="n"/>
      <c r="DG26" s="409" t="n"/>
      <c r="DH26" s="409" t="n"/>
      <c r="DI26" s="3051" t="n"/>
      <c r="DJ26" s="3041">
        <f>SUM(D26,J26,P26,V26,AD26,AL26,AU26,BC26,BK26,BT26,CB26,CJ26)-CR26</f>
        <v/>
      </c>
      <c r="DK26" s="3041">
        <f>SUM(E26,K26,Q26,W26,AE26,AM26,AV26,BD26,BL26,BU26,CC26,CK26)-CS26</f>
        <v/>
      </c>
      <c r="DL26" s="3041">
        <f>SUM(G26,M26,S26,AA26,AI26,AR26,AZ26,BH26,BQ26,BY26,CG26,CO26)-CW26</f>
        <v/>
      </c>
      <c r="DM26" s="3041">
        <f>SUM(D26,J26,P26,V26,AD26,AL26,AU26,BC26,,BN26,BV26,CD26,CL26)-CT26</f>
        <v/>
      </c>
      <c r="DN26" s="3051" t="n"/>
      <c r="DO26" s="3051" t="n"/>
      <c r="DP26" s="3067" t="n"/>
      <c r="DQ26" s="3053">
        <f>-CR26+DP26/10^6</f>
        <v/>
      </c>
      <c r="DR26" s="3041">
        <f>SUM(E26,K26,Q26,W26,AE26,AM26,AV26,BD26,BL26,BU26,CC26,CK26)-CS26</f>
        <v/>
      </c>
      <c r="DS26" s="3041">
        <f>SUM(D26,J26,P26,V26,AD26,AL26,AU26,BC26,,BN26,BV26,CD26,CL26)-CT26</f>
        <v/>
      </c>
      <c r="DT26" s="3054" t="n"/>
      <c r="DU26" s="865" t="n"/>
      <c r="DV26" s="3055">
        <f>DU26-CJ26</f>
        <v/>
      </c>
      <c r="DX26" s="2878">
        <f>(CS26-CZ26)*10^6</f>
        <v/>
      </c>
      <c r="DY26" s="2878">
        <f>(CT26-DC26)*10^6</f>
        <v/>
      </c>
      <c r="DZ26" s="2878">
        <f>(CW26-DD26)*10^6</f>
        <v/>
      </c>
      <c r="EB26" s="3056" t="n"/>
    </row>
    <row customFormat="1" customHeight="1" ht="19.5" outlineLevel="1" r="27" s="424">
      <c r="A27" s="406" t="n"/>
      <c r="B27" s="1956" t="inlineStr">
        <is>
          <t>LOYERS RESIDENCES</t>
        </is>
      </c>
      <c r="C27" s="2272" t="inlineStr">
        <is>
          <t>Opex21</t>
        </is>
      </c>
      <c r="D27" s="3063" t="n"/>
      <c r="E27" s="3064" t="n"/>
      <c r="F27" s="3064" t="n"/>
      <c r="G27" s="3064" t="n">
        <v>0</v>
      </c>
      <c r="H27" s="1958" t="n"/>
      <c r="I27" s="1031" t="n"/>
      <c r="J27" s="3063" t="n"/>
      <c r="K27" s="3064" t="n"/>
      <c r="L27" s="3064" t="n"/>
      <c r="M27" s="3064" t="n">
        <v>0</v>
      </c>
      <c r="N27" s="1958" t="n"/>
      <c r="O27" s="938" t="n"/>
      <c r="P27" s="3063" t="n"/>
      <c r="Q27" s="3064" t="n"/>
      <c r="R27" s="3064" t="n"/>
      <c r="S27" s="3064" t="n">
        <v>0</v>
      </c>
      <c r="T27" s="1958" t="n"/>
      <c r="U27" s="3058" t="n"/>
      <c r="V27" s="3063" t="n"/>
      <c r="W27" s="3064" t="n"/>
      <c r="X27" s="3064" t="n"/>
      <c r="Y27" s="3064" t="n"/>
      <c r="Z27" s="3064" t="n"/>
      <c r="AA27" s="3064" t="n">
        <v>0</v>
      </c>
      <c r="AB27" s="1958" t="n"/>
      <c r="AC27" s="938" t="n"/>
      <c r="AD27" s="3063" t="n"/>
      <c r="AE27" s="3064" t="n"/>
      <c r="AF27" s="3064" t="n"/>
      <c r="AG27" s="3064" t="n"/>
      <c r="AH27" s="3064" t="n"/>
      <c r="AI27" s="3064" t="n">
        <v>0</v>
      </c>
      <c r="AJ27" s="1958" t="n"/>
      <c r="AK27" s="938" t="n"/>
      <c r="AL27" s="3063" t="n"/>
      <c r="AM27" s="3064" t="n"/>
      <c r="AN27" s="3064" t="n"/>
      <c r="AO27" s="3064" t="n"/>
      <c r="AP27" s="3064" t="n"/>
      <c r="AQ27" s="3064" t="n"/>
      <c r="AR27" s="3064" t="n"/>
      <c r="AS27" s="1958" t="n"/>
      <c r="AT27" s="3059" t="n"/>
      <c r="AU27" s="3063" t="n"/>
      <c r="AV27" s="3064" t="n"/>
      <c r="AW27" s="3064" t="n"/>
      <c r="AX27" s="3064" t="n"/>
      <c r="AY27" s="3064" t="n"/>
      <c r="AZ27" s="3064" t="n"/>
      <c r="BA27" s="1958" t="n"/>
      <c r="BB27" s="938" t="n"/>
      <c r="BC27" s="3063" t="n"/>
      <c r="BD27" s="3064" t="n"/>
      <c r="BE27" s="3064" t="n"/>
      <c r="BF27" s="3064" t="n"/>
      <c r="BG27" s="3064" t="n"/>
      <c r="BH27" s="3064" t="n"/>
      <c r="BI27" s="1958" t="n"/>
      <c r="BJ27" s="3065" t="n"/>
      <c r="BK27" s="3063" t="n"/>
      <c r="BL27" s="3064" t="n"/>
      <c r="BM27" s="3064" t="n"/>
      <c r="BN27" s="3064" t="n"/>
      <c r="BO27" s="3064" t="n"/>
      <c r="BP27" s="3064" t="n"/>
      <c r="BQ27" s="3064" t="n"/>
      <c r="BR27" s="1958" t="n"/>
      <c r="BS27" s="3065" t="n"/>
      <c r="BT27" s="3063" t="n"/>
      <c r="BU27" s="3064" t="n"/>
      <c r="BV27" s="3064" t="n"/>
      <c r="BW27" s="3064" t="n"/>
      <c r="BX27" s="3064" t="n"/>
      <c r="BY27" s="3064" t="n"/>
      <c r="BZ27" s="1958" t="n"/>
      <c r="CA27" s="3028" t="n"/>
      <c r="CB27" s="3063" t="n"/>
      <c r="CC27" s="3064" t="n"/>
      <c r="CD27" s="3064" t="n"/>
      <c r="CE27" s="3064" t="n"/>
      <c r="CF27" s="3064" t="n"/>
      <c r="CG27" s="3064" t="n"/>
      <c r="CH27" s="1958" t="n"/>
      <c r="CI27" s="3028" t="n"/>
      <c r="CJ27" s="3063" t="n"/>
      <c r="CK27" s="3064" t="n"/>
      <c r="CL27" s="3064" t="n"/>
      <c r="CM27" s="3064" t="n"/>
      <c r="CN27" s="3064" t="n"/>
      <c r="CO27" s="3064" t="n"/>
      <c r="CP27" s="1958" t="n"/>
      <c r="CQ27" s="938" t="n"/>
      <c r="CR27" s="3063">
        <f>SUMIF($D$5:$CQ$5,CR$5,$D27:$CQ27)</f>
        <v/>
      </c>
      <c r="CS27" s="3064">
        <f>SUMIF($D$5:$CQ$5,CS$5,$D27:$CQ27)</f>
        <v/>
      </c>
      <c r="CT27" s="3064">
        <f>SUMIF($D$5:$CQ$5,CT$5,$D27:$CQ27)+SUMIF($D$5:$BI$5,CR$5,$D27:$BI27)</f>
        <v/>
      </c>
      <c r="CU27" s="3064">
        <f>+CR27-CS27</f>
        <v/>
      </c>
      <c r="CV27" s="3064">
        <f>+CR27-CT27</f>
        <v/>
      </c>
      <c r="CW27" s="3064">
        <f>SUMIF($D$5:$CQ$5,CW$5,$D27:$CQ27)</f>
        <v/>
      </c>
      <c r="CX27" s="1958">
        <f>IFERROR(CR27/CW27-1, "-")</f>
        <v/>
      </c>
      <c r="CY27" s="1137" t="n"/>
      <c r="CZ27" s="3066" t="n">
        <v>0</v>
      </c>
      <c r="DA27" s="3064" t="n">
        <v>0</v>
      </c>
      <c r="DB27" s="3064" t="n"/>
      <c r="DC27" s="3064" t="n"/>
      <c r="DD27" s="3064" t="n">
        <v>0</v>
      </c>
      <c r="DE27" s="1958" t="n"/>
      <c r="DF27" s="1958" t="n"/>
      <c r="DG27" s="409" t="n"/>
      <c r="DH27" s="409" t="n"/>
      <c r="DI27" s="3051" t="n"/>
      <c r="DJ27" s="3041">
        <f>SUM(D27,J27,P27,V27,AD27,AL27,AU27,BC27,BK27,BT27,CB27,CJ27)-CR27</f>
        <v/>
      </c>
      <c r="DK27" s="3041">
        <f>SUM(E27,K27,Q27,W27,AE27,AM27,AV27,BD27,BL27,BU27,CC27,CK27)-CS27</f>
        <v/>
      </c>
      <c r="DL27" s="3041">
        <f>SUM(G27,M27,S27,AA27,AI27,AR27,AZ27,BH27,BQ27,BY27,CG27,CO27)-CW27</f>
        <v/>
      </c>
      <c r="DM27" s="3041">
        <f>SUM(D27,J27,P27,V27,AD27,AL27,AU27,BC27,,BN27,BV27,CD27,CL27)-CT27</f>
        <v/>
      </c>
      <c r="DN27" s="3051" t="n"/>
      <c r="DO27" s="3051" t="n"/>
      <c r="DP27" s="3067" t="n"/>
      <c r="DQ27" s="3053">
        <f>-CR27+DP27/10^6</f>
        <v/>
      </c>
      <c r="DR27" s="3041">
        <f>SUM(E27,K27,Q27,W27,AE27,AM27,AV27,BD27,BL27,BU27,CC27,CK27)-CS27</f>
        <v/>
      </c>
      <c r="DS27" s="3041">
        <f>SUM(D27,J27,P27,V27,AD27,AL27,AU27,BC27,,BN27,BV27,CD27,CL27)-CT27</f>
        <v/>
      </c>
      <c r="DT27" s="3054" t="n"/>
      <c r="DU27" s="865" t="n"/>
      <c r="DV27" s="3055">
        <f>DU27-CJ27</f>
        <v/>
      </c>
      <c r="DX27" s="2878">
        <f>(CS27-CZ27)*10^6</f>
        <v/>
      </c>
      <c r="DY27" s="2878">
        <f>(CT27-DC27)*10^6</f>
        <v/>
      </c>
      <c r="DZ27" s="2878">
        <f>(CW27-DD27)*10^6</f>
        <v/>
      </c>
      <c r="EB27" s="3056" t="n"/>
    </row>
    <row customFormat="1" customHeight="1" ht="19.5" outlineLevel="1" r="28" s="424">
      <c r="A28" s="406" t="n"/>
      <c r="B28" s="1956" t="inlineStr">
        <is>
          <t>ENTRETIEN ET REPARATIONS RESID</t>
        </is>
      </c>
      <c r="C28" s="2272" t="inlineStr">
        <is>
          <t>Opex22</t>
        </is>
      </c>
      <c r="D28" s="3063" t="n"/>
      <c r="E28" s="3064" t="n"/>
      <c r="F28" s="3064" t="n"/>
      <c r="G28" s="3064" t="n">
        <v>0</v>
      </c>
      <c r="H28" s="1958" t="n"/>
      <c r="I28" s="1031" t="n"/>
      <c r="J28" s="3063" t="n"/>
      <c r="K28" s="3064" t="n"/>
      <c r="L28" s="3064" t="n"/>
      <c r="M28" s="3064" t="n">
        <v>0</v>
      </c>
      <c r="N28" s="1958" t="n"/>
      <c r="O28" s="938" t="n"/>
      <c r="P28" s="3063" t="n"/>
      <c r="Q28" s="3064" t="n"/>
      <c r="R28" s="3064" t="n"/>
      <c r="S28" s="3064" t="n">
        <v>0</v>
      </c>
      <c r="T28" s="1958" t="n"/>
      <c r="U28" s="3058" t="n"/>
      <c r="V28" s="3063" t="n"/>
      <c r="W28" s="3064" t="n"/>
      <c r="X28" s="3064" t="n"/>
      <c r="Y28" s="3064" t="n"/>
      <c r="Z28" s="3064" t="n"/>
      <c r="AA28" s="3064" t="n">
        <v>0</v>
      </c>
      <c r="AB28" s="1958" t="n"/>
      <c r="AC28" s="938" t="n"/>
      <c r="AD28" s="3063" t="n"/>
      <c r="AE28" s="3064" t="n"/>
      <c r="AF28" s="3064" t="n"/>
      <c r="AG28" s="3064" t="n"/>
      <c r="AH28" s="3064" t="n"/>
      <c r="AI28" s="3064" t="n">
        <v>0</v>
      </c>
      <c r="AJ28" s="1958" t="n"/>
      <c r="AK28" s="938" t="n"/>
      <c r="AL28" s="3063" t="n"/>
      <c r="AM28" s="3064" t="n"/>
      <c r="AN28" s="3064" t="n"/>
      <c r="AO28" s="3064" t="n"/>
      <c r="AP28" s="3064" t="n"/>
      <c r="AQ28" s="3064" t="n"/>
      <c r="AR28" s="3064" t="n"/>
      <c r="AS28" s="1958" t="n"/>
      <c r="AT28" s="3059" t="n"/>
      <c r="AU28" s="3063" t="n"/>
      <c r="AV28" s="3064" t="n"/>
      <c r="AW28" s="3064" t="n"/>
      <c r="AX28" s="3064" t="n"/>
      <c r="AY28" s="3064" t="n"/>
      <c r="AZ28" s="3064" t="n"/>
      <c r="BA28" s="1958" t="n"/>
      <c r="BB28" s="938" t="n"/>
      <c r="BC28" s="3063" t="n"/>
      <c r="BD28" s="3064" t="n"/>
      <c r="BE28" s="3064" t="n"/>
      <c r="BF28" s="3064" t="n"/>
      <c r="BG28" s="3064" t="n"/>
      <c r="BH28" s="3064" t="n"/>
      <c r="BI28" s="1958" t="n"/>
      <c r="BJ28" s="3065" t="n"/>
      <c r="BK28" s="3063" t="n"/>
      <c r="BL28" s="3064" t="n"/>
      <c r="BM28" s="3064" t="n"/>
      <c r="BN28" s="3064" t="n"/>
      <c r="BO28" s="3064" t="n"/>
      <c r="BP28" s="3064" t="n"/>
      <c r="BQ28" s="3064" t="n"/>
      <c r="BR28" s="1958" t="n"/>
      <c r="BS28" s="3065" t="n"/>
      <c r="BT28" s="3063" t="n"/>
      <c r="BU28" s="3064" t="n"/>
      <c r="BV28" s="3064" t="n"/>
      <c r="BW28" s="3064" t="n"/>
      <c r="BX28" s="3064" t="n"/>
      <c r="BY28" s="3064" t="n"/>
      <c r="BZ28" s="1958" t="n"/>
      <c r="CA28" s="3028" t="n"/>
      <c r="CB28" s="3063" t="n"/>
      <c r="CC28" s="3064" t="n"/>
      <c r="CD28" s="3064" t="n"/>
      <c r="CE28" s="3064" t="n"/>
      <c r="CF28" s="3064" t="n"/>
      <c r="CG28" s="3064" t="n"/>
      <c r="CH28" s="1958" t="n"/>
      <c r="CI28" s="3028" t="n"/>
      <c r="CJ28" s="3063" t="n"/>
      <c r="CK28" s="3064" t="n"/>
      <c r="CL28" s="3064" t="n"/>
      <c r="CM28" s="3064" t="n"/>
      <c r="CN28" s="3064" t="n"/>
      <c r="CO28" s="3064" t="n"/>
      <c r="CP28" s="1958" t="n"/>
      <c r="CQ28" s="938" t="n"/>
      <c r="CR28" s="3063">
        <f>SUMIF($D$5:$CQ$5,CR$5,$D28:$CQ28)</f>
        <v/>
      </c>
      <c r="CS28" s="3064">
        <f>SUMIF($D$5:$CQ$5,CS$5,$D28:$CQ28)</f>
        <v/>
      </c>
      <c r="CT28" s="3064">
        <f>SUMIF($D$5:$CQ$5,CT$5,$D28:$CQ28)+SUMIF($D$5:$BI$5,CR$5,$D28:$BI28)</f>
        <v/>
      </c>
      <c r="CU28" s="3064">
        <f>+CR28-CS28</f>
        <v/>
      </c>
      <c r="CV28" s="3064">
        <f>+CR28-CT28</f>
        <v/>
      </c>
      <c r="CW28" s="3064">
        <f>SUMIF($D$5:$CQ$5,CW$5,$D28:$CQ28)</f>
        <v/>
      </c>
      <c r="CX28" s="1958">
        <f>IFERROR(CR28/CW28-1, "-")</f>
        <v/>
      </c>
      <c r="CY28" s="1137" t="n"/>
      <c r="CZ28" s="3066" t="n">
        <v>0</v>
      </c>
      <c r="DA28" s="3064" t="n">
        <v>0</v>
      </c>
      <c r="DB28" s="3064" t="n"/>
      <c r="DC28" s="3064" t="n"/>
      <c r="DD28" s="3064" t="n">
        <v>0</v>
      </c>
      <c r="DE28" s="1958" t="n"/>
      <c r="DF28" s="1958" t="n"/>
      <c r="DG28" s="409" t="n"/>
      <c r="DH28" s="409" t="n"/>
      <c r="DI28" s="3051" t="n"/>
      <c r="DJ28" s="3041">
        <f>SUM(D28,J28,P28,V28,AD28,AL28,AU28,BC28,BK28,BT28,CB28,CJ28)-CR28</f>
        <v/>
      </c>
      <c r="DK28" s="3041">
        <f>SUM(E28,K28,Q28,W28,AE28,AM28,AV28,BD28,BL28,BU28,CC28,CK28)-CS28</f>
        <v/>
      </c>
      <c r="DL28" s="3041">
        <f>SUM(G28,M28,S28,AA28,AI28,AR28,AZ28,BH28,BQ28,BY28,CG28,CO28)-CW28</f>
        <v/>
      </c>
      <c r="DM28" s="3041">
        <f>SUM(D28,J28,P28,V28,AD28,AL28,AU28,BC28,,BN28,BV28,CD28,CL28)-CT28</f>
        <v/>
      </c>
      <c r="DN28" s="3051" t="n"/>
      <c r="DO28" s="3051" t="n"/>
      <c r="DP28" s="3067" t="n"/>
      <c r="DQ28" s="3053">
        <f>-CR28+DP28/10^6</f>
        <v/>
      </c>
      <c r="DR28" s="3041">
        <f>SUM(E28,K28,Q28,W28,AE28,AM28,AV28,BD28,BL28,BU28,CC28,CK28)-CS28</f>
        <v/>
      </c>
      <c r="DS28" s="3041">
        <f>SUM(D28,J28,P28,V28,AD28,AL28,AU28,BC28,,BN28,BV28,CD28,CL28)-CT28</f>
        <v/>
      </c>
      <c r="DT28" s="3054" t="n"/>
      <c r="DU28" s="865" t="n"/>
      <c r="DV28" s="3055">
        <f>DU28-CJ28</f>
        <v/>
      </c>
      <c r="DX28" s="2878">
        <f>(CS28-CZ28)*10^6</f>
        <v/>
      </c>
      <c r="DY28" s="2878">
        <f>(CT28-DC28)*10^6</f>
        <v/>
      </c>
      <c r="DZ28" s="2878">
        <f>(CW28-DD28)*10^6</f>
        <v/>
      </c>
      <c r="EB28" s="3056" t="n"/>
    </row>
    <row customFormat="1" customHeight="1" ht="19.5" outlineLevel="1" r="29" s="424">
      <c r="A29" s="406" t="n"/>
      <c r="B29" s="1956" t="inlineStr">
        <is>
          <t>FRAIS DE TELEPHONE RESIDENCES</t>
        </is>
      </c>
      <c r="C29" s="2272" t="inlineStr">
        <is>
          <t>Opex23</t>
        </is>
      </c>
      <c r="D29" s="3063" t="n"/>
      <c r="E29" s="3064" t="n"/>
      <c r="F29" s="3064" t="n"/>
      <c r="G29" s="3064" t="n">
        <v>0</v>
      </c>
      <c r="H29" s="1958" t="n"/>
      <c r="I29" s="1031" t="n"/>
      <c r="J29" s="3063" t="n"/>
      <c r="K29" s="3064" t="n"/>
      <c r="L29" s="3064" t="n"/>
      <c r="M29" s="3064" t="n">
        <v>0</v>
      </c>
      <c r="N29" s="1958" t="n"/>
      <c r="O29" s="938" t="n"/>
      <c r="P29" s="3063" t="n"/>
      <c r="Q29" s="3064" t="n"/>
      <c r="R29" s="3064" t="n"/>
      <c r="S29" s="3064" t="n">
        <v>0</v>
      </c>
      <c r="T29" s="1958" t="n"/>
      <c r="U29" s="3058" t="n"/>
      <c r="V29" s="3063" t="n"/>
      <c r="W29" s="3064" t="n"/>
      <c r="X29" s="3064" t="n"/>
      <c r="Y29" s="3064" t="n"/>
      <c r="Z29" s="3064" t="n"/>
      <c r="AA29" s="3064" t="n">
        <v>0</v>
      </c>
      <c r="AB29" s="1958" t="n"/>
      <c r="AC29" s="938" t="n"/>
      <c r="AD29" s="3063" t="n"/>
      <c r="AE29" s="3064" t="n"/>
      <c r="AF29" s="3064" t="n"/>
      <c r="AG29" s="3064" t="n"/>
      <c r="AH29" s="3064" t="n"/>
      <c r="AI29" s="3064" t="n">
        <v>0</v>
      </c>
      <c r="AJ29" s="1958" t="n"/>
      <c r="AK29" s="938" t="n"/>
      <c r="AL29" s="3063" t="n"/>
      <c r="AM29" s="3064" t="n"/>
      <c r="AN29" s="3064" t="n"/>
      <c r="AO29" s="3064" t="n"/>
      <c r="AP29" s="3064" t="n"/>
      <c r="AQ29" s="3064" t="n"/>
      <c r="AR29" s="3064" t="n"/>
      <c r="AS29" s="1958" t="n"/>
      <c r="AT29" s="3059" t="n"/>
      <c r="AU29" s="3063" t="n"/>
      <c r="AV29" s="3064" t="n"/>
      <c r="AW29" s="3064" t="n"/>
      <c r="AX29" s="3064" t="n"/>
      <c r="AY29" s="3064" t="n"/>
      <c r="AZ29" s="3064" t="n"/>
      <c r="BA29" s="1958" t="n"/>
      <c r="BB29" s="938" t="n"/>
      <c r="BC29" s="3063" t="n"/>
      <c r="BD29" s="3064" t="n"/>
      <c r="BE29" s="3064" t="n"/>
      <c r="BF29" s="3064" t="n"/>
      <c r="BG29" s="3064" t="n"/>
      <c r="BH29" s="3064" t="n"/>
      <c r="BI29" s="1958" t="n"/>
      <c r="BJ29" s="3065" t="n"/>
      <c r="BK29" s="3063" t="n"/>
      <c r="BL29" s="3064" t="n"/>
      <c r="BM29" s="3064" t="n"/>
      <c r="BN29" s="3064" t="n"/>
      <c r="BO29" s="3064" t="n"/>
      <c r="BP29" s="3064" t="n"/>
      <c r="BQ29" s="3064" t="n"/>
      <c r="BR29" s="1958" t="n"/>
      <c r="BS29" s="3065" t="n"/>
      <c r="BT29" s="3063" t="n"/>
      <c r="BU29" s="3064" t="n"/>
      <c r="BV29" s="3064" t="n"/>
      <c r="BW29" s="3064" t="n"/>
      <c r="BX29" s="3064" t="n"/>
      <c r="BY29" s="3064" t="n"/>
      <c r="BZ29" s="1958" t="n"/>
      <c r="CA29" s="3028" t="n"/>
      <c r="CB29" s="3063" t="n"/>
      <c r="CC29" s="3064" t="n"/>
      <c r="CD29" s="3064" t="n"/>
      <c r="CE29" s="3064" t="n"/>
      <c r="CF29" s="3064" t="n"/>
      <c r="CG29" s="3064" t="n"/>
      <c r="CH29" s="1958" t="n"/>
      <c r="CI29" s="3028" t="n"/>
      <c r="CJ29" s="3063" t="n"/>
      <c r="CK29" s="3064" t="n"/>
      <c r="CL29" s="3064" t="n"/>
      <c r="CM29" s="3064" t="n"/>
      <c r="CN29" s="3064" t="n"/>
      <c r="CO29" s="3064" t="n"/>
      <c r="CP29" s="1958" t="n"/>
      <c r="CQ29" s="938" t="n"/>
      <c r="CR29" s="3063">
        <f>SUMIF($D$5:$CQ$5,CR$5,$D29:$CQ29)</f>
        <v/>
      </c>
      <c r="CS29" s="3064">
        <f>SUMIF($D$5:$CQ$5,CS$5,$D29:$CQ29)</f>
        <v/>
      </c>
      <c r="CT29" s="3064">
        <f>SUMIF($D$5:$CQ$5,CT$5,$D29:$CQ29)+SUMIF($D$5:$BI$5,CR$5,$D29:$BI29)</f>
        <v/>
      </c>
      <c r="CU29" s="3064">
        <f>+CR29-CS29</f>
        <v/>
      </c>
      <c r="CV29" s="3064">
        <f>+CR29-CT29</f>
        <v/>
      </c>
      <c r="CW29" s="3064">
        <f>SUMIF($D$5:$CQ$5,CW$5,$D29:$CQ29)</f>
        <v/>
      </c>
      <c r="CX29" s="1958">
        <f>IFERROR(CR29/CW29-1, "-")</f>
        <v/>
      </c>
      <c r="CY29" s="1137" t="n"/>
      <c r="CZ29" s="3066" t="n">
        <v>0</v>
      </c>
      <c r="DA29" s="3064" t="n">
        <v>0</v>
      </c>
      <c r="DB29" s="3064" t="n"/>
      <c r="DC29" s="3064" t="n"/>
      <c r="DD29" s="3064" t="n">
        <v>0</v>
      </c>
      <c r="DE29" s="1958" t="n"/>
      <c r="DF29" s="1958" t="n"/>
      <c r="DG29" s="409" t="n"/>
      <c r="DH29" s="409" t="n"/>
      <c r="DI29" s="3051" t="n"/>
      <c r="DJ29" s="3041">
        <f>SUM(D29,J29,P29,V29,AD29,AL29,AU29,BC29,BK29,BT29,CB29,CJ29)-CR29</f>
        <v/>
      </c>
      <c r="DK29" s="3041">
        <f>SUM(E29,K29,Q29,W29,AE29,AM29,AV29,BD29,BL29,BU29,CC29,CK29)-CS29</f>
        <v/>
      </c>
      <c r="DL29" s="3041">
        <f>SUM(G29,M29,S29,AA29,AI29,AR29,AZ29,BH29,BQ29,BY29,CG29,CO29)-CW29</f>
        <v/>
      </c>
      <c r="DM29" s="3041">
        <f>SUM(D29,J29,P29,V29,AD29,AL29,AU29,BC29,,BN29,BV29,CD29,CL29)-CT29</f>
        <v/>
      </c>
      <c r="DN29" s="3051" t="n"/>
      <c r="DO29" s="3051" t="n"/>
      <c r="DP29" s="3067" t="n"/>
      <c r="DQ29" s="3053">
        <f>-CR29+DP29/10^6</f>
        <v/>
      </c>
      <c r="DR29" s="3041">
        <f>SUM(E29,K29,Q29,W29,AE29,AM29,AV29,BD29,BL29,BU29,CC29,CK29)-CS29</f>
        <v/>
      </c>
      <c r="DS29" s="3041">
        <f>SUM(D29,J29,P29,V29,AD29,AL29,AU29,BC29,,BN29,BV29,CD29,CL29)-CT29</f>
        <v/>
      </c>
      <c r="DT29" s="3054" t="n"/>
      <c r="DU29" s="865" t="n"/>
      <c r="DV29" s="3055">
        <f>DU29-CJ29</f>
        <v/>
      </c>
      <c r="DX29" s="2878">
        <f>(CS29-CZ29)*10^6</f>
        <v/>
      </c>
      <c r="DY29" s="2878">
        <f>(CT29-DC29)*10^6</f>
        <v/>
      </c>
      <c r="DZ29" s="2878">
        <f>(CW29-DD29)*10^6</f>
        <v/>
      </c>
      <c r="EB29" s="3056" t="n"/>
    </row>
    <row customFormat="1" customHeight="1" ht="19.5" outlineLevel="1" r="30" s="424">
      <c r="A30" s="406" t="n"/>
      <c r="B30" s="1956" t="inlineStr">
        <is>
          <t>PRIMES ET GRATIFICATIONS PERSO</t>
        </is>
      </c>
      <c r="C30" s="2272" t="inlineStr">
        <is>
          <t>Opex24</t>
        </is>
      </c>
      <c r="D30" s="3063" t="n"/>
      <c r="E30" s="3064" t="n"/>
      <c r="F30" s="3064" t="n"/>
      <c r="G30" s="3064" t="n">
        <v>0</v>
      </c>
      <c r="H30" s="1958" t="n"/>
      <c r="I30" s="1031" t="n"/>
      <c r="J30" s="3063" t="n"/>
      <c r="K30" s="3064" t="n"/>
      <c r="L30" s="3064" t="n"/>
      <c r="M30" s="3064" t="n">
        <v>0</v>
      </c>
      <c r="N30" s="1958" t="n"/>
      <c r="O30" s="938" t="n"/>
      <c r="P30" s="3063" t="n"/>
      <c r="Q30" s="3064" t="n"/>
      <c r="R30" s="3064" t="n"/>
      <c r="S30" s="3064" t="n">
        <v>0</v>
      </c>
      <c r="T30" s="1958" t="n"/>
      <c r="U30" s="3058" t="n"/>
      <c r="V30" s="3063" t="n"/>
      <c r="W30" s="3064" t="n"/>
      <c r="X30" s="3064" t="n"/>
      <c r="Y30" s="3064" t="n"/>
      <c r="Z30" s="3064" t="n"/>
      <c r="AA30" s="3064" t="n">
        <v>0</v>
      </c>
      <c r="AB30" s="1958" t="n"/>
      <c r="AC30" s="938" t="n"/>
      <c r="AD30" s="3063" t="n"/>
      <c r="AE30" s="3064" t="n"/>
      <c r="AF30" s="3064" t="n"/>
      <c r="AG30" s="3064" t="n"/>
      <c r="AH30" s="3064" t="n"/>
      <c r="AI30" s="3064" t="n">
        <v>0</v>
      </c>
      <c r="AJ30" s="1958" t="n"/>
      <c r="AK30" s="938" t="n"/>
      <c r="AL30" s="3063" t="n"/>
      <c r="AM30" s="3064" t="n"/>
      <c r="AN30" s="3064" t="n"/>
      <c r="AO30" s="3064" t="n"/>
      <c r="AP30" s="3064" t="n"/>
      <c r="AQ30" s="3064" t="n"/>
      <c r="AR30" s="3064" t="n"/>
      <c r="AS30" s="1958" t="n"/>
      <c r="AT30" s="3059" t="n"/>
      <c r="AU30" s="3063" t="n"/>
      <c r="AV30" s="3064" t="n"/>
      <c r="AW30" s="3064" t="n"/>
      <c r="AX30" s="3064" t="n"/>
      <c r="AY30" s="3064" t="n"/>
      <c r="AZ30" s="3064" t="n"/>
      <c r="BA30" s="1958" t="n"/>
      <c r="BB30" s="938" t="n"/>
      <c r="BC30" s="3063" t="n"/>
      <c r="BD30" s="3064" t="n"/>
      <c r="BE30" s="3064" t="n"/>
      <c r="BF30" s="3064" t="n"/>
      <c r="BG30" s="3064" t="n"/>
      <c r="BH30" s="3064" t="n"/>
      <c r="BI30" s="1958" t="n"/>
      <c r="BJ30" s="3065" t="n"/>
      <c r="BK30" s="3063" t="n"/>
      <c r="BL30" s="3064" t="n"/>
      <c r="BM30" s="3064" t="n"/>
      <c r="BN30" s="3064" t="n"/>
      <c r="BO30" s="3064" t="n"/>
      <c r="BP30" s="3064" t="n"/>
      <c r="BQ30" s="3064" t="n"/>
      <c r="BR30" s="1958" t="n"/>
      <c r="BS30" s="3065" t="n"/>
      <c r="BT30" s="3063" t="n"/>
      <c r="BU30" s="3064" t="n"/>
      <c r="BV30" s="3064" t="n"/>
      <c r="BW30" s="3064" t="n"/>
      <c r="BX30" s="3064" t="n"/>
      <c r="BY30" s="3064" t="n"/>
      <c r="BZ30" s="1958" t="n"/>
      <c r="CA30" s="3028" t="n"/>
      <c r="CB30" s="3063" t="n"/>
      <c r="CC30" s="3064" t="n"/>
      <c r="CD30" s="3064" t="n"/>
      <c r="CE30" s="3064" t="n"/>
      <c r="CF30" s="3064" t="n"/>
      <c r="CG30" s="3064" t="n"/>
      <c r="CH30" s="1958" t="n"/>
      <c r="CI30" s="3028" t="n"/>
      <c r="CJ30" s="3063" t="n"/>
      <c r="CK30" s="3064" t="n"/>
      <c r="CL30" s="3064" t="n"/>
      <c r="CM30" s="3064" t="n"/>
      <c r="CN30" s="3064" t="n"/>
      <c r="CO30" s="3064" t="n"/>
      <c r="CP30" s="1958" t="n"/>
      <c r="CQ30" s="938" t="n"/>
      <c r="CR30" s="3063">
        <f>SUMIF($D$5:$CQ$5,CR$5,$D30:$CQ30)</f>
        <v/>
      </c>
      <c r="CS30" s="3064">
        <f>SUMIF($D$5:$CQ$5,CS$5,$D30:$CQ30)</f>
        <v/>
      </c>
      <c r="CT30" s="3064">
        <f>SUMIF($D$5:$CQ$5,CT$5,$D30:$CQ30)+SUMIF($D$5:$BI$5,CR$5,$D30:$BI30)</f>
        <v/>
      </c>
      <c r="CU30" s="3064">
        <f>+CR30-CS30</f>
        <v/>
      </c>
      <c r="CV30" s="3064">
        <f>+CR30-CT30</f>
        <v/>
      </c>
      <c r="CW30" s="3064">
        <f>SUMIF($D$5:$CQ$5,CW$5,$D30:$CQ30)</f>
        <v/>
      </c>
      <c r="CX30" s="1958">
        <f>IFERROR(CR30/CW30-1, "-")</f>
        <v/>
      </c>
      <c r="CY30" s="1137" t="n"/>
      <c r="CZ30" s="3066" t="n">
        <v>0</v>
      </c>
      <c r="DA30" s="3064" t="n">
        <v>0</v>
      </c>
      <c r="DB30" s="3064" t="n"/>
      <c r="DC30" s="3064" t="n"/>
      <c r="DD30" s="3064" t="n">
        <v>0</v>
      </c>
      <c r="DE30" s="1958" t="n"/>
      <c r="DF30" s="1958" t="n"/>
      <c r="DG30" s="409" t="n"/>
      <c r="DH30" s="409" t="n"/>
      <c r="DI30" s="3051" t="n"/>
      <c r="DJ30" s="3041">
        <f>SUM(D30,J30,P30,V30,AD30,AL30,AU30,BC30,BK30,BT30,CB30,CJ30)-CR30</f>
        <v/>
      </c>
      <c r="DK30" s="3041">
        <f>SUM(E30,K30,Q30,W30,AE30,AM30,AV30,BD30,BL30,BU30,CC30,CK30)-CS30</f>
        <v/>
      </c>
      <c r="DL30" s="3041">
        <f>SUM(G30,M30,S30,AA30,AI30,AR30,AZ30,BH30,BQ30,BY30,CG30,CO30)-CW30</f>
        <v/>
      </c>
      <c r="DM30" s="3041">
        <f>SUM(D30,J30,P30,V30,AD30,AL30,AU30,BC30,,BN30,BV30,CD30,CL30)-CT30</f>
        <v/>
      </c>
      <c r="DN30" s="3051" t="n"/>
      <c r="DO30" s="3051" t="n"/>
      <c r="DP30" s="3067" t="n">
        <v>0</v>
      </c>
      <c r="DQ30" s="3053">
        <f>-CR30+DP30/10^6</f>
        <v/>
      </c>
      <c r="DR30" s="3041">
        <f>SUM(E30,K30,Q30,W30,AE30,AM30,AV30,BD30,BL30,BU30,CC30,CK30)-CS30</f>
        <v/>
      </c>
      <c r="DS30" s="3041">
        <f>SUM(D30,J30,P30,V30,AD30,AL30,AU30,BC30,,BN30,BV30,CD30,CL30)-CT30</f>
        <v/>
      </c>
      <c r="DT30" s="3054" t="n"/>
      <c r="DU30" s="865" t="n"/>
      <c r="DV30" s="3055">
        <f>DU30-CJ30</f>
        <v/>
      </c>
      <c r="DX30" s="2878">
        <f>(CS30-CZ30)*10^6</f>
        <v/>
      </c>
      <c r="DY30" s="2878">
        <f>(CT30-DC30)*10^6</f>
        <v/>
      </c>
      <c r="DZ30" s="2878">
        <f>(CW30-DD30)*10^6</f>
        <v/>
      </c>
      <c r="EB30" s="3056" t="n"/>
    </row>
    <row customFormat="1" customHeight="1" ht="19.5" outlineLevel="1" r="31" s="424">
      <c r="A31" s="406" t="n"/>
      <c r="B31" s="1956" t="inlineStr">
        <is>
          <t>INDEMNITES DE LICENCIEMENT PER</t>
        </is>
      </c>
      <c r="C31" s="2272" t="inlineStr">
        <is>
          <t>Opex25</t>
        </is>
      </c>
      <c r="D31" s="3063" t="n"/>
      <c r="E31" s="3064" t="n"/>
      <c r="F31" s="3064" t="n"/>
      <c r="G31" s="3064" t="n">
        <v>0</v>
      </c>
      <c r="H31" s="1958" t="n"/>
      <c r="I31" s="1031" t="n"/>
      <c r="J31" s="3063" t="n"/>
      <c r="K31" s="3064" t="n"/>
      <c r="L31" s="3064" t="n"/>
      <c r="M31" s="3064" t="n">
        <v>0</v>
      </c>
      <c r="N31" s="1958" t="n"/>
      <c r="O31" s="938" t="n"/>
      <c r="P31" s="3063" t="n"/>
      <c r="Q31" s="3064" t="n"/>
      <c r="R31" s="3064" t="n"/>
      <c r="S31" s="3064" t="n">
        <v>0</v>
      </c>
      <c r="T31" s="1958" t="n"/>
      <c r="U31" s="3058" t="n"/>
      <c r="V31" s="3063" t="n"/>
      <c r="W31" s="3064" t="n"/>
      <c r="X31" s="3064" t="n"/>
      <c r="Y31" s="3064" t="n"/>
      <c r="Z31" s="3064" t="n"/>
      <c r="AA31" s="3064" t="n">
        <v>0</v>
      </c>
      <c r="AB31" s="1958" t="n"/>
      <c r="AC31" s="938" t="n"/>
      <c r="AD31" s="3063" t="n"/>
      <c r="AE31" s="3064" t="n"/>
      <c r="AF31" s="3064" t="n"/>
      <c r="AG31" s="3064" t="n"/>
      <c r="AH31" s="3064" t="n"/>
      <c r="AI31" s="3064" t="n">
        <v>0</v>
      </c>
      <c r="AJ31" s="1958" t="n"/>
      <c r="AK31" s="938" t="n"/>
      <c r="AL31" s="3063" t="n"/>
      <c r="AM31" s="3064" t="n"/>
      <c r="AN31" s="3064" t="n"/>
      <c r="AO31" s="3064" t="n"/>
      <c r="AP31" s="3064" t="n"/>
      <c r="AQ31" s="3064" t="n"/>
      <c r="AR31" s="3064" t="n"/>
      <c r="AS31" s="1958" t="n"/>
      <c r="AT31" s="3059" t="n"/>
      <c r="AU31" s="3063" t="n"/>
      <c r="AV31" s="3064" t="n"/>
      <c r="AW31" s="3064" t="n"/>
      <c r="AX31" s="3064" t="n"/>
      <c r="AY31" s="3064" t="n"/>
      <c r="AZ31" s="3064" t="n"/>
      <c r="BA31" s="1958" t="n"/>
      <c r="BB31" s="938" t="n"/>
      <c r="BC31" s="3063" t="n"/>
      <c r="BD31" s="3064" t="n"/>
      <c r="BE31" s="3064" t="n"/>
      <c r="BF31" s="3064" t="n"/>
      <c r="BG31" s="3064" t="n"/>
      <c r="BH31" s="3064" t="n"/>
      <c r="BI31" s="1958" t="n"/>
      <c r="BJ31" s="3065" t="n"/>
      <c r="BK31" s="3063" t="n"/>
      <c r="BL31" s="3064" t="n"/>
      <c r="BM31" s="3064" t="n"/>
      <c r="BN31" s="3064" t="n"/>
      <c r="BO31" s="3064" t="n"/>
      <c r="BP31" s="3064" t="n"/>
      <c r="BQ31" s="3064" t="n"/>
      <c r="BR31" s="1958" t="n"/>
      <c r="BS31" s="3065" t="n"/>
      <c r="BT31" s="3063" t="n"/>
      <c r="BU31" s="3064" t="n"/>
      <c r="BV31" s="3064" t="n"/>
      <c r="BW31" s="3064" t="n"/>
      <c r="BX31" s="3064" t="n"/>
      <c r="BY31" s="3064" t="n"/>
      <c r="BZ31" s="1958" t="n"/>
      <c r="CA31" s="3028" t="n"/>
      <c r="CB31" s="3063" t="n"/>
      <c r="CC31" s="3064" t="n"/>
      <c r="CD31" s="3064" t="n"/>
      <c r="CE31" s="3064" t="n"/>
      <c r="CF31" s="3064" t="n"/>
      <c r="CG31" s="3064" t="n"/>
      <c r="CH31" s="1958" t="n"/>
      <c r="CI31" s="3028" t="n"/>
      <c r="CJ31" s="3063" t="n"/>
      <c r="CK31" s="3064" t="n"/>
      <c r="CL31" s="3064" t="n"/>
      <c r="CM31" s="3064" t="n"/>
      <c r="CN31" s="3064" t="n"/>
      <c r="CO31" s="3064" t="n"/>
      <c r="CP31" s="1958" t="n"/>
      <c r="CQ31" s="938" t="n"/>
      <c r="CR31" s="3063">
        <f>SUMIF($D$5:$CQ$5,CR$5,$D31:$CQ31)</f>
        <v/>
      </c>
      <c r="CS31" s="3064">
        <f>SUMIF($D$5:$CQ$5,CS$5,$D31:$CQ31)</f>
        <v/>
      </c>
      <c r="CT31" s="3064">
        <f>SUMIF($D$5:$CQ$5,CT$5,$D31:$CQ31)+SUMIF($D$5:$BI$5,CR$5,$D31:$BI31)</f>
        <v/>
      </c>
      <c r="CU31" s="3064">
        <f>+CR31-CS31</f>
        <v/>
      </c>
      <c r="CV31" s="3064">
        <f>+CR31-CT31</f>
        <v/>
      </c>
      <c r="CW31" s="3064">
        <f>SUMIF($D$5:$CQ$5,CW$5,$D31:$CQ31)</f>
        <v/>
      </c>
      <c r="CX31" s="1958">
        <f>IFERROR(CR31/CW31-1, "-")</f>
        <v/>
      </c>
      <c r="CY31" s="1137" t="n"/>
      <c r="CZ31" s="3066" t="n">
        <v>0</v>
      </c>
      <c r="DA31" s="3064" t="n">
        <v>0</v>
      </c>
      <c r="DB31" s="3064" t="n"/>
      <c r="DC31" s="3064" t="n"/>
      <c r="DD31" s="3064" t="n">
        <v>0</v>
      </c>
      <c r="DE31" s="1958" t="n"/>
      <c r="DF31" s="1958" t="n"/>
      <c r="DG31" s="409" t="n"/>
      <c r="DH31" s="409" t="n"/>
      <c r="DI31" s="3051" t="n"/>
      <c r="DJ31" s="3041">
        <f>SUM(D31,J31,P31,V31,AD31,AL31,AU31,BC31,BK31,BT31,CB31,CJ31)-CR31</f>
        <v/>
      </c>
      <c r="DK31" s="3041">
        <f>SUM(E31,K31,Q31,W31,AE31,AM31,AV31,BD31,BL31,BU31,CC31,CK31)-CS31</f>
        <v/>
      </c>
      <c r="DL31" s="3041">
        <f>SUM(G31,M31,S31,AA31,AI31,AR31,AZ31,BH31,BQ31,BY31,CG31,CO31)-CW31</f>
        <v/>
      </c>
      <c r="DM31" s="3041">
        <f>SUM(D31,J31,P31,V31,AD31,AL31,AU31,BC31,,BN31,BV31,CD31,CL31)-CT31</f>
        <v/>
      </c>
      <c r="DN31" s="3051" t="n"/>
      <c r="DO31" s="3051" t="n"/>
      <c r="DP31" s="3067" t="n"/>
      <c r="DQ31" s="3053">
        <f>-CR31+DP31/10^6</f>
        <v/>
      </c>
      <c r="DR31" s="3041">
        <f>SUM(E31,K31,Q31,W31,AE31,AM31,AV31,BD31,BL31,BU31,CC31,CK31)-CS31</f>
        <v/>
      </c>
      <c r="DS31" s="3041">
        <f>SUM(D31,J31,P31,V31,AD31,AL31,AU31,BC31,,BN31,BV31,CD31,CL31)-CT31</f>
        <v/>
      </c>
      <c r="DT31" s="3054" t="n"/>
      <c r="DU31" s="865" t="n"/>
      <c r="DV31" s="3055">
        <f>DU31-CJ31</f>
        <v/>
      </c>
      <c r="DX31" s="2878">
        <f>(CS31-CZ31)*10^6</f>
        <v/>
      </c>
      <c r="DY31" s="2878">
        <f>(CT31-DC31)*10^6</f>
        <v/>
      </c>
      <c r="DZ31" s="2878">
        <f>(CW31-DD31)*10^6</f>
        <v/>
      </c>
      <c r="EB31" s="3056" t="n"/>
    </row>
    <row customFormat="1" customHeight="1" ht="19.5" outlineLevel="1" r="32" s="424">
      <c r="A32" s="406" t="n"/>
      <c r="B32" s="1956" t="inlineStr">
        <is>
          <t>AVANTAGES EN NATURE PERSONNEL</t>
        </is>
      </c>
      <c r="C32" s="2272" t="inlineStr">
        <is>
          <t>Opex26</t>
        </is>
      </c>
      <c r="D32" s="3063" t="n"/>
      <c r="E32" s="3064" t="n"/>
      <c r="F32" s="3064" t="n"/>
      <c r="G32" s="3064" t="n">
        <v>0</v>
      </c>
      <c r="H32" s="1958" t="n"/>
      <c r="I32" s="1031" t="n"/>
      <c r="J32" s="3063" t="n"/>
      <c r="K32" s="3064" t="n"/>
      <c r="L32" s="3064" t="n"/>
      <c r="M32" s="3064" t="n">
        <v>0</v>
      </c>
      <c r="N32" s="1958" t="n"/>
      <c r="O32" s="938" t="n"/>
      <c r="P32" s="3063" t="n"/>
      <c r="Q32" s="3064" t="n"/>
      <c r="R32" s="3064" t="n"/>
      <c r="S32" s="3064" t="n">
        <v>0</v>
      </c>
      <c r="T32" s="1958" t="n"/>
      <c r="U32" s="3058" t="n"/>
      <c r="V32" s="3063" t="n"/>
      <c r="W32" s="3064" t="n"/>
      <c r="X32" s="3064" t="n"/>
      <c r="Y32" s="3064" t="n"/>
      <c r="Z32" s="3064" t="n"/>
      <c r="AA32" s="3064" t="n">
        <v>0</v>
      </c>
      <c r="AB32" s="1958" t="n"/>
      <c r="AC32" s="938" t="n"/>
      <c r="AD32" s="3063" t="n"/>
      <c r="AE32" s="3064" t="n"/>
      <c r="AF32" s="3064" t="n"/>
      <c r="AG32" s="3064" t="n"/>
      <c r="AH32" s="3064" t="n"/>
      <c r="AI32" s="3064" t="n">
        <v>0</v>
      </c>
      <c r="AJ32" s="1958" t="n"/>
      <c r="AK32" s="938" t="n"/>
      <c r="AL32" s="3063" t="n"/>
      <c r="AM32" s="3064" t="n"/>
      <c r="AN32" s="3064" t="n"/>
      <c r="AO32" s="3064" t="n"/>
      <c r="AP32" s="3064" t="n"/>
      <c r="AQ32" s="3064" t="n"/>
      <c r="AR32" s="3064" t="n"/>
      <c r="AS32" s="1958" t="n"/>
      <c r="AT32" s="3059" t="n"/>
      <c r="AU32" s="3063" t="n"/>
      <c r="AV32" s="3064" t="n"/>
      <c r="AW32" s="3064" t="n"/>
      <c r="AX32" s="3064" t="n"/>
      <c r="AY32" s="3064" t="n"/>
      <c r="AZ32" s="3064" t="n"/>
      <c r="BA32" s="1958" t="n"/>
      <c r="BB32" s="938" t="n"/>
      <c r="BC32" s="3063" t="n"/>
      <c r="BD32" s="3064" t="n"/>
      <c r="BE32" s="3064" t="n"/>
      <c r="BF32" s="3064" t="n"/>
      <c r="BG32" s="3064" t="n"/>
      <c r="BH32" s="3064" t="n"/>
      <c r="BI32" s="1958" t="n"/>
      <c r="BJ32" s="3065" t="n"/>
      <c r="BK32" s="3063" t="n"/>
      <c r="BL32" s="3064" t="n"/>
      <c r="BM32" s="3064" t="n"/>
      <c r="BN32" s="3064" t="n"/>
      <c r="BO32" s="3064" t="n"/>
      <c r="BP32" s="3064" t="n"/>
      <c r="BQ32" s="3064" t="n"/>
      <c r="BR32" s="1958" t="n"/>
      <c r="BS32" s="3065" t="n"/>
      <c r="BT32" s="3063" t="n"/>
      <c r="BU32" s="3064" t="n"/>
      <c r="BV32" s="3064" t="n"/>
      <c r="BW32" s="3064" t="n"/>
      <c r="BX32" s="3064" t="n"/>
      <c r="BY32" s="3064" t="n"/>
      <c r="BZ32" s="1958" t="n"/>
      <c r="CA32" s="3028" t="n"/>
      <c r="CB32" s="3063" t="n"/>
      <c r="CC32" s="3064" t="n"/>
      <c r="CD32" s="3064" t="n"/>
      <c r="CE32" s="3064" t="n"/>
      <c r="CF32" s="3064" t="n"/>
      <c r="CG32" s="3064" t="n"/>
      <c r="CH32" s="1958" t="n"/>
      <c r="CI32" s="3028" t="n"/>
      <c r="CJ32" s="3063" t="n"/>
      <c r="CK32" s="3064" t="n"/>
      <c r="CL32" s="3064" t="n"/>
      <c r="CM32" s="3064" t="n"/>
      <c r="CN32" s="3064" t="n"/>
      <c r="CO32" s="3064" t="n"/>
      <c r="CP32" s="1958" t="n"/>
      <c r="CQ32" s="938" t="n"/>
      <c r="CR32" s="3063">
        <f>SUMIF($D$5:$CQ$5,CR$5,$D32:$CQ32)</f>
        <v/>
      </c>
      <c r="CS32" s="3064">
        <f>SUMIF($D$5:$CQ$5,CS$5,$D32:$CQ32)</f>
        <v/>
      </c>
      <c r="CT32" s="3064">
        <f>SUMIF($D$5:$CQ$5,CT$5,$D32:$CQ32)+SUMIF($D$5:$BI$5,CR$5,$D32:$BI32)</f>
        <v/>
      </c>
      <c r="CU32" s="3064">
        <f>+CR32-CS32</f>
        <v/>
      </c>
      <c r="CV32" s="3064">
        <f>+CR32-CT32</f>
        <v/>
      </c>
      <c r="CW32" s="3064">
        <f>SUMIF($D$5:$CQ$5,CW$5,$D32:$CQ32)</f>
        <v/>
      </c>
      <c r="CX32" s="1958">
        <f>IFERROR(CR32/CW32-1, "-")</f>
        <v/>
      </c>
      <c r="CY32" s="1137" t="n"/>
      <c r="CZ32" s="3066" t="n">
        <v>0</v>
      </c>
      <c r="DA32" s="3064" t="n">
        <v>0</v>
      </c>
      <c r="DB32" s="3064" t="n"/>
      <c r="DC32" s="3064" t="n"/>
      <c r="DD32" s="3064" t="n">
        <v>0</v>
      </c>
      <c r="DE32" s="1958" t="n"/>
      <c r="DF32" s="1958" t="n"/>
      <c r="DG32" s="409" t="n"/>
      <c r="DH32" s="409" t="n"/>
      <c r="DI32" s="3051" t="n"/>
      <c r="DJ32" s="3041">
        <f>SUM(D32,J32,P32,V32,AD32,AL32,AU32,BC32,BK32,BT32,CB32,CJ32)-CR32</f>
        <v/>
      </c>
      <c r="DK32" s="3041">
        <f>SUM(E32,K32,Q32,W32,AE32,AM32,AV32,BD32,BL32,BU32,CC32,CK32)-CS32</f>
        <v/>
      </c>
      <c r="DL32" s="3041">
        <f>SUM(G32,M32,S32,AA32,AI32,AR32,AZ32,BH32,BQ32,BY32,CG32,CO32)-CW32</f>
        <v/>
      </c>
      <c r="DM32" s="3041">
        <f>SUM(D32,J32,P32,V32,AD32,AL32,AU32,BC32,,BN32,BV32,CD32,CL32)-CT32</f>
        <v/>
      </c>
      <c r="DN32" s="3051" t="n"/>
      <c r="DO32" s="3051" t="n"/>
      <c r="DP32" s="3067" t="n"/>
      <c r="DQ32" s="3053">
        <f>-CR32+DP32/10^6</f>
        <v/>
      </c>
      <c r="DR32" s="3041">
        <f>SUM(E32,K32,Q32,W32,AE32,AM32,AV32,BD32,BL32,BU32,CC32,CK32)-CS32</f>
        <v/>
      </c>
      <c r="DS32" s="3041">
        <f>SUM(D32,J32,P32,V32,AD32,AL32,AU32,BC32,,BN32,BV32,CD32,CL32)-CT32</f>
        <v/>
      </c>
      <c r="DT32" s="3054" t="n"/>
      <c r="DU32" s="865" t="n"/>
      <c r="DV32" s="3055">
        <f>DU32-CJ32</f>
        <v/>
      </c>
      <c r="DX32" s="2878">
        <f>(CS32-CZ32)*10^6</f>
        <v/>
      </c>
      <c r="DY32" s="2878">
        <f>(CT32-DC32)*10^6</f>
        <v/>
      </c>
      <c r="DZ32" s="2878">
        <f>(CW32-DD32)*10^6</f>
        <v/>
      </c>
      <c r="EB32" s="3056" t="n"/>
    </row>
    <row customFormat="1" customHeight="1" ht="19.5" outlineLevel="1" r="33" s="424">
      <c r="A33" s="406" t="n"/>
      <c r="B33" s="1956" t="inlineStr">
        <is>
          <t>AUTRES INDEMNITES ET AVANTAGES</t>
        </is>
      </c>
      <c r="C33" s="2272" t="inlineStr">
        <is>
          <t>Opex27</t>
        </is>
      </c>
      <c r="D33" s="3063" t="n"/>
      <c r="E33" s="3064" t="n"/>
      <c r="F33" s="3064" t="n"/>
      <c r="G33" s="3064" t="n">
        <v>0</v>
      </c>
      <c r="H33" s="1958" t="n"/>
      <c r="I33" s="1031" t="n"/>
      <c r="J33" s="3063" t="n"/>
      <c r="K33" s="3064" t="n"/>
      <c r="L33" s="3064" t="n"/>
      <c r="M33" s="3064" t="n">
        <v>0</v>
      </c>
      <c r="N33" s="1958" t="n"/>
      <c r="O33" s="938" t="n"/>
      <c r="P33" s="3063" t="n"/>
      <c r="Q33" s="3064" t="n"/>
      <c r="R33" s="3064" t="n"/>
      <c r="S33" s="3064" t="n">
        <v>0</v>
      </c>
      <c r="T33" s="1958" t="n"/>
      <c r="U33" s="3058" t="n"/>
      <c r="V33" s="3063" t="n"/>
      <c r="W33" s="3064" t="n"/>
      <c r="X33" s="3064" t="n"/>
      <c r="Y33" s="3064" t="n"/>
      <c r="Z33" s="3064" t="n"/>
      <c r="AA33" s="3064" t="n">
        <v>0</v>
      </c>
      <c r="AB33" s="1958" t="n"/>
      <c r="AC33" s="938" t="n"/>
      <c r="AD33" s="3063" t="n"/>
      <c r="AE33" s="3064" t="n"/>
      <c r="AF33" s="3064" t="n"/>
      <c r="AG33" s="3064" t="n"/>
      <c r="AH33" s="3064" t="n"/>
      <c r="AI33" s="3064" t="n">
        <v>0</v>
      </c>
      <c r="AJ33" s="1958" t="n"/>
      <c r="AK33" s="938" t="n"/>
      <c r="AL33" s="3063" t="n">
        <v>0</v>
      </c>
      <c r="AM33" s="3064" t="n"/>
      <c r="AN33" s="3064" t="n"/>
      <c r="AO33" s="3064" t="n"/>
      <c r="AP33" s="3064" t="n"/>
      <c r="AQ33" s="3064" t="n"/>
      <c r="AR33" s="3064" t="n"/>
      <c r="AS33" s="1958" t="n"/>
      <c r="AT33" s="3059" t="n"/>
      <c r="AU33" s="3063" t="n"/>
      <c r="AV33" s="3064" t="n"/>
      <c r="AW33" s="3064" t="n"/>
      <c r="AX33" s="3064" t="n"/>
      <c r="AY33" s="3064" t="n"/>
      <c r="AZ33" s="3064" t="n"/>
      <c r="BA33" s="1958" t="n"/>
      <c r="BB33" s="938" t="n"/>
      <c r="BC33" s="3063" t="n"/>
      <c r="BD33" s="3064" t="n"/>
      <c r="BE33" s="3064" t="n"/>
      <c r="BF33" s="3064" t="n"/>
      <c r="BG33" s="3064" t="n"/>
      <c r="BH33" s="3064" t="n"/>
      <c r="BI33" s="1958" t="n"/>
      <c r="BJ33" s="3065" t="n"/>
      <c r="BK33" s="3063" t="n"/>
      <c r="BL33" s="3064" t="n"/>
      <c r="BM33" s="3064" t="n"/>
      <c r="BN33" s="3064" t="n"/>
      <c r="BO33" s="3064" t="n"/>
      <c r="BP33" s="3064" t="n"/>
      <c r="BQ33" s="3064" t="n"/>
      <c r="BR33" s="1958" t="n"/>
      <c r="BS33" s="3065" t="n"/>
      <c r="BT33" s="3063" t="n"/>
      <c r="BU33" s="3064" t="n"/>
      <c r="BV33" s="3064" t="n"/>
      <c r="BW33" s="3064" t="n"/>
      <c r="BX33" s="3064" t="n"/>
      <c r="BY33" s="3064" t="n"/>
      <c r="BZ33" s="1958" t="n"/>
      <c r="CA33" s="3028" t="n"/>
      <c r="CB33" s="3063" t="n"/>
      <c r="CC33" s="3064" t="n"/>
      <c r="CD33" s="3064" t="n"/>
      <c r="CE33" s="3064" t="n"/>
      <c r="CF33" s="3064" t="n"/>
      <c r="CG33" s="3064" t="n"/>
      <c r="CH33" s="1958" t="n"/>
      <c r="CI33" s="3028" t="n"/>
      <c r="CJ33" s="3063" t="n"/>
      <c r="CK33" s="3064" t="n"/>
      <c r="CL33" s="3064" t="n"/>
      <c r="CM33" s="3064" t="n"/>
      <c r="CN33" s="3064" t="n"/>
      <c r="CO33" s="3064" t="n"/>
      <c r="CP33" s="1958" t="n"/>
      <c r="CQ33" s="938" t="n"/>
      <c r="CR33" s="3063">
        <f>SUMIF($D$5:$CQ$5,CR$5,$D33:$CQ33)</f>
        <v/>
      </c>
      <c r="CS33" s="3064">
        <f>SUMIF($D$5:$CQ$5,CS$5,$D33:$CQ33)</f>
        <v/>
      </c>
      <c r="CT33" s="3064">
        <f>SUMIF($D$5:$CQ$5,CT$5,$D33:$CQ33)+SUMIF($D$5:$BI$5,CR$5,$D33:$BI33)</f>
        <v/>
      </c>
      <c r="CU33" s="3064">
        <f>+CR33-CS33</f>
        <v/>
      </c>
      <c r="CV33" s="3064">
        <f>+CR33-CT33</f>
        <v/>
      </c>
      <c r="CW33" s="3064">
        <f>SUMIF($D$5:$CQ$5,CW$5,$D33:$CQ33)</f>
        <v/>
      </c>
      <c r="CX33" s="1958">
        <f>IFERROR(CR33/CW33-1, "-")</f>
        <v/>
      </c>
      <c r="CY33" s="1137" t="n"/>
      <c r="CZ33" s="3066" t="n">
        <v>0</v>
      </c>
      <c r="DA33" s="3064" t="n">
        <v>0</v>
      </c>
      <c r="DB33" s="3064" t="n"/>
      <c r="DC33" s="3064" t="n"/>
      <c r="DD33" s="3064" t="n">
        <v>0</v>
      </c>
      <c r="DE33" s="1958" t="n"/>
      <c r="DF33" s="1958" t="n"/>
      <c r="DG33" s="409" t="n"/>
      <c r="DH33" s="409" t="n"/>
      <c r="DI33" s="3051" t="n"/>
      <c r="DJ33" s="3041">
        <f>SUM(D33,J33,P33,V33,AD33,AL33,AU33,BC33,BK33,BT33,CB33,CJ33)-CR33</f>
        <v/>
      </c>
      <c r="DK33" s="3041">
        <f>SUM(E33,K33,Q33,W33,AE33,AM33,AV33,BD33,BL33,BU33,CC33,CK33)-CS33</f>
        <v/>
      </c>
      <c r="DL33" s="3041">
        <f>SUM(G33,M33,S33,AA33,AI33,AR33,AZ33,BH33,BQ33,BY33,CG33,CO33)-CW33</f>
        <v/>
      </c>
      <c r="DM33" s="3041">
        <f>SUM(D33,J33,P33,V33,AD33,AL33,AU33,BC33,,BN33,BV33,CD33,CL33)-CT33</f>
        <v/>
      </c>
      <c r="DN33" s="3051" t="n"/>
      <c r="DO33" s="3051" t="n"/>
      <c r="DP33" s="3067" t="n"/>
      <c r="DQ33" s="3053">
        <f>-CR33+DP33/10^6</f>
        <v/>
      </c>
      <c r="DR33" s="3041">
        <f>SUM(E33,K33,Q33,W33,AE33,AM33,AV33,BD33,BL33,BU33,CC33,CK33)-CS33</f>
        <v/>
      </c>
      <c r="DS33" s="3041">
        <f>SUM(D33,J33,P33,V33,AD33,AL33,AU33,BC33,,BN33,BV33,CD33,CL33)-CT33</f>
        <v/>
      </c>
      <c r="DT33" s="3054" t="n"/>
      <c r="DU33" s="865" t="n"/>
      <c r="DV33" s="3055">
        <f>DU33-CJ33</f>
        <v/>
      </c>
      <c r="DX33" s="2878">
        <f>(CS33-CZ33)*10^6</f>
        <v/>
      </c>
      <c r="DY33" s="2878">
        <f>(CT33-DC33)*10^6</f>
        <v/>
      </c>
      <c r="DZ33" s="2878">
        <f>(CW33-DD33)*10^6</f>
        <v/>
      </c>
      <c r="EB33" s="3056" t="n"/>
    </row>
    <row customFormat="1" customHeight="1" ht="19.5" outlineLevel="1" r="34" s="424">
      <c r="A34" s="406" t="n"/>
      <c r="B34" s="1956" t="inlineStr">
        <is>
          <t>FRAIS DE FORMATION DU PERSONNE</t>
        </is>
      </c>
      <c r="C34" s="2272" t="inlineStr">
        <is>
          <t>Opex28</t>
        </is>
      </c>
      <c r="D34" s="3063" t="n"/>
      <c r="E34" s="3064" t="n"/>
      <c r="F34" s="3064" t="n"/>
      <c r="G34" s="3064" t="n">
        <v>0</v>
      </c>
      <c r="H34" s="1958" t="n"/>
      <c r="I34" s="1031" t="n"/>
      <c r="J34" s="3063" t="n"/>
      <c r="K34" s="3064" t="n"/>
      <c r="L34" s="3064" t="n"/>
      <c r="M34" s="3064" t="n">
        <v>0</v>
      </c>
      <c r="N34" s="1958" t="n"/>
      <c r="O34" s="938" t="n"/>
      <c r="P34" s="3063" t="n"/>
      <c r="Q34" s="3064" t="n"/>
      <c r="R34" s="3064" t="n"/>
      <c r="S34" s="3064" t="n">
        <v>0</v>
      </c>
      <c r="T34" s="1958" t="n"/>
      <c r="U34" s="3058" t="n"/>
      <c r="V34" s="3063" t="n"/>
      <c r="W34" s="3064" t="n"/>
      <c r="X34" s="3064" t="n"/>
      <c r="Y34" s="3064" t="n"/>
      <c r="Z34" s="3064" t="n"/>
      <c r="AA34" s="3064" t="n">
        <v>0</v>
      </c>
      <c r="AB34" s="1958" t="n"/>
      <c r="AC34" s="938" t="n"/>
      <c r="AD34" s="3063" t="n"/>
      <c r="AE34" s="3064" t="n"/>
      <c r="AF34" s="3064" t="n"/>
      <c r="AG34" s="3064" t="n"/>
      <c r="AH34" s="3064" t="n"/>
      <c r="AI34" s="3064" t="n">
        <v>0</v>
      </c>
      <c r="AJ34" s="1958" t="n"/>
      <c r="AK34" s="938" t="n"/>
      <c r="AL34" s="3063" t="n"/>
      <c r="AM34" s="3064" t="n"/>
      <c r="AN34" s="3064" t="n"/>
      <c r="AO34" s="3064" t="n"/>
      <c r="AP34" s="3064" t="n"/>
      <c r="AQ34" s="3064" t="n"/>
      <c r="AR34" s="3064" t="n"/>
      <c r="AS34" s="1958" t="n"/>
      <c r="AT34" s="3059" t="n"/>
      <c r="AU34" s="3063" t="n"/>
      <c r="AV34" s="3064" t="n"/>
      <c r="AW34" s="3064" t="n"/>
      <c r="AX34" s="3064" t="n"/>
      <c r="AY34" s="3064" t="n"/>
      <c r="AZ34" s="3064" t="n"/>
      <c r="BA34" s="1958" t="n"/>
      <c r="BB34" s="938" t="n"/>
      <c r="BC34" s="3063" t="n"/>
      <c r="BD34" s="3064" t="n"/>
      <c r="BE34" s="3064" t="n"/>
      <c r="BF34" s="3064" t="n"/>
      <c r="BG34" s="3064" t="n"/>
      <c r="BH34" s="3064" t="n"/>
      <c r="BI34" s="1958" t="n"/>
      <c r="BJ34" s="3065" t="n"/>
      <c r="BK34" s="3063" t="n"/>
      <c r="BL34" s="3064" t="n"/>
      <c r="BM34" s="3064" t="n"/>
      <c r="BN34" s="3064" t="n"/>
      <c r="BO34" s="3064" t="n"/>
      <c r="BP34" s="3064" t="n"/>
      <c r="BQ34" s="3064" t="n"/>
      <c r="BR34" s="1958" t="n"/>
      <c r="BS34" s="3065" t="n"/>
      <c r="BT34" s="3063" t="n"/>
      <c r="BU34" s="3064" t="n"/>
      <c r="BV34" s="3064" t="n"/>
      <c r="BW34" s="3064" t="n"/>
      <c r="BX34" s="3064" t="n"/>
      <c r="BY34" s="3064" t="n"/>
      <c r="BZ34" s="1958" t="n"/>
      <c r="CA34" s="3028" t="n"/>
      <c r="CB34" s="3063" t="n"/>
      <c r="CC34" s="3064" t="n"/>
      <c r="CD34" s="3064" t="n"/>
      <c r="CE34" s="3064" t="n"/>
      <c r="CF34" s="3064" t="n"/>
      <c r="CG34" s="3064" t="n"/>
      <c r="CH34" s="1958" t="n"/>
      <c r="CI34" s="3028" t="n"/>
      <c r="CJ34" s="3063" t="n"/>
      <c r="CK34" s="3064" t="n"/>
      <c r="CL34" s="3064" t="n"/>
      <c r="CM34" s="3064" t="n"/>
      <c r="CN34" s="3064" t="n"/>
      <c r="CO34" s="3064" t="n"/>
      <c r="CP34" s="1958" t="n"/>
      <c r="CQ34" s="938" t="n"/>
      <c r="CR34" s="3063">
        <f>SUMIF($D$5:$CQ$5,CR$5,$D34:$CQ34)</f>
        <v/>
      </c>
      <c r="CS34" s="3064">
        <f>SUMIF($D$5:$CQ$5,CS$5,$D34:$CQ34)</f>
        <v/>
      </c>
      <c r="CT34" s="3064">
        <f>SUMIF($D$5:$CQ$5,CT$5,$D34:$CQ34)+SUMIF($D$5:$BI$5,CR$5,$D34:$BI34)</f>
        <v/>
      </c>
      <c r="CU34" s="3064">
        <f>+CR34-CS34</f>
        <v/>
      </c>
      <c r="CV34" s="3064">
        <f>+CR34-CT34</f>
        <v/>
      </c>
      <c r="CW34" s="3064">
        <f>SUMIF($D$5:$CQ$5,CW$5,$D34:$CQ34)</f>
        <v/>
      </c>
      <c r="CX34" s="1958">
        <f>IFERROR(CR34/CW34-1, "-")</f>
        <v/>
      </c>
      <c r="CY34" s="1137" t="n"/>
      <c r="CZ34" s="3066" t="n">
        <v>0</v>
      </c>
      <c r="DA34" s="3064" t="n">
        <v>0</v>
      </c>
      <c r="DB34" s="3064" t="n"/>
      <c r="DC34" s="3064" t="n"/>
      <c r="DD34" s="3064" t="n">
        <v>0</v>
      </c>
      <c r="DE34" s="1958" t="n"/>
      <c r="DF34" s="1958" t="n"/>
      <c r="DG34" s="409" t="n"/>
      <c r="DH34" s="409" t="n"/>
      <c r="DI34" s="3051" t="n"/>
      <c r="DJ34" s="3041">
        <f>SUM(D34,J34,P34,V34,AD34,AL34,AU34,BC34,BK34,BT34,CB34,CJ34)-CR34</f>
        <v/>
      </c>
      <c r="DK34" s="3041">
        <f>SUM(E34,K34,Q34,W34,AE34,AM34,AV34,BD34,BL34,BU34,CC34,CK34)-CS34</f>
        <v/>
      </c>
      <c r="DL34" s="3041">
        <f>SUM(G34,M34,S34,AA34,AI34,AR34,AZ34,BH34,BQ34,BY34,CG34,CO34)-CW34</f>
        <v/>
      </c>
      <c r="DM34" s="3041">
        <f>SUM(D34,J34,P34,V34,AD34,AL34,AU34,BC34,,BN34,BV34,CD34,CL34)-CT34</f>
        <v/>
      </c>
      <c r="DN34" s="3051" t="n"/>
      <c r="DO34" s="3051" t="n"/>
      <c r="DP34" s="3067" t="n"/>
      <c r="DQ34" s="3053">
        <f>-CR34+DP34/10^6</f>
        <v/>
      </c>
      <c r="DR34" s="3041">
        <f>SUM(E34,K34,Q34,W34,AE34,AM34,AV34,BD34,BL34,BU34,CC34,CK34)-CS34</f>
        <v/>
      </c>
      <c r="DS34" s="3041">
        <f>SUM(D34,J34,P34,V34,AD34,AL34,AU34,BC34,,BN34,BV34,CD34,CL34)-CT34</f>
        <v/>
      </c>
      <c r="DT34" s="3054" t="n"/>
      <c r="DU34" s="865" t="n"/>
      <c r="DV34" s="3055">
        <f>DU34-CJ34</f>
        <v/>
      </c>
      <c r="DX34" s="2878">
        <f>(CS34-CZ34)*10^6</f>
        <v/>
      </c>
      <c r="DY34" s="2878">
        <f>(CT34-DC34)*10^6</f>
        <v/>
      </c>
      <c r="DZ34" s="2878">
        <f>(CW34-DD34)*10^6</f>
        <v/>
      </c>
      <c r="EB34" s="3056" t="n"/>
    </row>
    <row customFormat="1" customHeight="1" ht="19.5" outlineLevel="1" r="35" s="424">
      <c r="A35" s="406" t="n"/>
      <c r="B35" s="1956" t="inlineStr">
        <is>
          <t>TRANSPORT PERSONNEL</t>
        </is>
      </c>
      <c r="C35" s="2272" t="inlineStr">
        <is>
          <t>Opex29</t>
        </is>
      </c>
      <c r="D35" s="3063" t="n"/>
      <c r="E35" s="3064" t="n"/>
      <c r="F35" s="3064" t="n"/>
      <c r="G35" s="3064" t="n">
        <v>0</v>
      </c>
      <c r="H35" s="1958" t="n"/>
      <c r="I35" s="1031" t="n"/>
      <c r="J35" s="3063" t="n"/>
      <c r="K35" s="3064" t="n"/>
      <c r="L35" s="3064" t="n"/>
      <c r="M35" s="3064" t="n">
        <v>0</v>
      </c>
      <c r="N35" s="1958" t="n"/>
      <c r="O35" s="938" t="n"/>
      <c r="P35" s="3063" t="n"/>
      <c r="Q35" s="3064" t="n"/>
      <c r="R35" s="3064" t="n"/>
      <c r="S35" s="3064" t="n">
        <v>0</v>
      </c>
      <c r="T35" s="1958" t="n"/>
      <c r="U35" s="3058" t="n"/>
      <c r="V35" s="3063" t="n"/>
      <c r="W35" s="3064" t="n"/>
      <c r="X35" s="3064" t="n"/>
      <c r="Y35" s="3064" t="n"/>
      <c r="Z35" s="3064" t="n"/>
      <c r="AA35" s="3064" t="n">
        <v>0</v>
      </c>
      <c r="AB35" s="1958" t="n"/>
      <c r="AC35" s="938" t="n"/>
      <c r="AD35" s="3063" t="n"/>
      <c r="AE35" s="3064" t="n"/>
      <c r="AF35" s="3064" t="n"/>
      <c r="AG35" s="3064" t="n"/>
      <c r="AH35" s="3064" t="n"/>
      <c r="AI35" s="3064" t="n">
        <v>0</v>
      </c>
      <c r="AJ35" s="1958" t="n"/>
      <c r="AK35" s="938" t="n"/>
      <c r="AL35" s="3063" t="n"/>
      <c r="AM35" s="3064" t="n"/>
      <c r="AN35" s="3064" t="n"/>
      <c r="AO35" s="3064" t="n"/>
      <c r="AP35" s="3064" t="n"/>
      <c r="AQ35" s="3064" t="n"/>
      <c r="AR35" s="3064" t="n"/>
      <c r="AS35" s="1958" t="n"/>
      <c r="AT35" s="3059" t="n"/>
      <c r="AU35" s="3063" t="n"/>
      <c r="AV35" s="3064" t="n"/>
      <c r="AW35" s="3064" t="n"/>
      <c r="AX35" s="3064" t="n"/>
      <c r="AY35" s="3064" t="n"/>
      <c r="AZ35" s="3064" t="n"/>
      <c r="BA35" s="1958" t="n"/>
      <c r="BB35" s="938" t="n"/>
      <c r="BC35" s="3063" t="n"/>
      <c r="BD35" s="3064" t="n"/>
      <c r="BE35" s="3064" t="n"/>
      <c r="BF35" s="3064" t="n"/>
      <c r="BG35" s="3064" t="n"/>
      <c r="BH35" s="3064" t="n"/>
      <c r="BI35" s="1958" t="n"/>
      <c r="BJ35" s="3065" t="n"/>
      <c r="BK35" s="3063" t="n"/>
      <c r="BL35" s="3064" t="n"/>
      <c r="BM35" s="3064" t="n"/>
      <c r="BN35" s="3064" t="n"/>
      <c r="BO35" s="3064" t="n"/>
      <c r="BP35" s="3064" t="n"/>
      <c r="BQ35" s="3064" t="n"/>
      <c r="BR35" s="1958" t="n"/>
      <c r="BS35" s="3065" t="n"/>
      <c r="BT35" s="3063" t="n"/>
      <c r="BU35" s="3064" t="n"/>
      <c r="BV35" s="3064" t="n"/>
      <c r="BW35" s="3064" t="n"/>
      <c r="BX35" s="3064" t="n"/>
      <c r="BY35" s="3064" t="n"/>
      <c r="BZ35" s="1958" t="n"/>
      <c r="CA35" s="3028" t="n"/>
      <c r="CB35" s="3063" t="n"/>
      <c r="CC35" s="3064" t="n"/>
      <c r="CD35" s="3064" t="n"/>
      <c r="CE35" s="3064" t="n"/>
      <c r="CF35" s="3064" t="n"/>
      <c r="CG35" s="3064" t="n"/>
      <c r="CH35" s="1958" t="n"/>
      <c r="CI35" s="3028" t="n"/>
      <c r="CJ35" s="3063" t="n"/>
      <c r="CK35" s="3064" t="n"/>
      <c r="CL35" s="3064" t="n"/>
      <c r="CM35" s="3064" t="n"/>
      <c r="CN35" s="3064" t="n"/>
      <c r="CO35" s="3064" t="n"/>
      <c r="CP35" s="1958" t="n"/>
      <c r="CQ35" s="938" t="n"/>
      <c r="CR35" s="3063">
        <f>SUMIF($D$5:$CQ$5,CR$5,$D35:$CQ35)</f>
        <v/>
      </c>
      <c r="CS35" s="3064">
        <f>SUMIF($D$5:$CQ$5,CS$5,$D35:$CQ35)</f>
        <v/>
      </c>
      <c r="CT35" s="3064">
        <f>SUMIF($D$5:$CQ$5,CT$5,$D35:$CQ35)+SUMIF($D$5:$BI$5,CR$5,$D35:$BI35)</f>
        <v/>
      </c>
      <c r="CU35" s="3064">
        <f>+CR35-CS35</f>
        <v/>
      </c>
      <c r="CV35" s="3064">
        <f>+CR35-CT35</f>
        <v/>
      </c>
      <c r="CW35" s="3064">
        <f>SUMIF($D$5:$CQ$5,CW$5,$D35:$CQ35)</f>
        <v/>
      </c>
      <c r="CX35" s="1958">
        <f>IFERROR(CR35/CW35-1, "-")</f>
        <v/>
      </c>
      <c r="CY35" s="1137" t="n"/>
      <c r="CZ35" s="3066" t="n">
        <v>0</v>
      </c>
      <c r="DA35" s="3064" t="n">
        <v>0</v>
      </c>
      <c r="DB35" s="3064" t="n"/>
      <c r="DC35" s="3064" t="n"/>
      <c r="DD35" s="3064" t="n">
        <v>0</v>
      </c>
      <c r="DE35" s="1958" t="n"/>
      <c r="DF35" s="1958" t="n"/>
      <c r="DG35" s="409" t="n"/>
      <c r="DH35" s="409" t="n"/>
      <c r="DI35" s="3051" t="n"/>
      <c r="DJ35" s="3041">
        <f>SUM(D35,J35,P35,V35,AD35,AL35,AU35,BC35,BK35,BT35,CB35,CJ35)-CR35</f>
        <v/>
      </c>
      <c r="DK35" s="3041">
        <f>SUM(E35,K35,Q35,W35,AE35,AM35,AV35,BD35,BL35,BU35,CC35,CK35)-CS35</f>
        <v/>
      </c>
      <c r="DL35" s="3041">
        <f>SUM(G35,M35,S35,AA35,AI35,AR35,AZ35,BH35,BQ35,BY35,CG35,CO35)-CW35</f>
        <v/>
      </c>
      <c r="DM35" s="3041">
        <f>SUM(D35,J35,P35,V35,AD35,AL35,AU35,BC35,,BN35,BV35,CD35,CL35)-CT35</f>
        <v/>
      </c>
      <c r="DN35" s="3051" t="n"/>
      <c r="DO35" s="3051" t="n"/>
      <c r="DP35" s="3067" t="n"/>
      <c r="DQ35" s="3053">
        <f>-CR35+DP35/10^6</f>
        <v/>
      </c>
      <c r="DR35" s="3041">
        <f>SUM(E35,K35,Q35,W35,AE35,AM35,AV35,BD35,BL35,BU35,CC35,CK35)-CS35</f>
        <v/>
      </c>
      <c r="DS35" s="3041">
        <f>SUM(D35,J35,P35,V35,AD35,AL35,AU35,BC35,,BN35,BV35,CD35,CL35)-CT35</f>
        <v/>
      </c>
      <c r="DT35" s="3054" t="n"/>
      <c r="DU35" s="865" t="n"/>
      <c r="DV35" s="3055">
        <f>DU35-CJ35</f>
        <v/>
      </c>
      <c r="DX35" s="2878">
        <f>(CS35-CZ35)*10^6</f>
        <v/>
      </c>
      <c r="DY35" s="2878">
        <f>(CT35-DC35)*10^6</f>
        <v/>
      </c>
      <c r="DZ35" s="2878">
        <f>(CW35-DD35)*10^6</f>
        <v/>
      </c>
      <c r="EB35" s="3056" t="n"/>
    </row>
    <row customFormat="1" customHeight="1" ht="19.5" outlineLevel="1" r="36" s="424">
      <c r="A36" s="406" t="n"/>
      <c r="B36" s="1956" t="inlineStr">
        <is>
          <t>RECEPTIONS PERSONNEL</t>
        </is>
      </c>
      <c r="C36" s="2272" t="inlineStr">
        <is>
          <t>Opex30</t>
        </is>
      </c>
      <c r="D36" s="3063" t="n"/>
      <c r="E36" s="3064" t="n"/>
      <c r="F36" s="3064" t="n"/>
      <c r="G36" s="3064" t="n">
        <v>0</v>
      </c>
      <c r="H36" s="1958" t="n"/>
      <c r="I36" s="1031" t="n"/>
      <c r="J36" s="3063" t="n"/>
      <c r="K36" s="3064" t="n"/>
      <c r="L36" s="3064" t="n"/>
      <c r="M36" s="3064" t="n">
        <v>0</v>
      </c>
      <c r="N36" s="1958" t="n"/>
      <c r="O36" s="938" t="n"/>
      <c r="P36" s="3063" t="n"/>
      <c r="Q36" s="3064" t="n"/>
      <c r="R36" s="3064" t="n"/>
      <c r="S36" s="3064" t="n">
        <v>0</v>
      </c>
      <c r="T36" s="1958" t="n"/>
      <c r="U36" s="3058" t="n"/>
      <c r="V36" s="3063" t="n"/>
      <c r="W36" s="3064" t="n"/>
      <c r="X36" s="3064" t="n"/>
      <c r="Y36" s="3064" t="n"/>
      <c r="Z36" s="3064" t="n"/>
      <c r="AA36" s="3064" t="n">
        <v>0</v>
      </c>
      <c r="AB36" s="1958" t="n"/>
      <c r="AC36" s="938" t="n"/>
      <c r="AD36" s="3063" t="n"/>
      <c r="AE36" s="3064" t="n"/>
      <c r="AF36" s="3064" t="n"/>
      <c r="AG36" s="3064" t="n"/>
      <c r="AH36" s="3064" t="n"/>
      <c r="AI36" s="3064" t="n">
        <v>0</v>
      </c>
      <c r="AJ36" s="1958" t="n"/>
      <c r="AK36" s="938" t="n"/>
      <c r="AL36" s="3063" t="n"/>
      <c r="AM36" s="3064" t="n"/>
      <c r="AN36" s="3064" t="n"/>
      <c r="AO36" s="3064" t="n"/>
      <c r="AP36" s="3064" t="n"/>
      <c r="AQ36" s="3064" t="n"/>
      <c r="AR36" s="3064" t="n"/>
      <c r="AS36" s="1958" t="n"/>
      <c r="AT36" s="3059" t="n"/>
      <c r="AU36" s="3063" t="n"/>
      <c r="AV36" s="3064" t="n"/>
      <c r="AW36" s="3064" t="n"/>
      <c r="AX36" s="3064" t="n"/>
      <c r="AY36" s="3064" t="n"/>
      <c r="AZ36" s="3064" t="n"/>
      <c r="BA36" s="1958" t="n"/>
      <c r="BB36" s="938" t="n"/>
      <c r="BC36" s="3063" t="n"/>
      <c r="BD36" s="3064" t="n"/>
      <c r="BE36" s="3064" t="n"/>
      <c r="BF36" s="3064" t="n"/>
      <c r="BG36" s="3064" t="n"/>
      <c r="BH36" s="3064" t="n"/>
      <c r="BI36" s="1958" t="n"/>
      <c r="BJ36" s="3065" t="n"/>
      <c r="BK36" s="3063" t="n"/>
      <c r="BL36" s="3064" t="n"/>
      <c r="BM36" s="3064" t="n"/>
      <c r="BN36" s="3064" t="n"/>
      <c r="BO36" s="3064" t="n"/>
      <c r="BP36" s="3064" t="n"/>
      <c r="BQ36" s="3064" t="n"/>
      <c r="BR36" s="1958" t="n"/>
      <c r="BS36" s="3065" t="n"/>
      <c r="BT36" s="3063" t="n"/>
      <c r="BU36" s="3064" t="n"/>
      <c r="BV36" s="3064" t="n"/>
      <c r="BW36" s="3064" t="n"/>
      <c r="BX36" s="3064" t="n"/>
      <c r="BY36" s="3064" t="n"/>
      <c r="BZ36" s="1958" t="n"/>
      <c r="CA36" s="3028" t="n"/>
      <c r="CB36" s="3063" t="n"/>
      <c r="CC36" s="3064" t="n"/>
      <c r="CD36" s="3064" t="n"/>
      <c r="CE36" s="3064" t="n"/>
      <c r="CF36" s="3064" t="n"/>
      <c r="CG36" s="3064" t="n"/>
      <c r="CH36" s="1958" t="n"/>
      <c r="CI36" s="3028" t="n"/>
      <c r="CJ36" s="3063" t="n"/>
      <c r="CK36" s="3064" t="n"/>
      <c r="CL36" s="3064" t="n"/>
      <c r="CM36" s="3064" t="n"/>
      <c r="CN36" s="3064" t="n"/>
      <c r="CO36" s="3064" t="n"/>
      <c r="CP36" s="1958" t="n"/>
      <c r="CQ36" s="938" t="n"/>
      <c r="CR36" s="3063">
        <f>SUMIF($D$5:$CQ$5,CR$5,$D36:$CQ36)</f>
        <v/>
      </c>
      <c r="CS36" s="3064">
        <f>SUMIF($D$5:$CQ$5,CS$5,$D36:$CQ36)</f>
        <v/>
      </c>
      <c r="CT36" s="3064">
        <f>SUMIF($D$5:$CQ$5,CT$5,$D36:$CQ36)+SUMIF($D$5:$BI$5,CR$5,$D36:$BI36)</f>
        <v/>
      </c>
      <c r="CU36" s="3064">
        <f>+CR36-CS36</f>
        <v/>
      </c>
      <c r="CV36" s="3064">
        <f>+CR36-CT36</f>
        <v/>
      </c>
      <c r="CW36" s="3064">
        <f>SUMIF($D$5:$CQ$5,CW$5,$D36:$CQ36)</f>
        <v/>
      </c>
      <c r="CX36" s="1958">
        <f>IFERROR(CR36/CW36-1, "-")</f>
        <v/>
      </c>
      <c r="CY36" s="1137" t="n"/>
      <c r="CZ36" s="3066" t="n">
        <v>0</v>
      </c>
      <c r="DA36" s="3064" t="n">
        <v>0</v>
      </c>
      <c r="DB36" s="3064" t="n"/>
      <c r="DC36" s="3064" t="n"/>
      <c r="DD36" s="3064" t="n">
        <v>0</v>
      </c>
      <c r="DE36" s="1958" t="n"/>
      <c r="DF36" s="1958" t="n"/>
      <c r="DG36" s="409" t="n"/>
      <c r="DH36" s="409" t="n"/>
      <c r="DI36" s="3051" t="n"/>
      <c r="DJ36" s="3041">
        <f>SUM(D36,J36,P36,V36,AD36,AL36,AU36,BC36,BK36,BT36,CB36,CJ36)-CR36</f>
        <v/>
      </c>
      <c r="DK36" s="3041">
        <f>SUM(E36,K36,Q36,W36,AE36,AM36,AV36,BD36,BL36,BU36,CC36,CK36)-CS36</f>
        <v/>
      </c>
      <c r="DL36" s="3041">
        <f>SUM(G36,M36,S36,AA36,AI36,AR36,AZ36,BH36,BQ36,BY36,CG36,CO36)-CW36</f>
        <v/>
      </c>
      <c r="DM36" s="3041">
        <f>SUM(D36,J36,P36,V36,AD36,AL36,AU36,BC36,,BN36,BV36,CD36,CL36)-CT36</f>
        <v/>
      </c>
      <c r="DN36" s="3051" t="n"/>
      <c r="DO36" s="3051" t="n"/>
      <c r="DP36" s="3067" t="n"/>
      <c r="DQ36" s="3053">
        <f>-CR36+DP36/10^6</f>
        <v/>
      </c>
      <c r="DR36" s="3041">
        <f>SUM(E36,K36,Q36,W36,AE36,AM36,AV36,BD36,BL36,BU36,CC36,CK36)-CS36</f>
        <v/>
      </c>
      <c r="DS36" s="3041">
        <f>SUM(D36,J36,P36,V36,AD36,AL36,AU36,BC36,,BN36,BV36,CD36,CL36)-CT36</f>
        <v/>
      </c>
      <c r="DT36" s="3054" t="n"/>
      <c r="DU36" s="865" t="n"/>
      <c r="DV36" s="3055">
        <f>DU36-CJ36</f>
        <v/>
      </c>
      <c r="DX36" s="2878">
        <f>(CS36-CZ36)*10^6</f>
        <v/>
      </c>
      <c r="DY36" s="2878">
        <f>(CT36-DC36)*10^6</f>
        <v/>
      </c>
      <c r="DZ36" s="2878">
        <f>(CW36-DD36)*10^6</f>
        <v/>
      </c>
      <c r="EB36" s="3056" t="n"/>
    </row>
    <row customFormat="1" customHeight="1" ht="19.5" outlineLevel="1" r="37" s="424">
      <c r="A37" s="406" t="n"/>
      <c r="B37" s="1956" t="inlineStr">
        <is>
          <t>ASSURANCE DU PERSONNEL</t>
        </is>
      </c>
      <c r="C37" s="2272" t="inlineStr">
        <is>
          <t>Opex31</t>
        </is>
      </c>
      <c r="D37" s="3063" t="n">
        <v>11.278049</v>
      </c>
      <c r="E37" s="3064" t="n">
        <v>18.06304</v>
      </c>
      <c r="F37" s="3064" t="n"/>
      <c r="G37" s="3064" t="n">
        <v>13.096269</v>
      </c>
      <c r="H37" s="1958" t="n"/>
      <c r="I37" s="1031" t="n"/>
      <c r="J37" s="3063" t="n">
        <v>15.028051</v>
      </c>
      <c r="K37" s="3064" t="n">
        <v>18.06304</v>
      </c>
      <c r="L37" s="3064" t="n"/>
      <c r="M37" s="3064" t="n">
        <v>12.142748</v>
      </c>
      <c r="N37" s="1958" t="n"/>
      <c r="O37" s="938" t="n"/>
      <c r="P37" s="3063" t="n">
        <v>15.050325</v>
      </c>
      <c r="Q37" s="3064" t="n">
        <v>18.06304</v>
      </c>
      <c r="R37" s="3064" t="n"/>
      <c r="S37" s="3064" t="n">
        <v>12.559337</v>
      </c>
      <c r="T37" s="1958" t="n"/>
      <c r="U37" s="3058" t="n"/>
      <c r="V37" s="3063" t="n">
        <v>14.991809</v>
      </c>
      <c r="W37" s="3064" t="n">
        <v>18.06304</v>
      </c>
      <c r="X37" s="3064" t="n">
        <v>18.06304</v>
      </c>
      <c r="Y37" s="3064" t="n"/>
      <c r="Z37" s="3064" t="n"/>
      <c r="AA37" s="3064" t="n">
        <v>12.559339</v>
      </c>
      <c r="AB37" s="1958" t="n"/>
      <c r="AC37" s="938" t="n"/>
      <c r="AD37" s="3063" t="n">
        <v>15.035475</v>
      </c>
      <c r="AE37" s="3064" t="n">
        <v>18.06304</v>
      </c>
      <c r="AF37" s="3064" t="n">
        <v>18.06304</v>
      </c>
      <c r="AG37" s="3064" t="n"/>
      <c r="AH37" s="3064" t="n"/>
      <c r="AI37" s="3064" t="n">
        <v>12.781421</v>
      </c>
      <c r="AJ37" s="1958" t="n"/>
      <c r="AK37" s="938" t="n"/>
      <c r="AL37" s="3063" t="n">
        <v>15.035474</v>
      </c>
      <c r="AM37" s="3064" t="n">
        <v>18.06304</v>
      </c>
      <c r="AN37" s="3064" t="n"/>
      <c r="AO37" s="3064" t="n"/>
      <c r="AP37" s="3064" t="n"/>
      <c r="AQ37" s="3064" t="n"/>
      <c r="AR37" s="3064" t="n"/>
      <c r="AS37" s="1958" t="n"/>
      <c r="AT37" s="3059" t="n"/>
      <c r="AU37" s="3063" t="n"/>
      <c r="AV37" s="3064" t="n"/>
      <c r="AW37" s="3064" t="n"/>
      <c r="AX37" s="3064" t="n"/>
      <c r="AY37" s="3064" t="n"/>
      <c r="AZ37" s="3064" t="n"/>
      <c r="BA37" s="1958" t="n"/>
      <c r="BB37" s="938" t="n"/>
      <c r="BC37" s="3063" t="n"/>
      <c r="BD37" s="3064" t="n"/>
      <c r="BE37" s="3064" t="n"/>
      <c r="BF37" s="3064" t="n"/>
      <c r="BG37" s="3064" t="n"/>
      <c r="BH37" s="3064" t="n"/>
      <c r="BI37" s="1958" t="n"/>
      <c r="BJ37" s="3065" t="n"/>
      <c r="BK37" s="3063" t="n"/>
      <c r="BL37" s="3064" t="n"/>
      <c r="BM37" s="3064" t="n"/>
      <c r="BN37" s="3064" t="n"/>
      <c r="BO37" s="3064" t="n"/>
      <c r="BP37" s="3064" t="n"/>
      <c r="BQ37" s="3064" t="n"/>
      <c r="BR37" s="1958" t="n"/>
      <c r="BS37" s="3065" t="n"/>
      <c r="BT37" s="3063" t="n"/>
      <c r="BU37" s="3064" t="n"/>
      <c r="BV37" s="3064" t="n"/>
      <c r="BW37" s="3064" t="n"/>
      <c r="BX37" s="3064" t="n"/>
      <c r="BY37" s="3064" t="n"/>
      <c r="BZ37" s="1958" t="n"/>
      <c r="CA37" s="3028" t="n"/>
      <c r="CB37" s="3063" t="n"/>
      <c r="CC37" s="3064" t="n"/>
      <c r="CD37" s="3064" t="n"/>
      <c r="CE37" s="3064" t="n"/>
      <c r="CF37" s="3064" t="n"/>
      <c r="CG37" s="3069" t="n"/>
      <c r="CH37" s="1958" t="n"/>
      <c r="CI37" s="3028" t="n"/>
      <c r="CJ37" s="3063" t="n"/>
      <c r="CK37" s="3064" t="n"/>
      <c r="CL37" s="3064" t="n"/>
      <c r="CM37" s="3064" t="n"/>
      <c r="CN37" s="3064" t="n"/>
      <c r="CO37" s="3069" t="n"/>
      <c r="CP37" s="1958" t="n"/>
      <c r="CQ37" s="938" t="n"/>
      <c r="CR37" s="3063">
        <f>SUMIF($D$5:$CQ$5,CR$5,$D37:$CQ37)</f>
        <v/>
      </c>
      <c r="CS37" s="3064">
        <f>SUMIF($D$5:$CQ$5,CS$5,$D37:$CQ37)</f>
        <v/>
      </c>
      <c r="CT37" s="3064">
        <f>SUMIF($D$5:$CQ$5,CT$5,$D37:$CQ37)+SUMIF($D$5:$BI$5,CR$5,$D37:$BI37)</f>
        <v/>
      </c>
      <c r="CU37" s="3064">
        <f>+CR37-CS37</f>
        <v/>
      </c>
      <c r="CV37" s="3064">
        <f>+CR37-CT37</f>
        <v/>
      </c>
      <c r="CW37" s="3064">
        <f>SUMIF($D$5:$CQ$5,CW$5,$D37:$CQ37)</f>
        <v/>
      </c>
      <c r="CX37" s="1958">
        <f>IFERROR(CR37/CW37-1, "-")</f>
        <v/>
      </c>
      <c r="CY37" s="1137" t="n"/>
      <c r="CZ37" s="3066" t="n">
        <v>216.75648</v>
      </c>
      <c r="DA37" s="3064" t="n">
        <v>203.923785</v>
      </c>
      <c r="DB37" s="3064" t="n"/>
      <c r="DC37" s="3064" t="n"/>
      <c r="DD37" s="3064" t="n">
        <v>197.240533</v>
      </c>
      <c r="DE37" s="1958">
        <f>+CZ37/DD37-1</f>
        <v/>
      </c>
      <c r="DF37" s="1958">
        <f>+DA37/DD37-1</f>
        <v/>
      </c>
      <c r="DG37" s="409">
        <f>+DB37/DD37-1</f>
        <v/>
      </c>
      <c r="DH37" s="409">
        <f>+DC37/DD37-1</f>
        <v/>
      </c>
      <c r="DI37" s="3051" t="n"/>
      <c r="DJ37" s="3041">
        <f>SUM(D37,J37,P37,V37,AD37,AL37,AU37,BC37,BK37,BT37,CB37,CJ37)-CR37</f>
        <v/>
      </c>
      <c r="DK37" s="3041">
        <f>SUM(E37,K37,Q37,W37,AE37,AM37,AV37,BD37,BL37,BU37,CC37,CK37)-CS37</f>
        <v/>
      </c>
      <c r="DL37" s="3041">
        <f>SUM(G37,M37,S37,AA37,AI37,AR37,AZ37,BH37,BQ37,BY37,CG37,CO37)-CW37</f>
        <v/>
      </c>
      <c r="DM37" s="3041">
        <f>SUM(D37,J37,P37,V37,AD37,AL37,AU37,BC37,,BN37,BV37,CD37,CL37)-CT37</f>
        <v/>
      </c>
      <c r="DN37" s="3051" t="n"/>
      <c r="DO37" s="3051" t="n"/>
      <c r="DP37" s="3067" t="e">
        <v>#VALUE!</v>
      </c>
      <c r="DQ37" s="3053">
        <f>-CR37+DP37/10^6</f>
        <v/>
      </c>
      <c r="DR37" s="3041">
        <f>SUM(E37,K37,Q37,W37,AE37,AM37,AV37,BD37,BL37,BU37,CC37,CK37)-CS37</f>
        <v/>
      </c>
      <c r="DS37" s="3041">
        <f>SUM(D37,J37,P37,V37,AD37,AL37,AU37,BC37,,BN37,BV37,CD37,CL37)-CT37</f>
        <v/>
      </c>
      <c r="DT37" s="3054" t="n"/>
      <c r="DU37" s="865" t="n">
        <v>20.407007</v>
      </c>
      <c r="DV37" s="3055">
        <f>DU37-CJ37</f>
        <v/>
      </c>
      <c r="DX37" s="2878">
        <f>(CS37-CZ37)*10^6</f>
        <v/>
      </c>
      <c r="DY37" s="2878">
        <f>(CT37-DC37)*10^6</f>
        <v/>
      </c>
      <c r="DZ37" s="2878">
        <f>(CW37-DD37)*10^6</f>
        <v/>
      </c>
      <c r="EB37" s="3056" t="n"/>
    </row>
    <row customFormat="1" customHeight="1" ht="19.5" outlineLevel="1" r="38" s="659">
      <c r="A38" s="389" t="n"/>
      <c r="B38" s="1972" t="inlineStr">
        <is>
          <t>Réduction budget</t>
        </is>
      </c>
      <c r="C38" s="2272" t="inlineStr">
        <is>
          <t>Opex32</t>
        </is>
      </c>
      <c r="D38" s="3063" t="n"/>
      <c r="E38" s="3080" t="n"/>
      <c r="F38" s="3064" t="n"/>
      <c r="G38" s="3064" t="n">
        <v>0</v>
      </c>
      <c r="H38" s="1958" t="n"/>
      <c r="I38" s="1031" t="n"/>
      <c r="J38" s="3063" t="n"/>
      <c r="K38" s="3080" t="n"/>
      <c r="L38" s="3064" t="n"/>
      <c r="M38" s="3064" t="n">
        <v>0</v>
      </c>
      <c r="N38" s="1958" t="n"/>
      <c r="O38" s="938" t="n"/>
      <c r="P38" s="3063" t="n"/>
      <c r="Q38" s="3080" t="n"/>
      <c r="R38" s="3064" t="n"/>
      <c r="S38" s="3064" t="n">
        <v>0</v>
      </c>
      <c r="T38" s="1958" t="n"/>
      <c r="U38" s="3058" t="n"/>
      <c r="V38" s="3063" t="n"/>
      <c r="W38" s="3080" t="n"/>
      <c r="X38" s="3080" t="n"/>
      <c r="Y38" s="3064" t="n"/>
      <c r="Z38" s="3064" t="n"/>
      <c r="AA38" s="3064" t="n">
        <v>0</v>
      </c>
      <c r="AB38" s="1958" t="n"/>
      <c r="AC38" s="938" t="n"/>
      <c r="AD38" s="3063" t="n"/>
      <c r="AE38" s="3080" t="n"/>
      <c r="AF38" s="3080" t="n"/>
      <c r="AG38" s="3064" t="n"/>
      <c r="AH38" s="3064" t="n"/>
      <c r="AI38" s="3064" t="n">
        <v>0</v>
      </c>
      <c r="AJ38" s="1958" t="n"/>
      <c r="AK38" s="938" t="n"/>
      <c r="AL38" s="3063" t="n"/>
      <c r="AM38" s="3080" t="n"/>
      <c r="AN38" s="3080" t="n"/>
      <c r="AO38" s="3080" t="n"/>
      <c r="AP38" s="3064" t="n"/>
      <c r="AQ38" s="3064" t="n"/>
      <c r="AR38" s="3064" t="n"/>
      <c r="AS38" s="1958" t="n"/>
      <c r="AT38" s="3059" t="n"/>
      <c r="AU38" s="3063" t="n"/>
      <c r="AV38" s="3080" t="n"/>
      <c r="AW38" s="3080" t="n"/>
      <c r="AX38" s="3064" t="n"/>
      <c r="AY38" s="3064" t="n"/>
      <c r="AZ38" s="3064" t="n"/>
      <c r="BA38" s="1958" t="n"/>
      <c r="BB38" s="938" t="n"/>
      <c r="BC38" s="3063" t="n"/>
      <c r="BD38" s="3080" t="n"/>
      <c r="BE38" s="3080" t="n"/>
      <c r="BF38" s="3064" t="n"/>
      <c r="BG38" s="3064" t="n"/>
      <c r="BH38" s="3064" t="n"/>
      <c r="BI38" s="1958" t="n"/>
      <c r="BJ38" s="3065" t="n"/>
      <c r="BK38" s="3063" t="n"/>
      <c r="BL38" s="3080" t="n"/>
      <c r="BM38" s="3080" t="n"/>
      <c r="BN38" s="3080" t="n"/>
      <c r="BO38" s="3064" t="n"/>
      <c r="BP38" s="3064" t="n"/>
      <c r="BQ38" s="3064" t="n"/>
      <c r="BR38" s="1958" t="n"/>
      <c r="BS38" s="3065" t="n"/>
      <c r="BT38" s="3063" t="n"/>
      <c r="BU38" s="3080" t="n"/>
      <c r="BV38" s="3080" t="n"/>
      <c r="BW38" s="3064" t="n"/>
      <c r="BX38" s="3064" t="n"/>
      <c r="BY38" s="3064" t="n"/>
      <c r="BZ38" s="1958" t="n"/>
      <c r="CA38" s="3028" t="n"/>
      <c r="CB38" s="3063" t="n"/>
      <c r="CC38" s="3080" t="n"/>
      <c r="CD38" s="3080" t="n"/>
      <c r="CE38" s="3064" t="n"/>
      <c r="CF38" s="3064" t="n"/>
      <c r="CG38" s="3064" t="n"/>
      <c r="CH38" s="1958" t="n"/>
      <c r="CI38" s="3028" t="n"/>
      <c r="CJ38" s="3063" t="n"/>
      <c r="CK38" s="3080" t="n"/>
      <c r="CL38" s="3080" t="n"/>
      <c r="CM38" s="3064" t="n"/>
      <c r="CN38" s="3064" t="n"/>
      <c r="CO38" s="3064" t="n"/>
      <c r="CP38" s="1958" t="n"/>
      <c r="CQ38" s="938" t="n"/>
      <c r="CR38" s="3081">
        <f>SUMIF($D$5:$CQ$5,CR$5,$D38:$CQ38)</f>
        <v/>
      </c>
      <c r="CS38" s="3080">
        <f>SUMIF($D$5:$CQ$5,CS$5,$D38:$CQ38)</f>
        <v/>
      </c>
      <c r="CT38" s="3080">
        <f>SUMIF($D$5:$CQ$5,CT$5,$D38:$CQ38)+SUMIF($D$5:$BI$5,CR$5,$D38:$BI38)</f>
        <v/>
      </c>
      <c r="CU38" s="3080">
        <f>+CR38-CS38</f>
        <v/>
      </c>
      <c r="CV38" s="3080">
        <f>+CR38-CT38</f>
        <v/>
      </c>
      <c r="CW38" s="3080">
        <f>SUMIF($D$5:$CQ$5,CW$5,$D38:$CQ38)</f>
        <v/>
      </c>
      <c r="CX38" s="1975">
        <f>IFERROR(CR38/CW38-1, "-")</f>
        <v/>
      </c>
      <c r="CY38" s="1976" t="n"/>
      <c r="CZ38" s="3082" t="n">
        <v>0</v>
      </c>
      <c r="DA38" s="3080" t="n">
        <v>0</v>
      </c>
      <c r="DB38" s="3080" t="n"/>
      <c r="DC38" s="3080" t="n"/>
      <c r="DD38" s="3080" t="n">
        <v>0</v>
      </c>
      <c r="DE38" s="1975" t="n"/>
      <c r="DF38" s="1975" t="n"/>
      <c r="DG38" s="658" t="n"/>
      <c r="DH38" s="658" t="n"/>
      <c r="DI38" s="3051" t="n"/>
      <c r="DJ38" s="3041">
        <f>SUM(D38,J38,P38,V38,AD38,AL38,AU38,BC38,BK38,BT38,CB38,CJ38)-CR38</f>
        <v/>
      </c>
      <c r="DK38" s="3041">
        <f>SUM(E38,K38,Q38,W38,AE38,AM38,AV38,BD38,BL38,BU38,CC38,CK38)-CS38</f>
        <v/>
      </c>
      <c r="DL38" s="3041">
        <f>SUM(G38,M38,S38,AA38,AI38,AR38,AZ38,BH38,BQ38,BY38,CG38,CO38)-CW38</f>
        <v/>
      </c>
      <c r="DM38" s="3041">
        <f>SUM(D38,J38,P38,V38,AD38,AL38,AU38,BC38,,BN38,BV38,CD38,CL38)-CT38</f>
        <v/>
      </c>
      <c r="DN38" s="3051" t="n"/>
      <c r="DO38" s="3051" t="n"/>
      <c r="DP38" s="3067" t="n"/>
      <c r="DQ38" s="3053">
        <f>-CR38+DP38/10^6</f>
        <v/>
      </c>
      <c r="DR38" s="3041">
        <f>SUM(E38,K38,Q38,W38,AE38,AM38,AV38,BD38,BL38,BU38,CC38,CK38)-CS38</f>
        <v/>
      </c>
      <c r="DS38" s="3041">
        <f>SUM(D38,J38,P38,V38,AD38,AL38,AU38,BC38,,BN38,BV38,CD38,CL38)-CT38</f>
        <v/>
      </c>
      <c r="DT38" s="3054" t="n"/>
      <c r="DU38" s="865" t="n"/>
      <c r="DV38" s="3055">
        <f>DU38-CJ38</f>
        <v/>
      </c>
      <c r="DX38" s="2878">
        <f>(CS38-CZ38)*10^6</f>
        <v/>
      </c>
      <c r="DY38" s="2878">
        <f>(CT38-DC38)*10^6</f>
        <v/>
      </c>
      <c r="DZ38" s="2878">
        <f>(CW38-DD38)*10^6</f>
        <v/>
      </c>
      <c r="EB38" s="3056" t="n"/>
    </row>
    <row customHeight="1" ht="3.75" r="39" s="3">
      <c r="B39" s="1138" t="n"/>
      <c r="C39" s="1952" t="inlineStr">
        <is>
          <t>Opex33</t>
        </is>
      </c>
      <c r="D39" s="2975" t="n"/>
      <c r="E39" s="2891" t="n"/>
      <c r="F39" s="2891" t="n"/>
      <c r="G39" s="2891" t="n"/>
      <c r="H39" s="37" t="n"/>
      <c r="I39" s="1031" t="n"/>
      <c r="J39" s="2975" t="n"/>
      <c r="K39" s="2891" t="n"/>
      <c r="L39" s="2891" t="n"/>
      <c r="M39" s="2891" t="n"/>
      <c r="N39" s="37" t="n"/>
      <c r="O39" s="1031" t="n"/>
      <c r="P39" s="2975" t="n"/>
      <c r="Q39" s="2891" t="n"/>
      <c r="R39" s="2891" t="n"/>
      <c r="S39" s="2891" t="n"/>
      <c r="T39" s="37" t="n"/>
      <c r="U39" s="3058" t="n"/>
      <c r="V39" s="2975" t="n"/>
      <c r="W39" s="2891" t="n"/>
      <c r="X39" s="2891" t="n"/>
      <c r="Y39" s="2891" t="n"/>
      <c r="Z39" s="2891" t="n"/>
      <c r="AA39" s="2891" t="n"/>
      <c r="AB39" s="37" t="n"/>
      <c r="AC39" s="1031" t="n"/>
      <c r="AD39" s="2975" t="n"/>
      <c r="AE39" s="2891" t="n"/>
      <c r="AF39" s="2891" t="n"/>
      <c r="AG39" s="2891" t="n"/>
      <c r="AH39" s="2891" t="n"/>
      <c r="AI39" s="2891" t="n"/>
      <c r="AJ39" s="37" t="n"/>
      <c r="AK39" s="1031" t="n"/>
      <c r="AL39" s="2975" t="n"/>
      <c r="AM39" s="2891" t="n"/>
      <c r="AN39" s="2891" t="n"/>
      <c r="AO39" s="2891" t="n"/>
      <c r="AP39" s="2891" t="n"/>
      <c r="AQ39" s="2891" t="n"/>
      <c r="AR39" s="2891" t="n"/>
      <c r="AS39" s="37" t="n"/>
      <c r="AT39" s="3059" t="n"/>
      <c r="AU39" s="2975" t="n"/>
      <c r="AV39" s="2891" t="n"/>
      <c r="AW39" s="2891" t="n"/>
      <c r="AX39" s="2891" t="n"/>
      <c r="AY39" s="2891" t="n"/>
      <c r="AZ39" s="2891" t="n"/>
      <c r="BA39" s="37" t="n"/>
      <c r="BB39" s="1031" t="n"/>
      <c r="BC39" s="2975" t="n"/>
      <c r="BD39" s="2891" t="n"/>
      <c r="BE39" s="2891" t="n"/>
      <c r="BF39" s="2891" t="n"/>
      <c r="BG39" s="2891" t="n"/>
      <c r="BH39" s="2891" t="n"/>
      <c r="BI39" s="37" t="n"/>
      <c r="BJ39" s="3058" t="n"/>
      <c r="BK39" s="2975" t="n"/>
      <c r="BL39" s="2891" t="n"/>
      <c r="BM39" s="2891" t="n"/>
      <c r="BN39" s="2891" t="n"/>
      <c r="BO39" s="2891" t="n"/>
      <c r="BP39" s="2891" t="n"/>
      <c r="BQ39" s="2891" t="n"/>
      <c r="BR39" s="37" t="n"/>
      <c r="BS39" s="3058" t="n"/>
      <c r="BT39" s="2975" t="n"/>
      <c r="BU39" s="2891" t="n"/>
      <c r="BV39" s="2891" t="n"/>
      <c r="BW39" s="2891" t="n"/>
      <c r="BX39" s="2891" t="n"/>
      <c r="BY39" s="2891" t="n"/>
      <c r="BZ39" s="37" t="n"/>
      <c r="CA39" s="3028" t="n"/>
      <c r="CB39" s="2975" t="n"/>
      <c r="CC39" s="2891" t="n"/>
      <c r="CD39" s="2891" t="n"/>
      <c r="CE39" s="2891" t="n"/>
      <c r="CF39" s="2891" t="n"/>
      <c r="CG39" s="2891" t="n"/>
      <c r="CH39" s="37" t="n"/>
      <c r="CI39" s="3028" t="n"/>
      <c r="CJ39" s="2975" t="n"/>
      <c r="CK39" s="2891" t="n"/>
      <c r="CL39" s="2891" t="n"/>
      <c r="CM39" s="2891" t="n"/>
      <c r="CN39" s="2891" t="n"/>
      <c r="CO39" s="2891" t="n"/>
      <c r="CP39" s="37" t="n"/>
      <c r="CQ39" s="1031" t="n"/>
      <c r="CR39" s="2975" t="n"/>
      <c r="CS39" s="2891" t="n"/>
      <c r="CT39" s="2891">
        <f>SUMIF($D$5:$CQ$5,CT$5,$D39:$CQ39)+SUMIF($D$5:$BI$5,CR$5,$D39:$BI39)</f>
        <v/>
      </c>
      <c r="CU39" s="2891" t="n"/>
      <c r="CV39" s="2891" t="n"/>
      <c r="CW39" s="2891" t="n"/>
      <c r="CX39" s="37">
        <f>IFERROR(CR39/CW39-1, "-")</f>
        <v/>
      </c>
      <c r="CY39" s="1137" t="n"/>
      <c r="CZ39" s="3060" t="n"/>
      <c r="DA39" s="2891" t="n"/>
      <c r="DB39" s="2891" t="n"/>
      <c r="DC39" s="2891" t="n"/>
      <c r="DD39" s="2891" t="n"/>
      <c r="DE39" s="37" t="n"/>
      <c r="DF39" s="37" t="n"/>
      <c r="DG39" s="722" t="n"/>
      <c r="DH39" s="722" t="n"/>
      <c r="DI39" s="3051" t="n"/>
      <c r="DJ39" s="3041">
        <f>SUM(D39,J39,P39,V39,AD39,AL39,AU39,BC39,BK39,BT39,CB39,CJ39)-CR39</f>
        <v/>
      </c>
      <c r="DK39" s="3041">
        <f>SUM(E39,K39,Q39,W39,AE39,AM39,AV39,BD39,BL39,BU39,CC39,CK39)-CS39</f>
        <v/>
      </c>
      <c r="DL39" s="3041">
        <f>SUM(G39,M39,S39,AA39,AI39,AR39,AZ39,BH39,BQ39,BY39,CG39,CO39)-CW39</f>
        <v/>
      </c>
      <c r="DM39" s="3041">
        <f>SUM(D39,J39,P39,V39,AD39,AL39,AU39,BC39,,BN39,BV39,CD39,CL39)-CT39</f>
        <v/>
      </c>
      <c r="DN39" s="3051" t="n"/>
      <c r="DO39" s="3051" t="n"/>
      <c r="DP39" s="3061" t="n"/>
      <c r="DQ39" s="3053">
        <f>-CR39+DP39/10^6</f>
        <v/>
      </c>
      <c r="DR39" s="3041">
        <f>SUM(E39,K39,Q39,W39,AE39,AM39,AV39,BD39,BL39,BU39,CC39,CK39)-CS39</f>
        <v/>
      </c>
      <c r="DS39" s="3041">
        <f>SUM(D39,J39,P39,V39,AD39,AL39,AU39,BC39,,BN39,BV39,CD39,CL39)-CT39</f>
        <v/>
      </c>
      <c r="DT39" s="3054" t="n"/>
      <c r="DU39" s="863" t="n"/>
      <c r="DV39" s="3055">
        <f>DU39-CJ39</f>
        <v/>
      </c>
      <c r="DX39" s="2878">
        <f>(CS39-CZ39)*10^6</f>
        <v/>
      </c>
      <c r="DY39" s="2878">
        <f>(CT39-DC39)*10^6</f>
        <v/>
      </c>
      <c r="DZ39" s="2878">
        <f>(CW39-DD39)*10^6</f>
        <v/>
      </c>
      <c r="EB39" s="3056" t="n"/>
    </row>
    <row customHeight="1" ht="23.25" r="40" s="3">
      <c r="B40" s="3062" t="inlineStr">
        <is>
          <t>Communication</t>
        </is>
      </c>
      <c r="C40" s="1952" t="inlineStr">
        <is>
          <t>Opex34</t>
        </is>
      </c>
      <c r="D40" s="3044" t="n">
        <v>207.443664</v>
      </c>
      <c r="E40" s="2878" t="n">
        <v>284.292550335023</v>
      </c>
      <c r="F40" s="2878" t="n">
        <v>-76.848886335023</v>
      </c>
      <c r="G40" s="2878" t="n">
        <v>298.658806</v>
      </c>
      <c r="H40" s="199" t="n">
        <v>-0.3054158798183904</v>
      </c>
      <c r="I40" s="1070" t="n"/>
      <c r="J40" s="3044" t="n">
        <v>156.330866</v>
      </c>
      <c r="K40" s="2878" t="n">
        <v>281.992550335023</v>
      </c>
      <c r="L40" s="2878" t="n">
        <v>-125.661684335023</v>
      </c>
      <c r="M40" s="2878" t="n">
        <v>261.89455</v>
      </c>
      <c r="N40" s="199" t="n">
        <v>-0.4030770552499088</v>
      </c>
      <c r="O40" s="1030" t="n"/>
      <c r="P40" s="3044" t="n">
        <v>171.048483</v>
      </c>
      <c r="Q40" s="2878" t="n">
        <v>281.992550335023</v>
      </c>
      <c r="R40" s="2878" t="n">
        <v>-110.944067335023</v>
      </c>
      <c r="S40" s="2878" t="n">
        <v>205.248884</v>
      </c>
      <c r="T40" s="199" t="n">
        <v>-0.1666289254951563</v>
      </c>
      <c r="U40" s="3045" t="n"/>
      <c r="V40" s="3044" t="n">
        <v>262.748817</v>
      </c>
      <c r="W40" s="2878" t="n">
        <v>289.292550335023</v>
      </c>
      <c r="X40" s="2878" t="n">
        <v>289.434040262333</v>
      </c>
      <c r="Y40" s="2878" t="n">
        <v>-26.54373333502303</v>
      </c>
      <c r="Z40" s="2878" t="n">
        <v>-26.68522326233301</v>
      </c>
      <c r="AA40" s="2878" t="n">
        <v>340.747249</v>
      </c>
      <c r="AB40" s="199" t="n">
        <v>-0.2289040695967586</v>
      </c>
      <c r="AC40" s="1030" t="n"/>
      <c r="AD40" s="3044" t="n">
        <v>311.273108</v>
      </c>
      <c r="AE40" s="2878" t="n">
        <v>281.992550335023</v>
      </c>
      <c r="AF40" s="2878" t="n">
        <v>225.594040262333</v>
      </c>
      <c r="AG40" s="2878" t="n">
        <v>29.28055766497698</v>
      </c>
      <c r="AH40" s="2878" t="n">
        <v>85.67906773766697</v>
      </c>
      <c r="AI40" s="2878" t="n">
        <v>286.620811</v>
      </c>
      <c r="AJ40" s="199" t="n">
        <v>0.08601014320624456</v>
      </c>
      <c r="AK40" s="1030" t="n"/>
      <c r="AL40" s="3044" t="n">
        <v>325.53625</v>
      </c>
      <c r="AM40" s="2878" t="n">
        <v>281.9925503350227</v>
      </c>
      <c r="AN40" s="2878" t="n">
        <v>0</v>
      </c>
      <c r="AO40" s="2878" t="n">
        <v>0</v>
      </c>
      <c r="AP40" s="2878" t="n">
        <v>43.54369966497734</v>
      </c>
      <c r="AQ40" s="2878" t="n">
        <v>325.53625</v>
      </c>
      <c r="AR40" s="2878" t="n">
        <v>489.182415</v>
      </c>
      <c r="AS40" s="199" t="n">
        <v>-0.3345299421689147</v>
      </c>
      <c r="AT40" s="3046" t="n"/>
      <c r="AU40" s="3044" t="n"/>
      <c r="AV40" s="2878" t="n"/>
      <c r="AW40" s="2878" t="n"/>
      <c r="AX40" s="2878" t="n"/>
      <c r="AY40" s="2878" t="n"/>
      <c r="AZ40" s="2878" t="n"/>
      <c r="BA40" s="199" t="n"/>
      <c r="BB40" s="1030" t="n"/>
      <c r="BC40" s="3044" t="n"/>
      <c r="BD40" s="2878" t="n"/>
      <c r="BE40" s="2878" t="n"/>
      <c r="BF40" s="2878" t="n"/>
      <c r="BG40" s="2878" t="n"/>
      <c r="BH40" s="2878" t="n"/>
      <c r="BI40" s="199" t="n"/>
      <c r="BJ40" s="3047" t="n"/>
      <c r="BK40" s="3044" t="n"/>
      <c r="BL40" s="2878" t="n"/>
      <c r="BM40" s="2878" t="n"/>
      <c r="BN40" s="2878" t="n"/>
      <c r="BO40" s="2878" t="n"/>
      <c r="BP40" s="2878" t="n"/>
      <c r="BQ40" s="2878" t="n"/>
      <c r="BR40" s="199" t="n"/>
      <c r="BS40" s="3047" t="n"/>
      <c r="BT40" s="3044" t="n"/>
      <c r="BU40" s="2878" t="n"/>
      <c r="BV40" s="2878" t="n"/>
      <c r="BW40" s="2878" t="n"/>
      <c r="BX40" s="2878" t="n"/>
      <c r="BY40" s="2878" t="n"/>
      <c r="BZ40" s="199" t="n"/>
      <c r="CA40" s="3028" t="n"/>
      <c r="CB40" s="3044" t="n"/>
      <c r="CC40" s="2878" t="n"/>
      <c r="CD40" s="3083" t="n"/>
      <c r="CE40" s="2878" t="n"/>
      <c r="CF40" s="2878" t="n"/>
      <c r="CG40" s="2878" t="n"/>
      <c r="CH40" s="199" t="n"/>
      <c r="CI40" s="3028" t="n"/>
      <c r="CJ40" s="3044" t="n"/>
      <c r="CK40" s="2878" t="n"/>
      <c r="CL40" s="2878" t="n"/>
      <c r="CM40" s="2878" t="n"/>
      <c r="CN40" s="2878" t="n"/>
      <c r="CO40" s="2878" t="n"/>
      <c r="CP40" s="199" t="n"/>
      <c r="CQ40" s="1030" t="n"/>
      <c r="CR40" s="3048">
        <f>SUMIF($D$5:$CQ$5,CR$5,$D40:$CQ40)</f>
        <v/>
      </c>
      <c r="CS40" s="2878">
        <f>SUMIF($D$5:$CQ$5,CS$5,$D40:$CQ40)</f>
        <v/>
      </c>
      <c r="CT40" s="2878">
        <f>SUMIF($D$5:$CQ$5,CT$5,$D40:$CQ40)+SUMIF($D$5:$BI$5,CR$5,$D40:$BI40)</f>
        <v/>
      </c>
      <c r="CU40" s="2878">
        <f>+CR40-CS40</f>
        <v/>
      </c>
      <c r="CV40" s="2878">
        <f>+CR40-CT40</f>
        <v/>
      </c>
      <c r="CW40" s="2878">
        <f>SUMIF($D$5:$CQ$5,CW$5,$D40:$CQ40)</f>
        <v/>
      </c>
      <c r="CX40" s="199">
        <f>IFERROR(CR40/CW40-1, "-")</f>
        <v/>
      </c>
      <c r="CY40" s="1532" t="n"/>
      <c r="CZ40" s="3050" t="n">
        <v>3445.110604020272</v>
      </c>
      <c r="DA40" s="2878" t="n"/>
      <c r="DB40" s="2878" t="n"/>
      <c r="DC40" s="2878" t="n"/>
      <c r="DD40" s="2878" t="n">
        <v>3399.825247000001</v>
      </c>
      <c r="DE40" s="199">
        <f>+CZ40/DD40-1</f>
        <v/>
      </c>
      <c r="DF40" s="199">
        <f>+DA40/DD40-1</f>
        <v/>
      </c>
      <c r="DG40" s="860">
        <f>+DB40/DD40-1</f>
        <v/>
      </c>
      <c r="DH40" s="860">
        <f>+DC40/DD40-1</f>
        <v/>
      </c>
      <c r="DI40" s="3051" t="n"/>
      <c r="DJ40" s="3041">
        <f>SUM(D40,J40,P40,V40,AD40,AL40,AU40,BC40,BK40,BT40,CB40,CJ40)-CR40</f>
        <v/>
      </c>
      <c r="DK40" s="3041">
        <f>SUM(E40,K40,Q40,W40,AE40,AM40,AV40,BD40,BL40,BU40,CC40,CK40)-CS40</f>
        <v/>
      </c>
      <c r="DL40" s="3041">
        <f>SUM(G40,M40,S40,AA40,AI40,AR40,AZ40,BH40,BQ40,BY40,CG40,CO40)-CW40</f>
        <v/>
      </c>
      <c r="DM40" s="3041">
        <f>SUM(D40,J40,P40,V40,AD40,AL40,AU40,BC40,,BN40,BV40,CD40,CL40)-CT40</f>
        <v/>
      </c>
      <c r="DN40" s="3051" t="n"/>
      <c r="DO40" s="3051" t="n"/>
      <c r="DP40" s="3052">
        <f>SUM(DP41:DP55)</f>
        <v/>
      </c>
      <c r="DQ40" s="3053">
        <f>-CR40+DP40/10^6</f>
        <v/>
      </c>
      <c r="DR40" s="3041">
        <f>SUM(E40,K40,Q40,W40,AE40,AM40,AV40,BD40,BL40,BU40,CC40,CK40)-CS40</f>
        <v/>
      </c>
      <c r="DS40" s="3041">
        <f>SUM(D40,J40,P40,V40,AD40,AL40,AU40,BC40,,BN40,BV40,CD40,CL40)-CT40</f>
        <v/>
      </c>
      <c r="DT40" s="3054" t="n"/>
      <c r="DU40" s="863" t="n">
        <v>338.23657</v>
      </c>
      <c r="DV40" s="3055">
        <f>DU40-CJ40</f>
        <v/>
      </c>
      <c r="DX40" s="2878">
        <f>(CS40-CZ40)*10^6</f>
        <v/>
      </c>
      <c r="DY40" s="2878">
        <f>(CT40-DC40)*10^6</f>
        <v/>
      </c>
      <c r="DZ40" s="2878">
        <f>(CW40-DD40)*10^6</f>
        <v/>
      </c>
      <c r="EB40" s="3056" t="n"/>
    </row>
    <row customFormat="1" customHeight="1" hidden="1" ht="19.5" outlineLevel="1" r="41" s="424">
      <c r="A41" s="406" t="n"/>
      <c r="B41" s="1956" t="inlineStr">
        <is>
          <t>VARIATION DE STOCKS AUTRES APPRO</t>
        </is>
      </c>
      <c r="C41" s="2272" t="inlineStr">
        <is>
          <t>Opex35</t>
        </is>
      </c>
      <c r="D41" s="3063" t="n">
        <v>-21.606391</v>
      </c>
      <c r="E41" s="3064" t="n"/>
      <c r="F41" s="3064" t="n"/>
      <c r="G41" s="3064" t="n">
        <v>13.705822</v>
      </c>
      <c r="H41" s="1958" t="n"/>
      <c r="I41" s="1031" t="n"/>
      <c r="J41" s="3063" t="n">
        <v>3.432117</v>
      </c>
      <c r="K41" s="3064" t="n"/>
      <c r="L41" s="3064" t="n"/>
      <c r="M41" s="3064" t="n">
        <v>14.594004</v>
      </c>
      <c r="N41" s="1958" t="n"/>
      <c r="O41" s="938" t="n"/>
      <c r="P41" s="3063" t="n">
        <v>10.346972</v>
      </c>
      <c r="Q41" s="3064" t="n"/>
      <c r="R41" s="3064" t="n"/>
      <c r="S41" s="3064" t="n">
        <v>24.290029</v>
      </c>
      <c r="T41" s="1958" t="n"/>
      <c r="U41" s="3058" t="n"/>
      <c r="V41" s="3063" t="n">
        <v>-276.298093</v>
      </c>
      <c r="W41" s="3064" t="n"/>
      <c r="X41" s="3064" t="n"/>
      <c r="Y41" s="3064" t="n"/>
      <c r="Z41" s="3064" t="n"/>
      <c r="AA41" s="3064" t="n">
        <v>-23.393705</v>
      </c>
      <c r="AB41" s="1958" t="n"/>
      <c r="AC41" s="938" t="n"/>
      <c r="AD41" s="3063" t="n">
        <v>29.814507</v>
      </c>
      <c r="AE41" s="3064" t="n"/>
      <c r="AF41" s="3064" t="n"/>
      <c r="AG41" s="3064" t="n"/>
      <c r="AH41" s="3064" t="n"/>
      <c r="AI41" s="3064" t="n">
        <v>3.447318</v>
      </c>
      <c r="AJ41" s="1958" t="n"/>
      <c r="AK41" s="938" t="n"/>
      <c r="AL41" s="3063" t="n">
        <v>11.67075</v>
      </c>
      <c r="AM41" s="3064" t="n"/>
      <c r="AN41" s="3064" t="n"/>
      <c r="AO41" s="3064" t="n"/>
      <c r="AP41" s="3064" t="n"/>
      <c r="AQ41" s="3064" t="n"/>
      <c r="AR41" s="3064" t="n"/>
      <c r="AS41" s="1958" t="n"/>
      <c r="AT41" s="3059" t="n"/>
      <c r="AU41" s="3063" t="n"/>
      <c r="AV41" s="3064" t="n"/>
      <c r="AW41" s="3064" t="n"/>
      <c r="AX41" s="3064" t="n"/>
      <c r="AY41" s="3064" t="n"/>
      <c r="AZ41" s="3064" t="n"/>
      <c r="BA41" s="1958" t="n"/>
      <c r="BB41" s="938" t="n"/>
      <c r="BC41" s="3063" t="n"/>
      <c r="BD41" s="3064" t="n"/>
      <c r="BE41" s="3064" t="n"/>
      <c r="BF41" s="3064" t="n"/>
      <c r="BG41" s="3064" t="n"/>
      <c r="BH41" s="3064" t="n"/>
      <c r="BI41" s="1958" t="n"/>
      <c r="BJ41" s="3065" t="n"/>
      <c r="BK41" s="3063" t="n"/>
      <c r="BL41" s="3064" t="n"/>
      <c r="BM41" s="3064" t="n"/>
      <c r="BN41" s="3064" t="n"/>
      <c r="BO41" s="3064" t="n"/>
      <c r="BP41" s="3064" t="n"/>
      <c r="BQ41" s="3064" t="n"/>
      <c r="BR41" s="1958" t="n"/>
      <c r="BS41" s="3065" t="n"/>
      <c r="BT41" s="3063" t="n"/>
      <c r="BU41" s="3064" t="n"/>
      <c r="BV41" s="3064" t="n"/>
      <c r="BW41" s="3064" t="n"/>
      <c r="BX41" s="3064" t="n"/>
      <c r="BY41" s="3064" t="n"/>
      <c r="BZ41" s="1958" t="n"/>
      <c r="CA41" s="3028" t="n"/>
      <c r="CB41" s="3063" t="n"/>
      <c r="CC41" s="3064" t="n"/>
      <c r="CD41" s="3064" t="n"/>
      <c r="CE41" s="3064" t="n"/>
      <c r="CF41" s="3064" t="n"/>
      <c r="CG41" s="3064" t="n"/>
      <c r="CH41" s="1958" t="n"/>
      <c r="CI41" s="3028" t="n"/>
      <c r="CJ41" s="3063" t="n"/>
      <c r="CK41" s="3064" t="n"/>
      <c r="CL41" s="3064" t="n"/>
      <c r="CM41" s="3064" t="n"/>
      <c r="CN41" s="3064" t="n"/>
      <c r="CO41" s="3064" t="n"/>
      <c r="CP41" s="1958" t="n"/>
      <c r="CQ41" s="938" t="n"/>
      <c r="CR41" s="3063">
        <f>SUMIF($D$5:$CQ$5,CR$5,$D41:$CQ41)</f>
        <v/>
      </c>
      <c r="CS41" s="3064">
        <f>SUMIF($D$5:$CQ$5,CS$5,$D41:$CQ41)</f>
        <v/>
      </c>
      <c r="CT41" s="3064">
        <f>SUMIF($D$5:$CQ$5,CT$5,$D41:$CQ41)+SUMIF($D$5:$BI$5,CR$5,$D41:$BI41)</f>
        <v/>
      </c>
      <c r="CU41" s="3064">
        <f>+CR41-CS41</f>
        <v/>
      </c>
      <c r="CV41" s="3064">
        <f>+CR41-CT41</f>
        <v/>
      </c>
      <c r="CW41" s="3064">
        <f>SUMIF($D$5:$CQ$5,CW$5,$D41:$CQ41)</f>
        <v/>
      </c>
      <c r="CX41" s="1958">
        <f>IFERROR(CR41/CW41-1, "-")</f>
        <v/>
      </c>
      <c r="CY41" s="1137" t="n"/>
      <c r="CZ41" s="3066" t="n">
        <v>0</v>
      </c>
      <c r="DA41" s="3064" t="n">
        <v>-7.827302</v>
      </c>
      <c r="DB41" s="3064" t="n"/>
      <c r="DC41" s="3064" t="n"/>
      <c r="DD41" s="3064" t="n">
        <v>-67.770805</v>
      </c>
      <c r="DE41" s="1958" t="n"/>
      <c r="DF41" s="1958" t="n"/>
      <c r="DG41" s="409" t="n"/>
      <c r="DH41" s="409" t="n"/>
      <c r="DI41" s="3051" t="n"/>
      <c r="DJ41" s="3041">
        <f>SUM(D41,J41,P41,V41,AD41,AL41,AU41,BC41,BK41,BT41,CB41,CJ41)-CR41</f>
        <v/>
      </c>
      <c r="DK41" s="3041">
        <f>SUM(E41,K41,Q41,W41,AE41,AM41,AV41,BD41,BL41,BU41,CC41,CK41)-CS41</f>
        <v/>
      </c>
      <c r="DL41" s="3041">
        <f>SUM(G41,M41,S41,AA41,AI41,AR41,AZ41,BH41,BQ41,BY41,CG41,CO41)-CW41</f>
        <v/>
      </c>
      <c r="DM41" s="3041">
        <f>SUM(D41,J41,P41,V41,AD41,AL41,AU41,BC41,,BN41,BV41,CD41,CL41)-CT41</f>
        <v/>
      </c>
      <c r="DN41" s="3051" t="n"/>
      <c r="DO41" s="3051" t="n"/>
      <c r="DP41" s="3067" t="n">
        <v>-82699732</v>
      </c>
      <c r="DQ41" s="3053">
        <f>-CR41+DP41/10^6</f>
        <v/>
      </c>
      <c r="DR41" s="3041">
        <f>SUM(E41,K41,Q41,W41,AE41,AM41,AV41,BD41,BL41,BU41,CC41,CK41)-CS41</f>
        <v/>
      </c>
      <c r="DS41" s="3041">
        <f>SUM(D41,J41,P41,V41,AD41,AL41,AU41,BC41,,BN41,BV41,CD41,CL41)-CT41</f>
        <v/>
      </c>
      <c r="DT41" s="3054" t="n"/>
      <c r="DU41" s="865" t="n">
        <v>14.928927</v>
      </c>
      <c r="DV41" s="3055">
        <f>DU41-CJ41</f>
        <v/>
      </c>
      <c r="DX41" s="2878">
        <f>(CS41-CZ41)*10^6</f>
        <v/>
      </c>
      <c r="DY41" s="2878">
        <f>(CT41-DC41)*10^6</f>
        <v/>
      </c>
      <c r="DZ41" s="2878">
        <f>(CW41-DD41)*10^6</f>
        <v/>
      </c>
      <c r="EB41" s="3056" t="n"/>
    </row>
    <row customFormat="1" customHeight="1" hidden="1" ht="22" outlineLevel="1" r="42" s="424">
      <c r="A42" s="406" t="n"/>
      <c r="B42" s="1956" t="inlineStr">
        <is>
          <t>ANNONCES, INSERTIONS TELE</t>
        </is>
      </c>
      <c r="C42" s="2272" t="inlineStr">
        <is>
          <t>Opex36</t>
        </is>
      </c>
      <c r="D42" s="3076" t="n">
        <v>2.064386</v>
      </c>
      <c r="E42" s="3064" t="n"/>
      <c r="F42" s="3064" t="n"/>
      <c r="G42" s="3064" t="n">
        <v>-3.526452</v>
      </c>
      <c r="H42" s="1958" t="n"/>
      <c r="I42" s="1031" t="n"/>
      <c r="J42" s="3076" t="n">
        <v>2.064387</v>
      </c>
      <c r="K42" s="3064" t="n"/>
      <c r="L42" s="3064" t="n"/>
      <c r="M42" s="3064" t="n">
        <v>3.265321</v>
      </c>
      <c r="N42" s="1958" t="n"/>
      <c r="O42" s="938" t="n"/>
      <c r="P42" s="3076" t="n">
        <v>2.064387</v>
      </c>
      <c r="Q42" s="3064" t="n"/>
      <c r="R42" s="3064" t="n"/>
      <c r="S42" s="3064" t="n">
        <v>2.635321</v>
      </c>
      <c r="T42" s="1958" t="n"/>
      <c r="U42" s="3058" t="n"/>
      <c r="V42" s="3076" t="n">
        <v>2.064387</v>
      </c>
      <c r="W42" s="3064" t="n"/>
      <c r="X42" s="3064" t="n"/>
      <c r="Y42" s="3064" t="n"/>
      <c r="Z42" s="3064" t="n"/>
      <c r="AA42" s="3064" t="n">
        <v>2.955321</v>
      </c>
      <c r="AB42" s="1958" t="n"/>
      <c r="AC42" s="938" t="n"/>
      <c r="AD42" s="3076" t="n">
        <v>2.064386</v>
      </c>
      <c r="AE42" s="3064" t="n"/>
      <c r="AF42" s="3064" t="n"/>
      <c r="AG42" s="3064" t="n"/>
      <c r="AH42" s="3064" t="n"/>
      <c r="AI42" s="3064" t="n">
        <v>2.990321</v>
      </c>
      <c r="AJ42" s="1958" t="n"/>
      <c r="AK42" s="938" t="n"/>
      <c r="AL42" s="3076" t="n">
        <v>7.780505</v>
      </c>
      <c r="AM42" s="3064" t="n"/>
      <c r="AN42" s="3064" t="n"/>
      <c r="AO42" s="3064" t="n"/>
      <c r="AP42" s="3064" t="n"/>
      <c r="AQ42" s="3064" t="n"/>
      <c r="AR42" s="3064" t="n"/>
      <c r="AS42" s="1958" t="n"/>
      <c r="AT42" s="3059" t="n"/>
      <c r="AU42" s="3076" t="n"/>
      <c r="AV42" s="3064" t="n"/>
      <c r="AW42" s="3064" t="n"/>
      <c r="AX42" s="3064" t="n"/>
      <c r="AY42" s="3064" t="n"/>
      <c r="AZ42" s="3064" t="n"/>
      <c r="BA42" s="1958" t="n"/>
      <c r="BB42" s="938" t="n"/>
      <c r="BC42" s="3076" t="n"/>
      <c r="BD42" s="3064" t="n"/>
      <c r="BE42" s="3064" t="n"/>
      <c r="BF42" s="3064" t="n"/>
      <c r="BG42" s="3064" t="n"/>
      <c r="BH42" s="3064" t="n"/>
      <c r="BI42" s="1958" t="n"/>
      <c r="BJ42" s="3065" t="n"/>
      <c r="BK42" s="3076" t="n"/>
      <c r="BL42" s="3064" t="n"/>
      <c r="BM42" s="3064" t="n"/>
      <c r="BN42" s="3064" t="n"/>
      <c r="BO42" s="3064" t="n"/>
      <c r="BP42" s="3064" t="n"/>
      <c r="BQ42" s="3064" t="n"/>
      <c r="BR42" s="1958" t="n"/>
      <c r="BS42" s="3065" t="n"/>
      <c r="BT42" s="3076" t="n"/>
      <c r="BU42" s="3064" t="n"/>
      <c r="BV42" s="3064" t="n"/>
      <c r="BW42" s="3064" t="n"/>
      <c r="BX42" s="3064" t="n"/>
      <c r="BY42" s="3064" t="n"/>
      <c r="BZ42" s="1958" t="n"/>
      <c r="CA42" s="3028" t="n"/>
      <c r="CB42" s="3076" t="n"/>
      <c r="CC42" s="3064" t="n"/>
      <c r="CD42" s="3064" t="n"/>
      <c r="CE42" s="3064" t="n"/>
      <c r="CF42" s="3064" t="n"/>
      <c r="CG42" s="3064" t="n"/>
      <c r="CH42" s="1958" t="n"/>
      <c r="CI42" s="3028" t="n"/>
      <c r="CJ42" s="3084" t="n"/>
      <c r="CK42" s="3064" t="n"/>
      <c r="CL42" s="3064" t="n"/>
      <c r="CM42" s="3064" t="n"/>
      <c r="CN42" s="3064" t="n"/>
      <c r="CO42" s="3064" t="n"/>
      <c r="CP42" s="1958" t="n"/>
      <c r="CQ42" s="938" t="n"/>
      <c r="CR42" s="3063">
        <f>SUMIF($D$5:$CQ$5,CR$5,$D42:$CQ42)</f>
        <v/>
      </c>
      <c r="CS42" s="3064">
        <f>SUMIF($D$5:$CQ$5,CS$5,$D42:$CQ42)</f>
        <v/>
      </c>
      <c r="CT42" s="3064">
        <f>SUMIF($D$5:$CQ$5,CT$5,$D42:$CQ42)+SUMIF($D$5:$BI$5,CR$5,$D42:$BI42)</f>
        <v/>
      </c>
      <c r="CU42" s="3064">
        <f>+CR42-CS42</f>
        <v/>
      </c>
      <c r="CV42" s="3064">
        <f>+CR42-CT42</f>
        <v/>
      </c>
      <c r="CW42" s="3064">
        <f>SUMIF($D$5:$CQ$5,CW$5,$D42:$CQ42)</f>
        <v/>
      </c>
      <c r="CX42" s="1958">
        <f>IFERROR(CR42/CW42-1, "-")</f>
        <v/>
      </c>
      <c r="CY42" s="1137" t="n"/>
      <c r="CZ42" s="3066" t="n">
        <v>0</v>
      </c>
      <c r="DA42" s="3064" t="n">
        <v>6.19316</v>
      </c>
      <c r="DB42" s="3064" t="n"/>
      <c r="DC42" s="3064" t="n"/>
      <c r="DD42" s="3064" t="n">
        <v>33.480539</v>
      </c>
      <c r="DE42" s="1958" t="n"/>
      <c r="DF42" s="1958" t="n"/>
      <c r="DG42" s="409" t="n"/>
      <c r="DH42" s="409" t="n"/>
      <c r="DI42" s="3051" t="n"/>
      <c r="DJ42" s="3041">
        <f>SUM(D42,J42,P42,V42,AD42,AL42,AU42,BC42,BK42,BT42,CB42,CJ42)-CR42</f>
        <v/>
      </c>
      <c r="DK42" s="3041">
        <f>SUM(E42,K42,Q42,W42,AE42,AM42,AV42,BD42,BL42,BU42,CC42,CK42)-CS42</f>
        <v/>
      </c>
      <c r="DL42" s="3041">
        <f>SUM(G42,M42,S42,AA42,AI42,AR42,AZ42,BH42,BQ42,BY42,CG42,CO42)-CW42</f>
        <v/>
      </c>
      <c r="DM42" s="3041">
        <f>SUM(D42,J42,P42,V42,AD42,AL42,AU42,BC42,,BN42,BV42,CD42,CL42)-CT42</f>
        <v/>
      </c>
      <c r="DN42" s="3051" t="n"/>
      <c r="DO42" s="3051" t="n"/>
      <c r="DP42" s="3085" t="n">
        <v>21416152</v>
      </c>
      <c r="DQ42" s="3053">
        <f>-CR42+DP42/10^6</f>
        <v/>
      </c>
      <c r="DR42" s="3041">
        <f>SUM(E42,K42,Q42,W42,AE42,AM42,AV42,BD42,BL42,BU42,CC42,CK42)-CS42</f>
        <v/>
      </c>
      <c r="DS42" s="3041">
        <f>SUM(D42,J42,P42,V42,AD42,AL42,AU42,BC42,,BN42,BV42,CD42,CL42)-CT42</f>
        <v/>
      </c>
      <c r="DT42" s="3054" t="n"/>
      <c r="DU42" s="865" t="n">
        <v>12.064387</v>
      </c>
      <c r="DV42" s="3055">
        <f>DU42-CJ42</f>
        <v/>
      </c>
      <c r="DX42" s="2878">
        <f>(CS42-CZ42)*10^6</f>
        <v/>
      </c>
      <c r="DY42" s="2878">
        <f>(CT42-DC42)*10^6</f>
        <v/>
      </c>
      <c r="DZ42" s="2878">
        <f>(CW42-DD42)*10^6</f>
        <v/>
      </c>
      <c r="EB42" s="3056" t="n"/>
    </row>
    <row customFormat="1" customHeight="1" hidden="1" ht="19.5" outlineLevel="1" r="43" s="424">
      <c r="A43" s="406" t="n"/>
      <c r="B43" s="1956" t="inlineStr">
        <is>
          <t>ANNONCES, INSERTIONS RADIO</t>
        </is>
      </c>
      <c r="C43" s="2272" t="inlineStr">
        <is>
          <t>Opex37</t>
        </is>
      </c>
      <c r="D43" s="3063" t="n">
        <v>2.638442</v>
      </c>
      <c r="E43" s="3064" t="n"/>
      <c r="F43" s="3064" t="n"/>
      <c r="G43" s="3064" t="n">
        <v>7.317301</v>
      </c>
      <c r="H43" s="1958" t="n"/>
      <c r="I43" s="1031" t="n"/>
      <c r="J43" s="3063" t="n">
        <v>2.638441</v>
      </c>
      <c r="K43" s="3064" t="n"/>
      <c r="L43" s="3064" t="n"/>
      <c r="M43" s="3064" t="n">
        <v>4.693368</v>
      </c>
      <c r="N43" s="1958" t="n"/>
      <c r="O43" s="938" t="n"/>
      <c r="P43" s="3063" t="n">
        <v>2.638442</v>
      </c>
      <c r="Q43" s="3064" t="n"/>
      <c r="R43" s="3064" t="n"/>
      <c r="S43" s="3064" t="n">
        <v>4.693368</v>
      </c>
      <c r="T43" s="1958" t="n"/>
      <c r="U43" s="3058" t="n"/>
      <c r="V43" s="3063" t="n">
        <v>2.638442</v>
      </c>
      <c r="W43" s="3064" t="n"/>
      <c r="X43" s="3064" t="n"/>
      <c r="Y43" s="3064" t="n"/>
      <c r="Z43" s="3064" t="n"/>
      <c r="AA43" s="3064" t="n">
        <v>4.693367</v>
      </c>
      <c r="AB43" s="1958" t="n"/>
      <c r="AC43" s="938" t="n"/>
      <c r="AD43" s="3063" t="n">
        <v>2.638442</v>
      </c>
      <c r="AE43" s="3064" t="n"/>
      <c r="AF43" s="3064" t="n"/>
      <c r="AG43" s="3064" t="n"/>
      <c r="AH43" s="3064" t="n"/>
      <c r="AI43" s="3064" t="n">
        <v>4.693368</v>
      </c>
      <c r="AJ43" s="1958" t="n"/>
      <c r="AK43" s="938" t="n"/>
      <c r="AL43" s="3063" t="n">
        <v>6.534988</v>
      </c>
      <c r="AM43" s="3064" t="n"/>
      <c r="AN43" s="3064" t="n"/>
      <c r="AO43" s="3064" t="n"/>
      <c r="AP43" s="3064" t="n"/>
      <c r="AQ43" s="3064" t="n"/>
      <c r="AR43" s="3064" t="n"/>
      <c r="AS43" s="1958" t="n"/>
      <c r="AT43" s="3059" t="n"/>
      <c r="AU43" s="3063" t="n"/>
      <c r="AV43" s="3064" t="n"/>
      <c r="AW43" s="3064" t="n"/>
      <c r="AX43" s="3064" t="n"/>
      <c r="AY43" s="3064" t="n"/>
      <c r="AZ43" s="3064" t="n"/>
      <c r="BA43" s="1958" t="n"/>
      <c r="BB43" s="938" t="n"/>
      <c r="BC43" s="3063" t="n"/>
      <c r="BD43" s="3064" t="n"/>
      <c r="BE43" s="3064" t="n"/>
      <c r="BF43" s="3064" t="n"/>
      <c r="BG43" s="3064" t="n"/>
      <c r="BH43" s="3064" t="n"/>
      <c r="BI43" s="1958" t="n"/>
      <c r="BJ43" s="3065" t="n"/>
      <c r="BK43" s="3063" t="n"/>
      <c r="BL43" s="3064" t="n"/>
      <c r="BM43" s="3064" t="n"/>
      <c r="BN43" s="3064" t="n"/>
      <c r="BO43" s="3064" t="n"/>
      <c r="BP43" s="3064" t="n"/>
      <c r="BQ43" s="3064" t="n"/>
      <c r="BR43" s="1958" t="n"/>
      <c r="BS43" s="3065" t="n"/>
      <c r="BT43" s="3063" t="n"/>
      <c r="BU43" s="3064" t="n"/>
      <c r="BV43" s="3064" t="n"/>
      <c r="BW43" s="3064" t="n"/>
      <c r="BX43" s="3064" t="n"/>
      <c r="BY43" s="3064" t="n"/>
      <c r="BZ43" s="1958" t="n"/>
      <c r="CA43" s="3028" t="n"/>
      <c r="CB43" s="3063" t="n"/>
      <c r="CC43" s="3064" t="n"/>
      <c r="CD43" s="3064" t="n"/>
      <c r="CE43" s="3064" t="n"/>
      <c r="CF43" s="3064" t="n"/>
      <c r="CG43" s="3064" t="n"/>
      <c r="CH43" s="1958" t="n"/>
      <c r="CI43" s="3028" t="n"/>
      <c r="CJ43" s="3063" t="n"/>
      <c r="CK43" s="3064" t="n"/>
      <c r="CL43" s="3064" t="n"/>
      <c r="CM43" s="3064" t="n"/>
      <c r="CN43" s="3064" t="n"/>
      <c r="CO43" s="3064" t="n"/>
      <c r="CP43" s="1958" t="n"/>
      <c r="CQ43" s="938" t="n"/>
      <c r="CR43" s="3063">
        <f>SUMIF($D$5:$CQ$5,CR$5,$D43:$CQ43)</f>
        <v/>
      </c>
      <c r="CS43" s="3064">
        <f>SUMIF($D$5:$CQ$5,CS$5,$D43:$CQ43)</f>
        <v/>
      </c>
      <c r="CT43" s="3064">
        <f>SUMIF($D$5:$CQ$5,CT$5,$D43:$CQ43)+SUMIF($D$5:$BI$5,CR$5,$D43:$BI43)</f>
        <v/>
      </c>
      <c r="CU43" s="3064">
        <f>+CR43-CS43</f>
        <v/>
      </c>
      <c r="CV43" s="3064">
        <f>+CR43-CT43</f>
        <v/>
      </c>
      <c r="CW43" s="3064">
        <f>SUMIF($D$5:$CQ$5,CW$5,$D43:$CQ43)</f>
        <v/>
      </c>
      <c r="CX43" s="1958">
        <f>IFERROR(CR43/CW43-1, "-")</f>
        <v/>
      </c>
      <c r="CY43" s="1137" t="n"/>
      <c r="CZ43" s="3066" t="n">
        <v>0</v>
      </c>
      <c r="DA43" s="3064" t="n">
        <v>7.915325</v>
      </c>
      <c r="DB43" s="3064" t="n"/>
      <c r="DC43" s="3064" t="n"/>
      <c r="DD43" s="3064" t="n">
        <v>44.714864</v>
      </c>
      <c r="DE43" s="1958" t="n"/>
      <c r="DF43" s="1958" t="n"/>
      <c r="DG43" s="409" t="n"/>
      <c r="DH43" s="409" t="n"/>
      <c r="DI43" s="3051" t="n"/>
      <c r="DJ43" s="3041">
        <f>SUM(D43,J43,P43,V43,AD43,AL43,AU43,BC43,BK43,BT43,CB43,CJ43)-CR43</f>
        <v/>
      </c>
      <c r="DK43" s="3041">
        <f>SUM(E43,K43,Q43,W43,AE43,AM43,AV43,BD43,BL43,BU43,CC43,CK43)-CS43</f>
        <v/>
      </c>
      <c r="DL43" s="3041">
        <f>SUM(G43,M43,S43,AA43,AI43,AR43,AZ43,BH43,BQ43,BY43,CG43,CO43)-CW43</f>
        <v/>
      </c>
      <c r="DM43" s="3041">
        <f>SUM(D43,J43,P43,V43,AD43,AL43,AU43,BC43,,BN43,BV43,CD43,CL43)-CT43</f>
        <v/>
      </c>
      <c r="DN43" s="3051" t="n"/>
      <c r="DO43" s="3051" t="n"/>
      <c r="DP43" s="3067" t="n">
        <v>42076422</v>
      </c>
      <c r="DQ43" s="3053">
        <f>-CR43+DP43/10^6</f>
        <v/>
      </c>
      <c r="DR43" s="3041">
        <f>SUM(E43,K43,Q43,W43,AE43,AM43,AV43,BD43,BL43,BU43,CC43,CK43)-CS43</f>
        <v/>
      </c>
      <c r="DS43" s="3041">
        <f>SUM(D43,J43,P43,V43,AD43,AL43,AU43,BC43,,BN43,BV43,CD43,CL43)-CT43</f>
        <v/>
      </c>
      <c r="DT43" s="3054" t="n"/>
      <c r="DU43" s="865" t="n">
        <v>2.638442</v>
      </c>
      <c r="DV43" s="3055">
        <f>DU43-CJ43</f>
        <v/>
      </c>
      <c r="DX43" s="2878">
        <f>(CS43-CZ43)*10^6</f>
        <v/>
      </c>
      <c r="DY43" s="2878">
        <f>(CT43-DC43)*10^6</f>
        <v/>
      </c>
      <c r="DZ43" s="2878">
        <f>(CW43-DD43)*10^6</f>
        <v/>
      </c>
      <c r="EB43" s="3056" t="n"/>
    </row>
    <row customFormat="1" customHeight="1" hidden="1" ht="19.5" outlineLevel="1" r="44" s="424">
      <c r="A44" s="406" t="n"/>
      <c r="B44" s="1956" t="inlineStr">
        <is>
          <t>ANNONCES, INSERTIONS PRESSE</t>
        </is>
      </c>
      <c r="C44" s="2272" t="inlineStr">
        <is>
          <t>Opex38</t>
        </is>
      </c>
      <c r="D44" s="3076" t="n">
        <v>1.785759</v>
      </c>
      <c r="E44" s="3064" t="n"/>
      <c r="F44" s="3064" t="n"/>
      <c r="G44" s="3064" t="n">
        <v>14.269218</v>
      </c>
      <c r="H44" s="1958" t="n"/>
      <c r="I44" s="1031" t="n"/>
      <c r="J44" s="3076" t="n">
        <v>1.785758</v>
      </c>
      <c r="K44" s="3064" t="n"/>
      <c r="L44" s="3064" t="n"/>
      <c r="M44" s="3064" t="n">
        <v>5.13969</v>
      </c>
      <c r="N44" s="1958" t="n"/>
      <c r="O44" s="938" t="n"/>
      <c r="P44" s="3076" t="n">
        <v>1.785759</v>
      </c>
      <c r="Q44" s="3064" t="n"/>
      <c r="R44" s="3064" t="n"/>
      <c r="S44" s="3064" t="n">
        <v>-26.29031</v>
      </c>
      <c r="T44" s="1958" t="n"/>
      <c r="U44" s="3058" t="n"/>
      <c r="V44" s="3076" t="n">
        <v>1.785758</v>
      </c>
      <c r="W44" s="3064" t="n"/>
      <c r="X44" s="3064" t="n"/>
      <c r="Y44" s="3064" t="n"/>
      <c r="Z44" s="3064" t="n"/>
      <c r="AA44" s="3064" t="n">
        <v>4.57469</v>
      </c>
      <c r="AB44" s="1958" t="n"/>
      <c r="AC44" s="938" t="n"/>
      <c r="AD44" s="3076" t="n">
        <v>1.785759</v>
      </c>
      <c r="AE44" s="3064" t="n"/>
      <c r="AF44" s="3064" t="n"/>
      <c r="AG44" s="3064" t="n"/>
      <c r="AH44" s="3064" t="n"/>
      <c r="AI44" s="3064" t="n">
        <v>14.32969</v>
      </c>
      <c r="AJ44" s="1958" t="n"/>
      <c r="AK44" s="938" t="n"/>
      <c r="AL44" s="3076" t="n">
        <v>5.018994</v>
      </c>
      <c r="AM44" s="3064" t="n"/>
      <c r="AN44" s="3064" t="n"/>
      <c r="AO44" s="3064" t="n"/>
      <c r="AP44" s="3064" t="n"/>
      <c r="AQ44" s="3064" t="n"/>
      <c r="AR44" s="3064" t="n"/>
      <c r="AS44" s="1958" t="n"/>
      <c r="AT44" s="3059" t="n"/>
      <c r="AU44" s="3076" t="n"/>
      <c r="AV44" s="3064" t="n"/>
      <c r="AW44" s="3064" t="n"/>
      <c r="AX44" s="3064" t="n"/>
      <c r="AY44" s="3064" t="n"/>
      <c r="AZ44" s="3064" t="n"/>
      <c r="BA44" s="1958" t="n"/>
      <c r="BB44" s="938" t="n"/>
      <c r="BC44" s="3076" t="n"/>
      <c r="BD44" s="3064" t="n"/>
      <c r="BE44" s="3064" t="n"/>
      <c r="BF44" s="3064" t="n"/>
      <c r="BG44" s="3064" t="n"/>
      <c r="BH44" s="3064" t="n"/>
      <c r="BI44" s="1958" t="n"/>
      <c r="BJ44" s="3065" t="n"/>
      <c r="BK44" s="3076" t="n"/>
      <c r="BL44" s="3064" t="n"/>
      <c r="BM44" s="3064" t="n"/>
      <c r="BN44" s="3064" t="n"/>
      <c r="BO44" s="3064" t="n"/>
      <c r="BP44" s="3064" t="n"/>
      <c r="BQ44" s="3064" t="n"/>
      <c r="BR44" s="1958" t="n"/>
      <c r="BS44" s="3065" t="n"/>
      <c r="BT44" s="3076" t="n"/>
      <c r="BU44" s="3064" t="n"/>
      <c r="BV44" s="3064" t="n"/>
      <c r="BW44" s="3064" t="n"/>
      <c r="BX44" s="3064" t="n"/>
      <c r="BY44" s="3064" t="n"/>
      <c r="BZ44" s="1958" t="n"/>
      <c r="CA44" s="3028" t="n"/>
      <c r="CB44" s="3076" t="n"/>
      <c r="CC44" s="3064" t="n"/>
      <c r="CD44" s="3064" t="n"/>
      <c r="CE44" s="3064" t="n"/>
      <c r="CF44" s="3064" t="n"/>
      <c r="CG44" s="3064" t="n"/>
      <c r="CH44" s="1958" t="n"/>
      <c r="CI44" s="3028" t="n"/>
      <c r="CJ44" s="3076" t="n"/>
      <c r="CK44" s="3064" t="n"/>
      <c r="CL44" s="3064" t="n"/>
      <c r="CM44" s="3064" t="n"/>
      <c r="CN44" s="3064" t="n"/>
      <c r="CO44" s="3064" t="n"/>
      <c r="CP44" s="1958" t="n"/>
      <c r="CQ44" s="938" t="n"/>
      <c r="CR44" s="3063">
        <f>SUMIF($D$5:$CQ$5,CR$5,$D44:$CQ44)</f>
        <v/>
      </c>
      <c r="CS44" s="3064">
        <f>SUMIF($D$5:$CQ$5,CS$5,$D44:$CQ44)</f>
        <v/>
      </c>
      <c r="CT44" s="3064">
        <f>SUMIF($D$5:$CQ$5,CT$5,$D44:$CQ44)+SUMIF($D$5:$BI$5,CR$5,$D44:$BI44)</f>
        <v/>
      </c>
      <c r="CU44" s="3064">
        <f>+CR44-CS44</f>
        <v/>
      </c>
      <c r="CV44" s="3064">
        <f>+CR44-CT44</f>
        <v/>
      </c>
      <c r="CW44" s="3064">
        <f>SUMIF($D$5:$CQ$5,CW$5,$D44:$CQ44)</f>
        <v/>
      </c>
      <c r="CX44" s="1958">
        <f>IFERROR(CR44/CW44-1, "-")</f>
        <v/>
      </c>
      <c r="CY44" s="1137" t="n"/>
      <c r="CZ44" s="3066" t="n">
        <v>0</v>
      </c>
      <c r="DA44" s="3064" t="n">
        <v>5.357276</v>
      </c>
      <c r="DB44" s="3064" t="n"/>
      <c r="DC44" s="3064" t="n"/>
      <c r="DD44" s="3064" t="n">
        <v>34.733286</v>
      </c>
      <c r="DE44" s="1958" t="n"/>
      <c r="DF44" s="1958" t="n"/>
      <c r="DG44" s="409" t="n"/>
      <c r="DH44" s="409" t="n"/>
      <c r="DI44" s="3051" t="n"/>
      <c r="DJ44" s="3041">
        <f>SUM(D44,J44,P44,V44,AD44,AL44,AU44,BC44,BK44,BT44,CB44,CJ44)-CR44</f>
        <v/>
      </c>
      <c r="DK44" s="3041">
        <f>SUM(E44,K44,Q44,W44,AE44,AM44,AV44,BD44,BL44,BU44,CC44,CK44)-CS44</f>
        <v/>
      </c>
      <c r="DL44" s="3041">
        <f>SUM(G44,M44,S44,AA44,AI44,AR44,AZ44,BH44,BQ44,BY44,CG44,CO44)-CW44</f>
        <v/>
      </c>
      <c r="DM44" s="3041">
        <f>SUM(D44,J44,P44,V44,AD44,AL44,AU44,BC44,,BN44,BV44,CD44,CL44)-CT44</f>
        <v/>
      </c>
      <c r="DN44" s="3051" t="n"/>
      <c r="DO44" s="3051" t="n"/>
      <c r="DP44" s="3085" t="n">
        <v>27947528</v>
      </c>
      <c r="DQ44" s="3053">
        <f>-CR44+DP44/10^6</f>
        <v/>
      </c>
      <c r="DR44" s="3041">
        <f>SUM(E44,K44,Q44,W44,AE44,AM44,AV44,BD44,BL44,BU44,CC44,CK44)-CS44</f>
        <v/>
      </c>
      <c r="DS44" s="3041">
        <f>SUM(D44,J44,P44,V44,AD44,AL44,AU44,BC44,,BN44,BV44,CD44,CL44)-CT44</f>
        <v/>
      </c>
      <c r="DT44" s="3054" t="n"/>
      <c r="DU44" s="865" t="n">
        <v>6.785758</v>
      </c>
      <c r="DV44" s="3055">
        <f>DU44-CJ44</f>
        <v/>
      </c>
      <c r="DX44" s="2878">
        <f>(CS44-CZ44)*10^6</f>
        <v/>
      </c>
      <c r="DY44" s="2878">
        <f>(CT44-DC44)*10^6</f>
        <v/>
      </c>
      <c r="DZ44" s="2878">
        <f>(CW44-DD44)*10^6</f>
        <v/>
      </c>
      <c r="EB44" s="3056" t="n"/>
    </row>
    <row customFormat="1" customHeight="1" hidden="1" ht="19.5" outlineLevel="1" r="45" s="424">
      <c r="A45" s="406" t="n"/>
      <c r="B45" s="1956" t="inlineStr">
        <is>
          <t>FRAIS D'AGENCES PUBLICITAIRES</t>
        </is>
      </c>
      <c r="C45" s="2272" t="inlineStr">
        <is>
          <t>Opex39</t>
        </is>
      </c>
      <c r="D45" s="3086" t="n">
        <v>132.52911</v>
      </c>
      <c r="E45" s="3064" t="n"/>
      <c r="F45" s="3064" t="n"/>
      <c r="G45" s="3087" t="n">
        <v>122.278135</v>
      </c>
      <c r="H45" s="1975" t="n"/>
      <c r="I45" s="1031" t="n"/>
      <c r="J45" s="3086" t="n">
        <v>64.79441799999999</v>
      </c>
      <c r="K45" s="3064" t="n"/>
      <c r="L45" s="3064" t="n"/>
      <c r="M45" s="3087" t="n">
        <v>103.378662</v>
      </c>
      <c r="N45" s="1975" t="n"/>
      <c r="O45" s="938" t="n"/>
      <c r="P45" s="3088" t="n">
        <v>75.1265439999997</v>
      </c>
      <c r="Q45" s="3064" t="n"/>
      <c r="R45" s="3064" t="n"/>
      <c r="S45" s="3087" t="n">
        <v>110.040666</v>
      </c>
      <c r="T45" s="1975" t="n"/>
      <c r="U45" s="3058" t="n"/>
      <c r="V45" s="3088" t="n">
        <v>132.977995</v>
      </c>
      <c r="W45" s="3064" t="n"/>
      <c r="X45" s="3064" t="n"/>
      <c r="Y45" s="3064" t="n"/>
      <c r="Z45" s="3064" t="n"/>
      <c r="AA45" s="3087" t="n">
        <v>150.901594</v>
      </c>
      <c r="AB45" s="1975" t="n"/>
      <c r="AC45" s="938" t="n"/>
      <c r="AD45" s="3088" t="n">
        <v>176.641138</v>
      </c>
      <c r="AE45" s="3064" t="n"/>
      <c r="AF45" s="3064" t="n"/>
      <c r="AG45" s="3064" t="n"/>
      <c r="AH45" s="3064" t="n"/>
      <c r="AI45" s="3087" t="n">
        <v>84.020526</v>
      </c>
      <c r="AJ45" s="1975" t="n"/>
      <c r="AK45" s="938" t="n"/>
      <c r="AL45" s="3088" t="n">
        <v>188.402035</v>
      </c>
      <c r="AM45" s="3064" t="n"/>
      <c r="AN45" s="3064" t="n"/>
      <c r="AO45" s="3064" t="n"/>
      <c r="AP45" s="3064" t="n"/>
      <c r="AQ45" s="3064" t="n"/>
      <c r="AR45" s="3087" t="n"/>
      <c r="AS45" s="1975" t="n"/>
      <c r="AT45" s="3059" t="n"/>
      <c r="AU45" s="3088" t="n"/>
      <c r="AV45" s="3064" t="n"/>
      <c r="AW45" s="3064" t="n"/>
      <c r="AX45" s="3064" t="n"/>
      <c r="AY45" s="3064" t="n"/>
      <c r="AZ45" s="3087" t="n"/>
      <c r="BA45" s="1975" t="n"/>
      <c r="BB45" s="938" t="n"/>
      <c r="BC45" s="3088" t="n"/>
      <c r="BD45" s="3064" t="n"/>
      <c r="BE45" s="3064" t="n"/>
      <c r="BF45" s="3064" t="n"/>
      <c r="BG45" s="3064" t="n"/>
      <c r="BH45" s="3087" t="n"/>
      <c r="BI45" s="1975" t="n"/>
      <c r="BJ45" s="3065" t="n"/>
      <c r="BK45" s="3089" t="n"/>
      <c r="BL45" s="3064" t="n"/>
      <c r="BM45" s="3064" t="n"/>
      <c r="BN45" s="3064" t="n"/>
      <c r="BO45" s="3064" t="n"/>
      <c r="BP45" s="3064" t="n"/>
      <c r="BQ45" s="3087" t="n"/>
      <c r="BR45" s="1975" t="n"/>
      <c r="BS45" s="3065" t="n"/>
      <c r="BT45" s="3089" t="n"/>
      <c r="BU45" s="3064" t="n"/>
      <c r="BV45" s="3064" t="n"/>
      <c r="BW45" s="3064" t="n"/>
      <c r="BX45" s="3064" t="n"/>
      <c r="BY45" s="3087" t="n"/>
      <c r="BZ45" s="1975" t="n"/>
      <c r="CA45" s="3028" t="n"/>
      <c r="CB45" s="3089" t="n"/>
      <c r="CC45" s="3064" t="n"/>
      <c r="CD45" s="3064" t="n"/>
      <c r="CE45" s="3064" t="n"/>
      <c r="CF45" s="3064" t="n"/>
      <c r="CG45" s="3087" t="n"/>
      <c r="CH45" s="1975" t="n"/>
      <c r="CI45" s="3028" t="n"/>
      <c r="CJ45" s="3089" t="n"/>
      <c r="CK45" s="3064" t="n"/>
      <c r="CL45" s="3064" t="n"/>
      <c r="CM45" s="3064" t="n"/>
      <c r="CN45" s="3064" t="n"/>
      <c r="CO45" s="3087" t="n"/>
      <c r="CP45" s="1975" t="n"/>
      <c r="CQ45" s="938" t="n"/>
      <c r="CR45" s="3063">
        <f>SUMIF($D$5:$CQ$5,CR$5,$D45:$CQ45)</f>
        <v/>
      </c>
      <c r="CS45" s="3064">
        <f>SUMIF($D$5:$CQ$5,CS$5,$D45:$CQ45)</f>
        <v/>
      </c>
      <c r="CT45" s="3064">
        <f>SUMIF($D$5:$CQ$5,CT$5,$D45:$CQ45)+SUMIF($D$5:$BI$5,CR$5,$D45:$BI45)</f>
        <v/>
      </c>
      <c r="CU45" s="3064">
        <f>+CR45-CS45</f>
        <v/>
      </c>
      <c r="CV45" s="3064">
        <f>+CR45-CT45</f>
        <v/>
      </c>
      <c r="CW45" s="3064">
        <f>SUMIF($D$5:$CQ$5,CW$5,$D45:$CQ45)</f>
        <v/>
      </c>
      <c r="CX45" s="1958">
        <f>IFERROR(CR45/CW45-1, "-")</f>
        <v/>
      </c>
      <c r="CY45" s="1137" t="n"/>
      <c r="CZ45" s="3066" t="n">
        <v>0</v>
      </c>
      <c r="DA45" s="3064" t="n">
        <v>272.450072</v>
      </c>
      <c r="DB45" s="3064" t="n"/>
      <c r="DC45" s="3064" t="n"/>
      <c r="DD45" s="3064" t="n">
        <v>1759.883765</v>
      </c>
      <c r="DE45" s="1958" t="n"/>
      <c r="DF45" s="1958" t="n"/>
      <c r="DG45" s="409" t="n"/>
      <c r="DH45" s="409" t="n"/>
      <c r="DI45" s="3051" t="n"/>
      <c r="DJ45" s="3041">
        <f>SUM(D45,J45,P45,V45,AD45,AL45,AU45,BC45,BK45,BT45,CB45,CJ45)-CR45</f>
        <v/>
      </c>
      <c r="DK45" s="3041">
        <f>SUM(E45,K45,Q45,W45,AE45,AM45,AV45,BD45,BL45,BU45,CC45,CK45)-CS45</f>
        <v/>
      </c>
      <c r="DL45" s="3041">
        <f>SUM(G45,M45,S45,AA45,AI45,AR45,AZ45,BH45,BQ45,BY45,CG45,CO45)-CW45</f>
        <v/>
      </c>
      <c r="DM45" s="3041">
        <f>SUM(D45,J45,P45,V45,AD45,AL45,AU45,BC45,,BN45,BV45,CD45,CL45)-CT45</f>
        <v/>
      </c>
      <c r="DN45" s="3051" t="n"/>
      <c r="DO45" s="3051" t="n"/>
      <c r="DP45" s="3090" t="e">
        <v>#VALUE!</v>
      </c>
      <c r="DQ45" s="3053">
        <f>-CR45+DP45/10^6</f>
        <v/>
      </c>
      <c r="DR45" s="3041">
        <f>SUM(E45,K45,Q45,W45,AE45,AM45,AV45,BD45,BL45,BU45,CC45,CK45)-CS45</f>
        <v/>
      </c>
      <c r="DS45" s="3041">
        <f>SUM(D45,J45,P45,V45,AD45,AL45,AU45,BC45,,BN45,BV45,CD45,CL45)-CT45</f>
        <v/>
      </c>
      <c r="DT45" s="3054" t="n"/>
      <c r="DU45" s="865" t="n">
        <v>188.133002</v>
      </c>
      <c r="DV45" s="3055">
        <f>DU45-CJ45</f>
        <v/>
      </c>
      <c r="DX45" s="2878">
        <f>(CS45-CZ45)*10^6</f>
        <v/>
      </c>
      <c r="DY45" s="2878">
        <f>(CT45-DC45)*10^6</f>
        <v/>
      </c>
      <c r="DZ45" s="2878">
        <f>(CW45-DD45)*10^6</f>
        <v/>
      </c>
      <c r="EB45" s="3056" t="n"/>
    </row>
    <row customFormat="1" customHeight="1" hidden="1" ht="19.5" outlineLevel="1" r="46" s="424">
      <c r="A46" s="406" t="n"/>
      <c r="B46" s="1956" t="inlineStr">
        <is>
          <t>CONCEPTIONS, PRODUCTION PUBLIC</t>
        </is>
      </c>
      <c r="C46" s="2272" t="inlineStr">
        <is>
          <t>Opex40</t>
        </is>
      </c>
      <c r="D46" s="3063" t="n">
        <v>0</v>
      </c>
      <c r="E46" s="3064" t="n"/>
      <c r="F46" s="3064" t="n"/>
      <c r="G46" s="3064" t="n">
        <v>0</v>
      </c>
      <c r="H46" s="1958" t="n"/>
      <c r="I46" s="1031" t="n"/>
      <c r="J46" s="3063" t="n">
        <v>0</v>
      </c>
      <c r="K46" s="3064" t="n"/>
      <c r="L46" s="3064" t="n"/>
      <c r="M46" s="3064" t="n">
        <v>0</v>
      </c>
      <c r="N46" s="1958" t="n"/>
      <c r="O46" s="938" t="n"/>
      <c r="P46" s="3063" t="n">
        <v>0</v>
      </c>
      <c r="Q46" s="3064" t="n"/>
      <c r="R46" s="3064" t="n"/>
      <c r="S46" s="3064" t="n">
        <v>0</v>
      </c>
      <c r="T46" s="1958" t="n"/>
      <c r="U46" s="3058" t="n"/>
      <c r="V46" s="3063" t="n">
        <v>0</v>
      </c>
      <c r="W46" s="3064" t="n"/>
      <c r="X46" s="3064" t="n"/>
      <c r="Y46" s="3064" t="n"/>
      <c r="Z46" s="3064" t="n"/>
      <c r="AA46" s="3064" t="n">
        <v>0</v>
      </c>
      <c r="AB46" s="1958" t="n"/>
      <c r="AC46" s="938" t="n"/>
      <c r="AD46" s="3063" t="n">
        <v>0</v>
      </c>
      <c r="AE46" s="3064" t="n"/>
      <c r="AF46" s="3064" t="n"/>
      <c r="AG46" s="3064" t="n"/>
      <c r="AH46" s="3064" t="n"/>
      <c r="AI46" s="3064" t="n">
        <v>0</v>
      </c>
      <c r="AJ46" s="1958" t="n"/>
      <c r="AK46" s="938" t="n"/>
      <c r="AL46" s="3063" t="n">
        <v>0</v>
      </c>
      <c r="AM46" s="3064" t="n"/>
      <c r="AN46" s="3064" t="n"/>
      <c r="AO46" s="3064" t="n"/>
      <c r="AP46" s="3064" t="n"/>
      <c r="AQ46" s="3064" t="n"/>
      <c r="AR46" s="3064" t="n"/>
      <c r="AS46" s="1958" t="n"/>
      <c r="AT46" s="3059" t="n"/>
      <c r="AU46" s="3063" t="n"/>
      <c r="AV46" s="3064" t="n"/>
      <c r="AW46" s="3064" t="n"/>
      <c r="AX46" s="3064" t="n"/>
      <c r="AY46" s="3064" t="n"/>
      <c r="AZ46" s="3064" t="n"/>
      <c r="BA46" s="1958" t="n"/>
      <c r="BB46" s="938" t="n"/>
      <c r="BC46" s="3063" t="n"/>
      <c r="BD46" s="3064" t="n"/>
      <c r="BE46" s="3064" t="n"/>
      <c r="BF46" s="3064" t="n"/>
      <c r="BG46" s="3064" t="n"/>
      <c r="BH46" s="3064" t="n"/>
      <c r="BI46" s="1958" t="n"/>
      <c r="BJ46" s="3065" t="n"/>
      <c r="BK46" s="3063" t="n"/>
      <c r="BL46" s="3064" t="n"/>
      <c r="BM46" s="3064" t="n"/>
      <c r="BN46" s="3064" t="n"/>
      <c r="BO46" s="3064" t="n"/>
      <c r="BP46" s="3064" t="n"/>
      <c r="BQ46" s="3064" t="n"/>
      <c r="BR46" s="1958" t="n"/>
      <c r="BS46" s="3065" t="n"/>
      <c r="BT46" s="3063" t="n"/>
      <c r="BU46" s="3064" t="n"/>
      <c r="BV46" s="3064" t="n"/>
      <c r="BW46" s="3064" t="n"/>
      <c r="BX46" s="3064" t="n"/>
      <c r="BY46" s="3064" t="n"/>
      <c r="BZ46" s="1958" t="n"/>
      <c r="CA46" s="3028" t="n"/>
      <c r="CB46" s="3063" t="n"/>
      <c r="CC46" s="3064" t="n"/>
      <c r="CD46" s="3064" t="n"/>
      <c r="CE46" s="3064" t="n"/>
      <c r="CF46" s="3064" t="n"/>
      <c r="CG46" s="3064" t="n"/>
      <c r="CH46" s="1958" t="n"/>
      <c r="CI46" s="3028" t="n"/>
      <c r="CJ46" s="3063" t="n"/>
      <c r="CK46" s="3064" t="n"/>
      <c r="CL46" s="3064" t="n"/>
      <c r="CM46" s="3064" t="n"/>
      <c r="CN46" s="3064" t="n"/>
      <c r="CO46" s="3064" t="n"/>
      <c r="CP46" s="1958" t="n"/>
      <c r="CQ46" s="938" t="n"/>
      <c r="CR46" s="3063">
        <f>SUMIF($D$5:$CQ$5,CR$5,$D46:$CQ46)</f>
        <v/>
      </c>
      <c r="CS46" s="3064">
        <f>SUMIF($D$5:$CQ$5,CS$5,$D46:$CQ46)</f>
        <v/>
      </c>
      <c r="CT46" s="3064">
        <f>SUMIF($D$5:$CQ$5,CT$5,$D46:$CQ46)+SUMIF($D$5:$BI$5,CR$5,$D46:$BI46)</f>
        <v/>
      </c>
      <c r="CU46" s="3064">
        <f>+CR46-CS46</f>
        <v/>
      </c>
      <c r="CV46" s="3064">
        <f>+CR46-CT46</f>
        <v/>
      </c>
      <c r="CW46" s="3064">
        <f>SUMIF($D$5:$CQ$5,CW$5,$D46:$CQ46)</f>
        <v/>
      </c>
      <c r="CX46" s="1958">
        <f>IFERROR(CR46/CW46-1, "-")</f>
        <v/>
      </c>
      <c r="CY46" s="1137" t="n"/>
      <c r="CZ46" s="3066" t="n">
        <v>0</v>
      </c>
      <c r="DA46" s="3064" t="n">
        <v>0</v>
      </c>
      <c r="DB46" s="3064" t="n"/>
      <c r="DC46" s="3064" t="n"/>
      <c r="DD46" s="3064" t="n">
        <v>0</v>
      </c>
      <c r="DE46" s="1958" t="n"/>
      <c r="DF46" s="1958" t="n"/>
      <c r="DG46" s="409" t="n"/>
      <c r="DH46" s="409" t="n"/>
      <c r="DI46" s="3051" t="n"/>
      <c r="DJ46" s="3041">
        <f>SUM(D46,J46,P46,V46,AD46,AL46,AU46,BC46,BK46,BT46,CB46,CJ46)-CR46</f>
        <v/>
      </c>
      <c r="DK46" s="3041">
        <f>SUM(E46,K46,Q46,W46,AE46,AM46,AV46,BD46,BL46,BU46,CC46,CK46)-CS46</f>
        <v/>
      </c>
      <c r="DL46" s="3041">
        <f>SUM(G46,M46,S46,AA46,AI46,AR46,AZ46,BH46,BQ46,BY46,CG46,CO46)-CW46</f>
        <v/>
      </c>
      <c r="DM46" s="3041">
        <f>SUM(D46,J46,P46,V46,AD46,AL46,AU46,BC46,,BN46,BV46,CD46,CL46)-CT46</f>
        <v/>
      </c>
      <c r="DN46" s="3051" t="n"/>
      <c r="DO46" s="3051" t="n"/>
      <c r="DP46" s="3067" t="n">
        <v>0</v>
      </c>
      <c r="DQ46" s="3053">
        <f>-CR46+DP46/10^6</f>
        <v/>
      </c>
      <c r="DR46" s="3041">
        <f>SUM(E46,K46,Q46,W46,AE46,AM46,AV46,BD46,BL46,BU46,CC46,CK46)-CS46</f>
        <v/>
      </c>
      <c r="DS46" s="3041">
        <f>SUM(D46,J46,P46,V46,AD46,AL46,AU46,BC46,,BN46,BV46,CD46,CL46)-CT46</f>
        <v/>
      </c>
      <c r="DT46" s="3054" t="n"/>
      <c r="DU46" s="865" t="n">
        <v>0</v>
      </c>
      <c r="DV46" s="3055">
        <f>DU46-CJ46</f>
        <v/>
      </c>
      <c r="DX46" s="2878">
        <f>(CS46-CZ46)*10^6</f>
        <v/>
      </c>
      <c r="DY46" s="2878">
        <f>(CT46-DC46)*10^6</f>
        <v/>
      </c>
      <c r="DZ46" s="2878">
        <f>(CW46-DD46)*10^6</f>
        <v/>
      </c>
      <c r="EB46" s="3056" t="n"/>
    </row>
    <row customFormat="1" customHeight="1" hidden="1" ht="19.5" outlineLevel="1" r="47" s="424">
      <c r="A47" s="406" t="n"/>
      <c r="B47" s="1956" t="inlineStr">
        <is>
          <t>CATALOGUES, IMPRIMES PUBLICITA</t>
        </is>
      </c>
      <c r="C47" s="2272" t="inlineStr">
        <is>
          <t>Opex41</t>
        </is>
      </c>
      <c r="D47" s="3076" t="n">
        <v>31.144505</v>
      </c>
      <c r="E47" s="3064" t="n"/>
      <c r="F47" s="3064" t="n"/>
      <c r="G47" s="3064" t="n">
        <v>26.068321</v>
      </c>
      <c r="H47" s="1958" t="n"/>
      <c r="I47" s="1031" t="n"/>
      <c r="J47" s="3076" t="n">
        <v>0.674072</v>
      </c>
      <c r="K47" s="3064" t="n"/>
      <c r="L47" s="3064" t="n"/>
      <c r="M47" s="3064" t="n">
        <v>10.659468</v>
      </c>
      <c r="N47" s="1958" t="n"/>
      <c r="O47" s="938" t="n"/>
      <c r="P47" s="3076" t="n">
        <v>4.844413</v>
      </c>
      <c r="Q47" s="3064" t="n"/>
      <c r="R47" s="3064" t="n"/>
      <c r="S47" s="3064" t="n">
        <v>-32.632042</v>
      </c>
      <c r="T47" s="1958" t="n"/>
      <c r="U47" s="3058" t="n"/>
      <c r="V47" s="3076" t="n">
        <v>297.102896</v>
      </c>
      <c r="W47" s="3064" t="n"/>
      <c r="X47" s="3064" t="n"/>
      <c r="Y47" s="3064" t="n"/>
      <c r="Z47" s="3064" t="n"/>
      <c r="AA47" s="3064" t="n">
        <v>86.694565</v>
      </c>
      <c r="AB47" s="1958" t="n"/>
      <c r="AC47" s="938" t="n"/>
      <c r="AD47" s="3076" t="n">
        <v>4.239739</v>
      </c>
      <c r="AE47" s="3064" t="n"/>
      <c r="AF47" s="3064" t="n"/>
      <c r="AG47" s="3064" t="n"/>
      <c r="AH47" s="3064" t="n"/>
      <c r="AI47" s="3064" t="n">
        <v>8.230623</v>
      </c>
      <c r="AJ47" s="1958" t="n"/>
      <c r="AK47" s="938" t="n"/>
      <c r="AL47" s="3076" t="n">
        <v>12.837625</v>
      </c>
      <c r="AM47" s="3064" t="n"/>
      <c r="AN47" s="3064" t="n"/>
      <c r="AO47" s="3064" t="n"/>
      <c r="AP47" s="3064" t="n"/>
      <c r="AQ47" s="3064" t="n"/>
      <c r="AR47" s="3064" t="n"/>
      <c r="AS47" s="1958" t="n"/>
      <c r="AT47" s="3059" t="n"/>
      <c r="AU47" s="3076" t="n"/>
      <c r="AV47" s="3064" t="n"/>
      <c r="AW47" s="3064" t="n"/>
      <c r="AX47" s="3064" t="n"/>
      <c r="AY47" s="3064" t="n"/>
      <c r="AZ47" s="3064" t="n"/>
      <c r="BA47" s="1958" t="n"/>
      <c r="BB47" s="938" t="n"/>
      <c r="BC47" s="3076" t="n"/>
      <c r="BD47" s="3064" t="n"/>
      <c r="BE47" s="3064" t="n"/>
      <c r="BF47" s="3064" t="n"/>
      <c r="BG47" s="3064" t="n"/>
      <c r="BH47" s="3064" t="n"/>
      <c r="BI47" s="1958" t="n"/>
      <c r="BJ47" s="3065" t="n"/>
      <c r="BK47" s="3076" t="n"/>
      <c r="BL47" s="3064" t="n"/>
      <c r="BM47" s="3064" t="n"/>
      <c r="BN47" s="3064" t="n"/>
      <c r="BO47" s="3064" t="n"/>
      <c r="BP47" s="3064" t="n"/>
      <c r="BQ47" s="3064" t="n"/>
      <c r="BR47" s="1958" t="n"/>
      <c r="BS47" s="3065" t="n"/>
      <c r="BT47" s="3076" t="n"/>
      <c r="BU47" s="3064" t="n"/>
      <c r="BV47" s="3064" t="n"/>
      <c r="BW47" s="3064" t="n"/>
      <c r="BX47" s="3064" t="n"/>
      <c r="BY47" s="3064" t="n"/>
      <c r="BZ47" s="1958" t="n"/>
      <c r="CA47" s="3028" t="n"/>
      <c r="CB47" s="3076" t="n"/>
      <c r="CC47" s="3064" t="n"/>
      <c r="CD47" s="3064" t="n"/>
      <c r="CE47" s="3064" t="n"/>
      <c r="CF47" s="3064" t="n"/>
      <c r="CG47" s="3064" t="n"/>
      <c r="CH47" s="1958" t="n"/>
      <c r="CI47" s="3028" t="n"/>
      <c r="CJ47" s="3084" t="n"/>
      <c r="CK47" s="3064" t="n"/>
      <c r="CL47" s="3064" t="n"/>
      <c r="CM47" s="3064" t="n"/>
      <c r="CN47" s="3064" t="n"/>
      <c r="CO47" s="3064" t="n"/>
      <c r="CP47" s="1958" t="n"/>
      <c r="CQ47" s="938" t="n"/>
      <c r="CR47" s="3063">
        <f>SUMIF($D$5:$CQ$5,CR$5,$D47:$CQ47)</f>
        <v/>
      </c>
      <c r="CS47" s="3064">
        <f>SUMIF($D$5:$CQ$5,CS$5,$D47:$CQ47)</f>
        <v/>
      </c>
      <c r="CT47" s="3064">
        <f>SUMIF($D$5:$CQ$5,CT$5,$D47:$CQ47)+SUMIF($D$5:$BI$5,CR$5,$D47:$BI47)</f>
        <v/>
      </c>
      <c r="CU47" s="3064">
        <f>+CR47-CS47</f>
        <v/>
      </c>
      <c r="CV47" s="3064">
        <f>+CR47-CT47</f>
        <v/>
      </c>
      <c r="CW47" s="3064">
        <f>SUMIF($D$5:$CQ$5,CW$5,$D47:$CQ47)</f>
        <v/>
      </c>
      <c r="CX47" s="1958">
        <f>IFERROR(CR47/CW47-1, "-")</f>
        <v/>
      </c>
      <c r="CY47" s="1137" t="n"/>
      <c r="CZ47" s="3066" t="n">
        <v>0</v>
      </c>
      <c r="DA47" s="3064" t="n">
        <v>36.66299</v>
      </c>
      <c r="DB47" s="3064" t="n"/>
      <c r="DC47" s="3064" t="n"/>
      <c r="DD47" s="3064" t="n">
        <v>290.240238</v>
      </c>
      <c r="DE47" s="1958" t="n"/>
      <c r="DF47" s="1958" t="n"/>
      <c r="DG47" s="409" t="n"/>
      <c r="DH47" s="409" t="n"/>
      <c r="DI47" s="3051" t="n"/>
      <c r="DJ47" s="3041">
        <f>SUM(D47,J47,P47,V47,AD47,AL47,AU47,BC47,BK47,BT47,CB47,CJ47)-CR47</f>
        <v/>
      </c>
      <c r="DK47" s="3041">
        <f>SUM(E47,K47,Q47,W47,AE47,AM47,AV47,BD47,BL47,BU47,CC47,CK47)-CS47</f>
        <v/>
      </c>
      <c r="DL47" s="3041">
        <f>SUM(G47,M47,S47,AA47,AI47,AR47,AZ47,BH47,BQ47,BY47,CG47,CO47)-CW47</f>
        <v/>
      </c>
      <c r="DM47" s="3041">
        <f>SUM(D47,J47,P47,V47,AD47,AL47,AU47,BC47,,BN47,BV47,CD47,CL47)-CT47</f>
        <v/>
      </c>
      <c r="DN47" s="3051" t="n"/>
      <c r="DO47" s="3051" t="n"/>
      <c r="DP47" s="3085" t="n">
        <v>277712779</v>
      </c>
      <c r="DQ47" s="3053">
        <f>-CR47+DP47/10^6</f>
        <v/>
      </c>
      <c r="DR47" s="3041">
        <f>SUM(E47,K47,Q47,W47,AE47,AM47,AV47,BD47,BL47,BU47,CC47,CK47)-CS47</f>
        <v/>
      </c>
      <c r="DS47" s="3041">
        <f>SUM(D47,J47,P47,V47,AD47,AL47,AU47,BC47,,BN47,BV47,CD47,CL47)-CT47</f>
        <v/>
      </c>
      <c r="DT47" s="3054" t="n"/>
      <c r="DU47" s="865" t="n">
        <v>12.527459</v>
      </c>
      <c r="DV47" s="3055">
        <f>DU47-CJ47</f>
        <v/>
      </c>
      <c r="DX47" s="2878">
        <f>(CS47-CZ47)*10^6</f>
        <v/>
      </c>
      <c r="DY47" s="2878">
        <f>(CT47-DC47)*10^6</f>
        <v/>
      </c>
      <c r="DZ47" s="2878">
        <f>(CW47-DD47)*10^6</f>
        <v/>
      </c>
      <c r="EB47" s="3056" t="n"/>
    </row>
    <row customFormat="1" customHeight="1" hidden="1" ht="19.5" outlineLevel="1" r="48" s="424">
      <c r="A48" s="406" t="n"/>
      <c r="B48" s="1956" t="inlineStr">
        <is>
          <t>ENSEIGNES PUBLICITAIRES - AFFI</t>
        </is>
      </c>
      <c r="C48" s="2272" t="inlineStr">
        <is>
          <t>Opex42</t>
        </is>
      </c>
      <c r="D48" s="3086" t="n">
        <v>7.40375</v>
      </c>
      <c r="E48" s="3064" t="n"/>
      <c r="F48" s="3064" t="n"/>
      <c r="G48" s="3087" t="n">
        <v>-4.213157</v>
      </c>
      <c r="H48" s="1958" t="n"/>
      <c r="I48" s="1031" t="n"/>
      <c r="J48" s="3089" t="n">
        <v>6.00875</v>
      </c>
      <c r="K48" s="3064" t="n"/>
      <c r="L48" s="3064" t="n"/>
      <c r="M48" s="3087" t="n">
        <v>43.492772</v>
      </c>
      <c r="N48" s="1958" t="n"/>
      <c r="O48" s="938" t="n"/>
      <c r="P48" s="3089" t="n">
        <v>6.00875</v>
      </c>
      <c r="Q48" s="3064" t="n"/>
      <c r="R48" s="3064" t="n"/>
      <c r="S48" s="3087" t="n">
        <v>43.492773</v>
      </c>
      <c r="T48" s="1958" t="n"/>
      <c r="U48" s="3058" t="n"/>
      <c r="V48" s="3089" t="n">
        <v>18.190375</v>
      </c>
      <c r="W48" s="3064" t="n"/>
      <c r="X48" s="3064" t="n"/>
      <c r="Y48" s="3064" t="n"/>
      <c r="Z48" s="3064" t="n"/>
      <c r="AA48" s="3087" t="n">
        <v>43.492772</v>
      </c>
      <c r="AB48" s="1958" t="n"/>
      <c r="AC48" s="938" t="n"/>
      <c r="AD48" s="3089" t="n">
        <v>4.145833</v>
      </c>
      <c r="AE48" s="3064" t="n"/>
      <c r="AF48" s="3064" t="n"/>
      <c r="AG48" s="3064" t="n"/>
      <c r="AH48" s="3064" t="n"/>
      <c r="AI48" s="3087" t="n">
        <v>43.492772</v>
      </c>
      <c r="AJ48" s="1958" t="n"/>
      <c r="AK48" s="938" t="n"/>
      <c r="AL48" s="3089" t="n">
        <v>22.252308</v>
      </c>
      <c r="AM48" s="3064" t="n"/>
      <c r="AN48" s="3064" t="n"/>
      <c r="AO48" s="3064" t="n"/>
      <c r="AP48" s="3064" t="n"/>
      <c r="AQ48" s="3064" t="n"/>
      <c r="AR48" s="3087" t="n"/>
      <c r="AS48" s="1958" t="n"/>
      <c r="AT48" s="3059" t="n"/>
      <c r="AU48" s="3089" t="n"/>
      <c r="AV48" s="3064" t="n"/>
      <c r="AW48" s="3064" t="n"/>
      <c r="AX48" s="3064" t="n"/>
      <c r="AY48" s="3064" t="n"/>
      <c r="AZ48" s="3087" t="n"/>
      <c r="BA48" s="1958" t="n"/>
      <c r="BB48" s="938" t="n"/>
      <c r="BC48" s="3089" t="n"/>
      <c r="BD48" s="3064" t="n"/>
      <c r="BE48" s="3064" t="n"/>
      <c r="BF48" s="3064" t="n"/>
      <c r="BG48" s="3064" t="n"/>
      <c r="BH48" s="3087" t="n"/>
      <c r="BI48" s="1958" t="n"/>
      <c r="BJ48" s="3065" t="n"/>
      <c r="BK48" s="3089" t="n"/>
      <c r="BL48" s="3064" t="n"/>
      <c r="BM48" s="3064" t="n"/>
      <c r="BN48" s="3064" t="n"/>
      <c r="BO48" s="3064" t="n"/>
      <c r="BP48" s="3064" t="n"/>
      <c r="BQ48" s="3087" t="n"/>
      <c r="BR48" s="1958" t="n"/>
      <c r="BS48" s="3065" t="n"/>
      <c r="BT48" s="3089" t="n"/>
      <c r="BU48" s="3064" t="n"/>
      <c r="BV48" s="3064" t="n"/>
      <c r="BW48" s="3064" t="n"/>
      <c r="BX48" s="3064" t="n"/>
      <c r="BY48" s="3087" t="n"/>
      <c r="BZ48" s="1958" t="n"/>
      <c r="CA48" s="3028" t="n"/>
      <c r="CB48" s="3089" t="n"/>
      <c r="CC48" s="3064" t="n"/>
      <c r="CD48" s="3064" t="n"/>
      <c r="CE48" s="3064" t="n"/>
      <c r="CF48" s="3064" t="n"/>
      <c r="CG48" s="3087" t="n"/>
      <c r="CH48" s="1958" t="n"/>
      <c r="CI48" s="3028" t="n"/>
      <c r="CJ48" s="3089" t="n"/>
      <c r="CK48" s="3064" t="n"/>
      <c r="CL48" s="3064" t="n"/>
      <c r="CM48" s="3064" t="n"/>
      <c r="CN48" s="3064" t="n"/>
      <c r="CO48" s="3087" t="n"/>
      <c r="CP48" s="1958" t="n"/>
      <c r="CQ48" s="938" t="n"/>
      <c r="CR48" s="3063">
        <f>SUMIF($D$5:$CQ$5,CR$5,$D48:$CQ48)</f>
        <v/>
      </c>
      <c r="CS48" s="3064">
        <f>SUMIF($D$5:$CQ$5,CS$5,$D48:$CQ48)</f>
        <v/>
      </c>
      <c r="CT48" s="3064">
        <f>SUMIF($D$5:$CQ$5,CT$5,$D48:$CQ48)+SUMIF($D$5:$BI$5,CR$5,$D48:$BI48)</f>
        <v/>
      </c>
      <c r="CU48" s="3064">
        <f>+CR48-CS48</f>
        <v/>
      </c>
      <c r="CV48" s="3064">
        <f>+CR48-CT48</f>
        <v/>
      </c>
      <c r="CW48" s="3064">
        <f>SUMIF($D$5:$CQ$5,CW$5,$D48:$CQ48)</f>
        <v/>
      </c>
      <c r="CX48" s="1958">
        <f>IFERROR(CR48/CW48-1, "-")</f>
        <v/>
      </c>
      <c r="CY48" s="1137" t="n"/>
      <c r="CZ48" s="3066" t="n">
        <v>0</v>
      </c>
      <c r="DA48" s="3064" t="n">
        <v>19.42125</v>
      </c>
      <c r="DB48" s="3064" t="n"/>
      <c r="DC48" s="3064" t="n"/>
      <c r="DD48" s="3064" t="n">
        <v>423.245478</v>
      </c>
      <c r="DE48" s="1958" t="n"/>
      <c r="DF48" s="1958" t="n"/>
      <c r="DG48" s="409" t="n"/>
      <c r="DH48" s="409" t="n"/>
      <c r="DI48" s="3051" t="n"/>
      <c r="DJ48" s="3041">
        <f>SUM(D48,J48,P48,V48,AD48,AL48,AU48,BC48,BK48,BT48,CB48,CJ48)-CR48</f>
        <v/>
      </c>
      <c r="DK48" s="3041">
        <f>SUM(E48,K48,Q48,W48,AE48,AM48,AV48,BD48,BL48,BU48,CC48,CK48)-CS48</f>
        <v/>
      </c>
      <c r="DL48" s="3041">
        <f>SUM(G48,M48,S48,AA48,AI48,AR48,AZ48,BH48,BQ48,BY48,CG48,CO48)-CW48</f>
        <v/>
      </c>
      <c r="DM48" s="3041">
        <f>SUM(D48,J48,P48,V48,AD48,AL48,AU48,BC48,,BN48,BV48,CD48,CL48)-CT48</f>
        <v/>
      </c>
      <c r="DN48" s="3051" t="n"/>
      <c r="DO48" s="3051" t="n"/>
      <c r="DP48" s="3091" t="n">
        <v>398425246</v>
      </c>
      <c r="DQ48" s="3053">
        <f>-CR48+DP48/10^6</f>
        <v/>
      </c>
      <c r="DR48" s="3041">
        <f>SUM(E48,K48,Q48,W48,AE48,AM48,AV48,BD48,BL48,BU48,CC48,CK48)-CS48</f>
        <v/>
      </c>
      <c r="DS48" s="3041">
        <f>SUM(D48,J48,P48,V48,AD48,AL48,AU48,BC48,,BN48,BV48,CD48,CL48)-CT48</f>
        <v/>
      </c>
      <c r="DT48" s="3054" t="n"/>
      <c r="DU48" s="865" t="n">
        <v>24.820232</v>
      </c>
      <c r="DV48" s="3055">
        <f>DU48-CJ48</f>
        <v/>
      </c>
      <c r="DX48" s="2878">
        <f>(CS48-CZ48)*10^6</f>
        <v/>
      </c>
      <c r="DY48" s="2878">
        <f>(CT48-DC48)*10^6</f>
        <v/>
      </c>
      <c r="DZ48" s="2878">
        <f>(CW48-DD48)*10^6</f>
        <v/>
      </c>
      <c r="EB48" s="3056" t="n"/>
    </row>
    <row customFormat="1" customHeight="1" hidden="1" ht="19.5" outlineLevel="1" r="49" s="424">
      <c r="A49" s="406" t="n"/>
      <c r="B49" s="1956" t="inlineStr">
        <is>
          <t>FOIRES ET EXPOSITIONS</t>
        </is>
      </c>
      <c r="C49" s="2272" t="inlineStr">
        <is>
          <t>Opex43</t>
        </is>
      </c>
      <c r="D49" s="3063" t="n">
        <v>0</v>
      </c>
      <c r="E49" s="3064" t="n"/>
      <c r="F49" s="3064" t="n"/>
      <c r="G49" s="3064" t="n">
        <v>0</v>
      </c>
      <c r="H49" s="1958" t="n"/>
      <c r="I49" s="1031" t="n"/>
      <c r="J49" s="3063" t="n">
        <v>0</v>
      </c>
      <c r="K49" s="3064" t="n"/>
      <c r="L49" s="3064" t="n"/>
      <c r="M49" s="3064" t="n">
        <v>0</v>
      </c>
      <c r="N49" s="1958" t="n"/>
      <c r="O49" s="938" t="n"/>
      <c r="P49" s="3063" t="n">
        <v>0</v>
      </c>
      <c r="Q49" s="3064" t="n"/>
      <c r="R49" s="3064" t="n"/>
      <c r="S49" s="3064" t="n">
        <v>0</v>
      </c>
      <c r="T49" s="1958" t="n"/>
      <c r="U49" s="3058" t="n"/>
      <c r="V49" s="3063" t="n">
        <v>0</v>
      </c>
      <c r="W49" s="3064" t="n"/>
      <c r="X49" s="3064" t="n"/>
      <c r="Y49" s="3064" t="n"/>
      <c r="Z49" s="3064" t="n"/>
      <c r="AA49" s="3064" t="n">
        <v>0</v>
      </c>
      <c r="AB49" s="1958" t="n"/>
      <c r="AC49" s="938" t="n"/>
      <c r="AD49" s="3063" t="n">
        <v>0</v>
      </c>
      <c r="AE49" s="3064" t="n"/>
      <c r="AF49" s="3064" t="n"/>
      <c r="AG49" s="3064" t="n"/>
      <c r="AH49" s="3064" t="n"/>
      <c r="AI49" s="3064" t="n">
        <v>0</v>
      </c>
      <c r="AJ49" s="1958" t="n"/>
      <c r="AK49" s="938" t="n"/>
      <c r="AL49" s="3063" t="n">
        <v>0</v>
      </c>
      <c r="AM49" s="3064" t="n"/>
      <c r="AN49" s="3064" t="n"/>
      <c r="AO49" s="3064" t="n"/>
      <c r="AP49" s="3064" t="n"/>
      <c r="AQ49" s="3064" t="n"/>
      <c r="AR49" s="3064" t="n"/>
      <c r="AS49" s="1958" t="n"/>
      <c r="AT49" s="3059" t="n"/>
      <c r="AU49" s="3063" t="n"/>
      <c r="AV49" s="3064" t="n"/>
      <c r="AW49" s="3064" t="n"/>
      <c r="AX49" s="3064" t="n"/>
      <c r="AY49" s="3064" t="n"/>
      <c r="AZ49" s="3064" t="n"/>
      <c r="BA49" s="1958" t="n"/>
      <c r="BB49" s="938" t="n"/>
      <c r="BC49" s="3063" t="n"/>
      <c r="BD49" s="3064" t="n"/>
      <c r="BE49" s="3064" t="n"/>
      <c r="BF49" s="3064" t="n"/>
      <c r="BG49" s="3064" t="n"/>
      <c r="BH49" s="3064" t="n"/>
      <c r="BI49" s="1958" t="n"/>
      <c r="BJ49" s="3065" t="n"/>
      <c r="BK49" s="3063" t="n"/>
      <c r="BL49" s="3064" t="n"/>
      <c r="BM49" s="3064" t="n"/>
      <c r="BN49" s="3064" t="n"/>
      <c r="BO49" s="3064" t="n"/>
      <c r="BP49" s="3064" t="n"/>
      <c r="BQ49" s="3064" t="n"/>
      <c r="BR49" s="1958" t="n"/>
      <c r="BS49" s="3065" t="n"/>
      <c r="BT49" s="3063" t="n"/>
      <c r="BU49" s="3064" t="n"/>
      <c r="BV49" s="3064" t="n"/>
      <c r="BW49" s="3064" t="n"/>
      <c r="BX49" s="3064" t="n"/>
      <c r="BY49" s="3064" t="n"/>
      <c r="BZ49" s="1958" t="n"/>
      <c r="CA49" s="3028" t="n"/>
      <c r="CB49" s="3063" t="n"/>
      <c r="CC49" s="3064" t="n"/>
      <c r="CD49" s="3064" t="n"/>
      <c r="CE49" s="3064" t="n"/>
      <c r="CF49" s="3064" t="n"/>
      <c r="CG49" s="3064" t="n"/>
      <c r="CH49" s="1958" t="n"/>
      <c r="CI49" s="3028" t="n"/>
      <c r="CJ49" s="3063" t="n"/>
      <c r="CK49" s="3064" t="n"/>
      <c r="CL49" s="3064" t="n"/>
      <c r="CM49" s="3064" t="n"/>
      <c r="CN49" s="3064" t="n"/>
      <c r="CO49" s="3064" t="n"/>
      <c r="CP49" s="1958" t="n"/>
      <c r="CQ49" s="938" t="n"/>
      <c r="CR49" s="3063">
        <f>SUMIF($D$5:$CQ$5,CR$5,$D49:$CQ49)</f>
        <v/>
      </c>
      <c r="CS49" s="3064">
        <f>SUMIF($D$5:$CQ$5,CS$5,$D49:$CQ49)</f>
        <v/>
      </c>
      <c r="CT49" s="3064">
        <f>SUMIF($D$5:$CQ$5,CT$5,$D49:$CQ49)+SUMIF($D$5:$BI$5,CR$5,$D49:$BI49)</f>
        <v/>
      </c>
      <c r="CU49" s="3064">
        <f>+CR49-CS49</f>
        <v/>
      </c>
      <c r="CV49" s="3064">
        <f>+CR49-CT49</f>
        <v/>
      </c>
      <c r="CW49" s="3064">
        <f>SUMIF($D$5:$CQ$5,CW$5,$D49:$CQ49)</f>
        <v/>
      </c>
      <c r="CX49" s="1958">
        <f>IFERROR(CR49/CW49-1, "-")</f>
        <v/>
      </c>
      <c r="CY49" s="1137" t="n"/>
      <c r="CZ49" s="3066" t="n">
        <v>0</v>
      </c>
      <c r="DA49" s="3064" t="n">
        <v>0</v>
      </c>
      <c r="DB49" s="3064" t="n"/>
      <c r="DC49" s="3064" t="n"/>
      <c r="DD49" s="3064" t="n">
        <v>0</v>
      </c>
      <c r="DE49" s="1958" t="n"/>
      <c r="DF49" s="1958" t="n"/>
      <c r="DG49" s="409" t="n"/>
      <c r="DH49" s="409" t="n"/>
      <c r="DI49" s="3051" t="n"/>
      <c r="DJ49" s="3041">
        <f>SUM(D49,J49,P49,V49,AD49,AL49,AU49,BC49,BK49,BT49,CB49,CJ49)-CR49</f>
        <v/>
      </c>
      <c r="DK49" s="3041">
        <f>SUM(E49,K49,Q49,W49,AE49,AM49,AV49,BD49,BL49,BU49,CC49,CK49)-CS49</f>
        <v/>
      </c>
      <c r="DL49" s="3041">
        <f>SUM(G49,M49,S49,AA49,AI49,AR49,AZ49,BH49,BQ49,BY49,CG49,CO49)-CW49</f>
        <v/>
      </c>
      <c r="DM49" s="3041">
        <f>SUM(D49,J49,P49,V49,AD49,AL49,AU49,BC49,,BN49,BV49,CD49,CL49)-CT49</f>
        <v/>
      </c>
      <c r="DN49" s="3051" t="n"/>
      <c r="DO49" s="3051" t="n"/>
      <c r="DP49" s="3067" t="n">
        <v>0</v>
      </c>
      <c r="DQ49" s="3053">
        <f>-CR49+DP49/10^6</f>
        <v/>
      </c>
      <c r="DR49" s="3041">
        <f>SUM(E49,K49,Q49,W49,AE49,AM49,AV49,BD49,BL49,BU49,CC49,CK49)-CS49</f>
        <v/>
      </c>
      <c r="DS49" s="3041">
        <f>SUM(D49,J49,P49,V49,AD49,AL49,AU49,BC49,,BN49,BV49,CD49,CL49)-CT49</f>
        <v/>
      </c>
      <c r="DT49" s="3054" t="n"/>
      <c r="DU49" s="865" t="n">
        <v>0</v>
      </c>
      <c r="DV49" s="3055">
        <f>DU49-CJ49</f>
        <v/>
      </c>
      <c r="DX49" s="2878">
        <f>(CS49-CZ49)*10^6</f>
        <v/>
      </c>
      <c r="DY49" s="2878">
        <f>(CT49-DC49)*10^6</f>
        <v/>
      </c>
      <c r="DZ49" s="2878">
        <f>(CW49-DD49)*10^6</f>
        <v/>
      </c>
      <c r="EB49" s="3056" t="n"/>
    </row>
    <row customFormat="1" customHeight="1" hidden="1" ht="19.5" outlineLevel="1" r="50" s="424">
      <c r="A50" s="406" t="n"/>
      <c r="B50" s="1956" t="inlineStr">
        <is>
          <t>CADEAUX A LA CLIENTELE</t>
        </is>
      </c>
      <c r="C50" s="2272" t="inlineStr">
        <is>
          <t>Opex44</t>
        </is>
      </c>
      <c r="D50" s="3092" t="n">
        <v>0</v>
      </c>
      <c r="E50" s="3064" t="n"/>
      <c r="F50" s="3064" t="n"/>
      <c r="G50" s="3064" t="n">
        <v>42.841</v>
      </c>
      <c r="H50" s="1958" t="n"/>
      <c r="I50" s="1031" t="n"/>
      <c r="J50" s="3092" t="n">
        <v>0</v>
      </c>
      <c r="K50" s="3064" t="n"/>
      <c r="L50" s="3064" t="n"/>
      <c r="M50" s="3064" t="n">
        <v>35.17345</v>
      </c>
      <c r="N50" s="1958" t="n"/>
      <c r="O50" s="938" t="n"/>
      <c r="P50" s="3092" t="n">
        <v>0</v>
      </c>
      <c r="Q50" s="3064" t="n"/>
      <c r="R50" s="3064" t="n"/>
      <c r="S50" s="3064" t="n">
        <v>39.336394</v>
      </c>
      <c r="T50" s="1958" t="n"/>
      <c r="U50" s="3058" t="n"/>
      <c r="V50" s="3092" t="n">
        <v>2.475</v>
      </c>
      <c r="W50" s="3064" t="n"/>
      <c r="X50" s="3064" t="n"/>
      <c r="Y50" s="3064" t="n"/>
      <c r="Z50" s="3064" t="n"/>
      <c r="AA50" s="3064" t="n">
        <v>7.240882</v>
      </c>
      <c r="AB50" s="1958" t="n"/>
      <c r="AC50" s="938" t="n"/>
      <c r="AD50" s="3092" t="n">
        <v>6.547</v>
      </c>
      <c r="AE50" s="3064" t="n"/>
      <c r="AF50" s="3064" t="n"/>
      <c r="AG50" s="3064" t="n"/>
      <c r="AH50" s="3064" t="n"/>
      <c r="AI50" s="3064" t="n">
        <v>2.4195</v>
      </c>
      <c r="AJ50" s="1958" t="n"/>
      <c r="AK50" s="938" t="n"/>
      <c r="AL50" s="3092" t="n">
        <v>0.08260000000000001</v>
      </c>
      <c r="AM50" s="3064" t="n"/>
      <c r="AN50" s="3064" t="n"/>
      <c r="AO50" s="3064" t="n"/>
      <c r="AP50" s="3064" t="n"/>
      <c r="AQ50" s="3064" t="n"/>
      <c r="AR50" s="3064" t="n"/>
      <c r="AS50" s="1958" t="n"/>
      <c r="AT50" s="3059" t="n"/>
      <c r="AU50" s="3092" t="n"/>
      <c r="AV50" s="3064" t="n"/>
      <c r="AW50" s="3064" t="n"/>
      <c r="AX50" s="3064" t="n"/>
      <c r="AY50" s="3064" t="n"/>
      <c r="AZ50" s="3064" t="n"/>
      <c r="BA50" s="1958" t="n"/>
      <c r="BB50" s="938" t="n"/>
      <c r="BC50" s="3092" t="n"/>
      <c r="BD50" s="3064" t="n"/>
      <c r="BE50" s="3064" t="n"/>
      <c r="BF50" s="3064" t="n"/>
      <c r="BG50" s="3064" t="n"/>
      <c r="BH50" s="3064" t="n"/>
      <c r="BI50" s="1958" t="n"/>
      <c r="BJ50" s="3065" t="n"/>
      <c r="BK50" s="3092" t="n"/>
      <c r="BL50" s="3064" t="n"/>
      <c r="BM50" s="3064" t="n"/>
      <c r="BN50" s="3064" t="n"/>
      <c r="BO50" s="3064" t="n"/>
      <c r="BP50" s="3064" t="n"/>
      <c r="BQ50" s="3064" t="n"/>
      <c r="BR50" s="1958" t="n"/>
      <c r="BS50" s="3065" t="n"/>
      <c r="BT50" s="3092" t="n"/>
      <c r="BU50" s="3064" t="n"/>
      <c r="BV50" s="3064" t="n"/>
      <c r="BW50" s="3064" t="n"/>
      <c r="BX50" s="3064" t="n"/>
      <c r="BY50" s="3064" t="n"/>
      <c r="BZ50" s="1958" t="n"/>
      <c r="CA50" s="3028" t="n"/>
      <c r="CB50" s="3092" t="n"/>
      <c r="CC50" s="3064" t="n"/>
      <c r="CD50" s="3064" t="n"/>
      <c r="CE50" s="3064" t="n"/>
      <c r="CF50" s="3064" t="n"/>
      <c r="CG50" s="3064" t="n"/>
      <c r="CH50" s="1958" t="n"/>
      <c r="CI50" s="3028" t="n"/>
      <c r="CJ50" s="3092" t="n"/>
      <c r="CK50" s="3064" t="n"/>
      <c r="CL50" s="3064" t="n"/>
      <c r="CM50" s="3064" t="n"/>
      <c r="CN50" s="3064" t="n"/>
      <c r="CO50" s="3064" t="n"/>
      <c r="CP50" s="1958" t="n"/>
      <c r="CQ50" s="938" t="n"/>
      <c r="CR50" s="3063">
        <f>SUMIF($D$5:$CQ$5,CR$5,$D50:$CQ50)</f>
        <v/>
      </c>
      <c r="CS50" s="3064">
        <f>SUMIF($D$5:$CQ$5,CS$5,$D50:$CQ50)</f>
        <v/>
      </c>
      <c r="CT50" s="3064">
        <f>SUMIF($D$5:$CQ$5,CT$5,$D50:$CQ50)+SUMIF($D$5:$BI$5,CR$5,$D50:$BI50)</f>
        <v/>
      </c>
      <c r="CU50" s="3064">
        <f>+CR50-CS50</f>
        <v/>
      </c>
      <c r="CV50" s="3064">
        <f>+CR50-CT50</f>
        <v/>
      </c>
      <c r="CW50" s="3064">
        <f>SUMIF($D$5:$CQ$5,CW$5,$D50:$CQ50)</f>
        <v/>
      </c>
      <c r="CX50" s="1958">
        <f>IFERROR(CR50/CW50-1, "-")</f>
        <v/>
      </c>
      <c r="CY50" s="1137" t="n"/>
      <c r="CZ50" s="3066" t="n">
        <v>0</v>
      </c>
      <c r="DA50" s="3064" t="n">
        <v>0</v>
      </c>
      <c r="DB50" s="3064" t="n"/>
      <c r="DC50" s="3064" t="n"/>
      <c r="DD50" s="3064" t="n">
        <v>141.355093</v>
      </c>
      <c r="DE50" s="1958" t="n"/>
      <c r="DF50" s="1958" t="n"/>
      <c r="DG50" s="409" t="n"/>
      <c r="DH50" s="409" t="n"/>
      <c r="DI50" s="3051" t="n"/>
      <c r="DJ50" s="3041">
        <f>SUM(D50,J50,P50,V50,AD50,AL50,AU50,BC50,BK50,BT50,CB50,CJ50)-CR50</f>
        <v/>
      </c>
      <c r="DK50" s="3041">
        <f>SUM(E50,K50,Q50,W50,AE50,AM50,AV50,BD50,BL50,BU50,CC50,CK50)-CS50</f>
        <v/>
      </c>
      <c r="DL50" s="3041">
        <f>SUM(G50,M50,S50,AA50,AI50,AR50,AZ50,BH50,BQ50,BY50,CG50,CO50)-CW50</f>
        <v/>
      </c>
      <c r="DM50" s="3041">
        <f>SUM(D50,J50,P50,V50,AD50,AL50,AU50,BC50,,BN50,BV50,CD50,CL50)-CT50</f>
        <v/>
      </c>
      <c r="DN50" s="3051" t="n"/>
      <c r="DO50" s="3051" t="n"/>
      <c r="DP50" s="3093" t="e">
        <v>#VALUE!</v>
      </c>
      <c r="DQ50" s="3053">
        <f>-CR50+DP50/10^6</f>
        <v/>
      </c>
      <c r="DR50" s="3041">
        <f>SUM(E50,K50,Q50,W50,AE50,AM50,AV50,BD50,BL50,BU50,CC50,CK50)-CS50</f>
        <v/>
      </c>
      <c r="DS50" s="3041">
        <f>SUM(D50,J50,P50,V50,AD50,AL50,AU50,BC50,,BN50,BV50,CD50,CL50)-CT50</f>
        <v/>
      </c>
      <c r="DT50" s="3054" t="n"/>
      <c r="DU50" s="865" t="n">
        <v>0</v>
      </c>
      <c r="DV50" s="3055">
        <f>DU50-CJ50</f>
        <v/>
      </c>
      <c r="DX50" s="2878">
        <f>(CS50-CZ50)*10^6</f>
        <v/>
      </c>
      <c r="DY50" s="2878">
        <f>(CT50-DC50)*10^6</f>
        <v/>
      </c>
      <c r="DZ50" s="2878">
        <f>(CW50-DD50)*10^6</f>
        <v/>
      </c>
      <c r="EB50" s="3056" t="n"/>
    </row>
    <row customFormat="1" customHeight="1" hidden="1" ht="19.5" outlineLevel="1" r="51" s="424">
      <c r="A51" s="406" t="n"/>
      <c r="B51" s="1956" t="inlineStr">
        <is>
          <t>FRAIS DE COLLOQUES, SEMINAIRES</t>
        </is>
      </c>
      <c r="C51" s="2272" t="inlineStr">
        <is>
          <t>Opex45</t>
        </is>
      </c>
      <c r="D51" s="3063" t="n">
        <v>0</v>
      </c>
      <c r="E51" s="3064" t="n"/>
      <c r="F51" s="3064" t="n"/>
      <c r="G51" s="3064" t="n">
        <v>0</v>
      </c>
      <c r="H51" s="1958" t="n"/>
      <c r="I51" s="1031" t="n"/>
      <c r="J51" s="3063" t="n">
        <v>0</v>
      </c>
      <c r="K51" s="3064" t="n"/>
      <c r="L51" s="3064" t="n"/>
      <c r="M51" s="3064" t="n">
        <v>0</v>
      </c>
      <c r="N51" s="1958" t="n"/>
      <c r="O51" s="938" t="n"/>
      <c r="P51" s="3063" t="n">
        <v>0</v>
      </c>
      <c r="Q51" s="3064" t="n"/>
      <c r="R51" s="3064" t="n"/>
      <c r="S51" s="3064" t="n">
        <v>0</v>
      </c>
      <c r="T51" s="1958" t="n"/>
      <c r="U51" s="3058" t="n"/>
      <c r="V51" s="3063" t="n">
        <v>0</v>
      </c>
      <c r="W51" s="3064" t="n"/>
      <c r="X51" s="3064" t="n"/>
      <c r="Y51" s="3064" t="n"/>
      <c r="Z51" s="3064" t="n"/>
      <c r="AA51" s="3064" t="n">
        <v>0</v>
      </c>
      <c r="AB51" s="1958" t="n"/>
      <c r="AC51" s="938" t="n"/>
      <c r="AD51" s="3063" t="n">
        <v>0</v>
      </c>
      <c r="AE51" s="3064" t="n"/>
      <c r="AF51" s="3064" t="n"/>
      <c r="AG51" s="3064" t="n"/>
      <c r="AH51" s="3064" t="n"/>
      <c r="AI51" s="3064" t="n">
        <v>0</v>
      </c>
      <c r="AJ51" s="1958" t="n"/>
      <c r="AK51" s="938" t="n"/>
      <c r="AL51" s="3063" t="n">
        <v>0</v>
      </c>
      <c r="AM51" s="3064" t="n"/>
      <c r="AN51" s="3064" t="n"/>
      <c r="AO51" s="3064" t="n"/>
      <c r="AP51" s="3064" t="n"/>
      <c r="AQ51" s="3064" t="n"/>
      <c r="AR51" s="3064" t="n"/>
      <c r="AS51" s="1958" t="n"/>
      <c r="AT51" s="3059" t="n"/>
      <c r="AU51" s="3063" t="n"/>
      <c r="AV51" s="3064" t="n"/>
      <c r="AW51" s="3064" t="n"/>
      <c r="AX51" s="3064" t="n"/>
      <c r="AY51" s="3064" t="n"/>
      <c r="AZ51" s="3064" t="n"/>
      <c r="BA51" s="1958" t="n"/>
      <c r="BB51" s="938" t="n"/>
      <c r="BC51" s="3063" t="n"/>
      <c r="BD51" s="3064" t="n"/>
      <c r="BE51" s="3064" t="n"/>
      <c r="BF51" s="3064" t="n"/>
      <c r="BG51" s="3064" t="n"/>
      <c r="BH51" s="3064" t="n"/>
      <c r="BI51" s="1958" t="n"/>
      <c r="BJ51" s="3065" t="n"/>
      <c r="BK51" s="3063" t="n"/>
      <c r="BL51" s="3064" t="n"/>
      <c r="BM51" s="3064" t="n"/>
      <c r="BN51" s="3064" t="n"/>
      <c r="BO51" s="3064" t="n"/>
      <c r="BP51" s="3064" t="n"/>
      <c r="BQ51" s="3064" t="n"/>
      <c r="BR51" s="1958" t="n"/>
      <c r="BS51" s="3065" t="n"/>
      <c r="BT51" s="3063" t="n"/>
      <c r="BU51" s="3064" t="n"/>
      <c r="BV51" s="3064" t="n"/>
      <c r="BW51" s="3064" t="n"/>
      <c r="BX51" s="3064" t="n"/>
      <c r="BY51" s="3064" t="n"/>
      <c r="BZ51" s="1958" t="n"/>
      <c r="CA51" s="3028" t="n"/>
      <c r="CB51" s="3063" t="n"/>
      <c r="CC51" s="3064" t="n"/>
      <c r="CD51" s="3064" t="n"/>
      <c r="CE51" s="3064" t="n"/>
      <c r="CF51" s="3064" t="n"/>
      <c r="CG51" s="3064" t="n"/>
      <c r="CH51" s="1958" t="n"/>
      <c r="CI51" s="3028" t="n"/>
      <c r="CJ51" s="3063" t="n"/>
      <c r="CK51" s="3064" t="n"/>
      <c r="CL51" s="3064" t="n"/>
      <c r="CM51" s="3064" t="n"/>
      <c r="CN51" s="3064" t="n"/>
      <c r="CO51" s="3064" t="n"/>
      <c r="CP51" s="1958" t="n"/>
      <c r="CQ51" s="938" t="n"/>
      <c r="CR51" s="3063">
        <f>SUMIF($D$5:$CQ$5,CR$5,$D51:$CQ51)</f>
        <v/>
      </c>
      <c r="CS51" s="3064">
        <f>SUMIF($D$5:$CQ$5,CS$5,$D51:$CQ51)</f>
        <v/>
      </c>
      <c r="CT51" s="3064">
        <f>SUMIF($D$5:$CQ$5,CT$5,$D51:$CQ51)+SUMIF($D$5:$BI$5,CR$5,$D51:$BI51)</f>
        <v/>
      </c>
      <c r="CU51" s="3064">
        <f>+CR51-CS51</f>
        <v/>
      </c>
      <c r="CV51" s="3064">
        <f>+CR51-CT51</f>
        <v/>
      </c>
      <c r="CW51" s="3064">
        <f>SUMIF($D$5:$CQ$5,CW$5,$D51:$CQ51)</f>
        <v/>
      </c>
      <c r="CX51" s="1958">
        <f>IFERROR(CR51/CW51-1, "-")</f>
        <v/>
      </c>
      <c r="CY51" s="1137" t="n"/>
      <c r="CZ51" s="3066" t="n">
        <v>0</v>
      </c>
      <c r="DA51" s="3064" t="n">
        <v>0</v>
      </c>
      <c r="DB51" s="3064" t="n"/>
      <c r="DC51" s="3064" t="n"/>
      <c r="DD51" s="3064" t="n">
        <v>0</v>
      </c>
      <c r="DE51" s="1958" t="n"/>
      <c r="DF51" s="1958" t="n"/>
      <c r="DG51" s="409" t="n"/>
      <c r="DH51" s="409" t="n"/>
      <c r="DI51" s="3051" t="n"/>
      <c r="DJ51" s="3041">
        <f>SUM(D51,J51,P51,V51,AD51,AL51,AU51,BC51,BK51,BT51,CB51,CJ51)-CR51</f>
        <v/>
      </c>
      <c r="DK51" s="3041">
        <f>SUM(E51,K51,Q51,W51,AE51,AM51,AV51,BD51,BL51,BU51,CC51,CK51)-CS51</f>
        <v/>
      </c>
      <c r="DL51" s="3041">
        <f>SUM(G51,M51,S51,AA51,AI51,AR51,AZ51,BH51,BQ51,BY51,CG51,CO51)-CW51</f>
        <v/>
      </c>
      <c r="DM51" s="3041">
        <f>SUM(D51,J51,P51,V51,AD51,AL51,AU51,BC51,,BN51,BV51,CD51,CL51)-CT51</f>
        <v/>
      </c>
      <c r="DN51" s="3051" t="n"/>
      <c r="DO51" s="3051" t="n"/>
      <c r="DP51" s="3067" t="n">
        <v>0</v>
      </c>
      <c r="DQ51" s="3053">
        <f>-CR51+DP51/10^6</f>
        <v/>
      </c>
      <c r="DR51" s="3041">
        <f>SUM(E51,K51,Q51,W51,AE51,AM51,AV51,BD51,BL51,BU51,CC51,CK51)-CS51</f>
        <v/>
      </c>
      <c r="DS51" s="3041">
        <f>SUM(D51,J51,P51,V51,AD51,AL51,AU51,BC51,,BN51,BV51,CD51,CL51)-CT51</f>
        <v/>
      </c>
      <c r="DT51" s="3054" t="n"/>
      <c r="DU51" s="865" t="n">
        <v>0</v>
      </c>
      <c r="DV51" s="3055">
        <f>DU51-CJ51</f>
        <v/>
      </c>
      <c r="DX51" s="2878">
        <f>(CS51-CZ51)*10^6</f>
        <v/>
      </c>
      <c r="DY51" s="2878">
        <f>(CT51-DC51)*10^6</f>
        <v/>
      </c>
      <c r="DZ51" s="2878">
        <f>(CW51-DD51)*10^6</f>
        <v/>
      </c>
      <c r="EB51" s="3056" t="n"/>
    </row>
    <row customFormat="1" customHeight="1" hidden="1" ht="19.5" outlineLevel="1" r="52" s="424">
      <c r="A52" s="406" t="n"/>
      <c r="B52" s="1956" t="inlineStr">
        <is>
          <t>RELATIONS PUBLIQUES</t>
        </is>
      </c>
      <c r="C52" s="2272" t="inlineStr">
        <is>
          <t>Opex46</t>
        </is>
      </c>
      <c r="D52" s="3086" t="n">
        <v>51.484103</v>
      </c>
      <c r="E52" s="3064" t="n"/>
      <c r="F52" s="3064" t="n"/>
      <c r="G52" s="3087" t="n">
        <v>78.21861800000001</v>
      </c>
      <c r="H52" s="1975" t="n"/>
      <c r="I52" s="1031" t="n"/>
      <c r="J52" s="3094" t="n">
        <v>74.932923</v>
      </c>
      <c r="K52" s="3064" t="n"/>
      <c r="L52" s="3064" t="n"/>
      <c r="M52" s="3087" t="n">
        <v>39.797815</v>
      </c>
      <c r="N52" s="1975" t="n"/>
      <c r="O52" s="938" t="n"/>
      <c r="P52" s="3088" t="n">
        <v>68.233216</v>
      </c>
      <c r="Q52" s="3064" t="n"/>
      <c r="R52" s="3064" t="n"/>
      <c r="S52" s="3087" t="n">
        <v>64.982685</v>
      </c>
      <c r="T52" s="1975" t="n"/>
      <c r="U52" s="3058" t="n"/>
      <c r="V52" s="3088" t="n">
        <v>81.812057</v>
      </c>
      <c r="W52" s="3064" t="n"/>
      <c r="X52" s="3064" t="n"/>
      <c r="Y52" s="3064" t="n"/>
      <c r="Z52" s="3064" t="n"/>
      <c r="AA52" s="3087" t="n">
        <v>61.891552</v>
      </c>
      <c r="AB52" s="1975" t="n"/>
      <c r="AC52" s="938" t="n"/>
      <c r="AD52" s="3088" t="n">
        <v>76.52445299999999</v>
      </c>
      <c r="AE52" s="3064" t="n"/>
      <c r="AF52" s="3064" t="n"/>
      <c r="AG52" s="3064" t="n"/>
      <c r="AH52" s="3064" t="n"/>
      <c r="AI52" s="3087" t="n">
        <v>121.296693</v>
      </c>
      <c r="AJ52" s="1975" t="n"/>
      <c r="AK52" s="938" t="n"/>
      <c r="AL52" s="3088" t="n">
        <v>70.956445</v>
      </c>
      <c r="AM52" s="3064" t="n"/>
      <c r="AN52" s="3064" t="n"/>
      <c r="AO52" s="3064" t="n"/>
      <c r="AP52" s="3064" t="n"/>
      <c r="AQ52" s="3064" t="n"/>
      <c r="AR52" s="3087" t="n"/>
      <c r="AS52" s="1975" t="n"/>
      <c r="AT52" s="3059" t="n"/>
      <c r="AU52" s="3088" t="n"/>
      <c r="AV52" s="3064" t="n"/>
      <c r="AW52" s="3064" t="n"/>
      <c r="AX52" s="3064" t="n"/>
      <c r="AY52" s="3064" t="n"/>
      <c r="AZ52" s="3087" t="n"/>
      <c r="BA52" s="1975" t="n"/>
      <c r="BB52" s="938" t="n"/>
      <c r="BC52" s="3088" t="n"/>
      <c r="BD52" s="3064" t="n"/>
      <c r="BE52" s="3064" t="n"/>
      <c r="BF52" s="3064" t="n"/>
      <c r="BG52" s="3064" t="n"/>
      <c r="BH52" s="3087" t="n"/>
      <c r="BI52" s="1975" t="n"/>
      <c r="BJ52" s="3065" t="n"/>
      <c r="BK52" s="3088" t="n"/>
      <c r="BL52" s="3064" t="n"/>
      <c r="BM52" s="3064" t="n"/>
      <c r="BN52" s="3064" t="n"/>
      <c r="BO52" s="3064" t="n"/>
      <c r="BP52" s="3064" t="n"/>
      <c r="BQ52" s="3087" t="n"/>
      <c r="BR52" s="1975" t="n"/>
      <c r="BS52" s="3065" t="n"/>
      <c r="BT52" s="3088" t="n"/>
      <c r="BU52" s="3064" t="n"/>
      <c r="BV52" s="3064" t="n"/>
      <c r="BW52" s="3064" t="n"/>
      <c r="BX52" s="3064" t="n"/>
      <c r="BY52" s="3087" t="n"/>
      <c r="BZ52" s="1975" t="n"/>
      <c r="CA52" s="3028" t="n"/>
      <c r="CB52" s="3088" t="n"/>
      <c r="CC52" s="3064" t="n"/>
      <c r="CD52" s="3064" t="n"/>
      <c r="CE52" s="3064" t="n"/>
      <c r="CF52" s="3064" t="n"/>
      <c r="CG52" s="3087" t="n"/>
      <c r="CH52" s="1975" t="n"/>
      <c r="CI52" s="3028" t="n"/>
      <c r="CJ52" s="3088" t="n"/>
      <c r="CK52" s="3064" t="n"/>
      <c r="CL52" s="3064" t="n"/>
      <c r="CM52" s="3064" t="n"/>
      <c r="CN52" s="3064" t="n"/>
      <c r="CO52" s="3087" t="n"/>
      <c r="CP52" s="1975" t="n"/>
      <c r="CQ52" s="938" t="n"/>
      <c r="CR52" s="3063">
        <f>SUMIF($D$5:$CQ$5,CR$5,$D52:$CQ52)</f>
        <v/>
      </c>
      <c r="CS52" s="3064">
        <f>SUMIF($D$5:$CQ$5,CS$5,$D52:$CQ52)</f>
        <v/>
      </c>
      <c r="CT52" s="3064">
        <f>SUMIF($D$5:$CQ$5,CT$5,$D52:$CQ52)+SUMIF($D$5:$BI$5,CR$5,$D52:$BI52)</f>
        <v/>
      </c>
      <c r="CU52" s="3064">
        <f>+CR52-CS52</f>
        <v/>
      </c>
      <c r="CV52" s="3064">
        <f>+CR52-CT52</f>
        <v/>
      </c>
      <c r="CW52" s="3064">
        <f>SUMIF($D$5:$CQ$5,CW$5,$D52:$CQ52)</f>
        <v/>
      </c>
      <c r="CX52" s="1958">
        <f>IFERROR(CR52/CW52-1, "-")</f>
        <v/>
      </c>
      <c r="CY52" s="1137" t="n"/>
      <c r="CZ52" s="3066" t="n">
        <v>0</v>
      </c>
      <c r="DA52" s="3064" t="n">
        <v>194.650242</v>
      </c>
      <c r="DB52" s="3064" t="n"/>
      <c r="DC52" s="3064" t="n"/>
      <c r="DD52" s="3064" t="n">
        <v>754.1554190000001</v>
      </c>
      <c r="DE52" s="1958" t="n"/>
      <c r="DF52" s="1958" t="n"/>
      <c r="DG52" s="409" t="n"/>
      <c r="DH52" s="409" t="n"/>
      <c r="DI52" s="3051" t="n"/>
      <c r="DJ52" s="3041">
        <f>SUM(D52,J52,P52,V52,AD52,AL52,AU52,BC52,BK52,BT52,CB52,CJ52)-CR52</f>
        <v/>
      </c>
      <c r="DK52" s="3041">
        <f>SUM(E52,K52,Q52,W52,AE52,AM52,AV52,BD52,BL52,BU52,CC52,CK52)-CS52</f>
        <v/>
      </c>
      <c r="DL52" s="3041">
        <f>SUM(G52,M52,S52,AA52,AI52,AR52,AZ52,BH52,BQ52,BY52,CG52,CO52)-CW52</f>
        <v/>
      </c>
      <c r="DM52" s="3041">
        <f>SUM(D52,J52,P52,V52,AD52,AL52,AU52,BC52,,BN52,BV52,CD52,CL52)-CT52</f>
        <v/>
      </c>
      <c r="DN52" s="3051" t="n"/>
      <c r="DO52" s="3051" t="n"/>
      <c r="DP52" s="3095" t="e">
        <v>#VALUE!</v>
      </c>
      <c r="DQ52" s="3053">
        <f>-CR52+DP52/10^6</f>
        <v/>
      </c>
      <c r="DR52" s="3041">
        <f>SUM(E52,K52,Q52,W52,AE52,AM52,AV52,BD52,BL52,BU52,CC52,CK52)-CS52</f>
        <v/>
      </c>
      <c r="DS52" s="3041">
        <f>SUM(D52,J52,P52,V52,AD52,AL52,AU52,BC52,,BN52,BV52,CD52,CL52)-CT52</f>
        <v/>
      </c>
      <c r="DT52" s="3054" t="n"/>
      <c r="DU52" s="865" t="n">
        <v>76.338363</v>
      </c>
      <c r="DV52" s="3055">
        <f>DU52-CJ52</f>
        <v/>
      </c>
      <c r="DX52" s="2878">
        <f>(CS52-CZ52)*10^6</f>
        <v/>
      </c>
      <c r="DY52" s="2878">
        <f>(CT52-DC52)*10^6</f>
        <v/>
      </c>
      <c r="DZ52" s="2878">
        <f>(CW52-DD52)*10^6</f>
        <v/>
      </c>
      <c r="EB52" s="3056" t="n"/>
    </row>
    <row customFormat="1" customHeight="1" hidden="1" ht="19.5" outlineLevel="1" r="53" s="424">
      <c r="A53" s="406" t="n"/>
      <c r="B53" s="1956" t="inlineStr">
        <is>
          <t>DEVELOPPEMENT DE LA MARQUE</t>
        </is>
      </c>
      <c r="C53" s="2272" t="inlineStr">
        <is>
          <t>Opex47</t>
        </is>
      </c>
      <c r="D53" s="3063" t="n">
        <v>0</v>
      </c>
      <c r="E53" s="3064" t="n"/>
      <c r="F53" s="3064" t="n"/>
      <c r="G53" s="3064" t="n">
        <v>0</v>
      </c>
      <c r="H53" s="1958" t="n"/>
      <c r="I53" s="1031" t="n"/>
      <c r="J53" s="3063" t="n">
        <v>0</v>
      </c>
      <c r="K53" s="3064" t="n"/>
      <c r="L53" s="3064" t="n"/>
      <c r="M53" s="3064" t="n">
        <v>0</v>
      </c>
      <c r="N53" s="1958" t="n"/>
      <c r="O53" s="938" t="n"/>
      <c r="P53" s="3063" t="n">
        <v>0</v>
      </c>
      <c r="Q53" s="3064" t="n"/>
      <c r="R53" s="3064" t="n"/>
      <c r="S53" s="3064" t="n">
        <v>0</v>
      </c>
      <c r="T53" s="1958" t="n"/>
      <c r="U53" s="3058" t="n"/>
      <c r="V53" s="3063" t="n">
        <v>0</v>
      </c>
      <c r="W53" s="3064" t="n"/>
      <c r="X53" s="3064" t="n"/>
      <c r="Y53" s="3064" t="n"/>
      <c r="Z53" s="3064" t="n"/>
      <c r="AA53" s="3064" t="n">
        <v>0</v>
      </c>
      <c r="AB53" s="1958" t="n"/>
      <c r="AC53" s="938" t="n"/>
      <c r="AD53" s="3063" t="n">
        <v>0</v>
      </c>
      <c r="AE53" s="3064" t="n"/>
      <c r="AF53" s="3064" t="n"/>
      <c r="AG53" s="3064" t="n"/>
      <c r="AH53" s="3064" t="n"/>
      <c r="AI53" s="3064" t="n">
        <v>0</v>
      </c>
      <c r="AJ53" s="1958" t="n"/>
      <c r="AK53" s="938" t="n"/>
      <c r="AL53" s="3063" t="n">
        <v>0</v>
      </c>
      <c r="AM53" s="3064" t="n"/>
      <c r="AN53" s="3064" t="n"/>
      <c r="AO53" s="3064" t="n"/>
      <c r="AP53" s="3064" t="n"/>
      <c r="AQ53" s="3064" t="n"/>
      <c r="AR53" s="3064" t="n"/>
      <c r="AS53" s="1958" t="n"/>
      <c r="AT53" s="3059" t="n"/>
      <c r="AU53" s="3063" t="n"/>
      <c r="AV53" s="3064" t="n"/>
      <c r="AW53" s="3064" t="n"/>
      <c r="AX53" s="3064" t="n"/>
      <c r="AY53" s="3064" t="n"/>
      <c r="AZ53" s="3064" t="n"/>
      <c r="BA53" s="1958" t="n"/>
      <c r="BB53" s="938" t="n"/>
      <c r="BC53" s="3063" t="n"/>
      <c r="BD53" s="3064" t="n"/>
      <c r="BE53" s="3064" t="n"/>
      <c r="BF53" s="3064" t="n"/>
      <c r="BG53" s="3064" t="n"/>
      <c r="BH53" s="3064" t="n"/>
      <c r="BI53" s="1958" t="n"/>
      <c r="BJ53" s="3065" t="n"/>
      <c r="BK53" s="3063" t="n"/>
      <c r="BL53" s="3064" t="n"/>
      <c r="BM53" s="3064" t="n"/>
      <c r="BN53" s="3064" t="n"/>
      <c r="BO53" s="3064" t="n"/>
      <c r="BP53" s="3064" t="n"/>
      <c r="BQ53" s="3064" t="n"/>
      <c r="BR53" s="1958" t="n"/>
      <c r="BS53" s="3065" t="n"/>
      <c r="BT53" s="3063" t="n"/>
      <c r="BU53" s="3064" t="n"/>
      <c r="BV53" s="3064" t="n"/>
      <c r="BW53" s="3064" t="n"/>
      <c r="BX53" s="3064" t="n"/>
      <c r="BY53" s="3064" t="n"/>
      <c r="BZ53" s="1958" t="n"/>
      <c r="CA53" s="3028" t="n"/>
      <c r="CB53" s="3063" t="n"/>
      <c r="CC53" s="3064" t="n"/>
      <c r="CD53" s="3064" t="n"/>
      <c r="CE53" s="3064" t="n"/>
      <c r="CF53" s="3064" t="n"/>
      <c r="CG53" s="3064" t="n"/>
      <c r="CH53" s="1958" t="n"/>
      <c r="CI53" s="3028" t="n"/>
      <c r="CJ53" s="3063" t="n"/>
      <c r="CK53" s="3064" t="n"/>
      <c r="CL53" s="3064" t="n"/>
      <c r="CM53" s="3064" t="n"/>
      <c r="CN53" s="3064" t="n"/>
      <c r="CO53" s="3064" t="n"/>
      <c r="CP53" s="1958" t="n"/>
      <c r="CQ53" s="938" t="n"/>
      <c r="CR53" s="3063">
        <f>SUMIF($D$5:$CQ$5,CR$5,$D53:$CQ53)</f>
        <v/>
      </c>
      <c r="CS53" s="3064">
        <f>SUMIF($D$5:$CQ$5,CS$5,$D53:$CQ53)</f>
        <v/>
      </c>
      <c r="CT53" s="3064">
        <f>SUMIF($D$5:$CQ$5,CT$5,$D53:$CQ53)+SUMIF($D$5:$BI$5,CR$5,$D53:$BI53)</f>
        <v/>
      </c>
      <c r="CU53" s="3064">
        <f>+CR53-CS53</f>
        <v/>
      </c>
      <c r="CV53" s="3064">
        <f>+CR53-CT53</f>
        <v/>
      </c>
      <c r="CW53" s="3064">
        <f>SUMIF($D$5:$CQ$5,CW$5,$D53:$CQ53)</f>
        <v/>
      </c>
      <c r="CX53" s="1958">
        <f>IFERROR(CR53/CW53-1, "-")</f>
        <v/>
      </c>
      <c r="CY53" s="1137" t="n"/>
      <c r="CZ53" s="3066" t="n">
        <v>0</v>
      </c>
      <c r="DA53" s="3064" t="n">
        <v>0</v>
      </c>
      <c r="DB53" s="3064" t="n"/>
      <c r="DC53" s="3064" t="n"/>
      <c r="DD53" s="3064" t="n">
        <v>0</v>
      </c>
      <c r="DE53" s="1958" t="n"/>
      <c r="DF53" s="1958" t="n"/>
      <c r="DG53" s="409" t="n"/>
      <c r="DH53" s="409" t="n"/>
      <c r="DI53" s="3051" t="n"/>
      <c r="DJ53" s="3041">
        <f>SUM(D53,J53,P53,V53,AD53,AL53,AU53,BC53,BK53,BT53,CB53,CJ53)-CR53</f>
        <v/>
      </c>
      <c r="DK53" s="3041">
        <f>SUM(E53,K53,Q53,W53,AE53,AM53,AV53,BD53,BL53,BU53,CC53,CK53)-CS53</f>
        <v/>
      </c>
      <c r="DL53" s="3041">
        <f>SUM(G53,M53,S53,AA53,AI53,AR53,AZ53,BH53,BQ53,BY53,CG53,CO53)-CW53</f>
        <v/>
      </c>
      <c r="DM53" s="3041">
        <f>SUM(D53,J53,P53,V53,AD53,AL53,AU53,BC53,,BN53,BV53,CD53,CL53)-CT53</f>
        <v/>
      </c>
      <c r="DN53" s="3051" t="n"/>
      <c r="DO53" s="3051" t="n"/>
      <c r="DP53" s="3067" t="n">
        <v>0</v>
      </c>
      <c r="DQ53" s="3053">
        <f>-CR53+DP53/10^6</f>
        <v/>
      </c>
      <c r="DR53" s="3041">
        <f>SUM(E53,K53,Q53,W53,AE53,AM53,AV53,BD53,BL53,BU53,CC53,CK53)-CS53</f>
        <v/>
      </c>
      <c r="DS53" s="3041">
        <f>SUM(D53,J53,P53,V53,AD53,AL53,AU53,BC53,,BN53,BV53,CD53,CL53)-CT53</f>
        <v/>
      </c>
      <c r="DT53" s="3054" t="n"/>
      <c r="DU53" s="865" t="n">
        <v>0</v>
      </c>
      <c r="DV53" s="3055">
        <f>DU53-CJ53</f>
        <v/>
      </c>
      <c r="DX53" s="2878">
        <f>(CS53-CZ53)*10^6</f>
        <v/>
      </c>
      <c r="DY53" s="2878">
        <f>(CT53-DC53)*10^6</f>
        <v/>
      </c>
      <c r="DZ53" s="2878">
        <f>(CW53-DD53)*10^6</f>
        <v/>
      </c>
      <c r="EB53" s="3056" t="n"/>
    </row>
    <row customFormat="1" customHeight="1" hidden="1" ht="19.5" outlineLevel="1" r="54" s="424">
      <c r="A54" s="406" t="n"/>
      <c r="B54" s="1956" t="inlineStr">
        <is>
          <t>AUTRES IMPOTS ET TAXES DIRECTS</t>
        </is>
      </c>
      <c r="C54" s="2272" t="inlineStr">
        <is>
          <t>Opex48</t>
        </is>
      </c>
      <c r="D54" s="3063" t="n"/>
      <c r="E54" s="3064" t="n"/>
      <c r="F54" s="3064" t="n"/>
      <c r="G54" s="3064" t="n">
        <v>0</v>
      </c>
      <c r="H54" s="1958" t="n"/>
      <c r="I54" s="1031" t="n"/>
      <c r="J54" s="3063" t="n"/>
      <c r="K54" s="3064" t="n"/>
      <c r="L54" s="3064" t="n"/>
      <c r="M54" s="3064" t="n">
        <v>0</v>
      </c>
      <c r="N54" s="1958" t="n"/>
      <c r="O54" s="938" t="n"/>
      <c r="P54" s="3063" t="n"/>
      <c r="Q54" s="3064" t="n"/>
      <c r="R54" s="3064" t="n"/>
      <c r="S54" s="3064" t="n">
        <v>0</v>
      </c>
      <c r="T54" s="1958" t="n"/>
      <c r="U54" s="3058" t="n"/>
      <c r="V54" s="3063" t="n"/>
      <c r="W54" s="3064" t="n"/>
      <c r="X54" s="3064" t="n"/>
      <c r="Y54" s="3064" t="n"/>
      <c r="Z54" s="3064" t="n"/>
      <c r="AA54" s="3064" t="n">
        <v>0</v>
      </c>
      <c r="AB54" s="1958" t="n"/>
      <c r="AC54" s="938" t="n"/>
      <c r="AD54" s="3063" t="n"/>
      <c r="AE54" s="3064" t="n"/>
      <c r="AF54" s="3064" t="n"/>
      <c r="AG54" s="3064" t="n"/>
      <c r="AH54" s="3064" t="n"/>
      <c r="AI54" s="3064" t="n">
        <v>0</v>
      </c>
      <c r="AJ54" s="1958" t="n"/>
      <c r="AK54" s="938" t="n"/>
      <c r="AL54" s="3063" t="n">
        <v>0</v>
      </c>
      <c r="AM54" s="3064" t="n"/>
      <c r="AN54" s="3064" t="n"/>
      <c r="AO54" s="3064" t="n"/>
      <c r="AP54" s="3064" t="n"/>
      <c r="AQ54" s="3064" t="n"/>
      <c r="AR54" s="3064" t="n"/>
      <c r="AS54" s="1958" t="n"/>
      <c r="AT54" s="3059" t="n"/>
      <c r="AU54" s="3063" t="n"/>
      <c r="AV54" s="3064" t="n"/>
      <c r="AW54" s="3064" t="n"/>
      <c r="AX54" s="3064" t="n"/>
      <c r="AY54" s="3064" t="n"/>
      <c r="AZ54" s="3064" t="n"/>
      <c r="BA54" s="1958" t="n"/>
      <c r="BB54" s="938" t="n"/>
      <c r="BC54" s="3063" t="n"/>
      <c r="BD54" s="3064" t="n"/>
      <c r="BE54" s="3064" t="n"/>
      <c r="BF54" s="3064" t="n"/>
      <c r="BG54" s="3064" t="n"/>
      <c r="BH54" s="3064" t="n"/>
      <c r="BI54" s="1958" t="n"/>
      <c r="BJ54" s="3065" t="n"/>
      <c r="BK54" s="3063" t="n"/>
      <c r="BL54" s="3064" t="n"/>
      <c r="BM54" s="3064" t="n"/>
      <c r="BN54" s="3064" t="n"/>
      <c r="BO54" s="3064" t="n"/>
      <c r="BP54" s="3064" t="n"/>
      <c r="BQ54" s="3064" t="n"/>
      <c r="BR54" s="1958" t="n"/>
      <c r="BS54" s="3065" t="n"/>
      <c r="BT54" s="3063" t="n"/>
      <c r="BU54" s="3064" t="n"/>
      <c r="BV54" s="3064" t="n"/>
      <c r="BW54" s="3064" t="n"/>
      <c r="BX54" s="3064" t="n"/>
      <c r="BY54" s="3064" t="n"/>
      <c r="BZ54" s="1958" t="n"/>
      <c r="CA54" s="3028" t="n"/>
      <c r="CB54" s="3063" t="n"/>
      <c r="CC54" s="3064" t="n"/>
      <c r="CD54" s="3064" t="n"/>
      <c r="CE54" s="3064" t="n"/>
      <c r="CF54" s="3064" t="n"/>
      <c r="CG54" s="3064" t="n"/>
      <c r="CH54" s="1958" t="n"/>
      <c r="CI54" s="3028" t="n"/>
      <c r="CJ54" s="3063" t="n"/>
      <c r="CK54" s="3064" t="n"/>
      <c r="CL54" s="3064" t="n"/>
      <c r="CM54" s="3064" t="n"/>
      <c r="CN54" s="3064" t="n"/>
      <c r="CO54" s="3064" t="n"/>
      <c r="CP54" s="1958" t="n"/>
      <c r="CQ54" s="938" t="n"/>
      <c r="CR54" s="3063">
        <f>SUMIF($D$5:$CQ$5,CR$5,$D54:$CQ54)</f>
        <v/>
      </c>
      <c r="CS54" s="3064">
        <f>SUMIF($D$5:$CQ$5,CS$5,$D54:$CQ54)</f>
        <v/>
      </c>
      <c r="CT54" s="3064">
        <f>SUMIF($D$5:$CQ$5,CT$5,$D54:$CQ54)+SUMIF($D$5:$BI$5,CR$5,$D54:$BI54)</f>
        <v/>
      </c>
      <c r="CU54" s="3064">
        <f>+CR54-CS54</f>
        <v/>
      </c>
      <c r="CV54" s="3064">
        <f>+CR54-CT54</f>
        <v/>
      </c>
      <c r="CW54" s="3064">
        <f>SUMIF($D$5:$CQ$5,CW$5,$D54:$CQ54)</f>
        <v/>
      </c>
      <c r="CX54" s="1958">
        <f>IFERROR(CR54/CW54-1, "-")</f>
        <v/>
      </c>
      <c r="CY54" s="1137" t="n"/>
      <c r="CZ54" s="3066" t="n">
        <v>0</v>
      </c>
      <c r="DA54" s="3064" t="n">
        <v>0</v>
      </c>
      <c r="DB54" s="3064" t="n"/>
      <c r="DC54" s="3064" t="n"/>
      <c r="DD54" s="3064" t="n">
        <v>0</v>
      </c>
      <c r="DE54" s="1958" t="n"/>
      <c r="DF54" s="1958" t="n"/>
      <c r="DG54" s="409" t="n"/>
      <c r="DH54" s="409" t="n"/>
      <c r="DI54" s="3051" t="n"/>
      <c r="DJ54" s="3041">
        <f>SUM(D54,J54,P54,V54,AD54,AL54,AU54,BC54,BK54,BT54,CB54,CJ54)-CR54</f>
        <v/>
      </c>
      <c r="DK54" s="3041">
        <f>SUM(E54,K54,Q54,W54,AE54,AM54,AV54,BD54,BL54,BU54,CC54,CK54)-CS54</f>
        <v/>
      </c>
      <c r="DL54" s="3041">
        <f>SUM(G54,M54,S54,AA54,AI54,AR54,AZ54,BH54,BQ54,BY54,CG54,CO54)-CW54</f>
        <v/>
      </c>
      <c r="DM54" s="3041">
        <f>SUM(D54,J54,P54,V54,AD54,AL54,AU54,BC54,,BN54,BV54,CD54,CL54)-CT54</f>
        <v/>
      </c>
      <c r="DN54" s="3051" t="n"/>
      <c r="DO54" s="3051" t="n"/>
      <c r="DP54" s="3067" t="n"/>
      <c r="DQ54" s="3053">
        <f>-CR54+DP54/10^6</f>
        <v/>
      </c>
      <c r="DR54" s="3041">
        <f>SUM(E54,K54,Q54,W54,AE54,AM54,AV54,BD54,BL54,BU54,CC54,CK54)-CS54</f>
        <v/>
      </c>
      <c r="DS54" s="3041">
        <f>SUM(D54,J54,P54,V54,AD54,AL54,AU54,BC54,,BN54,BV54,CD54,CL54)-CT54</f>
        <v/>
      </c>
      <c r="DT54" s="3054" t="n"/>
      <c r="DU54" s="865" t="n"/>
      <c r="DV54" s="3055">
        <f>DU54-CJ54</f>
        <v/>
      </c>
      <c r="DX54" s="2878">
        <f>(CS54-CZ54)*10^6</f>
        <v/>
      </c>
      <c r="DY54" s="2878">
        <f>(CT54-DC54)*10^6</f>
        <v/>
      </c>
      <c r="DZ54" s="2878">
        <f>(CW54-DD54)*10^6</f>
        <v/>
      </c>
      <c r="EB54" s="3056" t="n"/>
    </row>
    <row customFormat="1" customHeight="1" hidden="1" ht="19.5" outlineLevel="1" r="55" s="424">
      <c r="A55" s="406" t="n"/>
      <c r="B55" s="1956" t="inlineStr">
        <is>
          <t>ENQUETES ET ETUDES DE MARCHES</t>
        </is>
      </c>
      <c r="C55" s="2272" t="inlineStr">
        <is>
          <t>Opex49</t>
        </is>
      </c>
      <c r="D55" s="3096" t="n">
        <v>0</v>
      </c>
      <c r="E55" s="3064" t="n"/>
      <c r="F55" s="3064" t="n"/>
      <c r="G55" s="3064" t="n">
        <v>1.7</v>
      </c>
      <c r="H55" s="1958" t="n"/>
      <c r="I55" s="1031" t="n"/>
      <c r="J55" s="3096" t="n">
        <v>0</v>
      </c>
      <c r="K55" s="3064" t="n"/>
      <c r="L55" s="3064" t="n"/>
      <c r="M55" s="3064" t="n">
        <v>1.7</v>
      </c>
      <c r="N55" s="1958" t="n"/>
      <c r="O55" s="938" t="n"/>
      <c r="P55" s="3096" t="n">
        <v>0</v>
      </c>
      <c r="Q55" s="3064" t="n"/>
      <c r="R55" s="3064" t="n"/>
      <c r="S55" s="3064" t="n">
        <v>-25.3</v>
      </c>
      <c r="T55" s="1958" t="n"/>
      <c r="U55" s="3058" t="n"/>
      <c r="V55" s="3096" t="n">
        <v>0</v>
      </c>
      <c r="W55" s="3064" t="n"/>
      <c r="X55" s="3064" t="n"/>
      <c r="Y55" s="3064" t="n"/>
      <c r="Z55" s="3064" t="n"/>
      <c r="AA55" s="3064" t="n">
        <v>1.696211</v>
      </c>
      <c r="AB55" s="1958" t="n"/>
      <c r="AC55" s="938" t="n"/>
      <c r="AD55" s="3096" t="n">
        <v>6.871851</v>
      </c>
      <c r="AE55" s="3064" t="n"/>
      <c r="AF55" s="3064" t="n"/>
      <c r="AG55" s="3064" t="n"/>
      <c r="AH55" s="3064" t="n"/>
      <c r="AI55" s="3064" t="n">
        <v>1.7</v>
      </c>
      <c r="AJ55" s="1958" t="n"/>
      <c r="AK55" s="938" t="n"/>
      <c r="AL55" s="3096" t="n">
        <v>0</v>
      </c>
      <c r="AM55" s="3064" t="n"/>
      <c r="AN55" s="3064" t="n"/>
      <c r="AO55" s="3064" t="n"/>
      <c r="AP55" s="3064" t="n"/>
      <c r="AQ55" s="3064" t="n"/>
      <c r="AR55" s="3064" t="n"/>
      <c r="AS55" s="1958" t="n"/>
      <c r="AT55" s="3059" t="n"/>
      <c r="AU55" s="3096" t="n"/>
      <c r="AV55" s="3064" t="n"/>
      <c r="AW55" s="3064" t="n"/>
      <c r="AX55" s="3064" t="n"/>
      <c r="AY55" s="3064" t="n"/>
      <c r="AZ55" s="3064" t="n"/>
      <c r="BA55" s="1958" t="n"/>
      <c r="BB55" s="938" t="n"/>
      <c r="BC55" s="3096" t="n"/>
      <c r="BD55" s="3064" t="n"/>
      <c r="BE55" s="3064" t="n"/>
      <c r="BF55" s="3064" t="n"/>
      <c r="BG55" s="3064" t="n"/>
      <c r="BH55" s="3064" t="n"/>
      <c r="BI55" s="1958" t="n"/>
      <c r="BJ55" s="3065" t="n"/>
      <c r="BK55" s="3096" t="n"/>
      <c r="BL55" s="3064" t="n"/>
      <c r="BM55" s="3064" t="n"/>
      <c r="BN55" s="3064" t="n"/>
      <c r="BO55" s="3064" t="n"/>
      <c r="BP55" s="3064" t="n"/>
      <c r="BQ55" s="3064" t="n"/>
      <c r="BR55" s="1958" t="n"/>
      <c r="BS55" s="3065" t="n"/>
      <c r="BT55" s="3096" t="n"/>
      <c r="BU55" s="3064" t="n"/>
      <c r="BV55" s="3064" t="n"/>
      <c r="BW55" s="3064" t="n"/>
      <c r="BX55" s="3064" t="n"/>
      <c r="BY55" s="3064" t="n"/>
      <c r="BZ55" s="1958" t="n"/>
      <c r="CA55" s="3028" t="n"/>
      <c r="CB55" s="3096" t="n"/>
      <c r="CC55" s="3064" t="n"/>
      <c r="CD55" s="3064" t="n"/>
      <c r="CE55" s="3064" t="n"/>
      <c r="CF55" s="3064" t="n"/>
      <c r="CG55" s="3064" t="n"/>
      <c r="CH55" s="1958" t="n"/>
      <c r="CI55" s="3028" t="n"/>
      <c r="CJ55" s="3096" t="n"/>
      <c r="CK55" s="3064" t="n"/>
      <c r="CL55" s="3064" t="n"/>
      <c r="CM55" s="3064" t="n"/>
      <c r="CN55" s="3064" t="n"/>
      <c r="CO55" s="3064" t="n"/>
      <c r="CP55" s="1958" t="n"/>
      <c r="CQ55" s="938" t="n"/>
      <c r="CR55" s="3063">
        <f>SUMIF($D$5:$CQ$5,CR$5,$D55:$CQ55)</f>
        <v/>
      </c>
      <c r="CS55" s="3064">
        <f>SUMIF($D$5:$CQ$5,CS$5,$D55:$CQ55)</f>
        <v/>
      </c>
      <c r="CT55" s="3064">
        <f>SUMIF($D$5:$CQ$5,CT$5,$D55:$CQ55)+SUMIF($D$5:$BI$5,CR$5,$D55:$BI55)</f>
        <v/>
      </c>
      <c r="CU55" s="3064">
        <f>+CR55-CS55</f>
        <v/>
      </c>
      <c r="CV55" s="3064">
        <f>+CR55-CT55</f>
        <v/>
      </c>
      <c r="CW55" s="3064">
        <f>SUMIF($D$5:$CQ$5,CW$5,$D55:$CQ55)</f>
        <v/>
      </c>
      <c r="CX55" s="1958">
        <f>IFERROR(CR55/CW55-1, "-")</f>
        <v/>
      </c>
      <c r="CY55" s="1137" t="n"/>
      <c r="CZ55" s="3066" t="n">
        <v>0</v>
      </c>
      <c r="DA55" s="3064" t="n">
        <v>0</v>
      </c>
      <c r="DB55" s="3064" t="n"/>
      <c r="DC55" s="3064" t="n"/>
      <c r="DD55" s="3064" t="n">
        <v>-14.21263</v>
      </c>
      <c r="DE55" s="1958" t="n"/>
      <c r="DF55" s="1958" t="n"/>
      <c r="DG55" s="409" t="n"/>
      <c r="DH55" s="409" t="n"/>
      <c r="DI55" s="3051" t="n"/>
      <c r="DJ55" s="3041">
        <f>SUM(D55,J55,P55,V55,AD55,AL55,AU55,BC55,BK55,BT55,CB55,CJ55)-CR55</f>
        <v/>
      </c>
      <c r="DK55" s="3041">
        <f>SUM(E55,K55,Q55,W55,AE55,AM55,AV55,BD55,BL55,BU55,CC55,CK55)-CS55</f>
        <v/>
      </c>
      <c r="DL55" s="3041">
        <f>SUM(G55,M55,S55,AA55,AI55,AR55,AZ55,BH55,BQ55,BY55,CG55,CO55)-CW55</f>
        <v/>
      </c>
      <c r="DM55" s="3041">
        <f>SUM(D55,J55,P55,V55,AD55,AL55,AU55,BC55,,BN55,BV55,CD55,CL55)-CT55</f>
        <v/>
      </c>
      <c r="DN55" s="3051" t="n"/>
      <c r="DO55" s="3051" t="n"/>
      <c r="DP55" s="3097" t="n">
        <v>-14212630</v>
      </c>
      <c r="DQ55" s="3053">
        <f>-CR55+DP55/10^6</f>
        <v/>
      </c>
      <c r="DR55" s="3041">
        <f>SUM(E55,K55,Q55,W55,AE55,AM55,AV55,BD55,BL55,BU55,CC55,CK55)-CS55</f>
        <v/>
      </c>
      <c r="DS55" s="3041">
        <f>SUM(D55,J55,P55,V55,AD55,AL55,AU55,BC55,,BN55,BV55,CD55,CL55)-CT55</f>
        <v/>
      </c>
      <c r="DT55" s="3054" t="n"/>
      <c r="DU55" s="865" t="n">
        <v>0</v>
      </c>
      <c r="DV55" s="3055">
        <f>DU55-CJ55</f>
        <v/>
      </c>
      <c r="DX55" s="2878">
        <f>(CS55-CZ55)*10^6</f>
        <v/>
      </c>
      <c r="DY55" s="2878">
        <f>(CT55-DC55)*10^6</f>
        <v/>
      </c>
      <c r="DZ55" s="2878">
        <f>(CW55-DD55)*10^6</f>
        <v/>
      </c>
      <c r="EB55" s="3056" t="n"/>
    </row>
    <row collapsed="1" customHeight="1" ht="3.5" r="56" s="3">
      <c r="B56" s="1138" t="n"/>
      <c r="C56" s="1952" t="inlineStr">
        <is>
          <t>Opex50</t>
        </is>
      </c>
      <c r="D56" s="2975" t="n"/>
      <c r="E56" s="2891" t="n"/>
      <c r="F56" s="2891" t="n"/>
      <c r="G56" s="2891" t="n"/>
      <c r="H56" s="37" t="n"/>
      <c r="I56" s="1031" t="n"/>
      <c r="J56" s="2975" t="n"/>
      <c r="K56" s="2891" t="n"/>
      <c r="L56" s="2891" t="n"/>
      <c r="M56" s="2891" t="n"/>
      <c r="N56" s="37" t="n"/>
      <c r="O56" s="1031" t="n"/>
      <c r="P56" s="2975" t="n"/>
      <c r="Q56" s="2891" t="n"/>
      <c r="R56" s="2891" t="n"/>
      <c r="S56" s="2891" t="n"/>
      <c r="T56" s="37" t="n"/>
      <c r="U56" s="3058" t="n"/>
      <c r="V56" s="2975" t="n"/>
      <c r="W56" s="2891" t="n"/>
      <c r="X56" s="2891" t="n"/>
      <c r="Y56" s="2891" t="n"/>
      <c r="Z56" s="2891" t="n"/>
      <c r="AA56" s="2891" t="n"/>
      <c r="AB56" s="37" t="n"/>
      <c r="AC56" s="1031" t="n"/>
      <c r="AD56" s="2975" t="n"/>
      <c r="AE56" s="2891" t="n"/>
      <c r="AF56" s="2891" t="n"/>
      <c r="AG56" s="2891" t="n"/>
      <c r="AH56" s="2891" t="n"/>
      <c r="AI56" s="2891" t="n"/>
      <c r="AJ56" s="37" t="n"/>
      <c r="AK56" s="1031" t="n"/>
      <c r="AL56" s="2975" t="n"/>
      <c r="AM56" s="2891" t="n"/>
      <c r="AN56" s="2891" t="n"/>
      <c r="AO56" s="2891" t="n"/>
      <c r="AP56" s="2891" t="n"/>
      <c r="AQ56" s="2891" t="n"/>
      <c r="AR56" s="2891" t="n"/>
      <c r="AS56" s="37" t="n"/>
      <c r="AT56" s="3059" t="n"/>
      <c r="AU56" s="2975" t="n"/>
      <c r="AV56" s="2891" t="n"/>
      <c r="AW56" s="2891" t="n"/>
      <c r="AX56" s="2891" t="n"/>
      <c r="AY56" s="2891" t="n"/>
      <c r="AZ56" s="2891" t="n"/>
      <c r="BA56" s="37" t="n"/>
      <c r="BB56" s="1031" t="n"/>
      <c r="BC56" s="2975" t="n"/>
      <c r="BD56" s="2891" t="n"/>
      <c r="BE56" s="2891" t="n"/>
      <c r="BF56" s="2891" t="n"/>
      <c r="BG56" s="2891" t="n"/>
      <c r="BH56" s="2891" t="n"/>
      <c r="BI56" s="37" t="n"/>
      <c r="BJ56" s="3058" t="n"/>
      <c r="BK56" s="2975" t="n"/>
      <c r="BL56" s="2891" t="n"/>
      <c r="BM56" s="2891" t="n"/>
      <c r="BN56" s="2891" t="n"/>
      <c r="BO56" s="2891" t="n"/>
      <c r="BP56" s="2891" t="n"/>
      <c r="BQ56" s="2891" t="n"/>
      <c r="BR56" s="37" t="n"/>
      <c r="BS56" s="3058" t="n"/>
      <c r="BT56" s="2975" t="n"/>
      <c r="BU56" s="2891" t="n"/>
      <c r="BV56" s="2891" t="n"/>
      <c r="BW56" s="2891" t="n"/>
      <c r="BX56" s="2891" t="n"/>
      <c r="BY56" s="2891" t="n"/>
      <c r="BZ56" s="37" t="n"/>
      <c r="CA56" s="3028" t="n"/>
      <c r="CB56" s="2975" t="n"/>
      <c r="CC56" s="2891" t="n"/>
      <c r="CD56" s="2891" t="n"/>
      <c r="CE56" s="2891" t="n"/>
      <c r="CF56" s="2891" t="n"/>
      <c r="CG56" s="2891" t="n"/>
      <c r="CH56" s="37" t="n"/>
      <c r="CI56" s="3028" t="n"/>
      <c r="CJ56" s="2975" t="n"/>
      <c r="CK56" s="2891" t="n"/>
      <c r="CL56" s="2891" t="n"/>
      <c r="CM56" s="2891" t="n"/>
      <c r="CN56" s="2891" t="n"/>
      <c r="CO56" s="2891" t="n"/>
      <c r="CP56" s="37" t="n"/>
      <c r="CQ56" s="1031" t="n"/>
      <c r="CR56" s="2975" t="n"/>
      <c r="CS56" s="2891" t="n"/>
      <c r="CT56" s="2891">
        <f>SUMIF($D$5:$CQ$5,CT$5,$D56:$CQ56)+SUMIF($D$5:$BI$5,CR$5,$D56:$BI56)</f>
        <v/>
      </c>
      <c r="CU56" s="2891" t="n"/>
      <c r="CV56" s="2891" t="n"/>
      <c r="CW56" s="2891" t="n"/>
      <c r="CX56" s="37">
        <f>IFERROR(CR56/CW56-1, "-")</f>
        <v/>
      </c>
      <c r="CY56" s="1137" t="n"/>
      <c r="CZ56" s="3060" t="n"/>
      <c r="DA56" s="2891" t="n"/>
      <c r="DB56" s="2891" t="n"/>
      <c r="DC56" s="2891" t="n"/>
      <c r="DD56" s="2891" t="n"/>
      <c r="DE56" s="37" t="n"/>
      <c r="DF56" s="37" t="n"/>
      <c r="DG56" s="722" t="n"/>
      <c r="DH56" s="722" t="n"/>
      <c r="DI56" s="3051" t="n"/>
      <c r="DJ56" s="3041">
        <f>SUM(D56,J56,P56,V56,AD56,AL56,AU56,BC56,BK56,BT56,CB56,CJ56)-CR56</f>
        <v/>
      </c>
      <c r="DK56" s="3041">
        <f>SUM(E56,K56,Q56,W56,AE56,AM56,AV56,BD56,BL56,BU56,CC56,CK56)-CS56</f>
        <v/>
      </c>
      <c r="DL56" s="3041">
        <f>SUM(G56,M56,S56,AA56,AI56,AR56,AZ56,BH56,BQ56,BY56,CG56,CO56)-CW56</f>
        <v/>
      </c>
      <c r="DM56" s="3041">
        <f>SUM(D56,J56,P56,V56,AD56,AL56,AU56,BC56,,BN56,BV56,CD56,CL56)-CT56</f>
        <v/>
      </c>
      <c r="DN56" s="3051" t="n"/>
      <c r="DO56" s="3051" t="n"/>
      <c r="DP56" s="3061" t="n"/>
      <c r="DQ56" s="3053">
        <f>-CR56+DP56/10^6</f>
        <v/>
      </c>
      <c r="DR56" s="3041">
        <f>SUM(E56,K56,Q56,W56,AE56,AM56,AV56,BD56,BL56,BU56,CC56,CK56)-CS56</f>
        <v/>
      </c>
      <c r="DS56" s="3041">
        <f>SUM(D56,J56,P56,V56,AD56,AL56,AU56,BC56,,BN56,BV56,CD56,CL56)-CT56</f>
        <v/>
      </c>
      <c r="DT56" s="3054" t="n"/>
      <c r="DU56" s="863" t="n"/>
      <c r="DV56" s="3055">
        <f>DU56-CJ56</f>
        <v/>
      </c>
      <c r="DX56" s="2878">
        <f>(CS56-CZ56)*10^6</f>
        <v/>
      </c>
      <c r="DY56" s="2878">
        <f>(CT56-DC56)*10^6</f>
        <v/>
      </c>
      <c r="DZ56" s="2878">
        <f>(CW56-DD56)*10^6</f>
        <v/>
      </c>
      <c r="EB56" s="3056" t="n"/>
    </row>
    <row customHeight="1" ht="22.5" r="57" s="3">
      <c r="B57" s="3062" t="inlineStr">
        <is>
          <t>Exploitation &amp; maintenance</t>
        </is>
      </c>
      <c r="C57" s="1952" t="inlineStr">
        <is>
          <t>Opex51</t>
        </is>
      </c>
      <c r="D57" s="3044" t="n">
        <v>1604.298353</v>
      </c>
      <c r="E57" s="2878" t="n">
        <v>1768.47527061037</v>
      </c>
      <c r="F57" s="2878" t="n">
        <v>-164.1769176103701</v>
      </c>
      <c r="G57" s="2878" t="n">
        <v>1754.501274</v>
      </c>
      <c r="H57" s="199" t="n">
        <v>-0.08561003814922274</v>
      </c>
      <c r="I57" s="1070" t="n"/>
      <c r="J57" s="3044" t="n">
        <v>1520.44755</v>
      </c>
      <c r="K57" s="2878" t="n">
        <v>1737.36446261037</v>
      </c>
      <c r="L57" s="2878" t="n">
        <v>-216.91691261037</v>
      </c>
      <c r="M57" s="2878" t="n">
        <v>1646.643352</v>
      </c>
      <c r="N57" s="199" t="n">
        <v>-0.07663821181843877</v>
      </c>
      <c r="O57" s="1030" t="n"/>
      <c r="P57" s="3044" t="n">
        <v>1564.192468</v>
      </c>
      <c r="Q57" s="2878" t="n">
        <v>1726.66946261037</v>
      </c>
      <c r="R57" s="2878" t="n">
        <v>-162.47699461037</v>
      </c>
      <c r="S57" s="2878" t="n">
        <v>1520.923832950585</v>
      </c>
      <c r="T57" s="199" t="n">
        <v>0.02844891644933578</v>
      </c>
      <c r="U57" s="3045" t="n"/>
      <c r="V57" s="3044" t="n">
        <v>1658.249814</v>
      </c>
      <c r="W57" s="2878" t="n">
        <v>1714.19271261037</v>
      </c>
      <c r="X57" s="2878" t="n">
        <v>1649.56471360204</v>
      </c>
      <c r="Y57" s="2878" t="n">
        <v>-55.94289861037009</v>
      </c>
      <c r="Z57" s="2878" t="n">
        <v>8.685100397960014</v>
      </c>
      <c r="AA57" s="2878" t="n">
        <v>1720.283391</v>
      </c>
      <c r="AB57" s="199" t="n">
        <v>-0.03606009179914249</v>
      </c>
      <c r="AC57" s="1030" t="n"/>
      <c r="AD57" s="3044" t="n">
        <v>1612.55908300001</v>
      </c>
      <c r="AE57" s="2878" t="n">
        <v>1713.72021261037</v>
      </c>
      <c r="AF57" s="2878" t="n">
        <v>1650.23698393537</v>
      </c>
      <c r="AG57" s="2878" t="n">
        <v>-101.1611296103599</v>
      </c>
      <c r="AH57" s="2878" t="n">
        <v>-37.67790093535996</v>
      </c>
      <c r="AI57" s="2878" t="n">
        <v>1705.331744049415</v>
      </c>
      <c r="AJ57" s="199" t="n">
        <v>-0.05440153294109817</v>
      </c>
      <c r="AK57" s="1030" t="n"/>
      <c r="AL57" s="3044" t="n">
        <v>1584.179246</v>
      </c>
      <c r="AM57" s="2878" t="n">
        <v>1732.333962610371</v>
      </c>
      <c r="AN57" s="2878" t="n">
        <v>0</v>
      </c>
      <c r="AO57" s="2878" t="n">
        <v>0</v>
      </c>
      <c r="AP57" s="2878" t="n">
        <v>-148.1547166103712</v>
      </c>
      <c r="AQ57" s="2878" t="n">
        <v>1584.179246</v>
      </c>
      <c r="AR57" s="2878" t="n">
        <v>1161.834401229646</v>
      </c>
      <c r="AS57" s="199" t="n">
        <v>0.3635155271038271</v>
      </c>
      <c r="AT57" s="3046" t="n"/>
      <c r="AU57" s="3044" t="n"/>
      <c r="AV57" s="2878" t="n"/>
      <c r="AW57" s="2878" t="n"/>
      <c r="AX57" s="2878" t="n"/>
      <c r="AY57" s="2878" t="n"/>
      <c r="AZ57" s="2878" t="n"/>
      <c r="BA57" s="199" t="n"/>
      <c r="BB57" s="1030" t="n"/>
      <c r="BC57" s="3044" t="n"/>
      <c r="BD57" s="2878" t="n"/>
      <c r="BE57" s="2878" t="n"/>
      <c r="BF57" s="2878" t="n"/>
      <c r="BG57" s="2878" t="n"/>
      <c r="BH57" s="2878" t="n"/>
      <c r="BI57" s="199" t="n"/>
      <c r="BJ57" s="3047" t="n"/>
      <c r="BK57" s="3044" t="n"/>
      <c r="BL57" s="2878" t="n"/>
      <c r="BM57" s="2878" t="n"/>
      <c r="BN57" s="2878" t="n"/>
      <c r="BO57" s="2878" t="n"/>
      <c r="BP57" s="2878" t="n"/>
      <c r="BQ57" s="2878" t="n"/>
      <c r="BR57" s="199" t="n"/>
      <c r="BS57" s="3047" t="n"/>
      <c r="BT57" s="3044" t="n"/>
      <c r="BU57" s="2878" t="n"/>
      <c r="BV57" s="3044" t="n"/>
      <c r="BW57" s="2878" t="n"/>
      <c r="BX57" s="2878" t="n"/>
      <c r="BY57" s="2878" t="n"/>
      <c r="BZ57" s="199" t="n"/>
      <c r="CA57" s="3028" t="n"/>
      <c r="CB57" s="3044" t="n"/>
      <c r="CC57" s="2878" t="n"/>
      <c r="CD57" s="3044" t="n"/>
      <c r="CE57" s="2878" t="n"/>
      <c r="CF57" s="2878" t="n"/>
      <c r="CG57" s="2878" t="n"/>
      <c r="CH57" s="199" t="n"/>
      <c r="CI57" s="3028" t="n"/>
      <c r="CJ57" s="3044" t="n"/>
      <c r="CK57" s="2878" t="n"/>
      <c r="CL57" s="3044" t="n"/>
      <c r="CM57" s="2878" t="n"/>
      <c r="CN57" s="2878" t="n"/>
      <c r="CO57" s="2878" t="n"/>
      <c r="CP57" s="199" t="n"/>
      <c r="CQ57" s="1030" t="n"/>
      <c r="CR57" s="3044">
        <f>SUMIF($D$5:$CQ$5,CR$5,$D57:$CQ57)</f>
        <v/>
      </c>
      <c r="CS57" s="2878">
        <f>+CS58+CS79+CS97+CS100+CS106</f>
        <v/>
      </c>
      <c r="CT57" s="2878">
        <f>SUMIF($D$5:$CQ$5,CT$5,$D57:$CQ57)+SUMIF($D$5:$BI$5,CR$5,$D57:$BI57)</f>
        <v/>
      </c>
      <c r="CU57" s="2878">
        <f>+CR57-CS57</f>
        <v/>
      </c>
      <c r="CV57" s="2878">
        <f>+CR57-CT57</f>
        <v/>
      </c>
      <c r="CW57" s="2878">
        <f>SUMIF($D$5:$CQ$5,CW$5,$D57:$CQ57)</f>
        <v/>
      </c>
      <c r="CX57" s="199">
        <f>IFERROR(CR57/CW57-1, "-")</f>
        <v/>
      </c>
      <c r="CY57" s="1532" t="n"/>
      <c r="CZ57" s="3050" t="n">
        <v>20292.0736478996</v>
      </c>
      <c r="DA57" s="2878" t="n"/>
      <c r="DB57" s="2878" t="n"/>
      <c r="DC57" s="2878" t="n"/>
      <c r="DD57" s="2878" t="n">
        <v>19423.997095</v>
      </c>
      <c r="DE57" s="199">
        <f>+CZ57/DD57-1</f>
        <v/>
      </c>
      <c r="DF57" s="199">
        <f>+DA57/DD57-1</f>
        <v/>
      </c>
      <c r="DG57" s="860">
        <f>+DB57/DD57-1</f>
        <v/>
      </c>
      <c r="DH57" s="860">
        <f>+DC57/DD57-1</f>
        <v/>
      </c>
      <c r="DI57" s="3051" t="n"/>
      <c r="DJ57" s="3041">
        <f>SUM(D57,J57,P57,V57,AD57,AL57,AU57,BC57,BK57,BT57,CB57,CJ57)-CR57</f>
        <v/>
      </c>
      <c r="DK57" s="3041" t="n"/>
      <c r="DL57" s="3041">
        <f>SUM(G57,M57,S57,AA57,AI57,AR57,AZ57,BH57,BQ57,BY57,CG57,CO57)-CW57</f>
        <v/>
      </c>
      <c r="DM57" s="3041">
        <f>SUM(D57,J57,P57,V57,AD57,AL57,AU57,BC57,,BN57,BV57,CD57,CL57)-CT57</f>
        <v/>
      </c>
      <c r="DN57" s="3051" t="n"/>
      <c r="DO57" s="3051" t="n"/>
      <c r="DP57" s="3052">
        <f>+DP58+DP79+DP97+DP100+DP106</f>
        <v/>
      </c>
      <c r="DQ57" s="3053">
        <f>-CR57+DP57/10^6</f>
        <v/>
      </c>
      <c r="DR57" s="3041">
        <f>SUM(E57,K57,Q57,W57,AE57,AM57,AV57,BD57,BL57,BU57,CC57,CK57)-CS57</f>
        <v/>
      </c>
      <c r="DS57" s="3041">
        <f>SUM(D57,J57,P57,V57,AD57,AL57,AU57,BC57,,BN57,BV57,CD57,CL57)-CT57</f>
        <v/>
      </c>
      <c r="DT57" s="3054" t="n"/>
      <c r="DU57" s="863" t="n">
        <v>1613.654745</v>
      </c>
      <c r="DV57" s="3055">
        <f>DU57-CJ57</f>
        <v/>
      </c>
      <c r="DX57" s="2878">
        <f>(CS57-CZ57)*10^6</f>
        <v/>
      </c>
      <c r="DY57" s="2878">
        <f>(CT57-DC57)*10^6</f>
        <v/>
      </c>
      <c r="DZ57" s="2878">
        <f>(CW57-DD57)*10^6</f>
        <v/>
      </c>
      <c r="EB57" s="3056" t="n"/>
    </row>
    <row customHeight="1" ht="16" r="58" s="3">
      <c r="B58" s="1985" t="inlineStr">
        <is>
          <t>Achat d'énergie - Bâtiment - Gardiennage</t>
        </is>
      </c>
      <c r="C58" s="1952" t="inlineStr">
        <is>
          <t>Opex52</t>
        </is>
      </c>
      <c r="D58" s="2975" t="n">
        <v>740.844216</v>
      </c>
      <c r="E58" s="2891" t="n">
        <v>864.643163083333</v>
      </c>
      <c r="F58" s="2891" t="n">
        <v>-123.798947083333</v>
      </c>
      <c r="G58" s="2891" t="n">
        <v>775.7921349999999</v>
      </c>
      <c r="H58" s="37" t="n">
        <v>-0.04504804498952542</v>
      </c>
      <c r="I58" s="1031" t="n"/>
      <c r="J58" s="2975" t="n">
        <v>662.315501</v>
      </c>
      <c r="K58" s="2891" t="n">
        <v>833.269855083333</v>
      </c>
      <c r="L58" s="2891" t="n">
        <v>-170.954354083333</v>
      </c>
      <c r="M58" s="2891" t="n">
        <v>728.8016720000001</v>
      </c>
      <c r="N58" s="37" t="n">
        <v>-0.09122669932623317</v>
      </c>
      <c r="O58" s="1031" t="n"/>
      <c r="P58" s="2975" t="n">
        <v>701.9120820000001</v>
      </c>
      <c r="Q58" s="2891" t="n">
        <v>821.969855083333</v>
      </c>
      <c r="R58" s="2891" t="n">
        <v>-120.0577730833329</v>
      </c>
      <c r="S58" s="2891" t="n">
        <v>732.3699849505856</v>
      </c>
      <c r="T58" s="37" t="n">
        <v>-0.04158813656548277</v>
      </c>
      <c r="U58" s="3058" t="n"/>
      <c r="V58" s="2975" t="n">
        <v>738.961046</v>
      </c>
      <c r="W58" s="2891" t="n">
        <v>806.113605083333</v>
      </c>
      <c r="X58" s="2891" t="n">
        <v>745.502244575</v>
      </c>
      <c r="Y58" s="2891" t="n">
        <v>-67.15255908333302</v>
      </c>
      <c r="Z58" s="2891" t="n">
        <v>-6.541198574999953</v>
      </c>
      <c r="AA58" s="2891" t="n">
        <v>700.2947770000001</v>
      </c>
      <c r="AB58" s="37" t="n">
        <v>0.05521427585915006</v>
      </c>
      <c r="AC58" s="1031" t="n"/>
      <c r="AD58" s="2975" t="n">
        <v>704.467232</v>
      </c>
      <c r="AE58" s="2891" t="n">
        <v>804.613605083333</v>
      </c>
      <c r="AF58" s="2891" t="n">
        <v>744.1522445750001</v>
      </c>
      <c r="AG58" s="2891" t="n">
        <v>-100.1463730833331</v>
      </c>
      <c r="AH58" s="2891" t="n">
        <v>-39.68501257500009</v>
      </c>
      <c r="AI58" s="2891" t="n">
        <v>752.354155049415</v>
      </c>
      <c r="AJ58" s="37" t="n">
        <v>-0.063649443188454</v>
      </c>
      <c r="AK58" s="1031" t="n"/>
      <c r="AL58" s="2975" t="n">
        <v>673.170228</v>
      </c>
      <c r="AM58" s="2891" t="n">
        <v>821.8573550833333</v>
      </c>
      <c r="AN58" s="2891" t="n">
        <v>0</v>
      </c>
      <c r="AO58" s="2891" t="n">
        <v>0</v>
      </c>
      <c r="AP58" s="2891" t="n">
        <v>-148.6871270833334</v>
      </c>
      <c r="AQ58" s="2891" t="n">
        <v>673.170228</v>
      </c>
      <c r="AR58" s="2891" t="n">
        <v>689.0801192296456</v>
      </c>
      <c r="AS58" s="37" t="n">
        <v>-0.02308859417890619</v>
      </c>
      <c r="AT58" s="3059" t="n"/>
      <c r="AU58" s="2975" t="n"/>
      <c r="AV58" s="2891" t="n"/>
      <c r="AW58" s="2891" t="n"/>
      <c r="AX58" s="2891" t="n"/>
      <c r="AY58" s="2891" t="n"/>
      <c r="AZ58" s="2891" t="n"/>
      <c r="BA58" s="37" t="n"/>
      <c r="BB58" s="1031" t="n"/>
      <c r="BC58" s="2975" t="n"/>
      <c r="BD58" s="2891" t="n"/>
      <c r="BE58" s="2891" t="n"/>
      <c r="BF58" s="2891" t="n"/>
      <c r="BG58" s="2891" t="n"/>
      <c r="BH58" s="2891" t="n"/>
      <c r="BI58" s="37" t="n"/>
      <c r="BJ58" s="3058" t="n"/>
      <c r="BK58" s="2975" t="n"/>
      <c r="BL58" s="2891" t="n"/>
      <c r="BM58" s="2891" t="n"/>
      <c r="BN58" s="2891" t="n"/>
      <c r="BO58" s="2891" t="n"/>
      <c r="BP58" s="2891" t="n"/>
      <c r="BQ58" s="2891" t="n"/>
      <c r="BR58" s="37" t="n"/>
      <c r="BS58" s="3058" t="n"/>
      <c r="BT58" s="2975" t="n"/>
      <c r="BU58" s="2891" t="n"/>
      <c r="BV58" s="2975" t="n"/>
      <c r="BW58" s="2891" t="n"/>
      <c r="BX58" s="2891" t="n"/>
      <c r="BY58" s="2891" t="n"/>
      <c r="BZ58" s="37" t="n"/>
      <c r="CA58" s="3028" t="n"/>
      <c r="CB58" s="2975" t="n"/>
      <c r="CC58" s="2891" t="n"/>
      <c r="CD58" s="2891" t="n"/>
      <c r="CE58" s="2891" t="n"/>
      <c r="CF58" s="2891" t="n"/>
      <c r="CG58" s="2891" t="n"/>
      <c r="CH58" s="37" t="n"/>
      <c r="CI58" s="3028" t="n"/>
      <c r="CJ58" s="2975" t="n"/>
      <c r="CK58" s="2891" t="n"/>
      <c r="CL58" s="2891" t="n"/>
      <c r="CM58" s="2891" t="n"/>
      <c r="CN58" s="2891" t="n"/>
      <c r="CO58" s="2891" t="n"/>
      <c r="CP58" s="37" t="n"/>
      <c r="CQ58" s="1031" t="n"/>
      <c r="CR58" s="2975">
        <f>SUMIF($D$5:$CQ$5,CR$5,$D58:$CQ58)</f>
        <v/>
      </c>
      <c r="CS58" s="2891">
        <f>SUMIF($D$5:$CQ$5,CS$5,$D58:$CQ58)</f>
        <v/>
      </c>
      <c r="CT58" s="2891">
        <f>SUMIF($D$5:$CQ$5,CT$5,$D58:$CQ58)+SUMIF($D$5:$BI$5,CR$5,$D58:$BI58)</f>
        <v/>
      </c>
      <c r="CU58" s="2891">
        <f>+CR58-CS58</f>
        <v/>
      </c>
      <c r="CV58" s="2891">
        <f>+CR58-CT58</f>
        <v/>
      </c>
      <c r="CW58" s="2891">
        <f>SUMIF($D$5:$CQ$5,CW$5,$D58:$CQ58)</f>
        <v/>
      </c>
      <c r="CX58" s="37">
        <f>IFERROR(CR58/CW58-1, "-")</f>
        <v/>
      </c>
      <c r="CY58" s="1137" t="n"/>
      <c r="CZ58" s="3060" t="n">
        <v>9467</v>
      </c>
      <c r="DA58" s="2891" t="n"/>
      <c r="DB58" s="2891" t="n"/>
      <c r="DC58" s="2891" t="n"/>
      <c r="DD58" s="2891" t="n">
        <v>8825.896679000001</v>
      </c>
      <c r="DE58" s="37">
        <f>+CZ58/DD58-1</f>
        <v/>
      </c>
      <c r="DF58" s="37">
        <f>+DA58/DD58-1</f>
        <v/>
      </c>
      <c r="DG58" s="722">
        <f>+DB58/DD58-1</f>
        <v/>
      </c>
      <c r="DH58" s="722">
        <f>+DC58/DD58-1</f>
        <v/>
      </c>
      <c r="DI58" s="3051" t="n"/>
      <c r="DJ58" s="3041">
        <f>SUM(D58,J58,P58,V58,AD58,AL58,AU58,BC58,BK58,BT58,CB58,CJ58)-CR58</f>
        <v/>
      </c>
      <c r="DK58" s="3041">
        <f>SUM(E58,K58,Q58,W58,AE58,AM58,AV58,BD58,BL58,BU58,CC58,CK58)-CS58</f>
        <v/>
      </c>
      <c r="DL58" s="3041">
        <f>SUM(G58,M58,S58,AA58,AI58,AR58,AZ58,BH58,BQ58,BY58,CG58,CO58)-CW58</f>
        <v/>
      </c>
      <c r="DM58" s="3041">
        <f>SUM(D58,J58,P58,V58,AD58,AL58,AU58,BC58,,BN58,BV58,CD58,CL58)-CT58</f>
        <v/>
      </c>
      <c r="DN58" s="3051" t="n"/>
      <c r="DO58" s="3051" t="n"/>
      <c r="DP58" s="3061">
        <f>SUM(DP59:DP78)</f>
        <v/>
      </c>
      <c r="DQ58" s="3053">
        <f>-CR58+DP58/10^6</f>
        <v/>
      </c>
      <c r="DR58" s="3041">
        <f>SUM(E58,K58,Q58,W58,AE58,AM58,AV58,BD58,BL58,BU58,CC58,CK58)-CS58</f>
        <v/>
      </c>
      <c r="DS58" s="3041">
        <f>SUM(D58,J58,P58,V58,AD58,AL58,AU58,BC58,,BN58,BV58,CD58,CL58)-CT58</f>
        <v/>
      </c>
      <c r="DT58" s="3054" t="n"/>
      <c r="DU58" s="863" t="n">
        <v>722.6625939999999</v>
      </c>
      <c r="DV58" s="3055">
        <f>DU58-CJ58</f>
        <v/>
      </c>
      <c r="DX58" s="2878">
        <f>(CS58-CZ58)*10^6</f>
        <v/>
      </c>
      <c r="DY58" s="2878">
        <f>(CT58-DC58)*10^6</f>
        <v/>
      </c>
      <c r="DZ58" s="2878">
        <f>(CW58-DD58)*10^6</f>
        <v/>
      </c>
      <c r="EB58" s="3056" t="n"/>
    </row>
    <row customFormat="1" customHeight="1" hidden="1" ht="16" outlineLevel="1" r="59" s="424">
      <c r="A59" s="406" t="n"/>
      <c r="B59" s="1986" t="inlineStr">
        <is>
          <t>LOYERS ENTREPOTS</t>
        </is>
      </c>
      <c r="C59" s="2272" t="inlineStr">
        <is>
          <t>Opex53</t>
        </is>
      </c>
      <c r="D59" s="3063" t="n">
        <v>11.586364</v>
      </c>
      <c r="E59" s="3064" t="n">
        <v>12.375</v>
      </c>
      <c r="F59" s="3064" t="n"/>
      <c r="G59" s="3064" t="n">
        <v>12.806</v>
      </c>
      <c r="H59" s="1958" t="n"/>
      <c r="I59" s="1031" t="n"/>
      <c r="J59" s="3063" t="n">
        <v>10.186364</v>
      </c>
      <c r="K59" s="3064" t="n">
        <v>12.375</v>
      </c>
      <c r="L59" s="3064" t="n"/>
      <c r="M59" s="3064" t="n">
        <v>14.806</v>
      </c>
      <c r="N59" s="1958" t="n"/>
      <c r="O59" s="938" t="n"/>
      <c r="P59" s="3063" t="n">
        <v>10.886364</v>
      </c>
      <c r="Q59" s="3064" t="n">
        <v>12.375</v>
      </c>
      <c r="R59" s="3064" t="n"/>
      <c r="S59" s="3064" t="n">
        <v>13.306</v>
      </c>
      <c r="T59" s="1958" t="n"/>
      <c r="U59" s="3058" t="n"/>
      <c r="V59" s="3063" t="n">
        <v>10.886364</v>
      </c>
      <c r="W59" s="3064" t="n">
        <v>12.375</v>
      </c>
      <c r="X59" s="3064" t="n">
        <v>11.375</v>
      </c>
      <c r="Y59" s="3064" t="n"/>
      <c r="Z59" s="3064" t="n"/>
      <c r="AA59" s="3064" t="n">
        <v>13.306</v>
      </c>
      <c r="AB59" s="1958" t="n"/>
      <c r="AC59" s="938" t="n"/>
      <c r="AD59" s="3063" t="n">
        <v>10.886364</v>
      </c>
      <c r="AE59" s="3064" t="n">
        <v>12.375</v>
      </c>
      <c r="AF59" s="3064" t="n">
        <v>11.375</v>
      </c>
      <c r="AG59" s="3064" t="n"/>
      <c r="AH59" s="3064" t="n"/>
      <c r="AI59" s="3064" t="n">
        <v>45.651684</v>
      </c>
      <c r="AJ59" s="1958" t="n"/>
      <c r="AK59" s="938" t="n"/>
      <c r="AL59" s="3063" t="n">
        <v>10.886364</v>
      </c>
      <c r="AM59" s="3064" t="n">
        <v>12.375</v>
      </c>
      <c r="AN59" s="3064" t="n"/>
      <c r="AO59" s="3064" t="n"/>
      <c r="AP59" s="3064" t="n"/>
      <c r="AQ59" s="3064" t="n"/>
      <c r="AR59" s="3064" t="n"/>
      <c r="AS59" s="1958" t="n"/>
      <c r="AT59" s="3059" t="n"/>
      <c r="AU59" s="3063" t="n"/>
      <c r="AV59" s="3064" t="n"/>
      <c r="AW59" s="3064" t="n"/>
      <c r="AX59" s="3064" t="n"/>
      <c r="AY59" s="3064" t="n"/>
      <c r="AZ59" s="3064" t="n"/>
      <c r="BA59" s="1958" t="n"/>
      <c r="BB59" s="938" t="n"/>
      <c r="BC59" s="2975" t="n"/>
      <c r="BD59" s="2891" t="n"/>
      <c r="BE59" s="2891" t="n"/>
      <c r="BF59" s="2891" t="n"/>
      <c r="BG59" s="2891" t="n"/>
      <c r="BH59" s="3064" t="n"/>
      <c r="BI59" s="1958" t="n"/>
      <c r="BJ59" s="3065" t="n"/>
      <c r="BK59" s="3063" t="n"/>
      <c r="BL59" s="3064" t="n"/>
      <c r="BM59" s="3064" t="n"/>
      <c r="BN59" s="3064" t="n"/>
      <c r="BO59" s="3064" t="n"/>
      <c r="BP59" s="3064" t="n"/>
      <c r="BQ59" s="3064" t="n"/>
      <c r="BR59" s="1958" t="n"/>
      <c r="BS59" s="3065" t="n"/>
      <c r="BT59" s="3063" t="n"/>
      <c r="BU59" s="3064" t="n"/>
      <c r="BV59" s="3064" t="n"/>
      <c r="BW59" s="3064" t="n"/>
      <c r="BX59" s="3064" t="n"/>
      <c r="BY59" s="3064" t="n"/>
      <c r="BZ59" s="1958" t="n"/>
      <c r="CA59" s="3028" t="n"/>
      <c r="CB59" s="3063" t="n"/>
      <c r="CC59" s="3064" t="n"/>
      <c r="CD59" s="3064" t="n"/>
      <c r="CE59" s="3064" t="n"/>
      <c r="CF59" s="3064" t="n"/>
      <c r="CG59" s="3064" t="n"/>
      <c r="CH59" s="1958" t="n"/>
      <c r="CI59" s="3028" t="n"/>
      <c r="CJ59" s="3063" t="n"/>
      <c r="CK59" s="3064" t="n"/>
      <c r="CL59" s="3064" t="n"/>
      <c r="CM59" s="3064" t="n"/>
      <c r="CN59" s="3064" t="n"/>
      <c r="CO59" s="3064" t="n"/>
      <c r="CP59" s="1958" t="n"/>
      <c r="CQ59" s="938" t="n"/>
      <c r="CR59" s="3063">
        <f>SUMIF($D$5:$CQ$5,CR$5,$D59:$CQ59)</f>
        <v/>
      </c>
      <c r="CS59" s="3064">
        <f>SUMIF($D$5:$CQ$5,CS$5,$D59:$CQ59)</f>
        <v/>
      </c>
      <c r="CT59" s="3064">
        <f>SUMIF($D$5:$CQ$5,CT$5,$D59:$CQ59)+SUMIF($D$5:$BI$5,CR$5,$D59:$BI59)</f>
        <v/>
      </c>
      <c r="CU59" s="3064">
        <f>+CR59-CS59</f>
        <v/>
      </c>
      <c r="CV59" s="3064">
        <f>+CR59-CT59</f>
        <v/>
      </c>
      <c r="CW59" s="3064">
        <f>SUMIF($D$5:$CQ$5,CW$5,$D59:$CQ59)</f>
        <v/>
      </c>
      <c r="CX59" s="1958">
        <f>IFERROR(CR59/CW59-1, "-")</f>
        <v/>
      </c>
      <c r="CY59" s="1137" t="n"/>
      <c r="CZ59" s="3066" t="n">
        <v>148.034533</v>
      </c>
      <c r="DA59" s="3064" t="n">
        <v>135.034092</v>
      </c>
      <c r="DB59" s="3064" t="n"/>
      <c r="DC59" s="3064" t="n"/>
      <c r="DD59" s="3064" t="n">
        <v>148.822732</v>
      </c>
      <c r="DE59" s="1958">
        <f>+CZ59/DD59-1</f>
        <v/>
      </c>
      <c r="DF59" s="1958">
        <f>+DA59/DD59-1</f>
        <v/>
      </c>
      <c r="DG59" s="409">
        <f>+DB59/DD59-1</f>
        <v/>
      </c>
      <c r="DH59" s="409">
        <f>+DC59/DD59-1</f>
        <v/>
      </c>
      <c r="DI59" s="3051" t="n"/>
      <c r="DJ59" s="3041">
        <f>SUM(D59,J59,P59,V59,AD59,AL59,AU59,BC59,BK59,BT59,CB59,CJ59)-CR59</f>
        <v/>
      </c>
      <c r="DK59" s="3041">
        <f>SUM(E59,K59,Q59,W59,AE59,AM59,AV59,BD59,BL59,BU59,CC59,CK59)-CS59</f>
        <v/>
      </c>
      <c r="DL59" s="3041">
        <f>SUM(G59,M59,S59,AA59,AI59,AR59,AZ59,BH59,BQ59,BY59,CG59,CO59)-CW59</f>
        <v/>
      </c>
      <c r="DM59" s="3041">
        <f>SUM(D59,J59,P59,V59,AD59,AL59,AU59,BC59,,BN59,BV59,CD59,CL59)-CT59</f>
        <v/>
      </c>
      <c r="DN59" s="3051" t="n"/>
      <c r="DO59" s="3051" t="n"/>
      <c r="DP59" s="3067" t="n">
        <v>137236368</v>
      </c>
      <c r="DQ59" s="3053">
        <f>-CR59+DP59/10^6</f>
        <v/>
      </c>
      <c r="DR59" s="3041">
        <f>SUM(E59,K59,Q59,W59,AE59,AM59,AV59,BD59,BL59,BU59,CC59,CK59)-CS59</f>
        <v/>
      </c>
      <c r="DS59" s="3041">
        <f>SUM(D59,J59,P59,V59,AD59,AL59,AU59,BC59,,BN59,BV59,CD59,CL59)-CT59</f>
        <v/>
      </c>
      <c r="DT59" s="3054" t="n"/>
      <c r="DU59" s="865" t="n">
        <v>11.586364</v>
      </c>
      <c r="DV59" s="3055">
        <f>DU59-CJ59</f>
        <v/>
      </c>
      <c r="DX59" s="2878">
        <f>(CS59-CZ59)*10^6</f>
        <v/>
      </c>
      <c r="DY59" s="2878">
        <f>(CT59-DC59)*10^6</f>
        <v/>
      </c>
      <c r="DZ59" s="2878">
        <f>(CW59-DD59)*10^6</f>
        <v/>
      </c>
      <c r="EB59" s="3056" t="n"/>
    </row>
    <row customFormat="1" customHeight="1" hidden="1" ht="16" outlineLevel="1" r="60" s="424">
      <c r="A60" s="406" t="n"/>
      <c r="B60" s="1986" t="inlineStr">
        <is>
          <t>ELECTRICITE CT AKASSATO</t>
        </is>
      </c>
      <c r="C60" s="2272" t="inlineStr">
        <is>
          <t>Opex54</t>
        </is>
      </c>
      <c r="D60" s="3063" t="n">
        <v>0</v>
      </c>
      <c r="E60" s="3064" t="n">
        <v>0</v>
      </c>
      <c r="F60" s="3064" t="n"/>
      <c r="G60" s="3064" t="n">
        <v>0</v>
      </c>
      <c r="H60" s="1958" t="n"/>
      <c r="I60" s="1031" t="n"/>
      <c r="J60" s="3063" t="n">
        <v>0</v>
      </c>
      <c r="K60" s="3064" t="n">
        <v>0</v>
      </c>
      <c r="L60" s="3064" t="n"/>
      <c r="M60" s="3064" t="n">
        <v>0</v>
      </c>
      <c r="N60" s="1958" t="n"/>
      <c r="O60" s="938" t="n"/>
      <c r="P60" s="3063" t="n">
        <v>0</v>
      </c>
      <c r="Q60" s="3064" t="n">
        <v>0</v>
      </c>
      <c r="R60" s="3064" t="n"/>
      <c r="S60" s="3064" t="n">
        <v>0</v>
      </c>
      <c r="T60" s="1958" t="n"/>
      <c r="U60" s="3058" t="n"/>
      <c r="V60" s="3063" t="n">
        <v>0</v>
      </c>
      <c r="W60" s="3064" t="n">
        <v>0</v>
      </c>
      <c r="X60" s="3064" t="n">
        <v>0</v>
      </c>
      <c r="Y60" s="3064" t="n"/>
      <c r="Z60" s="3064" t="n"/>
      <c r="AA60" s="3064" t="n">
        <v>0</v>
      </c>
      <c r="AB60" s="1958" t="n"/>
      <c r="AC60" s="938" t="n"/>
      <c r="AD60" s="3063" t="n">
        <v>0</v>
      </c>
      <c r="AE60" s="3064" t="n">
        <v>0</v>
      </c>
      <c r="AF60" s="3064" t="n">
        <v>0</v>
      </c>
      <c r="AG60" s="3064" t="n"/>
      <c r="AH60" s="3064" t="n"/>
      <c r="AI60" s="3064" t="n">
        <v>0</v>
      </c>
      <c r="AJ60" s="1958" t="n"/>
      <c r="AK60" s="938" t="n"/>
      <c r="AL60" s="3063" t="n"/>
      <c r="AM60" s="3064" t="n">
        <v>0</v>
      </c>
      <c r="AN60" s="3064" t="n"/>
      <c r="AO60" s="3064" t="n"/>
      <c r="AP60" s="3064" t="n"/>
      <c r="AQ60" s="3064" t="n"/>
      <c r="AR60" s="3064" t="n"/>
      <c r="AS60" s="1958" t="n"/>
      <c r="AT60" s="3059" t="n"/>
      <c r="AU60" s="3063" t="n"/>
      <c r="AV60" s="3064" t="n"/>
      <c r="AW60" s="3064" t="n"/>
      <c r="AX60" s="3064" t="n"/>
      <c r="AY60" s="3064" t="n"/>
      <c r="AZ60" s="3064" t="n"/>
      <c r="BA60" s="1958" t="n"/>
      <c r="BB60" s="938" t="n"/>
      <c r="BC60" s="2975" t="n"/>
      <c r="BD60" s="2891" t="n"/>
      <c r="BE60" s="2891" t="n"/>
      <c r="BF60" s="2891" t="n"/>
      <c r="BG60" s="2891" t="n"/>
      <c r="BH60" s="3064" t="n"/>
      <c r="BI60" s="1958" t="n"/>
      <c r="BJ60" s="3065" t="n"/>
      <c r="BK60" s="3063" t="n"/>
      <c r="BL60" s="3064" t="n"/>
      <c r="BM60" s="3064" t="n"/>
      <c r="BN60" s="3064" t="n"/>
      <c r="BO60" s="3064" t="n"/>
      <c r="BP60" s="3064" t="n"/>
      <c r="BQ60" s="3064" t="n"/>
      <c r="BR60" s="1958" t="n"/>
      <c r="BS60" s="3065" t="n"/>
      <c r="BT60" s="3063" t="n"/>
      <c r="BU60" s="3064" t="n"/>
      <c r="BV60" s="3064" t="n"/>
      <c r="BW60" s="3064" t="n"/>
      <c r="BX60" s="3064" t="n"/>
      <c r="BY60" s="3064" t="n"/>
      <c r="BZ60" s="1958" t="n"/>
      <c r="CA60" s="3028" t="n"/>
      <c r="CB60" s="3063" t="n"/>
      <c r="CC60" s="3064" t="n"/>
      <c r="CD60" s="3064" t="n"/>
      <c r="CE60" s="3064" t="n"/>
      <c r="CF60" s="3064" t="n"/>
      <c r="CG60" s="3064" t="n"/>
      <c r="CH60" s="1958" t="n"/>
      <c r="CI60" s="3028" t="n"/>
      <c r="CJ60" s="3063" t="n"/>
      <c r="CK60" s="3064" t="n"/>
      <c r="CL60" s="3064" t="n"/>
      <c r="CM60" s="3064" t="n"/>
      <c r="CN60" s="3064" t="n"/>
      <c r="CO60" s="3064" t="n"/>
      <c r="CP60" s="1958" t="n"/>
      <c r="CQ60" s="938" t="n"/>
      <c r="CR60" s="3063">
        <f>SUMIF($D$5:$CQ$5,CR$5,$D60:$CQ60)</f>
        <v/>
      </c>
      <c r="CS60" s="3064">
        <f>SUMIF($D$5:$CQ$5,CS$5,$D60:$CQ60)</f>
        <v/>
      </c>
      <c r="CT60" s="3064">
        <f>SUMIF($D$5:$CQ$5,CT$5,$D60:$CQ60)+SUMIF($D$5:$BI$5,CR$5,$D60:$BI60)</f>
        <v/>
      </c>
      <c r="CU60" s="3064">
        <f>+CR60-CS60</f>
        <v/>
      </c>
      <c r="CV60" s="3064">
        <f>+CR60-CT60</f>
        <v/>
      </c>
      <c r="CW60" s="3064">
        <f>SUMIF($D$5:$CQ$5,CW$5,$D60:$CQ60)</f>
        <v/>
      </c>
      <c r="CX60" s="1958">
        <f>IFERROR(CR60/CW60-1, "-")</f>
        <v/>
      </c>
      <c r="CY60" s="1137" t="n"/>
      <c r="CZ60" s="3066" t="n">
        <v>0</v>
      </c>
      <c r="DA60" s="3064" t="n">
        <v>0</v>
      </c>
      <c r="DB60" s="3064" t="n"/>
      <c r="DC60" s="3064" t="n"/>
      <c r="DD60" s="3064" t="n">
        <v>0</v>
      </c>
      <c r="DE60" s="1958" t="n"/>
      <c r="DF60" s="1958" t="n"/>
      <c r="DG60" s="409" t="n"/>
      <c r="DH60" s="409" t="n"/>
      <c r="DI60" s="3051" t="n"/>
      <c r="DJ60" s="3041">
        <f>SUM(D60,J60,P60,V60,AD60,AL60,AU60,BC60,BK60,BT60,CB60,CJ60)-CR60</f>
        <v/>
      </c>
      <c r="DK60" s="3041">
        <f>SUM(E60,K60,Q60,W60,AE60,AM60,AV60,BD60,BL60,BU60,CC60,CK60)-CS60</f>
        <v/>
      </c>
      <c r="DL60" s="3041">
        <f>SUM(G60,M60,S60,AA60,AI60,AR60,AZ60,BH60,BQ60,BY60,CG60,CO60)-CW60</f>
        <v/>
      </c>
      <c r="DM60" s="3041">
        <f>SUM(D60,J60,P60,V60,AD60,AL60,AU60,BC60,,BN60,BV60,CD60,CL60)-CT60</f>
        <v/>
      </c>
      <c r="DN60" s="3051" t="n"/>
      <c r="DO60" s="3051" t="n"/>
      <c r="DP60" s="3067" t="n">
        <v>0</v>
      </c>
      <c r="DQ60" s="3053">
        <f>-CR60+DP60/10^6</f>
        <v/>
      </c>
      <c r="DR60" s="3041">
        <f>SUM(E60,K60,Q60,W60,AE60,AM60,AV60,BD60,BL60,BU60,CC60,CK60)-CS60</f>
        <v/>
      </c>
      <c r="DS60" s="3041">
        <f>SUM(D60,J60,P60,V60,AD60,AL60,AU60,BC60,,BN60,BV60,CD60,CL60)-CT60</f>
        <v/>
      </c>
      <c r="DT60" s="3054" t="n"/>
      <c r="DU60" s="865" t="n">
        <v>0</v>
      </c>
      <c r="DV60" s="3055">
        <f>DU60-CJ60</f>
        <v/>
      </c>
      <c r="DX60" s="2878">
        <f>(CS60-CZ60)*10^6</f>
        <v/>
      </c>
      <c r="DY60" s="2878">
        <f>(CT60-DC60)*10^6</f>
        <v/>
      </c>
      <c r="DZ60" s="2878">
        <f>(CW60-DD60)*10^6</f>
        <v/>
      </c>
      <c r="EB60" s="3056" t="n"/>
    </row>
    <row customFormat="1" customHeight="1" hidden="1" ht="16" outlineLevel="1" r="61" s="424">
      <c r="A61" s="406" t="n"/>
      <c r="B61" s="1986" t="inlineStr">
        <is>
          <t>EAU CT</t>
        </is>
      </c>
      <c r="C61" s="2272" t="inlineStr">
        <is>
          <t>Opex55</t>
        </is>
      </c>
      <c r="D61" s="3063" t="n">
        <v>0</v>
      </c>
      <c r="E61" s="3064" t="n">
        <v>2.550607</v>
      </c>
      <c r="F61" s="3064" t="n"/>
      <c r="G61" s="3064" t="n">
        <v>0</v>
      </c>
      <c r="H61" s="1958" t="n"/>
      <c r="I61" s="1031" t="n"/>
      <c r="J61" s="3063" t="n">
        <v>0</v>
      </c>
      <c r="K61" s="3064" t="n">
        <v>2.550607</v>
      </c>
      <c r="L61" s="3064" t="n"/>
      <c r="M61" s="3064" t="n">
        <v>0</v>
      </c>
      <c r="N61" s="1958" t="n"/>
      <c r="O61" s="938" t="n"/>
      <c r="P61" s="3063" t="n">
        <v>0</v>
      </c>
      <c r="Q61" s="3064" t="n">
        <v>2.550607</v>
      </c>
      <c r="R61" s="3064" t="n"/>
      <c r="S61" s="3064" t="n">
        <v>0</v>
      </c>
      <c r="T61" s="1958" t="n"/>
      <c r="U61" s="3058" t="n"/>
      <c r="V61" s="3063" t="n">
        <v>0</v>
      </c>
      <c r="W61" s="3064" t="n">
        <v>2.550607</v>
      </c>
      <c r="X61" s="3064" t="n">
        <v>2.550607</v>
      </c>
      <c r="Y61" s="3064" t="n"/>
      <c r="Z61" s="3064" t="n"/>
      <c r="AA61" s="3064" t="n">
        <v>0</v>
      </c>
      <c r="AB61" s="1958" t="n"/>
      <c r="AC61" s="938" t="n"/>
      <c r="AD61" s="3063" t="n">
        <v>0</v>
      </c>
      <c r="AE61" s="3064" t="n">
        <v>2.550607</v>
      </c>
      <c r="AF61" s="3064" t="n">
        <v>2.550607</v>
      </c>
      <c r="AG61" s="3064" t="n"/>
      <c r="AH61" s="3064" t="n"/>
      <c r="AI61" s="3064" t="n">
        <v>0</v>
      </c>
      <c r="AJ61" s="1958" t="n"/>
      <c r="AK61" s="938" t="n"/>
      <c r="AL61" s="3063" t="n"/>
      <c r="AM61" s="3064" t="n">
        <v>2.550607</v>
      </c>
      <c r="AN61" s="3064" t="n"/>
      <c r="AO61" s="3064" t="n"/>
      <c r="AP61" s="3064" t="n"/>
      <c r="AQ61" s="3064" t="n"/>
      <c r="AR61" s="3064" t="n"/>
      <c r="AS61" s="1958" t="n"/>
      <c r="AT61" s="3059" t="n"/>
      <c r="AU61" s="3063" t="n"/>
      <c r="AV61" s="3064" t="n"/>
      <c r="AW61" s="3064" t="n"/>
      <c r="AX61" s="3064" t="n"/>
      <c r="AY61" s="3064" t="n"/>
      <c r="AZ61" s="3064" t="n"/>
      <c r="BA61" s="1958" t="n"/>
      <c r="BB61" s="938" t="n"/>
      <c r="BC61" s="2975" t="n"/>
      <c r="BD61" s="2891" t="n"/>
      <c r="BE61" s="2891" t="n"/>
      <c r="BF61" s="2891" t="n"/>
      <c r="BG61" s="2891" t="n"/>
      <c r="BH61" s="3064" t="n"/>
      <c r="BI61" s="1958" t="n"/>
      <c r="BJ61" s="3065" t="n"/>
      <c r="BK61" s="3063" t="n"/>
      <c r="BL61" s="3064" t="n"/>
      <c r="BM61" s="3064" t="n"/>
      <c r="BN61" s="3064" t="n"/>
      <c r="BO61" s="3064" t="n"/>
      <c r="BP61" s="3064" t="n"/>
      <c r="BQ61" s="3064" t="n"/>
      <c r="BR61" s="1958" t="n"/>
      <c r="BS61" s="3065" t="n"/>
      <c r="BT61" s="3063" t="n"/>
      <c r="BU61" s="3064" t="n"/>
      <c r="BV61" s="3064" t="n"/>
      <c r="BW61" s="3064" t="n"/>
      <c r="BX61" s="3064" t="n"/>
      <c r="BY61" s="3064" t="n"/>
      <c r="BZ61" s="1958" t="n"/>
      <c r="CA61" s="3028" t="n"/>
      <c r="CB61" s="3063" t="n"/>
      <c r="CC61" s="3064" t="n"/>
      <c r="CD61" s="3064" t="n"/>
      <c r="CE61" s="3064" t="n"/>
      <c r="CF61" s="3064" t="n"/>
      <c r="CG61" s="3064" t="n"/>
      <c r="CH61" s="1958" t="n"/>
      <c r="CI61" s="3028" t="n"/>
      <c r="CJ61" s="3063" t="n"/>
      <c r="CK61" s="3064" t="n"/>
      <c r="CL61" s="3064" t="n"/>
      <c r="CM61" s="3064" t="n"/>
      <c r="CN61" s="3064" t="n"/>
      <c r="CO61" s="3064" t="n"/>
      <c r="CP61" s="1958" t="n"/>
      <c r="CQ61" s="938" t="n"/>
      <c r="CR61" s="3063">
        <f>SUMIF($D$5:$CQ$5,CR$5,$D61:$CQ61)</f>
        <v/>
      </c>
      <c r="CS61" s="3064">
        <f>SUMIF($D$5:$CQ$5,CS$5,$D61:$CQ61)</f>
        <v/>
      </c>
      <c r="CT61" s="3064">
        <f>SUMIF($D$5:$CQ$5,CT$5,$D61:$CQ61)+SUMIF($D$5:$BI$5,CR$5,$D61:$BI61)</f>
        <v/>
      </c>
      <c r="CU61" s="3064">
        <f>+CR61-CS61</f>
        <v/>
      </c>
      <c r="CV61" s="3064">
        <f>+CR61-CT61</f>
        <v/>
      </c>
      <c r="CW61" s="3064">
        <f>SUMIF($D$5:$CQ$5,CW$5,$D61:$CQ61)</f>
        <v/>
      </c>
      <c r="CX61" s="1958">
        <f>IFERROR(CR61/CW61-1, "-")</f>
        <v/>
      </c>
      <c r="CY61" s="1137" t="n"/>
      <c r="CZ61" s="3066" t="n">
        <v>30.607284</v>
      </c>
      <c r="DA61" s="3064" t="n">
        <v>22.955463</v>
      </c>
      <c r="DB61" s="3064" t="n"/>
      <c r="DC61" s="3064" t="n"/>
      <c r="DD61" s="3064" t="n">
        <v>0</v>
      </c>
      <c r="DE61" s="1958" t="n"/>
      <c r="DF61" s="1958" t="n"/>
      <c r="DG61" s="409" t="n"/>
      <c r="DH61" s="409" t="n"/>
      <c r="DI61" s="3051" t="n"/>
      <c r="DJ61" s="3041">
        <f>SUM(D61,J61,P61,V61,AD61,AL61,AU61,BC61,BK61,BT61,CB61,CJ61)-CR61</f>
        <v/>
      </c>
      <c r="DK61" s="3041">
        <f>SUM(E61,K61,Q61,W61,AE61,AM61,AV61,BD61,BL61,BU61,CC61,CK61)-CS61</f>
        <v/>
      </c>
      <c r="DL61" s="3041">
        <f>SUM(G61,M61,S61,AA61,AI61,AR61,AZ61,BH61,BQ61,BY61,CG61,CO61)-CW61</f>
        <v/>
      </c>
      <c r="DM61" s="3041">
        <f>SUM(D61,J61,P61,V61,AD61,AL61,AU61,BC61,,BN61,BV61,CD61,CL61)-CT61</f>
        <v/>
      </c>
      <c r="DN61" s="3051" t="n"/>
      <c r="DO61" s="3051" t="n"/>
      <c r="DP61" s="3067" t="n">
        <v>0</v>
      </c>
      <c r="DQ61" s="3053">
        <f>-CR61+DP61/10^6</f>
        <v/>
      </c>
      <c r="DR61" s="3041">
        <f>SUM(E61,K61,Q61,W61,AE61,AM61,AV61,BD61,BL61,BU61,CC61,CK61)-CS61</f>
        <v/>
      </c>
      <c r="DS61" s="3041">
        <f>SUM(D61,J61,P61,V61,AD61,AL61,AU61,BC61,,BN61,BV61,CD61,CL61)-CT61</f>
        <v/>
      </c>
      <c r="DT61" s="3054" t="n"/>
      <c r="DU61" s="865" t="n">
        <v>0</v>
      </c>
      <c r="DV61" s="3055">
        <f>DU61-CJ61</f>
        <v/>
      </c>
      <c r="DX61" s="2878">
        <f>(CS61-CZ61)*10^6</f>
        <v/>
      </c>
      <c r="DY61" s="2878">
        <f>(CT61-DC61)*10^6</f>
        <v/>
      </c>
      <c r="DZ61" s="2878">
        <f>(CW61-DD61)*10^6</f>
        <v/>
      </c>
      <c r="EB61" s="3056" t="n"/>
    </row>
    <row customFormat="1" customHeight="1" hidden="1" ht="16" outlineLevel="1" r="62" s="719">
      <c r="B62" s="1986" t="inlineStr">
        <is>
          <t>ELECTRICITE SITES TECHNIQUES</t>
        </is>
      </c>
      <c r="C62" s="2272" t="inlineStr">
        <is>
          <t>Opex56</t>
        </is>
      </c>
      <c r="D62" s="3076" t="n">
        <v>265.728553</v>
      </c>
      <c r="E62" s="3098" t="n">
        <v>275.429852</v>
      </c>
      <c r="F62" s="3099" t="n"/>
      <c r="G62" s="3099" t="n">
        <v>275.429852</v>
      </c>
      <c r="H62" s="1989" t="n"/>
      <c r="I62" s="1031" t="n"/>
      <c r="J62" s="3076" t="n">
        <v>240.537536</v>
      </c>
      <c r="K62" s="3098" t="n">
        <v>255.81875</v>
      </c>
      <c r="L62" s="3099" t="n"/>
      <c r="M62" s="3099" t="n">
        <v>255.616634</v>
      </c>
      <c r="N62" s="1989" t="n"/>
      <c r="O62" s="1990" t="n"/>
      <c r="P62" s="3076" t="n">
        <v>238.964588</v>
      </c>
      <c r="Q62" s="3098" t="n">
        <v>259.81875</v>
      </c>
      <c r="R62" s="3099" t="n"/>
      <c r="S62" s="3099" t="n">
        <v>256.992489</v>
      </c>
      <c r="T62" s="1989" t="n"/>
      <c r="U62" s="3058" t="n"/>
      <c r="V62" s="3076" t="n">
        <v>268.442656</v>
      </c>
      <c r="W62" s="3098" t="n">
        <v>257.5625</v>
      </c>
      <c r="X62" s="3098" t="n">
        <v>252.5625</v>
      </c>
      <c r="Y62" s="3099" t="n"/>
      <c r="Z62" s="3099" t="n"/>
      <c r="AA62" s="3099" t="n">
        <v>255.000581</v>
      </c>
      <c r="AB62" s="1989" t="n"/>
      <c r="AC62" s="1990" t="n"/>
      <c r="AD62" s="3076" t="n">
        <v>266.904643</v>
      </c>
      <c r="AE62" s="3098" t="n">
        <v>261.5625</v>
      </c>
      <c r="AF62" s="3098" t="n">
        <v>256.5625</v>
      </c>
      <c r="AG62" s="3099" t="n"/>
      <c r="AH62" s="3099" t="n"/>
      <c r="AI62" s="3099" t="n">
        <v>265.79151</v>
      </c>
      <c r="AJ62" s="1989" t="n"/>
      <c r="AK62" s="1990" t="n"/>
      <c r="AL62" s="3076" t="n">
        <v>262.785488</v>
      </c>
      <c r="AM62" s="3098" t="n">
        <v>267.30625</v>
      </c>
      <c r="AN62" s="3098" t="n"/>
      <c r="AO62" s="3098" t="n"/>
      <c r="AP62" s="3099" t="n"/>
      <c r="AQ62" s="3099" t="n"/>
      <c r="AR62" s="3099" t="n"/>
      <c r="AS62" s="1989" t="n"/>
      <c r="AT62" s="3059" t="n"/>
      <c r="AU62" s="3076" t="n"/>
      <c r="AV62" s="3098" t="n"/>
      <c r="AW62" s="3098" t="n"/>
      <c r="AX62" s="3099" t="n"/>
      <c r="AY62" s="3099" t="n"/>
      <c r="AZ62" s="3099" t="n"/>
      <c r="BA62" s="1989" t="n"/>
      <c r="BB62" s="1990" t="n"/>
      <c r="BC62" s="2975" t="n"/>
      <c r="BD62" s="3100" t="n"/>
      <c r="BE62" s="3100" t="n"/>
      <c r="BF62" s="2891" t="n"/>
      <c r="BG62" s="2891" t="n"/>
      <c r="BH62" s="3099" t="n"/>
      <c r="BI62" s="1989" t="n"/>
      <c r="BJ62" s="3101" t="n"/>
      <c r="BK62" s="3102" t="n"/>
      <c r="BL62" s="3098" t="n"/>
      <c r="BM62" s="3098" t="n"/>
      <c r="BN62" s="3098" t="n"/>
      <c r="BO62" s="3064" t="n"/>
      <c r="BP62" s="3064" t="n"/>
      <c r="BQ62" s="3099" t="n"/>
      <c r="BR62" s="1989" t="n"/>
      <c r="BS62" s="3101" t="n"/>
      <c r="BT62" s="3102" t="n"/>
      <c r="BU62" s="3098" t="n"/>
      <c r="BV62" s="3098" t="n"/>
      <c r="BW62" s="3099" t="n"/>
      <c r="BX62" s="3099" t="n"/>
      <c r="BY62" s="3099" t="n"/>
      <c r="BZ62" s="1989" t="n"/>
      <c r="CA62" s="3028" t="n"/>
      <c r="CB62" s="3102" t="n"/>
      <c r="CC62" s="3098" t="n"/>
      <c r="CD62" s="3098" t="n"/>
      <c r="CE62" s="3099" t="n"/>
      <c r="CF62" s="3099" t="n"/>
      <c r="CG62" s="3099" t="n"/>
      <c r="CH62" s="1989" t="n"/>
      <c r="CI62" s="3028" t="n"/>
      <c r="CJ62" s="3102" t="n"/>
      <c r="CK62" s="3098" t="n"/>
      <c r="CL62" s="3098" t="n"/>
      <c r="CM62" s="3099" t="n"/>
      <c r="CN62" s="3099" t="n"/>
      <c r="CO62" s="3099" t="n"/>
      <c r="CP62" s="1989" t="n"/>
      <c r="CQ62" s="1990" t="n"/>
      <c r="CR62" s="3102">
        <f>SUMIF($D$5:$CQ$5,CR$5,$D62:$CQ62)</f>
        <v/>
      </c>
      <c r="CS62" s="3099">
        <f>SUMIF($D$5:$CQ$5,CS$5,$D62:$CQ62)</f>
        <v/>
      </c>
      <c r="CT62" s="3099">
        <f>SUMIF($D$5:$CQ$5,CT$5,$D62:$CQ62)+SUMIF($D$5:$BI$5,CR$5,$D62:$BI62)</f>
        <v/>
      </c>
      <c r="CU62" s="3099">
        <f>+CR62-CS62</f>
        <v/>
      </c>
      <c r="CV62" s="3099">
        <f>+CR62-CT62</f>
        <v/>
      </c>
      <c r="CW62" s="3099">
        <f>SUMIF($D$5:$CQ$5,CW$5,$D62:$CQ62)</f>
        <v/>
      </c>
      <c r="CX62" s="1989">
        <f>IFERROR(CR62/CW62-1, "-")</f>
        <v/>
      </c>
      <c r="CY62" s="1993" t="n"/>
      <c r="CZ62" s="3103" t="n">
        <v>3180.6</v>
      </c>
      <c r="DA62" s="3098" t="n">
        <v>3089.763325</v>
      </c>
      <c r="DB62" s="3098" t="n"/>
      <c r="DC62" s="3098" t="n"/>
      <c r="DD62" s="3098" t="n">
        <v>3020.224562</v>
      </c>
      <c r="DE62" s="1989">
        <f>+CZ62/DD62-1</f>
        <v/>
      </c>
      <c r="DF62" s="1989">
        <f>+DA62/DD62-1</f>
        <v/>
      </c>
      <c r="DG62" s="2273">
        <f>+DB62/DD62-1</f>
        <v/>
      </c>
      <c r="DH62" s="2273">
        <f>+DC62/DD62-1</f>
        <v/>
      </c>
      <c r="DI62" s="3051" t="n"/>
      <c r="DJ62" s="3041">
        <f>SUM(D62,J62,P62,V62,AD62,AL62,AU62,BC62,BK62,BT62,CB62,CJ62)-CR62</f>
        <v/>
      </c>
      <c r="DK62" s="3041">
        <f>SUM(E62,K62,Q62,W62,AE62,AM62,AV62,BD62,BL62,BU62,CC62,CK62)-CS62</f>
        <v/>
      </c>
      <c r="DL62" s="3041">
        <f>SUM(G62,M62,S62,AA62,AI62,AR62,AZ62,BH62,BQ62,BY62,CG62,CO62)-CW62</f>
        <v/>
      </c>
      <c r="DM62" s="3041">
        <f>SUM(D62,J62,P62,V62,AD62,AL62,AU62,BC62,,BN62,BV62,CD62,CL62)-CT62</f>
        <v/>
      </c>
      <c r="DN62" s="3051" t="n"/>
      <c r="DO62" s="3051" t="n"/>
      <c r="DP62" s="3085" t="n">
        <v>2770925511</v>
      </c>
      <c r="DQ62" s="3053">
        <f>-CR62+DP62/10^6</f>
        <v/>
      </c>
      <c r="DR62" s="3041">
        <f>SUM(E62,K62,Q62,W62,AE62,AM62,AV62,BD62,BL62,BU62,CC62,CK62)-CS62</f>
        <v/>
      </c>
      <c r="DS62" s="3041">
        <f>SUM(D62,J62,P62,V62,AD62,AL62,AU62,BC62,,BN62,BV62,CD62,CL62)-CT62</f>
        <v/>
      </c>
      <c r="DT62" s="3054" t="n"/>
      <c r="DU62" s="2410" t="n">
        <v>249.299051</v>
      </c>
      <c r="DV62" s="3055">
        <f>DU62-CJ62</f>
        <v/>
      </c>
      <c r="DX62" s="2878">
        <f>(CS62-CZ62)*10^6</f>
        <v/>
      </c>
      <c r="DY62" s="2878">
        <f>(CT62-DC62)*10^6</f>
        <v/>
      </c>
      <c r="DZ62" s="2878">
        <f>(CW62-DD62)*10^6</f>
        <v/>
      </c>
      <c r="EB62" s="3056" t="n"/>
    </row>
    <row customFormat="1" customHeight="1" hidden="1" ht="16" outlineLevel="1" r="63" s="719">
      <c r="B63" s="1986" t="inlineStr">
        <is>
          <t>ELECTRICITE SITES TECHNIQUES C</t>
        </is>
      </c>
      <c r="C63" s="2272" t="inlineStr">
        <is>
          <t>Opex57</t>
        </is>
      </c>
      <c r="D63" s="3102" t="n"/>
      <c r="E63" s="3099" t="n"/>
      <c r="F63" s="3099" t="n"/>
      <c r="G63" s="3099" t="n">
        <v>0</v>
      </c>
      <c r="H63" s="1989" t="n"/>
      <c r="I63" s="1031" t="n"/>
      <c r="J63" s="3102" t="n"/>
      <c r="K63" s="3099" t="n"/>
      <c r="L63" s="3099" t="n"/>
      <c r="M63" s="3099" t="n">
        <v>0</v>
      </c>
      <c r="N63" s="1989" t="n"/>
      <c r="O63" s="1990" t="n"/>
      <c r="P63" s="3102" t="n"/>
      <c r="Q63" s="3099" t="n"/>
      <c r="R63" s="3099" t="n"/>
      <c r="S63" s="3099" t="n">
        <v>0</v>
      </c>
      <c r="T63" s="1989" t="n"/>
      <c r="U63" s="3058" t="n"/>
      <c r="V63" s="3102" t="n"/>
      <c r="W63" s="3099" t="n"/>
      <c r="X63" s="3099" t="n"/>
      <c r="Y63" s="3099" t="n"/>
      <c r="Z63" s="3099" t="n"/>
      <c r="AA63" s="3099" t="n">
        <v>0</v>
      </c>
      <c r="AB63" s="1989" t="n"/>
      <c r="AC63" s="1990" t="n"/>
      <c r="AD63" s="3102" t="n"/>
      <c r="AE63" s="3099" t="n"/>
      <c r="AF63" s="3099" t="n"/>
      <c r="AG63" s="3099" t="n"/>
      <c r="AH63" s="3099" t="n"/>
      <c r="AI63" s="3099" t="n">
        <v>0</v>
      </c>
      <c r="AJ63" s="1989" t="n"/>
      <c r="AK63" s="1990" t="n"/>
      <c r="AL63" s="3102" t="n"/>
      <c r="AM63" s="3099" t="n"/>
      <c r="AN63" s="3099" t="n"/>
      <c r="AO63" s="3099" t="n"/>
      <c r="AP63" s="3099" t="n"/>
      <c r="AQ63" s="3099" t="n"/>
      <c r="AR63" s="3099" t="n"/>
      <c r="AS63" s="1989" t="n"/>
      <c r="AT63" s="3059" t="n"/>
      <c r="AU63" s="3102" t="n"/>
      <c r="AV63" s="3099" t="n"/>
      <c r="AW63" s="3099" t="n"/>
      <c r="AX63" s="3099" t="n"/>
      <c r="AY63" s="3099" t="n"/>
      <c r="AZ63" s="3099" t="n"/>
      <c r="BA63" s="1989" t="n"/>
      <c r="BB63" s="1990" t="n"/>
      <c r="BC63" s="2975" t="n"/>
      <c r="BD63" s="2891" t="n"/>
      <c r="BE63" s="2891" t="n"/>
      <c r="BF63" s="2891" t="n"/>
      <c r="BG63" s="2891" t="n"/>
      <c r="BH63" s="3099" t="n"/>
      <c r="BI63" s="1989" t="n"/>
      <c r="BJ63" s="3101" t="n"/>
      <c r="BK63" s="3102" t="n"/>
      <c r="BL63" s="3099" t="n"/>
      <c r="BM63" s="3099" t="n"/>
      <c r="BN63" s="3099" t="n"/>
      <c r="BO63" s="3064" t="n"/>
      <c r="BP63" s="3064" t="n"/>
      <c r="BQ63" s="3099" t="n"/>
      <c r="BR63" s="1989" t="n"/>
      <c r="BS63" s="3101" t="n"/>
      <c r="BT63" s="3102" t="n"/>
      <c r="BU63" s="3099" t="n"/>
      <c r="BV63" s="3099" t="n"/>
      <c r="BW63" s="3099" t="n"/>
      <c r="BX63" s="3099" t="n"/>
      <c r="BY63" s="3099" t="n"/>
      <c r="BZ63" s="1989" t="n"/>
      <c r="CA63" s="3028" t="n"/>
      <c r="CB63" s="3102" t="n"/>
      <c r="CC63" s="3099" t="n"/>
      <c r="CD63" s="3099" t="n"/>
      <c r="CE63" s="3099" t="n"/>
      <c r="CF63" s="3099" t="n"/>
      <c r="CG63" s="3099" t="n"/>
      <c r="CH63" s="1989" t="n"/>
      <c r="CI63" s="3028" t="n"/>
      <c r="CJ63" s="3102" t="n"/>
      <c r="CK63" s="3099" t="n"/>
      <c r="CL63" s="3099" t="n"/>
      <c r="CM63" s="3099" t="n"/>
      <c r="CN63" s="3099" t="n"/>
      <c r="CO63" s="3099" t="n"/>
      <c r="CP63" s="1989" t="n"/>
      <c r="CQ63" s="1990" t="n"/>
      <c r="CR63" s="3102">
        <f>SUMIF($D$5:$CQ$5,CR$5,$D63:$CQ63)</f>
        <v/>
      </c>
      <c r="CS63" s="3099">
        <f>SUMIF($D$5:$CQ$5,CS$5,$D63:$CQ63)</f>
        <v/>
      </c>
      <c r="CT63" s="3099">
        <f>SUMIF($D$5:$CQ$5,CT$5,$D63:$CQ63)+SUMIF($D$5:$BI$5,CR$5,$D63:$BI63)</f>
        <v/>
      </c>
      <c r="CU63" s="3099">
        <f>+CR63-CS63</f>
        <v/>
      </c>
      <c r="CV63" s="3099">
        <f>+CR63-CT63</f>
        <v/>
      </c>
      <c r="CW63" s="3099">
        <f>SUMIF($D$5:$CQ$5,CW$5,$D63:$CQ63)</f>
        <v/>
      </c>
      <c r="CX63" s="1989">
        <f>IFERROR(CR63/CW63-1, "-")</f>
        <v/>
      </c>
      <c r="CY63" s="1993" t="n"/>
      <c r="CZ63" s="3103" t="n">
        <v>0</v>
      </c>
      <c r="DA63" s="3099" t="n">
        <v>0</v>
      </c>
      <c r="DB63" s="3099" t="n"/>
      <c r="DC63" s="3099" t="n"/>
      <c r="DD63" s="3099" t="n">
        <v>0</v>
      </c>
      <c r="DE63" s="1989" t="n"/>
      <c r="DF63" s="1989" t="n"/>
      <c r="DG63" s="2273" t="n"/>
      <c r="DH63" s="2273" t="n"/>
      <c r="DI63" s="3051" t="n"/>
      <c r="DJ63" s="3041">
        <f>SUM(D63,J63,P63,V63,AD63,AL63,AU63,BC63,BK63,BT63,CB63,CJ63)-CR63</f>
        <v/>
      </c>
      <c r="DK63" s="3041">
        <f>SUM(E63,K63,Q63,W63,AE63,AM63,AV63,BD63,BL63,BU63,CC63,CK63)-CS63</f>
        <v/>
      </c>
      <c r="DL63" s="3041">
        <f>SUM(G63,M63,S63,AA63,AI63,AR63,AZ63,BH63,BQ63,BY63,CG63,CO63)-CW63</f>
        <v/>
      </c>
      <c r="DM63" s="3041">
        <f>SUM(D63,J63,P63,V63,AD63,AL63,AU63,BC63,,BN63,BV63,CD63,CL63)-CT63</f>
        <v/>
      </c>
      <c r="DN63" s="3051" t="n"/>
      <c r="DO63" s="3051" t="n"/>
      <c r="DP63" s="3104" t="n"/>
      <c r="DQ63" s="3053">
        <f>-CR63+DP63/10^6</f>
        <v/>
      </c>
      <c r="DR63" s="3041">
        <f>SUM(E63,K63,Q63,W63,AE63,AM63,AV63,BD63,BL63,BU63,CC63,CK63)-CS63</f>
        <v/>
      </c>
      <c r="DS63" s="3041">
        <f>SUM(D63,J63,P63,V63,AD63,AL63,AU63,BC63,,BN63,BV63,CD63,CL63)-CT63</f>
        <v/>
      </c>
      <c r="DT63" s="3054" t="n"/>
      <c r="DU63" s="2410" t="n"/>
      <c r="DV63" s="3055">
        <f>DU63-CJ63</f>
        <v/>
      </c>
      <c r="DX63" s="2878">
        <f>(CS63-CZ63)*10^6</f>
        <v/>
      </c>
      <c r="DY63" s="2878">
        <f>(CT63-DC63)*10^6</f>
        <v/>
      </c>
      <c r="DZ63" s="2878">
        <f>(CW63-DD63)*10^6</f>
        <v/>
      </c>
      <c r="EB63" s="3056" t="n"/>
    </row>
    <row customFormat="1" customHeight="1" hidden="1" ht="16" outlineLevel="1" r="64" s="719">
      <c r="B64" s="1986" t="inlineStr">
        <is>
          <t>VARIATION DE STOCKS, CARBURANT</t>
        </is>
      </c>
      <c r="C64" s="2272" t="inlineStr">
        <is>
          <t>Opex58</t>
        </is>
      </c>
      <c r="D64" s="3086" t="n">
        <v>37.10636</v>
      </c>
      <c r="E64" s="3099" t="n"/>
      <c r="F64" s="3099" t="n"/>
      <c r="G64" s="3099" t="n">
        <v>0.985911</v>
      </c>
      <c r="H64" s="1989" t="n"/>
      <c r="I64" s="1031" t="n"/>
      <c r="J64" s="3086" t="n">
        <v>95.17822099999999</v>
      </c>
      <c r="K64" s="3099" t="n"/>
      <c r="L64" s="3099" t="n"/>
      <c r="M64" s="3099" t="n">
        <v>-1.817916</v>
      </c>
      <c r="N64" s="1989" t="n"/>
      <c r="O64" s="1990" t="n"/>
      <c r="P64" s="3088" t="n">
        <v>55.786802</v>
      </c>
      <c r="Q64" s="3099" t="n"/>
      <c r="R64" s="3099" t="n"/>
      <c r="S64" s="3099" t="n">
        <v>33.705978</v>
      </c>
      <c r="T64" s="1989" t="n"/>
      <c r="U64" s="3058" t="n"/>
      <c r="V64" s="3088" t="n">
        <v>124.387084</v>
      </c>
      <c r="W64" s="3099" t="n"/>
      <c r="X64" s="3099" t="n"/>
      <c r="Y64" s="3099" t="n"/>
      <c r="Z64" s="3099" t="n"/>
      <c r="AA64" s="3099" t="n">
        <v>-10.328164</v>
      </c>
      <c r="AB64" s="1989" t="n"/>
      <c r="AC64" s="1990" t="n"/>
      <c r="AD64" s="3088" t="n">
        <v>14.436606</v>
      </c>
      <c r="AE64" s="3099" t="n"/>
      <c r="AF64" s="3099" t="n"/>
      <c r="AG64" s="3099" t="n"/>
      <c r="AH64" s="3099" t="n"/>
      <c r="AI64" s="3099" t="n">
        <v>-54.525939</v>
      </c>
      <c r="AJ64" s="1989" t="n"/>
      <c r="AK64" s="1990" t="n"/>
      <c r="AL64" s="3088" t="n">
        <v>35.00957</v>
      </c>
      <c r="AM64" s="3099" t="n"/>
      <c r="AN64" s="3099" t="n"/>
      <c r="AO64" s="3099" t="n"/>
      <c r="AP64" s="3099" t="n"/>
      <c r="AQ64" s="3099" t="n"/>
      <c r="AR64" s="3099" t="n"/>
      <c r="AS64" s="1989" t="n"/>
      <c r="AT64" s="3059" t="n"/>
      <c r="AU64" s="3088" t="n"/>
      <c r="AV64" s="3099" t="n"/>
      <c r="AW64" s="3099" t="n"/>
      <c r="AX64" s="3099" t="n"/>
      <c r="AY64" s="3099" t="n"/>
      <c r="AZ64" s="3099" t="n"/>
      <c r="BA64" s="1989" t="n"/>
      <c r="BB64" s="1990" t="n"/>
      <c r="BC64" s="3105" t="n"/>
      <c r="BD64" s="2891" t="n"/>
      <c r="BE64" s="2891" t="n"/>
      <c r="BF64" s="2891" t="n"/>
      <c r="BG64" s="2891" t="n"/>
      <c r="BH64" s="3099" t="n"/>
      <c r="BI64" s="1989" t="n"/>
      <c r="BJ64" s="3101" t="n"/>
      <c r="BK64" s="3106" t="n"/>
      <c r="BL64" s="3099" t="n"/>
      <c r="BM64" s="3099" t="n"/>
      <c r="BN64" s="3099" t="n"/>
      <c r="BO64" s="3064" t="n"/>
      <c r="BP64" s="3064" t="n"/>
      <c r="BQ64" s="3099" t="n"/>
      <c r="BR64" s="1989" t="n"/>
      <c r="BS64" s="3101" t="n"/>
      <c r="BT64" s="3106" t="n"/>
      <c r="BU64" s="3099" t="n"/>
      <c r="BV64" s="3099" t="n"/>
      <c r="BW64" s="3099" t="n"/>
      <c r="BX64" s="3099" t="n"/>
      <c r="BY64" s="3099" t="n"/>
      <c r="BZ64" s="1989" t="n"/>
      <c r="CA64" s="3028" t="n"/>
      <c r="CB64" s="3092" t="n"/>
      <c r="CC64" s="3099" t="n"/>
      <c r="CD64" s="3099" t="n"/>
      <c r="CE64" s="3099" t="n"/>
      <c r="CF64" s="3099" t="n"/>
      <c r="CG64" s="3099" t="n"/>
      <c r="CH64" s="1989" t="n"/>
      <c r="CI64" s="3028" t="n"/>
      <c r="CJ64" s="3092" t="n"/>
      <c r="CK64" s="3099" t="n"/>
      <c r="CL64" s="3099" t="n"/>
      <c r="CM64" s="3099" t="n"/>
      <c r="CN64" s="3099" t="n"/>
      <c r="CO64" s="3099" t="n"/>
      <c r="CP64" s="1989" t="n"/>
      <c r="CQ64" s="1990" t="n"/>
      <c r="CR64" s="3102">
        <f>SUMIF($D$5:$CQ$5,CR$5,$D64:$CQ64)</f>
        <v/>
      </c>
      <c r="CS64" s="3099">
        <f>SUMIF($D$5:$CQ$5,CS$5,$D64:$CQ64)</f>
        <v/>
      </c>
      <c r="CT64" s="3099">
        <f>SUMIF($D$5:$CQ$5,CT$5,$D64:$CQ64)+SUMIF($D$5:$BI$5,CR$5,$D64:$BI64)</f>
        <v/>
      </c>
      <c r="CU64" s="3099">
        <f>+CR64-CS64</f>
        <v/>
      </c>
      <c r="CV64" s="3099">
        <f>+CR64-CT64</f>
        <v/>
      </c>
      <c r="CW64" s="3099">
        <f>SUMIF($D$5:$CQ$5,CW$5,$D64:$CQ64)</f>
        <v/>
      </c>
      <c r="CX64" s="1989">
        <f>IFERROR(CR64/CW64-1, "-")</f>
        <v/>
      </c>
      <c r="CY64" s="1993" t="n"/>
      <c r="CZ64" s="3103" t="n">
        <v>0</v>
      </c>
      <c r="DA64" s="3099" t="n">
        <v>188.071383</v>
      </c>
      <c r="DB64" s="3099" t="n"/>
      <c r="DC64" s="3099" t="n"/>
      <c r="DD64" s="3099" t="n">
        <v>-188.380258</v>
      </c>
      <c r="DE64" s="1989">
        <f>+CZ64/DD64-1</f>
        <v/>
      </c>
      <c r="DF64" s="1989">
        <f>+DA64/DD64-1</f>
        <v/>
      </c>
      <c r="DG64" s="2273">
        <f>+DB64/DD64-1</f>
        <v/>
      </c>
      <c r="DH64" s="2273">
        <f>+DC64/DD64-1</f>
        <v/>
      </c>
      <c r="DI64" s="3051" t="n"/>
      <c r="DJ64" s="3041">
        <f>SUM(D64,J64,P64,V64,AD64,AL64,AU64,BC64,BK64,BT64,CB64,CJ64)-CR64</f>
        <v/>
      </c>
      <c r="DK64" s="3041">
        <f>SUM(E64,K64,Q64,W64,AE64,AM64,AV64,BD64,BL64,BU64,CC64,CK64)-CS64</f>
        <v/>
      </c>
      <c r="DL64" s="3041">
        <f>SUM(G64,M64,S64,AA64,AI64,AR64,AZ64,BH64,BQ64,BY64,CG64,CO64)-CW64</f>
        <v/>
      </c>
      <c r="DM64" s="3041">
        <f>SUM(D64,J64,P64,V64,AD64,AL64,AU64,BC64,,BN64,BV64,CD64,CL64)-CT64</f>
        <v/>
      </c>
      <c r="DN64" s="3051" t="n"/>
      <c r="DO64" s="3051" t="n"/>
      <c r="DP64" s="3090" t="n">
        <v>-147538860</v>
      </c>
      <c r="DQ64" s="3053">
        <f>-CR64+DP64/10^6</f>
        <v/>
      </c>
      <c r="DR64" s="3041">
        <f>SUM(E64,K64,Q64,W64,AE64,AM64,AV64,BD64,BL64,BU64,CC64,CK64)-CS64</f>
        <v/>
      </c>
      <c r="DS64" s="3041">
        <f>SUM(D64,J64,P64,V64,AD64,AL64,AU64,BC64,,BN64,BV64,CD64,CL64)-CT64</f>
        <v/>
      </c>
      <c r="DT64" s="3054" t="n"/>
      <c r="DU64" s="2410" t="n">
        <v>-40.841398</v>
      </c>
      <c r="DV64" s="3055">
        <f>DU64-CJ64</f>
        <v/>
      </c>
      <c r="DX64" s="2878">
        <f>(CS64-CZ64)*10^6</f>
        <v/>
      </c>
      <c r="DY64" s="2878">
        <f>(CT64-DC64)*10^6</f>
        <v/>
      </c>
      <c r="DZ64" s="2878">
        <f>(CW64-DD64)*10^6</f>
        <v/>
      </c>
      <c r="EB64" s="3056" t="n"/>
    </row>
    <row customFormat="1" customHeight="1" hidden="1" ht="16" outlineLevel="1" r="65" s="719">
      <c r="B65" s="1986" t="inlineStr">
        <is>
          <t>FRAIS DE CARBURANT ET LUBRIFIA</t>
        </is>
      </c>
      <c r="C65" s="2272" t="inlineStr">
        <is>
          <t>Opex59</t>
        </is>
      </c>
      <c r="D65" s="3076" t="n">
        <v>159.115758</v>
      </c>
      <c r="E65" s="3098" t="n">
        <v>340.045833333333</v>
      </c>
      <c r="F65" s="3099" t="n"/>
      <c r="G65" s="3099" t="n">
        <v>225.706384</v>
      </c>
      <c r="H65" s="1989" t="n"/>
      <c r="I65" s="1031" t="n"/>
      <c r="J65" s="3076" t="n">
        <v>60.984793</v>
      </c>
      <c r="K65" s="3098" t="n">
        <v>331.945833333333</v>
      </c>
      <c r="L65" s="3099" t="n"/>
      <c r="M65" s="3099" t="n">
        <v>239.759361</v>
      </c>
      <c r="N65" s="1989" t="n"/>
      <c r="O65" s="1990" t="n"/>
      <c r="P65" s="3107" t="n">
        <v>140.385524</v>
      </c>
      <c r="Q65" s="3098" t="n">
        <v>315.745833333333</v>
      </c>
      <c r="R65" s="3099" t="n"/>
      <c r="S65" s="3099" t="n">
        <v>182.158491</v>
      </c>
      <c r="T65" s="1989" t="n"/>
      <c r="U65" s="3058" t="n"/>
      <c r="V65" s="3107" t="n">
        <v>87.920579</v>
      </c>
      <c r="W65" s="3098" t="n">
        <v>299.545833333333</v>
      </c>
      <c r="X65" s="3098" t="n">
        <v>194.980238241667</v>
      </c>
      <c r="Y65" s="3099" t="n"/>
      <c r="Z65" s="3099" t="n"/>
      <c r="AA65" s="3099" t="n">
        <v>208.330751</v>
      </c>
      <c r="AB65" s="1989" t="n"/>
      <c r="AC65" s="1990" t="n"/>
      <c r="AD65" s="3107" t="n">
        <v>145.138447</v>
      </c>
      <c r="AE65" s="3098" t="n">
        <v>291.445833333333</v>
      </c>
      <c r="AF65" s="3098" t="n">
        <v>187.030238241667</v>
      </c>
      <c r="AG65" s="3099" t="n"/>
      <c r="AH65" s="3099" t="n"/>
      <c r="AI65" s="3099" t="n">
        <v>248.047036</v>
      </c>
      <c r="AJ65" s="1989" t="n"/>
      <c r="AK65" s="1990" t="n"/>
      <c r="AL65" s="3107" t="n">
        <v>170.921795</v>
      </c>
      <c r="AM65" s="3098" t="n">
        <v>299.5458333333333</v>
      </c>
      <c r="AN65" s="3098" t="n"/>
      <c r="AO65" s="3098" t="n"/>
      <c r="AP65" s="3099" t="n"/>
      <c r="AQ65" s="3099" t="n"/>
      <c r="AR65" s="3099" t="n"/>
      <c r="AS65" s="1989" t="n"/>
      <c r="AT65" s="3059" t="n"/>
      <c r="AU65" s="3107" t="n"/>
      <c r="AV65" s="3098" t="n"/>
      <c r="AW65" s="3098" t="n"/>
      <c r="AX65" s="3099" t="n"/>
      <c r="AY65" s="3099" t="n"/>
      <c r="AZ65" s="3099" t="n"/>
      <c r="BA65" s="1989" t="n"/>
      <c r="BB65" s="1990" t="n"/>
      <c r="BC65" s="2975" t="n"/>
      <c r="BD65" s="3100" t="n"/>
      <c r="BE65" s="3100" t="n"/>
      <c r="BF65" s="2891" t="n"/>
      <c r="BG65" s="2891" t="n"/>
      <c r="BH65" s="3099" t="n"/>
      <c r="BI65" s="1989" t="n"/>
      <c r="BJ65" s="3101" t="n"/>
      <c r="BK65" s="3102" t="n"/>
      <c r="BL65" s="3098" t="n"/>
      <c r="BM65" s="3098" t="n"/>
      <c r="BN65" s="3098" t="n"/>
      <c r="BO65" s="3064" t="n"/>
      <c r="BP65" s="3064" t="n"/>
      <c r="BQ65" s="3099" t="n"/>
      <c r="BR65" s="1989" t="n"/>
      <c r="BS65" s="3101" t="n"/>
      <c r="BT65" s="3102" t="n"/>
      <c r="BU65" s="3098" t="n"/>
      <c r="BV65" s="3098" t="n"/>
      <c r="BW65" s="3099" t="n"/>
      <c r="BX65" s="3099" t="n"/>
      <c r="BY65" s="3099" t="n"/>
      <c r="BZ65" s="1989" t="n"/>
      <c r="CA65" s="3028" t="n"/>
      <c r="CB65" s="3102" t="n"/>
      <c r="CC65" s="3098" t="n"/>
      <c r="CD65" s="3098" t="n"/>
      <c r="CE65" s="3099" t="n"/>
      <c r="CF65" s="3099" t="n"/>
      <c r="CG65" s="3099" t="n"/>
      <c r="CH65" s="1989" t="n"/>
      <c r="CI65" s="3028" t="n"/>
      <c r="CJ65" s="3102" t="n"/>
      <c r="CK65" s="3098" t="n"/>
      <c r="CL65" s="3098" t="n"/>
      <c r="CM65" s="3099" t="n"/>
      <c r="CN65" s="3099" t="n"/>
      <c r="CO65" s="3099" t="n"/>
      <c r="CP65" s="1989" t="n"/>
      <c r="CQ65" s="1990" t="n"/>
      <c r="CR65" s="3102">
        <f>SUMIF($D$5:$CQ$5,CR$5,$D65:$CQ65)</f>
        <v/>
      </c>
      <c r="CS65" s="3099">
        <f>SUMIF($D$5:$CQ$5,CS$5,$D65:$CQ65)</f>
        <v/>
      </c>
      <c r="CT65" s="3099">
        <f>SUMIF($D$5:$CQ$5,CT$5,$D65:$CQ65)+SUMIF($D$5:$BI$5,CR$5,$D65:$BI65)</f>
        <v/>
      </c>
      <c r="CU65" s="3099">
        <f>+CR65-CS65</f>
        <v/>
      </c>
      <c r="CV65" s="3099">
        <f>+CR65-CT65</f>
        <v/>
      </c>
      <c r="CW65" s="3099">
        <f>SUMIF($D$5:$CQ$5,CW$5,$D65:$CQ65)</f>
        <v/>
      </c>
      <c r="CX65" s="1989">
        <f>IFERROR(CR65/CW65-1, "-")</f>
        <v/>
      </c>
      <c r="CY65" s="1993" t="n"/>
      <c r="CZ65" s="3103" t="n">
        <v>3237.34</v>
      </c>
      <c r="DA65" s="3098" t="n">
        <v>1735.50756920833</v>
      </c>
      <c r="DB65" s="3098" t="n"/>
      <c r="DC65" s="3098" t="n"/>
      <c r="DD65" s="3098" t="n">
        <v>3003.199642</v>
      </c>
      <c r="DE65" s="1989">
        <f>+CZ65/DD65-1</f>
        <v/>
      </c>
      <c r="DF65" s="1989">
        <f>+DA65/DD65-1</f>
        <v/>
      </c>
      <c r="DG65" s="2273">
        <f>+DB65/DD65-1</f>
        <v/>
      </c>
      <c r="DH65" s="2273">
        <f>+DC65/DD65-1</f>
        <v/>
      </c>
      <c r="DI65" s="3051" t="n"/>
      <c r="DJ65" s="3041">
        <f>SUM(D65,J65,P65,V65,AD65,AL65,AU65,BC65,BK65,BT65,CB65,CJ65)-CR65</f>
        <v/>
      </c>
      <c r="DK65" s="3041">
        <f>SUM(E65,K65,Q65,W65,AE65,AM65,AV65,BD65,BL65,BU65,CC65,CK65)-CS65</f>
        <v/>
      </c>
      <c r="DL65" s="3041">
        <f>SUM(G65,M65,S65,AA65,AI65,AR65,AZ65,BH65,BQ65,BY65,CG65,CO65)-CW65</f>
        <v/>
      </c>
      <c r="DM65" s="3041">
        <f>SUM(D65,J65,P65,V65,AD65,AL65,AU65,BC65,,BN65,BV65,CD65,CL65)-CT65</f>
        <v/>
      </c>
      <c r="DN65" s="3051" t="n"/>
      <c r="DO65" s="3051" t="n"/>
      <c r="DP65" s="3085" t="n">
        <v>2742772775</v>
      </c>
      <c r="DQ65" s="3053">
        <f>-CR65+DP65/10^6</f>
        <v/>
      </c>
      <c r="DR65" s="3041">
        <f>SUM(E65,K65,Q65,W65,AE65,AM65,AV65,BD65,BL65,BU65,CC65,CK65)-CS65</f>
        <v/>
      </c>
      <c r="DS65" s="3041">
        <f>SUM(D65,J65,P65,V65,AD65,AL65,AU65,BC65,,BN65,BV65,CD65,CL65)-CT65</f>
        <v/>
      </c>
      <c r="DT65" s="3054" t="n"/>
      <c r="DU65" s="2410" t="n">
        <v>260.426867</v>
      </c>
      <c r="DV65" s="3055">
        <f>DU65-CJ65</f>
        <v/>
      </c>
      <c r="DX65" s="2878">
        <f>(CS65-CZ65)*10^6</f>
        <v/>
      </c>
      <c r="DY65" s="2878">
        <f>(CT65-DC65)*10^6</f>
        <v/>
      </c>
      <c r="DZ65" s="2878">
        <f>(CW65-DD65)*10^6</f>
        <v/>
      </c>
      <c r="EB65" s="3056" t="n"/>
    </row>
    <row customFormat="1" customHeight="1" hidden="1" ht="16" outlineLevel="1" r="66" s="424">
      <c r="A66" s="406" t="n"/>
      <c r="B66" s="1986" t="inlineStr">
        <is>
          <t>LOYERS SITES TECHNIQUES</t>
        </is>
      </c>
      <c r="C66" s="2272" t="inlineStr">
        <is>
          <t>Opex60</t>
        </is>
      </c>
      <c r="D66" s="3063" t="n">
        <v>72.470275</v>
      </c>
      <c r="E66" s="3080" t="n">
        <v>79.168561</v>
      </c>
      <c r="F66" s="3077" t="n"/>
      <c r="G66" s="3077" t="n">
        <v>69.682115</v>
      </c>
      <c r="H66" s="1958" t="n"/>
      <c r="I66" s="1031" t="n"/>
      <c r="J66" s="3063" t="n">
        <v>76.451632</v>
      </c>
      <c r="K66" s="3080" t="n">
        <v>79.168561</v>
      </c>
      <c r="L66" s="3077" t="n"/>
      <c r="M66" s="3077" t="n">
        <v>68.865734</v>
      </c>
      <c r="N66" s="1958" t="n"/>
      <c r="O66" s="938" t="n"/>
      <c r="P66" s="3063" t="n">
        <v>64.339265</v>
      </c>
      <c r="Q66" s="3080" t="n">
        <v>79.648561</v>
      </c>
      <c r="R66" s="3077" t="n"/>
      <c r="S66" s="3077" t="n">
        <v>73.20455</v>
      </c>
      <c r="T66" s="1958" t="n"/>
      <c r="U66" s="3058" t="n"/>
      <c r="V66" s="3063" t="n">
        <v>73.02676099999999</v>
      </c>
      <c r="W66" s="3080" t="n">
        <v>80.848561</v>
      </c>
      <c r="X66" s="3080" t="n">
        <v>80.848561</v>
      </c>
      <c r="Y66" s="3077" t="n"/>
      <c r="Z66" s="3077" t="n"/>
      <c r="AA66" s="3077" t="n">
        <v>91.777789</v>
      </c>
      <c r="AB66" s="1958" t="n"/>
      <c r="AC66" s="938" t="n"/>
      <c r="AD66" s="3063" t="n">
        <v>75.613519</v>
      </c>
      <c r="AE66" s="3080" t="n">
        <v>82.04856100000001</v>
      </c>
      <c r="AF66" s="3080" t="n">
        <v>82.04856100000001</v>
      </c>
      <c r="AG66" s="3077" t="n"/>
      <c r="AH66" s="3077" t="n"/>
      <c r="AI66" s="3077" t="n">
        <v>71.804294</v>
      </c>
      <c r="AJ66" s="1958" t="n"/>
      <c r="AK66" s="938" t="n"/>
      <c r="AL66" s="3063" t="n">
        <v>79.000823</v>
      </c>
      <c r="AM66" s="3080" t="n">
        <v>84.448561</v>
      </c>
      <c r="AN66" s="3080" t="n"/>
      <c r="AO66" s="3080" t="n"/>
      <c r="AP66" s="3077" t="n"/>
      <c r="AQ66" s="3077" t="n"/>
      <c r="AR66" s="3077" t="n"/>
      <c r="AS66" s="1958" t="n"/>
      <c r="AT66" s="3059" t="n"/>
      <c r="AU66" s="3063" t="n"/>
      <c r="AV66" s="3080" t="n"/>
      <c r="AW66" s="3080" t="n"/>
      <c r="AX66" s="3077" t="n"/>
      <c r="AY66" s="3077" t="n"/>
      <c r="AZ66" s="3077" t="n"/>
      <c r="BA66" s="1958" t="n"/>
      <c r="BB66" s="938" t="n"/>
      <c r="BC66" s="2975" t="n"/>
      <c r="BD66" s="3100" t="n"/>
      <c r="BE66" s="3100" t="n"/>
      <c r="BF66" s="3108" t="n"/>
      <c r="BG66" s="3108" t="n"/>
      <c r="BH66" s="3077" t="n"/>
      <c r="BI66" s="1958" t="n"/>
      <c r="BJ66" s="3065" t="n"/>
      <c r="BK66" s="3063" t="n"/>
      <c r="BL66" s="3080" t="n"/>
      <c r="BM66" s="3080" t="n"/>
      <c r="BN66" s="3080" t="n"/>
      <c r="BO66" s="3077" t="n"/>
      <c r="BP66" s="3077" t="n"/>
      <c r="BQ66" s="3077" t="n"/>
      <c r="BR66" s="1958" t="n"/>
      <c r="BS66" s="3065" t="n"/>
      <c r="BT66" s="3063" t="n"/>
      <c r="BU66" s="3080" t="n"/>
      <c r="BV66" s="3080" t="n"/>
      <c r="BW66" s="3077" t="n"/>
      <c r="BX66" s="3077" t="n"/>
      <c r="BY66" s="3077" t="n"/>
      <c r="BZ66" s="1958" t="n"/>
      <c r="CA66" s="3028" t="n"/>
      <c r="CB66" s="3063" t="n"/>
      <c r="CC66" s="3080" t="n"/>
      <c r="CD66" s="3080" t="n"/>
      <c r="CE66" s="3077" t="n"/>
      <c r="CF66" s="3077" t="n"/>
      <c r="CG66" s="3077" t="n"/>
      <c r="CH66" s="1958" t="n"/>
      <c r="CI66" s="3028" t="n"/>
      <c r="CJ66" s="3063" t="n"/>
      <c r="CK66" s="3080" t="n"/>
      <c r="CL66" s="3080" t="n"/>
      <c r="CM66" s="3077" t="n"/>
      <c r="CN66" s="3077" t="n"/>
      <c r="CO66" s="3077" t="n"/>
      <c r="CP66" s="1958" t="n"/>
      <c r="CQ66" s="938" t="n"/>
      <c r="CR66" s="3063">
        <f>SUMIF($D$5:$CQ$5,CR$5,$D66:$CQ66)</f>
        <v/>
      </c>
      <c r="CS66" s="3064">
        <f>SUMIF($D$5:$CQ$5,CS$5,$D66:$CQ66)</f>
        <v/>
      </c>
      <c r="CT66" s="3064">
        <f>SUMIF($D$5:$CQ$5,CT$5,$D66:$CQ66)+SUMIF($D$5:$BI$5,CR$5,$D66:$BI66)</f>
        <v/>
      </c>
      <c r="CU66" s="3064">
        <f>+CR66-CS66</f>
        <v/>
      </c>
      <c r="CV66" s="3064">
        <f>+CR66-CT66</f>
        <v/>
      </c>
      <c r="CW66" s="3064">
        <f>SUMIF($D$5:$CQ$5,CW$5,$D66:$CQ66)</f>
        <v/>
      </c>
      <c r="CX66" s="1958">
        <f>IFERROR(CR66/CW66-1, "-")</f>
        <v/>
      </c>
      <c r="CY66" s="1137" t="n"/>
      <c r="CZ66" s="3066" t="n">
        <v>1006.422732</v>
      </c>
      <c r="DA66" s="3080" t="n">
        <v>981.698221</v>
      </c>
      <c r="DB66" s="3080" t="n"/>
      <c r="DC66" s="3080" t="n"/>
      <c r="DD66" s="3080" t="n">
        <v>872.210095</v>
      </c>
      <c r="DE66" s="1958">
        <f>+CZ66/DD66-1</f>
        <v/>
      </c>
      <c r="DF66" s="1958">
        <f>+DA66/DD66-1</f>
        <v/>
      </c>
      <c r="DG66" s="409">
        <f>+DB66/DD66-1</f>
        <v/>
      </c>
      <c r="DH66" s="409">
        <f>+DC66/DD66-1</f>
        <v/>
      </c>
      <c r="DI66" s="3051" t="n"/>
      <c r="DJ66" s="3041">
        <f>SUM(D66,J66,P66,V66,AD66,AL66,AU66,BC66,BK66,BT66,CB66,CJ66)-CR66</f>
        <v/>
      </c>
      <c r="DK66" s="3041">
        <f>SUM(E66,K66,Q66,W66,AE66,AM66,AV66,BD66,BL66,BU66,CC66,CK66)-CS66</f>
        <v/>
      </c>
      <c r="DL66" s="3041">
        <f>SUM(G66,M66,S66,AA66,AI66,AR66,AZ66,BH66,BQ66,BY66,CG66,CO66)-CW66</f>
        <v/>
      </c>
      <c r="DM66" s="3041">
        <f>SUM(D66,J66,P66,V66,AD66,AL66,AU66,BC66,,BN66,BV66,CD66,CL66)-CT66</f>
        <v/>
      </c>
      <c r="DN66" s="3051" t="n"/>
      <c r="DO66" s="3051" t="n"/>
      <c r="DP66" s="3067" t="n">
        <v>800076571</v>
      </c>
      <c r="DQ66" s="3053">
        <f>-CR66+DP66/10^6</f>
        <v/>
      </c>
      <c r="DR66" s="3041">
        <f>SUM(E66,K66,Q66,W66,AE66,AM66,AV66,BD66,BL66,BU66,CC66,CK66)-CS66</f>
        <v/>
      </c>
      <c r="DS66" s="3041">
        <f>SUM(D66,J66,P66,V66,AD66,AL66,AU66,BC66,,BN66,BV66,CD66,CL66)-CT66</f>
        <v/>
      </c>
      <c r="DT66" s="3054" t="n"/>
      <c r="DU66" s="865" t="n">
        <v>72.13352399999999</v>
      </c>
      <c r="DV66" s="3055">
        <f>DU66-CJ66</f>
        <v/>
      </c>
      <c r="DX66" s="2878">
        <f>(CS66-CZ66)*10^6</f>
        <v/>
      </c>
      <c r="DY66" s="2878">
        <f>(CT66-DC66)*10^6</f>
        <v/>
      </c>
      <c r="DZ66" s="2878">
        <f>(CW66-DD66)*10^6</f>
        <v/>
      </c>
      <c r="EB66" s="3056" t="n"/>
    </row>
    <row customFormat="1" customHeight="1" hidden="1" ht="16" outlineLevel="1" r="67" s="424">
      <c r="A67" s="406" t="n"/>
      <c r="B67" s="1986" t="inlineStr">
        <is>
          <t>FRAIS DE GARDIENNAGE</t>
        </is>
      </c>
      <c r="C67" s="2272" t="inlineStr">
        <is>
          <t>Opex61</t>
        </is>
      </c>
      <c r="D67" s="3063" t="n">
        <v>84.493612</v>
      </c>
      <c r="E67" s="3080" t="n">
        <v>74.2</v>
      </c>
      <c r="F67" s="3064" t="n"/>
      <c r="G67" s="3064" t="n">
        <v>94.739544</v>
      </c>
      <c r="H67" s="1958" t="n"/>
      <c r="I67" s="1031" t="n"/>
      <c r="J67" s="3063" t="n">
        <v>89.81483799999999</v>
      </c>
      <c r="K67" s="3080" t="n">
        <v>74.2</v>
      </c>
      <c r="L67" s="3064" t="n"/>
      <c r="M67" s="3064" t="n">
        <v>92.252022</v>
      </c>
      <c r="N67" s="1958" t="n"/>
      <c r="O67" s="938" t="n"/>
      <c r="P67" s="3081" t="n">
        <v>77.427874</v>
      </c>
      <c r="Q67" s="3080" t="n">
        <v>74.62</v>
      </c>
      <c r="R67" s="3064" t="n"/>
      <c r="S67" s="3064" t="n">
        <v>95.013424</v>
      </c>
      <c r="T67" s="1958" t="n"/>
      <c r="U67" s="3058" t="n"/>
      <c r="V67" s="3081" t="n">
        <v>70.0774</v>
      </c>
      <c r="W67" s="3080" t="n">
        <v>76.02</v>
      </c>
      <c r="X67" s="3080" t="n">
        <v>76.02</v>
      </c>
      <c r="Y67" s="3064" t="n"/>
      <c r="Z67" s="3064" t="n"/>
      <c r="AA67" s="3064" t="n">
        <v>93.671288</v>
      </c>
      <c r="AB67" s="1958" t="n"/>
      <c r="AC67" s="938" t="n"/>
      <c r="AD67" s="3081" t="n">
        <v>82.38939999999999</v>
      </c>
      <c r="AE67" s="3080" t="n">
        <v>77.42</v>
      </c>
      <c r="AF67" s="3080" t="n">
        <v>77.42</v>
      </c>
      <c r="AG67" s="3064" t="n"/>
      <c r="AH67" s="3064" t="n"/>
      <c r="AI67" s="3064" t="n">
        <v>93.652</v>
      </c>
      <c r="AJ67" s="1958" t="n"/>
      <c r="AK67" s="938" t="n"/>
      <c r="AL67" s="3081" t="n">
        <v>52.597014</v>
      </c>
      <c r="AM67" s="3080" t="n">
        <v>78.81999999999999</v>
      </c>
      <c r="AN67" s="3080" t="n"/>
      <c r="AO67" s="3080" t="n"/>
      <c r="AP67" s="3064" t="n"/>
      <c r="AQ67" s="3064" t="n"/>
      <c r="AR67" s="3064" t="n"/>
      <c r="AS67" s="1958" t="n"/>
      <c r="AT67" s="3059" t="n"/>
      <c r="AU67" s="3081" t="n"/>
      <c r="AV67" s="3080" t="n"/>
      <c r="AW67" s="3080" t="n"/>
      <c r="AX67" s="3064" t="n"/>
      <c r="AY67" s="3064" t="n"/>
      <c r="AZ67" s="3064" t="n"/>
      <c r="BA67" s="1958" t="n"/>
      <c r="BB67" s="938" t="n"/>
      <c r="BC67" s="3105" t="n"/>
      <c r="BD67" s="3100" t="n"/>
      <c r="BE67" s="3100" t="n"/>
      <c r="BF67" s="2891" t="n"/>
      <c r="BG67" s="2891" t="n"/>
      <c r="BH67" s="3064" t="n"/>
      <c r="BI67" s="1958" t="n"/>
      <c r="BJ67" s="3065" t="n"/>
      <c r="BK67" s="3081" t="n"/>
      <c r="BL67" s="3080" t="n"/>
      <c r="BM67" s="3080" t="n"/>
      <c r="BN67" s="3080" t="n"/>
      <c r="BO67" s="3064" t="n"/>
      <c r="BP67" s="3064" t="n"/>
      <c r="BQ67" s="3064" t="n"/>
      <c r="BR67" s="1958" t="n"/>
      <c r="BS67" s="3065" t="n"/>
      <c r="BT67" s="3081" t="n"/>
      <c r="BU67" s="3080" t="n"/>
      <c r="BV67" s="3080" t="n"/>
      <c r="BW67" s="3064" t="n"/>
      <c r="BX67" s="3064" t="n"/>
      <c r="BY67" s="3064" t="n"/>
      <c r="BZ67" s="1958" t="n"/>
      <c r="CA67" s="3028" t="n"/>
      <c r="CB67" s="3081" t="n"/>
      <c r="CC67" s="3080" t="n"/>
      <c r="CD67" s="3080" t="n"/>
      <c r="CE67" s="3064" t="n"/>
      <c r="CF67" s="3064" t="n"/>
      <c r="CG67" s="3064" t="n"/>
      <c r="CH67" s="1958" t="n"/>
      <c r="CI67" s="3028" t="n"/>
      <c r="CJ67" s="3081" t="n"/>
      <c r="CK67" s="3080" t="n"/>
      <c r="CL67" s="3080" t="n"/>
      <c r="CM67" s="3064" t="n"/>
      <c r="CN67" s="3064" t="n"/>
      <c r="CO67" s="3064" t="n"/>
      <c r="CP67" s="1958" t="n"/>
      <c r="CQ67" s="938" t="n"/>
      <c r="CR67" s="3063">
        <f>SUMIF($D$5:$CQ$5,CR$5,$D67:$CQ67)</f>
        <v/>
      </c>
      <c r="CS67" s="3064">
        <f>SUMIF($D$5:$CQ$5,CS$5,$D67:$CQ67)</f>
        <v/>
      </c>
      <c r="CT67" s="3064">
        <f>SUMIF($D$5:$CQ$5,CT$5,$D67:$CQ67)+SUMIF($D$5:$BI$5,CR$5,$D67:$BI67)</f>
        <v/>
      </c>
      <c r="CU67" s="3064">
        <f>+CR67-CS67</f>
        <v/>
      </c>
      <c r="CV67" s="3064">
        <f>+CR67-CT67</f>
        <v/>
      </c>
      <c r="CW67" s="3064">
        <f>SUMIF($D$5:$CQ$5,CW$5,$D67:$CQ67)</f>
        <v/>
      </c>
      <c r="CX67" s="1958">
        <f>IFERROR(CR67/CW67-1, "-")</f>
        <v/>
      </c>
      <c r="CY67" s="1137" t="n"/>
      <c r="CZ67" s="3066" t="n">
        <v>936.6000000000001</v>
      </c>
      <c r="DA67" s="3080" t="n">
        <v>965.316324</v>
      </c>
      <c r="DB67" s="3080" t="n"/>
      <c r="DC67" s="3080" t="n"/>
      <c r="DD67" s="3080" t="n">
        <v>1066.35682</v>
      </c>
      <c r="DE67" s="1958">
        <f>+CZ67/DD67-1</f>
        <v/>
      </c>
      <c r="DF67" s="1958">
        <f>+DA67/DD67-1</f>
        <v/>
      </c>
      <c r="DG67" s="409">
        <f>+DB67/DD67-1</f>
        <v/>
      </c>
      <c r="DH67" s="409">
        <f>+DC67/DD67-1</f>
        <v/>
      </c>
      <c r="DI67" s="3051" t="n"/>
      <c r="DJ67" s="3041">
        <f>SUM(D67,J67,P67,V67,AD67,AL67,AU67,BC67,BK67,BT67,CB67,CJ67)-CR67</f>
        <v/>
      </c>
      <c r="DK67" s="3041">
        <f>SUM(E67,K67,Q67,W67,AE67,AM67,AV67,BD67,BL67,BU67,CC67,CK67)-CS67</f>
        <v/>
      </c>
      <c r="DL67" s="3041">
        <f>SUM(G67,M67,S67,AA67,AI67,AR67,AZ67,BH67,BQ67,BY67,CG67,CO67)-CW67</f>
        <v/>
      </c>
      <c r="DM67" s="3041">
        <f>SUM(D67,J67,P67,V67,AD67,AL67,AU67,BC67,,BN67,BV67,CD67,CL67)-CT67</f>
        <v/>
      </c>
      <c r="DN67" s="3051" t="n"/>
      <c r="DO67" s="3051" t="n"/>
      <c r="DP67" s="3067" t="n">
        <v>983202562</v>
      </c>
      <c r="DQ67" s="3053">
        <f>-CR67+DP67/10^6</f>
        <v/>
      </c>
      <c r="DR67" s="3041">
        <f>SUM(E67,K67,Q67,W67,AE67,AM67,AV67,BD67,BL67,BU67,CC67,CK67)-CS67</f>
        <v/>
      </c>
      <c r="DS67" s="3041">
        <f>SUM(D67,J67,P67,V67,AD67,AL67,AU67,BC67,,BN67,BV67,CD67,CL67)-CT67</f>
        <v/>
      </c>
      <c r="DT67" s="3054" t="n"/>
      <c r="DU67" s="865" t="n">
        <v>83.154258</v>
      </c>
      <c r="DV67" s="3055">
        <f>DU67-CJ67</f>
        <v/>
      </c>
      <c r="DX67" s="2878">
        <f>(CS67-CZ67)*10^6</f>
        <v/>
      </c>
      <c r="DY67" s="2878">
        <f>(CT67-DC67)*10^6</f>
        <v/>
      </c>
      <c r="DZ67" s="2878">
        <f>(CW67-DD67)*10^6</f>
        <v/>
      </c>
      <c r="EB67" s="3056" t="n"/>
    </row>
    <row customFormat="1" customHeight="1" hidden="1" ht="16" outlineLevel="1" r="68" s="424">
      <c r="A68" s="406" t="n"/>
      <c r="B68" s="1986" t="inlineStr">
        <is>
          <t>LOYERS SIEGE ET AGENCES</t>
        </is>
      </c>
      <c r="C68" s="2272" t="inlineStr">
        <is>
          <t>Opex62</t>
        </is>
      </c>
      <c r="D68" s="3063" t="n">
        <v>-2.01427</v>
      </c>
      <c r="E68" s="3064" t="n">
        <v>-4.63231725</v>
      </c>
      <c r="F68" s="3064" t="n"/>
      <c r="G68" s="3064" t="n">
        <v>-18.007882</v>
      </c>
      <c r="H68" s="1958" t="n"/>
      <c r="I68" s="1031" t="n"/>
      <c r="J68" s="3063" t="n">
        <v>-2.46103</v>
      </c>
      <c r="K68" s="3064" t="n">
        <v>-8.294523249999999</v>
      </c>
      <c r="L68" s="3064" t="n"/>
      <c r="M68" s="3064" t="n">
        <v>-15.413937</v>
      </c>
      <c r="N68" s="1958" t="n"/>
      <c r="O68" s="938" t="n"/>
      <c r="P68" s="3109" t="n">
        <v>6.92923</v>
      </c>
      <c r="Q68" s="3064" t="n">
        <v>-8.294523249999999</v>
      </c>
      <c r="R68" s="3064" t="n"/>
      <c r="S68" s="3064" t="n">
        <v>-14.715083</v>
      </c>
      <c r="T68" s="1958" t="n"/>
      <c r="U68" s="3058" t="n"/>
      <c r="V68" s="3109" t="n">
        <v>2.491497</v>
      </c>
      <c r="W68" s="3064" t="n">
        <v>-8.294523249999999</v>
      </c>
      <c r="X68" s="3064" t="n">
        <v>5.65971133333333</v>
      </c>
      <c r="Y68" s="3064" t="n"/>
      <c r="Z68" s="3064" t="n"/>
      <c r="AA68" s="3064" t="n">
        <v>-19.155726</v>
      </c>
      <c r="AB68" s="1958" t="n"/>
      <c r="AC68" s="938" t="n"/>
      <c r="AD68" s="3109" t="n">
        <v>2.77890099999999</v>
      </c>
      <c r="AE68" s="3064" t="n">
        <v>-8.294523249999999</v>
      </c>
      <c r="AF68" s="3064" t="n">
        <v>5.65971133333333</v>
      </c>
      <c r="AG68" s="3064" t="n"/>
      <c r="AH68" s="3064" t="n"/>
      <c r="AI68" s="3064" t="n">
        <v>-17.169845</v>
      </c>
      <c r="AJ68" s="1958" t="n"/>
      <c r="AK68" s="938" t="n"/>
      <c r="AL68" s="3109" t="n">
        <v>1.876925</v>
      </c>
      <c r="AM68" s="3064" t="n">
        <v>-8.294523250000001</v>
      </c>
      <c r="AN68" s="3064" t="n"/>
      <c r="AO68" s="3064" t="n"/>
      <c r="AP68" s="3064" t="n"/>
      <c r="AQ68" s="3064" t="n"/>
      <c r="AR68" s="3064" t="n"/>
      <c r="AS68" s="1958" t="n"/>
      <c r="AT68" s="3059" t="n"/>
      <c r="AU68" s="3109" t="n"/>
      <c r="AV68" s="3064" t="n"/>
      <c r="AW68" s="3064" t="n"/>
      <c r="AX68" s="3064" t="n"/>
      <c r="AY68" s="3064" t="n"/>
      <c r="AZ68" s="3064" t="n"/>
      <c r="BA68" s="1958" t="n"/>
      <c r="BB68" s="938" t="n"/>
      <c r="BC68" s="2975" t="n"/>
      <c r="BD68" s="2891" t="n"/>
      <c r="BE68" s="2891" t="n"/>
      <c r="BF68" s="2891" t="n"/>
      <c r="BG68" s="2891" t="n"/>
      <c r="BH68" s="3064" t="n"/>
      <c r="BI68" s="1958" t="n"/>
      <c r="BJ68" s="3065" t="n"/>
      <c r="BK68" s="3063" t="n"/>
      <c r="BL68" s="3064" t="n"/>
      <c r="BM68" s="3064" t="n"/>
      <c r="BN68" s="3064" t="n"/>
      <c r="BO68" s="3064" t="n"/>
      <c r="BP68" s="3064" t="n"/>
      <c r="BQ68" s="3064" t="n"/>
      <c r="BR68" s="1958" t="n"/>
      <c r="BS68" s="3065" t="n"/>
      <c r="BT68" s="3063" t="n"/>
      <c r="BU68" s="3064" t="n"/>
      <c r="BV68" s="3064" t="n"/>
      <c r="BW68" s="3064" t="n"/>
      <c r="BX68" s="3064" t="n"/>
      <c r="BY68" s="3064" t="n"/>
      <c r="BZ68" s="1958" t="n"/>
      <c r="CA68" s="3028" t="n"/>
      <c r="CB68" s="3063" t="n"/>
      <c r="CC68" s="3064" t="n"/>
      <c r="CD68" s="3064" t="n"/>
      <c r="CE68" s="3064" t="n"/>
      <c r="CF68" s="3064" t="n"/>
      <c r="CG68" s="3064" t="n"/>
      <c r="CH68" s="1958" t="n"/>
      <c r="CI68" s="3028" t="n"/>
      <c r="CJ68" s="3063" t="n"/>
      <c r="CK68" s="3064" t="n"/>
      <c r="CL68" s="3064" t="n"/>
      <c r="CM68" s="3064" t="n"/>
      <c r="CN68" s="3064" t="n"/>
      <c r="CO68" s="3064" t="n"/>
      <c r="CP68" s="1958" t="n"/>
      <c r="CQ68" s="938" t="n"/>
      <c r="CR68" s="3063">
        <f>SUMIF($D$5:$CQ$5,CR$5,$D68:$CQ68)</f>
        <v/>
      </c>
      <c r="CS68" s="3064">
        <f>SUMIF($D$5:$CQ$5,CS$5,$D68:$CQ68)</f>
        <v/>
      </c>
      <c r="CT68" s="3064">
        <f>SUMIF($D$5:$CQ$5,CT$5,$D68:$CQ68)+SUMIF($D$5:$BI$5,CR$5,$D68:$BI68)</f>
        <v/>
      </c>
      <c r="CU68" s="3064">
        <f>+CR68-CS68</f>
        <v/>
      </c>
      <c r="CV68" s="3064">
        <f>+CR68-CT68</f>
        <v/>
      </c>
      <c r="CW68" s="3064">
        <f>SUMIF($D$5:$CQ$5,CW$5,$D68:$CQ68)</f>
        <v/>
      </c>
      <c r="CX68" s="1958">
        <f>IFERROR(CR68/CW68-1, "-")</f>
        <v/>
      </c>
      <c r="CY68" s="1137" t="n"/>
      <c r="CZ68" s="3066" t="n">
        <v>-95.87207299999999</v>
      </c>
      <c r="DA68" s="3064" t="n">
        <v>53.391332</v>
      </c>
      <c r="DB68" s="3064" t="n"/>
      <c r="DC68" s="3064" t="n"/>
      <c r="DD68" s="3064" t="n">
        <v>-166.707628</v>
      </c>
      <c r="DE68" s="1958">
        <f>+CZ68/DD68-1</f>
        <v/>
      </c>
      <c r="DF68" s="1958">
        <f>+DA68/DD68-1</f>
        <v/>
      </c>
      <c r="DG68" s="409">
        <f>+DB68/DD68-1</f>
        <v/>
      </c>
      <c r="DH68" s="409">
        <f>+DC68/DD68-1</f>
        <v/>
      </c>
      <c r="DI68" s="3051" t="n"/>
      <c r="DJ68" s="3041">
        <f>SUM(D68,J68,P68,V68,AD68,AL68,AU68,BC68,BK68,BT68,CB68,CJ68)-CR68</f>
        <v/>
      </c>
      <c r="DK68" s="3041">
        <f>SUM(E68,K68,Q68,W68,AE68,AM68,AV68,BD68,BL68,BU68,CC68,CK68)-CS68</f>
        <v/>
      </c>
      <c r="DL68" s="3041">
        <f>SUM(G68,M68,S68,AA68,AI68,AR68,AZ68,BH68,BQ68,BY68,CG68,CO68)-CW68</f>
        <v/>
      </c>
      <c r="DM68" s="3041">
        <f>SUM(D68,J68,P68,V68,AD68,AL68,AU68,BC68,,BN68,BV68,CD68,CL68)-CT68</f>
        <v/>
      </c>
      <c r="DN68" s="3051" t="n"/>
      <c r="DO68" s="3051" t="n"/>
      <c r="DP68" s="3067" t="n">
        <v>-231139194</v>
      </c>
      <c r="DQ68" s="3053">
        <f>-CR68+DP68/10^6</f>
        <v/>
      </c>
      <c r="DR68" s="3041">
        <f>SUM(E68,K68,Q68,W68,AE68,AM68,AV68,BD68,BL68,BU68,CC68,CK68)-CS68</f>
        <v/>
      </c>
      <c r="DS68" s="3041">
        <f>SUM(D68,J68,P68,V68,AD68,AL68,AU68,BC68,,BN68,BV68,CD68,CL68)-CT68</f>
        <v/>
      </c>
      <c r="DT68" s="3054" t="n"/>
      <c r="DU68" s="865" t="n">
        <v>-5.670592999999997</v>
      </c>
      <c r="DV68" s="3055">
        <f>DU68-CJ68</f>
        <v/>
      </c>
      <c r="DX68" s="2878">
        <f>(CS68-CZ68)*10^6</f>
        <v/>
      </c>
      <c r="DY68" s="2878">
        <f>(CT68-DC68)*10^6</f>
        <v/>
      </c>
      <c r="DZ68" s="2878">
        <f>(CW68-DD68)*10^6</f>
        <v/>
      </c>
      <c r="EB68" s="3056" t="n"/>
    </row>
    <row customFormat="1" customHeight="1" hidden="1" ht="16" outlineLevel="1" r="69" s="424">
      <c r="A69" s="406" t="n"/>
      <c r="B69" s="1986" t="inlineStr">
        <is>
          <t>FOURNITURES D'ENTRETIEN NON ST</t>
        </is>
      </c>
      <c r="C69" s="2272" t="inlineStr">
        <is>
          <t>Opex63</t>
        </is>
      </c>
      <c r="D69" s="3063" t="n">
        <v>0</v>
      </c>
      <c r="E69" s="3064" t="n"/>
      <c r="F69" s="3064" t="n"/>
      <c r="G69" s="3064" t="n">
        <v>0</v>
      </c>
      <c r="H69" s="1958" t="n"/>
      <c r="I69" s="1031" t="n"/>
      <c r="J69" s="3063" t="n">
        <v>0</v>
      </c>
      <c r="K69" s="3064" t="n"/>
      <c r="L69" s="3064" t="n"/>
      <c r="M69" s="3064" t="n">
        <v>0</v>
      </c>
      <c r="N69" s="1958" t="n"/>
      <c r="O69" s="938" t="n"/>
      <c r="P69" s="3063" t="n">
        <v>0</v>
      </c>
      <c r="Q69" s="3064" t="n"/>
      <c r="R69" s="3064" t="n"/>
      <c r="S69" s="3064" t="n">
        <v>0</v>
      </c>
      <c r="T69" s="1958" t="n"/>
      <c r="U69" s="3058" t="n"/>
      <c r="V69" s="3063" t="n">
        <v>0</v>
      </c>
      <c r="W69" s="3064" t="n"/>
      <c r="X69" s="3064" t="n"/>
      <c r="Y69" s="3064" t="n"/>
      <c r="Z69" s="3064" t="n"/>
      <c r="AA69" s="3064" t="n">
        <v>0</v>
      </c>
      <c r="AB69" s="1958" t="n"/>
      <c r="AC69" s="938" t="n"/>
      <c r="AD69" s="3063" t="n">
        <v>0</v>
      </c>
      <c r="AE69" s="3064" t="n"/>
      <c r="AF69" s="3064" t="n"/>
      <c r="AG69" s="3064" t="n"/>
      <c r="AH69" s="3064" t="n"/>
      <c r="AI69" s="3064" t="n">
        <v>0</v>
      </c>
      <c r="AJ69" s="1958" t="n"/>
      <c r="AK69" s="938" t="n"/>
      <c r="AL69" s="3063" t="n">
        <v>0</v>
      </c>
      <c r="AM69" s="3064" t="n"/>
      <c r="AN69" s="3064" t="n"/>
      <c r="AO69" s="3064" t="n"/>
      <c r="AP69" s="3064" t="n"/>
      <c r="AQ69" s="3064" t="n"/>
      <c r="AR69" s="3064" t="n"/>
      <c r="AS69" s="1958" t="n"/>
      <c r="AT69" s="3059" t="n"/>
      <c r="AU69" s="3063" t="n"/>
      <c r="AV69" s="3064" t="n"/>
      <c r="AW69" s="3064" t="n"/>
      <c r="AX69" s="3064" t="n"/>
      <c r="AY69" s="3064" t="n"/>
      <c r="AZ69" s="3064" t="n"/>
      <c r="BA69" s="1958" t="n"/>
      <c r="BB69" s="938" t="n"/>
      <c r="BC69" s="2975" t="n"/>
      <c r="BD69" s="2891" t="n"/>
      <c r="BE69" s="2891" t="n"/>
      <c r="BF69" s="2891" t="n"/>
      <c r="BG69" s="2891" t="n"/>
      <c r="BH69" s="3064" t="n"/>
      <c r="BI69" s="1958" t="n"/>
      <c r="BJ69" s="3065" t="n"/>
      <c r="BK69" s="3063" t="n"/>
      <c r="BL69" s="3064" t="n"/>
      <c r="BM69" s="3064" t="n"/>
      <c r="BN69" s="3064" t="n"/>
      <c r="BO69" s="3064" t="n"/>
      <c r="BP69" s="3064" t="n"/>
      <c r="BQ69" s="3064" t="n"/>
      <c r="BR69" s="1958" t="n"/>
      <c r="BS69" s="3065" t="n"/>
      <c r="BT69" s="3063" t="n"/>
      <c r="BU69" s="3064" t="n"/>
      <c r="BV69" s="3064" t="n"/>
      <c r="BW69" s="3064" t="n"/>
      <c r="BX69" s="3064" t="n"/>
      <c r="BY69" s="3064" t="n"/>
      <c r="BZ69" s="1958" t="n"/>
      <c r="CA69" s="3028" t="n"/>
      <c r="CB69" s="3063" t="n"/>
      <c r="CC69" s="3064" t="n"/>
      <c r="CD69" s="3064" t="n"/>
      <c r="CE69" s="3064" t="n"/>
      <c r="CF69" s="3064" t="n"/>
      <c r="CG69" s="3064" t="n"/>
      <c r="CH69" s="1958" t="n"/>
      <c r="CI69" s="3028" t="n"/>
      <c r="CJ69" s="3063" t="n"/>
      <c r="CK69" s="3064" t="n"/>
      <c r="CL69" s="3064" t="n"/>
      <c r="CM69" s="3064" t="n"/>
      <c r="CN69" s="3064" t="n"/>
      <c r="CO69" s="3064" t="n"/>
      <c r="CP69" s="1958" t="n"/>
      <c r="CQ69" s="938" t="n"/>
      <c r="CR69" s="3063">
        <f>SUMIF($D$5:$CQ$5,CR$5,$D69:$CQ69)</f>
        <v/>
      </c>
      <c r="CS69" s="3064">
        <f>SUMIF($D$5:$CQ$5,CS$5,$D69:$CQ69)</f>
        <v/>
      </c>
      <c r="CT69" s="3064">
        <f>SUMIF($D$5:$CQ$5,CT$5,$D69:$CQ69)+SUMIF($D$5:$BI$5,CR$5,$D69:$BI69)</f>
        <v/>
      </c>
      <c r="CU69" s="3064">
        <f>+CR69-CS69</f>
        <v/>
      </c>
      <c r="CV69" s="3064">
        <f>+CR69-CT69</f>
        <v/>
      </c>
      <c r="CW69" s="3064">
        <f>SUMIF($D$5:$CQ$5,CW$5,$D69:$CQ69)</f>
        <v/>
      </c>
      <c r="CX69" s="1958">
        <f>IFERROR(CR69/CW69-1, "-")</f>
        <v/>
      </c>
      <c r="CY69" s="1137" t="n"/>
      <c r="CZ69" s="3066" t="n">
        <v>0</v>
      </c>
      <c r="DA69" s="3064" t="n">
        <v>0</v>
      </c>
      <c r="DB69" s="3064" t="n"/>
      <c r="DC69" s="3064" t="n"/>
      <c r="DD69" s="3064" t="n">
        <v>0</v>
      </c>
      <c r="DE69" s="1958" t="n"/>
      <c r="DF69" s="1958" t="n"/>
      <c r="DG69" s="409" t="n"/>
      <c r="DH69" s="409" t="n"/>
      <c r="DI69" s="3051" t="n"/>
      <c r="DJ69" s="3041">
        <f>SUM(D69,J69,P69,V69,AD69,AL69,AU69,BC69,BK69,BT69,CB69,CJ69)-CR69</f>
        <v/>
      </c>
      <c r="DK69" s="3041">
        <f>SUM(E69,K69,Q69,W69,AE69,AM69,AV69,BD69,BL69,BU69,CC69,CK69)-CS69</f>
        <v/>
      </c>
      <c r="DL69" s="3041">
        <f>SUM(G69,M69,S69,AA69,AI69,AR69,AZ69,BH69,BQ69,BY69,CG69,CO69)-CW69</f>
        <v/>
      </c>
      <c r="DM69" s="3041">
        <f>SUM(D69,J69,P69,V69,AD69,AL69,AU69,BC69,,BN69,BV69,CD69,CL69)-CT69</f>
        <v/>
      </c>
      <c r="DN69" s="3051" t="n"/>
      <c r="DO69" s="3051" t="n"/>
      <c r="DP69" s="3067" t="n">
        <v>0</v>
      </c>
      <c r="DQ69" s="3053">
        <f>-CR69+DP69/10^6</f>
        <v/>
      </c>
      <c r="DR69" s="3041">
        <f>SUM(E69,K69,Q69,W69,AE69,AM69,AV69,BD69,BL69,BU69,CC69,CK69)-CS69</f>
        <v/>
      </c>
      <c r="DS69" s="3041">
        <f>SUM(D69,J69,P69,V69,AD69,AL69,AU69,BC69,,BN69,BV69,CD69,CL69)-CT69</f>
        <v/>
      </c>
      <c r="DT69" s="3054" t="n"/>
      <c r="DU69" s="865" t="n">
        <v>0</v>
      </c>
      <c r="DV69" s="3055">
        <f>DU69-CJ69</f>
        <v/>
      </c>
      <c r="DX69" s="2878">
        <f>(CS69-CZ69)*10^6</f>
        <v/>
      </c>
      <c r="DY69" s="2878">
        <f>(CT69-DC69)*10^6</f>
        <v/>
      </c>
      <c r="DZ69" s="2878">
        <f>(CW69-DD69)*10^6</f>
        <v/>
      </c>
      <c r="EB69" s="3056" t="n"/>
    </row>
    <row customFormat="1" customHeight="1" hidden="1" ht="16" outlineLevel="1" r="70" s="424">
      <c r="A70" s="406" t="n"/>
      <c r="B70" s="1986" t="inlineStr">
        <is>
          <t>ENTRETIEN ET REPARATIONS BATS</t>
        </is>
      </c>
      <c r="C70" s="2272" t="inlineStr">
        <is>
          <t>Opex64</t>
        </is>
      </c>
      <c r="D70" s="3063" t="n">
        <v>20.673182</v>
      </c>
      <c r="E70" s="3080" t="n">
        <v>22.311777</v>
      </c>
      <c r="F70" s="3064" t="n"/>
      <c r="G70" s="3064" t="n">
        <v>28.460013</v>
      </c>
      <c r="H70" s="1958" t="n"/>
      <c r="I70" s="1031" t="n"/>
      <c r="J70" s="3063" t="n">
        <v>12.954899</v>
      </c>
      <c r="K70" s="3080" t="n">
        <v>22.311777</v>
      </c>
      <c r="L70" s="3064" t="n"/>
      <c r="M70" s="3064" t="n">
        <v>8.920074</v>
      </c>
      <c r="N70" s="1958" t="n"/>
      <c r="O70" s="938" t="n"/>
      <c r="P70" s="3063" t="n">
        <v>18.532175</v>
      </c>
      <c r="Q70" s="3080" t="n">
        <v>22.311777</v>
      </c>
      <c r="R70" s="3064" t="n"/>
      <c r="S70" s="3064" t="n">
        <v>15.360303</v>
      </c>
      <c r="T70" s="1958" t="n"/>
      <c r="U70" s="3058" t="n"/>
      <c r="V70" s="3063" t="n">
        <v>20.848394</v>
      </c>
      <c r="W70" s="3080" t="n">
        <v>22.311777</v>
      </c>
      <c r="X70" s="3080" t="n">
        <v>22.311777</v>
      </c>
      <c r="Y70" s="3064" t="n"/>
      <c r="Z70" s="3064" t="n"/>
      <c r="AA70" s="3064" t="n">
        <v>4.329474</v>
      </c>
      <c r="AB70" s="1958" t="n"/>
      <c r="AC70" s="938" t="n"/>
      <c r="AD70" s="3063" t="n">
        <v>28.906341</v>
      </c>
      <c r="AE70" s="3080" t="n">
        <v>22.311777</v>
      </c>
      <c r="AF70" s="3080" t="n">
        <v>22.311777</v>
      </c>
      <c r="AG70" s="3064" t="n"/>
      <c r="AH70" s="3064" t="n"/>
      <c r="AI70" s="3064" t="n">
        <v>15.238785</v>
      </c>
      <c r="AJ70" s="1958" t="n"/>
      <c r="AK70" s="938" t="n"/>
      <c r="AL70" s="3063" t="n">
        <v>-7.173875</v>
      </c>
      <c r="AM70" s="3080" t="n">
        <v>22.311777</v>
      </c>
      <c r="AN70" s="3080" t="n"/>
      <c r="AO70" s="3080" t="n"/>
      <c r="AP70" s="3064" t="n"/>
      <c r="AQ70" s="3064" t="n"/>
      <c r="AR70" s="3064" t="n"/>
      <c r="AS70" s="1958" t="n"/>
      <c r="AT70" s="3059" t="n"/>
      <c r="AU70" s="3063" t="n"/>
      <c r="AV70" s="3080" t="n"/>
      <c r="AW70" s="3080" t="n"/>
      <c r="AX70" s="3064" t="n"/>
      <c r="AY70" s="3064" t="n"/>
      <c r="AZ70" s="3064" t="n"/>
      <c r="BA70" s="1958" t="n"/>
      <c r="BB70" s="938" t="n"/>
      <c r="BC70" s="2975" t="n"/>
      <c r="BD70" s="3100" t="n"/>
      <c r="BE70" s="3100" t="n"/>
      <c r="BF70" s="2891" t="n"/>
      <c r="BG70" s="2891" t="n"/>
      <c r="BH70" s="3064" t="n"/>
      <c r="BI70" s="1958" t="n"/>
      <c r="BJ70" s="3065" t="n"/>
      <c r="BK70" s="3063" t="n"/>
      <c r="BL70" s="3080" t="n"/>
      <c r="BM70" s="3080" t="n"/>
      <c r="BN70" s="3080" t="n"/>
      <c r="BO70" s="3064" t="n"/>
      <c r="BP70" s="3064" t="n"/>
      <c r="BQ70" s="3064" t="n"/>
      <c r="BR70" s="1958" t="n"/>
      <c r="BS70" s="3065" t="n"/>
      <c r="BT70" s="3063" t="n"/>
      <c r="BU70" s="3080" t="n"/>
      <c r="BV70" s="3080" t="n"/>
      <c r="BW70" s="3064" t="n"/>
      <c r="BX70" s="3064" t="n"/>
      <c r="BY70" s="3064" t="n"/>
      <c r="BZ70" s="1958" t="n"/>
      <c r="CA70" s="3028" t="n"/>
      <c r="CB70" s="3063" t="n"/>
      <c r="CC70" s="3080" t="n"/>
      <c r="CD70" s="3080" t="n"/>
      <c r="CE70" s="3064" t="n"/>
      <c r="CF70" s="3064" t="n"/>
      <c r="CG70" s="3064" t="n"/>
      <c r="CH70" s="1958" t="n"/>
      <c r="CI70" s="3028" t="n"/>
      <c r="CJ70" s="3063" t="n"/>
      <c r="CK70" s="3080" t="n"/>
      <c r="CL70" s="3080" t="n"/>
      <c r="CM70" s="3064" t="n"/>
      <c r="CN70" s="3064" t="n"/>
      <c r="CO70" s="3064" t="n"/>
      <c r="CP70" s="1958" t="n"/>
      <c r="CQ70" s="938" t="n"/>
      <c r="CR70" s="3063">
        <f>SUMIF($D$5:$CQ$5,CR$5,$D70:$CQ70)</f>
        <v/>
      </c>
      <c r="CS70" s="3064">
        <f>SUMIF($D$5:$CQ$5,CS$5,$D70:$CQ70)</f>
        <v/>
      </c>
      <c r="CT70" s="3064">
        <f>SUMIF($D$5:$CQ$5,CT$5,$D70:$CQ70)+SUMIF($D$5:$BI$5,CR$5,$D70:$BI70)</f>
        <v/>
      </c>
      <c r="CU70" s="3064">
        <f>+CR70-CS70</f>
        <v/>
      </c>
      <c r="CV70" s="3064">
        <f>+CR70-CT70</f>
        <v/>
      </c>
      <c r="CW70" s="3064">
        <f>SUMIF($D$5:$CQ$5,CW$5,$D70:$CQ70)</f>
        <v/>
      </c>
      <c r="CX70" s="1958">
        <f>IFERROR(CR70/CW70-1, "-")</f>
        <v/>
      </c>
      <c r="CY70" s="1137" t="n"/>
      <c r="CZ70" s="3066" t="n">
        <v>267.741324</v>
      </c>
      <c r="DA70" s="3080" t="n">
        <v>252.966249</v>
      </c>
      <c r="DB70" s="3080" t="n"/>
      <c r="DC70" s="3080" t="n"/>
      <c r="DD70" s="3080" t="n">
        <v>161.262711</v>
      </c>
      <c r="DE70" s="1958">
        <f>+CZ70/DD70-1</f>
        <v/>
      </c>
      <c r="DF70" s="1958">
        <f>+DA70/DD70-1</f>
        <v/>
      </c>
      <c r="DG70" s="409">
        <f>+DB70/DD70-1</f>
        <v/>
      </c>
      <c r="DH70" s="409">
        <f>+DC70/DD70-1</f>
        <v/>
      </c>
      <c r="DI70" s="3051" t="n"/>
      <c r="DJ70" s="3041">
        <f>SUM(D70,J70,P70,V70,AD70,AL70,AU70,BC70,BK70,BT70,CB70,CJ70)-CR70</f>
        <v/>
      </c>
      <c r="DK70" s="3041">
        <f>SUM(E70,K70,Q70,W70,AE70,AM70,AV70,BD70,BL70,BU70,CC70,CK70)-CS70</f>
        <v/>
      </c>
      <c r="DL70" s="3041">
        <f>SUM(G70,M70,S70,AA70,AI70,AR70,AZ70,BH70,BQ70,BY70,CG70,CO70)-CW70</f>
        <v/>
      </c>
      <c r="DM70" s="3041">
        <f>SUM(D70,J70,P70,V70,AD70,AL70,AU70,BC70,,BN70,BV70,CD70,CL70)-CT70</f>
        <v/>
      </c>
      <c r="DN70" s="3051" t="n"/>
      <c r="DO70" s="3051" t="n"/>
      <c r="DP70" s="3067" t="n">
        <v>142576762</v>
      </c>
      <c r="DQ70" s="3053">
        <f>-CR70+DP70/10^6</f>
        <v/>
      </c>
      <c r="DR70" s="3041">
        <f>SUM(E70,K70,Q70,W70,AE70,AM70,AV70,BD70,BL70,BU70,CC70,CK70)-CS70</f>
        <v/>
      </c>
      <c r="DS70" s="3041">
        <f>SUM(D70,J70,P70,V70,AD70,AL70,AU70,BC70,,BN70,BV70,CD70,CL70)-CT70</f>
        <v/>
      </c>
      <c r="DT70" s="3054" t="n"/>
      <c r="DU70" s="865" t="n">
        <v>18.685949</v>
      </c>
      <c r="DV70" s="3055">
        <f>DU70-CJ70</f>
        <v/>
      </c>
      <c r="DX70" s="2878">
        <f>(CS70-CZ70)*10^6</f>
        <v/>
      </c>
      <c r="DY70" s="2878">
        <f>(CT70-DC70)*10^6</f>
        <v/>
      </c>
      <c r="DZ70" s="2878">
        <f>(CW70-DD70)*10^6</f>
        <v/>
      </c>
      <c r="EB70" s="3056" t="n"/>
    </row>
    <row customFormat="1" customHeight="1" hidden="1" ht="16" outlineLevel="1" r="71" s="424">
      <c r="A71" s="406" t="n"/>
      <c r="B71" s="1986" t="inlineStr">
        <is>
          <t>FRAIS DE GARDIENNAGE</t>
        </is>
      </c>
      <c r="C71" s="2272" t="inlineStr">
        <is>
          <t>Opex65</t>
        </is>
      </c>
      <c r="D71" s="3063" t="n">
        <v>0</v>
      </c>
      <c r="E71" s="3064" t="n">
        <v>10</v>
      </c>
      <c r="F71" s="3064" t="n"/>
      <c r="G71" s="3064" t="n">
        <v>0</v>
      </c>
      <c r="H71" s="1958" t="n"/>
      <c r="I71" s="1031" t="n"/>
      <c r="J71" s="3063" t="n">
        <v>0</v>
      </c>
      <c r="K71" s="3064" t="n">
        <v>10</v>
      </c>
      <c r="L71" s="3064" t="n"/>
      <c r="M71" s="3064" t="n">
        <v>0</v>
      </c>
      <c r="N71" s="1958" t="n"/>
      <c r="O71" s="938" t="n"/>
      <c r="P71" s="3063" t="n">
        <v>0</v>
      </c>
      <c r="Q71" s="3064" t="n">
        <v>10</v>
      </c>
      <c r="R71" s="3064" t="n"/>
      <c r="S71" s="3064" t="n">
        <v>0</v>
      </c>
      <c r="T71" s="1958" t="n"/>
      <c r="U71" s="3058" t="n"/>
      <c r="V71" s="3063" t="n">
        <v>0</v>
      </c>
      <c r="W71" s="3064" t="n">
        <v>10</v>
      </c>
      <c r="X71" s="3064" t="n">
        <v>10</v>
      </c>
      <c r="Y71" s="3064" t="n"/>
      <c r="Z71" s="3064" t="n"/>
      <c r="AA71" s="3064" t="n">
        <v>0</v>
      </c>
      <c r="AB71" s="1958" t="n"/>
      <c r="AC71" s="938" t="n"/>
      <c r="AD71" s="3063" t="n">
        <v>0</v>
      </c>
      <c r="AE71" s="3064" t="n">
        <v>10</v>
      </c>
      <c r="AF71" s="3064" t="n">
        <v>10</v>
      </c>
      <c r="AG71" s="3064" t="n"/>
      <c r="AH71" s="3064" t="n"/>
      <c r="AI71" s="3064" t="n">
        <v>0</v>
      </c>
      <c r="AJ71" s="1958" t="n"/>
      <c r="AK71" s="938" t="n"/>
      <c r="AL71" s="3063" t="n"/>
      <c r="AM71" s="3064" t="n">
        <v>10</v>
      </c>
      <c r="AN71" s="3064" t="n"/>
      <c r="AO71" s="3064" t="n"/>
      <c r="AP71" s="3064" t="n"/>
      <c r="AQ71" s="3064" t="n"/>
      <c r="AR71" s="3064" t="n"/>
      <c r="AS71" s="1958" t="n"/>
      <c r="AT71" s="3059" t="n"/>
      <c r="AU71" s="3063" t="n"/>
      <c r="AV71" s="3064" t="n"/>
      <c r="AW71" s="3064" t="n"/>
      <c r="AX71" s="3064" t="n"/>
      <c r="AY71" s="3064" t="n"/>
      <c r="AZ71" s="3064" t="n"/>
      <c r="BA71" s="1958" t="n"/>
      <c r="BB71" s="938" t="n"/>
      <c r="BC71" s="2975" t="n"/>
      <c r="BD71" s="2891" t="n"/>
      <c r="BE71" s="2891" t="n"/>
      <c r="BF71" s="2891" t="n"/>
      <c r="BG71" s="2891" t="n"/>
      <c r="BH71" s="3064" t="n"/>
      <c r="BI71" s="1958" t="n"/>
      <c r="BJ71" s="3065" t="n"/>
      <c r="BK71" s="3063" t="n"/>
      <c r="BL71" s="3064" t="n"/>
      <c r="BM71" s="3064" t="n"/>
      <c r="BN71" s="3064" t="n"/>
      <c r="BO71" s="3064" t="n"/>
      <c r="BP71" s="3064" t="n"/>
      <c r="BQ71" s="3064" t="n"/>
      <c r="BR71" s="1958" t="n"/>
      <c r="BS71" s="3065" t="n"/>
      <c r="BT71" s="3063" t="n"/>
      <c r="BU71" s="3064" t="n"/>
      <c r="BV71" s="3064" t="n"/>
      <c r="BW71" s="3064" t="n"/>
      <c r="BX71" s="3064" t="n"/>
      <c r="BY71" s="3064" t="n"/>
      <c r="BZ71" s="1958" t="n"/>
      <c r="CA71" s="3028" t="n"/>
      <c r="CB71" s="3063" t="n"/>
      <c r="CC71" s="3064" t="n"/>
      <c r="CD71" s="3064" t="n"/>
      <c r="CE71" s="3064" t="n"/>
      <c r="CF71" s="3064" t="n"/>
      <c r="CG71" s="3064" t="n"/>
      <c r="CH71" s="1958" t="n"/>
      <c r="CI71" s="3028" t="n"/>
      <c r="CJ71" s="3063" t="n"/>
      <c r="CK71" s="3064" t="n"/>
      <c r="CL71" s="3064" t="n"/>
      <c r="CM71" s="3064" t="n"/>
      <c r="CN71" s="3064" t="n"/>
      <c r="CO71" s="3064" t="n"/>
      <c r="CP71" s="1958" t="n"/>
      <c r="CQ71" s="938" t="n"/>
      <c r="CR71" s="3063">
        <f>SUMIF($D$5:$CQ$5,CR$5,$D71:$CQ71)</f>
        <v/>
      </c>
      <c r="CS71" s="3064">
        <f>SUMIF($D$5:$CQ$5,CS$5,$D71:$CQ71)</f>
        <v/>
      </c>
      <c r="CT71" s="3064">
        <f>SUMIF($D$5:$CQ$5,CT$5,$D71:$CQ71)+SUMIF($D$5:$BI$5,CR$5,$D71:$BI71)</f>
        <v/>
      </c>
      <c r="CU71" s="3064">
        <f>+CR71-CS71</f>
        <v/>
      </c>
      <c r="CV71" s="3064">
        <f>+CR71-CT71</f>
        <v/>
      </c>
      <c r="CW71" s="3064">
        <f>SUMIF($D$5:$CQ$5,CW$5,$D71:$CQ71)</f>
        <v/>
      </c>
      <c r="CX71" s="1958">
        <f>IFERROR(CR71/CW71-1, "-")</f>
        <v/>
      </c>
      <c r="CY71" s="1137" t="n"/>
      <c r="CZ71" s="3066" t="n">
        <v>120</v>
      </c>
      <c r="DA71" s="3064" t="n">
        <v>90</v>
      </c>
      <c r="DB71" s="3064" t="n"/>
      <c r="DC71" s="3064" t="n"/>
      <c r="DD71" s="3064" t="n">
        <v>0</v>
      </c>
      <c r="DE71" s="1958" t="n"/>
      <c r="DF71" s="1958" t="n"/>
      <c r="DG71" s="409" t="n"/>
      <c r="DH71" s="409" t="n"/>
      <c r="DI71" s="3051" t="n"/>
      <c r="DJ71" s="3041">
        <f>SUM(D71,J71,P71,V71,AD71,AL71,AU71,BC71,BK71,BT71,CB71,CJ71)-CR71</f>
        <v/>
      </c>
      <c r="DK71" s="3041">
        <f>SUM(E71,K71,Q71,W71,AE71,AM71,AV71,BD71,BL71,BU71,CC71,CK71)-CS71</f>
        <v/>
      </c>
      <c r="DL71" s="3041">
        <f>SUM(G71,M71,S71,AA71,AI71,AR71,AZ71,BH71,BQ71,BY71,CG71,CO71)-CW71</f>
        <v/>
      </c>
      <c r="DM71" s="3041">
        <f>SUM(D71,J71,P71,V71,AD71,AL71,AU71,BC71,,BN71,BV71,CD71,CL71)-CT71</f>
        <v/>
      </c>
      <c r="DN71" s="3051" t="n"/>
      <c r="DO71" s="3051" t="n"/>
      <c r="DP71" s="3067" t="n">
        <v>0</v>
      </c>
      <c r="DQ71" s="3053">
        <f>-CR71+DP71/10^6</f>
        <v/>
      </c>
      <c r="DR71" s="3041">
        <f>SUM(E71,K71,Q71,W71,AE71,AM71,AV71,BD71,BL71,BU71,CC71,CK71)-CS71</f>
        <v/>
      </c>
      <c r="DS71" s="3041">
        <f>SUM(D71,J71,P71,V71,AD71,AL71,AU71,BC71,,BN71,BV71,CD71,CL71)-CT71</f>
        <v/>
      </c>
      <c r="DT71" s="3054" t="n"/>
      <c r="DU71" s="865" t="n">
        <v>0</v>
      </c>
      <c r="DV71" s="3055">
        <f>DU71-CJ71</f>
        <v/>
      </c>
      <c r="DX71" s="2878">
        <f>(CS71-CZ71)*10^6</f>
        <v/>
      </c>
      <c r="DY71" s="2878">
        <f>(CT71-DC71)*10^6</f>
        <v/>
      </c>
      <c r="DZ71" s="2878">
        <f>(CW71-DD71)*10^6</f>
        <v/>
      </c>
      <c r="EB71" s="3056" t="n"/>
    </row>
    <row customFormat="1" customHeight="1" hidden="1" ht="16" outlineLevel="1" r="72" s="424">
      <c r="A72" s="406" t="n"/>
      <c r="B72" s="1986" t="inlineStr">
        <is>
          <t>EAU BUREAUX, ADMINISTRATION, C</t>
        </is>
      </c>
      <c r="C72" s="2272" t="inlineStr">
        <is>
          <t>Opex66</t>
        </is>
      </c>
      <c r="D72" s="3063" t="n">
        <v>1.640838</v>
      </c>
      <c r="E72" s="3064" t="n">
        <v>2.05</v>
      </c>
      <c r="F72" s="3064" t="n"/>
      <c r="G72" s="3064" t="n">
        <v>-0.092885</v>
      </c>
      <c r="H72" s="1958" t="n"/>
      <c r="I72" s="1031" t="n"/>
      <c r="J72" s="3063" t="n">
        <v>1.630458</v>
      </c>
      <c r="K72" s="3064" t="n">
        <v>2.05</v>
      </c>
      <c r="L72" s="3064" t="n"/>
      <c r="M72" s="3064" t="n">
        <v>1.384714</v>
      </c>
      <c r="N72" s="1958" t="n"/>
      <c r="O72" s="938" t="n"/>
      <c r="P72" s="3063" t="n">
        <v>1.737326</v>
      </c>
      <c r="Q72" s="3064" t="n">
        <v>2.05</v>
      </c>
      <c r="R72" s="3064" t="n"/>
      <c r="S72" s="3064" t="n">
        <v>1.854955</v>
      </c>
      <c r="T72" s="1958" t="n"/>
      <c r="U72" s="3058" t="n"/>
      <c r="V72" s="3063" t="n">
        <v>1.417275</v>
      </c>
      <c r="W72" s="3064" t="n">
        <v>2.05</v>
      </c>
      <c r="X72" s="3064" t="n">
        <v>2.05</v>
      </c>
      <c r="Y72" s="3064" t="n"/>
      <c r="Z72" s="3064" t="n"/>
      <c r="AA72" s="3064" t="n">
        <v>1.315059</v>
      </c>
      <c r="AB72" s="1958" t="n"/>
      <c r="AC72" s="938" t="n"/>
      <c r="AD72" s="3063" t="n">
        <v>0.893116</v>
      </c>
      <c r="AE72" s="3064" t="n">
        <v>2.05</v>
      </c>
      <c r="AF72" s="3064" t="n">
        <v>2.05</v>
      </c>
      <c r="AG72" s="3064" t="n"/>
      <c r="AH72" s="3064" t="n"/>
      <c r="AI72" s="3064" t="n">
        <v>1.487874</v>
      </c>
      <c r="AJ72" s="1958" t="n"/>
      <c r="AK72" s="938" t="n"/>
      <c r="AL72" s="3063" t="n">
        <v>1.477807</v>
      </c>
      <c r="AM72" s="3064" t="n">
        <v>1.65</v>
      </c>
      <c r="AN72" s="3064" t="n"/>
      <c r="AO72" s="3064" t="n"/>
      <c r="AP72" s="3064" t="n"/>
      <c r="AQ72" s="3064" t="n"/>
      <c r="AR72" s="3064" t="n"/>
      <c r="AS72" s="1958" t="n"/>
      <c r="AT72" s="3059" t="n"/>
      <c r="AU72" s="3063" t="n"/>
      <c r="AV72" s="3064" t="n"/>
      <c r="AW72" s="3064" t="n"/>
      <c r="AX72" s="3064" t="n"/>
      <c r="AY72" s="3064" t="n"/>
      <c r="AZ72" s="3064" t="n"/>
      <c r="BA72" s="1958" t="n"/>
      <c r="BB72" s="938" t="n"/>
      <c r="BC72" s="2975" t="n"/>
      <c r="BD72" s="2891" t="n"/>
      <c r="BE72" s="2891" t="n"/>
      <c r="BF72" s="2891" t="n"/>
      <c r="BG72" s="2891" t="n"/>
      <c r="BH72" s="3064" t="n"/>
      <c r="BI72" s="1958" t="n"/>
      <c r="BJ72" s="3065" t="n"/>
      <c r="BK72" s="3063" t="n"/>
      <c r="BL72" s="3064" t="n"/>
      <c r="BM72" s="3064" t="n"/>
      <c r="BN72" s="3064" t="n"/>
      <c r="BO72" s="3064" t="n"/>
      <c r="BP72" s="3064" t="n"/>
      <c r="BQ72" s="3064" t="n"/>
      <c r="BR72" s="1958" t="n"/>
      <c r="BS72" s="3065" t="n"/>
      <c r="BT72" s="3063" t="n"/>
      <c r="BU72" s="3064" t="n"/>
      <c r="BV72" s="3064" t="n"/>
      <c r="BW72" s="3064" t="n"/>
      <c r="BX72" s="3064" t="n"/>
      <c r="BY72" s="3064" t="n"/>
      <c r="BZ72" s="1958" t="n"/>
      <c r="CA72" s="3028" t="n"/>
      <c r="CB72" s="3063" t="n"/>
      <c r="CC72" s="3064" t="n"/>
      <c r="CD72" s="3064" t="n"/>
      <c r="CE72" s="3064" t="n"/>
      <c r="CF72" s="3064" t="n"/>
      <c r="CG72" s="3064" t="n"/>
      <c r="CH72" s="1958" t="n"/>
      <c r="CI72" s="3028" t="n"/>
      <c r="CJ72" s="3063" t="n"/>
      <c r="CK72" s="3064" t="n"/>
      <c r="CL72" s="3064" t="n"/>
      <c r="CM72" s="3064" t="n"/>
      <c r="CN72" s="3064" t="n"/>
      <c r="CO72" s="3064" t="n"/>
      <c r="CP72" s="1958" t="n"/>
      <c r="CQ72" s="938" t="n"/>
      <c r="CR72" s="3063">
        <f>SUMIF($D$5:$CQ$5,CR$5,$D72:$CQ72)</f>
        <v/>
      </c>
      <c r="CS72" s="3064">
        <f>SUMIF($D$5:$CQ$5,CS$5,$D72:$CQ72)</f>
        <v/>
      </c>
      <c r="CT72" s="3064">
        <f>SUMIF($D$5:$CQ$5,CT$5,$D72:$CQ72)+SUMIF($D$5:$BI$5,CR$5,$D72:$BI72)</f>
        <v/>
      </c>
      <c r="CU72" s="3064">
        <f>+CR72-CS72</f>
        <v/>
      </c>
      <c r="CV72" s="3064">
        <f>+CR72-CT72</f>
        <v/>
      </c>
      <c r="CW72" s="3064">
        <f>SUMIF($D$5:$CQ$5,CW$5,$D72:$CQ72)</f>
        <v/>
      </c>
      <c r="CX72" s="1958">
        <f>IFERROR(CR72/CW72-1, "-")</f>
        <v/>
      </c>
      <c r="CY72" s="1137" t="n"/>
      <c r="CZ72" s="3066" t="n">
        <v>21.8</v>
      </c>
      <c r="DA72" s="3064" t="n">
        <v>20.658622</v>
      </c>
      <c r="DB72" s="3064" t="n"/>
      <c r="DC72" s="3064" t="n"/>
      <c r="DD72" s="3064" t="n">
        <v>17.513253</v>
      </c>
      <c r="DE72" s="1958">
        <f>+CZ72/DD72-1</f>
        <v/>
      </c>
      <c r="DF72" s="1958">
        <f>+DA72/DD72-1</f>
        <v/>
      </c>
      <c r="DG72" s="409">
        <f>+DB72/DD72-1</f>
        <v/>
      </c>
      <c r="DH72" s="409">
        <f>+DC72/DD72-1</f>
        <v/>
      </c>
      <c r="DI72" s="3051" t="n"/>
      <c r="DJ72" s="3041">
        <f>SUM(D72,J72,P72,V72,AD72,AL72,AU72,BC72,BK72,BT72,CB72,CJ72)-CR72</f>
        <v/>
      </c>
      <c r="DK72" s="3041">
        <f>SUM(E72,K72,Q72,W72,AE72,AM72,AV72,BD72,BL72,BU72,CC72,CK72)-CS72</f>
        <v/>
      </c>
      <c r="DL72" s="3041">
        <f>SUM(G72,M72,S72,AA72,AI72,AR72,AZ72,BH72,BQ72,BY72,CG72,CO72)-CW72</f>
        <v/>
      </c>
      <c r="DM72" s="3041">
        <f>SUM(D72,J72,P72,V72,AD72,AL72,AU72,BC72,,BN72,BV72,CD72,CL72)-CT72</f>
        <v/>
      </c>
      <c r="DN72" s="3051" t="n"/>
      <c r="DO72" s="3051" t="n"/>
      <c r="DP72" s="3067" t="n">
        <v>16502302</v>
      </c>
      <c r="DQ72" s="3053">
        <f>-CR72+DP72/10^6</f>
        <v/>
      </c>
      <c r="DR72" s="3041">
        <f>SUM(E72,K72,Q72,W72,AE72,AM72,AV72,BD72,BL72,BU72,CC72,CK72)-CS72</f>
        <v/>
      </c>
      <c r="DS72" s="3041">
        <f>SUM(D72,J72,P72,V72,AD72,AL72,AU72,BC72,,BN72,BV72,CD72,CL72)-CT72</f>
        <v/>
      </c>
      <c r="DT72" s="3054" t="n"/>
      <c r="DU72" s="865" t="n">
        <v>1.010951</v>
      </c>
      <c r="DV72" s="3055">
        <f>DU72-CJ72</f>
        <v/>
      </c>
      <c r="DX72" s="2878">
        <f>(CS72-CZ72)*10^6</f>
        <v/>
      </c>
      <c r="DY72" s="2878">
        <f>(CT72-DC72)*10^6</f>
        <v/>
      </c>
      <c r="DZ72" s="2878">
        <f>(CW72-DD72)*10^6</f>
        <v/>
      </c>
      <c r="EB72" s="3056" t="n"/>
    </row>
    <row customFormat="1" customHeight="1" hidden="1" ht="16" outlineLevel="1" r="73" s="424">
      <c r="A73" s="406" t="n"/>
      <c r="B73" s="1986" t="inlineStr">
        <is>
          <t>ELECTRICITE BUREAUX, ADMINISTR</t>
        </is>
      </c>
      <c r="C73" s="2272" t="inlineStr">
        <is>
          <t>Opex67</t>
        </is>
      </c>
      <c r="D73" s="3081" t="n">
        <v>69.82647799999999</v>
      </c>
      <c r="E73" s="3064" t="n">
        <v>46.925</v>
      </c>
      <c r="F73" s="3064" t="n"/>
      <c r="G73" s="3064" t="n">
        <v>59.786947</v>
      </c>
      <c r="H73" s="1958" t="n"/>
      <c r="I73" s="1031" t="n"/>
      <c r="J73" s="3081" t="n">
        <v>63.652094</v>
      </c>
      <c r="K73" s="3064" t="n">
        <v>46.925</v>
      </c>
      <c r="L73" s="3064" t="n"/>
      <c r="M73" s="3064" t="n">
        <v>58.15263</v>
      </c>
      <c r="N73" s="1958" t="n"/>
      <c r="O73" s="938" t="n"/>
      <c r="P73" s="3081" t="n">
        <v>70.758358</v>
      </c>
      <c r="Q73" s="3064" t="n">
        <v>46.925</v>
      </c>
      <c r="R73" s="3064" t="n"/>
      <c r="S73" s="3064" t="n">
        <v>66.81321395058561</v>
      </c>
      <c r="T73" s="1958" t="n"/>
      <c r="U73" s="3058" t="n"/>
      <c r="V73" s="3063" t="n">
        <v>69.81553700000001</v>
      </c>
      <c r="W73" s="3064" t="n">
        <v>46.925</v>
      </c>
      <c r="X73" s="3064" t="n">
        <v>70.925</v>
      </c>
      <c r="Y73" s="3064" t="n"/>
      <c r="Z73" s="3064" t="n"/>
      <c r="AA73" s="3064" t="n">
        <v>57.477276</v>
      </c>
      <c r="AB73" s="1958" t="n"/>
      <c r="AC73" s="938" t="n"/>
      <c r="AD73" s="3063" t="n">
        <v>72.364943</v>
      </c>
      <c r="AE73" s="3064" t="n">
        <v>46.925</v>
      </c>
      <c r="AF73" s="3064" t="n">
        <v>70.925</v>
      </c>
      <c r="AG73" s="3064" t="n"/>
      <c r="AH73" s="3064" t="n"/>
      <c r="AI73" s="3064" t="n">
        <v>69.31498204941489</v>
      </c>
      <c r="AJ73" s="1958" t="n"/>
      <c r="AK73" s="938" t="n"/>
      <c r="AL73" s="3063" t="n">
        <v>65.707808</v>
      </c>
      <c r="AM73" s="3064" t="n">
        <v>46.925</v>
      </c>
      <c r="AN73" s="3064" t="n"/>
      <c r="AO73" s="3064" t="n"/>
      <c r="AP73" s="3064" t="n"/>
      <c r="AQ73" s="3064" t="n"/>
      <c r="AR73" s="3064" t="n"/>
      <c r="AS73" s="1958" t="n"/>
      <c r="AT73" s="3059" t="n"/>
      <c r="AU73" s="3063" t="n"/>
      <c r="AV73" s="3064" t="n"/>
      <c r="AW73" s="3064" t="n"/>
      <c r="AX73" s="3064" t="n"/>
      <c r="AY73" s="3064" t="n"/>
      <c r="AZ73" s="3064" t="n"/>
      <c r="BA73" s="1958" t="n"/>
      <c r="BB73" s="938" t="n"/>
      <c r="BC73" s="2975" t="n"/>
      <c r="BD73" s="2891" t="n"/>
      <c r="BE73" s="2891" t="n"/>
      <c r="BF73" s="2891" t="n"/>
      <c r="BG73" s="2891" t="n"/>
      <c r="BH73" s="3064" t="n"/>
      <c r="BI73" s="1958" t="n"/>
      <c r="BJ73" s="3065" t="n"/>
      <c r="BK73" s="3063" t="n"/>
      <c r="BL73" s="3064" t="n"/>
      <c r="BM73" s="3064" t="n"/>
      <c r="BN73" s="3064" t="n"/>
      <c r="BO73" s="3064" t="n"/>
      <c r="BP73" s="3064" t="n"/>
      <c r="BQ73" s="3064" t="n"/>
      <c r="BR73" s="1958" t="n"/>
      <c r="BS73" s="3065" t="n"/>
      <c r="BT73" s="3063" t="n"/>
      <c r="BU73" s="3064" t="n"/>
      <c r="BV73" s="3064" t="n"/>
      <c r="BW73" s="3064" t="n"/>
      <c r="BX73" s="3064" t="n"/>
      <c r="BY73" s="3064" t="n"/>
      <c r="BZ73" s="1958" t="n"/>
      <c r="CA73" s="3028" t="n"/>
      <c r="CB73" s="3063" t="n"/>
      <c r="CC73" s="3064" t="n"/>
      <c r="CD73" s="3064" t="n"/>
      <c r="CE73" s="3064" t="n"/>
      <c r="CF73" s="3064" t="n"/>
      <c r="CG73" s="3064" t="n"/>
      <c r="CH73" s="1958" t="n"/>
      <c r="CI73" s="3028" t="n"/>
      <c r="CJ73" s="3063" t="n"/>
      <c r="CK73" s="3064" t="n"/>
      <c r="CL73" s="3064" t="n"/>
      <c r="CM73" s="3064" t="n"/>
      <c r="CN73" s="3064" t="n"/>
      <c r="CO73" s="3064" t="n"/>
      <c r="CP73" s="1958" t="n"/>
      <c r="CQ73" s="938" t="n"/>
      <c r="CR73" s="3063">
        <f>SUMIF($D$5:$CQ$5,CR$5,$D73:$CQ73)</f>
        <v/>
      </c>
      <c r="CS73" s="3064">
        <f>SUMIF($D$5:$CQ$5,CS$5,$D73:$CQ73)</f>
        <v/>
      </c>
      <c r="CT73" s="3064">
        <f>SUMIF($D$5:$CQ$5,CT$5,$D73:$CQ73)+SUMIF($D$5:$BI$5,CR$5,$D73:$BI73)</f>
        <v/>
      </c>
      <c r="CU73" s="3064">
        <f>+CR73-CS73</f>
        <v/>
      </c>
      <c r="CV73" s="3064">
        <f>+CR73-CT73</f>
        <v/>
      </c>
      <c r="CW73" s="3064">
        <f>SUMIF($D$5:$CQ$5,CW$5,$D73:$CQ73)</f>
        <v/>
      </c>
      <c r="CX73" s="1958">
        <f>IFERROR(CR73/CW73-1, "-")</f>
        <v/>
      </c>
      <c r="CY73" s="1137" t="n"/>
      <c r="CZ73" s="3066" t="n">
        <v>563.1</v>
      </c>
      <c r="DA73" s="3064" t="n">
        <v>842.56193</v>
      </c>
      <c r="DB73" s="3064" t="n"/>
      <c r="DC73" s="3064" t="n"/>
      <c r="DD73" s="3064" t="n">
        <v>762.110871000001</v>
      </c>
      <c r="DE73" s="1958">
        <f>+CZ73/DD73-1</f>
        <v/>
      </c>
      <c r="DF73" s="1958">
        <f>+DA73/DD73-1</f>
        <v/>
      </c>
      <c r="DG73" s="409">
        <f>+DB73/DD73-1</f>
        <v/>
      </c>
      <c r="DH73" s="409">
        <f>+DC73/DD73-1</f>
        <v/>
      </c>
      <c r="DI73" s="3051" t="n"/>
      <c r="DJ73" s="3041">
        <f>SUM(D73,J73,P73,V73,AD73,AL73,AU73,BC73,BK73,BT73,CB73,CJ73)-CR73</f>
        <v/>
      </c>
      <c r="DK73" s="3041">
        <f>SUM(E73,K73,Q73,W73,AE73,AM73,AV73,BD73,BL73,BU73,CC73,CK73)-CS73</f>
        <v/>
      </c>
      <c r="DL73" s="3041">
        <f>SUM(G73,M73,S73,AA73,AI73,AR73,AZ73,BH73,BQ73,BY73,CG73,CO73)-CW73</f>
        <v/>
      </c>
      <c r="DM73" s="3041">
        <f>SUM(D73,J73,P73,V73,AD73,AL73,AU73,BC73,,BN73,BV73,CD73,CL73)-CT73</f>
        <v/>
      </c>
      <c r="DN73" s="3051" t="n"/>
      <c r="DO73" s="3051" t="n"/>
      <c r="DP73" s="3110" t="n">
        <v>683676551</v>
      </c>
      <c r="DQ73" s="3053">
        <f>-CR73+DP73/10^6</f>
        <v/>
      </c>
      <c r="DR73" s="3041">
        <f>SUM(E73,K73,Q73,W73,AE73,AM73,AV73,BD73,BL73,BU73,CC73,CK73)-CS73</f>
        <v/>
      </c>
      <c r="DS73" s="3041">
        <f>SUM(D73,J73,P73,V73,AD73,AL73,AU73,BC73,,BN73,BV73,CD73,CL73)-CT73</f>
        <v/>
      </c>
      <c r="DT73" s="3053" t="n">
        <v>-8.781966000000466</v>
      </c>
      <c r="DU73" s="865" t="n">
        <v>69.652354</v>
      </c>
      <c r="DV73" s="3055">
        <f>DU73-CJ73</f>
        <v/>
      </c>
      <c r="DX73" s="2878">
        <f>(CS73-CZ73)*10^6</f>
        <v/>
      </c>
      <c r="DY73" s="2878">
        <f>(CT73-DC73)*10^6</f>
        <v/>
      </c>
      <c r="DZ73" s="2878">
        <f>(CW73-DD73)*10^6</f>
        <v/>
      </c>
      <c r="EB73" s="3056" t="n"/>
    </row>
    <row customFormat="1" customHeight="1" hidden="1" ht="16" outlineLevel="1" r="74" s="424">
      <c r="A74" s="406" t="n"/>
      <c r="B74" s="1986" t="inlineStr">
        <is>
          <t>FRAIS DE TELEPHONE BUREAUX</t>
        </is>
      </c>
      <c r="C74" s="2272" t="inlineStr">
        <is>
          <t>Opex68</t>
        </is>
      </c>
      <c r="D74" s="3063" t="n">
        <v>20.024066</v>
      </c>
      <c r="E74" s="3064" t="n">
        <v>4.21885</v>
      </c>
      <c r="F74" s="3064" t="n"/>
      <c r="G74" s="3064" t="n">
        <v>26.251136</v>
      </c>
      <c r="H74" s="1958" t="n"/>
      <c r="I74" s="1031" t="n"/>
      <c r="J74" s="3063" t="n">
        <v>13.385696</v>
      </c>
      <c r="K74" s="3064" t="n">
        <v>4.21885</v>
      </c>
      <c r="L74" s="3064" t="n"/>
      <c r="M74" s="3064" t="n">
        <v>6.188356</v>
      </c>
      <c r="N74" s="1958" t="n"/>
      <c r="O74" s="938" t="n"/>
      <c r="P74" s="3063" t="n">
        <v>16.164576</v>
      </c>
      <c r="Q74" s="3064" t="n">
        <v>4.21885</v>
      </c>
      <c r="R74" s="3064" t="n"/>
      <c r="S74" s="3064" t="n">
        <v>8.585164000000001</v>
      </c>
      <c r="T74" s="1958" t="n"/>
      <c r="U74" s="3058" t="n"/>
      <c r="V74" s="3063" t="n">
        <v>8.892499000000001</v>
      </c>
      <c r="W74" s="3064" t="n">
        <v>4.21885</v>
      </c>
      <c r="X74" s="3064" t="n">
        <v>16.21885</v>
      </c>
      <c r="Y74" s="3064" t="n"/>
      <c r="Z74" s="3064" t="n"/>
      <c r="AA74" s="3064" t="n">
        <v>4.479949</v>
      </c>
      <c r="AB74" s="1958" t="n"/>
      <c r="AC74" s="938" t="n"/>
      <c r="AD74" s="3063" t="n">
        <v>3.983952</v>
      </c>
      <c r="AE74" s="3064" t="n">
        <v>4.21885</v>
      </c>
      <c r="AF74" s="3064" t="n">
        <v>16.21885</v>
      </c>
      <c r="AG74" s="3064" t="n"/>
      <c r="AH74" s="3064" t="n"/>
      <c r="AI74" s="3064" t="n">
        <v>12.971274</v>
      </c>
      <c r="AJ74" s="1958" t="n"/>
      <c r="AK74" s="938" t="n"/>
      <c r="AL74" s="3063" t="n">
        <v>0.080509</v>
      </c>
      <c r="AM74" s="3064" t="n">
        <v>4.21885</v>
      </c>
      <c r="AN74" s="3064" t="n"/>
      <c r="AO74" s="3064" t="n"/>
      <c r="AP74" s="3064" t="n"/>
      <c r="AQ74" s="3064" t="n"/>
      <c r="AR74" s="3064" t="n"/>
      <c r="AS74" s="1958" t="n"/>
      <c r="AT74" s="3059" t="n"/>
      <c r="AU74" s="3063" t="n"/>
      <c r="AV74" s="3064" t="n"/>
      <c r="AW74" s="3064" t="n"/>
      <c r="AX74" s="3064" t="n"/>
      <c r="AY74" s="3064" t="n"/>
      <c r="AZ74" s="3064" t="n"/>
      <c r="BA74" s="1958" t="n"/>
      <c r="BB74" s="938" t="n"/>
      <c r="BC74" s="2975" t="n"/>
      <c r="BD74" s="2891" t="n"/>
      <c r="BE74" s="2891" t="n"/>
      <c r="BF74" s="2891" t="n"/>
      <c r="BG74" s="2891" t="n"/>
      <c r="BH74" s="3064" t="n"/>
      <c r="BI74" s="1958" t="n"/>
      <c r="BJ74" s="3065" t="n"/>
      <c r="BK74" s="3063" t="n"/>
      <c r="BL74" s="3064" t="n"/>
      <c r="BM74" s="3064" t="n"/>
      <c r="BN74" s="3064" t="n"/>
      <c r="BO74" s="3064" t="n"/>
      <c r="BP74" s="3064" t="n"/>
      <c r="BQ74" s="3064" t="n"/>
      <c r="BR74" s="1958" t="n"/>
      <c r="BS74" s="3065" t="n"/>
      <c r="BT74" s="3063" t="n"/>
      <c r="BU74" s="3064" t="n"/>
      <c r="BV74" s="3064" t="n"/>
      <c r="BW74" s="3064" t="n"/>
      <c r="BX74" s="3064" t="n"/>
      <c r="BY74" s="3064" t="n"/>
      <c r="BZ74" s="1958" t="n"/>
      <c r="CA74" s="3028" t="n"/>
      <c r="CB74" s="3063" t="n"/>
      <c r="CC74" s="3064" t="n"/>
      <c r="CD74" s="3064" t="n"/>
      <c r="CE74" s="3064" t="n"/>
      <c r="CF74" s="3064" t="n"/>
      <c r="CG74" s="3064" t="n"/>
      <c r="CH74" s="1958" t="n"/>
      <c r="CI74" s="3028" t="n"/>
      <c r="CJ74" s="3063" t="n"/>
      <c r="CK74" s="3064" t="n"/>
      <c r="CL74" s="3064" t="n"/>
      <c r="CM74" s="3064" t="n"/>
      <c r="CN74" s="3064" t="n"/>
      <c r="CO74" s="3064" t="n"/>
      <c r="CP74" s="1958" t="n"/>
      <c r="CQ74" s="938" t="n"/>
      <c r="CR74" s="3063">
        <f>SUMIF($D$5:$CQ$5,CR$5,$D74:$CQ74)</f>
        <v/>
      </c>
      <c r="CS74" s="3064">
        <f>SUMIF($D$5:$CQ$5,CS$5,$D74:$CQ74)</f>
        <v/>
      </c>
      <c r="CT74" s="3064">
        <f>SUMIF($D$5:$CQ$5,CT$5,$D74:$CQ74)+SUMIF($D$5:$BI$5,CR$5,$D74:$BI74)</f>
        <v/>
      </c>
      <c r="CU74" s="3064">
        <f>+CR74-CS74</f>
        <v/>
      </c>
      <c r="CV74" s="3064">
        <f>+CR74-CT74</f>
        <v/>
      </c>
      <c r="CW74" s="3064">
        <f>SUMIF($D$5:$CQ$5,CW$5,$D74:$CQ74)</f>
        <v/>
      </c>
      <c r="CX74" s="1958">
        <f>IFERROR(CR74/CW74-1, "-")</f>
        <v/>
      </c>
      <c r="CY74" s="1137" t="n"/>
      <c r="CZ74" s="3066" t="n">
        <v>50.62620000000001</v>
      </c>
      <c r="DA74" s="3064" t="n">
        <v>195.543988</v>
      </c>
      <c r="DB74" s="3064" t="n"/>
      <c r="DC74" s="3064" t="n"/>
      <c r="DD74" s="3064" t="n">
        <v>128.366879</v>
      </c>
      <c r="DE74" s="1958">
        <f>+CZ74/DD74-1</f>
        <v/>
      </c>
      <c r="DF74" s="1958">
        <f>+DA74/DD74-1</f>
        <v/>
      </c>
      <c r="DG74" s="409">
        <f>+DB74/DD74-1</f>
        <v/>
      </c>
      <c r="DH74" s="409">
        <f>+DC74/DD74-1</f>
        <v/>
      </c>
      <c r="DI74" s="3051" t="n"/>
      <c r="DJ74" s="3041">
        <f>SUM(D74,J74,P74,V74,AD74,AL74,AU74,BC74,BK74,BT74,CB74,CJ74)-CR74</f>
        <v/>
      </c>
      <c r="DK74" s="3041">
        <f>SUM(E74,K74,Q74,W74,AE74,AM74,AV74,BD74,BL74,BU74,CC74,CK74)-CS74</f>
        <v/>
      </c>
      <c r="DL74" s="3041">
        <f>SUM(G74,M74,S74,AA74,AI74,AR74,AZ74,BH74,BQ74,BY74,CG74,CO74)-CW74</f>
        <v/>
      </c>
      <c r="DM74" s="3041">
        <f>SUM(D74,J74,P74,V74,AD74,AL74,AU74,BC74,,BN74,BV74,CD74,CL74)-CT74</f>
        <v/>
      </c>
      <c r="DN74" s="3051" t="n"/>
      <c r="DO74" s="3051" t="n"/>
      <c r="DP74" s="3067" t="n">
        <v>125141612</v>
      </c>
      <c r="DQ74" s="3053">
        <f>-CR74+DP74/10^6</f>
        <v/>
      </c>
      <c r="DR74" s="3041">
        <f>SUM(E74,K74,Q74,W74,AE74,AM74,AV74,BD74,BL74,BU74,CC74,CK74)-CS74</f>
        <v/>
      </c>
      <c r="DS74" s="3041">
        <f>SUM(D74,J74,P74,V74,AD74,AL74,AU74,BC74,,BN74,BV74,CD74,CL74)-CT74</f>
        <v/>
      </c>
      <c r="DT74" s="3054" t="n"/>
      <c r="DU74" s="865" t="n">
        <v>3.225267</v>
      </c>
      <c r="DV74" s="3055">
        <f>DU74-CJ74</f>
        <v/>
      </c>
      <c r="DX74" s="2878">
        <f>(CS74-CZ74)*10^6</f>
        <v/>
      </c>
      <c r="DY74" s="2878">
        <f>(CT74-DC74)*10^6</f>
        <v/>
      </c>
      <c r="DZ74" s="2878">
        <f>(CW74-DD74)*10^6</f>
        <v/>
      </c>
      <c r="EB74" s="3056" t="n"/>
    </row>
    <row customFormat="1" customHeight="1" hidden="1" ht="16" outlineLevel="1" r="75" s="424">
      <c r="A75" s="406" t="n"/>
      <c r="B75" s="1986" t="inlineStr">
        <is>
          <t>FRAIS DE TELECOPIE</t>
        </is>
      </c>
      <c r="C75" s="2272" t="inlineStr">
        <is>
          <t>Opex69</t>
        </is>
      </c>
      <c r="D75" s="3063" t="n">
        <v>0</v>
      </c>
      <c r="E75" s="3064" t="n"/>
      <c r="F75" s="3064" t="n"/>
      <c r="G75" s="3064" t="n">
        <v>0</v>
      </c>
      <c r="H75" s="1958" t="n"/>
      <c r="I75" s="1031" t="n"/>
      <c r="J75" s="3063" t="n">
        <v>0</v>
      </c>
      <c r="K75" s="3064" t="n"/>
      <c r="L75" s="3064" t="n"/>
      <c r="M75" s="3064" t="n">
        <v>0</v>
      </c>
      <c r="N75" s="1958" t="n"/>
      <c r="O75" s="938" t="n"/>
      <c r="P75" s="3063" t="n">
        <v>0</v>
      </c>
      <c r="Q75" s="3064" t="n"/>
      <c r="R75" s="3064" t="n"/>
      <c r="S75" s="3064" t="n">
        <v>0</v>
      </c>
      <c r="T75" s="1958" t="n"/>
      <c r="U75" s="3058" t="n"/>
      <c r="V75" s="3063" t="n">
        <v>0</v>
      </c>
      <c r="W75" s="3064" t="n"/>
      <c r="X75" s="3064" t="n"/>
      <c r="Y75" s="3064" t="n"/>
      <c r="Z75" s="3064" t="n"/>
      <c r="AA75" s="3064" t="n">
        <v>0</v>
      </c>
      <c r="AB75" s="1958" t="n"/>
      <c r="AC75" s="938" t="n"/>
      <c r="AD75" s="3063" t="n">
        <v>0</v>
      </c>
      <c r="AE75" s="3064" t="n"/>
      <c r="AF75" s="3064" t="n"/>
      <c r="AG75" s="3064" t="n"/>
      <c r="AH75" s="3064" t="n"/>
      <c r="AI75" s="3064" t="n">
        <v>0</v>
      </c>
      <c r="AJ75" s="1958" t="n"/>
      <c r="AK75" s="938" t="n"/>
      <c r="AL75" s="3063" t="n">
        <v>0</v>
      </c>
      <c r="AM75" s="3064" t="n"/>
      <c r="AN75" s="3064" t="n"/>
      <c r="AO75" s="3064" t="n"/>
      <c r="AP75" s="3064" t="n"/>
      <c r="AQ75" s="3064" t="n"/>
      <c r="AR75" s="3064" t="n"/>
      <c r="AS75" s="1958" t="n"/>
      <c r="AT75" s="3059" t="n"/>
      <c r="AU75" s="3063" t="n"/>
      <c r="AV75" s="3064" t="n"/>
      <c r="AW75" s="3064" t="n"/>
      <c r="AX75" s="3064" t="n"/>
      <c r="AY75" s="3064" t="n"/>
      <c r="AZ75" s="3064" t="n"/>
      <c r="BA75" s="1958" t="n"/>
      <c r="BB75" s="938" t="n"/>
      <c r="BC75" s="2975" t="n"/>
      <c r="BD75" s="2891" t="n"/>
      <c r="BE75" s="2891" t="n"/>
      <c r="BF75" s="2891" t="n"/>
      <c r="BG75" s="2891" t="n"/>
      <c r="BH75" s="3064" t="n"/>
      <c r="BI75" s="1958" t="n"/>
      <c r="BJ75" s="3065" t="n"/>
      <c r="BK75" s="3063" t="n"/>
      <c r="BL75" s="3064" t="n"/>
      <c r="BM75" s="3064" t="n"/>
      <c r="BN75" s="3064" t="n"/>
      <c r="BO75" s="3064" t="n"/>
      <c r="BP75" s="3064" t="n"/>
      <c r="BQ75" s="3064" t="n"/>
      <c r="BR75" s="1958" t="n"/>
      <c r="BS75" s="3065" t="n"/>
      <c r="BT75" s="3063" t="n"/>
      <c r="BU75" s="3064" t="n"/>
      <c r="BV75" s="3064" t="n"/>
      <c r="BW75" s="3064" t="n"/>
      <c r="BX75" s="3064" t="n"/>
      <c r="BY75" s="3064" t="n"/>
      <c r="BZ75" s="1958" t="n"/>
      <c r="CA75" s="3028" t="n"/>
      <c r="CB75" s="3063" t="n"/>
      <c r="CC75" s="3064" t="n"/>
      <c r="CD75" s="3064" t="n"/>
      <c r="CE75" s="3064" t="n"/>
      <c r="CF75" s="3064" t="n"/>
      <c r="CG75" s="3064" t="n"/>
      <c r="CH75" s="1958" t="n"/>
      <c r="CI75" s="3028" t="n"/>
      <c r="CJ75" s="3063" t="n"/>
      <c r="CK75" s="3064" t="n"/>
      <c r="CL75" s="3064" t="n"/>
      <c r="CM75" s="3064" t="n"/>
      <c r="CN75" s="3064" t="n"/>
      <c r="CO75" s="3064" t="n"/>
      <c r="CP75" s="1958" t="n"/>
      <c r="CQ75" s="938" t="n"/>
      <c r="CR75" s="3063">
        <f>SUMIF($D$5:$CQ$5,CR$5,$D75:$CQ75)</f>
        <v/>
      </c>
      <c r="CS75" s="3064">
        <f>SUMIF($D$5:$CQ$5,CS$5,$D75:$CQ75)</f>
        <v/>
      </c>
      <c r="CT75" s="3064">
        <f>SUMIF($D$5:$CQ$5,CT$5,$D75:$CQ75)+SUMIF($D$5:$BI$5,CR$5,$D75:$BI75)</f>
        <v/>
      </c>
      <c r="CU75" s="3064">
        <f>+CR75-CS75</f>
        <v/>
      </c>
      <c r="CV75" s="3064">
        <f>+CR75-CT75</f>
        <v/>
      </c>
      <c r="CW75" s="3064">
        <f>SUMIF($D$5:$CQ$5,CW$5,$D75:$CQ75)</f>
        <v/>
      </c>
      <c r="CX75" s="1958">
        <f>IFERROR(CR75/CW75-1, "-")</f>
        <v/>
      </c>
      <c r="CY75" s="1137" t="n"/>
      <c r="CZ75" s="3066" t="n">
        <v>0</v>
      </c>
      <c r="DA75" s="3064" t="n">
        <v>0</v>
      </c>
      <c r="DB75" s="3064" t="n"/>
      <c r="DC75" s="3064" t="n"/>
      <c r="DD75" s="3064" t="n">
        <v>0</v>
      </c>
      <c r="DE75" s="1958">
        <f>+CZ75/DD75-1</f>
        <v/>
      </c>
      <c r="DF75" s="1958">
        <f>+DA75/DD75-1</f>
        <v/>
      </c>
      <c r="DG75" s="409">
        <f>+DB75/DD75-1</f>
        <v/>
      </c>
      <c r="DH75" s="409">
        <f>+DC75/DD75-1</f>
        <v/>
      </c>
      <c r="DI75" s="3051" t="n"/>
      <c r="DJ75" s="3041">
        <f>SUM(D75,J75,P75,V75,AD75,AL75,AU75,BC75,BK75,BT75,CB75,CJ75)-CR75</f>
        <v/>
      </c>
      <c r="DK75" s="3041">
        <f>SUM(E75,K75,Q75,W75,AE75,AM75,AV75,BD75,BL75,BU75,CC75,CK75)-CS75</f>
        <v/>
      </c>
      <c r="DL75" s="3041">
        <f>SUM(G75,M75,S75,AA75,AI75,AR75,AZ75,BH75,BQ75,BY75,CG75,CO75)-CW75</f>
        <v/>
      </c>
      <c r="DM75" s="3041">
        <f>SUM(D75,J75,P75,V75,AD75,AL75,AU75,BC75,,BN75,BV75,CD75,CL75)-CT75</f>
        <v/>
      </c>
      <c r="DN75" s="3051" t="n"/>
      <c r="DO75" s="3051" t="n"/>
      <c r="DP75" s="3067" t="n">
        <v>0</v>
      </c>
      <c r="DQ75" s="3053">
        <f>-CR75+DP75/10^6</f>
        <v/>
      </c>
      <c r="DR75" s="3041">
        <f>SUM(E75,K75,Q75,W75,AE75,AM75,AV75,BD75,BL75,BU75,CC75,CK75)-CS75</f>
        <v/>
      </c>
      <c r="DS75" s="3041">
        <f>SUM(D75,J75,P75,V75,AD75,AL75,AU75,BC75,,BN75,BV75,CD75,CL75)-CT75</f>
        <v/>
      </c>
      <c r="DT75" s="3054" t="n"/>
      <c r="DU75" s="865" t="n">
        <v>0</v>
      </c>
      <c r="DV75" s="3055">
        <f>DU75-CJ75</f>
        <v/>
      </c>
      <c r="DX75" s="2878">
        <f>(CS75-CZ75)*10^6</f>
        <v/>
      </c>
      <c r="DY75" s="2878">
        <f>(CT75-DC75)*10^6</f>
        <v/>
      </c>
      <c r="DZ75" s="2878">
        <f>(CW75-DD75)*10^6</f>
        <v/>
      </c>
      <c r="EB75" s="3056" t="n"/>
    </row>
    <row customFormat="1" customHeight="1" hidden="1" ht="16" outlineLevel="1" r="76" s="424">
      <c r="A76" s="406" t="n"/>
      <c r="B76" s="1986" t="inlineStr">
        <is>
          <t>AUTRES FRAIS DE COMMUNICATIONS</t>
        </is>
      </c>
      <c r="C76" s="2272" t="inlineStr">
        <is>
          <t>Opex70</t>
        </is>
      </c>
      <c r="D76" s="3063" t="n">
        <v>0.193</v>
      </c>
      <c r="E76" s="3064" t="n"/>
      <c r="F76" s="3064" t="n"/>
      <c r="G76" s="3064" t="n">
        <v>0.045</v>
      </c>
      <c r="H76" s="1958" t="n"/>
      <c r="I76" s="1031" t="n"/>
      <c r="J76" s="3063" t="n">
        <v>0</v>
      </c>
      <c r="K76" s="3064" t="n"/>
      <c r="L76" s="3064" t="n"/>
      <c r="M76" s="3064" t="n">
        <v>0.08799999999999999</v>
      </c>
      <c r="N76" s="1958" t="n"/>
      <c r="O76" s="938" t="n"/>
      <c r="P76" s="3063" t="n">
        <v>0</v>
      </c>
      <c r="Q76" s="3064" t="n"/>
      <c r="R76" s="3064" t="n"/>
      <c r="S76" s="3064" t="n">
        <v>0.0905</v>
      </c>
      <c r="T76" s="1958" t="n"/>
      <c r="U76" s="3058" t="n"/>
      <c r="V76" s="3063" t="n">
        <v>0.755</v>
      </c>
      <c r="W76" s="3064" t="n"/>
      <c r="X76" s="3064" t="n"/>
      <c r="Y76" s="3064" t="n"/>
      <c r="Z76" s="3064" t="n"/>
      <c r="AA76" s="3064" t="n">
        <v>0.0905</v>
      </c>
      <c r="AB76" s="1958" t="n"/>
      <c r="AC76" s="938" t="n"/>
      <c r="AD76" s="3063" t="n">
        <v>0.171</v>
      </c>
      <c r="AE76" s="3064" t="n"/>
      <c r="AF76" s="3064" t="n"/>
      <c r="AG76" s="3064" t="n"/>
      <c r="AH76" s="3064" t="n"/>
      <c r="AI76" s="3064" t="n">
        <v>0.0905</v>
      </c>
      <c r="AJ76" s="1958" t="n"/>
      <c r="AK76" s="938" t="n"/>
      <c r="AL76" s="3063" t="n">
        <v>0</v>
      </c>
      <c r="AM76" s="3064" t="n"/>
      <c r="AN76" s="3064" t="n"/>
      <c r="AO76" s="3064" t="n"/>
      <c r="AP76" s="3064" t="n"/>
      <c r="AQ76" s="3064" t="n"/>
      <c r="AR76" s="3064" t="n"/>
      <c r="AS76" s="1958" t="n"/>
      <c r="AT76" s="3059" t="n"/>
      <c r="AU76" s="3063" t="n"/>
      <c r="AV76" s="3064" t="n"/>
      <c r="AW76" s="3064" t="n"/>
      <c r="AX76" s="3064" t="n"/>
      <c r="AY76" s="3064" t="n"/>
      <c r="AZ76" s="3064" t="n"/>
      <c r="BA76" s="1958" t="n"/>
      <c r="BB76" s="938" t="n"/>
      <c r="BC76" s="2975" t="n"/>
      <c r="BD76" s="2891" t="n"/>
      <c r="BE76" s="2891" t="n"/>
      <c r="BF76" s="2891" t="n"/>
      <c r="BG76" s="2891" t="n"/>
      <c r="BH76" s="3064" t="n"/>
      <c r="BI76" s="1958" t="n"/>
      <c r="BJ76" s="3065" t="n"/>
      <c r="BK76" s="3063" t="n"/>
      <c r="BL76" s="3064" t="n"/>
      <c r="BM76" s="3064" t="n"/>
      <c r="BN76" s="3064" t="n"/>
      <c r="BO76" s="3064" t="n"/>
      <c r="BP76" s="3064" t="n"/>
      <c r="BQ76" s="3064" t="n"/>
      <c r="BR76" s="1958" t="n"/>
      <c r="BS76" s="3065" t="n"/>
      <c r="BT76" s="3063" t="n"/>
      <c r="BU76" s="3064" t="n"/>
      <c r="BV76" s="3064" t="n"/>
      <c r="BW76" s="3064" t="n"/>
      <c r="BX76" s="3064" t="n"/>
      <c r="BY76" s="3064" t="n"/>
      <c r="BZ76" s="1958" t="n"/>
      <c r="CA76" s="3028" t="n"/>
      <c r="CB76" s="3063" t="n"/>
      <c r="CC76" s="3064" t="n"/>
      <c r="CD76" s="3064" t="n"/>
      <c r="CE76" s="3064" t="n"/>
      <c r="CF76" s="3064" t="n"/>
      <c r="CG76" s="3064" t="n"/>
      <c r="CH76" s="1958" t="n"/>
      <c r="CI76" s="3028" t="n"/>
      <c r="CJ76" s="3063" t="n"/>
      <c r="CK76" s="3064" t="n"/>
      <c r="CL76" s="3064" t="n"/>
      <c r="CM76" s="3064" t="n"/>
      <c r="CN76" s="3064" t="n"/>
      <c r="CO76" s="3064" t="n"/>
      <c r="CP76" s="1958" t="n"/>
      <c r="CQ76" s="938" t="n"/>
      <c r="CR76" s="3063">
        <f>SUMIF($D$5:$CQ$5,CR$5,$D76:$CQ76)</f>
        <v/>
      </c>
      <c r="CS76" s="3064">
        <f>SUMIF($D$5:$CQ$5,CS$5,$D76:$CQ76)</f>
        <v/>
      </c>
      <c r="CT76" s="3064">
        <f>SUMIF($D$5:$CQ$5,CT$5,$D76:$CQ76)+SUMIF($D$5:$BI$5,CR$5,$D76:$BI76)</f>
        <v/>
      </c>
      <c r="CU76" s="3064">
        <f>+CR76-CS76</f>
        <v/>
      </c>
      <c r="CV76" s="3064">
        <f>+CR76-CT76</f>
        <v/>
      </c>
      <c r="CW76" s="3064">
        <f>SUMIF($D$5:$CQ$5,CW$5,$D76:$CQ76)</f>
        <v/>
      </c>
      <c r="CX76" s="1958">
        <f>IFERROR(CR76/CW76-1, "-")</f>
        <v/>
      </c>
      <c r="CY76" s="1137" t="n"/>
      <c r="CZ76" s="3066" t="n">
        <v>0</v>
      </c>
      <c r="DA76" s="3064" t="n">
        <v>0.193</v>
      </c>
      <c r="DB76" s="3064" t="n"/>
      <c r="DC76" s="3064" t="n"/>
      <c r="DD76" s="3064" t="n">
        <v>0.917</v>
      </c>
      <c r="DE76" s="1958">
        <f>+CZ76/DD76-1</f>
        <v/>
      </c>
      <c r="DF76" s="1958">
        <f>+DA76/DD76-1</f>
        <v/>
      </c>
      <c r="DG76" s="409">
        <f>+DB76/DD76-1</f>
        <v/>
      </c>
      <c r="DH76" s="409">
        <f>+DC76/DD76-1</f>
        <v/>
      </c>
      <c r="DI76" s="3051" t="n"/>
      <c r="DJ76" s="3041">
        <f>SUM(D76,J76,P76,V76,AD76,AL76,AU76,BC76,BK76,BT76,CB76,CJ76)-CR76</f>
        <v/>
      </c>
      <c r="DK76" s="3041">
        <f>SUM(E76,K76,Q76,W76,AE76,AM76,AV76,BD76,BL76,BU76,CC76,CK76)-CS76</f>
        <v/>
      </c>
      <c r="DL76" s="3041">
        <f>SUM(G76,M76,S76,AA76,AI76,AR76,AZ76,BH76,BQ76,BY76,CG76,CO76)-CW76</f>
        <v/>
      </c>
      <c r="DM76" s="3041">
        <f>SUM(D76,J76,P76,V76,AD76,AL76,AU76,BC76,,BN76,BV76,CD76,CL76)-CT76</f>
        <v/>
      </c>
      <c r="DN76" s="3051" t="n"/>
      <c r="DO76" s="3051" t="n"/>
      <c r="DP76" s="3067" t="n">
        <v>917000</v>
      </c>
      <c r="DQ76" s="3053">
        <f>-CR76+DP76/10^6</f>
        <v/>
      </c>
      <c r="DR76" s="3041">
        <f>SUM(E76,K76,Q76,W76,AE76,AM76,AV76,BD76,BL76,BU76,CC76,CK76)-CS76</f>
        <v/>
      </c>
      <c r="DS76" s="3041">
        <f>SUM(D76,J76,P76,V76,AD76,AL76,AU76,BC76,,BN76,BV76,CD76,CL76)-CT76</f>
        <v/>
      </c>
      <c r="DT76" s="3054" t="n"/>
      <c r="DU76" s="865" t="n">
        <v>0</v>
      </c>
      <c r="DV76" s="3055">
        <f>DU76-CJ76</f>
        <v/>
      </c>
      <c r="DX76" s="2878">
        <f>(CS76-CZ76)*10^6</f>
        <v/>
      </c>
      <c r="DY76" s="2878">
        <f>(CT76-DC76)*10^6</f>
        <v/>
      </c>
      <c r="DZ76" s="2878">
        <f>(CW76-DD76)*10^6</f>
        <v/>
      </c>
      <c r="EB76" s="3056" t="n"/>
    </row>
    <row customFormat="1" customHeight="1" hidden="1" ht="16" outlineLevel="1" r="77" s="424">
      <c r="A77" s="406" t="n"/>
      <c r="B77" s="1986" t="inlineStr">
        <is>
          <t>FRAIS CONNEXION INTERNET</t>
        </is>
      </c>
      <c r="C77" s="2272" t="inlineStr">
        <is>
          <t>Opex71</t>
        </is>
      </c>
      <c r="D77" s="3063" t="n">
        <v>0</v>
      </c>
      <c r="E77" s="3064" t="n"/>
      <c r="F77" s="3064" t="n"/>
      <c r="G77" s="3064" t="n">
        <v>0</v>
      </c>
      <c r="H77" s="1958" t="n"/>
      <c r="I77" s="1031" t="n"/>
      <c r="J77" s="3063" t="n">
        <v>0</v>
      </c>
      <c r="K77" s="3064" t="n"/>
      <c r="L77" s="3064" t="n"/>
      <c r="M77" s="3064" t="n">
        <v>0</v>
      </c>
      <c r="N77" s="1958" t="n"/>
      <c r="O77" s="938" t="n"/>
      <c r="P77" s="3063" t="n">
        <v>0</v>
      </c>
      <c r="Q77" s="3064" t="n"/>
      <c r="R77" s="3064" t="n"/>
      <c r="S77" s="3064" t="n">
        <v>0</v>
      </c>
      <c r="T77" s="1958" t="n"/>
      <c r="U77" s="3058" t="n"/>
      <c r="V77" s="3063" t="n">
        <v>0</v>
      </c>
      <c r="W77" s="3064" t="n"/>
      <c r="X77" s="3064" t="n"/>
      <c r="Y77" s="3064" t="n"/>
      <c r="Z77" s="3064" t="n"/>
      <c r="AA77" s="3064" t="n">
        <v>0</v>
      </c>
      <c r="AB77" s="1958" t="n"/>
      <c r="AC77" s="938" t="n"/>
      <c r="AD77" s="3063" t="n">
        <v>0</v>
      </c>
      <c r="AE77" s="3064" t="n"/>
      <c r="AF77" s="3064" t="n"/>
      <c r="AG77" s="3064" t="n"/>
      <c r="AH77" s="3064" t="n"/>
      <c r="AI77" s="3064" t="n">
        <v>0</v>
      </c>
      <c r="AJ77" s="1958" t="n"/>
      <c r="AK77" s="938" t="n"/>
      <c r="AL77" s="3063" t="n">
        <v>0</v>
      </c>
      <c r="AM77" s="3064" t="n"/>
      <c r="AN77" s="3064" t="n"/>
      <c r="AO77" s="3064" t="n"/>
      <c r="AP77" s="3064" t="n"/>
      <c r="AQ77" s="3064" t="n"/>
      <c r="AR77" s="3064" t="n"/>
      <c r="AS77" s="1958" t="n"/>
      <c r="AT77" s="3059" t="n"/>
      <c r="AU77" s="3063" t="n"/>
      <c r="AV77" s="3064" t="n"/>
      <c r="AW77" s="3064" t="n"/>
      <c r="AX77" s="3064" t="n"/>
      <c r="AY77" s="3064" t="n"/>
      <c r="AZ77" s="3064" t="n"/>
      <c r="BA77" s="1958" t="n"/>
      <c r="BB77" s="938" t="n"/>
      <c r="BC77" s="2975" t="n"/>
      <c r="BD77" s="2891" t="n"/>
      <c r="BE77" s="2891" t="n"/>
      <c r="BF77" s="2891" t="n"/>
      <c r="BG77" s="2891" t="n"/>
      <c r="BH77" s="3064" t="n"/>
      <c r="BI77" s="1958" t="n"/>
      <c r="BJ77" s="3065" t="n"/>
      <c r="BK77" s="3063" t="n"/>
      <c r="BL77" s="3064" t="n"/>
      <c r="BM77" s="3064" t="n"/>
      <c r="BN77" s="3064" t="n"/>
      <c r="BO77" s="3064" t="n"/>
      <c r="BP77" s="3064" t="n"/>
      <c r="BQ77" s="3064" t="n"/>
      <c r="BR77" s="1958" t="n"/>
      <c r="BS77" s="3065" t="n"/>
      <c r="BT77" s="3063" t="n"/>
      <c r="BU77" s="3064" t="n"/>
      <c r="BV77" s="3064" t="n"/>
      <c r="BW77" s="3064" t="n"/>
      <c r="BX77" s="3064" t="n"/>
      <c r="BY77" s="3064" t="n"/>
      <c r="BZ77" s="1958" t="n"/>
      <c r="CA77" s="3028" t="n"/>
      <c r="CB77" s="3063" t="n"/>
      <c r="CC77" s="3064" t="n"/>
      <c r="CD77" s="3064" t="n"/>
      <c r="CE77" s="3064" t="n"/>
      <c r="CF77" s="3064" t="n"/>
      <c r="CG77" s="3064" t="n"/>
      <c r="CH77" s="1958" t="n"/>
      <c r="CI77" s="3028" t="n"/>
      <c r="CJ77" s="3063" t="n"/>
      <c r="CK77" s="3064" t="n"/>
      <c r="CL77" s="3064" t="n"/>
      <c r="CM77" s="3064" t="n"/>
      <c r="CN77" s="3064" t="n"/>
      <c r="CO77" s="3064" t="n"/>
      <c r="CP77" s="1958" t="n"/>
      <c r="CQ77" s="938" t="n"/>
      <c r="CR77" s="3063">
        <f>SUMIF($D$5:$CQ$5,CR$5,$D77:$CQ77)</f>
        <v/>
      </c>
      <c r="CS77" s="3064">
        <f>SUMIF($D$5:$CQ$5,CS$5,$D77:$CQ77)</f>
        <v/>
      </c>
      <c r="CT77" s="3064">
        <f>SUMIF($D$5:$CQ$5,CT$5,$D77:$CQ77)+SUMIF($D$5:$BI$5,CR$5,$D77:$BI77)</f>
        <v/>
      </c>
      <c r="CU77" s="3064">
        <f>+CR77-CS77</f>
        <v/>
      </c>
      <c r="CV77" s="3064">
        <f>+CR77-CT77</f>
        <v/>
      </c>
      <c r="CW77" s="3064">
        <f>SUMIF($D$5:$CQ$5,CW$5,$D77:$CQ77)</f>
        <v/>
      </c>
      <c r="CX77" s="1958">
        <f>IFERROR(CR77/CW77-1, "-")</f>
        <v/>
      </c>
      <c r="CY77" s="1137" t="n"/>
      <c r="CZ77" s="3066" t="n">
        <v>0</v>
      </c>
      <c r="DA77" s="3064" t="n">
        <v>0</v>
      </c>
      <c r="DB77" s="3064" t="n"/>
      <c r="DC77" s="3064" t="n"/>
      <c r="DD77" s="3064" t="n">
        <v>0</v>
      </c>
      <c r="DE77" s="1958">
        <f>+CZ77/DD77-1</f>
        <v/>
      </c>
      <c r="DF77" s="1958">
        <f>+DA77/DD77-1</f>
        <v/>
      </c>
      <c r="DG77" s="409">
        <f>+DB77/DD77-1</f>
        <v/>
      </c>
      <c r="DH77" s="409">
        <f>+DC77/DD77-1</f>
        <v/>
      </c>
      <c r="DI77" s="3051" t="n"/>
      <c r="DJ77" s="3041">
        <f>SUM(D77,J77,P77,V77,AD77,AL77,AU77,BC77,BK77,BT77,CB77,CJ77)-CR77</f>
        <v/>
      </c>
      <c r="DK77" s="3041">
        <f>SUM(E77,K77,Q77,W77,AE77,AM77,AV77,BD77,BL77,BU77,CC77,CK77)-CS77</f>
        <v/>
      </c>
      <c r="DL77" s="3041">
        <f>SUM(G77,M77,S77,AA77,AI77,AR77,AZ77,BH77,BQ77,BY77,CG77,CO77)-CW77</f>
        <v/>
      </c>
      <c r="DM77" s="3041">
        <f>SUM(D77,J77,P77,V77,AD77,AL77,AU77,BC77,,BN77,BV77,CD77,CL77)-CT77</f>
        <v/>
      </c>
      <c r="DN77" s="3051" t="n"/>
      <c r="DO77" s="3051" t="n"/>
      <c r="DP77" s="3067" t="n">
        <v>0</v>
      </c>
      <c r="DQ77" s="3053">
        <f>-CR77+DP77/10^6</f>
        <v/>
      </c>
      <c r="DR77" s="3041">
        <f>SUM(E77,K77,Q77,W77,AE77,AM77,AV77,BD77,BL77,BU77,CC77,CK77)-CS77</f>
        <v/>
      </c>
      <c r="DS77" s="3041">
        <f>SUM(D77,J77,P77,V77,AD77,AL77,AU77,BC77,,BN77,BV77,CD77,CL77)-CT77</f>
        <v/>
      </c>
      <c r="DT77" s="3054" t="n"/>
      <c r="DU77" s="865" t="n">
        <v>0</v>
      </c>
      <c r="DV77" s="3055">
        <f>DU77-CJ77</f>
        <v/>
      </c>
      <c r="DX77" s="2878">
        <f>(CS77-CZ77)*10^6</f>
        <v/>
      </c>
      <c r="DY77" s="2878">
        <f>(CT77-DC77)*10^6</f>
        <v/>
      </c>
      <c r="DZ77" s="2878">
        <f>(CW77-DD77)*10^6</f>
        <v/>
      </c>
      <c r="EB77" s="3056" t="n"/>
    </row>
    <row customFormat="1" customHeight="1" hidden="1" ht="16" outlineLevel="1" r="78" s="865">
      <c r="A78" s="863" t="n"/>
      <c r="B78" s="1998" t="inlineStr">
        <is>
          <t>Contrainte :SBEE</t>
        </is>
      </c>
      <c r="C78" s="2272" t="inlineStr">
        <is>
          <t>Opex72</t>
        </is>
      </c>
      <c r="D78" s="3111" t="n"/>
      <c r="E78" s="3112" t="n"/>
      <c r="F78" s="3112" t="n"/>
      <c r="G78" s="3112" t="n">
        <v>0</v>
      </c>
      <c r="H78" s="2000" t="n"/>
      <c r="I78" s="1942" t="n"/>
      <c r="J78" s="3111" t="n"/>
      <c r="K78" s="3112" t="n"/>
      <c r="L78" s="3112" t="n"/>
      <c r="M78" s="3112" t="n">
        <v>0</v>
      </c>
      <c r="N78" s="2000" t="n"/>
      <c r="O78" s="2001" t="n"/>
      <c r="P78" s="3111" t="n"/>
      <c r="Q78" s="3112" t="n"/>
      <c r="R78" s="3112" t="n"/>
      <c r="S78" s="3112" t="n">
        <v>0</v>
      </c>
      <c r="T78" s="2000" t="n"/>
      <c r="U78" s="3113" t="n"/>
      <c r="V78" s="3111" t="n"/>
      <c r="W78" s="3112" t="n"/>
      <c r="X78" s="3112" t="n"/>
      <c r="Y78" s="3112" t="n"/>
      <c r="Z78" s="3112" t="n"/>
      <c r="AA78" s="3112" t="n">
        <v>0</v>
      </c>
      <c r="AB78" s="2000" t="n"/>
      <c r="AC78" s="2001" t="n"/>
      <c r="AD78" s="3111" t="n"/>
      <c r="AE78" s="3112" t="n"/>
      <c r="AF78" s="3112" t="n"/>
      <c r="AG78" s="3112" t="n"/>
      <c r="AH78" s="3112" t="n"/>
      <c r="AI78" s="3112" t="n">
        <v>0</v>
      </c>
      <c r="AJ78" s="2000" t="n"/>
      <c r="AK78" s="2001" t="n"/>
      <c r="AL78" s="3111" t="n"/>
      <c r="AM78" s="3112" t="n"/>
      <c r="AN78" s="3112" t="n"/>
      <c r="AO78" s="3112" t="n"/>
      <c r="AP78" s="3112" t="n"/>
      <c r="AQ78" s="3112" t="n"/>
      <c r="AR78" s="3112" t="n"/>
      <c r="AS78" s="2000" t="n"/>
      <c r="AT78" s="3114" t="n"/>
      <c r="AU78" s="3111" t="n"/>
      <c r="AV78" s="3112" t="n"/>
      <c r="AW78" s="3112" t="n"/>
      <c r="AX78" s="3112" t="n"/>
      <c r="AY78" s="3112" t="n"/>
      <c r="AZ78" s="3112" t="n"/>
      <c r="BA78" s="2000" t="n"/>
      <c r="BB78" s="2001" t="n"/>
      <c r="BC78" s="3115" t="n"/>
      <c r="BD78" s="3029" t="n"/>
      <c r="BE78" s="3029" t="n"/>
      <c r="BF78" s="3029" t="n"/>
      <c r="BG78" s="3029" t="n"/>
      <c r="BH78" s="3112" t="n"/>
      <c r="BI78" s="2000" t="n"/>
      <c r="BJ78" s="3116" t="n"/>
      <c r="BK78" s="3111" t="n"/>
      <c r="BL78" s="3112" t="n"/>
      <c r="BM78" s="3112" t="n"/>
      <c r="BN78" s="3112" t="n"/>
      <c r="BO78" s="3112" t="n"/>
      <c r="BP78" s="3112" t="n"/>
      <c r="BQ78" s="3112" t="n"/>
      <c r="BR78" s="2000" t="n"/>
      <c r="BS78" s="3116" t="n"/>
      <c r="BT78" s="3111" t="n"/>
      <c r="BU78" s="3112" t="n"/>
      <c r="BV78" s="3112" t="n"/>
      <c r="BW78" s="3112" t="n"/>
      <c r="BX78" s="3112" t="n"/>
      <c r="BY78" s="3112" t="n"/>
      <c r="BZ78" s="2000" t="n"/>
      <c r="CA78" s="3028" t="n"/>
      <c r="CB78" s="3111" t="n"/>
      <c r="CC78" s="3112" t="n"/>
      <c r="CD78" s="3112" t="n"/>
      <c r="CE78" s="3112" t="n"/>
      <c r="CF78" s="3112" t="n"/>
      <c r="CG78" s="3112" t="n"/>
      <c r="CH78" s="2000" t="n"/>
      <c r="CI78" s="3028" t="n"/>
      <c r="CJ78" s="3111" t="n"/>
      <c r="CK78" s="3112" t="n"/>
      <c r="CL78" s="3112" t="n"/>
      <c r="CM78" s="3112" t="n"/>
      <c r="CN78" s="3112" t="n"/>
      <c r="CO78" s="3112" t="n"/>
      <c r="CP78" s="2000" t="n"/>
      <c r="CQ78" s="2001" t="n"/>
      <c r="CR78" s="3111">
        <f>SUMIF($D$5:$CQ$5,CR$5,$D78:$CQ78)</f>
        <v/>
      </c>
      <c r="CS78" s="3112">
        <f>SUMIF($D$5:$CQ$5,CS$5,$D78:$CQ78)</f>
        <v/>
      </c>
      <c r="CT78" s="3112">
        <f>SUMIF($D$5:$CQ$5,CT$5,$D78:$CQ78)+SUMIF($D$5:$BI$5,CR$5,$D78:$BI78)</f>
        <v/>
      </c>
      <c r="CU78" s="3112">
        <f>+CR78-CS78</f>
        <v/>
      </c>
      <c r="CV78" s="3112">
        <f>+CR78-CT78</f>
        <v/>
      </c>
      <c r="CW78" s="3112">
        <f>SUMIF($D$5:$CQ$5,CW$5,$D78:$CQ78)</f>
        <v/>
      </c>
      <c r="CX78" s="2000">
        <f>IFERROR(CR78/CW78-1, "-")</f>
        <v/>
      </c>
      <c r="CY78" s="1945" t="n"/>
      <c r="CZ78" s="3117" t="n">
        <v>0</v>
      </c>
      <c r="DA78" s="3112" t="n">
        <v>0</v>
      </c>
      <c r="DB78" s="3112" t="n"/>
      <c r="DC78" s="3112" t="n"/>
      <c r="DD78" s="3112" t="n">
        <v>0</v>
      </c>
      <c r="DE78" s="2000">
        <f>+CZ78/DD78-1</f>
        <v/>
      </c>
      <c r="DF78" s="2000">
        <f>+DA78/DD78-1</f>
        <v/>
      </c>
      <c r="DG78" s="2274">
        <f>+DB78/DD78-1</f>
        <v/>
      </c>
      <c r="DH78" s="2274">
        <f>+DC78/DD78-1</f>
        <v/>
      </c>
      <c r="DI78" s="3051" t="n"/>
      <c r="DJ78" s="3041">
        <f>SUM(D78,J78,P78,V78,AD78,AL78,AU78,BC78,BK78,BT78,CB78,CJ78)-CR78</f>
        <v/>
      </c>
      <c r="DK78" s="3041">
        <f>SUM(E78,K78,Q78,W78,AE78,AM78,AV78,BD78,BL78,BU78,CC78,CK78)-CS78</f>
        <v/>
      </c>
      <c r="DL78" s="3041">
        <f>SUM(G78,M78,S78,AA78,AI78,AR78,AZ78,BH78,BQ78,BY78,CG78,CO78)-CW78</f>
        <v/>
      </c>
      <c r="DM78" s="3041">
        <f>SUM(D78,J78,P78,V78,AD78,AL78,AU78,BC78,,BN78,BV78,CD78,CL78)-CT78</f>
        <v/>
      </c>
      <c r="DN78" s="3051" t="n"/>
      <c r="DO78" s="3051" t="n"/>
      <c r="DP78" s="3118" t="n"/>
      <c r="DQ78" s="3053">
        <f>-CR78+DP78/10^6</f>
        <v/>
      </c>
      <c r="DR78" s="3041">
        <f>SUM(E78,K78,Q78,W78,AE78,AM78,AV78,BD78,BL78,BU78,CC78,CK78)-CS78</f>
        <v/>
      </c>
      <c r="DS78" s="3041">
        <f>SUM(D78,J78,P78,V78,AD78,AL78,AU78,BC78,,BN78,BV78,CD78,CL78)-CT78</f>
        <v/>
      </c>
      <c r="DT78" s="3054" t="n"/>
      <c r="DV78" s="3055">
        <f>DU78-CJ78</f>
        <v/>
      </c>
      <c r="DX78" s="2878">
        <f>(CS78-CZ78)*10^6</f>
        <v/>
      </c>
      <c r="DY78" s="2878">
        <f>(CT78-DC78)*10^6</f>
        <v/>
      </c>
      <c r="DZ78" s="2878">
        <f>(CW78-DD78)*10^6</f>
        <v/>
      </c>
      <c r="EB78" s="3056" t="n"/>
    </row>
    <row collapsed="1" customHeight="1" ht="16" r="79" s="3">
      <c r="B79" s="2006" t="inlineStr">
        <is>
          <t>Lignes et réseaux (entretien &amp; achats)</t>
        </is>
      </c>
      <c r="C79" s="1952" t="inlineStr">
        <is>
          <t>Opex73</t>
        </is>
      </c>
      <c r="D79" s="2975" t="n">
        <v>554.674303</v>
      </c>
      <c r="E79" s="2891" t="n">
        <v>591.380420083333</v>
      </c>
      <c r="F79" s="2891" t="n">
        <v>-36.70611708333297</v>
      </c>
      <c r="G79" s="2891" t="n">
        <v>604.1125049999999</v>
      </c>
      <c r="H79" s="37" t="n">
        <v>-0.08183608448893132</v>
      </c>
      <c r="I79" s="1031" t="n"/>
      <c r="J79" s="2975" t="n">
        <v>631.8388629999999</v>
      </c>
      <c r="K79" s="2891" t="n">
        <v>591.642920083333</v>
      </c>
      <c r="L79" s="2891" t="n">
        <v>40.19594291666692</v>
      </c>
      <c r="M79" s="2891" t="n">
        <v>618.125282</v>
      </c>
      <c r="N79" s="37" t="n">
        <v>0.02218576298259212</v>
      </c>
      <c r="O79" s="1031" t="n"/>
      <c r="P79" s="2975" t="n">
        <v>584.941282</v>
      </c>
      <c r="Q79" s="2891" t="n">
        <v>592.247920083333</v>
      </c>
      <c r="R79" s="2891" t="n">
        <v>-7.306638083333041</v>
      </c>
      <c r="S79" s="2891" t="n">
        <v>460.627576</v>
      </c>
      <c r="T79" s="37" t="n">
        <v>0.2698789922208218</v>
      </c>
      <c r="U79" s="3058" t="n"/>
      <c r="V79" s="2975" t="n">
        <v>611.813643</v>
      </c>
      <c r="W79" s="2891" t="n">
        <v>595.627420083333</v>
      </c>
      <c r="X79" s="2891" t="n">
        <v>595.627420083333</v>
      </c>
      <c r="Y79" s="2891" t="n">
        <v>16.18622291666691</v>
      </c>
      <c r="Z79" s="2891" t="n">
        <v>16.18622291666691</v>
      </c>
      <c r="AA79" s="2891" t="n">
        <v>591.9081210000001</v>
      </c>
      <c r="AB79" s="37" t="n">
        <v>0.03362941188637603</v>
      </c>
      <c r="AC79" s="1031" t="n"/>
      <c r="AD79" s="2975" t="n">
        <v>638.115456</v>
      </c>
      <c r="AE79" s="2891" t="n">
        <v>596.654920083333</v>
      </c>
      <c r="AF79" s="2891" t="n">
        <v>596.654920083333</v>
      </c>
      <c r="AG79" s="2891" t="n">
        <v>41.46053591666703</v>
      </c>
      <c r="AH79" s="2891" t="n">
        <v>41.46053591666703</v>
      </c>
      <c r="AI79" s="2891" t="n">
        <v>579.3325170000001</v>
      </c>
      <c r="AJ79" s="37" t="n">
        <v>0.1014666659907162</v>
      </c>
      <c r="AK79" s="1031" t="n"/>
      <c r="AL79" s="2975" t="n">
        <v>627.5132209999999</v>
      </c>
      <c r="AM79" s="2891" t="n">
        <v>598.0249200833333</v>
      </c>
      <c r="AN79" s="2891" t="n">
        <v>0</v>
      </c>
      <c r="AO79" s="2891" t="n">
        <v>0</v>
      </c>
      <c r="AP79" s="2891" t="n">
        <v>29.48830091666662</v>
      </c>
      <c r="AQ79" s="3119" t="n">
        <v>627.5132209999999</v>
      </c>
      <c r="AR79" s="2891" t="n">
        <v>184.915818</v>
      </c>
      <c r="AS79" s="37" t="n">
        <v>2.393507531086388</v>
      </c>
      <c r="AT79" s="3059" t="n"/>
      <c r="AU79" s="2975" t="n"/>
      <c r="AV79" s="2891" t="n"/>
      <c r="AW79" s="2891" t="n"/>
      <c r="AX79" s="2891" t="n"/>
      <c r="AY79" s="2891" t="n"/>
      <c r="AZ79" s="2891" t="n"/>
      <c r="BA79" s="37" t="n"/>
      <c r="BB79" s="1031" t="n"/>
      <c r="BC79" s="2975" t="n"/>
      <c r="BD79" s="2891" t="n"/>
      <c r="BE79" s="2891" t="n"/>
      <c r="BF79" s="2891" t="n"/>
      <c r="BG79" s="2891" t="n"/>
      <c r="BH79" s="2891" t="n"/>
      <c r="BI79" s="37" t="n"/>
      <c r="BJ79" s="3058" t="n"/>
      <c r="BK79" s="2975" t="n"/>
      <c r="BL79" s="2891" t="n"/>
      <c r="BM79" s="2891" t="n"/>
      <c r="BN79" s="2891" t="n"/>
      <c r="BO79" s="2891" t="n"/>
      <c r="BP79" s="2891" t="n"/>
      <c r="BQ79" s="2891" t="n"/>
      <c r="BR79" s="37" t="n"/>
      <c r="BS79" s="3058" t="n"/>
      <c r="BT79" s="2975" t="n"/>
      <c r="BU79" s="2891" t="n"/>
      <c r="BV79" s="2891" t="n"/>
      <c r="BW79" s="2891" t="n"/>
      <c r="BX79" s="2891" t="n"/>
      <c r="BY79" s="2891" t="n"/>
      <c r="BZ79" s="37" t="n"/>
      <c r="CA79" s="3028" t="n"/>
      <c r="CB79" s="2975" t="n"/>
      <c r="CC79" s="2891" t="n"/>
      <c r="CD79" s="2891" t="n"/>
      <c r="CE79" s="2891" t="n"/>
      <c r="CF79" s="2891" t="n"/>
      <c r="CG79" s="2891" t="n"/>
      <c r="CH79" s="37" t="n"/>
      <c r="CI79" s="3028" t="n"/>
      <c r="CJ79" s="2975" t="n"/>
      <c r="CK79" s="2891" t="n"/>
      <c r="CL79" s="2891" t="n"/>
      <c r="CM79" s="2891" t="n"/>
      <c r="CN79" s="2891" t="n"/>
      <c r="CO79" s="2891" t="n"/>
      <c r="CP79" s="37" t="n"/>
      <c r="CQ79" s="1031" t="n"/>
      <c r="CR79" s="2975">
        <f>SUMIF($D$5:$CQ$5,CR$5,$D79:$CQ79)</f>
        <v/>
      </c>
      <c r="CS79" s="2891">
        <f>SUMIF($D$5:$CQ$5,CS$5,$D79:$CQ79)</f>
        <v/>
      </c>
      <c r="CT79" s="2891">
        <f>SUMIF($D$5:$CQ$5,CT$5,$D79:$CQ79)+SUMIF($D$5:$BI$5,CR$5,$D79:$BI79)</f>
        <v/>
      </c>
      <c r="CU79" s="2891">
        <f>+CR79-CS79</f>
        <v/>
      </c>
      <c r="CV79" s="2891">
        <f>+CR79-CT79</f>
        <v/>
      </c>
      <c r="CW79" s="2891">
        <f>SUMIF($D$5:$CQ$5,CW$5,$D79:$CQ79)</f>
        <v/>
      </c>
      <c r="CX79" s="37">
        <f>IFERROR(CR79/CW79-1, "-")</f>
        <v/>
      </c>
      <c r="CY79" s="1137" t="n"/>
      <c r="CZ79" s="3060" t="n">
        <v>7005.732790999999</v>
      </c>
      <c r="DA79" s="2891" t="n"/>
      <c r="DB79" s="2891" t="n"/>
      <c r="DC79" s="2891" t="n"/>
      <c r="DD79" s="2891" t="n">
        <v>6476.244688999999</v>
      </c>
      <c r="DE79" s="37">
        <f>+CZ79/DD79-1</f>
        <v/>
      </c>
      <c r="DF79" s="37">
        <f>+DA79/DD79-1</f>
        <v/>
      </c>
      <c r="DG79" s="722">
        <f>+DB79/DD79-1</f>
        <v/>
      </c>
      <c r="DH79" s="722">
        <f>+DC79/DD79-1</f>
        <v/>
      </c>
      <c r="DI79" s="3051" t="n"/>
      <c r="DJ79" s="3041">
        <f>SUM(D79,J79,P79,V79,AD79,AL79,AU79,BC79,BK79,BT79,CB79,CJ79)-CR79</f>
        <v/>
      </c>
      <c r="DK79" s="3041">
        <f>SUM(E79,K79,Q79,W79,AE79,AM79,AV79,BD79,BL79,BU79,CC79,CK79)-CS79</f>
        <v/>
      </c>
      <c r="DL79" s="3041">
        <f>SUM(G79,M79,S79,AA79,AI79,AR79,AZ79,BH79,BQ79,BY79,CG79,CO79)-CW79</f>
        <v/>
      </c>
      <c r="DM79" s="3041">
        <f>SUM(D79,J79,P79,V79,AD79,AL79,AU79,BC79,,BN79,BV79,CD79,CL79)-CT79</f>
        <v/>
      </c>
      <c r="DN79" s="3051" t="n"/>
      <c r="DO79" s="3051" t="n"/>
      <c r="DP79" s="3061">
        <f>SUM(DP80:DP96)</f>
        <v/>
      </c>
      <c r="DQ79" s="3053">
        <f>-CR79+DP79/10^6</f>
        <v/>
      </c>
      <c r="DR79" s="3041">
        <f>SUM(E79,K79,Q79,W79,AE79,AM79,AV79,BD79,BL79,BU79,CC79,CK79)-CS79</f>
        <v/>
      </c>
      <c r="DS79" s="3041">
        <f>SUM(D79,J79,P79,V79,AD79,AL79,AU79,BC79,,BN79,BV79,CD79,CL79)-CT79</f>
        <v/>
      </c>
      <c r="DT79" s="3054" t="n"/>
      <c r="DU79" s="863" t="n">
        <v>535.11528</v>
      </c>
      <c r="DV79" s="3055">
        <f>DU79-CJ79</f>
        <v/>
      </c>
      <c r="DX79" s="2878">
        <f>(CS79-CZ79)*10^6</f>
        <v/>
      </c>
      <c r="DY79" s="2878">
        <f>(CT79-DC79)*10^6</f>
        <v/>
      </c>
      <c r="DZ79" s="2878">
        <f>(CW79-DD79)*10^6</f>
        <v/>
      </c>
      <c r="EB79" s="3056" t="n"/>
    </row>
    <row customFormat="1" customHeight="1" hidden="1" ht="16" outlineLevel="1" r="80" s="424">
      <c r="A80" s="406" t="n"/>
      <c r="B80" s="1986" t="inlineStr">
        <is>
          <t>ACHATS PETIT MATERIEL ET OUTIL</t>
        </is>
      </c>
      <c r="C80" s="2272" t="inlineStr">
        <is>
          <t>Opex74</t>
        </is>
      </c>
      <c r="D80" s="3063" t="n">
        <v>0</v>
      </c>
      <c r="E80" s="3064" t="n">
        <v>0.5</v>
      </c>
      <c r="F80" s="3064" t="n"/>
      <c r="G80" s="3064" t="n">
        <v>0</v>
      </c>
      <c r="H80" s="1958" t="n"/>
      <c r="I80" s="1031" t="n"/>
      <c r="J80" s="3063" t="n">
        <v>0</v>
      </c>
      <c r="K80" s="3064" t="n">
        <v>0.5</v>
      </c>
      <c r="L80" s="3064" t="n"/>
      <c r="M80" s="3064" t="n">
        <v>0</v>
      </c>
      <c r="N80" s="1958" t="n"/>
      <c r="O80" s="938" t="n"/>
      <c r="P80" s="3063" t="n">
        <v>0</v>
      </c>
      <c r="Q80" s="3064" t="n">
        <v>0.5</v>
      </c>
      <c r="R80" s="3064" t="n"/>
      <c r="S80" s="3064" t="n">
        <v>0</v>
      </c>
      <c r="T80" s="1958" t="n"/>
      <c r="U80" s="3058" t="n"/>
      <c r="V80" s="3063" t="n">
        <v>0</v>
      </c>
      <c r="W80" s="3064" t="n">
        <v>0.5</v>
      </c>
      <c r="X80" s="3064" t="n">
        <v>0.5</v>
      </c>
      <c r="Y80" s="3064" t="n"/>
      <c r="Z80" s="3064" t="n"/>
      <c r="AA80" s="3064" t="n">
        <v>0</v>
      </c>
      <c r="AB80" s="1958" t="n"/>
      <c r="AC80" s="938" t="n"/>
      <c r="AD80" s="3063" t="n">
        <v>0</v>
      </c>
      <c r="AE80" s="3064" t="n">
        <v>0.5</v>
      </c>
      <c r="AF80" s="3064" t="n">
        <v>0.5</v>
      </c>
      <c r="AG80" s="3064" t="n"/>
      <c r="AH80" s="3064" t="n"/>
      <c r="AI80" s="3064" t="n">
        <v>0</v>
      </c>
      <c r="AJ80" s="1958" t="n"/>
      <c r="AK80" s="938" t="n"/>
      <c r="AL80" s="3063" t="n"/>
      <c r="AM80" s="3064" t="n">
        <v>0.5</v>
      </c>
      <c r="AN80" s="3064" t="n"/>
      <c r="AO80" s="3064" t="n"/>
      <c r="AP80" s="3064" t="n"/>
      <c r="AQ80" s="3064" t="n"/>
      <c r="AR80" s="3064" t="n"/>
      <c r="AS80" s="1958" t="n"/>
      <c r="AT80" s="3059" t="n"/>
      <c r="AU80" s="3063" t="n"/>
      <c r="AV80" s="3064" t="n"/>
      <c r="AW80" s="3064" t="n"/>
      <c r="AX80" s="3064" t="n"/>
      <c r="AY80" s="3064" t="n"/>
      <c r="AZ80" s="3064" t="n"/>
      <c r="BA80" s="1958" t="n"/>
      <c r="BB80" s="938" t="n"/>
      <c r="BC80" s="2975" t="n"/>
      <c r="BD80" s="2891" t="n"/>
      <c r="BE80" s="2891" t="n"/>
      <c r="BF80" s="2891" t="n"/>
      <c r="BG80" s="2891" t="n"/>
      <c r="BH80" s="3064" t="n"/>
      <c r="BI80" s="1958" t="n"/>
      <c r="BJ80" s="3065" t="n"/>
      <c r="BK80" s="3063" t="n"/>
      <c r="BL80" s="3064" t="n"/>
      <c r="BM80" s="3064" t="n"/>
      <c r="BN80" s="3064" t="n"/>
      <c r="BO80" s="3064" t="n"/>
      <c r="BP80" s="3064" t="n"/>
      <c r="BQ80" s="3064" t="n"/>
      <c r="BR80" s="1958" t="n"/>
      <c r="BS80" s="3065" t="n"/>
      <c r="BT80" s="3063" t="n"/>
      <c r="BU80" s="3064" t="n"/>
      <c r="BV80" s="3064" t="n"/>
      <c r="BW80" s="3064" t="n"/>
      <c r="BX80" s="3064" t="n"/>
      <c r="BY80" s="3064" t="n"/>
      <c r="BZ80" s="1958" t="n"/>
      <c r="CA80" s="3028" t="n"/>
      <c r="CB80" s="3063" t="n"/>
      <c r="CC80" s="3064" t="n"/>
      <c r="CD80" s="3064" t="n"/>
      <c r="CE80" s="3064" t="n"/>
      <c r="CF80" s="3064" t="n"/>
      <c r="CG80" s="3064" t="n"/>
      <c r="CH80" s="1958" t="n"/>
      <c r="CI80" s="3028" t="n"/>
      <c r="CJ80" s="3063" t="n"/>
      <c r="CK80" s="3064" t="n"/>
      <c r="CL80" s="3064" t="n"/>
      <c r="CM80" s="3064" t="n"/>
      <c r="CN80" s="3064" t="n"/>
      <c r="CO80" s="3064" t="n"/>
      <c r="CP80" s="1958" t="n"/>
      <c r="CQ80" s="938" t="n"/>
      <c r="CR80" s="3063">
        <f>SUMIF($D$5:$CQ$5,CR$5,$D80:$CQ80)</f>
        <v/>
      </c>
      <c r="CS80" s="3064">
        <f>SUMIF($D$5:$CQ$5,CS$5,$D80:$CQ80)</f>
        <v/>
      </c>
      <c r="CT80" s="3064">
        <f>SUMIF($D$5:$CQ$5,CT$5,$D80:$CQ80)+SUMIF($D$5:$BI$5,CR$5,$D80:$BI80)</f>
        <v/>
      </c>
      <c r="CU80" s="3064">
        <f>+CR80-CS80</f>
        <v/>
      </c>
      <c r="CV80" s="3064">
        <f>+CR80-CT80</f>
        <v/>
      </c>
      <c r="CW80" s="3064">
        <f>SUMIF($D$5:$CQ$5,CW$5,$D80:$CQ80)</f>
        <v/>
      </c>
      <c r="CX80" s="1958">
        <f>IFERROR(CR80/CW80-1, "-")</f>
        <v/>
      </c>
      <c r="CY80" s="1137" t="n"/>
      <c r="CZ80" s="3066" t="n">
        <v>6</v>
      </c>
      <c r="DA80" s="3064" t="n">
        <v>4.5</v>
      </c>
      <c r="DB80" s="3064" t="n"/>
      <c r="DC80" s="3064" t="n"/>
      <c r="DD80" s="3064" t="n">
        <v>0</v>
      </c>
      <c r="DE80" s="1958" t="n"/>
      <c r="DF80" s="1958" t="n"/>
      <c r="DG80" s="409">
        <f>+DB80/DD80-1</f>
        <v/>
      </c>
      <c r="DH80" s="409">
        <f>+DC80/DD80-1</f>
        <v/>
      </c>
      <c r="DI80" s="3051" t="n"/>
      <c r="DJ80" s="3041">
        <f>SUM(D80,J80,P80,V80,AD80,AL80,AU80,BC80,BK80,BT80,CB80,CJ80)-CR80</f>
        <v/>
      </c>
      <c r="DK80" s="3041">
        <f>SUM(E80,K80,Q80,W80,AE80,AM80,AV80,BD80,BL80,BU80,CC80,CK80)-CS80</f>
        <v/>
      </c>
      <c r="DL80" s="3041">
        <f>SUM(G80,M80,S80,AA80,AI80,AR80,AZ80,BH80,BQ80,BY80,CG80,CO80)-CW80</f>
        <v/>
      </c>
      <c r="DM80" s="3041">
        <f>SUM(D80,J80,P80,V80,AD80,AL80,AU80,BC80,,BN80,BV80,CD80,CL80)-CT80</f>
        <v/>
      </c>
      <c r="DN80" s="3051" t="n"/>
      <c r="DO80" s="3051" t="n"/>
      <c r="DP80" s="3067" t="n">
        <v>0</v>
      </c>
      <c r="DQ80" s="3053">
        <f>-CR80+DP80/10^6</f>
        <v/>
      </c>
      <c r="DR80" s="3041">
        <f>SUM(E80,K80,Q80,W80,AE80,AM80,AV80,BD80,BL80,BU80,CC80,CK80)-CS80</f>
        <v/>
      </c>
      <c r="DS80" s="3041">
        <f>SUM(D80,J80,P80,V80,AD80,AL80,AU80,BC80,,BN80,BV80,CD80,CL80)-CT80</f>
        <v/>
      </c>
      <c r="DT80" s="3054" t="n"/>
      <c r="DU80" s="865" t="n">
        <v>0</v>
      </c>
      <c r="DV80" s="3055">
        <f>DU80-CJ80</f>
        <v/>
      </c>
      <c r="DX80" s="2878">
        <f>(CS80-CZ80)*10^6</f>
        <v/>
      </c>
      <c r="DY80" s="2878">
        <f>(CT80-DC80)*10^6</f>
        <v/>
      </c>
      <c r="DZ80" s="2878">
        <f>(CW80-DD80)*10^6</f>
        <v/>
      </c>
      <c r="EB80" s="3056" t="n"/>
    </row>
    <row customFormat="1" customHeight="1" hidden="1" ht="16" outlineLevel="1" r="81" s="424">
      <c r="A81" s="406" t="n"/>
      <c r="B81" s="1986" t="inlineStr">
        <is>
          <t>ENTRETIEN ET REPARATIONS BATS</t>
        </is>
      </c>
      <c r="C81" s="2272" t="inlineStr">
        <is>
          <t>Opex75</t>
        </is>
      </c>
      <c r="D81" s="3063" t="n"/>
      <c r="E81" s="3064" t="n">
        <v>0</v>
      </c>
      <c r="F81" s="3064" t="n"/>
      <c r="G81" s="3064" t="n">
        <v>0</v>
      </c>
      <c r="H81" s="1958" t="n"/>
      <c r="I81" s="1031" t="n"/>
      <c r="J81" s="3063" t="n"/>
      <c r="K81" s="3064" t="n">
        <v>0</v>
      </c>
      <c r="L81" s="3064" t="n"/>
      <c r="M81" s="3064" t="n">
        <v>0</v>
      </c>
      <c r="N81" s="1958" t="n"/>
      <c r="O81" s="938" t="n"/>
      <c r="P81" s="3063" t="n"/>
      <c r="Q81" s="3064" t="n">
        <v>0</v>
      </c>
      <c r="R81" s="3064" t="n"/>
      <c r="S81" s="3064" t="n">
        <v>0</v>
      </c>
      <c r="T81" s="1958" t="n"/>
      <c r="U81" s="3058" t="n"/>
      <c r="V81" s="3063" t="n"/>
      <c r="W81" s="3064" t="n">
        <v>0</v>
      </c>
      <c r="X81" s="3064" t="n">
        <v>0</v>
      </c>
      <c r="Y81" s="3064" t="n"/>
      <c r="Z81" s="3064" t="n"/>
      <c r="AA81" s="3064" t="n">
        <v>0</v>
      </c>
      <c r="AB81" s="1958" t="n"/>
      <c r="AC81" s="938" t="n"/>
      <c r="AD81" s="3063" t="n"/>
      <c r="AE81" s="3064" t="n">
        <v>0</v>
      </c>
      <c r="AF81" s="3064" t="n">
        <v>0</v>
      </c>
      <c r="AG81" s="3064" t="n"/>
      <c r="AH81" s="3064" t="n"/>
      <c r="AI81" s="3064" t="n">
        <v>0</v>
      </c>
      <c r="AJ81" s="1958" t="n"/>
      <c r="AK81" s="938" t="n"/>
      <c r="AL81" s="3063" t="n"/>
      <c r="AM81" s="3064" t="n">
        <v>0</v>
      </c>
      <c r="AN81" s="3064" t="n"/>
      <c r="AO81" s="3064" t="n"/>
      <c r="AP81" s="3064" t="n"/>
      <c r="AQ81" s="3064" t="n"/>
      <c r="AR81" s="3064" t="n"/>
      <c r="AS81" s="1958" t="n"/>
      <c r="AT81" s="3059" t="n"/>
      <c r="AU81" s="3063" t="n"/>
      <c r="AV81" s="3064" t="n"/>
      <c r="AW81" s="3064" t="n"/>
      <c r="AX81" s="3064" t="n"/>
      <c r="AY81" s="3064" t="n"/>
      <c r="AZ81" s="3064" t="n"/>
      <c r="BA81" s="1958" t="n"/>
      <c r="BB81" s="938" t="n"/>
      <c r="BC81" s="2975" t="n"/>
      <c r="BD81" s="2891" t="n"/>
      <c r="BE81" s="2891" t="n"/>
      <c r="BF81" s="2891" t="n"/>
      <c r="BG81" s="2891" t="n"/>
      <c r="BH81" s="3064" t="n"/>
      <c r="BI81" s="1958" t="n"/>
      <c r="BJ81" s="3065" t="n"/>
      <c r="BK81" s="3063" t="n"/>
      <c r="BL81" s="3064" t="n"/>
      <c r="BM81" s="3064" t="n"/>
      <c r="BN81" s="3064" t="n"/>
      <c r="BO81" s="3064" t="n"/>
      <c r="BP81" s="3064" t="n"/>
      <c r="BQ81" s="3064" t="n"/>
      <c r="BR81" s="1958" t="n"/>
      <c r="BS81" s="3065" t="n"/>
      <c r="BT81" s="3063" t="n"/>
      <c r="BU81" s="3064" t="n"/>
      <c r="BV81" s="3064" t="n"/>
      <c r="BW81" s="3064" t="n"/>
      <c r="BX81" s="3064" t="n"/>
      <c r="BY81" s="3064" t="n"/>
      <c r="BZ81" s="1958" t="n"/>
      <c r="CA81" s="3028" t="n"/>
      <c r="CB81" s="3063" t="n"/>
      <c r="CC81" s="3064" t="n"/>
      <c r="CD81" s="3064" t="n"/>
      <c r="CE81" s="3064" t="n"/>
      <c r="CF81" s="3064" t="n"/>
      <c r="CG81" s="3064" t="n"/>
      <c r="CH81" s="1958" t="n"/>
      <c r="CI81" s="3028" t="n"/>
      <c r="CJ81" s="3063" t="n"/>
      <c r="CK81" s="3064" t="n"/>
      <c r="CL81" s="3064" t="n"/>
      <c r="CM81" s="3064" t="n"/>
      <c r="CN81" s="3064" t="n"/>
      <c r="CO81" s="3064" t="n"/>
      <c r="CP81" s="1958" t="n"/>
      <c r="CQ81" s="938" t="n"/>
      <c r="CR81" s="3063">
        <f>SUMIF($D$5:$CQ$5,CR$5,$D81:$CQ81)</f>
        <v/>
      </c>
      <c r="CS81" s="3064">
        <f>SUMIF($D$5:$CQ$5,CS$5,$D81:$CQ81)</f>
        <v/>
      </c>
      <c r="CT81" s="3064">
        <f>SUMIF($D$5:$CQ$5,CT$5,$D81:$CQ81)+SUMIF($D$5:$BI$5,CR$5,$D81:$BI81)</f>
        <v/>
      </c>
      <c r="CU81" s="3064">
        <f>+CR81-CS81</f>
        <v/>
      </c>
      <c r="CV81" s="3064">
        <f>+CR81-CT81</f>
        <v/>
      </c>
      <c r="CW81" s="3064">
        <f>SUMIF($D$5:$CQ$5,CW$5,$D81:$CQ81)</f>
        <v/>
      </c>
      <c r="CX81" s="1958">
        <f>IFERROR(CR81/CW81-1, "-")</f>
        <v/>
      </c>
      <c r="CY81" s="1137" t="n"/>
      <c r="CZ81" s="3066" t="n">
        <v>0</v>
      </c>
      <c r="DA81" s="3064" t="n">
        <v>0</v>
      </c>
      <c r="DB81" s="3064" t="n"/>
      <c r="DC81" s="3064" t="n"/>
      <c r="DD81" s="3064" t="n">
        <v>0</v>
      </c>
      <c r="DE81" s="1958" t="n"/>
      <c r="DF81" s="1958" t="n"/>
      <c r="DG81" s="409">
        <f>+DB81/DD81-1</f>
        <v/>
      </c>
      <c r="DH81" s="409">
        <f>+DC81/DD81-1</f>
        <v/>
      </c>
      <c r="DI81" s="3051" t="n"/>
      <c r="DJ81" s="3041">
        <f>SUM(D81,J81,P81,V81,AD81,AL81,AU81,BC81,BK81,BT81,CB81,CJ81)-CR81</f>
        <v/>
      </c>
      <c r="DK81" s="3041">
        <f>SUM(E81,K81,Q81,W81,AE81,AM81,AV81,BD81,BL81,BU81,CC81,CK81)-CS81</f>
        <v/>
      </c>
      <c r="DL81" s="3041">
        <f>SUM(G81,M81,S81,AA81,AI81,AR81,AZ81,BH81,BQ81,BY81,CG81,CO81)-CW81</f>
        <v/>
      </c>
      <c r="DM81" s="3041">
        <f>SUM(D81,J81,P81,V81,AD81,AL81,AU81,BC81,,BN81,BV81,CD81,CL81)-CT81</f>
        <v/>
      </c>
      <c r="DN81" s="3051" t="n"/>
      <c r="DO81" s="3051" t="n"/>
      <c r="DP81" s="3067" t="n"/>
      <c r="DQ81" s="3053">
        <f>-CR81+DP81/10^6</f>
        <v/>
      </c>
      <c r="DR81" s="3041">
        <f>SUM(E81,K81,Q81,W81,AE81,AM81,AV81,BD81,BL81,BU81,CC81,CK81)-CS81</f>
        <v/>
      </c>
      <c r="DS81" s="3041">
        <f>SUM(D81,J81,P81,V81,AD81,AL81,AU81,BC81,,BN81,BV81,CD81,CL81)-CT81</f>
        <v/>
      </c>
      <c r="DT81" s="3054" t="n"/>
      <c r="DU81" s="865" t="n"/>
      <c r="DV81" s="3055">
        <f>DU81-CJ81</f>
        <v/>
      </c>
      <c r="DX81" s="2878">
        <f>(CS81-CZ81)*10^6</f>
        <v/>
      </c>
      <c r="DY81" s="2878">
        <f>(CT81-DC81)*10^6</f>
        <v/>
      </c>
      <c r="DZ81" s="2878">
        <f>(CW81-DD81)*10^6</f>
        <v/>
      </c>
      <c r="EB81" s="3056" t="n"/>
    </row>
    <row customFormat="1" customHeight="1" hidden="1" ht="16" outlineLevel="1" r="82" s="424">
      <c r="A82" s="406" t="n"/>
      <c r="B82" s="1986" t="inlineStr">
        <is>
          <t>ENTRETIEN ET REPARATIONS SITES</t>
        </is>
      </c>
      <c r="C82" s="2272" t="inlineStr">
        <is>
          <t>Opex76</t>
        </is>
      </c>
      <c r="D82" s="3081" t="n">
        <v>165.134198</v>
      </c>
      <c r="E82" s="3064" t="n">
        <v>163.893847916667</v>
      </c>
      <c r="F82" s="3064" t="n"/>
      <c r="G82" s="3064" t="n">
        <v>246.447239</v>
      </c>
      <c r="H82" s="1958" t="n"/>
      <c r="I82" s="1031" t="n"/>
      <c r="J82" s="3081" t="n">
        <v>134.569939</v>
      </c>
      <c r="K82" s="3120" t="n">
        <v>163.893847916667</v>
      </c>
      <c r="L82" s="3099" t="n"/>
      <c r="M82" s="3064" t="n">
        <v>204.028823</v>
      </c>
      <c r="N82" s="1958" t="n"/>
      <c r="O82" s="938" t="n"/>
      <c r="P82" s="3081" t="n">
        <v>144.935212</v>
      </c>
      <c r="Q82" s="3120" t="n">
        <v>164.148847916667</v>
      </c>
      <c r="R82" s="3099" t="n"/>
      <c r="S82" s="3064" t="n">
        <v>71.74289</v>
      </c>
      <c r="T82" s="1958" t="n"/>
      <c r="U82" s="3058" t="n"/>
      <c r="V82" s="3081" t="n">
        <v>145.28608</v>
      </c>
      <c r="W82" s="3120" t="n">
        <v>167.265847916667</v>
      </c>
      <c r="X82" s="3121" t="n">
        <v>142.767406416667</v>
      </c>
      <c r="Y82" s="3064" t="n"/>
      <c r="Z82" s="3064" t="n"/>
      <c r="AA82" s="3064" t="n">
        <v>242.652359</v>
      </c>
      <c r="AB82" s="1958" t="n"/>
      <c r="AC82" s="938" t="n"/>
      <c r="AD82" s="3081" t="n">
        <v>198.916811</v>
      </c>
      <c r="AE82" s="3120" t="n">
        <v>168.030847916667</v>
      </c>
      <c r="AF82" s="3120" t="n">
        <v>143.860385416667</v>
      </c>
      <c r="AG82" s="3064" t="n"/>
      <c r="AH82" s="3064" t="n"/>
      <c r="AI82" s="3064" t="n">
        <v>145.88186</v>
      </c>
      <c r="AJ82" s="1958" t="n"/>
      <c r="AK82" s="938" t="n"/>
      <c r="AL82" s="3081" t="n">
        <v>143.07643</v>
      </c>
      <c r="AM82" s="3120" t="n">
        <v>169.0508479166667</v>
      </c>
      <c r="AN82" s="3120" t="n"/>
      <c r="AO82" s="3120" t="n"/>
      <c r="AP82" s="3064" t="n"/>
      <c r="AQ82" s="3064" t="n"/>
      <c r="AR82" s="3064" t="n"/>
      <c r="AS82" s="1958" t="n"/>
      <c r="AT82" s="3059" t="n"/>
      <c r="AU82" s="3081" t="n"/>
      <c r="AV82" s="3120" t="n"/>
      <c r="AW82" s="3120" t="n"/>
      <c r="AX82" s="3064" t="n"/>
      <c r="AY82" s="3064" t="n"/>
      <c r="AZ82" s="3064" t="n"/>
      <c r="BA82" s="1958" t="n"/>
      <c r="BB82" s="938" t="n"/>
      <c r="BC82" s="3105" t="n"/>
      <c r="BD82" s="2891" t="n"/>
      <c r="BE82" s="2891" t="n"/>
      <c r="BF82" s="2891" t="n"/>
      <c r="BG82" s="2891" t="n"/>
      <c r="BH82" s="3064" t="n"/>
      <c r="BI82" s="1958" t="n"/>
      <c r="BJ82" s="3065" t="n"/>
      <c r="BK82" s="3081" t="n"/>
      <c r="BL82" s="3064" t="n"/>
      <c r="BM82" s="3064" t="n"/>
      <c r="BN82" s="3064" t="n"/>
      <c r="BO82" s="3064" t="n"/>
      <c r="BP82" s="3064" t="n"/>
      <c r="BQ82" s="3064" t="n"/>
      <c r="BR82" s="1958" t="n"/>
      <c r="BS82" s="3065" t="n"/>
      <c r="BT82" s="3081" t="n"/>
      <c r="BU82" s="3064" t="n"/>
      <c r="BV82" s="3064" t="n"/>
      <c r="BW82" s="3064" t="n"/>
      <c r="BX82" s="3064" t="n"/>
      <c r="BY82" s="3064" t="n"/>
      <c r="BZ82" s="1958" t="n"/>
      <c r="CA82" s="3028" t="n"/>
      <c r="CB82" s="3092" t="n"/>
      <c r="CC82" s="3064" t="n"/>
      <c r="CD82" s="3064" t="n"/>
      <c r="CE82" s="3064" t="n"/>
      <c r="CF82" s="3064" t="n"/>
      <c r="CG82" s="3064" t="n"/>
      <c r="CH82" s="1958" t="n"/>
      <c r="CI82" s="3028" t="n"/>
      <c r="CJ82" s="3092" t="n"/>
      <c r="CK82" s="3064" t="n"/>
      <c r="CL82" s="3064" t="n"/>
      <c r="CM82" s="3064" t="n"/>
      <c r="CN82" s="3064" t="n"/>
      <c r="CO82" s="3064" t="n"/>
      <c r="CP82" s="1958" t="n"/>
      <c r="CQ82" s="938" t="n"/>
      <c r="CR82" s="3102">
        <f>SUMIF($D$5:$CQ$5,CR$5,$D82:$CQ82)</f>
        <v/>
      </c>
      <c r="CS82" s="3064">
        <f>SUMIF($D$5:$CQ$5,CS$5,$D82:$CQ82)</f>
        <v/>
      </c>
      <c r="CT82" s="3064">
        <f>SUMIF($D$5:$CQ$5,CT$5,$D82:$CQ82)+SUMIF($D$5:$BI$5,CR$5,$D82:$BI82)</f>
        <v/>
      </c>
      <c r="CU82" s="3064">
        <f>+CR82-CS82</f>
        <v/>
      </c>
      <c r="CV82" s="3064">
        <f>+CR82-CT82</f>
        <v/>
      </c>
      <c r="CW82" s="3064">
        <f>SUMIF($D$5:$CQ$5,CW$5,$D82:$CQ82)</f>
        <v/>
      </c>
      <c r="CX82" s="1958">
        <f>IFERROR(CR82/CW82-1, "-")</f>
        <v/>
      </c>
      <c r="CY82" s="1137" t="n"/>
      <c r="CZ82" s="3066" t="n">
        <v>2027.155925</v>
      </c>
      <c r="DA82" s="3120" t="n">
        <v>1597.99658875</v>
      </c>
      <c r="DB82" s="3120" t="n"/>
      <c r="DC82" s="3064" t="n"/>
      <c r="DD82" s="3120" t="n">
        <v>1533.223261</v>
      </c>
      <c r="DE82" s="1958">
        <f>+CZ82/DD82-1</f>
        <v/>
      </c>
      <c r="DF82" s="1958">
        <f>+DA82/DD82-1</f>
        <v/>
      </c>
      <c r="DG82" s="409">
        <f>+DB82/DD82-1</f>
        <v/>
      </c>
      <c r="DH82" s="409">
        <f>+DC82/DD82-1</f>
        <v/>
      </c>
      <c r="DI82" s="3051" t="n"/>
      <c r="DJ82" s="3041">
        <f>SUM(D82,J82,P82,V82,AD82,AL82,AU82,BC82,BK82,BT82,CB82,CJ82)-CR82</f>
        <v/>
      </c>
      <c r="DK82" s="3041">
        <f>SUM(E82,K82,Q82,W82,AE82,AM82,AV82,BD82,BL82,BU82,CC82,CK82)-CS82</f>
        <v/>
      </c>
      <c r="DL82" s="3041">
        <f>SUM(G82,M82,S82,AA82,AI82,AR82,AZ82,BH82,BQ82,BY82,CG82,CO82)-CW82</f>
        <v/>
      </c>
      <c r="DM82" s="3041">
        <f>SUM(D82,J82,P82,V82,AD82,AL82,AU82,BC82,,BN82,BV82,CD82,CL82)-CT82</f>
        <v/>
      </c>
      <c r="DN82" s="3051" t="n"/>
      <c r="DO82" s="3051" t="n"/>
      <c r="DP82" s="3110" t="n">
        <v>1375989178</v>
      </c>
      <c r="DQ82" s="3053">
        <f>-CR82+DP82/10^6</f>
        <v/>
      </c>
      <c r="DR82" s="3041">
        <f>SUM(E82,K82,Q82,W82,AE82,AM82,AV82,BD82,BL82,BU82,CC82,CK82)-CS82</f>
        <v/>
      </c>
      <c r="DS82" s="3041">
        <f>SUM(D82,J82,P82,V82,AD82,AL82,AU82,BC82,,BN82,BV82,CD82,CL82)-CT82</f>
        <v/>
      </c>
      <c r="DT82" s="3054" t="n"/>
      <c r="DU82" s="865" t="n">
        <v>188.742867</v>
      </c>
      <c r="DV82" s="3055">
        <f>DU82-CJ82</f>
        <v/>
      </c>
      <c r="DX82" s="2878">
        <f>(CS82-CZ82)*10^6</f>
        <v/>
      </c>
      <c r="DY82" s="2878">
        <f>(CT82-DC82)*10^6</f>
        <v/>
      </c>
      <c r="DZ82" s="2878">
        <f>(CW82-DD82)*10^6</f>
        <v/>
      </c>
      <c r="EB82" s="3056" t="n"/>
    </row>
    <row customFormat="1" customHeight="1" hidden="1" ht="16" outlineLevel="1" r="83" s="424">
      <c r="A83" s="406" t="n"/>
      <c r="B83" s="1986" t="inlineStr">
        <is>
          <t>VARIATION DE STOCKS AUTRES APPRO DT</t>
        </is>
      </c>
      <c r="C83" s="2272" t="inlineStr">
        <is>
          <t>Opex77</t>
        </is>
      </c>
      <c r="D83" s="3063" t="n">
        <v>-21.624101</v>
      </c>
      <c r="E83" s="3064" t="n"/>
      <c r="F83" s="3064" t="n"/>
      <c r="G83" s="3064" t="n">
        <v>-29.169905</v>
      </c>
      <c r="H83" s="1958" t="n"/>
      <c r="I83" s="1031" t="n"/>
      <c r="J83" s="3063" t="n">
        <v>11.139503</v>
      </c>
      <c r="K83" s="3064" t="n"/>
      <c r="L83" s="3099" t="n"/>
      <c r="M83" s="3064" t="n">
        <v>27.015399</v>
      </c>
      <c r="N83" s="1958" t="n"/>
      <c r="O83" s="938" t="n"/>
      <c r="P83" s="3063" t="n">
        <v>2.745293</v>
      </c>
      <c r="Q83" s="3064" t="n"/>
      <c r="R83" s="3099" t="n"/>
      <c r="S83" s="3064" t="n">
        <v>-6.720023</v>
      </c>
      <c r="T83" s="1958" t="n"/>
      <c r="U83" s="3058" t="n"/>
      <c r="V83" s="3063" t="n">
        <v>-18.024155</v>
      </c>
      <c r="W83" s="3064" t="n"/>
      <c r="X83" s="3064" t="n"/>
      <c r="Y83" s="3064" t="n"/>
      <c r="Z83" s="3064" t="n"/>
      <c r="AA83" s="3064" t="n">
        <v>-75.215926</v>
      </c>
      <c r="AB83" s="1958" t="n"/>
      <c r="AC83" s="938" t="n"/>
      <c r="AD83" s="3063" t="n">
        <v>-62.79578</v>
      </c>
      <c r="AE83" s="3064" t="n"/>
      <c r="AF83" s="3064" t="n"/>
      <c r="AG83" s="3064" t="n"/>
      <c r="AH83" s="3064" t="n"/>
      <c r="AI83" s="3064" t="n">
        <v>50.794752</v>
      </c>
      <c r="AJ83" s="1958" t="n"/>
      <c r="AK83" s="938" t="n"/>
      <c r="AL83" s="3063" t="n">
        <v>8.510021999999999</v>
      </c>
      <c r="AM83" s="3064" t="n"/>
      <c r="AN83" s="3064" t="n"/>
      <c r="AO83" s="3064" t="n"/>
      <c r="AP83" s="3064" t="n"/>
      <c r="AQ83" s="3064" t="n"/>
      <c r="AR83" s="3064" t="n"/>
      <c r="AS83" s="1958" t="n"/>
      <c r="AT83" s="3059" t="n"/>
      <c r="AU83" s="3063" t="n"/>
      <c r="AV83" s="3064" t="n"/>
      <c r="AW83" s="3064" t="n"/>
      <c r="AX83" s="3064" t="n"/>
      <c r="AY83" s="3064" t="n"/>
      <c r="AZ83" s="3064" t="n"/>
      <c r="BA83" s="1958" t="n"/>
      <c r="BB83" s="938" t="n"/>
      <c r="BC83" s="2975" t="n"/>
      <c r="BD83" s="2891" t="n"/>
      <c r="BE83" s="2891" t="n"/>
      <c r="BF83" s="2891" t="n"/>
      <c r="BG83" s="2891" t="n"/>
      <c r="BH83" s="3064" t="n"/>
      <c r="BI83" s="1958" t="n"/>
      <c r="BJ83" s="3065" t="n"/>
      <c r="BK83" s="3063" t="n"/>
      <c r="BL83" s="3064" t="n"/>
      <c r="BM83" s="3064" t="n"/>
      <c r="BN83" s="3064" t="n"/>
      <c r="BO83" s="3064" t="n"/>
      <c r="BP83" s="3064" t="n"/>
      <c r="BQ83" s="3064" t="n"/>
      <c r="BR83" s="1958" t="n"/>
      <c r="BS83" s="3065" t="n"/>
      <c r="BT83" s="3063" t="n"/>
      <c r="BU83" s="3064" t="n"/>
      <c r="BV83" s="3064" t="n"/>
      <c r="BW83" s="3064" t="n"/>
      <c r="BX83" s="3064" t="n"/>
      <c r="BY83" s="3064" t="n"/>
      <c r="BZ83" s="1958" t="n"/>
      <c r="CA83" s="3028" t="n"/>
      <c r="CB83" s="3063" t="n"/>
      <c r="CC83" s="3064" t="n"/>
      <c r="CD83" s="3064" t="n"/>
      <c r="CE83" s="3064" t="n"/>
      <c r="CF83" s="3064" t="n"/>
      <c r="CG83" s="3064" t="n"/>
      <c r="CH83" s="1958" t="n"/>
      <c r="CI83" s="3028" t="n"/>
      <c r="CJ83" s="3063" t="n"/>
      <c r="CK83" s="3064" t="n"/>
      <c r="CL83" s="3064" t="n"/>
      <c r="CM83" s="3064" t="n"/>
      <c r="CN83" s="3064" t="n"/>
      <c r="CO83" s="3064" t="n"/>
      <c r="CP83" s="1958" t="n"/>
      <c r="CQ83" s="938" t="n"/>
      <c r="CR83" s="3063">
        <f>SUMIF($D$5:$CQ$5,CR$5,$D83:$CQ83)</f>
        <v/>
      </c>
      <c r="CS83" s="3064">
        <f>SUMIF($D$5:$CQ$5,CS$5,$D83:$CQ83)</f>
        <v/>
      </c>
      <c r="CT83" s="3064">
        <f>SUMIF($D$5:$CQ$5,CT$5,$D83:$CQ83)+SUMIF($D$5:$BI$5,CR$5,$D83:$BI83)</f>
        <v/>
      </c>
      <c r="CU83" s="3064">
        <f>+CR83-CS83</f>
        <v/>
      </c>
      <c r="CV83" s="3064">
        <f>+CR83-CT83</f>
        <v/>
      </c>
      <c r="CW83" s="3064">
        <f>SUMIF($D$5:$CQ$5,CW$5,$D83:$CQ83)</f>
        <v/>
      </c>
      <c r="CX83" s="1958">
        <f>IFERROR(CR83/CW83-1, "-")</f>
        <v/>
      </c>
      <c r="CY83" s="1137" t="n"/>
      <c r="CZ83" s="3066" t="n">
        <v>0</v>
      </c>
      <c r="DA83" s="3064" t="n">
        <v>-7.739305</v>
      </c>
      <c r="DB83" s="3064" t="n"/>
      <c r="DC83" s="3064" t="n"/>
      <c r="DD83" s="3064" t="n">
        <v>-39.419054</v>
      </c>
      <c r="DE83" s="1958">
        <f>+CZ83/DD83-1</f>
        <v/>
      </c>
      <c r="DF83" s="1958">
        <f>+DA83/DD83-1</f>
        <v/>
      </c>
      <c r="DG83" s="409">
        <f>+DB83/DD83-1</f>
        <v/>
      </c>
      <c r="DH83" s="409">
        <f>+DC83/DD83-1</f>
        <v/>
      </c>
      <c r="DI83" s="3051" t="n"/>
      <c r="DJ83" s="3041">
        <f>SUM(D83,J83,P83,V83,AD83,AL83,AU83,BC83,BK83,BT83,CB83,CJ83)-CR83</f>
        <v/>
      </c>
      <c r="DK83" s="3041">
        <f>SUM(E83,K83,Q83,W83,AE83,AM83,AV83,BD83,BL83,BU83,CC83,CK83)-CS83</f>
        <v/>
      </c>
      <c r="DL83" s="3041">
        <f>SUM(G83,M83,S83,AA83,AI83,AR83,AZ83,BH83,BQ83,BY83,CG83,CO83)-CW83</f>
        <v/>
      </c>
      <c r="DM83" s="3041">
        <f>SUM(D83,J83,P83,V83,AD83,AL83,AU83,BC83,,BN83,BV83,CD83,CL83)-CT83</f>
        <v/>
      </c>
      <c r="DN83" s="3051" t="n"/>
      <c r="DO83" s="3051" t="n"/>
      <c r="DP83" s="3067" t="n">
        <v>24074962</v>
      </c>
      <c r="DQ83" s="3053">
        <f>-CR83+DP83/10^6</f>
        <v/>
      </c>
      <c r="DR83" s="3041">
        <f>SUM(E83,K83,Q83,W83,AE83,AM83,AV83,BD83,BL83,BU83,CC83,CK83)-CS83</f>
        <v/>
      </c>
      <c r="DS83" s="3041">
        <f>SUM(D83,J83,P83,V83,AD83,AL83,AU83,BC83,,BN83,BV83,CD83,CL83)-CT83</f>
        <v/>
      </c>
      <c r="DT83" s="3054" t="n"/>
      <c r="DU83" s="865" t="n">
        <v>-63.494016</v>
      </c>
      <c r="DV83" s="3055">
        <f>DU83-CJ83</f>
        <v/>
      </c>
      <c r="DX83" s="2878">
        <f>(CS83-CZ83)*10^6</f>
        <v/>
      </c>
      <c r="DY83" s="2878">
        <f>(CT83-DC83)*10^6</f>
        <v/>
      </c>
      <c r="DZ83" s="2878">
        <f>(CW83-DD83)*10^6</f>
        <v/>
      </c>
      <c r="EB83" s="3056" t="n"/>
    </row>
    <row customFormat="1" customHeight="1" hidden="1" ht="16" outlineLevel="1" r="84" s="424">
      <c r="A84" s="406" t="n"/>
      <c r="B84" s="1986" t="inlineStr">
        <is>
          <t>ENTRETIEN ET REPARATIONS EQUIP</t>
        </is>
      </c>
      <c r="C84" s="2272" t="inlineStr">
        <is>
          <t>Opex78</t>
        </is>
      </c>
      <c r="D84" s="3063" t="n">
        <v>14.993301</v>
      </c>
      <c r="E84" s="3064" t="n">
        <v>0</v>
      </c>
      <c r="F84" s="3064" t="n"/>
      <c r="G84" s="3064" t="n">
        <v>15.353437</v>
      </c>
      <c r="H84" s="1958" t="n"/>
      <c r="I84" s="1031" t="n"/>
      <c r="J84" s="3063" t="n">
        <v>8.407418</v>
      </c>
      <c r="K84" s="3064" t="n">
        <v>0</v>
      </c>
      <c r="L84" s="3064" t="n"/>
      <c r="M84" s="3064" t="n">
        <v>18.432561</v>
      </c>
      <c r="N84" s="1958" t="n"/>
      <c r="O84" s="938" t="n"/>
      <c r="P84" s="3063" t="n">
        <v>7.242861</v>
      </c>
      <c r="Q84" s="3064" t="n">
        <v>0</v>
      </c>
      <c r="R84" s="3064" t="n"/>
      <c r="S84" s="3064" t="n">
        <v>3.458419</v>
      </c>
      <c r="T84" s="1958" t="n"/>
      <c r="U84" s="3058" t="n"/>
      <c r="V84" s="3063" t="n">
        <v>24.720291</v>
      </c>
      <c r="W84" s="3064" t="n">
        <v>0</v>
      </c>
      <c r="X84" s="3064" t="n">
        <v>10</v>
      </c>
      <c r="Y84" s="3064" t="n"/>
      <c r="Z84" s="3064" t="n"/>
      <c r="AA84" s="3064" t="n">
        <v>23.253474</v>
      </c>
      <c r="AB84" s="1958" t="n"/>
      <c r="AC84" s="938" t="n"/>
      <c r="AD84" s="3063" t="n">
        <v>44.650006</v>
      </c>
      <c r="AE84" s="3064" t="n">
        <v>0</v>
      </c>
      <c r="AF84" s="3064" t="n">
        <v>10</v>
      </c>
      <c r="AG84" s="3064" t="n"/>
      <c r="AH84" s="3064" t="n"/>
      <c r="AI84" s="3064" t="n">
        <v>36.973682</v>
      </c>
      <c r="AJ84" s="1958" t="n"/>
      <c r="AK84" s="938" t="n"/>
      <c r="AL84" s="3063" t="n">
        <v>18.31692</v>
      </c>
      <c r="AM84" s="3064" t="n">
        <v>0</v>
      </c>
      <c r="AN84" s="3064" t="n"/>
      <c r="AO84" s="3064" t="n"/>
      <c r="AP84" s="3064" t="n"/>
      <c r="AQ84" s="3064" t="n"/>
      <c r="AR84" s="3064" t="n"/>
      <c r="AS84" s="1958" t="n"/>
      <c r="AT84" s="3059" t="n"/>
      <c r="AU84" s="3063" t="n"/>
      <c r="AV84" s="3064" t="n"/>
      <c r="AW84" s="3064" t="n"/>
      <c r="AX84" s="3064" t="n"/>
      <c r="AY84" s="3064" t="n"/>
      <c r="AZ84" s="3064" t="n"/>
      <c r="BA84" s="1958" t="n"/>
      <c r="BB84" s="938" t="n"/>
      <c r="BC84" s="2975" t="n"/>
      <c r="BD84" s="2891" t="n"/>
      <c r="BE84" s="2891" t="n"/>
      <c r="BF84" s="2891" t="n"/>
      <c r="BG84" s="2891" t="n"/>
      <c r="BH84" s="3064" t="n"/>
      <c r="BI84" s="1958" t="n"/>
      <c r="BJ84" s="3065" t="n"/>
      <c r="BK84" s="3063" t="n"/>
      <c r="BL84" s="3064" t="n"/>
      <c r="BM84" s="3064" t="n"/>
      <c r="BN84" s="3064" t="n"/>
      <c r="BO84" s="3064" t="n"/>
      <c r="BP84" s="3064" t="n"/>
      <c r="BQ84" s="3064" t="n"/>
      <c r="BR84" s="1958" t="n"/>
      <c r="BS84" s="3065" t="n"/>
      <c r="BT84" s="3063" t="n"/>
      <c r="BU84" s="3064" t="n"/>
      <c r="BV84" s="3064" t="n"/>
      <c r="BW84" s="3064" t="n"/>
      <c r="BX84" s="3064" t="n"/>
      <c r="BY84" s="3064" t="n"/>
      <c r="BZ84" s="1958" t="n"/>
      <c r="CA84" s="3028" t="n"/>
      <c r="CB84" s="3063" t="n"/>
      <c r="CC84" s="3064" t="n"/>
      <c r="CD84" s="3064" t="n"/>
      <c r="CE84" s="3064" t="n"/>
      <c r="CF84" s="3064" t="n"/>
      <c r="CG84" s="3064" t="n"/>
      <c r="CH84" s="1958" t="n"/>
      <c r="CI84" s="3028" t="n"/>
      <c r="CJ84" s="3063" t="n"/>
      <c r="CK84" s="3064" t="n"/>
      <c r="CL84" s="3064" t="n"/>
      <c r="CM84" s="3064" t="n"/>
      <c r="CN84" s="3064" t="n"/>
      <c r="CO84" s="3064" t="n"/>
      <c r="CP84" s="1958" t="n"/>
      <c r="CQ84" s="938" t="n"/>
      <c r="CR84" s="3102">
        <f>SUMIF($D$5:$CQ$5,CR$5,$D84:$CQ84)</f>
        <v/>
      </c>
      <c r="CS84" s="3064">
        <f>SUMIF($D$5:$CQ$5,CS$5,$D84:$CQ84)</f>
        <v/>
      </c>
      <c r="CT84" s="3064">
        <f>SUMIF($D$5:$CQ$5,CT$5,$D84:$CQ84)+SUMIF($D$5:$BI$5,CR$5,$D84:$BI84)</f>
        <v/>
      </c>
      <c r="CU84" s="3064">
        <f>+CR84-CS84</f>
        <v/>
      </c>
      <c r="CV84" s="3064">
        <f>+CR84-CT84</f>
        <v/>
      </c>
      <c r="CW84" s="3064">
        <f>SUMIF($D$5:$CQ$5,CW$5,$D84:$CQ84)</f>
        <v/>
      </c>
      <c r="CX84" s="1958">
        <f>IFERROR(CR84/CW84-1, "-")</f>
        <v/>
      </c>
      <c r="CY84" s="1137" t="n"/>
      <c r="CZ84" s="3066" t="n">
        <v>0</v>
      </c>
      <c r="DA84" s="3064" t="n">
        <v>120.64358</v>
      </c>
      <c r="DB84" s="3064" t="n"/>
      <c r="DC84" s="3064" t="n"/>
      <c r="DD84" s="3064" t="n">
        <v>189.619437</v>
      </c>
      <c r="DE84" s="1958">
        <f>+CZ84/DD84-1</f>
        <v/>
      </c>
      <c r="DF84" s="1958">
        <f>+DA84/DD84-1</f>
        <v/>
      </c>
      <c r="DG84" s="409">
        <f>+DB84/DD84-1</f>
        <v/>
      </c>
      <c r="DH84" s="409">
        <f>+DC84/DD84-1</f>
        <v/>
      </c>
      <c r="DI84" s="3051" t="n"/>
      <c r="DJ84" s="3041">
        <f>SUM(D84,J84,P84,V84,AD84,AL84,AU84,BC84,BK84,BT84,CB84,CJ84)-CR84</f>
        <v/>
      </c>
      <c r="DK84" s="3041">
        <f>SUM(E84,K84,Q84,W84,AE84,AM84,AV84,BD84,BL84,BU84,CC84,CK84)-CS84</f>
        <v/>
      </c>
      <c r="DL84" s="3041">
        <f>SUM(G84,M84,S84,AA84,AI84,AR84,AZ84,BH84,BQ84,BY84,CG84,CO84)-CW84</f>
        <v/>
      </c>
      <c r="DM84" s="3041">
        <f>SUM(D84,J84,P84,V84,AD84,AL84,AU84,BC84,,BN84,BV84,CD84,CL84)-CT84</f>
        <v/>
      </c>
      <c r="DN84" s="3051" t="n"/>
      <c r="DO84" s="3051" t="n"/>
      <c r="DP84" s="3067" t="n">
        <v>190417513</v>
      </c>
      <c r="DQ84" s="3053">
        <f>-CR84+DP84/10^6</f>
        <v/>
      </c>
      <c r="DR84" s="3041">
        <f>SUM(E84,K84,Q84,W84,AE84,AM84,AV84,BD84,BL84,BU84,CC84,CK84)-CS84</f>
        <v/>
      </c>
      <c r="DS84" s="3041">
        <f>SUM(D84,J84,P84,V84,AD84,AL84,AU84,BC84,,BN84,BV84,CD84,CL84)-CT84</f>
        <v/>
      </c>
      <c r="DT84" s="3054" t="n"/>
      <c r="DU84" s="865" t="n">
        <v>-0.798076</v>
      </c>
      <c r="DV84" s="3055">
        <f>DU84-CJ84</f>
        <v/>
      </c>
      <c r="DX84" s="2878">
        <f>(CS84-CZ84)*10^6</f>
        <v/>
      </c>
      <c r="DY84" s="2878">
        <f>(CT84-DC84)*10^6</f>
        <v/>
      </c>
      <c r="DZ84" s="2878">
        <f>(CW84-DD84)*10^6</f>
        <v/>
      </c>
      <c r="EB84" s="3056" t="n"/>
    </row>
    <row customFormat="1" customHeight="1" hidden="1" ht="16" outlineLevel="1" r="85" s="808">
      <c r="A85" s="807" t="n"/>
      <c r="B85" s="2008" t="inlineStr">
        <is>
          <t>MAINTENANCE EQUIPEMENTS TECHNI</t>
        </is>
      </c>
      <c r="C85" s="2272" t="inlineStr">
        <is>
          <t>Opex79</t>
        </is>
      </c>
      <c r="D85" s="3122" t="n">
        <v>138.961362</v>
      </c>
      <c r="E85" s="3123" t="n">
        <v>173.01668</v>
      </c>
      <c r="F85" s="3123" t="n"/>
      <c r="G85" s="3123" t="n">
        <v>51.584482</v>
      </c>
      <c r="H85" s="2011" t="n"/>
      <c r="I85" s="1302" t="n"/>
      <c r="J85" s="3122" t="n">
        <v>118.157672</v>
      </c>
      <c r="K85" s="3123" t="n">
        <v>173.01668</v>
      </c>
      <c r="L85" s="3123" t="n"/>
      <c r="M85" s="3123" t="n">
        <v>59.386811</v>
      </c>
      <c r="N85" s="2011" t="n"/>
      <c r="O85" s="2012" t="n"/>
      <c r="P85" s="3122" t="n">
        <v>114.466259</v>
      </c>
      <c r="Q85" s="3123" t="n">
        <v>173.01668</v>
      </c>
      <c r="R85" s="3123" t="n"/>
      <c r="S85" s="3123" t="n">
        <v>55.096484</v>
      </c>
      <c r="T85" s="2011" t="n"/>
      <c r="U85" s="3124" t="n"/>
      <c r="V85" s="3125" t="n">
        <v>130.629661</v>
      </c>
      <c r="W85" s="3123" t="n">
        <v>173.01668</v>
      </c>
      <c r="X85" s="3123" t="n">
        <v>126.76668</v>
      </c>
      <c r="Y85" s="3123" t="n"/>
      <c r="Z85" s="3123" t="n"/>
      <c r="AA85" s="3123" t="n">
        <v>55.277644</v>
      </c>
      <c r="AB85" s="2011" t="n"/>
      <c r="AC85" s="2012" t="n"/>
      <c r="AD85" s="3125" t="n">
        <v>129.696234</v>
      </c>
      <c r="AE85" s="3123" t="n">
        <v>173.01668</v>
      </c>
      <c r="AF85" s="3123" t="n">
        <v>126.76668</v>
      </c>
      <c r="AG85" s="3123" t="n"/>
      <c r="AH85" s="3123" t="n"/>
      <c r="AI85" s="3123" t="n">
        <v>35.557831</v>
      </c>
      <c r="AJ85" s="2011" t="n"/>
      <c r="AK85" s="2012" t="n"/>
      <c r="AL85" s="3125" t="n">
        <v>130.629662</v>
      </c>
      <c r="AM85" s="3123" t="n">
        <v>173.01668</v>
      </c>
      <c r="AN85" s="3123" t="n"/>
      <c r="AO85" s="3123" t="n"/>
      <c r="AP85" s="3123" t="n"/>
      <c r="AQ85" s="3123" t="n"/>
      <c r="AR85" s="3123" t="n"/>
      <c r="AS85" s="2011" t="n"/>
      <c r="AT85" s="3126" t="n"/>
      <c r="AU85" s="3092" t="n"/>
      <c r="AV85" s="3123" t="n"/>
      <c r="AW85" s="3127" t="n"/>
      <c r="AX85" s="3123" t="n"/>
      <c r="AY85" s="3123" t="n"/>
      <c r="AZ85" s="3123" t="n"/>
      <c r="BA85" s="2011" t="n"/>
      <c r="BB85" s="2012" t="n"/>
      <c r="BC85" s="3105" t="n"/>
      <c r="BD85" s="2887" t="n"/>
      <c r="BE85" s="2887" t="n"/>
      <c r="BF85" s="2887" t="n"/>
      <c r="BG85" s="2887" t="n"/>
      <c r="BH85" s="3123" t="n"/>
      <c r="BI85" s="2011" t="n"/>
      <c r="BJ85" s="3128" t="n"/>
      <c r="BK85" s="3081" t="n"/>
      <c r="BL85" s="3123" t="n"/>
      <c r="BM85" s="3123" t="n"/>
      <c r="BN85" s="3123" t="n"/>
      <c r="BO85" s="3123" t="n"/>
      <c r="BP85" s="3123" t="n"/>
      <c r="BQ85" s="3123" t="n"/>
      <c r="BR85" s="2011" t="n"/>
      <c r="BS85" s="3128" t="n"/>
      <c r="BT85" s="3081" t="n"/>
      <c r="BU85" s="3123" t="n"/>
      <c r="BV85" s="3123" t="n"/>
      <c r="BW85" s="3123" t="n"/>
      <c r="BX85" s="3123" t="n"/>
      <c r="BY85" s="3123" t="n"/>
      <c r="BZ85" s="2011" t="n"/>
      <c r="CA85" s="3028" t="n"/>
      <c r="CB85" s="3081" t="n"/>
      <c r="CC85" s="3123" t="n"/>
      <c r="CD85" s="3123" t="n"/>
      <c r="CE85" s="3123" t="n"/>
      <c r="CF85" s="3123" t="n"/>
      <c r="CG85" s="3123" t="n"/>
      <c r="CH85" s="2011" t="n"/>
      <c r="CI85" s="3028" t="n"/>
      <c r="CJ85" s="3081" t="n"/>
      <c r="CK85" s="3123" t="n"/>
      <c r="CL85" s="3123" t="n"/>
      <c r="CM85" s="3123" t="n"/>
      <c r="CN85" s="3123" t="n"/>
      <c r="CO85" s="3123" t="n"/>
      <c r="CP85" s="2011" t="n"/>
      <c r="CQ85" s="2012" t="n"/>
      <c r="CR85" s="3129">
        <f>SUMIF($D$5:$CQ$5,CR$5,$D85:$CQ85)</f>
        <v/>
      </c>
      <c r="CS85" s="3123">
        <f>SUMIF($D$5:$CQ$5,CS$5,$D85:$CQ85)</f>
        <v/>
      </c>
      <c r="CT85" s="3123">
        <f>SUMIF($D$5:$CQ$5,CT$5,$D85:$CQ85)+SUMIF($D$5:$BI$5,CR$5,$D85:$BI85)</f>
        <v/>
      </c>
      <c r="CU85" s="3123">
        <f>+CR85-CS85</f>
        <v/>
      </c>
      <c r="CV85" s="3123">
        <f>+CR85-CT85</f>
        <v/>
      </c>
      <c r="CW85" s="3123">
        <f>SUMIF($D$5:$CQ$5,CW$5,$D85:$CQ85)</f>
        <v/>
      </c>
      <c r="CX85" s="2011">
        <f>IFERROR(CR85/CW85-1, "-")</f>
        <v/>
      </c>
      <c r="CY85" s="2018" t="n"/>
      <c r="CZ85" s="3130" t="n">
        <v>2076.200159999999</v>
      </c>
      <c r="DA85" s="3123" t="n">
        <v>1512.485413</v>
      </c>
      <c r="DB85" s="3123" t="n"/>
      <c r="DC85" s="3123" t="n"/>
      <c r="DD85" s="3123" t="n">
        <v>1185.521419</v>
      </c>
      <c r="DE85" s="2011">
        <f>+CZ85/DD85-1</f>
        <v/>
      </c>
      <c r="DF85" s="2011">
        <f>+DA85/DD85-1</f>
        <v/>
      </c>
      <c r="DG85" s="2275">
        <f>+DB85/DD85-1</f>
        <v/>
      </c>
      <c r="DH85" s="2275">
        <f>+DC85/DD85-1</f>
        <v/>
      </c>
      <c r="DI85" s="3051" t="n"/>
      <c r="DJ85" s="3041">
        <f>SUM(D85,J85,P85,V85,AD85,AL85,AU85,BC85,BK85,BT85,CB85,CJ85)-CR85</f>
        <v/>
      </c>
      <c r="DK85" s="3041">
        <f>SUM(E85,K85,Q85,W85,AE85,AM85,AV85,BD85,BL85,BU85,CC85,CK85)-CS85</f>
        <v/>
      </c>
      <c r="DL85" s="3041">
        <f>SUM(G85,M85,S85,AA85,AI85,AR85,AZ85,BH85,BQ85,BY85,CG85,CO85)-CW85</f>
        <v/>
      </c>
      <c r="DM85" s="3041">
        <f>SUM(D85,J85,P85,V85,AD85,AL85,AU85,BC85,,BN85,BV85,CD85,CL85)-CT85</f>
        <v/>
      </c>
      <c r="DN85" s="3051" t="n"/>
      <c r="DO85" s="3051" t="n"/>
      <c r="DP85" s="3131" t="n">
        <v>1056881347</v>
      </c>
      <c r="DQ85" s="3053">
        <f>-CR85+DP85/10^6</f>
        <v/>
      </c>
      <c r="DR85" s="3041">
        <f>SUM(E85,K85,Q85,W85,AE85,AM85,AV85,BD85,BL85,BU85,CC85,CK85)-CS85</f>
        <v/>
      </c>
      <c r="DS85" s="3041">
        <f>SUM(D85,J85,P85,V85,AD85,AL85,AU85,BC85,,BN85,BV85,CD85,CL85)-CT85</f>
        <v/>
      </c>
      <c r="DT85" s="3054" t="n"/>
      <c r="DU85" s="865" t="n">
        <v>128.640072</v>
      </c>
      <c r="DV85" s="3055">
        <f>DU85-CJ85</f>
        <v/>
      </c>
      <c r="DX85" s="2878">
        <f>(CS85-CZ85)*10^6</f>
        <v/>
      </c>
      <c r="DY85" s="2878">
        <f>(CT85-DC85)*10^6</f>
        <v/>
      </c>
      <c r="DZ85" s="2878">
        <f>(CW85-DD85)*10^6</f>
        <v/>
      </c>
      <c r="EB85" s="3056" t="n"/>
    </row>
    <row customFormat="1" customHeight="1" hidden="1" ht="16" outlineLevel="1" r="86" s="424">
      <c r="A86" s="406" t="n"/>
      <c r="B86" s="1986" t="inlineStr">
        <is>
          <t>LOYERS D'ESPACES EN CO-LOCATIO</t>
        </is>
      </c>
      <c r="C86" s="2272" t="inlineStr">
        <is>
          <t>Opex80</t>
        </is>
      </c>
      <c r="D86" s="3064" t="n">
        <v>18.701503</v>
      </c>
      <c r="E86" s="3064" t="n">
        <v>5.5</v>
      </c>
      <c r="F86" s="3064" t="n"/>
      <c r="G86" s="3064" t="n">
        <v>48.940736</v>
      </c>
      <c r="H86" s="1958" t="n"/>
      <c r="I86" s="1031" t="n"/>
      <c r="J86" s="3064" t="n">
        <v>18.701503</v>
      </c>
      <c r="K86" s="3064" t="n">
        <v>5.5</v>
      </c>
      <c r="L86" s="3099" t="n"/>
      <c r="M86" s="3064" t="n">
        <v>48.940738</v>
      </c>
      <c r="N86" s="1958" t="n"/>
      <c r="O86" s="938" t="n"/>
      <c r="P86" s="3064" t="n">
        <v>18.701503</v>
      </c>
      <c r="Q86" s="3064" t="n">
        <v>5.5</v>
      </c>
      <c r="R86" s="3099" t="n"/>
      <c r="S86" s="3064" t="n">
        <v>49.202804</v>
      </c>
      <c r="T86" s="1958" t="n"/>
      <c r="U86" s="3058" t="n"/>
      <c r="V86" s="3064" t="n">
        <v>34.33604</v>
      </c>
      <c r="W86" s="3064" t="n">
        <v>5.5</v>
      </c>
      <c r="X86" s="3064" t="n">
        <v>18.701503</v>
      </c>
      <c r="Y86" s="3064" t="n"/>
      <c r="Z86" s="3064" t="n"/>
      <c r="AA86" s="3064" t="n">
        <v>41.040046</v>
      </c>
      <c r="AB86" s="1958" t="n"/>
      <c r="AC86" s="938" t="n"/>
      <c r="AD86" s="3064" t="n">
        <v>34.336039</v>
      </c>
      <c r="AE86" s="3064" t="n">
        <v>5.5</v>
      </c>
      <c r="AF86" s="3064" t="n">
        <v>18.701503</v>
      </c>
      <c r="AG86" s="3064" t="n"/>
      <c r="AH86" s="3064" t="n"/>
      <c r="AI86" s="3064" t="n">
        <v>37.5538</v>
      </c>
      <c r="AJ86" s="1958" t="n"/>
      <c r="AK86" s="938" t="n"/>
      <c r="AL86" s="3064" t="n">
        <v>34.33604</v>
      </c>
      <c r="AM86" s="3064" t="n">
        <v>5.5</v>
      </c>
      <c r="AN86" s="3132" t="n"/>
      <c r="AO86" s="3132" t="n"/>
      <c r="AP86" s="3064" t="n"/>
      <c r="AQ86" s="3064" t="n"/>
      <c r="AR86" s="3064" t="n"/>
      <c r="AS86" s="1958" t="n"/>
      <c r="AT86" s="3059" t="n"/>
      <c r="AU86" s="3064" t="n"/>
      <c r="AV86" s="3064" t="n"/>
      <c r="AW86" s="3132" t="n"/>
      <c r="AX86" s="3064" t="n"/>
      <c r="AY86" s="3064" t="n"/>
      <c r="AZ86" s="3064" t="n"/>
      <c r="BA86" s="1958" t="n"/>
      <c r="BB86" s="938" t="n"/>
      <c r="BC86" s="2891" t="n"/>
      <c r="BD86" s="2891" t="n"/>
      <c r="BE86" s="2891" t="n"/>
      <c r="BF86" s="2891" t="n"/>
      <c r="BG86" s="2891" t="n"/>
      <c r="BH86" s="3064" t="n"/>
      <c r="BI86" s="1958" t="n"/>
      <c r="BJ86" s="3065" t="n"/>
      <c r="BK86" s="3064" t="n"/>
      <c r="BL86" s="3064" t="n"/>
      <c r="BM86" s="3064" t="n"/>
      <c r="BN86" s="3064" t="n"/>
      <c r="BO86" s="3064" t="n"/>
      <c r="BP86" s="3064" t="n"/>
      <c r="BQ86" s="3064" t="n"/>
      <c r="BR86" s="1958" t="n"/>
      <c r="BS86" s="3065" t="n"/>
      <c r="BT86" s="3064" t="n"/>
      <c r="BU86" s="3064" t="n"/>
      <c r="BV86" s="3064" t="n"/>
      <c r="BW86" s="3064" t="n"/>
      <c r="BX86" s="3064" t="n"/>
      <c r="BY86" s="3064" t="n"/>
      <c r="BZ86" s="1958" t="n"/>
      <c r="CA86" s="3028" t="n"/>
      <c r="CB86" s="3121" t="n"/>
      <c r="CC86" s="3064" t="n"/>
      <c r="CD86" s="3064" t="n"/>
      <c r="CE86" s="3064" t="n"/>
      <c r="CF86" s="3064" t="n"/>
      <c r="CG86" s="3064" t="n"/>
      <c r="CH86" s="1958" t="n"/>
      <c r="CI86" s="3028" t="n"/>
      <c r="CJ86" s="3121" t="n"/>
      <c r="CK86" s="3064" t="n"/>
      <c r="CL86" s="3064" t="n"/>
      <c r="CM86" s="3064" t="n"/>
      <c r="CN86" s="3064" t="n"/>
      <c r="CO86" s="3064" t="n"/>
      <c r="CP86" s="1958" t="n"/>
      <c r="CQ86" s="938" t="n"/>
      <c r="CR86" s="3102">
        <f>SUMIF($D$5:$CQ$5,CR$5,$D86:$CQ86)</f>
        <v/>
      </c>
      <c r="CS86" s="3064">
        <f>SUMIF($D$5:$CQ$5,CS$5,$D86:$CQ86)</f>
        <v/>
      </c>
      <c r="CT86" s="3064">
        <f>SUMIF($D$5:$CQ$5,CT$5,$D86:$CQ86)+SUMIF($D$5:$BI$5,CR$5,$D86:$BI86)</f>
        <v/>
      </c>
      <c r="CU86" s="3064">
        <f>+CR86-CS86</f>
        <v/>
      </c>
      <c r="CV86" s="3064">
        <f>+CR86-CT86</f>
        <v/>
      </c>
      <c r="CW86" s="3064">
        <f>SUMIF($D$5:$CQ$5,CW$5,$D86:$CQ86)</f>
        <v/>
      </c>
      <c r="CX86" s="1958">
        <f>IFERROR(CR86/CW86-1, "-")</f>
        <v/>
      </c>
      <c r="CY86" s="1137" t="n"/>
      <c r="CZ86" s="3066" t="n">
        <v>66</v>
      </c>
      <c r="DA86" s="3064" t="n">
        <v>224.418036</v>
      </c>
      <c r="DB86" s="3132" t="n"/>
      <c r="DC86" s="3064" t="n"/>
      <c r="DD86" s="3132" t="n">
        <v>308.448984</v>
      </c>
      <c r="DE86" s="1958">
        <f>+CZ86/DD86-1</f>
        <v/>
      </c>
      <c r="DF86" s="1958">
        <f>+DA86/DD86-1</f>
        <v/>
      </c>
      <c r="DG86" s="409">
        <f>+DB86/DD86-1</f>
        <v/>
      </c>
      <c r="DH86" s="409">
        <f>+DC86/DD86-1</f>
        <v/>
      </c>
      <c r="DI86" s="3051" t="n"/>
      <c r="DJ86" s="3041">
        <f>SUM(D86,J86,P86,V86,AD86,AL86,AU86,BC86,BK86,BT86,CB86,CJ86)-CR86</f>
        <v/>
      </c>
      <c r="DK86" s="3041">
        <f>SUM(E86,K86,Q86,W86,AE86,AM86,AV86,BD86,BL86,BU86,CC86,CK86)-CS86</f>
        <v/>
      </c>
      <c r="DL86" s="3041">
        <f>SUM(G86,M86,S86,AA86,AI86,AR86,AZ86,BH86,BQ86,BY86,CG86,CO86)-CW86</f>
        <v/>
      </c>
      <c r="DM86" s="3041">
        <f>SUM(D86,J86,P86,V86,AD86,AL86,AU86,BC86,,BN86,BV86,CD86,CL86)-CT86</f>
        <v/>
      </c>
      <c r="DN86" s="3051" t="n"/>
      <c r="DO86" s="3051" t="n"/>
      <c r="DP86" s="3133" t="n">
        <v>300348843</v>
      </c>
      <c r="DQ86" s="3053">
        <f>-CR86+DP86/10^6</f>
        <v/>
      </c>
      <c r="DR86" s="3041">
        <f>SUM(E86,K86,Q86,W86,AE86,AM86,AV86,BD86,BL86,BU86,CC86,CK86)-CS86</f>
        <v/>
      </c>
      <c r="DS86" s="3041">
        <f>SUM(D86,J86,P86,V86,AD86,AL86,AU86,BC86,,BN86,BV86,CD86,CL86)-CT86</f>
        <v/>
      </c>
      <c r="DT86" s="3054" t="n"/>
      <c r="DU86" s="865" t="n">
        <v>8.100141000000001</v>
      </c>
      <c r="DV86" s="3055">
        <f>DU86-CJ86</f>
        <v/>
      </c>
      <c r="DX86" s="2878">
        <f>(CS86-CZ86)*10^6</f>
        <v/>
      </c>
      <c r="DY86" s="2878">
        <f>(CT86-DC86)*10^6</f>
        <v/>
      </c>
      <c r="DZ86" s="2878">
        <f>(CW86-DD86)*10^6</f>
        <v/>
      </c>
      <c r="EB86" s="3056" t="n"/>
    </row>
    <row customFormat="1" customHeight="1" hidden="1" ht="16" outlineLevel="1" r="87" s="424">
      <c r="A87" s="406" t="n"/>
      <c r="B87" s="1986" t="inlineStr">
        <is>
          <t>LOYERS LIAISONS SIGNALISATIONS</t>
        </is>
      </c>
      <c r="C87" s="2272" t="inlineStr">
        <is>
          <t>Opex81</t>
        </is>
      </c>
      <c r="D87" s="3063" t="n">
        <v>1.311914</v>
      </c>
      <c r="E87" s="3064" t="n">
        <v>1.9839355</v>
      </c>
      <c r="F87" s="3064" t="n"/>
      <c r="G87" s="3064" t="n">
        <v>1.311914</v>
      </c>
      <c r="H87" s="1958" t="n"/>
      <c r="I87" s="1031" t="n"/>
      <c r="J87" s="3063" t="n">
        <v>1.311914</v>
      </c>
      <c r="K87" s="3064" t="n">
        <v>1.9839355</v>
      </c>
      <c r="L87" s="3064" t="n"/>
      <c r="M87" s="3064" t="n">
        <v>1.311914</v>
      </c>
      <c r="N87" s="1958" t="n"/>
      <c r="O87" s="938" t="n"/>
      <c r="P87" s="3063" t="n">
        <v>1.967872</v>
      </c>
      <c r="Q87" s="3064" t="n">
        <v>1.9839355</v>
      </c>
      <c r="R87" s="3064" t="n"/>
      <c r="S87" s="3064" t="n">
        <v>1.476389</v>
      </c>
      <c r="T87" s="1958" t="n"/>
      <c r="U87" s="3058" t="n"/>
      <c r="V87" s="3063" t="n">
        <v>1.639893</v>
      </c>
      <c r="W87" s="3064" t="n">
        <v>1.9839355</v>
      </c>
      <c r="X87" s="3064" t="n">
        <v>1.967872</v>
      </c>
      <c r="Y87" s="3064" t="n"/>
      <c r="Z87" s="3064" t="n"/>
      <c r="AA87" s="3064" t="n">
        <v>1.476389</v>
      </c>
      <c r="AB87" s="1958" t="n"/>
      <c r="AC87" s="938" t="n"/>
      <c r="AD87" s="3063" t="n">
        <v>1.311914</v>
      </c>
      <c r="AE87" s="3064" t="n">
        <v>1.9839355</v>
      </c>
      <c r="AF87" s="3064" t="n">
        <v>1.639893</v>
      </c>
      <c r="AG87" s="3064" t="n"/>
      <c r="AH87" s="3064" t="n"/>
      <c r="AI87" s="3064" t="n">
        <v>1.476389</v>
      </c>
      <c r="AJ87" s="1958" t="n"/>
      <c r="AK87" s="938" t="n"/>
      <c r="AL87" s="3063" t="n">
        <v>1.311914</v>
      </c>
      <c r="AM87" s="3064" t="n">
        <v>1.9839355</v>
      </c>
      <c r="AN87" s="3064" t="n"/>
      <c r="AO87" s="3064" t="n"/>
      <c r="AP87" s="3064" t="n"/>
      <c r="AQ87" s="3064" t="n"/>
      <c r="AR87" s="3064" t="n"/>
      <c r="AS87" s="1958" t="n"/>
      <c r="AT87" s="3059" t="n"/>
      <c r="AU87" s="3063" t="n"/>
      <c r="AV87" s="3064" t="n"/>
      <c r="AW87" s="3064" t="n"/>
      <c r="AX87" s="3064" t="n"/>
      <c r="AY87" s="3064" t="n"/>
      <c r="AZ87" s="3064" t="n"/>
      <c r="BA87" s="1958" t="n"/>
      <c r="BB87" s="938" t="n"/>
      <c r="BC87" s="2975" t="n"/>
      <c r="BD87" s="2891" t="n"/>
      <c r="BE87" s="2891" t="n"/>
      <c r="BF87" s="2891" t="n"/>
      <c r="BG87" s="2891" t="n"/>
      <c r="BH87" s="3064" t="n"/>
      <c r="BI87" s="1958" t="n"/>
      <c r="BJ87" s="3065" t="n"/>
      <c r="BK87" s="3063" t="n"/>
      <c r="BL87" s="3064" t="n"/>
      <c r="BM87" s="3064" t="n"/>
      <c r="BN87" s="3064" t="n"/>
      <c r="BO87" s="3064" t="n"/>
      <c r="BP87" s="3064" t="n"/>
      <c r="BQ87" s="3064" t="n"/>
      <c r="BR87" s="1958" t="n"/>
      <c r="BS87" s="3065" t="n"/>
      <c r="BT87" s="3063" t="n"/>
      <c r="BU87" s="3064" t="n"/>
      <c r="BV87" s="3064" t="n"/>
      <c r="BW87" s="3064" t="n"/>
      <c r="BX87" s="3064" t="n"/>
      <c r="BY87" s="3064" t="n"/>
      <c r="BZ87" s="1958" t="n"/>
      <c r="CA87" s="3028" t="n"/>
      <c r="CB87" s="3068" t="n"/>
      <c r="CC87" s="3064" t="n"/>
      <c r="CD87" s="3064" t="n"/>
      <c r="CE87" s="3064" t="n"/>
      <c r="CF87" s="3064" t="n"/>
      <c r="CG87" s="3064" t="n"/>
      <c r="CH87" s="1958" t="n"/>
      <c r="CI87" s="3028" t="n"/>
      <c r="CJ87" s="3068" t="n"/>
      <c r="CK87" s="3064" t="n"/>
      <c r="CL87" s="3064" t="n"/>
      <c r="CM87" s="3064" t="n"/>
      <c r="CN87" s="3064" t="n"/>
      <c r="CO87" s="3064" t="n"/>
      <c r="CP87" s="1958" t="n"/>
      <c r="CQ87" s="938" t="n"/>
      <c r="CR87" s="3102">
        <f>SUMIF($D$5:$CQ$5,CR$5,$D87:$CQ87)</f>
        <v/>
      </c>
      <c r="CS87" s="3064">
        <f>SUMIF($D$5:$CQ$5,CS$5,$D87:$CQ87)</f>
        <v/>
      </c>
      <c r="CT87" s="3064">
        <f>SUMIF($D$5:$CQ$5,CT$5,$D87:$CQ87)+SUMIF($D$5:$BI$5,CR$5,$D87:$BI87)</f>
        <v/>
      </c>
      <c r="CU87" s="3064">
        <f>+CR87-CS87</f>
        <v/>
      </c>
      <c r="CV87" s="3064">
        <f>+CR87-CT87</f>
        <v/>
      </c>
      <c r="CW87" s="3064">
        <f>SUMIF($D$5:$CQ$5,CW$5,$D87:$CQ87)</f>
        <v/>
      </c>
      <c r="CX87" s="1958">
        <f>IFERROR(CR87/CW87-1, "-")</f>
        <v/>
      </c>
      <c r="CY87" s="1137" t="n"/>
      <c r="CZ87" s="3066" t="n">
        <v>23.807226</v>
      </c>
      <c r="DA87" s="3064" t="n">
        <v>19.678716</v>
      </c>
      <c r="DB87" s="3064" t="n"/>
      <c r="DC87" s="3064" t="n"/>
      <c r="DD87" s="3064" t="n">
        <v>15.907443</v>
      </c>
      <c r="DE87" s="1958">
        <f>+CZ87/DD87-1</f>
        <v/>
      </c>
      <c r="DF87" s="1958">
        <f>+DA87/DD87-1</f>
        <v/>
      </c>
      <c r="DG87" s="409">
        <f>+DB87/DD87-1</f>
        <v/>
      </c>
      <c r="DH87" s="409">
        <f>+DC87/DD87-1</f>
        <v/>
      </c>
      <c r="DI87" s="3051" t="n"/>
      <c r="DJ87" s="3041">
        <f>SUM(D87,J87,P87,V87,AD87,AL87,AU87,BC87,BK87,BT87,CB87,CJ87)-CR87</f>
        <v/>
      </c>
      <c r="DK87" s="3041">
        <f>SUM(E87,K87,Q87,W87,AE87,AM87,AV87,BD87,BL87,BU87,CC87,CK87)-CS87</f>
        <v/>
      </c>
      <c r="DL87" s="3041">
        <f>SUM(G87,M87,S87,AA87,AI87,AR87,AZ87,BH87,BQ87,BY87,CG87,CO87)-CW87</f>
        <v/>
      </c>
      <c r="DM87" s="3041">
        <f>SUM(D87,J87,P87,V87,AD87,AL87,AU87,BC87,,BN87,BV87,CD87,CL87)-CT87</f>
        <v/>
      </c>
      <c r="DN87" s="3051" t="n"/>
      <c r="DO87" s="3051" t="n"/>
      <c r="DP87" s="3067" t="n">
        <v>14595529</v>
      </c>
      <c r="DQ87" s="3053">
        <f>-CR87+DP87/10^6</f>
        <v/>
      </c>
      <c r="DR87" s="3041">
        <f>SUM(E87,K87,Q87,W87,AE87,AM87,AV87,BD87,BL87,BU87,CC87,CK87)-CS87</f>
        <v/>
      </c>
      <c r="DS87" s="3041">
        <f>SUM(D87,J87,P87,V87,AD87,AL87,AU87,BC87,,BN87,BV87,CD87,CL87)-CT87</f>
        <v/>
      </c>
      <c r="DT87" s="3054" t="n"/>
      <c r="DU87" s="865" t="n">
        <v>1.311914</v>
      </c>
      <c r="DV87" s="3055">
        <f>DU87-CJ87</f>
        <v/>
      </c>
      <c r="DX87" s="2878">
        <f>(CS87-CZ87)*10^6</f>
        <v/>
      </c>
      <c r="DY87" s="2878">
        <f>(CT87-DC87)*10^6</f>
        <v/>
      </c>
      <c r="DZ87" s="2878">
        <f>(CW87-DD87)*10^6</f>
        <v/>
      </c>
      <c r="EB87" s="3056" t="n"/>
    </row>
    <row customFormat="1" customHeight="1" hidden="1" ht="16" outlineLevel="1" r="88" s="424">
      <c r="A88" s="406" t="n"/>
      <c r="B88" s="1986" t="inlineStr">
        <is>
          <t>LOYERS LIAISONS SEGMENT SPACIA</t>
        </is>
      </c>
      <c r="C88" s="2272" t="inlineStr">
        <is>
          <t>Opex82</t>
        </is>
      </c>
      <c r="D88" s="3063" t="n">
        <v>0</v>
      </c>
      <c r="E88" s="3064" t="n">
        <v>0</v>
      </c>
      <c r="F88" s="3064" t="n"/>
      <c r="G88" s="3064" t="n">
        <v>0</v>
      </c>
      <c r="H88" s="1958" t="n"/>
      <c r="I88" s="1031" t="n"/>
      <c r="J88" s="3063" t="n">
        <v>0</v>
      </c>
      <c r="K88" s="3064" t="n">
        <v>0</v>
      </c>
      <c r="L88" s="3064" t="n"/>
      <c r="M88" s="3064" t="n">
        <v>0</v>
      </c>
      <c r="N88" s="1958" t="n"/>
      <c r="O88" s="938" t="n"/>
      <c r="P88" s="3063" t="n">
        <v>0</v>
      </c>
      <c r="Q88" s="3064" t="n">
        <v>0</v>
      </c>
      <c r="R88" s="3064" t="n"/>
      <c r="S88" s="3064" t="n">
        <v>0</v>
      </c>
      <c r="T88" s="1958" t="n"/>
      <c r="U88" s="3058" t="n"/>
      <c r="V88" s="3063" t="n">
        <v>0</v>
      </c>
      <c r="W88" s="3064" t="n">
        <v>0</v>
      </c>
      <c r="X88" s="3064" t="n">
        <v>0</v>
      </c>
      <c r="Y88" s="3064" t="n"/>
      <c r="Z88" s="3064" t="n"/>
      <c r="AA88" s="3064" t="n">
        <v>0</v>
      </c>
      <c r="AB88" s="1958" t="n"/>
      <c r="AC88" s="938" t="n"/>
      <c r="AD88" s="3063" t="n">
        <v>0</v>
      </c>
      <c r="AE88" s="3064" t="n">
        <v>0</v>
      </c>
      <c r="AF88" s="3064" t="n">
        <v>0</v>
      </c>
      <c r="AG88" s="3064" t="n"/>
      <c r="AH88" s="3064" t="n"/>
      <c r="AI88" s="3064" t="n">
        <v>0</v>
      </c>
      <c r="AJ88" s="1958" t="n"/>
      <c r="AK88" s="938" t="n"/>
      <c r="AL88" s="3063" t="n">
        <v>0</v>
      </c>
      <c r="AM88" s="3064" t="n">
        <v>0</v>
      </c>
      <c r="AN88" s="3064" t="n"/>
      <c r="AO88" s="3064" t="n"/>
      <c r="AP88" s="3064" t="n"/>
      <c r="AQ88" s="3064" t="n"/>
      <c r="AR88" s="3064" t="n"/>
      <c r="AS88" s="1958" t="n"/>
      <c r="AT88" s="3059" t="n"/>
      <c r="AU88" s="3063" t="n"/>
      <c r="AV88" s="3064" t="n"/>
      <c r="AW88" s="3064" t="n"/>
      <c r="AX88" s="3064" t="n"/>
      <c r="AY88" s="3064" t="n"/>
      <c r="AZ88" s="3064" t="n"/>
      <c r="BA88" s="1958" t="n"/>
      <c r="BB88" s="938" t="n"/>
      <c r="BC88" s="2975" t="n"/>
      <c r="BD88" s="2891" t="n"/>
      <c r="BE88" s="2891" t="n"/>
      <c r="BF88" s="2891" t="n"/>
      <c r="BG88" s="2891" t="n"/>
      <c r="BH88" s="3064" t="n"/>
      <c r="BI88" s="1958" t="n"/>
      <c r="BJ88" s="3065" t="n"/>
      <c r="BK88" s="3063" t="n"/>
      <c r="BL88" s="3064" t="n"/>
      <c r="BM88" s="3064" t="n"/>
      <c r="BN88" s="3064" t="n"/>
      <c r="BO88" s="3064" t="n"/>
      <c r="BP88" s="3064" t="n"/>
      <c r="BQ88" s="3064" t="n"/>
      <c r="BR88" s="1958" t="n"/>
      <c r="BS88" s="3065" t="n"/>
      <c r="BT88" s="3063" t="n"/>
      <c r="BU88" s="3064" t="n"/>
      <c r="BV88" s="3064" t="n"/>
      <c r="BW88" s="3064" t="n"/>
      <c r="BX88" s="3064" t="n"/>
      <c r="BY88" s="3064" t="n"/>
      <c r="BZ88" s="1958" t="n"/>
      <c r="CA88" s="3028" t="n"/>
      <c r="CB88" s="3063" t="n"/>
      <c r="CC88" s="3064" t="n"/>
      <c r="CD88" s="3064" t="n"/>
      <c r="CE88" s="3064" t="n"/>
      <c r="CF88" s="3064" t="n"/>
      <c r="CG88" s="3064" t="n"/>
      <c r="CH88" s="1958" t="n"/>
      <c r="CI88" s="3028" t="n"/>
      <c r="CJ88" s="3063" t="n"/>
      <c r="CK88" s="3064" t="n"/>
      <c r="CL88" s="3064" t="n"/>
      <c r="CM88" s="3064" t="n"/>
      <c r="CN88" s="3064" t="n"/>
      <c r="CO88" s="3064" t="n"/>
      <c r="CP88" s="1958" t="n"/>
      <c r="CQ88" s="938" t="n"/>
      <c r="CR88" s="3063">
        <f>SUMIF($D$5:$CQ$5,CR$5,$D88:$CQ88)</f>
        <v/>
      </c>
      <c r="CS88" s="3064">
        <f>SUMIF($D$5:$CQ$5,CS$5,$D88:$CQ88)</f>
        <v/>
      </c>
      <c r="CT88" s="3064">
        <f>SUMIF($D$5:$CQ$5,CT$5,$D88:$CQ88)+SUMIF($D$5:$BI$5,CR$5,$D88:$BI88)</f>
        <v/>
      </c>
      <c r="CU88" s="3064">
        <f>+CR88-CS88</f>
        <v/>
      </c>
      <c r="CV88" s="3064">
        <f>+CR88-CT88</f>
        <v/>
      </c>
      <c r="CW88" s="3064">
        <f>SUMIF($D$5:$CQ$5,CW$5,$D88:$CQ88)</f>
        <v/>
      </c>
      <c r="CX88" s="1958">
        <f>IFERROR(CR88/CW88-1, "-")</f>
        <v/>
      </c>
      <c r="CY88" s="1137" t="n"/>
      <c r="CZ88" s="3066" t="n">
        <v>0</v>
      </c>
      <c r="DA88" s="3064" t="n">
        <v>0</v>
      </c>
      <c r="DB88" s="3064" t="n"/>
      <c r="DC88" s="3064" t="n"/>
      <c r="DD88" s="3064" t="n">
        <v>0</v>
      </c>
      <c r="DE88" s="1958" t="n"/>
      <c r="DF88" s="1958" t="n"/>
      <c r="DG88" s="409" t="n"/>
      <c r="DH88" s="409" t="n"/>
      <c r="DI88" s="3051" t="n"/>
      <c r="DJ88" s="3041">
        <f>SUM(D88,J88,P88,V88,AD88,AL88,AU88,BC88,BK88,BT88,CB88,CJ88)-CR88</f>
        <v/>
      </c>
      <c r="DK88" s="3041">
        <f>SUM(E88,K88,Q88,W88,AE88,AM88,AV88,BD88,BL88,BU88,CC88,CK88)-CS88</f>
        <v/>
      </c>
      <c r="DL88" s="3041">
        <f>SUM(G88,M88,S88,AA88,AI88,AR88,AZ88,BH88,BQ88,BY88,CG88,CO88)-CW88</f>
        <v/>
      </c>
      <c r="DM88" s="3041">
        <f>SUM(D88,J88,P88,V88,AD88,AL88,AU88,BC88,,BN88,BV88,CD88,CL88)-CT88</f>
        <v/>
      </c>
      <c r="DN88" s="3051" t="n"/>
      <c r="DO88" s="3051" t="n"/>
      <c r="DP88" s="3067" t="n">
        <v>0</v>
      </c>
      <c r="DQ88" s="3053">
        <f>-CR88+DP88/10^6</f>
        <v/>
      </c>
      <c r="DR88" s="3041">
        <f>SUM(E88,K88,Q88,W88,AE88,AM88,AV88,BD88,BL88,BU88,CC88,CK88)-CS88</f>
        <v/>
      </c>
      <c r="DS88" s="3041">
        <f>SUM(D88,J88,P88,V88,AD88,AL88,AU88,BC88,,BN88,BV88,CD88,CL88)-CT88</f>
        <v/>
      </c>
      <c r="DT88" s="3054" t="n"/>
      <c r="DU88" s="865" t="n">
        <v>0</v>
      </c>
      <c r="DV88" s="3055">
        <f>DU88-CJ88</f>
        <v/>
      </c>
      <c r="DX88" s="2878">
        <f>(CS88-CZ88)*10^6</f>
        <v/>
      </c>
      <c r="DY88" s="2878">
        <f>(CT88-DC88)*10^6</f>
        <v/>
      </c>
      <c r="DZ88" s="2878">
        <f>(CW88-DD88)*10^6</f>
        <v/>
      </c>
      <c r="EB88" s="3056" t="n"/>
    </row>
    <row customFormat="1" customHeight="1" hidden="1" ht="16" outlineLevel="1" r="89" s="424">
      <c r="A89" s="406" t="n"/>
      <c r="B89" s="1986" t="inlineStr">
        <is>
          <t>LOYERS LIAISONS MIC</t>
        </is>
      </c>
      <c r="C89" s="2272" t="inlineStr">
        <is>
          <t>Opex83</t>
        </is>
      </c>
      <c r="D89" s="3063" t="n">
        <v>0</v>
      </c>
      <c r="E89" s="3064" t="n">
        <v>0</v>
      </c>
      <c r="F89" s="3064" t="n"/>
      <c r="G89" s="3064" t="n">
        <v>0</v>
      </c>
      <c r="H89" s="1958" t="n"/>
      <c r="I89" s="1031" t="n"/>
      <c r="J89" s="3063" t="n">
        <v>0</v>
      </c>
      <c r="K89" s="3064" t="n">
        <v>0</v>
      </c>
      <c r="L89" s="3064" t="n"/>
      <c r="M89" s="3064" t="n">
        <v>0</v>
      </c>
      <c r="N89" s="1958" t="n"/>
      <c r="O89" s="938" t="n"/>
      <c r="P89" s="3063" t="n">
        <v>0</v>
      </c>
      <c r="Q89" s="3064" t="n">
        <v>0</v>
      </c>
      <c r="R89" s="3064" t="n"/>
      <c r="S89" s="3064" t="n">
        <v>0</v>
      </c>
      <c r="T89" s="1958" t="n"/>
      <c r="U89" s="3058" t="n"/>
      <c r="V89" s="3063" t="n">
        <v>0</v>
      </c>
      <c r="W89" s="3064" t="n">
        <v>0</v>
      </c>
      <c r="X89" s="3064" t="n">
        <v>0</v>
      </c>
      <c r="Y89" s="3064" t="n"/>
      <c r="Z89" s="3064" t="n"/>
      <c r="AA89" s="3064" t="n">
        <v>0</v>
      </c>
      <c r="AB89" s="1958" t="n"/>
      <c r="AC89" s="938" t="n"/>
      <c r="AD89" s="3063" t="n">
        <v>0</v>
      </c>
      <c r="AE89" s="3064" t="n">
        <v>0</v>
      </c>
      <c r="AF89" s="3064" t="n">
        <v>0</v>
      </c>
      <c r="AG89" s="3064" t="n"/>
      <c r="AH89" s="3064" t="n"/>
      <c r="AI89" s="3064" t="n">
        <v>0</v>
      </c>
      <c r="AJ89" s="1958" t="n"/>
      <c r="AK89" s="938" t="n"/>
      <c r="AL89" s="3063" t="n">
        <v>0</v>
      </c>
      <c r="AM89" s="3064" t="n">
        <v>0</v>
      </c>
      <c r="AN89" s="3064" t="n"/>
      <c r="AO89" s="3064" t="n"/>
      <c r="AP89" s="3064" t="n"/>
      <c r="AQ89" s="3064" t="n"/>
      <c r="AR89" s="3064" t="n"/>
      <c r="AS89" s="1958" t="n"/>
      <c r="AT89" s="3059" t="n"/>
      <c r="AU89" s="3063" t="n"/>
      <c r="AV89" s="3064" t="n"/>
      <c r="AW89" s="3064" t="n"/>
      <c r="AX89" s="3064" t="n"/>
      <c r="AY89" s="3064" t="n"/>
      <c r="AZ89" s="3064" t="n"/>
      <c r="BA89" s="1958" t="n"/>
      <c r="BB89" s="938" t="n"/>
      <c r="BC89" s="2975" t="n"/>
      <c r="BD89" s="2891" t="n"/>
      <c r="BE89" s="2891" t="n"/>
      <c r="BF89" s="2891" t="n"/>
      <c r="BG89" s="2891" t="n"/>
      <c r="BH89" s="3064" t="n"/>
      <c r="BI89" s="1958" t="n"/>
      <c r="BJ89" s="3065" t="n"/>
      <c r="BK89" s="3063" t="n"/>
      <c r="BL89" s="3064" t="n"/>
      <c r="BM89" s="3064" t="n"/>
      <c r="BN89" s="3064" t="n"/>
      <c r="BO89" s="3064" t="n"/>
      <c r="BP89" s="3064" t="n"/>
      <c r="BQ89" s="3064" t="n"/>
      <c r="BR89" s="1958" t="n"/>
      <c r="BS89" s="3065" t="n"/>
      <c r="BT89" s="3063" t="n"/>
      <c r="BU89" s="3064" t="n"/>
      <c r="BV89" s="3064" t="n"/>
      <c r="BW89" s="3064" t="n"/>
      <c r="BX89" s="3064" t="n"/>
      <c r="BY89" s="3064" t="n"/>
      <c r="BZ89" s="1958" t="n"/>
      <c r="CA89" s="3028" t="n"/>
      <c r="CB89" s="3063" t="n"/>
      <c r="CC89" s="3064" t="n"/>
      <c r="CD89" s="3064" t="n"/>
      <c r="CE89" s="3064" t="n"/>
      <c r="CF89" s="3064" t="n"/>
      <c r="CG89" s="3064" t="n"/>
      <c r="CH89" s="1958" t="n"/>
      <c r="CI89" s="3028" t="n"/>
      <c r="CJ89" s="3063" t="n"/>
      <c r="CK89" s="3064" t="n"/>
      <c r="CL89" s="3064" t="n"/>
      <c r="CM89" s="3064" t="n"/>
      <c r="CN89" s="3064" t="n"/>
      <c r="CO89" s="3064" t="n"/>
      <c r="CP89" s="1958" t="n"/>
      <c r="CQ89" s="938" t="n"/>
      <c r="CR89" s="3063">
        <f>SUMIF($D$5:$CQ$5,CR$5,$D89:$CQ89)</f>
        <v/>
      </c>
      <c r="CS89" s="3064">
        <f>SUMIF($D$5:$CQ$5,CS$5,$D89:$CQ89)</f>
        <v/>
      </c>
      <c r="CT89" s="3064">
        <f>SUMIF($D$5:$CQ$5,CT$5,$D89:$CQ89)+SUMIF($D$5:$BI$5,CR$5,$D89:$BI89)</f>
        <v/>
      </c>
      <c r="CU89" s="3064">
        <f>+CR89-CS89</f>
        <v/>
      </c>
      <c r="CV89" s="3064">
        <f>+CR89-CT89</f>
        <v/>
      </c>
      <c r="CW89" s="3064">
        <f>SUMIF($D$5:$CQ$5,CW$5,$D89:$CQ89)</f>
        <v/>
      </c>
      <c r="CX89" s="1958">
        <f>IFERROR(CR89/CW89-1, "-")</f>
        <v/>
      </c>
      <c r="CY89" s="1137" t="n"/>
      <c r="CZ89" s="3066" t="n">
        <v>0</v>
      </c>
      <c r="DA89" s="3064" t="n">
        <v>0</v>
      </c>
      <c r="DB89" s="3064" t="n"/>
      <c r="DC89" s="3064" t="n"/>
      <c r="DD89" s="3064" t="n">
        <v>0</v>
      </c>
      <c r="DE89" s="1958" t="n"/>
      <c r="DF89" s="1958" t="n"/>
      <c r="DG89" s="409" t="n"/>
      <c r="DH89" s="409" t="n"/>
      <c r="DI89" s="3051" t="n"/>
      <c r="DJ89" s="3041">
        <f>SUM(D89,J89,P89,V89,AD89,AL89,AU89,BC89,BK89,BT89,CB89,CJ89)-CR89</f>
        <v/>
      </c>
      <c r="DK89" s="3041">
        <f>SUM(E89,K89,Q89,W89,AE89,AM89,AV89,BD89,BL89,BU89,CC89,CK89)-CS89</f>
        <v/>
      </c>
      <c r="DL89" s="3041">
        <f>SUM(G89,M89,S89,AA89,AI89,AR89,AZ89,BH89,BQ89,BY89,CG89,CO89)-CW89</f>
        <v/>
      </c>
      <c r="DM89" s="3041">
        <f>SUM(D89,J89,P89,V89,AD89,AL89,AU89,BC89,,BN89,BV89,CD89,CL89)-CT89</f>
        <v/>
      </c>
      <c r="DN89" s="3051" t="n"/>
      <c r="DO89" s="3051" t="n"/>
      <c r="DP89" s="3067" t="n">
        <v>0</v>
      </c>
      <c r="DQ89" s="3053">
        <f>-CR89+DP89/10^6</f>
        <v/>
      </c>
      <c r="DR89" s="3041">
        <f>SUM(E89,K89,Q89,W89,AE89,AM89,AV89,BD89,BL89,BU89,CC89,CK89)-CS89</f>
        <v/>
      </c>
      <c r="DS89" s="3041">
        <f>SUM(D89,J89,P89,V89,AD89,AL89,AU89,BC89,,BN89,BV89,CD89,CL89)-CT89</f>
        <v/>
      </c>
      <c r="DT89" s="3054" t="n"/>
      <c r="DU89" s="865" t="n">
        <v>0</v>
      </c>
      <c r="DV89" s="3055">
        <f>DU89-CJ89</f>
        <v/>
      </c>
      <c r="DX89" s="2878">
        <f>(CS89-CZ89)*10^6</f>
        <v/>
      </c>
      <c r="DY89" s="2878">
        <f>(CT89-DC89)*10^6</f>
        <v/>
      </c>
      <c r="DZ89" s="2878">
        <f>(CW89-DD89)*10^6</f>
        <v/>
      </c>
      <c r="EB89" s="3056" t="n"/>
    </row>
    <row customFormat="1" customHeight="1" hidden="1" ht="16" outlineLevel="1" r="90" s="424">
      <c r="A90" s="406" t="n"/>
      <c r="B90" s="1986" t="inlineStr">
        <is>
          <t>LOYERS LIAISONS FIBRES OPTIQUE</t>
        </is>
      </c>
      <c r="C90" s="2272" t="inlineStr">
        <is>
          <t>Opex84</t>
        </is>
      </c>
      <c r="D90" s="3081" t="n">
        <v>189.243124</v>
      </c>
      <c r="E90" s="3064" t="n">
        <v>19.3654666666667</v>
      </c>
      <c r="F90" s="3064" t="n"/>
      <c r="G90" s="3064" t="n">
        <v>228.289412</v>
      </c>
      <c r="H90" s="1958" t="n"/>
      <c r="I90" s="1031" t="n"/>
      <c r="J90" s="3081" t="n">
        <v>292.003912</v>
      </c>
      <c r="K90" s="3064" t="n">
        <v>19.3654666666667</v>
      </c>
      <c r="L90" s="3064" t="n"/>
      <c r="M90" s="3064" t="n">
        <v>203.598534</v>
      </c>
      <c r="N90" s="1958" t="n"/>
      <c r="O90" s="938" t="n"/>
      <c r="P90" s="3081" t="n">
        <v>247.81928</v>
      </c>
      <c r="Q90" s="3064" t="n">
        <v>19.3654666666667</v>
      </c>
      <c r="R90" s="3064" t="n"/>
      <c r="S90" s="3064" t="n">
        <v>238.927611</v>
      </c>
      <c r="T90" s="1958" t="n"/>
      <c r="U90" s="3058" t="n"/>
      <c r="V90" s="3081" t="n">
        <v>245.978147</v>
      </c>
      <c r="W90" s="3064" t="n">
        <v>19.3654666666667</v>
      </c>
      <c r="X90" s="3064" t="n">
        <v>247.610956666667</v>
      </c>
      <c r="Y90" s="3064" t="n"/>
      <c r="Z90" s="3064" t="n"/>
      <c r="AA90" s="3064" t="n">
        <v>256.166133</v>
      </c>
      <c r="AB90" s="1958" t="n"/>
      <c r="AC90" s="938" t="n"/>
      <c r="AD90" s="3081" t="n">
        <v>244.93723</v>
      </c>
      <c r="AE90" s="3064" t="n">
        <v>19.3654666666667</v>
      </c>
      <c r="AF90" s="3064" t="n">
        <v>247.873456666667</v>
      </c>
      <c r="AG90" s="3064" t="n"/>
      <c r="AH90" s="3064" t="n"/>
      <c r="AI90" s="3064" t="n">
        <v>223.681201</v>
      </c>
      <c r="AJ90" s="1958" t="n"/>
      <c r="AK90" s="938" t="n"/>
      <c r="AL90" s="3081" t="n">
        <v>244.269231</v>
      </c>
      <c r="AM90" s="3064" t="n">
        <v>19.36546666666667</v>
      </c>
      <c r="AN90" s="3064" t="n"/>
      <c r="AO90" s="3064" t="n"/>
      <c r="AP90" s="3064" t="n"/>
      <c r="AQ90" s="3064" t="n"/>
      <c r="AR90" s="3064" t="n"/>
      <c r="AS90" s="1958" t="n"/>
      <c r="AT90" s="3059" t="n"/>
      <c r="AU90" s="3081" t="n"/>
      <c r="AV90" s="3064" t="n"/>
      <c r="AW90" s="3064" t="n"/>
      <c r="AX90" s="3064" t="n"/>
      <c r="AY90" s="3064" t="n"/>
      <c r="AZ90" s="3064" t="n"/>
      <c r="BA90" s="1958" t="n"/>
      <c r="BB90" s="938" t="n"/>
      <c r="BC90" s="3105" t="n"/>
      <c r="BD90" s="2891" t="n"/>
      <c r="BE90" s="2891" t="n"/>
      <c r="BF90" s="2891" t="n"/>
      <c r="BG90" s="2891" t="n"/>
      <c r="BH90" s="3064" t="n"/>
      <c r="BI90" s="1958" t="n"/>
      <c r="BJ90" s="3065" t="n"/>
      <c r="BK90" s="3081" t="n"/>
      <c r="BL90" s="3064" t="n"/>
      <c r="BM90" s="3064" t="n"/>
      <c r="BN90" s="3064" t="n"/>
      <c r="BO90" s="3064" t="n"/>
      <c r="BP90" s="3064" t="n"/>
      <c r="BQ90" s="3064" t="n"/>
      <c r="BR90" s="1958" t="n"/>
      <c r="BS90" s="3065" t="n"/>
      <c r="BT90" s="3081" t="n"/>
      <c r="BU90" s="3064" t="n"/>
      <c r="BV90" s="3064" t="n"/>
      <c r="BW90" s="3064" t="n"/>
      <c r="BX90" s="3064" t="n"/>
      <c r="BY90" s="3064" t="n"/>
      <c r="BZ90" s="1958" t="n"/>
      <c r="CA90" s="3028" t="n"/>
      <c r="CB90" s="3081" t="n"/>
      <c r="CC90" s="3064" t="n"/>
      <c r="CD90" s="3064" t="n"/>
      <c r="CE90" s="3064" t="n"/>
      <c r="CF90" s="3064" t="n"/>
      <c r="CG90" s="3064" t="n"/>
      <c r="CH90" s="1958" t="n"/>
      <c r="CI90" s="3028" t="n"/>
      <c r="CJ90" s="3081" t="n"/>
      <c r="CK90" s="3064" t="n"/>
      <c r="CL90" s="3064" t="n"/>
      <c r="CM90" s="3064" t="n"/>
      <c r="CN90" s="3064" t="n"/>
      <c r="CO90" s="3064" t="n"/>
      <c r="CP90" s="1958" t="n"/>
      <c r="CQ90" s="938" t="n"/>
      <c r="CR90" s="3102">
        <f>SUMIF($D$5:$CQ$5,CR$5,$D90:$CQ90)</f>
        <v/>
      </c>
      <c r="CS90" s="3064">
        <f>SUMIF($D$5:$CQ$5,CS$5,$D90:$CQ90)</f>
        <v/>
      </c>
      <c r="CT90" s="3064">
        <f>SUMIF($D$5:$CQ$5,CT$5,$D90:$CQ90)+SUMIF($D$5:$BI$5,CR$5,$D90:$BI90)</f>
        <v/>
      </c>
      <c r="CU90" s="3064">
        <f>+CR90-CS90</f>
        <v/>
      </c>
      <c r="CV90" s="3064">
        <f>+CR90-CT90</f>
        <v/>
      </c>
      <c r="CW90" s="3064">
        <f>SUMIF($D$5:$CQ$5,CW$5,$D90:$CQ90)</f>
        <v/>
      </c>
      <c r="CX90" s="1958">
        <f>IFERROR(CR90/CW90-1, "-")</f>
        <v/>
      </c>
      <c r="CY90" s="1137" t="n"/>
      <c r="CZ90" s="3066" t="n">
        <v>232.3856</v>
      </c>
      <c r="DA90" s="3064" t="n">
        <v>2961.552926</v>
      </c>
      <c r="DB90" s="3064" t="n"/>
      <c r="DC90" s="3064" t="n"/>
      <c r="DD90" s="3064" t="n">
        <v>2710.509537</v>
      </c>
      <c r="DE90" s="1958">
        <f>+CZ90/DD90-1</f>
        <v/>
      </c>
      <c r="DF90" s="1958">
        <f>+DA90/DD90-1</f>
        <v/>
      </c>
      <c r="DG90" s="409">
        <f>+DB90/DD90-1</f>
        <v/>
      </c>
      <c r="DH90" s="409">
        <f>+DC90/DD90-1</f>
        <v/>
      </c>
      <c r="DI90" s="3051" t="n"/>
      <c r="DJ90" s="3041">
        <f>SUM(D90,J90,P90,V90,AD90,AL90,AU90,BC90,BK90,BT90,CB90,CJ90)-CR90</f>
        <v/>
      </c>
      <c r="DK90" s="3041">
        <f>SUM(E90,K90,Q90,W90,AE90,AM90,AV90,BD90,BL90,BU90,CC90,CK90)-CS90</f>
        <v/>
      </c>
      <c r="DL90" s="3041">
        <f>SUM(G90,M90,S90,AA90,AI90,AR90,AZ90,BH90,BQ90,BY90,CG90,CO90)-CW90</f>
        <v/>
      </c>
      <c r="DM90" s="3041">
        <f>SUM(D90,J90,P90,V90,AD90,AL90,AU90,BC90,,BN90,BV90,CD90,CL90)-CT90</f>
        <v/>
      </c>
      <c r="DN90" s="3051" t="n"/>
      <c r="DO90" s="3051" t="n"/>
      <c r="DP90" s="3110" t="n">
        <v>2486243611</v>
      </c>
      <c r="DQ90" s="3053">
        <f>-CR90+DP90/10^6</f>
        <v/>
      </c>
      <c r="DR90" s="3041">
        <f>SUM(E90,K90,Q90,W90,AE90,AM90,AV90,BD90,BL90,BU90,CC90,CK90)-CS90</f>
        <v/>
      </c>
      <c r="DS90" s="3041">
        <f>SUM(D90,J90,P90,V90,AD90,AL90,AU90,BC90,,BN90,BV90,CD90,CL90)-CT90</f>
        <v/>
      </c>
      <c r="DT90" s="3054" t="n"/>
      <c r="DU90" s="865" t="n">
        <v>224.265926</v>
      </c>
      <c r="DV90" s="3055">
        <f>DU90-CJ90</f>
        <v/>
      </c>
      <c r="DX90" s="2878">
        <f>(CS90-CZ90)*10^6</f>
        <v/>
      </c>
      <c r="DY90" s="2878">
        <f>(CT90-DC90)*10^6</f>
        <v/>
      </c>
      <c r="DZ90" s="2878">
        <f>(CW90-DD90)*10^6</f>
        <v/>
      </c>
      <c r="EB90" s="3056" t="n"/>
    </row>
    <row customFormat="1" customHeight="1" hidden="1" ht="16" outlineLevel="1" r="91" s="424">
      <c r="A91" s="406" t="n"/>
      <c r="B91" s="1986" t="inlineStr">
        <is>
          <t>LOYERS AUTRES LIAISONS</t>
        </is>
      </c>
      <c r="C91" s="2272" t="inlineStr">
        <is>
          <t>Opex85</t>
        </is>
      </c>
      <c r="D91" s="3063" t="n">
        <v>47.063002</v>
      </c>
      <c r="E91" s="3064" t="n">
        <v>226.87049</v>
      </c>
      <c r="F91" s="3064" t="n"/>
      <c r="G91" s="3064" t="n">
        <v>40.853002</v>
      </c>
      <c r="H91" s="1958" t="n"/>
      <c r="I91" s="1031" t="n"/>
      <c r="J91" s="3063" t="n">
        <v>47.063002</v>
      </c>
      <c r="K91" s="3064" t="n">
        <v>227.13299</v>
      </c>
      <c r="L91" s="3064" t="n"/>
      <c r="M91" s="3064" t="n">
        <v>55.410502</v>
      </c>
      <c r="N91" s="1958" t="n"/>
      <c r="O91" s="938" t="n"/>
      <c r="P91" s="3063" t="n">
        <v>47.063002</v>
      </c>
      <c r="Q91" s="3064" t="n">
        <v>227.48299</v>
      </c>
      <c r="R91" s="3064" t="n"/>
      <c r="S91" s="3064" t="n">
        <v>47.063002</v>
      </c>
      <c r="T91" s="1958" t="n"/>
      <c r="U91" s="3058" t="n"/>
      <c r="V91" s="3063" t="n">
        <v>47.063002</v>
      </c>
      <c r="W91" s="3064" t="n">
        <v>227.74549</v>
      </c>
      <c r="X91" s="3064" t="n">
        <v>47.063002</v>
      </c>
      <c r="Y91" s="3064" t="n"/>
      <c r="Z91" s="3064" t="n"/>
      <c r="AA91" s="3064" t="n">
        <v>47.063002</v>
      </c>
      <c r="AB91" s="1958" t="n"/>
      <c r="AC91" s="938" t="n"/>
      <c r="AD91" s="3063" t="n">
        <v>47.063002</v>
      </c>
      <c r="AE91" s="3064" t="n">
        <v>228.00799</v>
      </c>
      <c r="AF91" s="3064" t="n">
        <v>47.063002</v>
      </c>
      <c r="AG91" s="3064" t="n"/>
      <c r="AH91" s="3064" t="n"/>
      <c r="AI91" s="3064" t="n">
        <v>47.063002</v>
      </c>
      <c r="AJ91" s="1958" t="n"/>
      <c r="AK91" s="938" t="n"/>
      <c r="AL91" s="3063" t="n">
        <v>47.063002</v>
      </c>
      <c r="AM91" s="3064" t="n">
        <v>228.35799</v>
      </c>
      <c r="AN91" s="3064" t="n"/>
      <c r="AO91" s="3064" t="n"/>
      <c r="AP91" s="3064" t="n"/>
      <c r="AQ91" s="3064" t="n"/>
      <c r="AR91" s="3064" t="n"/>
      <c r="AS91" s="1958" t="n"/>
      <c r="AT91" s="3059" t="n"/>
      <c r="AU91" s="3063" t="n"/>
      <c r="AV91" s="3064" t="n"/>
      <c r="AW91" s="3064" t="n"/>
      <c r="AX91" s="3064" t="n"/>
      <c r="AY91" s="3064" t="n"/>
      <c r="AZ91" s="3064" t="n"/>
      <c r="BA91" s="1958" t="n"/>
      <c r="BB91" s="938" t="n"/>
      <c r="BC91" s="2975" t="n"/>
      <c r="BD91" s="2891" t="n"/>
      <c r="BE91" s="2891" t="n"/>
      <c r="BF91" s="2891" t="n"/>
      <c r="BG91" s="2891" t="n"/>
      <c r="BH91" s="3064" t="n"/>
      <c r="BI91" s="1958" t="n"/>
      <c r="BJ91" s="3065" t="n"/>
      <c r="BK91" s="3063" t="n"/>
      <c r="BL91" s="3064" t="n"/>
      <c r="BM91" s="3064" t="n"/>
      <c r="BN91" s="3064" t="n"/>
      <c r="BO91" s="3064" t="n"/>
      <c r="BP91" s="3064" t="n"/>
      <c r="BQ91" s="3064" t="n"/>
      <c r="BR91" s="1958" t="n"/>
      <c r="BS91" s="3065" t="n"/>
      <c r="BT91" s="3063" t="n"/>
      <c r="BU91" s="3064" t="n"/>
      <c r="BV91" s="3064" t="n"/>
      <c r="BW91" s="3064" t="n"/>
      <c r="BX91" s="3064" t="n"/>
      <c r="BY91" s="3064" t="n"/>
      <c r="BZ91" s="1958" t="n"/>
      <c r="CA91" s="3028" t="n"/>
      <c r="CB91" s="3068" t="n"/>
      <c r="CC91" s="3064" t="n"/>
      <c r="CD91" s="3064" t="n"/>
      <c r="CE91" s="3064" t="n"/>
      <c r="CF91" s="3064" t="n"/>
      <c r="CG91" s="3064" t="n"/>
      <c r="CH91" s="1958" t="n"/>
      <c r="CI91" s="3028" t="n"/>
      <c r="CJ91" s="3068" t="n"/>
      <c r="CK91" s="3064" t="n"/>
      <c r="CL91" s="3064" t="n"/>
      <c r="CM91" s="3064" t="n"/>
      <c r="CN91" s="3064" t="n"/>
      <c r="CO91" s="3064" t="n"/>
      <c r="CP91" s="1958" t="n"/>
      <c r="CQ91" s="938" t="n"/>
      <c r="CR91" s="3102">
        <f>SUMIF($D$5:$CQ$5,CR$5,$D91:$CQ91)</f>
        <v/>
      </c>
      <c r="CS91" s="3064">
        <f>SUMIF($D$5:$CQ$5,CS$5,$D91:$CQ91)</f>
        <v/>
      </c>
      <c r="CT91" s="3064">
        <f>SUMIF($D$5:$CQ$5,CT$5,$D91:$CQ91)+SUMIF($D$5:$BI$5,CR$5,$D91:$BI91)</f>
        <v/>
      </c>
      <c r="CU91" s="3064">
        <f>+CR91-CS91</f>
        <v/>
      </c>
      <c r="CV91" s="3064">
        <f>+CR91-CT91</f>
        <v/>
      </c>
      <c r="CW91" s="3064">
        <f>SUMIF($D$5:$CQ$5,CW$5,$D91:$CQ91)</f>
        <v/>
      </c>
      <c r="CX91" s="1958">
        <f>IFERROR(CR91/CW91-1, "-")</f>
        <v/>
      </c>
      <c r="CY91" s="1137" t="n"/>
      <c r="CZ91" s="3066" t="n">
        <v>2571.18388</v>
      </c>
      <c r="DA91" s="3064" t="n">
        <v>564.756024</v>
      </c>
      <c r="DB91" s="3064" t="n"/>
      <c r="DC91" s="3064" t="n"/>
      <c r="DD91" s="3064" t="n">
        <v>566.893524</v>
      </c>
      <c r="DE91" s="1958">
        <f>+CZ91/DD91-1</f>
        <v/>
      </c>
      <c r="DF91" s="1958">
        <f>+DA91/DD91-1</f>
        <v/>
      </c>
      <c r="DG91" s="409">
        <f>+DB91/DD91-1</f>
        <v/>
      </c>
      <c r="DH91" s="409">
        <f>+DC91/DD91-1</f>
        <v/>
      </c>
      <c r="DI91" s="3051" t="n"/>
      <c r="DJ91" s="3041">
        <f>SUM(D91,J91,P91,V91,AD91,AL91,AU91,BC91,BK91,BT91,CB91,CJ91)-CR91</f>
        <v/>
      </c>
      <c r="DK91" s="3041">
        <f>SUM(E91,K91,Q91,W91,AE91,AM91,AV91,BD91,BL91,BU91,CC91,CK91)-CS91</f>
        <v/>
      </c>
      <c r="DL91" s="3041">
        <f>SUM(G91,M91,S91,AA91,AI91,AR91,AZ91,BH91,BQ91,BY91,CG91,CO91)-CW91</f>
        <v/>
      </c>
      <c r="DM91" s="3041">
        <f>SUM(D91,J91,P91,V91,AD91,AL91,AU91,BC91,,BN91,BV91,CD91,CL91)-CT91</f>
        <v/>
      </c>
      <c r="DN91" s="3051" t="n"/>
      <c r="DO91" s="3051" t="n"/>
      <c r="DP91" s="3067" t="n">
        <v>519830522</v>
      </c>
      <c r="DQ91" s="3053">
        <f>-CR91+DP91/10^6</f>
        <v/>
      </c>
      <c r="DR91" s="3041">
        <f>SUM(E91,K91,Q91,W91,AE91,AM91,AV91,BD91,BL91,BU91,CC91,CK91)-CS91</f>
        <v/>
      </c>
      <c r="DS91" s="3041">
        <f>SUM(D91,J91,P91,V91,AD91,AL91,AU91,BC91,,BN91,BV91,CD91,CL91)-CT91</f>
        <v/>
      </c>
      <c r="DT91" s="3054" t="n"/>
      <c r="DU91" s="865" t="n">
        <v>47.063002</v>
      </c>
      <c r="DV91" s="3055">
        <f>DU91-CJ91</f>
        <v/>
      </c>
      <c r="DX91" s="2878">
        <f>(CS91-CZ91)*10^6</f>
        <v/>
      </c>
      <c r="DY91" s="2878">
        <f>(CT91-DC91)*10^6</f>
        <v/>
      </c>
      <c r="DZ91" s="2878">
        <f>(CW91-DD91)*10^6</f>
        <v/>
      </c>
      <c r="EB91" s="3056" t="n"/>
    </row>
    <row customFormat="1" customHeight="1" hidden="1" ht="16" outlineLevel="1" r="92" s="424">
      <c r="A92" s="406" t="n"/>
      <c r="B92" s="1986" t="inlineStr">
        <is>
          <t>LOCATION D'INFRASTRUCTURES TEL</t>
        </is>
      </c>
      <c r="C92" s="2272" t="inlineStr">
        <is>
          <t>Opex86</t>
        </is>
      </c>
      <c r="D92" s="3063" t="n">
        <v>0</v>
      </c>
      <c r="E92" s="3064" t="n">
        <v>0</v>
      </c>
      <c r="F92" s="3064" t="n"/>
      <c r="G92" s="3064" t="n">
        <v>0</v>
      </c>
      <c r="H92" s="1958" t="n"/>
      <c r="I92" s="1031" t="n"/>
      <c r="J92" s="3063" t="n">
        <v>0</v>
      </c>
      <c r="K92" s="3064" t="n">
        <v>0</v>
      </c>
      <c r="L92" s="3064" t="n"/>
      <c r="M92" s="3064" t="n">
        <v>0</v>
      </c>
      <c r="N92" s="1958" t="n"/>
      <c r="O92" s="938" t="n"/>
      <c r="P92" s="3063" t="n">
        <v>0</v>
      </c>
      <c r="Q92" s="3064" t="n">
        <v>0</v>
      </c>
      <c r="R92" s="3064" t="n"/>
      <c r="S92" s="3064" t="n">
        <v>0</v>
      </c>
      <c r="T92" s="1958" t="n"/>
      <c r="U92" s="3058" t="n"/>
      <c r="V92" s="3063" t="n">
        <v>0</v>
      </c>
      <c r="W92" s="3064" t="n">
        <v>0</v>
      </c>
      <c r="X92" s="3064" t="n">
        <v>0</v>
      </c>
      <c r="Y92" s="3064" t="n"/>
      <c r="Z92" s="3064" t="n"/>
      <c r="AA92" s="3064" t="n">
        <v>0</v>
      </c>
      <c r="AB92" s="1958" t="n"/>
      <c r="AC92" s="938" t="n"/>
      <c r="AD92" s="3063" t="n">
        <v>0</v>
      </c>
      <c r="AE92" s="3064" t="n">
        <v>0</v>
      </c>
      <c r="AF92" s="3064" t="n">
        <v>0</v>
      </c>
      <c r="AG92" s="3064" t="n"/>
      <c r="AH92" s="3064" t="n"/>
      <c r="AI92" s="3064" t="n">
        <v>0</v>
      </c>
      <c r="AJ92" s="1958" t="n"/>
      <c r="AK92" s="938" t="n"/>
      <c r="AL92" s="3063" t="n">
        <v>0</v>
      </c>
      <c r="AM92" s="3064" t="n">
        <v>0</v>
      </c>
      <c r="AN92" s="3064" t="n"/>
      <c r="AO92" s="3064" t="n"/>
      <c r="AP92" s="3064" t="n"/>
      <c r="AQ92" s="3064" t="n"/>
      <c r="AR92" s="3064" t="n"/>
      <c r="AS92" s="1958" t="n"/>
      <c r="AT92" s="3059" t="n"/>
      <c r="AU92" s="3063" t="n"/>
      <c r="AV92" s="3064" t="n"/>
      <c r="AW92" s="3064" t="n"/>
      <c r="AX92" s="3064" t="n"/>
      <c r="AY92" s="3064" t="n"/>
      <c r="AZ92" s="3064" t="n"/>
      <c r="BA92" s="1958" t="n"/>
      <c r="BB92" s="938" t="n"/>
      <c r="BC92" s="2975" t="n"/>
      <c r="BD92" s="2891" t="n"/>
      <c r="BE92" s="2891" t="n"/>
      <c r="BF92" s="2891" t="n"/>
      <c r="BG92" s="2891" t="n"/>
      <c r="BH92" s="3064" t="n"/>
      <c r="BI92" s="1958" t="n"/>
      <c r="BJ92" s="3065" t="n"/>
      <c r="BK92" s="3063" t="n"/>
      <c r="BL92" s="3064" t="n"/>
      <c r="BM92" s="3064" t="n"/>
      <c r="BN92" s="3064" t="n"/>
      <c r="BO92" s="3064" t="n"/>
      <c r="BP92" s="3064" t="n"/>
      <c r="BQ92" s="3064" t="n"/>
      <c r="BR92" s="1958" t="n"/>
      <c r="BS92" s="3065" t="n"/>
      <c r="BT92" s="3063" t="n"/>
      <c r="BU92" s="3064" t="n"/>
      <c r="BV92" s="3064" t="n"/>
      <c r="BW92" s="3064" t="n"/>
      <c r="BX92" s="3064" t="n"/>
      <c r="BY92" s="3064" t="n"/>
      <c r="BZ92" s="1958" t="n"/>
      <c r="CA92" s="3028" t="n"/>
      <c r="CB92" s="3063" t="n"/>
      <c r="CC92" s="3064" t="n"/>
      <c r="CD92" s="3064" t="n"/>
      <c r="CE92" s="3064" t="n"/>
      <c r="CF92" s="3064" t="n"/>
      <c r="CG92" s="3064" t="n"/>
      <c r="CH92" s="1958" t="n"/>
      <c r="CI92" s="3028" t="n"/>
      <c r="CJ92" s="3063" t="n"/>
      <c r="CK92" s="3064" t="n"/>
      <c r="CL92" s="3064" t="n"/>
      <c r="CM92" s="3064" t="n"/>
      <c r="CN92" s="3064" t="n"/>
      <c r="CO92" s="3064" t="n"/>
      <c r="CP92" s="1958" t="n"/>
      <c r="CQ92" s="938" t="n"/>
      <c r="CR92" s="3063">
        <f>SUMIF($D$5:$CQ$5,CR$5,$D92:$CQ92)</f>
        <v/>
      </c>
      <c r="CS92" s="3064">
        <f>SUMIF($D$5:$CQ$5,CS$5,$D92:$CQ92)</f>
        <v/>
      </c>
      <c r="CT92" s="3064">
        <f>SUMIF($D$5:$CQ$5,CT$5,$D92:$CQ92)+SUMIF($D$5:$BI$5,CR$5,$D92:$BI92)</f>
        <v/>
      </c>
      <c r="CU92" s="3064">
        <f>+CR92-CS92</f>
        <v/>
      </c>
      <c r="CV92" s="3064">
        <f>+CR92-CT92</f>
        <v/>
      </c>
      <c r="CW92" s="3064">
        <f>SUMIF($D$5:$CQ$5,CW$5,$D92:$CQ92)</f>
        <v/>
      </c>
      <c r="CX92" s="1958">
        <f>IFERROR(CR92/CW92-1, "-")</f>
        <v/>
      </c>
      <c r="CY92" s="1137" t="n"/>
      <c r="CZ92" s="3066" t="n">
        <v>0</v>
      </c>
      <c r="DA92" s="3064" t="n">
        <v>0</v>
      </c>
      <c r="DB92" s="3064" t="n"/>
      <c r="DC92" s="3064" t="n"/>
      <c r="DD92" s="3064" t="n">
        <v>0</v>
      </c>
      <c r="DE92" s="1958" t="n"/>
      <c r="DF92" s="1958" t="n"/>
      <c r="DG92" s="409" t="n"/>
      <c r="DH92" s="409" t="n"/>
      <c r="DI92" s="3051" t="n"/>
      <c r="DJ92" s="3041">
        <f>SUM(D92,J92,P92,V92,AD92,AL92,AU92,BC92,BK92,BT92,CB92,CJ92)-CR92</f>
        <v/>
      </c>
      <c r="DK92" s="3041">
        <f>SUM(E92,K92,Q92,W92,AE92,AM92,AV92,BD92,BL92,BU92,CC92,CK92)-CS92</f>
        <v/>
      </c>
      <c r="DL92" s="3041">
        <f>SUM(G92,M92,S92,AA92,AI92,AR92,AZ92,BH92,BQ92,BY92,CG92,CO92)-CW92</f>
        <v/>
      </c>
      <c r="DM92" s="3041">
        <f>SUM(D92,J92,P92,V92,AD92,AL92,AU92,BC92,,BN92,BV92,CD92,CL92)-CT92</f>
        <v/>
      </c>
      <c r="DN92" s="3051" t="n"/>
      <c r="DO92" s="3051" t="n"/>
      <c r="DP92" s="3067" t="n">
        <v>0</v>
      </c>
      <c r="DQ92" s="3053">
        <f>-CR92+DP92/10^6</f>
        <v/>
      </c>
      <c r="DR92" s="3041">
        <f>SUM(E92,K92,Q92,W92,AE92,AM92,AV92,BD92,BL92,BU92,CC92,CK92)-CS92</f>
        <v/>
      </c>
      <c r="DS92" s="3041">
        <f>SUM(D92,J92,P92,V92,AD92,AL92,AU92,BC92,,BN92,BV92,CD92,CL92)-CT92</f>
        <v/>
      </c>
      <c r="DT92" s="3054" t="n"/>
      <c r="DU92" s="865" t="n">
        <v>0</v>
      </c>
      <c r="DV92" s="3055">
        <f>DU92-CJ92</f>
        <v/>
      </c>
      <c r="DX92" s="2878">
        <f>(CS92-CZ92)*10^6</f>
        <v/>
      </c>
      <c r="DY92" s="2878">
        <f>(CT92-DC92)*10^6</f>
        <v/>
      </c>
      <c r="DZ92" s="2878">
        <f>(CW92-DD92)*10^6</f>
        <v/>
      </c>
      <c r="EB92" s="3056" t="n"/>
    </row>
    <row customFormat="1" customHeight="1" hidden="1" ht="16" outlineLevel="1" r="93" s="424">
      <c r="A93" s="406" t="n"/>
      <c r="B93" s="1986" t="inlineStr">
        <is>
          <t>LOCATION D'EQUIPEMENTS  TELECO</t>
        </is>
      </c>
      <c r="C93" s="2272" t="inlineStr">
        <is>
          <t>Opex87</t>
        </is>
      </c>
      <c r="D93" s="3063" t="n">
        <v>0</v>
      </c>
      <c r="E93" s="3064" t="n"/>
      <c r="F93" s="3064" t="n"/>
      <c r="G93" s="3064" t="n">
        <v>0</v>
      </c>
      <c r="H93" s="1958" t="n"/>
      <c r="I93" s="1031" t="n"/>
      <c r="J93" s="3063" t="n">
        <v>0</v>
      </c>
      <c r="K93" s="3064" t="n"/>
      <c r="L93" s="3064" t="n"/>
      <c r="M93" s="3064" t="n">
        <v>0</v>
      </c>
      <c r="N93" s="1958" t="n"/>
      <c r="O93" s="938" t="n"/>
      <c r="P93" s="3063" t="n">
        <v>0</v>
      </c>
      <c r="Q93" s="3064" t="n"/>
      <c r="R93" s="3064" t="n"/>
      <c r="S93" s="3064" t="n">
        <v>0</v>
      </c>
      <c r="T93" s="1958" t="n"/>
      <c r="U93" s="3058" t="n"/>
      <c r="V93" s="3063" t="n">
        <v>0</v>
      </c>
      <c r="W93" s="3064" t="n"/>
      <c r="X93" s="3064" t="n"/>
      <c r="Y93" s="3064" t="n"/>
      <c r="Z93" s="3064" t="n"/>
      <c r="AA93" s="3064" t="n">
        <v>0</v>
      </c>
      <c r="AB93" s="1958" t="n"/>
      <c r="AC93" s="938" t="n"/>
      <c r="AD93" s="3063" t="n">
        <v>0</v>
      </c>
      <c r="AE93" s="3064" t="n"/>
      <c r="AF93" s="3064" t="n"/>
      <c r="AG93" s="3064" t="n"/>
      <c r="AH93" s="3064" t="n"/>
      <c r="AI93" s="3064" t="n">
        <v>0</v>
      </c>
      <c r="AJ93" s="1958" t="n"/>
      <c r="AK93" s="938" t="n"/>
      <c r="AL93" s="3063" t="n"/>
      <c r="AM93" s="3064" t="n"/>
      <c r="AN93" s="3064" t="n"/>
      <c r="AO93" s="3064" t="n"/>
      <c r="AP93" s="3064" t="n"/>
      <c r="AQ93" s="3064" t="n"/>
      <c r="AR93" s="3064" t="n"/>
      <c r="AS93" s="1958" t="n"/>
      <c r="AT93" s="3059" t="n"/>
      <c r="AU93" s="3063" t="n"/>
      <c r="AV93" s="3064" t="n"/>
      <c r="AW93" s="3064" t="n"/>
      <c r="AX93" s="3064" t="n"/>
      <c r="AY93" s="3064" t="n"/>
      <c r="AZ93" s="3064" t="n"/>
      <c r="BA93" s="1958" t="n"/>
      <c r="BB93" s="938" t="n"/>
      <c r="BC93" s="2975" t="n"/>
      <c r="BD93" s="2891" t="n"/>
      <c r="BE93" s="2891" t="n"/>
      <c r="BF93" s="2891" t="n"/>
      <c r="BG93" s="2891" t="n"/>
      <c r="BH93" s="3064" t="n"/>
      <c r="BI93" s="1958" t="n"/>
      <c r="BJ93" s="3065" t="n"/>
      <c r="BK93" s="3063" t="n"/>
      <c r="BL93" s="3064" t="n"/>
      <c r="BM93" s="3064" t="n"/>
      <c r="BN93" s="3064" t="n"/>
      <c r="BO93" s="3064" t="n"/>
      <c r="BP93" s="3064" t="n"/>
      <c r="BQ93" s="3064" t="n"/>
      <c r="BR93" s="1958" t="n"/>
      <c r="BS93" s="3065" t="n"/>
      <c r="BT93" s="3063" t="n"/>
      <c r="BU93" s="3064" t="n"/>
      <c r="BV93" s="3064" t="n"/>
      <c r="BW93" s="3064" t="n"/>
      <c r="BX93" s="3064" t="n"/>
      <c r="BY93" s="3064" t="n"/>
      <c r="BZ93" s="1958" t="n"/>
      <c r="CA93" s="3028" t="n"/>
      <c r="CB93" s="3063" t="n"/>
      <c r="CC93" s="3064" t="n"/>
      <c r="CD93" s="3064" t="n"/>
      <c r="CE93" s="3064" t="n"/>
      <c r="CF93" s="3064" t="n"/>
      <c r="CG93" s="3064" t="n"/>
      <c r="CH93" s="1958" t="n"/>
      <c r="CI93" s="3028" t="n"/>
      <c r="CJ93" s="3063" t="n"/>
      <c r="CK93" s="3064" t="n"/>
      <c r="CL93" s="3064" t="n"/>
      <c r="CM93" s="3064" t="n"/>
      <c r="CN93" s="3064" t="n"/>
      <c r="CO93" s="3064" t="n"/>
      <c r="CP93" s="1958" t="n"/>
      <c r="CQ93" s="938" t="n"/>
      <c r="CR93" s="3063">
        <f>SUMIF($D$5:$CQ$5,CR$5,$D93:$CQ93)</f>
        <v/>
      </c>
      <c r="CS93" s="3064">
        <f>SUMIF($D$5:$CQ$5,CS$5,$D93:$CQ93)</f>
        <v/>
      </c>
      <c r="CT93" s="3064">
        <f>SUMIF($D$5:$CQ$5,CT$5,$D93:$CQ93)+SUMIF($D$5:$BI$5,CR$5,$D93:$BI93)</f>
        <v/>
      </c>
      <c r="CU93" s="3064">
        <f>+CR93-CS93</f>
        <v/>
      </c>
      <c r="CV93" s="3064">
        <f>+CR93-CT93</f>
        <v/>
      </c>
      <c r="CW93" s="3064">
        <f>SUMIF($D$5:$CQ$5,CW$5,$D93:$CQ93)</f>
        <v/>
      </c>
      <c r="CX93" s="1958">
        <f>IFERROR(CR93/CW93-1, "-")</f>
        <v/>
      </c>
      <c r="CY93" s="1137" t="n"/>
      <c r="CZ93" s="3066" t="n">
        <v>0</v>
      </c>
      <c r="DA93" s="3064" t="n">
        <v>0</v>
      </c>
      <c r="DB93" s="3064" t="n"/>
      <c r="DC93" s="3064" t="n"/>
      <c r="DD93" s="3064" t="n">
        <v>0</v>
      </c>
      <c r="DE93" s="1958" t="n"/>
      <c r="DF93" s="1958" t="n"/>
      <c r="DG93" s="409" t="n"/>
      <c r="DH93" s="409" t="n"/>
      <c r="DI93" s="3051" t="n"/>
      <c r="DJ93" s="3041">
        <f>SUM(D93,J93,P93,V93,AD93,AL93,AU93,BC93,BK93,BT93,CB93,CJ93)-CR93</f>
        <v/>
      </c>
      <c r="DK93" s="3041">
        <f>SUM(E93,K93,Q93,W93,AE93,AM93,AV93,BD93,BL93,BU93,CC93,CK93)-CS93</f>
        <v/>
      </c>
      <c r="DL93" s="3041">
        <f>SUM(G93,M93,S93,AA93,AI93,AR93,AZ93,BH93,BQ93,BY93,CG93,CO93)-CW93</f>
        <v/>
      </c>
      <c r="DM93" s="3041">
        <f>SUM(D93,J93,P93,V93,AD93,AL93,AU93,BC93,,BN93,BV93,CD93,CL93)-CT93</f>
        <v/>
      </c>
      <c r="DN93" s="3051" t="n"/>
      <c r="DO93" s="3051" t="n"/>
      <c r="DP93" s="3067" t="n">
        <v>0</v>
      </c>
      <c r="DQ93" s="3053">
        <f>-CR93+DP93/10^6</f>
        <v/>
      </c>
      <c r="DR93" s="3041">
        <f>SUM(E93,K93,Q93,W93,AE93,AM93,AV93,BD93,BL93,BU93,CC93,CK93)-CS93</f>
        <v/>
      </c>
      <c r="DS93" s="3041">
        <f>SUM(D93,J93,P93,V93,AD93,AL93,AU93,BC93,,BN93,BV93,CD93,CL93)-CT93</f>
        <v/>
      </c>
      <c r="DT93" s="3054" t="n"/>
      <c r="DU93" s="865" t="n">
        <v>0</v>
      </c>
      <c r="DV93" s="3055">
        <f>DU93-CJ93</f>
        <v/>
      </c>
      <c r="DX93" s="2878">
        <f>(CS93-CZ93)*10^6</f>
        <v/>
      </c>
      <c r="DY93" s="2878">
        <f>(CT93-DC93)*10^6</f>
        <v/>
      </c>
      <c r="DZ93" s="2878">
        <f>(CW93-DD93)*10^6</f>
        <v/>
      </c>
      <c r="EB93" s="3056" t="n"/>
    </row>
    <row customFormat="1" customHeight="1" hidden="1" ht="16" outlineLevel="1" r="94" s="424">
      <c r="A94" s="406" t="n"/>
      <c r="B94" s="1986" t="inlineStr">
        <is>
          <t>AUTRES LOCATIONS ET CHARGES LO</t>
        </is>
      </c>
      <c r="C94" s="2272" t="inlineStr">
        <is>
          <t>Opex88</t>
        </is>
      </c>
      <c r="D94" s="3063" t="n">
        <v>0.89</v>
      </c>
      <c r="E94" s="3064" t="n">
        <v>0</v>
      </c>
      <c r="F94" s="3064" t="n"/>
      <c r="G94" s="3064" t="n">
        <v>0.502188</v>
      </c>
      <c r="H94" s="1958" t="n"/>
      <c r="I94" s="1031" t="n"/>
      <c r="J94" s="3063" t="n">
        <v>0.484</v>
      </c>
      <c r="K94" s="3064" t="n">
        <v>0</v>
      </c>
      <c r="L94" s="3064" t="n"/>
      <c r="M94" s="3064" t="n">
        <v>0</v>
      </c>
      <c r="N94" s="1958" t="n"/>
      <c r="O94" s="938" t="n"/>
      <c r="P94" s="3063" t="n">
        <v>0</v>
      </c>
      <c r="Q94" s="3064" t="n">
        <v>0</v>
      </c>
      <c r="R94" s="3064" t="n"/>
      <c r="S94" s="3064" t="n">
        <v>0.38</v>
      </c>
      <c r="T94" s="1958" t="n"/>
      <c r="U94" s="3058" t="n"/>
      <c r="V94" s="3063" t="n">
        <v>0.184684</v>
      </c>
      <c r="W94" s="3064" t="n">
        <v>0</v>
      </c>
      <c r="X94" s="3064" t="n">
        <v>0</v>
      </c>
      <c r="Y94" s="3064" t="n"/>
      <c r="Z94" s="3064" t="n"/>
      <c r="AA94" s="3064" t="n">
        <v>0.195</v>
      </c>
      <c r="AB94" s="1958" t="n"/>
      <c r="AC94" s="938" t="n"/>
      <c r="AD94" s="3063" t="n">
        <v>0</v>
      </c>
      <c r="AE94" s="3064" t="n">
        <v>0</v>
      </c>
      <c r="AF94" s="3064" t="n">
        <v>0</v>
      </c>
      <c r="AG94" s="3064" t="n"/>
      <c r="AH94" s="3064" t="n"/>
      <c r="AI94" s="3064" t="n">
        <v>0.35</v>
      </c>
      <c r="AJ94" s="1958" t="n"/>
      <c r="AK94" s="938" t="n"/>
      <c r="AL94" s="3063" t="n"/>
      <c r="AM94" s="3064" t="n">
        <v>0</v>
      </c>
      <c r="AN94" s="3064" t="n"/>
      <c r="AO94" s="3064" t="n"/>
      <c r="AP94" s="3064" t="n"/>
      <c r="AQ94" s="3064" t="n"/>
      <c r="AR94" s="3064" t="n"/>
      <c r="AS94" s="1958" t="n"/>
      <c r="AT94" s="3059" t="n"/>
      <c r="AU94" s="3063" t="n"/>
      <c r="AV94" s="3064" t="n"/>
      <c r="AW94" s="3064" t="n"/>
      <c r="AX94" s="3064" t="n"/>
      <c r="AY94" s="3064" t="n"/>
      <c r="AZ94" s="3064" t="n"/>
      <c r="BA94" s="1958" t="n"/>
      <c r="BB94" s="938" t="n"/>
      <c r="BC94" s="2975" t="n"/>
      <c r="BD94" s="2891" t="n"/>
      <c r="BE94" s="2891" t="n"/>
      <c r="BF94" s="2891" t="n"/>
      <c r="BG94" s="2891" t="n"/>
      <c r="BH94" s="3064" t="n"/>
      <c r="BI94" s="1958" t="n"/>
      <c r="BJ94" s="3065" t="n"/>
      <c r="BK94" s="3063" t="n"/>
      <c r="BL94" s="3064" t="n"/>
      <c r="BM94" s="3064" t="n"/>
      <c r="BN94" s="3064" t="n"/>
      <c r="BO94" s="3064" t="n"/>
      <c r="BP94" s="3064" t="n"/>
      <c r="BQ94" s="3064" t="n"/>
      <c r="BR94" s="1958" t="n"/>
      <c r="BS94" s="3065" t="n"/>
      <c r="BT94" s="3063" t="n"/>
      <c r="BU94" s="3064" t="n"/>
      <c r="BV94" s="3064" t="n"/>
      <c r="BW94" s="3064" t="n"/>
      <c r="BX94" s="3064" t="n"/>
      <c r="BY94" s="3064" t="n"/>
      <c r="BZ94" s="1958" t="n"/>
      <c r="CA94" s="3028" t="n"/>
      <c r="CB94" s="3063" t="n"/>
      <c r="CC94" s="3064" t="n"/>
      <c r="CD94" s="3064" t="n"/>
      <c r="CE94" s="3064" t="n"/>
      <c r="CF94" s="3064" t="n"/>
      <c r="CG94" s="3064" t="n"/>
      <c r="CH94" s="1958" t="n"/>
      <c r="CI94" s="3028" t="n"/>
      <c r="CJ94" s="3063" t="n"/>
      <c r="CK94" s="3064" t="n"/>
      <c r="CL94" s="3064" t="n"/>
      <c r="CM94" s="3064" t="n"/>
      <c r="CN94" s="3064" t="n"/>
      <c r="CO94" s="3064" t="n"/>
      <c r="CP94" s="1958" t="n"/>
      <c r="CQ94" s="938" t="n"/>
      <c r="CR94" s="3063">
        <f>SUMIF($D$5:$CQ$5,CR$5,$D94:$CQ94)</f>
        <v/>
      </c>
      <c r="CS94" s="3064">
        <f>SUMIF($D$5:$CQ$5,CS$5,$D94:$CQ94)</f>
        <v/>
      </c>
      <c r="CT94" s="3064">
        <f>SUMIF($D$5:$CQ$5,CT$5,$D94:$CQ94)+SUMIF($D$5:$BI$5,CR$5,$D94:$BI94)</f>
        <v/>
      </c>
      <c r="CU94" s="3064">
        <f>+CR94-CS94</f>
        <v/>
      </c>
      <c r="CV94" s="3064">
        <f>+CR94-CT94</f>
        <v/>
      </c>
      <c r="CW94" s="3064">
        <f>SUMIF($D$5:$CQ$5,CW$5,$D94:$CQ94)</f>
        <v/>
      </c>
      <c r="CX94" s="1958">
        <f>IFERROR(CR94/CW94-1, "-")</f>
        <v/>
      </c>
      <c r="CY94" s="1137" t="n"/>
      <c r="CZ94" s="3066" t="n">
        <v>0</v>
      </c>
      <c r="DA94" s="3064" t="n">
        <v>1.374</v>
      </c>
      <c r="DB94" s="3064" t="n"/>
      <c r="DC94" s="3064" t="n"/>
      <c r="DD94" s="3064" t="n">
        <v>5.540138</v>
      </c>
      <c r="DE94" s="1958" t="n"/>
      <c r="DF94" s="1958" t="n"/>
      <c r="DG94" s="409">
        <f>+DB94/DD94-1</f>
        <v/>
      </c>
      <c r="DH94" s="409">
        <f>+DC94/DD94-1</f>
        <v/>
      </c>
      <c r="DI94" s="3051" t="n"/>
      <c r="DJ94" s="3041">
        <f>SUM(D94,J94,P94,V94,AD94,AL94,AU94,BC94,BK94,BT94,CB94,CJ94)-CR94</f>
        <v/>
      </c>
      <c r="DK94" s="3041">
        <f>SUM(E94,K94,Q94,W94,AE94,AM94,AV94,BD94,BL94,BU94,CC94,CK94)-CS94</f>
        <v/>
      </c>
      <c r="DL94" s="3041">
        <f>SUM(G94,M94,S94,AA94,AI94,AR94,AZ94,BH94,BQ94,BY94,CG94,CO94)-CW94</f>
        <v/>
      </c>
      <c r="DM94" s="3041">
        <f>SUM(D94,J94,P94,V94,AD94,AL94,AU94,BC94,,BN94,BV94,CD94,CL94)-CT94</f>
        <v/>
      </c>
      <c r="DN94" s="3051" t="n"/>
      <c r="DO94" s="3051" t="n"/>
      <c r="DP94" s="3067" t="n">
        <v>2491688</v>
      </c>
      <c r="DQ94" s="3053">
        <f>-CR94+DP94/10^6</f>
        <v/>
      </c>
      <c r="DR94" s="3041">
        <f>SUM(E94,K94,Q94,W94,AE94,AM94,AV94,BD94,BL94,BU94,CC94,CK94)-CS94</f>
        <v/>
      </c>
      <c r="DS94" s="3041">
        <f>SUM(D94,J94,P94,V94,AD94,AL94,AU94,BC94,,BN94,BV94,CD94,CL94)-CT94</f>
        <v/>
      </c>
      <c r="DT94" s="3054" t="n"/>
      <c r="DU94" s="865" t="n">
        <v>1.28345</v>
      </c>
      <c r="DV94" s="3055">
        <f>DU94-CJ94</f>
        <v/>
      </c>
      <c r="DX94" s="2878">
        <f>(CS94-CZ94)*10^6</f>
        <v/>
      </c>
      <c r="DY94" s="2878">
        <f>(CT94-DC94)*10^6</f>
        <v/>
      </c>
      <c r="DZ94" s="2878">
        <f>(CW94-DD94)*10^6</f>
        <v/>
      </c>
      <c r="EB94" s="3056" t="n"/>
    </row>
    <row customFormat="1" customHeight="1" hidden="1" ht="16" outlineLevel="1" r="95" s="424">
      <c r="A95" s="406" t="n"/>
      <c r="B95" s="1986" t="inlineStr">
        <is>
          <t>REMUNERATIONS TRANSITAIRES</t>
        </is>
      </c>
      <c r="C95" s="2272" t="inlineStr">
        <is>
          <t>Opex89</t>
        </is>
      </c>
      <c r="D95" s="3063" t="n">
        <v>0</v>
      </c>
      <c r="E95" s="3064" t="n"/>
      <c r="F95" s="3064" t="n"/>
      <c r="G95" s="3064" t="n">
        <v>0</v>
      </c>
      <c r="H95" s="1958" t="n"/>
      <c r="I95" s="1031" t="n"/>
      <c r="J95" s="3063" t="n">
        <v>0</v>
      </c>
      <c r="K95" s="3064" t="n"/>
      <c r="L95" s="3064" t="n"/>
      <c r="M95" s="3064" t="n">
        <v>0</v>
      </c>
      <c r="N95" s="1958" t="n"/>
      <c r="O95" s="938" t="n"/>
      <c r="P95" s="3063" t="n">
        <v>0</v>
      </c>
      <c r="Q95" s="3064" t="n"/>
      <c r="R95" s="3064" t="n"/>
      <c r="S95" s="3064" t="n">
        <v>0</v>
      </c>
      <c r="T95" s="1958" t="n"/>
      <c r="U95" s="3058" t="n"/>
      <c r="V95" s="3063" t="n">
        <v>0</v>
      </c>
      <c r="W95" s="3064" t="n"/>
      <c r="X95" s="3064" t="n"/>
      <c r="Y95" s="3064" t="n"/>
      <c r="Z95" s="3064" t="n"/>
      <c r="AA95" s="3064" t="n">
        <v>0</v>
      </c>
      <c r="AB95" s="1958" t="n"/>
      <c r="AC95" s="938" t="n"/>
      <c r="AD95" s="3063" t="n">
        <v>0</v>
      </c>
      <c r="AE95" s="3064" t="n"/>
      <c r="AF95" s="3064" t="n"/>
      <c r="AG95" s="3064" t="n"/>
      <c r="AH95" s="3064" t="n"/>
      <c r="AI95" s="3064" t="n">
        <v>0</v>
      </c>
      <c r="AJ95" s="1958" t="n"/>
      <c r="AK95" s="938" t="n"/>
      <c r="AL95" s="3063" t="n"/>
      <c r="AM95" s="3064" t="n"/>
      <c r="AN95" s="3064" t="n"/>
      <c r="AO95" s="3064" t="n"/>
      <c r="AP95" s="3064" t="n"/>
      <c r="AQ95" s="3064" t="n"/>
      <c r="AR95" s="3064" t="n"/>
      <c r="AS95" s="1958" t="n"/>
      <c r="AT95" s="3059" t="n"/>
      <c r="AU95" s="3063" t="n"/>
      <c r="AV95" s="3064" t="n"/>
      <c r="AW95" s="3064" t="n"/>
      <c r="AX95" s="3064" t="n"/>
      <c r="AY95" s="3064" t="n"/>
      <c r="AZ95" s="3064" t="n"/>
      <c r="BA95" s="1958" t="n"/>
      <c r="BB95" s="938" t="n"/>
      <c r="BC95" s="2975" t="n"/>
      <c r="BD95" s="2891" t="n"/>
      <c r="BE95" s="2891" t="n"/>
      <c r="BF95" s="2891" t="n"/>
      <c r="BG95" s="2891" t="n"/>
      <c r="BH95" s="3064" t="n"/>
      <c r="BI95" s="1958" t="n"/>
      <c r="BJ95" s="3065" t="n"/>
      <c r="BK95" s="3063" t="n"/>
      <c r="BL95" s="3064" t="n"/>
      <c r="BM95" s="3064" t="n"/>
      <c r="BN95" s="3064" t="n"/>
      <c r="BO95" s="3064" t="n"/>
      <c r="BP95" s="3064" t="n"/>
      <c r="BQ95" s="3064" t="n"/>
      <c r="BR95" s="1958" t="n"/>
      <c r="BS95" s="3065" t="n"/>
      <c r="BT95" s="3063" t="n"/>
      <c r="BU95" s="3064" t="n"/>
      <c r="BV95" s="3064" t="n"/>
      <c r="BW95" s="3064" t="n"/>
      <c r="BX95" s="3064" t="n"/>
      <c r="BY95" s="3064" t="n"/>
      <c r="BZ95" s="1958" t="n"/>
      <c r="CA95" s="3028" t="n"/>
      <c r="CB95" s="3063" t="n"/>
      <c r="CC95" s="3064" t="n"/>
      <c r="CD95" s="3064" t="n"/>
      <c r="CE95" s="3064" t="n"/>
      <c r="CF95" s="3064" t="n"/>
      <c r="CG95" s="3064" t="n"/>
      <c r="CH95" s="1958" t="n"/>
      <c r="CI95" s="3028" t="n"/>
      <c r="CJ95" s="3063" t="n"/>
      <c r="CK95" s="3064" t="n"/>
      <c r="CL95" s="3064" t="n"/>
      <c r="CM95" s="3064" t="n"/>
      <c r="CN95" s="3064" t="n"/>
      <c r="CO95" s="3064" t="n"/>
      <c r="CP95" s="1958" t="n"/>
      <c r="CQ95" s="938" t="n"/>
      <c r="CR95" s="3063">
        <f>SUMIF($D$5:$CQ$5,CR$5,$D95:$CQ95)</f>
        <v/>
      </c>
      <c r="CS95" s="3064">
        <f>SUMIF($D$5:$CQ$5,CS$5,$D95:$CQ95)</f>
        <v/>
      </c>
      <c r="CT95" s="3064">
        <f>SUMIF($D$5:$CQ$5,CT$5,$D95:$CQ95)+SUMIF($D$5:$BI$5,CR$5,$D95:$BI95)</f>
        <v/>
      </c>
      <c r="CU95" s="3064">
        <f>+CR95-CS95</f>
        <v/>
      </c>
      <c r="CV95" s="3064">
        <f>+CR95-CT95</f>
        <v/>
      </c>
      <c r="CW95" s="3064">
        <f>SUMIF($D$5:$CQ$5,CW$5,$D95:$CQ95)</f>
        <v/>
      </c>
      <c r="CX95" s="1958">
        <f>IFERROR(CR95/CW95-1, "-")</f>
        <v/>
      </c>
      <c r="CY95" s="1137" t="n"/>
      <c r="CZ95" s="3066" t="n">
        <v>0</v>
      </c>
      <c r="DA95" s="3064" t="n">
        <v>0</v>
      </c>
      <c r="DB95" s="3064" t="n"/>
      <c r="DC95" s="3064" t="n"/>
      <c r="DD95" s="3064" t="n">
        <v>0</v>
      </c>
      <c r="DE95" s="1958" t="n"/>
      <c r="DF95" s="1958" t="n"/>
      <c r="DG95" s="409" t="n"/>
      <c r="DH95" s="409" t="n"/>
      <c r="DI95" s="3051" t="n"/>
      <c r="DJ95" s="3041">
        <f>SUM(D95,J95,P95,V95,AD95,AL95,AU95,BC95,BK95,BT95,CB95,CJ95)-CR95</f>
        <v/>
      </c>
      <c r="DK95" s="3041">
        <f>SUM(E95,K95,Q95,W95,AE95,AM95,AV95,BD95,BL95,BU95,CC95,CK95)-CS95</f>
        <v/>
      </c>
      <c r="DL95" s="3041">
        <f>SUM(G95,M95,S95,AA95,AI95,AR95,AZ95,BH95,BQ95,BY95,CG95,CO95)-CW95</f>
        <v/>
      </c>
      <c r="DM95" s="3041">
        <f>SUM(D95,J95,P95,V95,AD95,AL95,AU95,BC95,,BN95,BV95,CD95,CL95)-CT95</f>
        <v/>
      </c>
      <c r="DN95" s="3051" t="n"/>
      <c r="DO95" s="3051" t="n"/>
      <c r="DP95" s="3067" t="n">
        <v>0</v>
      </c>
      <c r="DQ95" s="3053">
        <f>-CR95+DP95/10^6</f>
        <v/>
      </c>
      <c r="DR95" s="3041">
        <f>SUM(E95,K95,Q95,W95,AE95,AM95,AV95,BD95,BL95,BU95,CC95,CK95)-CS95</f>
        <v/>
      </c>
      <c r="DS95" s="3041">
        <f>SUM(D95,J95,P95,V95,AD95,AL95,AU95,BC95,,BN95,BV95,CD95,CL95)-CT95</f>
        <v/>
      </c>
      <c r="DT95" s="3054" t="n"/>
      <c r="DU95" s="865" t="n">
        <v>0</v>
      </c>
      <c r="DV95" s="3055">
        <f>DU95-CJ95</f>
        <v/>
      </c>
      <c r="DX95" s="2878">
        <f>(CS95-CZ95)*10^6</f>
        <v/>
      </c>
      <c r="DY95" s="2878">
        <f>(CT95-DC95)*10^6</f>
        <v/>
      </c>
      <c r="DZ95" s="2878">
        <f>(CW95-DD95)*10^6</f>
        <v/>
      </c>
      <c r="EB95" s="3056" t="n"/>
    </row>
    <row customFormat="1" customHeight="1" hidden="1" ht="16" outlineLevel="1" r="96" s="424">
      <c r="A96" s="406" t="n"/>
      <c r="B96" s="1986" t="inlineStr">
        <is>
          <t>FRAIS DE DEBOURS ENLEVEMENT</t>
        </is>
      </c>
      <c r="C96" s="2272" t="inlineStr">
        <is>
          <t>Opex90</t>
        </is>
      </c>
      <c r="D96" s="3063" t="n">
        <v>0</v>
      </c>
      <c r="E96" s="3064" t="n">
        <v>0.25</v>
      </c>
      <c r="F96" s="3064" t="n"/>
      <c r="G96" s="3064" t="n">
        <v>0</v>
      </c>
      <c r="H96" s="1958" t="n"/>
      <c r="I96" s="1031" t="n"/>
      <c r="J96" s="3063" t="n">
        <v>0</v>
      </c>
      <c r="K96" s="3064" t="n">
        <v>0.25</v>
      </c>
      <c r="L96" s="3064" t="n"/>
      <c r="M96" s="3064" t="n">
        <v>0</v>
      </c>
      <c r="N96" s="1958" t="n"/>
      <c r="O96" s="938" t="n"/>
      <c r="P96" s="3063" t="n">
        <v>0</v>
      </c>
      <c r="Q96" s="3064" t="n">
        <v>0.25</v>
      </c>
      <c r="R96" s="3064" t="n"/>
      <c r="S96" s="3064" t="n">
        <v>0</v>
      </c>
      <c r="T96" s="1958" t="n"/>
      <c r="U96" s="3058" t="n"/>
      <c r="V96" s="3063" t="n">
        <v>0</v>
      </c>
      <c r="W96" s="3064" t="n">
        <v>0.25</v>
      </c>
      <c r="X96" s="3064" t="n">
        <v>0.25</v>
      </c>
      <c r="Y96" s="3064" t="n"/>
      <c r="Z96" s="3064" t="n"/>
      <c r="AA96" s="3064" t="n">
        <v>0</v>
      </c>
      <c r="AB96" s="1958" t="n"/>
      <c r="AC96" s="938" t="n"/>
      <c r="AD96" s="3063" t="n">
        <v>0</v>
      </c>
      <c r="AE96" s="3064" t="n">
        <v>0.25</v>
      </c>
      <c r="AF96" s="3064" t="n">
        <v>0.25</v>
      </c>
      <c r="AG96" s="3064" t="n"/>
      <c r="AH96" s="3064" t="n"/>
      <c r="AI96" s="3064" t="n">
        <v>0</v>
      </c>
      <c r="AJ96" s="1958" t="n"/>
      <c r="AK96" s="938" t="n"/>
      <c r="AL96" s="3063" t="n"/>
      <c r="AM96" s="3064" t="n">
        <v>0.25</v>
      </c>
      <c r="AN96" s="3064" t="n"/>
      <c r="AO96" s="3064" t="n"/>
      <c r="AP96" s="3064" t="n"/>
      <c r="AQ96" s="3064" t="n"/>
      <c r="AR96" s="3064" t="n"/>
      <c r="AS96" s="1958" t="n"/>
      <c r="AT96" s="3059" t="n"/>
      <c r="AU96" s="3063" t="n"/>
      <c r="AV96" s="3064" t="n"/>
      <c r="AW96" s="3064" t="n"/>
      <c r="AX96" s="3064" t="n"/>
      <c r="AY96" s="3064" t="n"/>
      <c r="AZ96" s="3064" t="n"/>
      <c r="BA96" s="1958" t="n"/>
      <c r="BB96" s="938" t="n"/>
      <c r="BC96" s="2975" t="n"/>
      <c r="BD96" s="2891" t="n"/>
      <c r="BE96" s="2891" t="n"/>
      <c r="BF96" s="2891" t="n"/>
      <c r="BG96" s="2891" t="n"/>
      <c r="BH96" s="3064" t="n"/>
      <c r="BI96" s="1958" t="n"/>
      <c r="BJ96" s="3065" t="n"/>
      <c r="BK96" s="3063" t="n"/>
      <c r="BL96" s="3064" t="n"/>
      <c r="BM96" s="3064" t="n"/>
      <c r="BN96" s="3064" t="n"/>
      <c r="BO96" s="3064" t="n"/>
      <c r="BP96" s="3064" t="n"/>
      <c r="BQ96" s="3064" t="n"/>
      <c r="BR96" s="1958" t="n"/>
      <c r="BS96" s="3065" t="n"/>
      <c r="BT96" s="3063" t="n"/>
      <c r="BU96" s="3064" t="n"/>
      <c r="BV96" s="3064" t="n"/>
      <c r="BW96" s="3064" t="n"/>
      <c r="BX96" s="3064" t="n"/>
      <c r="BY96" s="3064" t="n"/>
      <c r="BZ96" s="1958" t="n"/>
      <c r="CA96" s="3028" t="n"/>
      <c r="CB96" s="3063" t="n"/>
      <c r="CC96" s="3064" t="n"/>
      <c r="CD96" s="3064" t="n"/>
      <c r="CE96" s="3064" t="n"/>
      <c r="CF96" s="3064" t="n"/>
      <c r="CG96" s="3064" t="n"/>
      <c r="CH96" s="1958" t="n"/>
      <c r="CI96" s="3028" t="n"/>
      <c r="CJ96" s="3063" t="n"/>
      <c r="CK96" s="3064" t="n"/>
      <c r="CL96" s="3064" t="n"/>
      <c r="CM96" s="3064" t="n"/>
      <c r="CN96" s="3064" t="n"/>
      <c r="CO96" s="3064" t="n"/>
      <c r="CP96" s="1958" t="n"/>
      <c r="CQ96" s="938" t="n"/>
      <c r="CR96" s="3063">
        <f>SUMIF($D$5:$CQ$5,CR$5,$D96:$CQ96)</f>
        <v/>
      </c>
      <c r="CS96" s="3064">
        <f>SUMIF($D$5:$CQ$5,CS$5,$D96:$CQ96)</f>
        <v/>
      </c>
      <c r="CT96" s="3064">
        <f>SUMIF($D$5:$CQ$5,CT$5,$D96:$CQ96)+SUMIF($D$5:$BI$5,CR$5,$D96:$BI96)</f>
        <v/>
      </c>
      <c r="CU96" s="3064">
        <f>+CR96-CS96</f>
        <v/>
      </c>
      <c r="CV96" s="3064">
        <f>+CR96-CT96</f>
        <v/>
      </c>
      <c r="CW96" s="3064">
        <f>SUMIF($D$5:$CQ$5,CW$5,$D96:$CQ96)</f>
        <v/>
      </c>
      <c r="CX96" s="1958">
        <f>IFERROR(CR96/CW96-1, "-")</f>
        <v/>
      </c>
      <c r="CY96" s="1137" t="n"/>
      <c r="CZ96" s="3066" t="n">
        <v>3</v>
      </c>
      <c r="DA96" s="3064" t="n">
        <v>2.25</v>
      </c>
      <c r="DB96" s="3064" t="n"/>
      <c r="DC96" s="3064" t="n"/>
      <c r="DD96" s="3064" t="n">
        <v>0</v>
      </c>
      <c r="DE96" s="1958" t="n"/>
      <c r="DF96" s="1958" t="n"/>
      <c r="DG96" s="409" t="n"/>
      <c r="DH96" s="409" t="n"/>
      <c r="DI96" s="3051" t="n"/>
      <c r="DJ96" s="3041">
        <f>SUM(D96,J96,P96,V96,AD96,AL96,AU96,BC96,BK96,BT96,CB96,CJ96)-CR96</f>
        <v/>
      </c>
      <c r="DK96" s="3041">
        <f>SUM(E96,K96,Q96,W96,AE96,AM96,AV96,BD96,BL96,BU96,CC96,CK96)-CS96</f>
        <v/>
      </c>
      <c r="DL96" s="3041">
        <f>SUM(G96,M96,S96,AA96,AI96,AR96,AZ96,BH96,BQ96,BY96,CG96,CO96)-CW96</f>
        <v/>
      </c>
      <c r="DM96" s="3041">
        <f>SUM(D96,J96,P96,V96,AD96,AL96,AU96,BC96,,BN96,BV96,CD96,CL96)-CT96</f>
        <v/>
      </c>
      <c r="DN96" s="3051" t="n"/>
      <c r="DO96" s="3051" t="n"/>
      <c r="DP96" s="3067" t="n">
        <v>0</v>
      </c>
      <c r="DQ96" s="3053">
        <f>-CR96+DP96/10^6</f>
        <v/>
      </c>
      <c r="DR96" s="3041">
        <f>SUM(E96,K96,Q96,W96,AE96,AM96,AV96,BD96,BL96,BU96,CC96,CK96)-CS96</f>
        <v/>
      </c>
      <c r="DS96" s="3041">
        <f>SUM(D96,J96,P96,V96,AD96,AL96,AU96,BC96,,BN96,BV96,CD96,CL96)-CT96</f>
        <v/>
      </c>
      <c r="DT96" s="3054" t="n"/>
      <c r="DU96" s="865" t="n">
        <v>0</v>
      </c>
      <c r="DV96" s="3055">
        <f>DU96-CJ96</f>
        <v/>
      </c>
      <c r="DX96" s="2878">
        <f>(CS96-CZ96)*10^6</f>
        <v/>
      </c>
      <c r="DY96" s="2878">
        <f>(CT96-DC96)*10^6</f>
        <v/>
      </c>
      <c r="DZ96" s="2878">
        <f>(CW96-DD96)*10^6</f>
        <v/>
      </c>
      <c r="EB96" s="3056" t="n"/>
    </row>
    <row collapsed="1" customHeight="1" ht="15.75" r="97" s="3">
      <c r="B97" s="2006" t="inlineStr">
        <is>
          <t>Fees du contrat GMNS</t>
        </is>
      </c>
      <c r="C97" s="1952" t="inlineStr">
        <is>
          <t>Opex91</t>
        </is>
      </c>
      <c r="D97" s="2975" t="n">
        <v>129.429819</v>
      </c>
      <c r="E97" s="2891" t="n">
        <v>129.429819277038</v>
      </c>
      <c r="F97" s="2891" t="n">
        <v>-2.770379978755955e-07</v>
      </c>
      <c r="G97" s="2891" t="n">
        <v>226.184643</v>
      </c>
      <c r="H97" s="37" t="n">
        <v>-0.4277692009355383</v>
      </c>
      <c r="I97" s="1031" t="n"/>
      <c r="J97" s="2975" t="n">
        <v>129.429819</v>
      </c>
      <c r="K97" s="2891" t="n">
        <v>129.429819277038</v>
      </c>
      <c r="L97" s="2891" t="n">
        <v>-2.770379978755955e-07</v>
      </c>
      <c r="M97" s="2891" t="n">
        <v>215.959586</v>
      </c>
      <c r="N97" s="37" t="n">
        <v>-0.4006757403211543</v>
      </c>
      <c r="O97" s="1031" t="n"/>
      <c r="P97" s="2975" t="n">
        <v>129.429819</v>
      </c>
      <c r="Q97" s="2891" t="n">
        <v>129.429819277038</v>
      </c>
      <c r="R97" s="2891" t="n">
        <v>-2.770379978755955e-07</v>
      </c>
      <c r="S97" s="2891" t="n">
        <v>215.959586</v>
      </c>
      <c r="T97" s="37" t="n">
        <v>-0.4006757403211543</v>
      </c>
      <c r="U97" s="3058" t="n"/>
      <c r="V97" s="2975" t="n">
        <v>129.429819</v>
      </c>
      <c r="W97" s="2891" t="n">
        <v>129.429819277038</v>
      </c>
      <c r="X97" s="2891" t="n">
        <v>129.429819277038</v>
      </c>
      <c r="Y97" s="2891" t="n">
        <v>-2.770379978755955e-07</v>
      </c>
      <c r="Z97" s="2891" t="n">
        <v>-2.770379978755955e-07</v>
      </c>
      <c r="AA97" s="2891" t="n">
        <v>215.959585</v>
      </c>
      <c r="AB97" s="37" t="n">
        <v>-0.4006757375459857</v>
      </c>
      <c r="AC97" s="1031" t="n"/>
      <c r="AD97" s="2975" t="n">
        <v>129.429819</v>
      </c>
      <c r="AE97" s="2891" t="n">
        <v>129.429819277038</v>
      </c>
      <c r="AF97" s="2891" t="n">
        <v>129.429819277038</v>
      </c>
      <c r="AG97" s="2891" t="n">
        <v>-2.770379978755955e-07</v>
      </c>
      <c r="AH97" s="2891" t="n">
        <v>-2.770379978755955e-07</v>
      </c>
      <c r="AI97" s="2891" t="n">
        <v>215.959586</v>
      </c>
      <c r="AJ97" s="37" t="n">
        <v>-0.4006757403211543</v>
      </c>
      <c r="AK97" s="1031" t="n"/>
      <c r="AL97" s="2975" t="n">
        <v>129.429819</v>
      </c>
      <c r="AM97" s="2891" t="n">
        <v>129.4298192770375</v>
      </c>
      <c r="AN97" s="2891" t="n">
        <v>0</v>
      </c>
      <c r="AO97" s="2891" t="n">
        <v>0</v>
      </c>
      <c r="AP97" s="2891" t="n">
        <v>-2.770374862848257e-07</v>
      </c>
      <c r="AQ97" s="2891" t="n">
        <v>129.429819</v>
      </c>
      <c r="AR97" s="2891" t="n">
        <v>215.959586</v>
      </c>
      <c r="AS97" s="37" t="n">
        <v>-0.4006757403211543</v>
      </c>
      <c r="AT97" s="3059" t="n"/>
      <c r="AU97" s="2975" t="n"/>
      <c r="AV97" s="2891" t="n"/>
      <c r="AW97" s="2891" t="n"/>
      <c r="AX97" s="2891" t="n"/>
      <c r="AY97" s="2891" t="n"/>
      <c r="AZ97" s="2891" t="n"/>
      <c r="BA97" s="37" t="n"/>
      <c r="BB97" s="1031" t="n"/>
      <c r="BC97" s="2975" t="n"/>
      <c r="BD97" s="2891" t="n"/>
      <c r="BE97" s="2891" t="n"/>
      <c r="BF97" s="2891" t="n"/>
      <c r="BG97" s="2891" t="n"/>
      <c r="BH97" s="2891" t="n"/>
      <c r="BI97" s="37" t="n"/>
      <c r="BJ97" s="3058" t="n"/>
      <c r="BK97" s="2975" t="n"/>
      <c r="BL97" s="2891" t="n"/>
      <c r="BM97" s="2891" t="n"/>
      <c r="BN97" s="2891" t="n"/>
      <c r="BO97" s="2891" t="n"/>
      <c r="BP97" s="2891" t="n"/>
      <c r="BQ97" s="2891" t="n"/>
      <c r="BR97" s="37" t="n"/>
      <c r="BS97" s="3058" t="n"/>
      <c r="BT97" s="2975" t="n"/>
      <c r="BU97" s="2891" t="n"/>
      <c r="BV97" s="2891" t="n"/>
      <c r="BW97" s="2891" t="n"/>
      <c r="BX97" s="2891" t="n"/>
      <c r="BY97" s="2891" t="n"/>
      <c r="BZ97" s="37" t="n"/>
      <c r="CA97" s="3028" t="n"/>
      <c r="CB97" s="2975" t="n"/>
      <c r="CC97" s="2891" t="n"/>
      <c r="CD97" s="2891" t="n"/>
      <c r="CE97" s="2891" t="n"/>
      <c r="CF97" s="2891" t="n"/>
      <c r="CG97" s="2891" t="n"/>
      <c r="CH97" s="37" t="n"/>
      <c r="CI97" s="3028" t="n"/>
      <c r="CJ97" s="2975" t="n"/>
      <c r="CK97" s="2891" t="n"/>
      <c r="CL97" s="2891" t="n"/>
      <c r="CM97" s="2891" t="n"/>
      <c r="CN97" s="2891" t="n"/>
      <c r="CO97" s="2891" t="n"/>
      <c r="CP97" s="37" t="n"/>
      <c r="CQ97" s="1031" t="n"/>
      <c r="CR97" s="2975">
        <f>SUMIF($D$5:$CQ$5,CR$5,$D97:$CQ97)</f>
        <v/>
      </c>
      <c r="CS97" s="2891">
        <f>SUMIF($D$5:$CQ$5,CS$5,$D97:$CQ97)</f>
        <v/>
      </c>
      <c r="CT97" s="2891">
        <f>SUMIF($D$5:$CQ$5,CT$5,$D97:$CQ97)+SUMIF($D$5:$BI$5,CR$5,$D97:$BI97)</f>
        <v/>
      </c>
      <c r="CU97" s="2891">
        <f>+CR97-CS97</f>
        <v/>
      </c>
      <c r="CV97" s="2891">
        <f>+CR97-CT97</f>
        <v/>
      </c>
      <c r="CW97" s="2891">
        <f>SUMIF($D$5:$CQ$5,CW$5,$D97:$CQ97)</f>
        <v/>
      </c>
      <c r="CX97" s="37">
        <f>IFERROR(CR97/CW97-1, "-")</f>
        <v/>
      </c>
      <c r="CY97" s="1137" t="n"/>
      <c r="CZ97" s="3060" t="n">
        <v>1623.1411948996</v>
      </c>
      <c r="DA97" s="2891" t="n"/>
      <c r="DB97" s="2891" t="n"/>
      <c r="DC97" s="2891" t="n"/>
      <c r="DD97" s="2891" t="n">
        <v>2250.050748</v>
      </c>
      <c r="DE97" s="37">
        <f>+CZ97/DD97-1</f>
        <v/>
      </c>
      <c r="DF97" s="37">
        <f>+DA97/DD97-1</f>
        <v/>
      </c>
      <c r="DG97" s="722">
        <f>+DB97/DD97-1</f>
        <v/>
      </c>
      <c r="DH97" s="722">
        <f>+DC97/DD97-1</f>
        <v/>
      </c>
      <c r="DI97" s="3051" t="n"/>
      <c r="DJ97" s="3041">
        <f>SUM(D97,J97,P97,V97,AD97,AL97,AU97,BC97,BK97,BT97,CB97,CJ97)-CR97</f>
        <v/>
      </c>
      <c r="DK97" s="3041">
        <f>SUM(E97,K97,Q97,W97,AE97,AM97,AV97,BD97,BL97,BU97,CC97,CK97)-CS97</f>
        <v/>
      </c>
      <c r="DL97" s="3041">
        <f>SUM(G97,M97,S97,AA97,AI97,AR97,AZ97,BH97,BQ97,BY97,CG97,CO97)-CW97</f>
        <v/>
      </c>
      <c r="DM97" s="3041">
        <f>SUM(D97,J97,P97,V97,AD97,AL97,AU97,BC97,,BN97,BV97,CD97,CL97)-CT97</f>
        <v/>
      </c>
      <c r="DN97" s="3051" t="n"/>
      <c r="DO97" s="3051" t="n"/>
      <c r="DP97" s="3061">
        <f>+DP98</f>
        <v/>
      </c>
      <c r="DQ97" s="3053">
        <f>-CR97+DP97/10^6</f>
        <v/>
      </c>
      <c r="DR97" s="3041">
        <f>SUM(E97,K97,Q97,W97,AE97,AM97,AV97,BD97,BL97,BU97,CC97,CK97)-CS97</f>
        <v/>
      </c>
      <c r="DS97" s="3041">
        <f>SUM(D97,J97,P97,V97,AD97,AL97,AU97,BC97,,BN97,BV97,CD97,CL97)-CT97</f>
        <v/>
      </c>
      <c r="DT97" s="3054" t="n"/>
      <c r="DU97" s="863" t="n">
        <v>157.63914</v>
      </c>
      <c r="DV97" s="3055">
        <f>DU97-CJ97</f>
        <v/>
      </c>
      <c r="DX97" s="2878">
        <f>(CS97-CZ97)*10^6</f>
        <v/>
      </c>
      <c r="DY97" s="2878">
        <f>(CT97-DC97)*10^6</f>
        <v/>
      </c>
      <c r="DZ97" s="2878">
        <f>(CW97-DD97)*10^6</f>
        <v/>
      </c>
      <c r="EB97" s="3056" t="n"/>
    </row>
    <row customFormat="1" customHeight="1" hidden="1" ht="11.5" outlineLevel="1" r="98" s="424">
      <c r="A98" s="406" t="n"/>
      <c r="B98" s="1986" t="inlineStr">
        <is>
          <t>HONORAIRES CONSULTANTS (ERICSSON-GNMS)</t>
        </is>
      </c>
      <c r="C98" s="2272" t="inlineStr">
        <is>
          <t>Opex92</t>
        </is>
      </c>
      <c r="D98" s="3063" t="n">
        <v>129.429819</v>
      </c>
      <c r="E98" s="3064" t="n">
        <v>129.429819277038</v>
      </c>
      <c r="F98" s="3064" t="n"/>
      <c r="G98" s="3064" t="n">
        <v>226.184643</v>
      </c>
      <c r="H98" s="1958" t="n"/>
      <c r="I98" s="1031" t="n"/>
      <c r="J98" s="3063" t="n">
        <v>129.429819</v>
      </c>
      <c r="K98" s="3064" t="n">
        <v>129.429819277038</v>
      </c>
      <c r="L98" s="3064" t="n"/>
      <c r="M98" s="3064" t="n">
        <v>215.959586</v>
      </c>
      <c r="N98" s="1958" t="n"/>
      <c r="O98" s="938" t="n"/>
      <c r="P98" s="3063" t="n">
        <v>129.429819</v>
      </c>
      <c r="Q98" s="3064" t="n">
        <v>129.429819277038</v>
      </c>
      <c r="R98" s="3064" t="n"/>
      <c r="S98" s="3064" t="n">
        <v>215.959586</v>
      </c>
      <c r="T98" s="1958" t="n"/>
      <c r="U98" s="3058" t="n"/>
      <c r="V98" s="3063" t="n">
        <v>129.429819</v>
      </c>
      <c r="W98" s="3064" t="n">
        <v>129.429819277038</v>
      </c>
      <c r="X98" s="3064" t="n">
        <v>129.429819277038</v>
      </c>
      <c r="Y98" s="3064" t="n"/>
      <c r="Z98" s="3064" t="n"/>
      <c r="AA98" s="3064" t="n">
        <v>215.959585</v>
      </c>
      <c r="AB98" s="1958" t="n"/>
      <c r="AC98" s="938" t="n"/>
      <c r="AD98" s="3063" t="n">
        <v>129.429819</v>
      </c>
      <c r="AE98" s="3064" t="n">
        <v>129.429819277038</v>
      </c>
      <c r="AF98" s="3064" t="n">
        <v>129.429819277038</v>
      </c>
      <c r="AG98" s="3064" t="n"/>
      <c r="AH98" s="3064" t="n"/>
      <c r="AI98" s="3064" t="n">
        <v>215.959586</v>
      </c>
      <c r="AJ98" s="1958" t="n"/>
      <c r="AK98" s="938" t="n"/>
      <c r="AL98" s="3063" t="n">
        <v>129.429819</v>
      </c>
      <c r="AM98" s="3064" t="n">
        <v>129.4298192770375</v>
      </c>
      <c r="AN98" s="3064" t="n"/>
      <c r="AO98" s="3064" t="n"/>
      <c r="AP98" s="3064" t="n"/>
      <c r="AQ98" s="3064" t="n"/>
      <c r="AR98" s="3064" t="n"/>
      <c r="AS98" s="1958" t="n"/>
      <c r="AT98" s="3059" t="n"/>
      <c r="AU98" s="3063" t="n"/>
      <c r="AV98" s="3064" t="n"/>
      <c r="AW98" s="3087" t="n"/>
      <c r="AX98" s="3064" t="n"/>
      <c r="AY98" s="3064" t="n"/>
      <c r="AZ98" s="3064" t="n"/>
      <c r="BA98" s="1958" t="n"/>
      <c r="BB98" s="938" t="n"/>
      <c r="BC98" s="2975" t="n"/>
      <c r="BD98" s="2891" t="n"/>
      <c r="BE98" s="2891" t="n"/>
      <c r="BF98" s="2891" t="n"/>
      <c r="BG98" s="2891" t="n"/>
      <c r="BH98" s="3064" t="n"/>
      <c r="BI98" s="1958" t="n"/>
      <c r="BJ98" s="3065" t="n"/>
      <c r="BK98" s="3063" t="n"/>
      <c r="BL98" s="3064" t="n"/>
      <c r="BM98" s="3064" t="n"/>
      <c r="BN98" s="3064" t="n"/>
      <c r="BO98" s="3064" t="n"/>
      <c r="BP98" s="3064" t="n"/>
      <c r="BQ98" s="3064" t="n"/>
      <c r="BR98" s="1958" t="n"/>
      <c r="BS98" s="3065" t="n"/>
      <c r="BT98" s="3063" t="n"/>
      <c r="BU98" s="3064" t="n"/>
      <c r="BV98" s="3064" t="n"/>
      <c r="BW98" s="3064" t="n"/>
      <c r="BX98" s="3064" t="n"/>
      <c r="BY98" s="3064" t="n"/>
      <c r="BZ98" s="1958" t="n"/>
      <c r="CA98" s="3028" t="n"/>
      <c r="CB98" s="3068" t="n"/>
      <c r="CC98" s="3064" t="n"/>
      <c r="CD98" s="3064" t="n"/>
      <c r="CE98" s="3064" t="n"/>
      <c r="CF98" s="3064" t="n"/>
      <c r="CG98" s="3064" t="n"/>
      <c r="CH98" s="1958" t="n"/>
      <c r="CI98" s="3028" t="n"/>
      <c r="CJ98" s="3068" t="n"/>
      <c r="CK98" s="3064" t="n"/>
      <c r="CL98" s="3064" t="n"/>
      <c r="CM98" s="3064" t="n"/>
      <c r="CN98" s="3064" t="n"/>
      <c r="CO98" s="3064" t="n"/>
      <c r="CP98" s="1958" t="n"/>
      <c r="CQ98" s="938" t="n"/>
      <c r="CR98" s="3134">
        <f>SUMIF($D$5:$CQ$5,CR$5,$D98:$CQ98)</f>
        <v/>
      </c>
      <c r="CS98" s="3064">
        <f>SUMIF($D$5:$CQ$5,CS$5,$D98:$CQ98)</f>
        <v/>
      </c>
      <c r="CT98" s="3064">
        <f>SUMIF($D$5:$CQ$5,CT$5,$D98:$CQ98)+SUMIF($D$5:$BI$5,CR$5,$D98:$BI98)</f>
        <v/>
      </c>
      <c r="CU98" s="3064">
        <f>+CR98-CS98</f>
        <v/>
      </c>
      <c r="CV98" s="3064">
        <f>+CR98-CT98</f>
        <v/>
      </c>
      <c r="CW98" s="3064">
        <f>SUMIF($D$5:$CQ$5,CW$5,$D98:$CQ98)</f>
        <v/>
      </c>
      <c r="CX98" s="1958">
        <f>IFERROR(CR98/CW98-1, "-")</f>
        <v/>
      </c>
      <c r="CY98" s="1137" t="n"/>
      <c r="CZ98" s="3066" t="n">
        <v>1623.1411948996</v>
      </c>
      <c r="DA98" s="3064" t="n">
        <v>1623.14119406849</v>
      </c>
      <c r="DB98" s="3064" t="n"/>
      <c r="DC98" s="3064" t="n"/>
      <c r="DD98" s="3064" t="n">
        <v>2250.050748</v>
      </c>
      <c r="DE98" s="1958">
        <f>+CZ98/DD98-1</f>
        <v/>
      </c>
      <c r="DF98" s="1958">
        <f>+DA98/DD98-1</f>
        <v/>
      </c>
      <c r="DG98" s="409">
        <f>+DB98/DD98-1</f>
        <v/>
      </c>
      <c r="DH98" s="409">
        <f>+DC98/DD98-1</f>
        <v/>
      </c>
      <c r="DI98" s="3051" t="n"/>
      <c r="DJ98" s="3041">
        <f>SUM(D98,J98,P98,V98,AD98,AL98,AU98,BC98,BK98,BT98,CB98,CJ98)-CR98</f>
        <v/>
      </c>
      <c r="DK98" s="3041">
        <f>SUM(E98,K98,Q98,W98,AE98,AM98,AV98,BD98,BL98,BU98,CC98,CK98)-CS98</f>
        <v/>
      </c>
      <c r="DL98" s="3041">
        <f>SUM(G98,M98,S98,AA98,AI98,AR98,AZ98,BH98,BQ98,BY98,CG98,CO98)-CW98</f>
        <v/>
      </c>
      <c r="DM98" s="3041">
        <f>SUM(D98,J98,P98,V98,AD98,AL98,AU98,BC98,,BN98,BV98,CD98,CL98)-CT98</f>
        <v/>
      </c>
      <c r="DN98" s="3051" t="n"/>
      <c r="DO98" s="3051" t="n"/>
      <c r="DP98" s="3067" t="n">
        <v>2092411608</v>
      </c>
      <c r="DQ98" s="3053">
        <f>-CR98+DP98/10^6</f>
        <v/>
      </c>
      <c r="DR98" s="3041">
        <f>SUM(E98,K98,Q98,W98,AE98,AM98,AV98,BD98,BL98,BU98,CC98,CK98)-CS98</f>
        <v/>
      </c>
      <c r="DS98" s="3041">
        <f>SUM(D98,J98,P98,V98,AD98,AL98,AU98,BC98,,BN98,BV98,CD98,CL98)-CT98</f>
        <v/>
      </c>
      <c r="DT98" s="3054" t="n"/>
      <c r="DU98" s="865" t="n">
        <v>157.63914</v>
      </c>
      <c r="DV98" s="3055">
        <f>DU98-CJ98</f>
        <v/>
      </c>
      <c r="DX98" s="2878">
        <f>(CS98-CZ98)*10^6</f>
        <v/>
      </c>
      <c r="DY98" s="2878">
        <f>(CT98-DC98)*10^6</f>
        <v/>
      </c>
      <c r="DZ98" s="2878">
        <f>(CW98-DD98)*10^6</f>
        <v/>
      </c>
      <c r="EB98" s="3056" t="n"/>
    </row>
    <row collapsed="1" customHeight="1" hidden="1" ht="11.5" r="99" s="3">
      <c r="B99" s="2006" t="inlineStr">
        <is>
          <t>Fees du contrat IHS (spécifique à CDI)</t>
        </is>
      </c>
      <c r="C99" s="2272" t="inlineStr">
        <is>
          <t>Opex93</t>
        </is>
      </c>
      <c r="D99" s="2975" t="n"/>
      <c r="E99" s="2891" t="n"/>
      <c r="F99" s="2891" t="n"/>
      <c r="G99" s="2891" t="n"/>
      <c r="H99" s="37" t="n"/>
      <c r="I99" s="1031" t="n"/>
      <c r="J99" s="2975" t="n"/>
      <c r="K99" s="2891" t="n"/>
      <c r="L99" s="2891" t="n"/>
      <c r="M99" s="2891" t="n"/>
      <c r="N99" s="37" t="n"/>
      <c r="O99" s="1031" t="n"/>
      <c r="P99" s="2975" t="n"/>
      <c r="Q99" s="2891" t="n"/>
      <c r="R99" s="2891" t="n"/>
      <c r="S99" s="2891" t="n"/>
      <c r="T99" s="37" t="n"/>
      <c r="U99" s="3058" t="n"/>
      <c r="V99" s="2975" t="n"/>
      <c r="W99" s="2891" t="n"/>
      <c r="X99" s="2891" t="n"/>
      <c r="Y99" s="2891" t="n"/>
      <c r="Z99" s="2891" t="n"/>
      <c r="AA99" s="2891" t="n"/>
      <c r="AB99" s="37" t="n"/>
      <c r="AC99" s="1031" t="n"/>
      <c r="AD99" s="2975" t="n"/>
      <c r="AE99" s="2891" t="n"/>
      <c r="AF99" s="2891" t="n"/>
      <c r="AG99" s="2891" t="n"/>
      <c r="AH99" s="2891" t="n"/>
      <c r="AI99" s="2891" t="n"/>
      <c r="AJ99" s="37" t="n"/>
      <c r="AK99" s="1031" t="n"/>
      <c r="AL99" s="2975" t="n"/>
      <c r="AM99" s="2891" t="n"/>
      <c r="AN99" s="2891" t="n"/>
      <c r="AO99" s="2891" t="n"/>
      <c r="AP99" s="2891" t="n"/>
      <c r="AQ99" s="2891" t="n"/>
      <c r="AR99" s="2891" t="n"/>
      <c r="AS99" s="37" t="n"/>
      <c r="AT99" s="3059" t="n"/>
      <c r="AU99" s="2975" t="n"/>
      <c r="AV99" s="2891" t="n"/>
      <c r="AW99" s="2891" t="n"/>
      <c r="AX99" s="2891" t="n"/>
      <c r="AY99" s="2891" t="n"/>
      <c r="AZ99" s="2891" t="n"/>
      <c r="BA99" s="37" t="n"/>
      <c r="BB99" s="1031" t="n"/>
      <c r="BC99" s="2975" t="n"/>
      <c r="BD99" s="2891" t="n"/>
      <c r="BE99" s="2891" t="n"/>
      <c r="BF99" s="2891" t="n"/>
      <c r="BG99" s="2891" t="n"/>
      <c r="BH99" s="2891" t="n"/>
      <c r="BI99" s="37" t="n"/>
      <c r="BJ99" s="3058" t="n"/>
      <c r="BK99" s="2975" t="n"/>
      <c r="BL99" s="2891" t="n"/>
      <c r="BM99" s="2891" t="n"/>
      <c r="BN99" s="2891" t="n"/>
      <c r="BO99" s="2891" t="n"/>
      <c r="BP99" s="2891" t="n"/>
      <c r="BQ99" s="2891" t="n"/>
      <c r="BR99" s="37" t="n"/>
      <c r="BS99" s="3058" t="n"/>
      <c r="BT99" s="2975" t="n"/>
      <c r="BU99" s="2891" t="n"/>
      <c r="BV99" s="2891" t="n"/>
      <c r="BW99" s="2891" t="n"/>
      <c r="BX99" s="2891" t="n"/>
      <c r="BY99" s="2891" t="n"/>
      <c r="BZ99" s="37" t="n"/>
      <c r="CA99" s="3028" t="n"/>
      <c r="CB99" s="2975" t="n"/>
      <c r="CC99" s="2891" t="n"/>
      <c r="CD99" s="2891" t="n"/>
      <c r="CE99" s="2891" t="n"/>
      <c r="CF99" s="2891" t="n"/>
      <c r="CG99" s="2891" t="n"/>
      <c r="CH99" s="37" t="n"/>
      <c r="CI99" s="3028" t="n"/>
      <c r="CJ99" s="2975" t="n"/>
      <c r="CK99" s="2891" t="n"/>
      <c r="CL99" s="2891" t="n"/>
      <c r="CM99" s="2891" t="n"/>
      <c r="CN99" s="2891" t="n"/>
      <c r="CO99" s="2891" t="n"/>
      <c r="CP99" s="37" t="n"/>
      <c r="CQ99" s="1031" t="n"/>
      <c r="CR99" s="2975">
        <f>SUMIF($D$5:$CQ$5,CR$5,$D99:$CQ99)</f>
        <v/>
      </c>
      <c r="CS99" s="2891">
        <f>SUMIF($D$5:$CQ$5,CS$5,$D99:$CQ99)</f>
        <v/>
      </c>
      <c r="CT99" s="2891">
        <f>SUMIF($D$5:$CQ$5,CT$5,$D99:$CQ99)+SUMIF($D$5:$BI$5,CR$5,$D99:$BI99)</f>
        <v/>
      </c>
      <c r="CU99" s="2891">
        <f>+CR99-CS99</f>
        <v/>
      </c>
      <c r="CV99" s="2891">
        <f>+CR99-CT99</f>
        <v/>
      </c>
      <c r="CW99" s="2891">
        <f>SUMIF($D$5:$CQ$5,CW$5,$D99:$CQ99)</f>
        <v/>
      </c>
      <c r="CX99" s="37">
        <f>IFERROR(CR99/CW99-1, "-")</f>
        <v/>
      </c>
      <c r="CY99" s="1137" t="n"/>
      <c r="CZ99" s="3060" t="n"/>
      <c r="DA99" s="2891" t="n"/>
      <c r="DB99" s="2891" t="n"/>
      <c r="DC99" s="2891" t="n"/>
      <c r="DD99" s="2891" t="n"/>
      <c r="DE99" s="37" t="n"/>
      <c r="DF99" s="37">
        <f>+DA99/DD99-1</f>
        <v/>
      </c>
      <c r="DG99" s="722">
        <f>+DB99/DD99-1</f>
        <v/>
      </c>
      <c r="DH99" s="722" t="n"/>
      <c r="DI99" s="3051" t="n"/>
      <c r="DJ99" s="3041">
        <f>SUM(D99,J99,P99,V99,AD99,AL99,AU99,BC99,BK99,BT99,CB99,CJ99)-CR99</f>
        <v/>
      </c>
      <c r="DK99" s="3041">
        <f>SUM(E99,K99,Q99,W99,AE99,AM99,AV99,BD99,BL99,BU99,CC99,CK99)-CS99</f>
        <v/>
      </c>
      <c r="DL99" s="3041">
        <f>SUM(G99,M99,S99,AA99,AI99,AR99,AZ99,BH99,BQ99,BY99,CG99,CO99)-CW99</f>
        <v/>
      </c>
      <c r="DM99" s="3041">
        <f>SUM(D99,J99,P99,V99,AD99,AL99,AU99,BC99,,BN99,BV99,CD99,CL99)-CT99</f>
        <v/>
      </c>
      <c r="DN99" s="3051" t="n"/>
      <c r="DO99" s="3051" t="n"/>
      <c r="DP99" s="3061" t="n"/>
      <c r="DQ99" s="3053">
        <f>-CR99+DP99/10^6</f>
        <v/>
      </c>
      <c r="DR99" s="3041">
        <f>SUM(E99,K99,Q99,W99,AE99,AM99,AV99,BD99,BL99,BU99,CC99,CK99)-CS99</f>
        <v/>
      </c>
      <c r="DS99" s="3041">
        <f>SUM(D99,J99,P99,V99,AD99,AL99,AU99,BC99,,BN99,BV99,CD99,CL99)-CT99</f>
        <v/>
      </c>
      <c r="DT99" s="3054" t="n"/>
      <c r="DU99" s="863" t="n"/>
      <c r="DV99" s="3055">
        <f>DU99-CJ99</f>
        <v/>
      </c>
      <c r="DX99" s="2878">
        <f>(CS99-CZ99)*10^6</f>
        <v/>
      </c>
      <c r="DY99" s="2878">
        <f>(CT99-DC99)*10^6</f>
        <v/>
      </c>
      <c r="DZ99" s="2878">
        <f>(CW99-DD99)*10^6</f>
        <v/>
      </c>
      <c r="EB99" s="3056" t="n"/>
    </row>
    <row customHeight="1" ht="16" r="100" s="3">
      <c r="B100" s="2006" t="inlineStr">
        <is>
          <t>Matériel de transport (Entretien et locat°)</t>
        </is>
      </c>
      <c r="C100" s="1952" t="inlineStr">
        <is>
          <t>Opex94</t>
        </is>
      </c>
      <c r="D100" s="2975" t="n">
        <v>5.794694</v>
      </c>
      <c r="E100" s="2891" t="n">
        <v>9.00522966666667</v>
      </c>
      <c r="F100" s="2891" t="n">
        <v>-3.21053566666667</v>
      </c>
      <c r="G100" s="2891" t="n">
        <v>6.796928</v>
      </c>
      <c r="H100" s="37" t="n">
        <v>-0.147453967439408</v>
      </c>
      <c r="I100" s="1031" t="n"/>
      <c r="J100" s="2975" t="n">
        <v>7.748399</v>
      </c>
      <c r="K100" s="2891" t="n">
        <v>9.00522966666667</v>
      </c>
      <c r="L100" s="2891" t="n">
        <v>-1.25683066666667</v>
      </c>
      <c r="M100" s="2891" t="n">
        <v>6.846612</v>
      </c>
      <c r="N100" s="37" t="n">
        <v>0.1317128822255444</v>
      </c>
      <c r="O100" s="1031" t="n"/>
      <c r="P100" s="2975" t="n">
        <v>5.68556</v>
      </c>
      <c r="Q100" s="2891" t="n">
        <v>9.00522966666667</v>
      </c>
      <c r="R100" s="2891" t="n">
        <v>-3.319669666666671</v>
      </c>
      <c r="S100" s="2891" t="n">
        <v>9.713052000000001</v>
      </c>
      <c r="T100" s="37" t="n">
        <v>-0.4146474249288484</v>
      </c>
      <c r="U100" s="3058" t="n"/>
      <c r="V100" s="2975" t="n">
        <v>8.077004000000001</v>
      </c>
      <c r="W100" s="2891" t="n">
        <v>9.00522966666667</v>
      </c>
      <c r="X100" s="2891" t="n">
        <v>9.00522966666667</v>
      </c>
      <c r="Y100" s="2891" t="n">
        <v>-0.9282256666666697</v>
      </c>
      <c r="Z100" s="2891" t="n">
        <v>-0.9282256666666697</v>
      </c>
      <c r="AA100" s="2891" t="n">
        <v>8.365007</v>
      </c>
      <c r="AB100" s="37" t="n">
        <v>-0.03442949898308512</v>
      </c>
      <c r="AC100" s="1031" t="n"/>
      <c r="AD100" s="2975" t="n">
        <v>10.43012</v>
      </c>
      <c r="AE100" s="2891" t="n">
        <v>9.00522966666667</v>
      </c>
      <c r="AF100" s="2891" t="n">
        <v>10</v>
      </c>
      <c r="AG100" s="2891" t="n">
        <v>1.42489033333333</v>
      </c>
      <c r="AH100" s="2891" t="n">
        <v>0.4301200000000005</v>
      </c>
      <c r="AI100" s="2891" t="n">
        <v>12.603312</v>
      </c>
      <c r="AJ100" s="37" t="n">
        <v>-0.1724302310376827</v>
      </c>
      <c r="AK100" s="1031" t="n"/>
      <c r="AL100" s="2975" t="n">
        <v>6.690343</v>
      </c>
      <c r="AM100" s="2891" t="n">
        <v>9.005229666666668</v>
      </c>
      <c r="AN100" s="2891" t="n">
        <v>0</v>
      </c>
      <c r="AO100" s="2891" t="n">
        <v>0</v>
      </c>
      <c r="AP100" s="2891" t="n">
        <v>-2.314886666666668</v>
      </c>
      <c r="AQ100" s="2891" t="n">
        <v>6.690343</v>
      </c>
      <c r="AR100" s="2891" t="n">
        <v>3.994372</v>
      </c>
      <c r="AS100" s="37" t="n">
        <v>0.6749423939482853</v>
      </c>
      <c r="AT100" s="3059" t="n"/>
      <c r="AU100" s="2975" t="n"/>
      <c r="AV100" s="2891" t="n"/>
      <c r="AW100" s="2891" t="n"/>
      <c r="AX100" s="2891" t="n"/>
      <c r="AY100" s="2891" t="n"/>
      <c r="AZ100" s="2891" t="n"/>
      <c r="BA100" s="37" t="n"/>
      <c r="BB100" s="1031" t="n"/>
      <c r="BC100" s="2975" t="n"/>
      <c r="BD100" s="2891" t="n"/>
      <c r="BE100" s="2891" t="n"/>
      <c r="BF100" s="2891" t="n"/>
      <c r="BG100" s="2891" t="n"/>
      <c r="BH100" s="2891" t="n"/>
      <c r="BI100" s="37" t="n"/>
      <c r="BJ100" s="3058" t="n"/>
      <c r="BK100" s="2975" t="n"/>
      <c r="BL100" s="2891" t="n"/>
      <c r="BM100" s="2891" t="n"/>
      <c r="BN100" s="2891" t="n"/>
      <c r="BO100" s="2891" t="n"/>
      <c r="BP100" s="2891" t="n"/>
      <c r="BQ100" s="2891" t="n"/>
      <c r="BR100" s="37" t="n"/>
      <c r="BS100" s="3058" t="n"/>
      <c r="BT100" s="2975" t="n"/>
      <c r="BU100" s="2891" t="n"/>
      <c r="BV100" s="2891" t="n"/>
      <c r="BW100" s="2891" t="n"/>
      <c r="BX100" s="2891" t="n"/>
      <c r="BY100" s="2891" t="n"/>
      <c r="BZ100" s="37" t="n"/>
      <c r="CA100" s="3028" t="n"/>
      <c r="CB100" s="2975" t="n"/>
      <c r="CC100" s="2891" t="n"/>
      <c r="CD100" s="2891" t="n"/>
      <c r="CE100" s="2891" t="n"/>
      <c r="CF100" s="2891" t="n"/>
      <c r="CG100" s="2891" t="n"/>
      <c r="CH100" s="37" t="n"/>
      <c r="CI100" s="3028" t="n"/>
      <c r="CJ100" s="2975" t="n"/>
      <c r="CK100" s="2891" t="n"/>
      <c r="CL100" s="2891" t="n"/>
      <c r="CM100" s="2891" t="n"/>
      <c r="CN100" s="2891" t="n"/>
      <c r="CO100" s="2891" t="n"/>
      <c r="CP100" s="37" t="n"/>
      <c r="CQ100" s="1031" t="n"/>
      <c r="CR100" s="2975">
        <f>SUMIF($D$5:$CQ$5,CR$5,$D100:$CQ100)</f>
        <v/>
      </c>
      <c r="CS100" s="2891">
        <f>SUMIF($D$5:$CQ$5,CS$5,$D100:$CQ100)</f>
        <v/>
      </c>
      <c r="CT100" s="2891">
        <f>SUMIF($D$5:$CQ$5,CT$5,$D100:$CQ100)+SUMIF($D$5:$BI$5,CR$5,$D100:$BI100)</f>
        <v/>
      </c>
      <c r="CU100" s="2891">
        <f>+CR100-CS100</f>
        <v/>
      </c>
      <c r="CV100" s="2891">
        <f>+CR100-CT100</f>
        <v/>
      </c>
      <c r="CW100" s="2891">
        <f>SUMIF($D$5:$CQ$5,CW$5,$D100:$CQ100)</f>
        <v/>
      </c>
      <c r="CX100" s="37">
        <f>IFERROR(CR100/CW100-1, "-")</f>
        <v/>
      </c>
      <c r="CY100" s="1137" t="n"/>
      <c r="CZ100" s="3060" t="n">
        <v>108</v>
      </c>
      <c r="DA100" s="2891" t="n"/>
      <c r="DB100" s="2891" t="n"/>
      <c r="DC100" s="2891" t="n"/>
      <c r="DD100" s="2891" t="n">
        <v>94.586567</v>
      </c>
      <c r="DE100" s="37">
        <f>+CZ100/DD100-1</f>
        <v/>
      </c>
      <c r="DF100" s="37">
        <f>+DA100/DD100-1</f>
        <v/>
      </c>
      <c r="DG100" s="722">
        <f>+DB100/DD100-1</f>
        <v/>
      </c>
      <c r="DH100" s="722">
        <f>+DC100/DD100-1</f>
        <v/>
      </c>
      <c r="DI100" s="3051" t="n"/>
      <c r="DJ100" s="3041">
        <f>SUM(D100,J100,P100,V100,AD100,AL100,AU100,BC100,BK100,BT100,CB100,CJ100)-CR100</f>
        <v/>
      </c>
      <c r="DK100" s="3041">
        <f>SUM(E100,K100,Q100,W100,AE100,AM100,AV100,BD100,BL100,BU100,CC100,CK100)-CS100</f>
        <v/>
      </c>
      <c r="DL100" s="3041">
        <f>SUM(G100,M100,S100,AA100,AI100,AR100,AZ100,BH100,BQ100,BY100,CG100,CO100)-CW100</f>
        <v/>
      </c>
      <c r="DM100" s="3041">
        <f>SUM(D100,J100,P100,V100,AD100,AL100,AU100,BC100,,BN100,BV100,CD100,CL100)-CT100</f>
        <v/>
      </c>
      <c r="DN100" s="3051" t="n"/>
      <c r="DO100" s="3051" t="n"/>
      <c r="DP100" s="3061">
        <f>SUM(DP101:DP105)</f>
        <v/>
      </c>
      <c r="DQ100" s="3053">
        <f>-CR100+DP100/10^6</f>
        <v/>
      </c>
      <c r="DR100" s="3041">
        <f>SUM(E100,K100,Q100,W100,AE100,AM100,AV100,BD100,BL100,BU100,CC100,CK100)-CS100</f>
        <v/>
      </c>
      <c r="DS100" s="3041">
        <f>SUM(D100,J100,P100,V100,AD100,AL100,AU100,BC100,,BN100,BV100,CD100,CL100)-CT100</f>
        <v/>
      </c>
      <c r="DT100" s="3054" t="n"/>
      <c r="DU100" s="863" t="n">
        <v>25.859749</v>
      </c>
      <c r="DV100" s="3055">
        <f>DU100-CJ100</f>
        <v/>
      </c>
      <c r="DX100" s="2878">
        <f>(CS100-CZ100)*10^6</f>
        <v/>
      </c>
      <c r="DY100" s="2878">
        <f>(CT100-DC100)*10^6</f>
        <v/>
      </c>
      <c r="DZ100" s="2878">
        <f>(CW100-DD100)*10^6</f>
        <v/>
      </c>
      <c r="EB100" s="3056" t="n"/>
    </row>
    <row customFormat="1" customHeight="1" hidden="1" ht="16" outlineLevel="1" r="101" s="424">
      <c r="A101" s="406" t="n"/>
      <c r="B101" s="1986" t="inlineStr">
        <is>
          <t>ENTRETIEN ET REPARATIONS VEH. TECHNIQUES</t>
        </is>
      </c>
      <c r="C101" s="2272" t="inlineStr">
        <is>
          <t>Opex95</t>
        </is>
      </c>
      <c r="D101" s="3063" t="n">
        <v>0.9735</v>
      </c>
      <c r="E101" s="3064" t="n"/>
      <c r="F101" s="3064" t="n"/>
      <c r="G101" s="3064" t="n">
        <v>0</v>
      </c>
      <c r="H101" s="1958" t="n"/>
      <c r="I101" s="1031" t="n"/>
      <c r="J101" s="3063" t="n">
        <v>1.950353</v>
      </c>
      <c r="K101" s="3064" t="n"/>
      <c r="L101" s="3064" t="n"/>
      <c r="M101" s="3064" t="n">
        <v>0</v>
      </c>
      <c r="N101" s="1958" t="n"/>
      <c r="O101" s="938" t="n"/>
      <c r="P101" s="3063" t="n">
        <v>0.918933</v>
      </c>
      <c r="Q101" s="3064" t="n"/>
      <c r="R101" s="3064" t="n"/>
      <c r="S101" s="3064" t="n">
        <v>1.43322</v>
      </c>
      <c r="T101" s="1958" t="n"/>
      <c r="U101" s="3058" t="n"/>
      <c r="V101" s="3063" t="n">
        <v>2.03149</v>
      </c>
      <c r="W101" s="3064" t="n"/>
      <c r="X101" s="3064" t="n"/>
      <c r="Y101" s="3064" t="n"/>
      <c r="Z101" s="3064" t="n"/>
      <c r="AA101" s="3064" t="n">
        <v>0.659197</v>
      </c>
      <c r="AB101" s="1958" t="n"/>
      <c r="AC101" s="938" t="n"/>
      <c r="AD101" s="3063" t="n">
        <v>0.641973</v>
      </c>
      <c r="AE101" s="3064" t="n"/>
      <c r="AF101" s="3064" t="n"/>
      <c r="AG101" s="3064" t="n"/>
      <c r="AH101" s="3064" t="n"/>
      <c r="AI101" s="3064" t="n">
        <v>0</v>
      </c>
      <c r="AJ101" s="1958" t="n"/>
      <c r="AK101" s="938" t="n"/>
      <c r="AL101" s="3063" t="n">
        <v>0.82485</v>
      </c>
      <c r="AM101" s="3064" t="n"/>
      <c r="AN101" s="3064" t="n"/>
      <c r="AO101" s="3064" t="n"/>
      <c r="AP101" s="3064" t="n"/>
      <c r="AQ101" s="3064" t="n"/>
      <c r="AR101" s="3064" t="n"/>
      <c r="AS101" s="1958" t="n"/>
      <c r="AT101" s="3059" t="n"/>
      <c r="AU101" s="3063" t="n"/>
      <c r="AV101" s="3064" t="n"/>
      <c r="AW101" s="3064" t="n"/>
      <c r="AX101" s="3064" t="n"/>
      <c r="AY101" s="3064" t="n"/>
      <c r="AZ101" s="3064" t="n"/>
      <c r="BA101" s="1958" t="n"/>
      <c r="BB101" s="938" t="n"/>
      <c r="BC101" s="2975" t="n"/>
      <c r="BD101" s="2891" t="n"/>
      <c r="BE101" s="2891" t="n"/>
      <c r="BF101" s="2891" t="n"/>
      <c r="BG101" s="2891" t="n"/>
      <c r="BH101" s="3064" t="n"/>
      <c r="BI101" s="1958" t="n"/>
      <c r="BJ101" s="3065" t="n"/>
      <c r="BK101" s="3063" t="n"/>
      <c r="BL101" s="3064" t="n"/>
      <c r="BM101" s="3064" t="n"/>
      <c r="BN101" s="3064" t="n"/>
      <c r="BO101" s="3064" t="n"/>
      <c r="BP101" s="3064" t="n"/>
      <c r="BQ101" s="3064" t="n"/>
      <c r="BR101" s="1958" t="n"/>
      <c r="BS101" s="3065" t="n"/>
      <c r="BT101" s="3063" t="n"/>
      <c r="BU101" s="3064" t="n"/>
      <c r="BV101" s="3064" t="n"/>
      <c r="BW101" s="3064" t="n"/>
      <c r="BX101" s="3064" t="n"/>
      <c r="BY101" s="3064" t="n"/>
      <c r="BZ101" s="1958" t="n"/>
      <c r="CA101" s="3028" t="n"/>
      <c r="CB101" s="3063" t="n"/>
      <c r="CC101" s="3064" t="n"/>
      <c r="CD101" s="3064" t="n"/>
      <c r="CE101" s="3064" t="n"/>
      <c r="CF101" s="3064" t="n"/>
      <c r="CG101" s="3064" t="n"/>
      <c r="CH101" s="1958" t="n"/>
      <c r="CI101" s="3028" t="n"/>
      <c r="CJ101" s="3135" t="n"/>
      <c r="CK101" s="3064" t="n"/>
      <c r="CL101" s="3064" t="n"/>
      <c r="CM101" s="3064" t="n"/>
      <c r="CN101" s="3064" t="n"/>
      <c r="CO101" s="3064" t="n"/>
      <c r="CP101" s="1958" t="n"/>
      <c r="CQ101" s="938" t="n"/>
      <c r="CR101" s="3063">
        <f>SUMIF($D$5:$CQ$5,CR$5,$D101:$CQ101)</f>
        <v/>
      </c>
      <c r="CS101" s="3064">
        <f>SUMIF($D$5:$CQ$5,CS$5,$D101:$CQ101)</f>
        <v/>
      </c>
      <c r="CT101" s="3064">
        <f>SUMIF($D$5:$CQ$5,CT$5,$D101:$CQ101)+SUMIF($D$5:$BI$5,CR$5,$D101:$BI101)</f>
        <v/>
      </c>
      <c r="CU101" s="3064">
        <f>+CR101-CS101</f>
        <v/>
      </c>
      <c r="CV101" s="3064">
        <f>+CR101-CT101</f>
        <v/>
      </c>
      <c r="CW101" s="3064">
        <f>SUMIF($D$5:$CQ$5,CW$5,$D101:$CQ101)</f>
        <v/>
      </c>
      <c r="CX101" s="1958">
        <f>IFERROR(CR101/CW101-1, "-")</f>
        <v/>
      </c>
      <c r="CY101" s="1137" t="n"/>
      <c r="CZ101" s="3066" t="n">
        <v>0</v>
      </c>
      <c r="DA101" s="3064" t="n">
        <v>3.842786</v>
      </c>
      <c r="DB101" s="3064" t="n"/>
      <c r="DC101" s="3064" t="n"/>
      <c r="DD101" s="3064" t="n">
        <v>14.890925</v>
      </c>
      <c r="DE101" s="1958" t="n"/>
      <c r="DF101" s="1958" t="n"/>
      <c r="DG101" s="409" t="n"/>
      <c r="DH101" s="409" t="n"/>
      <c r="DI101" s="3051" t="n"/>
      <c r="DJ101" s="3041">
        <f>SUM(D101,J101,P101,V101,AD101,AL101,AU101,BC101,BK101,BT101,CB101,CJ101)-CR101</f>
        <v/>
      </c>
      <c r="DK101" s="3041">
        <f>SUM(E101,K101,Q101,W101,AE101,AM101,AV101,BD101,BL101,BU101,CC101,CK101)-CS101</f>
        <v/>
      </c>
      <c r="DL101" s="3041">
        <f>SUM(G101,M101,S101,AA101,AI101,AR101,AZ101,BH101,BQ101,BY101,CG101,CO101)-CW101</f>
        <v/>
      </c>
      <c r="DM101" s="3041">
        <f>SUM(D101,J101,P101,V101,AD101,AL101,AU101,BC101,,BN101,BV101,CD101,CL101)-CT101</f>
        <v/>
      </c>
      <c r="DN101" s="3051" t="n"/>
      <c r="DO101" s="3051" t="n"/>
      <c r="DP101" s="3067" t="n">
        <v>10423634</v>
      </c>
      <c r="DQ101" s="3053">
        <f>-CR101+DP101/10^6</f>
        <v/>
      </c>
      <c r="DR101" s="3041">
        <f>SUM(E101,K101,Q101,W101,AE101,AM101,AV101,BD101,BL101,BU101,CC101,CK101)-CS101</f>
        <v/>
      </c>
      <c r="DS101" s="3041">
        <f>SUM(D101,J101,P101,V101,AD101,AL101,AU101,BC101,,BN101,BV101,CD101,CL101)-CT101</f>
        <v/>
      </c>
      <c r="DT101" s="3054" t="n"/>
      <c r="DU101" s="865" t="n">
        <v>4.467290999999999</v>
      </c>
      <c r="DV101" s="3055">
        <f>DU101-CJ101</f>
        <v/>
      </c>
      <c r="DX101" s="2878">
        <f>(CS101-CZ101)*10^6</f>
        <v/>
      </c>
      <c r="DY101" s="2878">
        <f>(CT101-DC101)*10^6</f>
        <v/>
      </c>
      <c r="DZ101" s="2878">
        <f>(CW101-DD101)*10^6</f>
        <v/>
      </c>
      <c r="EB101" s="3056" t="n"/>
    </row>
    <row customFormat="1" customHeight="1" hidden="1" ht="16" outlineLevel="1" r="102" s="424">
      <c r="A102" s="406" t="n"/>
      <c r="B102" s="1986" t="inlineStr">
        <is>
          <t>ENTRETIEN ET REPARATIONS VEH. ADMINISTRATIFS</t>
        </is>
      </c>
      <c r="C102" s="2272" t="inlineStr">
        <is>
          <t>Opex96</t>
        </is>
      </c>
      <c r="D102" s="3063" t="n">
        <v>0.9735</v>
      </c>
      <c r="E102" s="3064" t="n">
        <v>1.613563</v>
      </c>
      <c r="F102" s="3064" t="n"/>
      <c r="G102" s="3064" t="n">
        <v>0</v>
      </c>
      <c r="H102" s="1958" t="n"/>
      <c r="I102" s="1031" t="n"/>
      <c r="J102" s="3063" t="n">
        <v>1.950353</v>
      </c>
      <c r="K102" s="3064" t="n">
        <v>1.613563</v>
      </c>
      <c r="L102" s="3064" t="n"/>
      <c r="M102" s="3064" t="n">
        <v>0</v>
      </c>
      <c r="N102" s="1958" t="n"/>
      <c r="O102" s="938" t="n"/>
      <c r="P102" s="3063" t="n">
        <v>0.918933</v>
      </c>
      <c r="Q102" s="3064" t="n">
        <v>1.613563</v>
      </c>
      <c r="R102" s="3064" t="n"/>
      <c r="S102" s="3064" t="n">
        <v>1.43322</v>
      </c>
      <c r="T102" s="1958" t="n"/>
      <c r="U102" s="3058" t="n"/>
      <c r="V102" s="3063" t="n">
        <v>2.03149</v>
      </c>
      <c r="W102" s="3064" t="n">
        <v>1.613563</v>
      </c>
      <c r="X102" s="3064" t="n">
        <v>1.613563</v>
      </c>
      <c r="Y102" s="3064" t="n"/>
      <c r="Z102" s="3064" t="n"/>
      <c r="AA102" s="3064" t="n">
        <v>0.659197</v>
      </c>
      <c r="AB102" s="1958" t="n"/>
      <c r="AC102" s="938" t="n"/>
      <c r="AD102" s="3063" t="n">
        <v>0.536973</v>
      </c>
      <c r="AE102" s="3064" t="n">
        <v>1.613563</v>
      </c>
      <c r="AF102" s="3064" t="n">
        <v>2.60833333333333</v>
      </c>
      <c r="AG102" s="3064" t="n"/>
      <c r="AH102" s="3064" t="n"/>
      <c r="AI102" s="3064" t="n">
        <v>0</v>
      </c>
      <c r="AJ102" s="1958" t="n"/>
      <c r="AK102" s="938" t="n"/>
      <c r="AL102" s="3063" t="n">
        <v>0.82485</v>
      </c>
      <c r="AM102" s="3064" t="n">
        <v>1.613563000000001</v>
      </c>
      <c r="AN102" s="3064" t="n"/>
      <c r="AO102" s="3064" t="n"/>
      <c r="AP102" s="3064" t="n"/>
      <c r="AQ102" s="3064" t="n"/>
      <c r="AR102" s="3064" t="n"/>
      <c r="AS102" s="1958" t="n"/>
      <c r="AT102" s="3059" t="n"/>
      <c r="AU102" s="3063" t="n"/>
      <c r="AV102" s="3064" t="n"/>
      <c r="AW102" s="3064" t="n"/>
      <c r="AX102" s="3064" t="n"/>
      <c r="AY102" s="3064" t="n"/>
      <c r="AZ102" s="3064" t="n"/>
      <c r="BA102" s="1958" t="n"/>
      <c r="BB102" s="938" t="n"/>
      <c r="BC102" s="2975" t="n"/>
      <c r="BD102" s="2891" t="n"/>
      <c r="BE102" s="2891" t="n"/>
      <c r="BF102" s="2891" t="n"/>
      <c r="BG102" s="2891" t="n"/>
      <c r="BH102" s="3064" t="n"/>
      <c r="BI102" s="1958" t="n"/>
      <c r="BJ102" s="3065" t="n"/>
      <c r="BK102" s="3063" t="n"/>
      <c r="BL102" s="3064" t="n"/>
      <c r="BM102" s="3064" t="n"/>
      <c r="BN102" s="3064" t="n"/>
      <c r="BO102" s="3064" t="n"/>
      <c r="BP102" s="3064" t="n"/>
      <c r="BQ102" s="3064" t="n"/>
      <c r="BR102" s="1958" t="n"/>
      <c r="BS102" s="3065" t="n"/>
      <c r="BT102" s="3063" t="n"/>
      <c r="BU102" s="3064" t="n"/>
      <c r="BV102" s="3064" t="n"/>
      <c r="BW102" s="3064" t="n"/>
      <c r="BX102" s="3064" t="n"/>
      <c r="BY102" s="3064" t="n"/>
      <c r="BZ102" s="1958" t="n"/>
      <c r="CA102" s="3028" t="n"/>
      <c r="CB102" s="3063" t="n"/>
      <c r="CC102" s="3064" t="n"/>
      <c r="CD102" s="3064" t="n"/>
      <c r="CE102" s="3064" t="n"/>
      <c r="CF102" s="3064" t="n"/>
      <c r="CG102" s="3064" t="n"/>
      <c r="CH102" s="1958" t="n"/>
      <c r="CI102" s="3028" t="n"/>
      <c r="CJ102" s="3135" t="n"/>
      <c r="CK102" s="3064" t="n"/>
      <c r="CL102" s="3064" t="n"/>
      <c r="CM102" s="3064" t="n"/>
      <c r="CN102" s="3064" t="n"/>
      <c r="CO102" s="3064" t="n"/>
      <c r="CP102" s="1958" t="n"/>
      <c r="CQ102" s="938" t="n"/>
      <c r="CR102" s="3063">
        <f>SUMIF($D$5:$CQ$5,CR$5,$D102:$CQ102)</f>
        <v/>
      </c>
      <c r="CS102" s="3064">
        <f>SUMIF($D$5:$CQ$5,CS$5,$D102:$CQ102)</f>
        <v/>
      </c>
      <c r="CT102" s="3064">
        <f>SUMIF($D$5:$CQ$5,CT$5,$D102:$CQ102)+SUMIF($D$5:$BI$5,CR$5,$D102:$BI102)</f>
        <v/>
      </c>
      <c r="CU102" s="3064">
        <f>+CR102-CS102</f>
        <v/>
      </c>
      <c r="CV102" s="3064">
        <f>+CR102-CT102</f>
        <v/>
      </c>
      <c r="CW102" s="3064">
        <f>SUMIF($D$5:$CQ$5,CW$5,$D102:$CQ102)</f>
        <v/>
      </c>
      <c r="CX102" s="1958">
        <f>IFERROR(CR102/CW102-1, "-")</f>
        <v/>
      </c>
      <c r="CY102" s="1137" t="n"/>
      <c r="CZ102" s="3066" t="n">
        <v>19.36275600000001</v>
      </c>
      <c r="DA102" s="3064" t="n">
        <v>26.3857716666667</v>
      </c>
      <c r="DB102" s="3064" t="n"/>
      <c r="DC102" s="3064" t="n"/>
      <c r="DD102" s="3064" t="n">
        <v>0</v>
      </c>
      <c r="DE102" s="1958" t="n"/>
      <c r="DF102" s="1958">
        <f>+DA102/DD102-1</f>
        <v/>
      </c>
      <c r="DG102" s="409">
        <f>+DB102/DD102-1</f>
        <v/>
      </c>
      <c r="DH102" s="409">
        <f>+DC102/DD102-1</f>
        <v/>
      </c>
      <c r="DI102" s="3051" t="n"/>
      <c r="DJ102" s="3041">
        <f>SUM(D102,J102,P102,V102,AD102,AL102,AU102,BC102,BK102,BT102,CB102,CJ102)-CR102</f>
        <v/>
      </c>
      <c r="DK102" s="3041">
        <f>SUM(E102,K102,Q102,W102,AE102,AM102,AV102,BD102,BL102,BU102,CC102,CK102)-CS102</f>
        <v/>
      </c>
      <c r="DL102" s="3041">
        <f>SUM(G102,M102,S102,AA102,AI102,AR102,AZ102,BH102,BQ102,BY102,CG102,CO102)-CW102</f>
        <v/>
      </c>
      <c r="DM102" s="3041">
        <f>SUM(D102,J102,P102,V102,AD102,AL102,AU102,BC102,,BN102,BV102,CD102,CL102)-CT102</f>
        <v/>
      </c>
      <c r="DN102" s="3051" t="n"/>
      <c r="DO102" s="3051" t="n"/>
      <c r="DP102" s="3067" t="n">
        <v>10423634</v>
      </c>
      <c r="DQ102" s="3053">
        <f>-CR102+DP102/10^6</f>
        <v/>
      </c>
      <c r="DR102" s="3041">
        <f>SUM(E102,K102,Q102,W102,AE102,AM102,AV102,BD102,BL102,BU102,CC102,CK102)-CS102</f>
        <v/>
      </c>
      <c r="DS102" s="3041">
        <f>SUM(D102,J102,P102,V102,AD102,AL102,AU102,BC102,,BN102,BV102,CD102,CL102)-CT102</f>
        <v/>
      </c>
      <c r="DT102" s="3054" t="n"/>
      <c r="DU102" s="865" t="n">
        <v>-10.423634</v>
      </c>
      <c r="DV102" s="3055">
        <f>DU102-CJ102</f>
        <v/>
      </c>
      <c r="DX102" s="2878">
        <f>(CS102-CZ102)*10^6</f>
        <v/>
      </c>
      <c r="DY102" s="2878">
        <f>(CT102-DC102)*10^6</f>
        <v/>
      </c>
      <c r="DZ102" s="2878">
        <f>(CW102-DD102)*10^6</f>
        <v/>
      </c>
      <c r="EB102" s="3056" t="n"/>
    </row>
    <row customFormat="1" customHeight="1" hidden="1" ht="16" outlineLevel="1" r="103" s="424">
      <c r="A103" s="406" t="n"/>
      <c r="B103" s="1986" t="inlineStr">
        <is>
          <t>ASSURANCE MATERIEL DE TRANSPOR</t>
        </is>
      </c>
      <c r="C103" s="2272" t="inlineStr">
        <is>
          <t>Opex97</t>
        </is>
      </c>
      <c r="D103" s="3136" t="n">
        <v>1.200792</v>
      </c>
      <c r="E103" s="3064" t="n">
        <v>1.80833333333333</v>
      </c>
      <c r="F103" s="3064" t="n"/>
      <c r="G103" s="3064" t="n">
        <v>1.240228</v>
      </c>
      <c r="H103" s="1958" t="n"/>
      <c r="I103" s="1031" t="n"/>
      <c r="J103" s="3136" t="n">
        <v>1.200791</v>
      </c>
      <c r="K103" s="3064" t="n">
        <v>1.80833333333333</v>
      </c>
      <c r="L103" s="3064" t="n"/>
      <c r="M103" s="3064" t="n">
        <v>1.289912</v>
      </c>
      <c r="N103" s="1958" t="n"/>
      <c r="O103" s="938" t="n"/>
      <c r="P103" s="3136" t="n">
        <v>1.200792</v>
      </c>
      <c r="Q103" s="3064" t="n">
        <v>1.80833333333333</v>
      </c>
      <c r="R103" s="3064" t="n"/>
      <c r="S103" s="3064" t="n">
        <v>1.289912</v>
      </c>
      <c r="T103" s="1958" t="n"/>
      <c r="U103" s="3058" t="n"/>
      <c r="V103" s="3136" t="n">
        <v>1.200792</v>
      </c>
      <c r="W103" s="3064" t="n">
        <v>1.80833333333333</v>
      </c>
      <c r="X103" s="3064" t="n">
        <v>1.80833333333333</v>
      </c>
      <c r="Y103" s="3064" t="n"/>
      <c r="Z103" s="3064" t="n"/>
      <c r="AA103" s="3064" t="n">
        <v>1.289913</v>
      </c>
      <c r="AB103" s="1958" t="n"/>
      <c r="AC103" s="938" t="n"/>
      <c r="AD103" s="3136" t="n">
        <v>1.200792</v>
      </c>
      <c r="AE103" s="3064" t="n">
        <v>1.80833333333333</v>
      </c>
      <c r="AF103" s="3064" t="n">
        <v>1.80833333333333</v>
      </c>
      <c r="AG103" s="3064" t="n"/>
      <c r="AH103" s="3064" t="n"/>
      <c r="AI103" s="3064" t="n">
        <v>1.289912</v>
      </c>
      <c r="AJ103" s="1958" t="n"/>
      <c r="AK103" s="938" t="n"/>
      <c r="AL103" s="3136" t="n">
        <v>1.200791</v>
      </c>
      <c r="AM103" s="3064" t="n">
        <v>1.808333333333333</v>
      </c>
      <c r="AN103" s="3064" t="n"/>
      <c r="AO103" s="3064" t="n"/>
      <c r="AP103" s="3064" t="n"/>
      <c r="AQ103" s="3064" t="n"/>
      <c r="AR103" s="3064" t="n"/>
      <c r="AS103" s="1958" t="n"/>
      <c r="AT103" s="3059" t="n"/>
      <c r="AU103" s="3136" t="n"/>
      <c r="AV103" s="3064" t="n"/>
      <c r="AW103" s="3064" t="n"/>
      <c r="AX103" s="3064" t="n"/>
      <c r="AY103" s="3064" t="n"/>
      <c r="AZ103" s="3064" t="n"/>
      <c r="BA103" s="1958" t="n"/>
      <c r="BB103" s="938" t="n"/>
      <c r="BC103" s="2975" t="n"/>
      <c r="BD103" s="2891" t="n"/>
      <c r="BE103" s="2891" t="n"/>
      <c r="BF103" s="2891" t="n"/>
      <c r="BG103" s="2891" t="n"/>
      <c r="BH103" s="3064" t="n"/>
      <c r="BI103" s="1958" t="n"/>
      <c r="BJ103" s="3065" t="n"/>
      <c r="BK103" s="3063" t="n"/>
      <c r="BL103" s="3064" t="n"/>
      <c r="BM103" s="3064" t="n"/>
      <c r="BN103" s="3064" t="n"/>
      <c r="BO103" s="3064" t="n"/>
      <c r="BP103" s="3064" t="n"/>
      <c r="BQ103" s="3064" t="n"/>
      <c r="BR103" s="1958" t="n"/>
      <c r="BS103" s="3065" t="n"/>
      <c r="BT103" s="3063" t="n"/>
      <c r="BU103" s="3064" t="n"/>
      <c r="BV103" s="3064" t="n"/>
      <c r="BW103" s="3064" t="n"/>
      <c r="BX103" s="3064" t="n"/>
      <c r="BY103" s="3064" t="n"/>
      <c r="BZ103" s="1958" t="n"/>
      <c r="CA103" s="3028" t="n"/>
      <c r="CB103" s="3063" t="n"/>
      <c r="CC103" s="3064" t="n"/>
      <c r="CD103" s="3064" t="n"/>
      <c r="CE103" s="3064" t="n"/>
      <c r="CF103" s="3064" t="n"/>
      <c r="CG103" s="3064" t="n"/>
      <c r="CH103" s="1958" t="n"/>
      <c r="CI103" s="3028" t="n"/>
      <c r="CJ103" s="3063" t="n"/>
      <c r="CK103" s="3064" t="n"/>
      <c r="CL103" s="3064" t="n"/>
      <c r="CM103" s="3064" t="n"/>
      <c r="CN103" s="3064" t="n"/>
      <c r="CO103" s="3064" t="n"/>
      <c r="CP103" s="1958" t="n"/>
      <c r="CQ103" s="938" t="n"/>
      <c r="CR103" s="3063">
        <f>SUMIF($D$5:$CQ$5,CR$5,$D103:$CQ103)</f>
        <v/>
      </c>
      <c r="CS103" s="3064">
        <f>SUMIF($D$5:$CQ$5,CS$5,$D103:$CQ103)</f>
        <v/>
      </c>
      <c r="CT103" s="3064">
        <f>SUMIF($D$5:$CQ$5,CT$5,$D103:$CQ103)+SUMIF($D$5:$BI$5,CR$5,$D103:$BI103)</f>
        <v/>
      </c>
      <c r="CU103" s="3064">
        <f>+CR103-CS103</f>
        <v/>
      </c>
      <c r="CV103" s="3064">
        <f>+CR103-CT103</f>
        <v/>
      </c>
      <c r="CW103" s="3064">
        <f>SUMIF($D$5:$CQ$5,CW$5,$D103:$CQ103)</f>
        <v/>
      </c>
      <c r="CX103" s="1958">
        <f>IFERROR(CR103/CW103-1, "-")</f>
        <v/>
      </c>
      <c r="CY103" s="1137" t="n"/>
      <c r="CZ103" s="3066" t="n">
        <v>21.7</v>
      </c>
      <c r="DA103" s="3064" t="n">
        <v>19.877375</v>
      </c>
      <c r="DB103" s="3064" t="n"/>
      <c r="DC103" s="3064" t="n"/>
      <c r="DD103" s="3064" t="n">
        <v>15.429262</v>
      </c>
      <c r="DE103" s="1958">
        <f>+CZ103/DD103-1</f>
        <v/>
      </c>
      <c r="DF103" s="1958">
        <f>+DA103/DD103-1</f>
        <v/>
      </c>
      <c r="DG103" s="409">
        <f>+DB103/DD103-1</f>
        <v/>
      </c>
      <c r="DH103" s="409">
        <f>+DC103/DD103-1</f>
        <v/>
      </c>
      <c r="DI103" s="3051" t="n"/>
      <c r="DJ103" s="3041">
        <f>SUM(D103,J103,P103,V103,AD103,AL103,AU103,BC103,BK103,BT103,CB103,CJ103)-CR103</f>
        <v/>
      </c>
      <c r="DK103" s="3041">
        <f>SUM(E103,K103,Q103,W103,AE103,AM103,AV103,BD103,BL103,BU103,CC103,CK103)-CS103</f>
        <v/>
      </c>
      <c r="DL103" s="3041">
        <f>SUM(G103,M103,S103,AA103,AI103,AR103,AZ103,BH103,BQ103,BY103,CG103,CO103)-CW103</f>
        <v/>
      </c>
      <c r="DM103" s="3041">
        <f>SUM(D103,J103,P103,V103,AD103,AL103,AU103,BC103,,BN103,BV103,CD103,CL103)-CT103</f>
        <v/>
      </c>
      <c r="DN103" s="3051" t="n"/>
      <c r="DO103" s="3051" t="n"/>
      <c r="DP103" s="3137" t="n">
        <v>14139350</v>
      </c>
      <c r="DQ103" s="3053">
        <f>-CR103+DP103/10^6</f>
        <v/>
      </c>
      <c r="DR103" s="3041">
        <f>SUM(E103,K103,Q103,W103,AE103,AM103,AV103,BD103,BL103,BU103,CC103,CK103)-CS103</f>
        <v/>
      </c>
      <c r="DS103" s="3041">
        <f>SUM(D103,J103,P103,V103,AD103,AL103,AU103,BC103,,BN103,BV103,CD103,CL103)-CT103</f>
        <v/>
      </c>
      <c r="DT103" s="3054" t="n"/>
      <c r="DU103" s="865" t="n">
        <v>1.289912</v>
      </c>
      <c r="DV103" s="3055">
        <f>DU103-CJ103</f>
        <v/>
      </c>
      <c r="DX103" s="2878">
        <f>(CS103-CZ103)*10^6</f>
        <v/>
      </c>
      <c r="DY103" s="2878">
        <f>(CT103-DC103)*10^6</f>
        <v/>
      </c>
      <c r="DZ103" s="2878">
        <f>(CW103-DD103)*10^6</f>
        <v/>
      </c>
      <c r="EB103" s="3056" t="n"/>
    </row>
    <row customFormat="1" customHeight="1" hidden="1" ht="16" outlineLevel="1" r="104" s="424">
      <c r="A104" s="406" t="n"/>
      <c r="B104" s="1986" t="inlineStr">
        <is>
          <t>ACHATS CARBURANT VEH. ADMIN.</t>
        </is>
      </c>
      <c r="C104" s="2272" t="inlineStr">
        <is>
          <t>Opex98</t>
        </is>
      </c>
      <c r="D104" s="3063" t="n">
        <v>2.646902</v>
      </c>
      <c r="E104" s="3064" t="n">
        <v>5.58333333333333</v>
      </c>
      <c r="F104" s="3064" t="n"/>
      <c r="G104" s="3064" t="n">
        <v>5.5567</v>
      </c>
      <c r="H104" s="1958" t="n"/>
      <c r="I104" s="1031" t="n"/>
      <c r="J104" s="3063" t="n">
        <v>2.646902</v>
      </c>
      <c r="K104" s="3064" t="n">
        <v>5.58333333333333</v>
      </c>
      <c r="L104" s="3064" t="n"/>
      <c r="M104" s="3064" t="n">
        <v>5.5567</v>
      </c>
      <c r="N104" s="1958" t="n"/>
      <c r="O104" s="938" t="n"/>
      <c r="P104" s="3063" t="n">
        <v>2.646902</v>
      </c>
      <c r="Q104" s="3064" t="n">
        <v>5.58333333333333</v>
      </c>
      <c r="R104" s="3064" t="n"/>
      <c r="S104" s="3064" t="n">
        <v>5.5567</v>
      </c>
      <c r="T104" s="1958" t="n"/>
      <c r="U104" s="3058" t="n"/>
      <c r="V104" s="3063" t="n">
        <v>2.813232</v>
      </c>
      <c r="W104" s="3064" t="n">
        <v>5.58333333333333</v>
      </c>
      <c r="X104" s="3064" t="n">
        <v>5.58333333333333</v>
      </c>
      <c r="Y104" s="3064" t="n"/>
      <c r="Z104" s="3064" t="n"/>
      <c r="AA104" s="3064" t="n">
        <v>5.7567</v>
      </c>
      <c r="AB104" s="1958" t="n"/>
      <c r="AC104" s="938" t="n"/>
      <c r="AD104" s="3063" t="n">
        <v>8.050382000000001</v>
      </c>
      <c r="AE104" s="3064" t="n">
        <v>5.58333333333333</v>
      </c>
      <c r="AF104" s="3064" t="n">
        <v>5.58333333333333</v>
      </c>
      <c r="AG104" s="3064" t="n"/>
      <c r="AH104" s="3064" t="n"/>
      <c r="AI104" s="3064" t="n">
        <v>11.3134</v>
      </c>
      <c r="AJ104" s="1958" t="n"/>
      <c r="AK104" s="938" t="n"/>
      <c r="AL104" s="3063" t="n">
        <v>4.664702</v>
      </c>
      <c r="AM104" s="3064" t="n">
        <v>5.583333333333334</v>
      </c>
      <c r="AN104" s="3064" t="n"/>
      <c r="AO104" s="3064" t="n"/>
      <c r="AP104" s="3064" t="n"/>
      <c r="AQ104" s="3064" t="n"/>
      <c r="AR104" s="3064" t="n"/>
      <c r="AS104" s="1958" t="n"/>
      <c r="AT104" s="3059" t="n"/>
      <c r="AU104" s="3063" t="n"/>
      <c r="AV104" s="3064" t="n"/>
      <c r="AW104" s="3064" t="n"/>
      <c r="AX104" s="3064" t="n"/>
      <c r="AY104" s="3064" t="n"/>
      <c r="AZ104" s="3064" t="n"/>
      <c r="BA104" s="1958" t="n"/>
      <c r="BB104" s="938" t="n"/>
      <c r="BC104" s="2975" t="n"/>
      <c r="BD104" s="2891" t="n"/>
      <c r="BE104" s="2891" t="n"/>
      <c r="BF104" s="2891" t="n"/>
      <c r="BG104" s="2891" t="n"/>
      <c r="BH104" s="3064" t="n"/>
      <c r="BI104" s="1958" t="n"/>
      <c r="BJ104" s="3065" t="n"/>
      <c r="BK104" s="3063" t="n"/>
      <c r="BL104" s="3064" t="n"/>
      <c r="BM104" s="3064" t="n"/>
      <c r="BN104" s="3064" t="n"/>
      <c r="BO104" s="3064" t="n"/>
      <c r="BP104" s="3064" t="n"/>
      <c r="BQ104" s="3064" t="n"/>
      <c r="BR104" s="1958" t="n"/>
      <c r="BS104" s="3065" t="n"/>
      <c r="BT104" s="3063" t="n"/>
      <c r="BU104" s="3064" t="n"/>
      <c r="BV104" s="3064" t="n"/>
      <c r="BW104" s="3064" t="n"/>
      <c r="BX104" s="3064" t="n"/>
      <c r="BY104" s="3064" t="n"/>
      <c r="BZ104" s="1958" t="n"/>
      <c r="CA104" s="3028" t="n"/>
      <c r="CB104" s="3063" t="n"/>
      <c r="CC104" s="3064" t="n"/>
      <c r="CD104" s="3064" t="n"/>
      <c r="CE104" s="3064" t="n"/>
      <c r="CF104" s="3064" t="n"/>
      <c r="CG104" s="3064" t="n"/>
      <c r="CH104" s="1958" t="n"/>
      <c r="CI104" s="3028" t="n"/>
      <c r="CJ104" s="3135" t="n"/>
      <c r="CK104" s="3064" t="n"/>
      <c r="CL104" s="3064" t="n"/>
      <c r="CM104" s="3064" t="n"/>
      <c r="CN104" s="3064" t="n"/>
      <c r="CO104" s="3064" t="n"/>
      <c r="CP104" s="1958" t="n"/>
      <c r="CQ104" s="938" t="n"/>
      <c r="CR104" s="3063">
        <f>SUMIF($D$5:$CQ$5,CR$5,$D104:$CQ104)</f>
        <v/>
      </c>
      <c r="CS104" s="3064">
        <f>SUMIF($D$5:$CQ$5,CS$5,$D104:$CQ104)</f>
        <v/>
      </c>
      <c r="CT104" s="3064">
        <f>SUMIF($D$5:$CQ$5,CT$5,$D104:$CQ104)+SUMIF($D$5:$BI$5,CR$5,$D104:$BI104)</f>
        <v/>
      </c>
      <c r="CU104" s="3064">
        <f>+CR104-CS104</f>
        <v/>
      </c>
      <c r="CV104" s="3064">
        <f>+CR104-CT104</f>
        <v/>
      </c>
      <c r="CW104" s="3064">
        <f>SUMIF($D$5:$CQ$5,CW$5,$D104:$CQ104)</f>
        <v/>
      </c>
      <c r="CX104" s="1958">
        <f>IFERROR(CR104/CW104-1, "-")</f>
        <v/>
      </c>
      <c r="CY104" s="1137" t="n"/>
      <c r="CZ104" s="3066" t="n">
        <v>66.93724400000002</v>
      </c>
      <c r="DA104" s="3064" t="n">
        <v>58.12795</v>
      </c>
      <c r="DB104" s="3064" t="n"/>
      <c r="DC104" s="3064" t="n"/>
      <c r="DD104" s="3064" t="n">
        <v>64.26638</v>
      </c>
      <c r="DE104" s="1958">
        <f>+CZ104/DD104-1</f>
        <v/>
      </c>
      <c r="DF104" s="1958">
        <f>+DA104/DD104-1</f>
        <v/>
      </c>
      <c r="DG104" s="409">
        <f>+DB104/DD104-1</f>
        <v/>
      </c>
      <c r="DH104" s="409">
        <f>+DC104/DD104-1</f>
        <v/>
      </c>
      <c r="DI104" s="3051" t="n"/>
      <c r="DJ104" s="3041">
        <f>SUM(D104,J104,P104,V104,AD104,AL104,AU104,BC104,BK104,BT104,CB104,CJ104)-CR104</f>
        <v/>
      </c>
      <c r="DK104" s="3041">
        <f>SUM(E104,K104,Q104,W104,AE104,AM104,AV104,BD104,BL104,BU104,CC104,CK104)-CS104</f>
        <v/>
      </c>
      <c r="DL104" s="3041">
        <f>SUM(G104,M104,S104,AA104,AI104,AR104,AZ104,BH104,BQ104,BY104,CG104,CO104)-CW104</f>
        <v/>
      </c>
      <c r="DM104" s="3041">
        <f>SUM(D104,J104,P104,V104,AD104,AL104,AU104,BC104,,BN104,BV104,CD104,CL104)-CT104</f>
        <v/>
      </c>
      <c r="DN104" s="3051" t="n"/>
      <c r="DO104" s="3051" t="n"/>
      <c r="DP104" s="3067" t="n">
        <v>33740200</v>
      </c>
      <c r="DQ104" s="3053">
        <f>-CR104+DP104/10^6</f>
        <v/>
      </c>
      <c r="DR104" s="3041">
        <f>SUM(E104,K104,Q104,W104,AE104,AM104,AV104,BD104,BL104,BU104,CC104,CK104)-CS104</f>
        <v/>
      </c>
      <c r="DS104" s="3041">
        <f>SUM(D104,J104,P104,V104,AD104,AL104,AU104,BC104,,BN104,BV104,CD104,CL104)-CT104</f>
        <v/>
      </c>
      <c r="DT104" s="3054" t="n"/>
      <c r="DU104" s="865" t="n">
        <v>30.52618</v>
      </c>
      <c r="DV104" s="3055">
        <f>DU104-CJ104</f>
        <v/>
      </c>
      <c r="DX104" s="2878">
        <f>(CS104-CZ104)*10^6</f>
        <v/>
      </c>
      <c r="DY104" s="2878">
        <f>(CT104-DC104)*10^6</f>
        <v/>
      </c>
      <c r="DZ104" s="2878">
        <f>(CW104-DD104)*10^6</f>
        <v/>
      </c>
      <c r="EB104" s="3056" t="n"/>
    </row>
    <row customFormat="1" customHeight="1" hidden="1" ht="16" outlineLevel="1" r="105" s="424">
      <c r="A105" s="406" t="n"/>
      <c r="B105" s="1986" t="inlineStr">
        <is>
          <t>ACHATS CARBURANT VEH. TECH.</t>
        </is>
      </c>
      <c r="C105" s="2272" t="inlineStr">
        <is>
          <t>Opex99</t>
        </is>
      </c>
      <c r="D105" s="3063" t="n">
        <v>0</v>
      </c>
      <c r="E105" s="3064" t="n"/>
      <c r="F105" s="3064" t="n"/>
      <c r="G105" s="3064" t="n">
        <v>0</v>
      </c>
      <c r="H105" s="1958" t="n"/>
      <c r="I105" s="1031" t="n"/>
      <c r="J105" s="3063" t="n">
        <v>0</v>
      </c>
      <c r="K105" s="3064" t="n"/>
      <c r="L105" s="3064" t="n"/>
      <c r="M105" s="3064" t="n">
        <v>0</v>
      </c>
      <c r="N105" s="1958" t="n"/>
      <c r="O105" s="938" t="n"/>
      <c r="P105" s="3063" t="n">
        <v>0</v>
      </c>
      <c r="Q105" s="3064" t="n"/>
      <c r="R105" s="3064" t="n"/>
      <c r="S105" s="3064" t="n">
        <v>0</v>
      </c>
      <c r="T105" s="1958" t="n"/>
      <c r="U105" s="3058" t="n"/>
      <c r="V105" s="3063" t="n">
        <v>0</v>
      </c>
      <c r="W105" s="3064" t="n"/>
      <c r="X105" s="3064" t="n"/>
      <c r="Y105" s="3064" t="n"/>
      <c r="Z105" s="3064" t="n"/>
      <c r="AA105" s="3064" t="n">
        <v>0</v>
      </c>
      <c r="AB105" s="1958" t="n"/>
      <c r="AC105" s="938" t="n"/>
      <c r="AD105" s="3063" t="n">
        <v>0</v>
      </c>
      <c r="AE105" s="3064" t="n"/>
      <c r="AF105" s="3064" t="n"/>
      <c r="AG105" s="3064" t="n"/>
      <c r="AH105" s="3064" t="n"/>
      <c r="AI105" s="3064" t="n">
        <v>0</v>
      </c>
      <c r="AJ105" s="1958" t="n"/>
      <c r="AK105" s="938" t="n"/>
      <c r="AL105" s="3063" t="n"/>
      <c r="AM105" s="3064" t="n"/>
      <c r="AN105" s="3064" t="n"/>
      <c r="AO105" s="3064" t="n"/>
      <c r="AP105" s="3064" t="n"/>
      <c r="AQ105" s="3064" t="n"/>
      <c r="AR105" s="3064" t="n"/>
      <c r="AS105" s="1958" t="n"/>
      <c r="AT105" s="3059" t="n"/>
      <c r="AU105" s="3063" t="n"/>
      <c r="AV105" s="3064" t="n"/>
      <c r="AW105" s="3064" t="n"/>
      <c r="AX105" s="3064" t="n"/>
      <c r="AY105" s="3064" t="n"/>
      <c r="AZ105" s="3064" t="n"/>
      <c r="BA105" s="1958" t="n"/>
      <c r="BB105" s="938" t="n"/>
      <c r="BC105" s="2975" t="n"/>
      <c r="BD105" s="2891" t="n"/>
      <c r="BE105" s="2891" t="n"/>
      <c r="BF105" s="2891" t="n"/>
      <c r="BG105" s="2891" t="n"/>
      <c r="BH105" s="3064" t="n"/>
      <c r="BI105" s="1958" t="n"/>
      <c r="BJ105" s="3065" t="n"/>
      <c r="BK105" s="3063" t="n"/>
      <c r="BL105" s="3064" t="n"/>
      <c r="BM105" s="3064" t="n"/>
      <c r="BN105" s="3064" t="n"/>
      <c r="BO105" s="3064" t="n"/>
      <c r="BP105" s="3064" t="n"/>
      <c r="BQ105" s="3064" t="n"/>
      <c r="BR105" s="1958" t="n"/>
      <c r="BS105" s="3065" t="n"/>
      <c r="BT105" s="3063" t="n"/>
      <c r="BU105" s="3064" t="n"/>
      <c r="BV105" s="3064" t="n"/>
      <c r="BW105" s="3064" t="n"/>
      <c r="BX105" s="3064" t="n"/>
      <c r="BY105" s="3064" t="n"/>
      <c r="BZ105" s="1958" t="n"/>
      <c r="CA105" s="3028" t="n"/>
      <c r="CB105" s="3063" t="n"/>
      <c r="CC105" s="3064" t="n"/>
      <c r="CD105" s="3064" t="n"/>
      <c r="CE105" s="3064" t="n"/>
      <c r="CF105" s="3064" t="n"/>
      <c r="CG105" s="3064" t="n"/>
      <c r="CH105" s="1958" t="n"/>
      <c r="CI105" s="3028" t="n"/>
      <c r="CJ105" s="3063" t="n"/>
      <c r="CK105" s="3064" t="n"/>
      <c r="CL105" s="3064" t="n"/>
      <c r="CM105" s="3064" t="n"/>
      <c r="CN105" s="3064" t="n"/>
      <c r="CO105" s="3064" t="n"/>
      <c r="CP105" s="1958" t="n"/>
      <c r="CQ105" s="938" t="n"/>
      <c r="CR105" s="3063">
        <f>SUMIF($D$5:$CQ$5,CR$5,$D105:$CQ105)</f>
        <v/>
      </c>
      <c r="CS105" s="3064">
        <f>SUMIF($D$5:$CQ$5,CS$5,$D105:$CQ105)</f>
        <v/>
      </c>
      <c r="CT105" s="3064">
        <f>SUMIF($D$5:$CQ$5,CT$5,$D105:$CQ105)+SUMIF($D$5:$BI$5,CR$5,$D105:$BI105)</f>
        <v/>
      </c>
      <c r="CU105" s="3064">
        <f>+CR105-CS105</f>
        <v/>
      </c>
      <c r="CV105" s="3064">
        <f>+CR105-CT105</f>
        <v/>
      </c>
      <c r="CW105" s="3064">
        <f>SUMIF($D$5:$CQ$5,CW$5,$D105:$CQ105)</f>
        <v/>
      </c>
      <c r="CX105" s="1958">
        <f>IFERROR(CR105/CW105-1, "-")</f>
        <v/>
      </c>
      <c r="CY105" s="1137" t="n"/>
      <c r="CZ105" s="3066" t="n">
        <v>0</v>
      </c>
      <c r="DA105" s="3064" t="n">
        <v>0</v>
      </c>
      <c r="DB105" s="3064" t="n"/>
      <c r="DC105" s="3064" t="n"/>
      <c r="DD105" s="3064" t="n">
        <v>0</v>
      </c>
      <c r="DE105" s="1958" t="n"/>
      <c r="DF105" s="1958" t="n"/>
      <c r="DG105" s="409" t="n"/>
      <c r="DH105" s="409" t="n"/>
      <c r="DI105" s="3051" t="n"/>
      <c r="DJ105" s="3041">
        <f>SUM(D105,J105,P105,V105,AD105,AL105,AU105,BC105,BK105,BT105,CB105,CJ105)-CR105</f>
        <v/>
      </c>
      <c r="DK105" s="3041">
        <f>SUM(E105,K105,Q105,W105,AE105,AM105,AV105,BD105,BL105,BU105,CC105,CK105)-CS105</f>
        <v/>
      </c>
      <c r="DL105" s="3041">
        <f>SUM(G105,M105,S105,AA105,AI105,AR105,AZ105,BH105,BQ105,BY105,CG105,CO105)-CW105</f>
        <v/>
      </c>
      <c r="DM105" s="3041">
        <f>SUM(D105,J105,P105,V105,AD105,AL105,AU105,BC105,,BN105,BV105,CD105,CL105)-CT105</f>
        <v/>
      </c>
      <c r="DN105" s="3051" t="n"/>
      <c r="DO105" s="3051" t="n"/>
      <c r="DP105" s="3067" t="n">
        <v>0</v>
      </c>
      <c r="DQ105" s="3053">
        <f>-CR105+DP105/10^6</f>
        <v/>
      </c>
      <c r="DR105" s="3041">
        <f>SUM(E105,K105,Q105,W105,AE105,AM105,AV105,BD105,BL105,BU105,CC105,CK105)-CS105</f>
        <v/>
      </c>
      <c r="DS105" s="3041">
        <f>SUM(D105,J105,P105,V105,AD105,AL105,AU105,BC105,,BN105,BV105,CD105,CL105)-CT105</f>
        <v/>
      </c>
      <c r="DT105" s="3054" t="n"/>
      <c r="DU105" s="865" t="n">
        <v>0</v>
      </c>
      <c r="DV105" s="3055">
        <f>DU105-CJ105</f>
        <v/>
      </c>
      <c r="DX105" s="2878">
        <f>(CS105-CZ105)*10^6</f>
        <v/>
      </c>
      <c r="DY105" s="2878">
        <f>(CT105-DC105)*10^6</f>
        <v/>
      </c>
      <c r="DZ105" s="2878">
        <f>(CW105-DD105)*10^6</f>
        <v/>
      </c>
      <c r="EB105" s="3056" t="n"/>
    </row>
    <row collapsed="1" customHeight="1" ht="16" r="106" s="3">
      <c r="B106" s="2006" t="inlineStr">
        <is>
          <t>Maintenance  informatique</t>
        </is>
      </c>
      <c r="C106" s="1952" t="inlineStr">
        <is>
          <t>Opex100</t>
        </is>
      </c>
      <c r="D106" s="2975" t="n">
        <v>173.555321</v>
      </c>
      <c r="E106" s="2891" t="n">
        <v>174.0166385</v>
      </c>
      <c r="F106" s="2891" t="n">
        <v>-0.4613175000000069</v>
      </c>
      <c r="G106" s="2891" t="n">
        <v>141.615063</v>
      </c>
      <c r="H106" s="37" t="n">
        <v>0.2255428011919891</v>
      </c>
      <c r="I106" s="1031" t="n"/>
      <c r="J106" s="2975" t="n">
        <v>89.114968</v>
      </c>
      <c r="K106" s="2891" t="n">
        <v>174.0166385</v>
      </c>
      <c r="L106" s="2891" t="n">
        <v>-84.90167049999999</v>
      </c>
      <c r="M106" s="2891" t="n">
        <v>76.9102</v>
      </c>
      <c r="N106" s="37" t="n">
        <v>0.1586885484630127</v>
      </c>
      <c r="O106" s="1031" t="n"/>
      <c r="P106" s="2975" t="n">
        <v>142.223724999995</v>
      </c>
      <c r="Q106" s="2891" t="n">
        <v>174.0166385</v>
      </c>
      <c r="R106" s="2891" t="n">
        <v>-31.792913500005</v>
      </c>
      <c r="S106" s="2891" t="n">
        <v>102.253634</v>
      </c>
      <c r="T106" s="37" t="n">
        <v>0.3908916430294789</v>
      </c>
      <c r="U106" s="3058" t="n"/>
      <c r="V106" s="2975" t="n">
        <v>169.968302</v>
      </c>
      <c r="W106" s="2891" t="n">
        <v>174.0166385</v>
      </c>
      <c r="X106" s="2891" t="n">
        <v>170</v>
      </c>
      <c r="Y106" s="2891" t="n">
        <v>-4.048336500000005</v>
      </c>
      <c r="Z106" s="2891" t="n">
        <v>-0.03169800000000578</v>
      </c>
      <c r="AA106" s="2891" t="n">
        <v>203.755901</v>
      </c>
      <c r="AB106" s="37" t="n">
        <v>-0.1658239041626578</v>
      </c>
      <c r="AC106" s="1031" t="n"/>
      <c r="AD106" s="2975" t="n">
        <v>130.116456000005</v>
      </c>
      <c r="AE106" s="2891" t="n">
        <v>174.0166385</v>
      </c>
      <c r="AF106" s="2891" t="n">
        <v>170</v>
      </c>
      <c r="AG106" s="2891" t="n">
        <v>-43.900182499995</v>
      </c>
      <c r="AH106" s="2891" t="n">
        <v>-39.883543999995</v>
      </c>
      <c r="AI106" s="2891" t="n">
        <v>145.082174</v>
      </c>
      <c r="AJ106" s="37" t="n">
        <v>-0.1031533894715072</v>
      </c>
      <c r="AK106" s="1031" t="n"/>
      <c r="AL106" s="2975" t="n">
        <v>147.375635</v>
      </c>
      <c r="AM106" s="2891" t="n">
        <v>174.0166385000001</v>
      </c>
      <c r="AN106" s="2891" t="n">
        <v>0</v>
      </c>
      <c r="AO106" s="2891" t="n">
        <v>0</v>
      </c>
      <c r="AP106" s="2891" t="n">
        <v>-26.64100350000007</v>
      </c>
      <c r="AQ106" s="2891" t="n">
        <v>147.375635</v>
      </c>
      <c r="AR106" s="2891" t="n">
        <v>67.88450600000002</v>
      </c>
      <c r="AS106" s="37" t="n">
        <v>1.170976025074116</v>
      </c>
      <c r="AT106" s="3059" t="n"/>
      <c r="AU106" s="2975" t="n"/>
      <c r="AV106" s="2891" t="n"/>
      <c r="AW106" s="2891" t="n"/>
      <c r="AX106" s="2891" t="n"/>
      <c r="AY106" s="2891" t="n"/>
      <c r="AZ106" s="2891" t="n"/>
      <c r="BA106" s="37" t="n"/>
      <c r="BB106" s="1031" t="n"/>
      <c r="BC106" s="2975" t="n"/>
      <c r="BD106" s="2891" t="n"/>
      <c r="BE106" s="2891" t="n"/>
      <c r="BF106" s="2891" t="n"/>
      <c r="BG106" s="2891" t="n"/>
      <c r="BH106" s="2891" t="n"/>
      <c r="BI106" s="37" t="n"/>
      <c r="BJ106" s="3058" t="n"/>
      <c r="BK106" s="2975" t="n"/>
      <c r="BL106" s="2891" t="n"/>
      <c r="BM106" s="2891" t="n"/>
      <c r="BN106" s="2891" t="n"/>
      <c r="BO106" s="2891" t="n"/>
      <c r="BP106" s="2891" t="n"/>
      <c r="BQ106" s="2891" t="n"/>
      <c r="BR106" s="37" t="n"/>
      <c r="BS106" s="3058" t="n"/>
      <c r="BT106" s="2975" t="n"/>
      <c r="BU106" s="2891" t="n"/>
      <c r="BV106" s="2891" t="n"/>
      <c r="BW106" s="2891" t="n"/>
      <c r="BX106" s="2891" t="n"/>
      <c r="BY106" s="2891" t="n"/>
      <c r="BZ106" s="37" t="n"/>
      <c r="CA106" s="3028" t="n"/>
      <c r="CB106" s="2975" t="n"/>
      <c r="CC106" s="2891" t="n"/>
      <c r="CD106" s="2891" t="n"/>
      <c r="CE106" s="2891" t="n"/>
      <c r="CF106" s="2891" t="n"/>
      <c r="CG106" s="2891" t="n"/>
      <c r="CH106" s="37" t="n"/>
      <c r="CI106" s="3028" t="n"/>
      <c r="CJ106" s="2975" t="n"/>
      <c r="CK106" s="2891" t="n"/>
      <c r="CL106" s="2891" t="n"/>
      <c r="CM106" s="2891" t="n"/>
      <c r="CN106" s="2891" t="n"/>
      <c r="CO106" s="2891" t="n"/>
      <c r="CP106" s="37" t="n"/>
      <c r="CQ106" s="1031" t="n"/>
      <c r="CR106" s="2975">
        <f>SUMIF($D$5:$CQ$5,CR$5,$D106:$CQ106)</f>
        <v/>
      </c>
      <c r="CS106" s="2891">
        <f>SUMIF($D$5:$CQ$5,CS$5,$D106:$CQ106)</f>
        <v/>
      </c>
      <c r="CT106" s="2891">
        <f>SUMIF($D$5:$CQ$5,CT$5,$D106:$CQ106)+SUMIF($D$5:$BI$5,CR$5,$D106:$BI106)</f>
        <v/>
      </c>
      <c r="CU106" s="2891">
        <f>+CR106-CS106</f>
        <v/>
      </c>
      <c r="CV106" s="2891">
        <f>+CR106-CT106</f>
        <v/>
      </c>
      <c r="CW106" s="2891">
        <f>SUMIF($D$5:$CQ$5,CW$5,$D106:$CQ106)</f>
        <v/>
      </c>
      <c r="CX106" s="37">
        <f>IFERROR(CR106/CW106-1, "-")</f>
        <v/>
      </c>
      <c r="CY106" s="1137" t="n"/>
      <c r="CZ106" s="3060" t="n">
        <v>2088.199662</v>
      </c>
      <c r="DA106" s="2891" t="n"/>
      <c r="DB106" s="2891" t="n"/>
      <c r="DC106" s="2891" t="n"/>
      <c r="DD106" s="2891" t="n">
        <v>1777.218412</v>
      </c>
      <c r="DE106" s="37">
        <f>+CZ106/DD106-1</f>
        <v/>
      </c>
      <c r="DF106" s="37">
        <f>+DA106/DD106-1</f>
        <v/>
      </c>
      <c r="DG106" s="722">
        <f>+DB106/DD106-1</f>
        <v/>
      </c>
      <c r="DH106" s="722">
        <f>+DC106/DD106-1</f>
        <v/>
      </c>
      <c r="DI106" s="3051" t="n"/>
      <c r="DJ106" s="3041">
        <f>SUM(D106,J106,P106,V106,AD106,AL106,AU106,BC106,BK106,BT106,CB106,CJ106)-CR106</f>
        <v/>
      </c>
      <c r="DK106" s="3041">
        <f>SUM(E106,K106,Q106,W106,AE106,AM106,AV106,BD106,BL106,BU106,CC106,CK106)-CS106</f>
        <v/>
      </c>
      <c r="DL106" s="3041">
        <f>SUM(G106,M106,S106,AA106,AI106,AR106,AZ106,BH106,BQ106,BY106,CG106,CO106)-CW106</f>
        <v/>
      </c>
      <c r="DM106" s="3041">
        <f>SUM(D106,J106,P106,V106,AD106,AL106,AU106,BC106,,BN106,BV106,CD106,CL106)-CT106</f>
        <v/>
      </c>
      <c r="DN106" s="3051" t="n"/>
      <c r="DO106" s="3051" t="n"/>
      <c r="DP106" s="3061">
        <f>SUM(DP107:DP110)</f>
        <v/>
      </c>
      <c r="DQ106" s="3053">
        <f>-CR106+DP106/10^6</f>
        <v/>
      </c>
      <c r="DR106" s="3041">
        <f>SUM(E106,K106,Q106,W106,AE106,AM106,AV106,BD106,BL106,BU106,CC106,CK106)-CS106</f>
        <v/>
      </c>
      <c r="DS106" s="3041">
        <f>SUM(D106,J106,P106,V106,AD106,AL106,AU106,BC106,,BN106,BV106,CD106,CL106)-CT106</f>
        <v/>
      </c>
      <c r="DT106" s="3054" t="n"/>
      <c r="DU106" s="863" t="n">
        <v>172.3779819999998</v>
      </c>
      <c r="DV106" s="3055">
        <f>DU106-CJ106</f>
        <v/>
      </c>
      <c r="DX106" s="2878">
        <f>(CS106-CZ106)*10^6</f>
        <v/>
      </c>
      <c r="DY106" s="2878">
        <f>(CT106-DC106)*10^6</f>
        <v/>
      </c>
      <c r="DZ106" s="2878">
        <f>(CW106-DD106)*10^6</f>
        <v/>
      </c>
      <c r="EB106" s="3056" t="n"/>
    </row>
    <row customFormat="1" customHeight="1" hidden="1" ht="16" outlineLevel="1" r="107" s="424">
      <c r="A107" s="406" t="n"/>
      <c r="B107" s="1986" t="inlineStr">
        <is>
          <t>FOURNITURES INFORMATIQUES STOCK</t>
        </is>
      </c>
      <c r="C107" s="2272" t="inlineStr">
        <is>
          <t>Opex101</t>
        </is>
      </c>
      <c r="D107" s="3063" t="n">
        <v>1.138396</v>
      </c>
      <c r="E107" s="3064" t="n">
        <v>6.25</v>
      </c>
      <c r="F107" s="3064" t="n"/>
      <c r="G107" s="3064" t="n">
        <v>5.0205</v>
      </c>
      <c r="H107" s="1958" t="n"/>
      <c r="I107" s="1031" t="n"/>
      <c r="J107" s="3063" t="n">
        <v>-0.00324</v>
      </c>
      <c r="K107" s="3064" t="n">
        <v>6.25</v>
      </c>
      <c r="L107" s="3064" t="n"/>
      <c r="M107" s="3064" t="n">
        <v>49.51269</v>
      </c>
      <c r="N107" s="1958" t="n"/>
      <c r="O107" s="938" t="n"/>
      <c r="P107" s="3063" t="n">
        <v>-49.9087</v>
      </c>
      <c r="Q107" s="3064" t="n">
        <v>6.25</v>
      </c>
      <c r="R107" s="3064" t="n"/>
      <c r="S107" s="3064" t="n">
        <v>1.408919</v>
      </c>
      <c r="T107" s="1958" t="n"/>
      <c r="U107" s="3058" t="n"/>
      <c r="V107" s="3063" t="n">
        <v>0</v>
      </c>
      <c r="W107" s="3064" t="n">
        <v>6.25</v>
      </c>
      <c r="X107" s="3064" t="n">
        <v>6.25</v>
      </c>
      <c r="Y107" s="3064" t="n"/>
      <c r="Z107" s="3064" t="n"/>
      <c r="AA107" s="3064" t="n">
        <v>0.225</v>
      </c>
      <c r="AB107" s="1958" t="n"/>
      <c r="AC107" s="938" t="n"/>
      <c r="AD107" s="3063" t="n">
        <v>0.13216</v>
      </c>
      <c r="AE107" s="3064" t="n">
        <v>6.25</v>
      </c>
      <c r="AF107" s="3064" t="n">
        <v>6.25</v>
      </c>
      <c r="AG107" s="3064" t="n"/>
      <c r="AH107" s="3064" t="n"/>
      <c r="AI107" s="3064" t="n">
        <v>0</v>
      </c>
      <c r="AJ107" s="1958" t="n"/>
      <c r="AK107" s="938" t="n"/>
      <c r="AL107" s="3063" t="n">
        <v>-3.41925</v>
      </c>
      <c r="AM107" s="3064" t="n">
        <v>6.25</v>
      </c>
      <c r="AN107" s="3064" t="n"/>
      <c r="AO107" s="3064" t="n"/>
      <c r="AP107" s="3064" t="n"/>
      <c r="AQ107" s="3064" t="n"/>
      <c r="AR107" s="3064" t="n"/>
      <c r="AS107" s="1958" t="n"/>
      <c r="AT107" s="3059" t="n"/>
      <c r="AU107" s="3063" t="n"/>
      <c r="AV107" s="3064" t="n"/>
      <c r="AW107" s="2891" t="n"/>
      <c r="AX107" s="3064" t="n"/>
      <c r="AY107" s="3064" t="n"/>
      <c r="AZ107" s="3064" t="n"/>
      <c r="BA107" s="1958" t="n"/>
      <c r="BB107" s="938" t="n"/>
      <c r="BC107" s="3063" t="n"/>
      <c r="BD107" s="3064" t="n"/>
      <c r="BE107" s="2891" t="n"/>
      <c r="BF107" s="3064" t="n"/>
      <c r="BG107" s="3064" t="n"/>
      <c r="BH107" s="3064" t="n"/>
      <c r="BI107" s="1958" t="n"/>
      <c r="BJ107" s="3065" t="n"/>
      <c r="BK107" s="3063" t="n"/>
      <c r="BL107" s="3064" t="n"/>
      <c r="BM107" s="2891" t="n"/>
      <c r="BN107" s="2891" t="n"/>
      <c r="BO107" s="3064" t="n"/>
      <c r="BP107" s="3064" t="n"/>
      <c r="BQ107" s="3064" t="n"/>
      <c r="BR107" s="1958" t="n"/>
      <c r="BS107" s="3065" t="n"/>
      <c r="BT107" s="3063" t="n"/>
      <c r="BU107" s="3064" t="n"/>
      <c r="BV107" s="2891" t="n"/>
      <c r="BW107" s="3064" t="n"/>
      <c r="BX107" s="3064" t="n"/>
      <c r="BY107" s="3064" t="n"/>
      <c r="BZ107" s="1958" t="n"/>
      <c r="CA107" s="3028" t="n"/>
      <c r="CB107" s="3063" t="n"/>
      <c r="CC107" s="3064" t="n"/>
      <c r="CD107" s="2891" t="n"/>
      <c r="CE107" s="3064" t="n"/>
      <c r="CF107" s="3064" t="n"/>
      <c r="CG107" s="3064" t="n"/>
      <c r="CH107" s="1958" t="n"/>
      <c r="CI107" s="3028" t="n"/>
      <c r="CJ107" s="3063" t="n"/>
      <c r="CK107" s="3064" t="n"/>
      <c r="CL107" s="3064" t="n"/>
      <c r="CM107" s="3064" t="n"/>
      <c r="CN107" s="3064" t="n"/>
      <c r="CO107" s="3064" t="n"/>
      <c r="CP107" s="1958" t="n"/>
      <c r="CQ107" s="938" t="n"/>
      <c r="CR107" s="3063">
        <f>SUMIF($D$5:$CQ$5,CR$5,$D107:$CQ107)</f>
        <v/>
      </c>
      <c r="CS107" s="3064">
        <f>SUMIF($D$5:$CQ$5,CS$5,$D107:$CQ107)</f>
        <v/>
      </c>
      <c r="CT107" s="3064">
        <f>SUMIF($D$5:$CQ$5,CT$5,$D107:$CQ107)+SUMIF($D$5:$BI$5,CR$5,$D107:$BI107)</f>
        <v/>
      </c>
      <c r="CU107" s="3064">
        <f>+CR107-CS107</f>
        <v/>
      </c>
      <c r="CV107" s="3064">
        <f>+CR107-CT107</f>
        <v/>
      </c>
      <c r="CW107" s="3064">
        <f>SUMIF($D$5:$CQ$5,CW$5,$D107:$CQ107)</f>
        <v/>
      </c>
      <c r="CX107" s="1958">
        <f>IFERROR(CR107/CW107-1, "-")</f>
        <v/>
      </c>
      <c r="CY107" s="1137" t="n"/>
      <c r="CZ107" s="3066" t="n">
        <v>75</v>
      </c>
      <c r="DA107" s="3064" t="n">
        <v>7.476456</v>
      </c>
      <c r="DB107" s="3064" t="n"/>
      <c r="DC107" s="2891" t="n"/>
      <c r="DD107" s="3064" t="n">
        <v>75.78075</v>
      </c>
      <c r="DE107" s="1958">
        <f>+CZ107/DD107-1</f>
        <v/>
      </c>
      <c r="DF107" s="1958">
        <f>+DA107/DD107-1</f>
        <v/>
      </c>
      <c r="DG107" s="409">
        <f>+DB107/DD107-1</f>
        <v/>
      </c>
      <c r="DH107" s="409">
        <f>+DC107/DD107-1</f>
        <v/>
      </c>
      <c r="DI107" s="3051" t="n"/>
      <c r="DJ107" s="3041">
        <f>SUM(D107,J107,P107,V107,AD107,AL107,AU107,BC107,BK107,BT107,CB107,CJ107)-CR107</f>
        <v/>
      </c>
      <c r="DK107" s="3041">
        <f>SUM(E107,K107,Q107,W107,AE107,AM107,AV107,BD107,BL107,BU107,CC107,CK107)-CS107</f>
        <v/>
      </c>
      <c r="DL107" s="3041">
        <f>SUM(G107,M107,S107,AA107,AI107,AR107,AZ107,BH107,BQ107,BY107,CG107,CO107)-CW107</f>
        <v/>
      </c>
      <c r="DM107" s="3041">
        <f>SUM(D107,J107,P107,V107,AD107,AL107,AU107,BC107,,BN107,BV107,CD107,CL107)-CT107</f>
        <v/>
      </c>
      <c r="DN107" s="3051" t="n"/>
      <c r="DO107" s="3051" t="n"/>
      <c r="DP107" s="3067" t="n">
        <v>72772406</v>
      </c>
      <c r="DQ107" s="3053">
        <f>-CR107+DP107/10^6</f>
        <v/>
      </c>
      <c r="DR107" s="3041">
        <f>SUM(E107,K107,Q107,W107,AE107,AM107,AV107,BD107,BL107,BU107,CC107,CK107)-CS107</f>
        <v/>
      </c>
      <c r="DS107" s="3041">
        <f>SUM(D107,J107,P107,V107,AD107,AL107,AU107,BC107,,BN107,BV107,CD107,CL107)-CT107</f>
        <v/>
      </c>
      <c r="DT107" s="3054" t="n"/>
      <c r="DU107" s="865" t="n">
        <v>3.008344</v>
      </c>
      <c r="DV107" s="3055">
        <f>DU107-CJ107</f>
        <v/>
      </c>
      <c r="DX107" s="2878">
        <f>(CS107-CZ107)*10^6</f>
        <v/>
      </c>
      <c r="DY107" s="2878">
        <f>(CT107-DC107)*10^6</f>
        <v/>
      </c>
      <c r="DZ107" s="2878">
        <f>(CW107-DD107)*10^6</f>
        <v/>
      </c>
      <c r="EB107" s="3056" t="n"/>
    </row>
    <row customFormat="1" customHeight="1" hidden="1" ht="16" outlineLevel="1" r="108" s="424">
      <c r="A108" s="406" t="n"/>
      <c r="B108" s="1986" t="inlineStr">
        <is>
          <t>VARIATION DE STOCKS AUTRES APPRO  DSI</t>
        </is>
      </c>
      <c r="C108" s="2272" t="inlineStr">
        <is>
          <t>Opex102</t>
        </is>
      </c>
      <c r="D108" s="3063" t="n">
        <v>2.345006</v>
      </c>
      <c r="E108" s="3064" t="n">
        <v>0</v>
      </c>
      <c r="F108" s="3064" t="n"/>
      <c r="G108" s="3064" t="n">
        <v>-1.787328</v>
      </c>
      <c r="H108" s="1958" t="n"/>
      <c r="I108" s="1031" t="n"/>
      <c r="J108" s="3063" t="n">
        <v>-4.836081</v>
      </c>
      <c r="K108" s="3064" t="n">
        <v>0</v>
      </c>
      <c r="L108" s="3064" t="n"/>
      <c r="M108" s="3064" t="n">
        <v>-43.431359</v>
      </c>
      <c r="N108" s="1958" t="n"/>
      <c r="O108" s="938" t="n"/>
      <c r="P108" s="3063" t="n">
        <v>0.546087</v>
      </c>
      <c r="Q108" s="3064" t="n">
        <v>0</v>
      </c>
      <c r="R108" s="3064" t="n"/>
      <c r="S108" s="3064" t="n">
        <v>0.830566</v>
      </c>
      <c r="T108" s="1958" t="n"/>
      <c r="U108" s="3058" t="n"/>
      <c r="V108" s="3063" t="n">
        <v>0.988271</v>
      </c>
      <c r="W108" s="3064" t="n">
        <v>0</v>
      </c>
      <c r="X108" s="3064" t="n">
        <v>0</v>
      </c>
      <c r="Y108" s="3064" t="n"/>
      <c r="Z108" s="3064" t="n"/>
      <c r="AA108" s="3064" t="n">
        <v>22.289987</v>
      </c>
      <c r="AB108" s="1958" t="n"/>
      <c r="AC108" s="938" t="n"/>
      <c r="AD108" s="3063" t="n">
        <v>1.245871</v>
      </c>
      <c r="AE108" s="3064" t="n">
        <v>0</v>
      </c>
      <c r="AF108" s="3064" t="n">
        <v>0</v>
      </c>
      <c r="AG108" s="3064" t="n"/>
      <c r="AH108" s="3064" t="n"/>
      <c r="AI108" s="3064" t="n">
        <v>1.339739</v>
      </c>
      <c r="AJ108" s="1958" t="n"/>
      <c r="AK108" s="938" t="n"/>
      <c r="AL108" s="3063" t="n">
        <v>0.95055</v>
      </c>
      <c r="AM108" s="3064" t="n">
        <v>0</v>
      </c>
      <c r="AN108" s="3064" t="n"/>
      <c r="AO108" s="3064" t="n"/>
      <c r="AP108" s="3064" t="n"/>
      <c r="AQ108" s="3064" t="n"/>
      <c r="AR108" s="3064" t="n"/>
      <c r="AS108" s="1958" t="n"/>
      <c r="AT108" s="3059" t="n"/>
      <c r="AU108" s="3063" t="n"/>
      <c r="AV108" s="3064" t="n"/>
      <c r="AW108" s="2891" t="n"/>
      <c r="AX108" s="3064" t="n"/>
      <c r="AY108" s="3064" t="n"/>
      <c r="AZ108" s="3064" t="n"/>
      <c r="BA108" s="1958" t="n"/>
      <c r="BB108" s="938" t="n"/>
      <c r="BC108" s="3063" t="n"/>
      <c r="BD108" s="3064" t="n"/>
      <c r="BE108" s="2891" t="n"/>
      <c r="BF108" s="3064" t="n"/>
      <c r="BG108" s="3064" t="n"/>
      <c r="BH108" s="3064" t="n"/>
      <c r="BI108" s="1958" t="n"/>
      <c r="BJ108" s="3065" t="n"/>
      <c r="BK108" s="3063" t="n"/>
      <c r="BL108" s="3064" t="n"/>
      <c r="BM108" s="2891" t="n"/>
      <c r="BN108" s="2891" t="n"/>
      <c r="BO108" s="3064" t="n"/>
      <c r="BP108" s="3064" t="n"/>
      <c r="BQ108" s="3064" t="n"/>
      <c r="BR108" s="1958" t="n"/>
      <c r="BS108" s="3065" t="n"/>
      <c r="BT108" s="3063" t="n"/>
      <c r="BU108" s="3064" t="n"/>
      <c r="BV108" s="2891" t="n"/>
      <c r="BW108" s="3064" t="n"/>
      <c r="BX108" s="3064" t="n"/>
      <c r="BY108" s="3064" t="n"/>
      <c r="BZ108" s="1958" t="n"/>
      <c r="CA108" s="3028" t="n"/>
      <c r="CB108" s="3063" t="n"/>
      <c r="CC108" s="3064" t="n"/>
      <c r="CD108" s="2891" t="n"/>
      <c r="CE108" s="3064" t="n"/>
      <c r="CF108" s="3064" t="n"/>
      <c r="CG108" s="3064" t="n"/>
      <c r="CH108" s="1958" t="n"/>
      <c r="CI108" s="3028" t="n"/>
      <c r="CJ108" s="3063" t="n"/>
      <c r="CK108" s="3064" t="n"/>
      <c r="CL108" s="3064" t="n"/>
      <c r="CM108" s="3064" t="n"/>
      <c r="CN108" s="3064" t="n"/>
      <c r="CO108" s="3064" t="n"/>
      <c r="CP108" s="1958" t="n"/>
      <c r="CQ108" s="938" t="n"/>
      <c r="CR108" s="3063">
        <f>SUMIF($D$5:$CQ$5,CR$5,$D108:$CQ108)</f>
        <v/>
      </c>
      <c r="CS108" s="3064">
        <f>SUMIF($D$5:$CQ$5,CS$5,$D108:$CQ108)</f>
        <v/>
      </c>
      <c r="CT108" s="3064">
        <f>SUMIF($D$5:$CQ$5,CT$5,$D108:$CQ108)+SUMIF($D$5:$BI$5,CR$5,$D108:$BI108)</f>
        <v/>
      </c>
      <c r="CU108" s="3064">
        <f>+CR108-CS108</f>
        <v/>
      </c>
      <c r="CV108" s="3064">
        <f>+CR108-CT108</f>
        <v/>
      </c>
      <c r="CW108" s="3064">
        <f>SUMIF($D$5:$CQ$5,CW$5,$D108:$CQ108)</f>
        <v/>
      </c>
      <c r="CX108" s="1958">
        <f>IFERROR(CR108/CW108-1, "-")</f>
        <v/>
      </c>
      <c r="CY108" s="1137" t="n"/>
      <c r="CZ108" s="3066" t="n">
        <v>0</v>
      </c>
      <c r="DA108" s="3064" t="n">
        <v>-1.944988</v>
      </c>
      <c r="DB108" s="3064" t="n"/>
      <c r="DC108" s="2891" t="n"/>
      <c r="DD108" s="3064" t="n">
        <v>-21.040545</v>
      </c>
      <c r="DE108" s="1958">
        <f>+CZ108/DD108-1</f>
        <v/>
      </c>
      <c r="DF108" s="1958">
        <f>+DA108/DD108-1</f>
        <v/>
      </c>
      <c r="DG108" s="409">
        <f>+DB108/DD108-1</f>
        <v/>
      </c>
      <c r="DH108" s="409">
        <f>+DC108/DD108-1</f>
        <v/>
      </c>
      <c r="DI108" s="3051" t="n"/>
      <c r="DJ108" s="3041">
        <f>SUM(D108,J108,P108,V108,AD108,AL108,AU108,BC108,BK108,BT108,CB108,CJ108)-CR108</f>
        <v/>
      </c>
      <c r="DK108" s="3041">
        <f>SUM(E108,K108,Q108,W108,AE108,AM108,AV108,BD108,BL108,BU108,CC108,CK108)-CS108</f>
        <v/>
      </c>
      <c r="DL108" s="3041">
        <f>SUM(G108,M108,S108,AA108,AI108,AR108,AZ108,BH108,BQ108,BY108,CG108,CO108)-CW108</f>
        <v/>
      </c>
      <c r="DM108" s="3041">
        <f>SUM(D108,J108,P108,V108,AD108,AL108,AU108,BC108,,BN108,BV108,CD108,CL108)-CT108</f>
        <v/>
      </c>
      <c r="DN108" s="3051" t="n"/>
      <c r="DO108" s="3051" t="n"/>
      <c r="DP108" s="3067" t="n">
        <v>-20542144</v>
      </c>
      <c r="DQ108" s="3053">
        <f>-CR108+DP108/10^6</f>
        <v/>
      </c>
      <c r="DR108" s="3041">
        <f>SUM(E108,K108,Q108,W108,AE108,AM108,AV108,BD108,BL108,BU108,CC108,CK108)-CS108</f>
        <v/>
      </c>
      <c r="DS108" s="3041">
        <f>SUM(D108,J108,P108,V108,AD108,AL108,AU108,BC108,,BN108,BV108,CD108,CL108)-CT108</f>
        <v/>
      </c>
      <c r="DT108" s="3054" t="n"/>
      <c r="DU108" s="865" t="n">
        <v>-0.498401</v>
      </c>
      <c r="DV108" s="3055">
        <f>DU108-CJ108</f>
        <v/>
      </c>
      <c r="DX108" s="2878">
        <f>(CS108-CZ108)*10^6</f>
        <v/>
      </c>
      <c r="DY108" s="2878">
        <f>(CT108-DC108)*10^6</f>
        <v/>
      </c>
      <c r="DZ108" s="2878">
        <f>(CW108-DD108)*10^6</f>
        <v/>
      </c>
      <c r="EB108" s="3056" t="n"/>
    </row>
    <row customFormat="1" customHeight="1" hidden="1" ht="16" outlineLevel="1" r="109" s="424">
      <c r="A109" s="406" t="n"/>
      <c r="B109" s="1986" t="inlineStr">
        <is>
          <t>ENTRETIEN MATERIEL INFORMATIQUE</t>
        </is>
      </c>
      <c r="C109" s="2272" t="inlineStr">
        <is>
          <t>Opex103</t>
        </is>
      </c>
      <c r="D109" s="3063" t="n">
        <v>43.982871</v>
      </c>
      <c r="E109" s="3064" t="n">
        <v>39.0196354166667</v>
      </c>
      <c r="F109" s="3064" t="n"/>
      <c r="G109" s="3064" t="n">
        <v>42.796071</v>
      </c>
      <c r="H109" s="1958" t="n"/>
      <c r="I109" s="1031" t="n"/>
      <c r="J109" s="3063" t="n">
        <v>37.518147</v>
      </c>
      <c r="K109" s="3064" t="n">
        <v>39.0196354166667</v>
      </c>
      <c r="L109" s="3064" t="n"/>
      <c r="M109" s="3064" t="n">
        <v>-25.447148</v>
      </c>
      <c r="N109" s="1958" t="n"/>
      <c r="O109" s="938" t="n"/>
      <c r="P109" s="3063" t="n">
        <v>37.139956</v>
      </c>
      <c r="Q109" s="3064" t="n">
        <v>39.0196354166667</v>
      </c>
      <c r="R109" s="3064" t="n"/>
      <c r="S109" s="3064" t="n">
        <v>1.705945</v>
      </c>
      <c r="T109" s="1958" t="n"/>
      <c r="U109" s="3058" t="n"/>
      <c r="V109" s="3063" t="n">
        <v>40.396892</v>
      </c>
      <c r="W109" s="3064" t="n">
        <v>39.0196354166667</v>
      </c>
      <c r="X109" s="3064" t="n">
        <v>39.0196354166667</v>
      </c>
      <c r="Y109" s="3064" t="n"/>
      <c r="Z109" s="3064" t="n"/>
      <c r="AA109" s="3064" t="n">
        <v>21.778317</v>
      </c>
      <c r="AB109" s="1958" t="n"/>
      <c r="AC109" s="938" t="n"/>
      <c r="AD109" s="3063" t="n">
        <v>47.877823</v>
      </c>
      <c r="AE109" s="3064" t="n">
        <v>39.0196354166667</v>
      </c>
      <c r="AF109" s="3064" t="n">
        <v>39.0196354166667</v>
      </c>
      <c r="AG109" s="3064" t="n"/>
      <c r="AH109" s="3064" t="n"/>
      <c r="AI109" s="3064" t="n">
        <v>12.108041</v>
      </c>
      <c r="AJ109" s="1958" t="n"/>
      <c r="AK109" s="938" t="n"/>
      <c r="AL109" s="3063" t="n">
        <v>41.310937</v>
      </c>
      <c r="AM109" s="3064" t="n">
        <v>39.01963541666667</v>
      </c>
      <c r="AN109" s="3064" t="n"/>
      <c r="AO109" s="3064" t="n"/>
      <c r="AP109" s="3064" t="n"/>
      <c r="AQ109" s="3064" t="n"/>
      <c r="AR109" s="3064" t="n"/>
      <c r="AS109" s="1958" t="n"/>
      <c r="AT109" s="3059" t="n"/>
      <c r="AU109" s="3063" t="n"/>
      <c r="AV109" s="3064" t="n"/>
      <c r="AW109" s="2891" t="n"/>
      <c r="AX109" s="3064" t="n"/>
      <c r="AY109" s="3064" t="n"/>
      <c r="AZ109" s="3064" t="n"/>
      <c r="BA109" s="1958" t="n"/>
      <c r="BB109" s="938" t="n"/>
      <c r="BC109" s="3063" t="n"/>
      <c r="BD109" s="3064" t="n"/>
      <c r="BE109" s="2891" t="n"/>
      <c r="BF109" s="3064" t="n"/>
      <c r="BG109" s="3064" t="n"/>
      <c r="BH109" s="3064" t="n"/>
      <c r="BI109" s="1958" t="n"/>
      <c r="BJ109" s="3065" t="n"/>
      <c r="BK109" s="3063" t="n"/>
      <c r="BL109" s="3064" t="n"/>
      <c r="BM109" s="2891" t="n"/>
      <c r="BN109" s="2891" t="n"/>
      <c r="BO109" s="3064" t="n"/>
      <c r="BP109" s="3064" t="n"/>
      <c r="BQ109" s="3064" t="n"/>
      <c r="BR109" s="1958" t="n"/>
      <c r="BS109" s="3065" t="n"/>
      <c r="BT109" s="3063" t="n"/>
      <c r="BU109" s="3064" t="n"/>
      <c r="BV109" s="2891" t="n"/>
      <c r="BW109" s="3064" t="n"/>
      <c r="BX109" s="3064" t="n"/>
      <c r="BY109" s="3064" t="n"/>
      <c r="BZ109" s="1958" t="n"/>
      <c r="CA109" s="3028" t="n"/>
      <c r="CB109" s="3063" t="n"/>
      <c r="CC109" s="3064" t="n"/>
      <c r="CD109" s="2891" t="n"/>
      <c r="CE109" s="3064" t="n"/>
      <c r="CF109" s="3064" t="n"/>
      <c r="CG109" s="3064" t="n"/>
      <c r="CH109" s="1958" t="n"/>
      <c r="CI109" s="3028" t="n"/>
      <c r="CJ109" s="3063" t="n"/>
      <c r="CK109" s="3064" t="n"/>
      <c r="CL109" s="3064" t="n"/>
      <c r="CM109" s="3064" t="n"/>
      <c r="CN109" s="3064" t="n"/>
      <c r="CO109" s="3064" t="n"/>
      <c r="CP109" s="1958" t="n"/>
      <c r="CQ109" s="938" t="n"/>
      <c r="CR109" s="3063">
        <f>SUMIF($D$5:$CQ$5,CR$5,$D109:$CQ109)</f>
        <v/>
      </c>
      <c r="CS109" s="3064">
        <f>SUMIF($D$5:$CQ$5,CS$5,$D109:$CQ109)</f>
        <v/>
      </c>
      <c r="CT109" s="3064">
        <f>SUMIF($D$5:$CQ$5,CT$5,$D109:$CQ109)+SUMIF($D$5:$BI$5,CR$5,$D109:$BI109)</f>
        <v/>
      </c>
      <c r="CU109" s="3064">
        <f>+CR109-CS109</f>
        <v/>
      </c>
      <c r="CV109" s="3064">
        <f>+CR109-CT109</f>
        <v/>
      </c>
      <c r="CW109" s="3064">
        <f>SUMIF($D$5:$CQ$5,CW$5,$D109:$CQ109)</f>
        <v/>
      </c>
      <c r="CX109" s="1958">
        <f>IFERROR(CR109/CW109-1, "-")</f>
        <v/>
      </c>
      <c r="CY109" s="1137" t="n"/>
      <c r="CZ109" s="3066" t="n">
        <v>468.2356250000002</v>
      </c>
      <c r="DA109" s="3064" t="n">
        <v>469.81769275</v>
      </c>
      <c r="DB109" s="3064" t="n"/>
      <c r="DC109" s="2891" t="n"/>
      <c r="DD109" s="3064" t="n">
        <v>164.819313</v>
      </c>
      <c r="DE109" s="1958">
        <f>+CZ109/DD109-1</f>
        <v/>
      </c>
      <c r="DF109" s="1958">
        <f>+DA109/DD109-1</f>
        <v/>
      </c>
      <c r="DG109" s="409">
        <f>+DB109/DD109-1</f>
        <v/>
      </c>
      <c r="DH109" s="409">
        <f>+DC109/DD109-1</f>
        <v/>
      </c>
      <c r="DI109" s="3051" t="n"/>
      <c r="DJ109" s="3041">
        <f>SUM(D109,J109,P109,V109,AD109,AL109,AU109,BC109,BK109,BT109,CB109,CJ109)-CR109</f>
        <v/>
      </c>
      <c r="DK109" s="3041">
        <f>SUM(E109,K109,Q109,W109,AE109,AM109,AV109,BD109,BL109,BU109,CC109,CK109)-CS109</f>
        <v/>
      </c>
      <c r="DL109" s="3041">
        <f>SUM(G109,M109,S109,AA109,AI109,AR109,AZ109,BH109,BQ109,BY109,CG109,CO109)-CW109</f>
        <v/>
      </c>
      <c r="DM109" s="3041">
        <f>SUM(D109,J109,P109,V109,AD109,AL109,AU109,BC109,,BN109,BV109,CD109,CL109)-CT109</f>
        <v/>
      </c>
      <c r="DN109" s="3051" t="n"/>
      <c r="DO109" s="3051" t="n"/>
      <c r="DP109" s="3067" t="n">
        <v>132091199</v>
      </c>
      <c r="DQ109" s="3053">
        <f>-CR109+DP109/10^6</f>
        <v/>
      </c>
      <c r="DR109" s="3041">
        <f>SUM(E109,K109,Q109,W109,AE109,AM109,AV109,BD109,BL109,BU109,CC109,CK109)-CS109</f>
        <v/>
      </c>
      <c r="DS109" s="3041">
        <f>SUM(D109,J109,P109,V109,AD109,AL109,AU109,BC109,,BN109,BV109,CD109,CL109)-CT109</f>
        <v/>
      </c>
      <c r="DT109" s="3054" t="n"/>
      <c r="DU109" s="865" t="n">
        <v>32.728114</v>
      </c>
      <c r="DV109" s="3055">
        <f>DU109-CJ109</f>
        <v/>
      </c>
      <c r="DX109" s="2878">
        <f>(CS109-CZ109)*10^6</f>
        <v/>
      </c>
      <c r="DY109" s="2878">
        <f>(CT109-DC109)*10^6</f>
        <v/>
      </c>
      <c r="DZ109" s="2878">
        <f>(CW109-DD109)*10^6</f>
        <v/>
      </c>
      <c r="EB109" s="3056" t="n"/>
    </row>
    <row customFormat="1" customHeight="1" hidden="1" ht="16" outlineLevel="1" r="110" s="808">
      <c r="A110" s="807" t="n"/>
      <c r="B110" s="2008" t="inlineStr">
        <is>
          <t>MAINTENANCE INFORMATIQUE</t>
        </is>
      </c>
      <c r="C110" s="2272" t="inlineStr">
        <is>
          <t>Opex104</t>
        </is>
      </c>
      <c r="D110" s="3063" t="n">
        <v>126.089048</v>
      </c>
      <c r="E110" s="3127" t="n">
        <v>128.747003083333</v>
      </c>
      <c r="F110" s="3123" t="n"/>
      <c r="G110" s="3123" t="n">
        <v>95.58582</v>
      </c>
      <c r="H110" s="2011" t="n"/>
      <c r="I110" s="1302" t="n"/>
      <c r="J110" s="3063" t="n">
        <v>56.436142</v>
      </c>
      <c r="K110" s="3127" t="n">
        <v>128.747003083333</v>
      </c>
      <c r="L110" s="3123" t="n"/>
      <c r="M110" s="3123" t="n">
        <v>96.276017</v>
      </c>
      <c r="N110" s="2011" t="n"/>
      <c r="O110" s="2012" t="n"/>
      <c r="P110" s="3063" t="n">
        <v>154.446381999995</v>
      </c>
      <c r="Q110" s="3127" t="n">
        <v>128.747003083333</v>
      </c>
      <c r="R110" s="3123" t="n"/>
      <c r="S110" s="3123" t="n">
        <v>98.308204</v>
      </c>
      <c r="T110" s="2011" t="n"/>
      <c r="U110" s="3124" t="n"/>
      <c r="V110" s="3068" t="n">
        <v>128.583139</v>
      </c>
      <c r="W110" s="3127" t="n">
        <v>128.747003083333</v>
      </c>
      <c r="X110" s="3127" t="n">
        <v>124.730364583333</v>
      </c>
      <c r="Y110" s="3123" t="n"/>
      <c r="Z110" s="3123" t="n"/>
      <c r="AA110" s="3123" t="n">
        <v>159.462597</v>
      </c>
      <c r="AB110" s="2011" t="n"/>
      <c r="AC110" s="2012" t="n"/>
      <c r="AD110" s="3068" t="n">
        <v>80.8606020000047</v>
      </c>
      <c r="AE110" s="3127" t="n">
        <v>128.747003083333</v>
      </c>
      <c r="AF110" s="3127" t="n">
        <v>124.730364583333</v>
      </c>
      <c r="AG110" s="3123" t="n"/>
      <c r="AH110" s="3123" t="n"/>
      <c r="AI110" s="3123" t="n">
        <v>131.634394</v>
      </c>
      <c r="AJ110" s="2011" t="n"/>
      <c r="AK110" s="2012" t="n"/>
      <c r="AL110" s="3068" t="n">
        <v>108.533398</v>
      </c>
      <c r="AM110" s="3127" t="n">
        <v>128.7470030833334</v>
      </c>
      <c r="AN110" s="3127" t="n"/>
      <c r="AO110" s="3127" t="n"/>
      <c r="AP110" s="3123" t="n"/>
      <c r="AQ110" s="3123" t="n"/>
      <c r="AR110" s="3123" t="n"/>
      <c r="AS110" s="2011" t="n"/>
      <c r="AT110" s="3126" t="n"/>
      <c r="AU110" s="3068" t="n"/>
      <c r="AV110" s="3127" t="n"/>
      <c r="AW110" s="2887" t="n"/>
      <c r="AX110" s="3123" t="n"/>
      <c r="AY110" s="3123" t="n"/>
      <c r="AZ110" s="3123" t="n"/>
      <c r="BA110" s="2011" t="n"/>
      <c r="BB110" s="2012" t="n"/>
      <c r="BC110" s="3068" t="n"/>
      <c r="BD110" s="3127" t="n"/>
      <c r="BE110" s="2887" t="n"/>
      <c r="BF110" s="3123" t="n"/>
      <c r="BG110" s="3123" t="n"/>
      <c r="BH110" s="3123" t="n"/>
      <c r="BI110" s="2011" t="n"/>
      <c r="BJ110" s="3128" t="n"/>
      <c r="BK110" s="3068" t="n"/>
      <c r="BL110" s="3127" t="n"/>
      <c r="BM110" s="2887" t="n"/>
      <c r="BN110" s="2887" t="n"/>
      <c r="BO110" s="3123" t="n"/>
      <c r="BP110" s="3123" t="n"/>
      <c r="BQ110" s="3123" t="n"/>
      <c r="BR110" s="2011" t="n"/>
      <c r="BS110" s="3128" t="n"/>
      <c r="BT110" s="3068" t="n"/>
      <c r="BU110" s="3127" t="n"/>
      <c r="BV110" s="2887" t="n"/>
      <c r="BW110" s="3123" t="n"/>
      <c r="BX110" s="3123" t="n"/>
      <c r="BY110" s="3123" t="n"/>
      <c r="BZ110" s="2011" t="n"/>
      <c r="CA110" s="3028" t="n"/>
      <c r="CB110" s="3063" t="n"/>
      <c r="CC110" s="3127" t="n"/>
      <c r="CD110" s="2887" t="n"/>
      <c r="CE110" s="3123" t="n"/>
      <c r="CF110" s="3123" t="n"/>
      <c r="CG110" s="3123" t="n"/>
      <c r="CH110" s="2011" t="n"/>
      <c r="CI110" s="3028" t="n"/>
      <c r="CJ110" s="3063" t="n"/>
      <c r="CK110" s="3127" t="n"/>
      <c r="CL110" s="3127" t="n"/>
      <c r="CM110" s="3123" t="n"/>
      <c r="CN110" s="3123" t="n"/>
      <c r="CO110" s="3123" t="n"/>
      <c r="CP110" s="2011" t="n"/>
      <c r="CQ110" s="2012" t="n"/>
      <c r="CR110" s="3122">
        <f>SUMIF($D$5:$CQ$5,CR$5,$D110:$CQ110)</f>
        <v/>
      </c>
      <c r="CS110" s="3123">
        <f>SUMIF($D$5:$CQ$5,CS$5,$D110:$CQ110)</f>
        <v/>
      </c>
      <c r="CT110" s="3123">
        <f>SUMIF($D$5:$CQ$5,CT$5,$D110:$CQ110)+SUMIF($D$5:$BI$5,CR$5,$D110:$BI110)</f>
        <v/>
      </c>
      <c r="CU110" s="3123">
        <f>+CR110-CS110</f>
        <v/>
      </c>
      <c r="CV110" s="3123">
        <f>+CR110-CT110</f>
        <v/>
      </c>
      <c r="CW110" s="3123">
        <f>SUMIF($D$5:$CQ$5,CW$5,$D110:$CQ110)</f>
        <v/>
      </c>
      <c r="CX110" s="2011">
        <f>IFERROR(CR110/CW110-1, "-")</f>
        <v/>
      </c>
      <c r="CY110" s="2018" t="n"/>
      <c r="CZ110" s="3138" t="n">
        <v>1544.964037</v>
      </c>
      <c r="DA110" s="3127" t="n">
        <v>1459.54485325</v>
      </c>
      <c r="DB110" s="3127" t="n"/>
      <c r="DC110" s="2887" t="n"/>
      <c r="DD110" s="3127" t="n">
        <v>1557.658894</v>
      </c>
      <c r="DE110" s="2011">
        <f>+CZ110/DD110-1</f>
        <v/>
      </c>
      <c r="DF110" s="2011">
        <f>+DA110/DD110-1</f>
        <v/>
      </c>
      <c r="DG110" s="2275">
        <f>+DB110/DD110-1</f>
        <v/>
      </c>
      <c r="DH110" s="2275">
        <f>+DC110/DD110-1</f>
        <v/>
      </c>
      <c r="DI110" s="3051" t="n"/>
      <c r="DJ110" s="3041">
        <f>SUM(D110,J110,P110,V110,AD110,AL110,AU110,BC110,BK110,BT110,CB110,CJ110)-CR110</f>
        <v/>
      </c>
      <c r="DK110" s="3041">
        <f>SUM(E110,K110,Q110,W110,AE110,AM110,AV110,BD110,BL110,BU110,CC110,CK110)-CS110</f>
        <v/>
      </c>
      <c r="DL110" s="3041">
        <f>SUM(G110,M110,S110,AA110,AI110,AR110,AZ110,BH110,BQ110,BY110,CG110,CO110)-CW110</f>
        <v/>
      </c>
      <c r="DM110" s="3041">
        <f>SUM(D110,J110,P110,V110,AD110,AL110,AU110,BC110,,BN110,BV110,CD110,CL110)-CT110</f>
        <v/>
      </c>
      <c r="DN110" s="3051" t="n"/>
      <c r="DO110" s="3051" t="n"/>
      <c r="DP110" s="3067" t="n">
        <v>1434518969</v>
      </c>
      <c r="DQ110" s="3053">
        <f>-CR110+DP110/10^6</f>
        <v/>
      </c>
      <c r="DR110" s="3041">
        <f>SUM(E110,K110,Q110,W110,AE110,AM110,AV110,BD110,BL110,BU110,CC110,CK110)-CS110</f>
        <v/>
      </c>
      <c r="DS110" s="3041">
        <f>SUM(D110,J110,P110,V110,AD110,AL110,AU110,BC110,,BN110,BV110,CD110,CL110)-CT110</f>
        <v/>
      </c>
      <c r="DT110" s="3054" t="n"/>
      <c r="DU110" s="865" t="n">
        <v>137.1399249999998</v>
      </c>
      <c r="DV110" s="3055">
        <f>DU110-CJ110</f>
        <v/>
      </c>
      <c r="DX110" s="2878">
        <f>(CS110-CZ110)*10^6</f>
        <v/>
      </c>
      <c r="DY110" s="2878">
        <f>(CT110-DC110)*10^6</f>
        <v/>
      </c>
      <c r="DZ110" s="2878">
        <f>(CW110-DD110)*10^6</f>
        <v/>
      </c>
      <c r="EB110" s="3056" t="n"/>
    </row>
    <row collapsed="1" customHeight="1" ht="7.5" r="111" s="3">
      <c r="B111" s="2023" t="n"/>
      <c r="C111" s="1952" t="inlineStr">
        <is>
          <t>Opex105</t>
        </is>
      </c>
      <c r="D111" s="3139" t="n"/>
      <c r="E111" s="3140" t="n"/>
      <c r="F111" s="3140" t="n"/>
      <c r="G111" s="3140" t="n"/>
      <c r="H111" s="197" t="n"/>
      <c r="I111" s="1100" t="n"/>
      <c r="J111" s="3139" t="n"/>
      <c r="K111" s="3140" t="n"/>
      <c r="L111" s="3140" t="n"/>
      <c r="M111" s="3140" t="n"/>
      <c r="N111" s="197" t="n"/>
      <c r="O111" s="1100" t="n"/>
      <c r="P111" s="3139" t="n"/>
      <c r="Q111" s="3140" t="n"/>
      <c r="R111" s="3140" t="n"/>
      <c r="S111" s="3140" t="n"/>
      <c r="T111" s="197" t="n"/>
      <c r="U111" s="3141" t="n"/>
      <c r="V111" s="3139" t="n"/>
      <c r="W111" s="3140" t="n"/>
      <c r="X111" s="3140" t="n"/>
      <c r="Y111" s="3140" t="n"/>
      <c r="Z111" s="3140" t="n"/>
      <c r="AA111" s="3140" t="n"/>
      <c r="AB111" s="197" t="n"/>
      <c r="AC111" s="1100" t="n"/>
      <c r="AD111" s="3139" t="n"/>
      <c r="AE111" s="3140" t="n"/>
      <c r="AF111" s="3140" t="n"/>
      <c r="AG111" s="3140" t="n"/>
      <c r="AH111" s="3140" t="n"/>
      <c r="AI111" s="3140" t="n"/>
      <c r="AJ111" s="197" t="n"/>
      <c r="AK111" s="1100" t="n"/>
      <c r="AL111" s="3139" t="n"/>
      <c r="AM111" s="3140" t="n"/>
      <c r="AN111" s="3140" t="n"/>
      <c r="AO111" s="3140" t="n"/>
      <c r="AP111" s="3140" t="n"/>
      <c r="AQ111" s="3140" t="n"/>
      <c r="AR111" s="3140" t="n"/>
      <c r="AS111" s="197" t="n"/>
      <c r="AT111" s="3142" t="n"/>
      <c r="AU111" s="3139" t="n"/>
      <c r="AV111" s="3140" t="n"/>
      <c r="AW111" s="3140" t="n"/>
      <c r="AX111" s="3140" t="n"/>
      <c r="AY111" s="3140" t="n"/>
      <c r="AZ111" s="3140" t="n"/>
      <c r="BA111" s="197" t="n"/>
      <c r="BB111" s="1100" t="n"/>
      <c r="BC111" s="3139" t="n"/>
      <c r="BD111" s="3140" t="n"/>
      <c r="BE111" s="3140" t="n"/>
      <c r="BF111" s="3140" t="n"/>
      <c r="BG111" s="3140" t="n"/>
      <c r="BH111" s="3140" t="n"/>
      <c r="BI111" s="197" t="n"/>
      <c r="BJ111" s="3141" t="n"/>
      <c r="BK111" s="3139" t="n"/>
      <c r="BL111" s="3140" t="n"/>
      <c r="BM111" s="3140" t="n"/>
      <c r="BN111" s="3140" t="n"/>
      <c r="BO111" s="3140" t="n"/>
      <c r="BP111" s="3140" t="n"/>
      <c r="BQ111" s="3140" t="n"/>
      <c r="BR111" s="197" t="n"/>
      <c r="BS111" s="3141" t="n"/>
      <c r="BT111" s="3139" t="n"/>
      <c r="BU111" s="3140" t="n"/>
      <c r="BV111" s="3140" t="n"/>
      <c r="BW111" s="3140" t="n"/>
      <c r="BX111" s="3140" t="n"/>
      <c r="BY111" s="3140" t="n"/>
      <c r="BZ111" s="197" t="n"/>
      <c r="CA111" s="3028" t="n"/>
      <c r="CB111" s="3139" t="n"/>
      <c r="CC111" s="3140" t="n"/>
      <c r="CD111" s="3140" t="n"/>
      <c r="CE111" s="3140" t="n"/>
      <c r="CF111" s="3140" t="n"/>
      <c r="CG111" s="3140" t="n"/>
      <c r="CH111" s="197" t="n"/>
      <c r="CI111" s="3028" t="n"/>
      <c r="CJ111" s="3139" t="n"/>
      <c r="CK111" s="3140" t="n"/>
      <c r="CL111" s="3140" t="n"/>
      <c r="CM111" s="3140" t="n"/>
      <c r="CN111" s="3140" t="n"/>
      <c r="CO111" s="3140" t="n"/>
      <c r="CP111" s="197" t="n"/>
      <c r="CQ111" s="1100" t="n"/>
      <c r="CR111" s="3139">
        <f>SUMIF($D$5:$CQ$5,CR$5,$D111:$CQ111)</f>
        <v/>
      </c>
      <c r="CS111" s="3140">
        <f>SUMIF($D$5:$CQ$5,CS$5,$D111:$CQ111)</f>
        <v/>
      </c>
      <c r="CT111" s="3140">
        <f>SUMIF($D$5:$CQ$5,CT$5,$D111:$CQ111)+SUMIF($D$5:$BI$5,CR$5,$D111:$BI111)</f>
        <v/>
      </c>
      <c r="CU111" s="3140">
        <f>+CR111-CS111</f>
        <v/>
      </c>
      <c r="CV111" s="3140">
        <f>+CR111-CT111</f>
        <v/>
      </c>
      <c r="CW111" s="3140">
        <f>SUMIF($D$5:$CQ$5,CW$5,$D111:$CQ111)</f>
        <v/>
      </c>
      <c r="CX111" s="197">
        <f>IFERROR(CR111/CW111-1, "-")</f>
        <v/>
      </c>
      <c r="CY111" s="1137" t="n"/>
      <c r="CZ111" s="3143" t="n"/>
      <c r="DA111" s="3140" t="n"/>
      <c r="DB111" s="3140" t="n"/>
      <c r="DC111" s="3140" t="n"/>
      <c r="DD111" s="3140" t="n"/>
      <c r="DE111" s="197" t="n"/>
      <c r="DF111" s="197" t="n"/>
      <c r="DG111" s="407" t="n"/>
      <c r="DH111" s="407" t="n"/>
      <c r="DI111" s="3051" t="n"/>
      <c r="DJ111" s="3041">
        <f>SUM(D111,J111,P111,V111,AD111,AL111,AU111,BC111,BK111,BT111,CB111,CJ111)-CR111</f>
        <v/>
      </c>
      <c r="DK111" s="3041">
        <f>SUM(E111,K111,Q111,W111,AE111,AM111,AV111,BD111,BL111,BU111,CC111,CK111)-CS111</f>
        <v/>
      </c>
      <c r="DL111" s="3041">
        <f>SUM(G111,M111,S111,AA111,AI111,AR111,AZ111,BH111,BQ111,BY111,CG111,CO111)-CW111</f>
        <v/>
      </c>
      <c r="DM111" s="3041">
        <f>SUM(D111,J111,P111,V111,AD111,AL111,AU111,BC111,,BN111,BV111,CD111,CL111)-CT111</f>
        <v/>
      </c>
      <c r="DN111" s="3051" t="n"/>
      <c r="DO111" s="3051" t="n"/>
      <c r="DP111" s="3144" t="n"/>
      <c r="DQ111" s="3053">
        <f>-CR111+DP111/10^6</f>
        <v/>
      </c>
      <c r="DR111" s="3041">
        <f>SUM(E111,K111,Q111,W111,AE111,AM111,AV111,BD111,BL111,BU111,CC111,CK111)-CS111</f>
        <v/>
      </c>
      <c r="DS111" s="3041">
        <f>SUM(D111,J111,P111,V111,AD111,AL111,AU111,BC111,,BN111,BV111,CD111,CL111)-CT111</f>
        <v/>
      </c>
      <c r="DT111" s="3054" t="n"/>
      <c r="DU111" s="863" t="n"/>
      <c r="DV111" s="3055">
        <f>DU111-CJ111</f>
        <v/>
      </c>
      <c r="DX111" s="2878">
        <f>(CS111-CZ111)*10^6</f>
        <v/>
      </c>
      <c r="DY111" s="2878">
        <f>(CT111-DC111)*10^6</f>
        <v/>
      </c>
      <c r="DZ111" s="2878">
        <f>(CW111-DD111)*10^6</f>
        <v/>
      </c>
      <c r="EB111" s="3056" t="n"/>
    </row>
    <row collapsed="1" customHeight="1" ht="3.5" r="112" s="3">
      <c r="B112" s="1138" t="n"/>
      <c r="C112" s="1952" t="inlineStr">
        <is>
          <t>Opex106</t>
        </is>
      </c>
      <c r="D112" s="2975" t="n"/>
      <c r="E112" s="2891" t="n"/>
      <c r="F112" s="2891" t="n"/>
      <c r="G112" s="2891" t="n"/>
      <c r="H112" s="37" t="n"/>
      <c r="I112" s="1031" t="n"/>
      <c r="J112" s="2975" t="n"/>
      <c r="K112" s="2891" t="n"/>
      <c r="L112" s="2891" t="n"/>
      <c r="M112" s="2891" t="n"/>
      <c r="N112" s="37" t="n"/>
      <c r="O112" s="1031" t="n"/>
      <c r="P112" s="2975" t="n"/>
      <c r="Q112" s="2891" t="n"/>
      <c r="R112" s="2891" t="n"/>
      <c r="S112" s="2891" t="n"/>
      <c r="T112" s="37" t="n"/>
      <c r="U112" s="3058" t="n"/>
      <c r="V112" s="2975" t="n"/>
      <c r="W112" s="2891" t="n"/>
      <c r="X112" s="2891" t="n"/>
      <c r="Y112" s="2891" t="n"/>
      <c r="Z112" s="2891" t="n"/>
      <c r="AA112" s="2891" t="n"/>
      <c r="AB112" s="37" t="n"/>
      <c r="AC112" s="1031" t="n"/>
      <c r="AD112" s="2975" t="n"/>
      <c r="AE112" s="2891" t="n"/>
      <c r="AF112" s="2891" t="n"/>
      <c r="AG112" s="2891" t="n"/>
      <c r="AH112" s="2891" t="n"/>
      <c r="AI112" s="2891" t="n"/>
      <c r="AJ112" s="37" t="n"/>
      <c r="AK112" s="1031" t="n"/>
      <c r="AL112" s="2975" t="n"/>
      <c r="AM112" s="2891" t="n"/>
      <c r="AN112" s="2891" t="n"/>
      <c r="AO112" s="2891" t="n"/>
      <c r="AP112" s="2891" t="n"/>
      <c r="AQ112" s="2891" t="n"/>
      <c r="AR112" s="2891" t="n"/>
      <c r="AS112" s="37" t="n"/>
      <c r="AT112" s="3059" t="n"/>
      <c r="AU112" s="2975" t="n"/>
      <c r="AV112" s="2891" t="n"/>
      <c r="AW112" s="2891" t="n"/>
      <c r="AX112" s="2891" t="n"/>
      <c r="AY112" s="2891" t="n"/>
      <c r="AZ112" s="2891" t="n"/>
      <c r="BA112" s="37" t="n"/>
      <c r="BB112" s="1031" t="n"/>
      <c r="BC112" s="2975" t="n"/>
      <c r="BD112" s="2891" t="n"/>
      <c r="BE112" s="2891" t="n"/>
      <c r="BF112" s="2891" t="n"/>
      <c r="BG112" s="2891" t="n"/>
      <c r="BH112" s="2891" t="n"/>
      <c r="BI112" s="37" t="n"/>
      <c r="BJ112" s="3058" t="n"/>
      <c r="BK112" s="2975" t="n"/>
      <c r="BL112" s="2891" t="n"/>
      <c r="BM112" s="2891" t="n"/>
      <c r="BN112" s="2891" t="n"/>
      <c r="BO112" s="2891" t="n"/>
      <c r="BP112" s="2891" t="n"/>
      <c r="BQ112" s="2891" t="n"/>
      <c r="BR112" s="37" t="n"/>
      <c r="BS112" s="3058" t="n"/>
      <c r="BT112" s="2975" t="n"/>
      <c r="BU112" s="2891" t="n"/>
      <c r="BV112" s="2891" t="n"/>
      <c r="BW112" s="2891" t="n"/>
      <c r="BX112" s="2891" t="n"/>
      <c r="BY112" s="2891" t="n"/>
      <c r="BZ112" s="37" t="n"/>
      <c r="CA112" s="3028" t="n"/>
      <c r="CB112" s="2975" t="n"/>
      <c r="CC112" s="2891" t="n"/>
      <c r="CD112" s="2891" t="n"/>
      <c r="CE112" s="2891" t="n"/>
      <c r="CF112" s="2891" t="n"/>
      <c r="CG112" s="2891" t="n"/>
      <c r="CH112" s="37" t="n"/>
      <c r="CI112" s="3028" t="n"/>
      <c r="CJ112" s="2975" t="n"/>
      <c r="CK112" s="2891" t="n"/>
      <c r="CL112" s="2891" t="n"/>
      <c r="CM112" s="2891" t="n"/>
      <c r="CN112" s="2891" t="n"/>
      <c r="CO112" s="2891" t="n"/>
      <c r="CP112" s="37" t="n"/>
      <c r="CQ112" s="1031" t="n"/>
      <c r="CR112" s="2975">
        <f>SUMIF($D$5:$CQ$5,CR$5,$D112:$CQ112)</f>
        <v/>
      </c>
      <c r="CS112" s="2891">
        <f>SUMIF($D$5:$CQ$5,CS$5,$D112:$CQ112)</f>
        <v/>
      </c>
      <c r="CT112" s="2891">
        <f>SUMIF($D$5:$CQ$5,CT$5,$D112:$CQ112)+SUMIF($D$5:$BI$5,CR$5,$D112:$BI112)</f>
        <v/>
      </c>
      <c r="CU112" s="2891">
        <f>+CR112-CS112</f>
        <v/>
      </c>
      <c r="CV112" s="2891">
        <f>+CR112-CT112</f>
        <v/>
      </c>
      <c r="CW112" s="2891">
        <f>SUMIF($D$5:$CQ$5,CW$5,$D112:$CQ112)</f>
        <v/>
      </c>
      <c r="CX112" s="37">
        <f>IFERROR(CR112/CW112-1, "-")</f>
        <v/>
      </c>
      <c r="CY112" s="1137" t="n"/>
      <c r="CZ112" s="3060" t="n"/>
      <c r="DA112" s="2891" t="n"/>
      <c r="DB112" s="2891" t="n"/>
      <c r="DC112" s="2891" t="n"/>
      <c r="DD112" s="2891" t="n"/>
      <c r="DE112" s="37" t="n"/>
      <c r="DF112" s="37" t="n"/>
      <c r="DG112" s="722" t="n"/>
      <c r="DH112" s="722" t="n"/>
      <c r="DI112" s="3051" t="n"/>
      <c r="DJ112" s="3041">
        <f>SUM(D112,J112,P112,V112,AD112,AL112,AU112,BC112,BK112,BT112,CB112,CJ112)-CR112</f>
        <v/>
      </c>
      <c r="DK112" s="3041">
        <f>SUM(E112,K112,Q112,W112,AE112,AM112,AV112,BD112,BL112,BU112,CC112,CK112)-CS112</f>
        <v/>
      </c>
      <c r="DL112" s="3041">
        <f>SUM(G112,M112,S112,AA112,AI112,AR112,AZ112,BH112,BQ112,BY112,CG112,CO112)-CW112</f>
        <v/>
      </c>
      <c r="DM112" s="3041">
        <f>SUM(D112,J112,P112,V112,AD112,AL112,AU112,BC112,,BN112,BV112,CD112,CL112)-CT112</f>
        <v/>
      </c>
      <c r="DN112" s="3051" t="n"/>
      <c r="DO112" s="3051" t="n"/>
      <c r="DP112" s="3061" t="n"/>
      <c r="DQ112" s="3053">
        <f>-CR112+DP112/10^6</f>
        <v/>
      </c>
      <c r="DR112" s="3041">
        <f>SUM(E112,K112,Q112,W112,AE112,AM112,AV112,BD112,BL112,BU112,CC112,CK112)-CS112</f>
        <v/>
      </c>
      <c r="DS112" s="3041">
        <f>SUM(D112,J112,P112,V112,AD112,AL112,AU112,BC112,,BN112,BV112,CD112,CL112)-CT112</f>
        <v/>
      </c>
      <c r="DT112" s="3054" t="n"/>
      <c r="DU112" s="863" t="n"/>
      <c r="DV112" s="3055">
        <f>DU112-CJ112</f>
        <v/>
      </c>
      <c r="DX112" s="2878">
        <f>(CS112-CZ112)*10^6</f>
        <v/>
      </c>
      <c r="DY112" s="2878">
        <f>(CT112-DC112)*10^6</f>
        <v/>
      </c>
      <c r="DZ112" s="2878">
        <f>(CW112-DD112)*10^6</f>
        <v/>
      </c>
      <c r="EB112" s="3056" t="n"/>
    </row>
    <row customHeight="1" ht="18.75" r="113" s="3">
      <c r="B113" s="3062" t="inlineStr">
        <is>
          <t>Frais généraux</t>
        </is>
      </c>
      <c r="C113" s="1952" t="inlineStr">
        <is>
          <t>Opex107</t>
        </is>
      </c>
      <c r="D113" s="3044" t="n">
        <v>347.708445</v>
      </c>
      <c r="E113" s="2878" t="n">
        <v>399.652175420904</v>
      </c>
      <c r="F113" s="2878" t="n">
        <v>-51.94373042090399</v>
      </c>
      <c r="G113" s="2878" t="n">
        <v>354.730218</v>
      </c>
      <c r="H113" s="199" t="n">
        <v>-0.01979468521060701</v>
      </c>
      <c r="I113" s="1070" t="n"/>
      <c r="J113" s="3044" t="n">
        <v>386.409736</v>
      </c>
      <c r="K113" s="2878" t="n">
        <v>312.042620710645</v>
      </c>
      <c r="L113" s="2878" t="n">
        <v>74.36711528935501</v>
      </c>
      <c r="M113" s="2878" t="n">
        <v>292.031767</v>
      </c>
      <c r="N113" s="199" t="n">
        <v>0.3231770638158007</v>
      </c>
      <c r="O113" s="1030" t="n"/>
      <c r="P113" s="3044" t="n">
        <v>502.106995</v>
      </c>
      <c r="Q113" s="2878" t="n">
        <v>338.622339625213</v>
      </c>
      <c r="R113" s="2878" t="n">
        <v>163.484655374787</v>
      </c>
      <c r="S113" s="2878" t="n">
        <v>266.8062638244143</v>
      </c>
      <c r="T113" s="199" t="n">
        <v>0.8819160682465743</v>
      </c>
      <c r="U113" s="3045" t="n"/>
      <c r="V113" s="3044" t="n">
        <v>476.309547</v>
      </c>
      <c r="W113" s="2878" t="n">
        <v>500.547864003629</v>
      </c>
      <c r="X113" s="2878" t="n">
        <v>419.145475014708</v>
      </c>
      <c r="Y113" s="2878" t="n">
        <v>-24.23831700362899</v>
      </c>
      <c r="Z113" s="2878" t="n">
        <v>57.16407198529203</v>
      </c>
      <c r="AA113" s="2878" t="n">
        <v>115.4674043548857</v>
      </c>
      <c r="AB113" s="199" t="n">
        <v>3.125056327897321</v>
      </c>
      <c r="AC113" s="1030" t="n"/>
      <c r="AD113" s="3044" t="n">
        <v>367.154022</v>
      </c>
      <c r="AE113" s="2878" t="n">
        <v>334.798480139756</v>
      </c>
      <c r="AF113" s="2878" t="n">
        <v>346.301175987714</v>
      </c>
      <c r="AG113" s="2878" t="n">
        <v>32.35554186024399</v>
      </c>
      <c r="AH113" s="2878" t="n">
        <v>20.85284601228602</v>
      </c>
      <c r="AI113" s="2878" t="n">
        <v>390.8049530000001</v>
      </c>
      <c r="AJ113" s="199" t="n">
        <v>-0.06051850371507461</v>
      </c>
      <c r="AK113" s="1030" t="n"/>
      <c r="AL113" s="3044" t="n">
        <v>401.5258210000001</v>
      </c>
      <c r="AM113" s="2878" t="n">
        <v>301.8427421242016</v>
      </c>
      <c r="AN113" s="2878" t="n">
        <v>0</v>
      </c>
      <c r="AO113" s="2878" t="n">
        <v>0</v>
      </c>
      <c r="AP113" s="2878" t="n">
        <v>99.68307887579846</v>
      </c>
      <c r="AQ113" s="2878" t="n">
        <v>401.5258210000001</v>
      </c>
      <c r="AR113" s="2878" t="n">
        <v>372.6405030000001</v>
      </c>
      <c r="AS113" s="199" t="n">
        <v>0.07751523993622333</v>
      </c>
      <c r="AT113" s="3046" t="n"/>
      <c r="AU113" s="3044" t="n"/>
      <c r="AV113" s="2878" t="n"/>
      <c r="AW113" s="2878" t="n"/>
      <c r="AX113" s="2878" t="n"/>
      <c r="AY113" s="2878" t="n"/>
      <c r="AZ113" s="2878" t="n"/>
      <c r="BA113" s="199" t="n"/>
      <c r="BB113" s="1030" t="n"/>
      <c r="BC113" s="3044" t="n"/>
      <c r="BD113" s="2878" t="n"/>
      <c r="BE113" s="2878" t="n"/>
      <c r="BF113" s="2878" t="n"/>
      <c r="BG113" s="2878" t="n"/>
      <c r="BH113" s="2878" t="n"/>
      <c r="BI113" s="199" t="n"/>
      <c r="BJ113" s="3047" t="n"/>
      <c r="BK113" s="3044" t="n"/>
      <c r="BL113" s="2878" t="n"/>
      <c r="BM113" s="2878" t="n"/>
      <c r="BN113" s="2878" t="n"/>
      <c r="BO113" s="2878" t="n"/>
      <c r="BP113" s="2878" t="n"/>
      <c r="BQ113" s="2878" t="n"/>
      <c r="BR113" s="199" t="n"/>
      <c r="BS113" s="3047" t="n"/>
      <c r="BT113" s="3044" t="n"/>
      <c r="BU113" s="2878" t="n"/>
      <c r="BV113" s="2878" t="n"/>
      <c r="BW113" s="2878" t="n"/>
      <c r="BX113" s="2878" t="n"/>
      <c r="BY113" s="2878" t="n"/>
      <c r="BZ113" s="199" t="n"/>
      <c r="CA113" s="3028" t="n"/>
      <c r="CB113" s="3044" t="n"/>
      <c r="CC113" s="2878" t="n"/>
      <c r="CD113" s="3044" t="n"/>
      <c r="CE113" s="2878" t="n"/>
      <c r="CF113" s="2878" t="n"/>
      <c r="CG113" s="2878" t="n"/>
      <c r="CH113" s="199" t="n"/>
      <c r="CI113" s="3028" t="n"/>
      <c r="CJ113" s="3044" t="n"/>
      <c r="CK113" s="2878" t="n"/>
      <c r="CL113" s="3044" t="n"/>
      <c r="CM113" s="2878" t="n"/>
      <c r="CN113" s="2878" t="n"/>
      <c r="CO113" s="2878" t="n"/>
      <c r="CP113" s="199" t="n"/>
      <c r="CQ113" s="1030" t="n"/>
      <c r="CR113" s="3044">
        <f>SUMIF($D$5:$CQ$5,CR$5,$D113:$CQ113)</f>
        <v/>
      </c>
      <c r="CS113" s="3044">
        <f>+CS114+CS137+CS140+CS151+CS161</f>
        <v/>
      </c>
      <c r="CT113" s="2878">
        <f>SUMIF($D$5:$CQ$5,CT$5,$D113:$CQ113)+SUMIF($D$5:$BI$5,CR$5,$D113:$BI113)</f>
        <v/>
      </c>
      <c r="CU113" s="2878">
        <f>+CR113-CS113</f>
        <v/>
      </c>
      <c r="CV113" s="2878">
        <f>+CR113-CT113</f>
        <v/>
      </c>
      <c r="CW113" s="2878">
        <f>SUMIF($D$5:$CQ$5,CW$5,$D113:$CQ113)</f>
        <v/>
      </c>
      <c r="CX113" s="199">
        <f>IFERROR(CR113/CW113-1, "-")</f>
        <v/>
      </c>
      <c r="CY113" s="1532" t="n"/>
      <c r="CZ113" s="3050" t="n">
        <v>4414.880903979932</v>
      </c>
      <c r="DA113" s="2878" t="n"/>
      <c r="DB113" s="2878" t="n"/>
      <c r="DC113" s="2878" t="n"/>
      <c r="DD113" s="2878" t="n">
        <v>3927.217133100002</v>
      </c>
      <c r="DE113" s="199">
        <f>+CZ113/DD113-1</f>
        <v/>
      </c>
      <c r="DF113" s="199">
        <f>+DA113/DD113-1</f>
        <v/>
      </c>
      <c r="DG113" s="860">
        <f>+DB113/DD113-1</f>
        <v/>
      </c>
      <c r="DH113" s="860">
        <f>+DC113/DD113-1</f>
        <v/>
      </c>
      <c r="DI113" s="3051" t="n"/>
      <c r="DJ113" s="3041">
        <f>SUM(D113,J113,P113,V113,AD113,AL113,AU113,BC113,BK113,BT113,CB113,CJ113)-CR113</f>
        <v/>
      </c>
      <c r="DK113" s="3041" t="n"/>
      <c r="DL113" s="3041">
        <f>SUM(G113,M113,S113,AA113,AI113,AR113,AZ113,BH113,BQ113,BY113,CG113,CO113)-CW113</f>
        <v/>
      </c>
      <c r="DM113" s="3041">
        <f>SUM(D113,J113,P113,V113,AD113,AL113,AU113,BC113,,BN113,BV113,CD113,CL113)-CT113</f>
        <v/>
      </c>
      <c r="DN113" s="3051" t="n"/>
      <c r="DO113" s="3051" t="n"/>
      <c r="DP113" s="3052">
        <f>+DP114+DP137+DP140+DP151+DP161</f>
        <v/>
      </c>
      <c r="DQ113" s="3053">
        <f>-CR113+DP113/10^6</f>
        <v/>
      </c>
      <c r="DR113" s="3041">
        <f>SUM(E113,K113,Q113,W113,AE113,AM113,AV113,BD113,BL113,BU113,CC113,CK113)-CS113</f>
        <v/>
      </c>
      <c r="DS113" s="3041">
        <f>SUM(D113,J113,P113,V113,AD113,AL113,AU113,BC113,,BN113,BV113,CD113,CL113)-CT113</f>
        <v/>
      </c>
      <c r="DT113" s="3054" t="n"/>
      <c r="DU113" s="863" t="n">
        <v>418.8267149999998</v>
      </c>
      <c r="DV113" s="3055">
        <f>DU113-CJ113</f>
        <v/>
      </c>
      <c r="DX113" s="2878">
        <f>(CS113-CZ113)*10^6</f>
        <v/>
      </c>
      <c r="DY113" s="2878">
        <f>(CT113-DC113)*10^6</f>
        <v/>
      </c>
      <c r="DZ113" s="2878">
        <f>(CW113-DD113)*10^6</f>
        <v/>
      </c>
      <c r="EB113" s="3056" t="n"/>
    </row>
    <row customHeight="1" ht="16" r="114" s="3">
      <c r="B114" s="2026" t="inlineStr">
        <is>
          <t>Frais d'achats d'études, honoraires</t>
        </is>
      </c>
      <c r="C114" s="1952" t="inlineStr">
        <is>
          <t>Opex108</t>
        </is>
      </c>
      <c r="D114" s="3145" t="n">
        <v>203.201308</v>
      </c>
      <c r="E114" s="3146" t="n">
        <v>274.140833308148</v>
      </c>
      <c r="F114" s="2891" t="n">
        <v>-70.93952530814798</v>
      </c>
      <c r="G114" s="2891" t="n">
        <v>176.136685</v>
      </c>
      <c r="H114" s="754" t="n">
        <v>0.1536569341020584</v>
      </c>
      <c r="I114" s="1032" t="n"/>
      <c r="J114" s="3145" t="n">
        <v>242.037405</v>
      </c>
      <c r="K114" s="3146" t="n">
        <v>193.140833308148</v>
      </c>
      <c r="L114" s="2891" t="n">
        <v>48.89657169185202</v>
      </c>
      <c r="M114" s="2891" t="n">
        <v>167.54259</v>
      </c>
      <c r="N114" s="754" t="n">
        <v>0.4446321081702269</v>
      </c>
      <c r="O114" s="1032" t="n"/>
      <c r="P114" s="3145" t="n">
        <v>389.661393</v>
      </c>
      <c r="Q114" s="3146" t="n">
        <v>200.140833308148</v>
      </c>
      <c r="R114" s="2891" t="n">
        <v>189.520559691852</v>
      </c>
      <c r="S114" s="2891" t="n">
        <v>106.5299118244143</v>
      </c>
      <c r="T114" s="754" t="n">
        <v>2.657765094579738</v>
      </c>
      <c r="U114" s="3147" t="n"/>
      <c r="V114" s="3145" t="n">
        <v>277.942842</v>
      </c>
      <c r="W114" s="3146" t="n">
        <v>332.890833308148</v>
      </c>
      <c r="X114" s="3146" t="n">
        <v>281.890833308148</v>
      </c>
      <c r="Y114" s="2891" t="n">
        <v>-54.947991308148</v>
      </c>
      <c r="Z114" s="2891" t="n">
        <v>-3.947991308148005</v>
      </c>
      <c r="AA114" s="2891" t="n">
        <v>256.9737103548857</v>
      </c>
      <c r="AB114" s="754" t="n">
        <v>0.08160029917517808</v>
      </c>
      <c r="AC114" s="1032" t="n"/>
      <c r="AD114" s="3145" t="n">
        <v>210.438323</v>
      </c>
      <c r="AE114" s="3146" t="n">
        <v>206.950833308148</v>
      </c>
      <c r="AF114" s="3146" t="n">
        <v>226.950833308148</v>
      </c>
      <c r="AG114" s="2891" t="n">
        <v>3.487489691852005</v>
      </c>
      <c r="AH114" s="2891" t="n">
        <v>-16.51251030814799</v>
      </c>
      <c r="AI114" s="2891" t="n">
        <v>187.058003</v>
      </c>
      <c r="AJ114" s="754" t="n">
        <v>0.1249896803399528</v>
      </c>
      <c r="AK114" s="1032" t="n"/>
      <c r="AL114" s="3145" t="n">
        <v>247.745441</v>
      </c>
      <c r="AM114" s="3146" t="n">
        <v>176.6408333081482</v>
      </c>
      <c r="AN114" s="3146" t="n">
        <v>0</v>
      </c>
      <c r="AO114" s="3146" t="n">
        <v>0</v>
      </c>
      <c r="AP114" s="2891" t="n">
        <v>71.10460769185184</v>
      </c>
      <c r="AQ114" s="2891" t="n">
        <v>247.745441</v>
      </c>
      <c r="AR114" s="2891" t="n">
        <v>176.212705</v>
      </c>
      <c r="AS114" s="754" t="n">
        <v>0.4059453942324984</v>
      </c>
      <c r="AT114" s="3148" t="n"/>
      <c r="AU114" s="3145" t="n"/>
      <c r="AV114" s="3146" t="n"/>
      <c r="AW114" s="3146" t="n"/>
      <c r="AX114" s="2891" t="n"/>
      <c r="AY114" s="2891" t="n"/>
      <c r="AZ114" s="2891" t="n"/>
      <c r="BA114" s="754" t="n"/>
      <c r="BB114" s="1032" t="n"/>
      <c r="BC114" s="3145" t="n"/>
      <c r="BD114" s="3146" t="n"/>
      <c r="BE114" s="3146" t="n"/>
      <c r="BF114" s="2891" t="n"/>
      <c r="BG114" s="2891" t="n"/>
      <c r="BH114" s="2891" t="n"/>
      <c r="BI114" s="754" t="n"/>
      <c r="BJ114" s="3147" t="n"/>
      <c r="BK114" s="3145" t="n"/>
      <c r="BL114" s="3146" t="n"/>
      <c r="BM114" s="3146" t="n"/>
      <c r="BN114" s="3146" t="n"/>
      <c r="BO114" s="2891" t="n"/>
      <c r="BP114" s="2891" t="n"/>
      <c r="BQ114" s="2891" t="n"/>
      <c r="BR114" s="754" t="n"/>
      <c r="BS114" s="3147" t="n"/>
      <c r="BT114" s="3145" t="n"/>
      <c r="BU114" s="3146" t="n"/>
      <c r="BV114" s="3146" t="n"/>
      <c r="BW114" s="2891" t="n"/>
      <c r="BX114" s="2891" t="n"/>
      <c r="BY114" s="2891" t="n"/>
      <c r="BZ114" s="754" t="n"/>
      <c r="CA114" s="3028" t="n"/>
      <c r="CB114" s="3145" t="n"/>
      <c r="CC114" s="3146" t="n"/>
      <c r="CD114" s="3146" t="n"/>
      <c r="CE114" s="2891" t="n"/>
      <c r="CF114" s="2891" t="n"/>
      <c r="CG114" s="2891" t="n"/>
      <c r="CH114" s="754" t="n"/>
      <c r="CI114" s="3028" t="n"/>
      <c r="CJ114" s="3145" t="n"/>
      <c r="CK114" s="3146" t="n"/>
      <c r="CL114" s="3146" t="n"/>
      <c r="CM114" s="2891" t="n"/>
      <c r="CN114" s="2891" t="n"/>
      <c r="CO114" s="2891" t="n"/>
      <c r="CP114" s="754" t="n"/>
      <c r="CQ114" s="1032" t="n"/>
      <c r="CR114" s="3145">
        <f>SUMIF($D$5:$CQ$5,CR$5,$D114:$CQ114)</f>
        <v/>
      </c>
      <c r="CS114" s="3146">
        <f>SUMIF($D$5:$CQ$5,CS$5,$D114:$CQ114)</f>
        <v/>
      </c>
      <c r="CT114" s="3146">
        <f>SUMIF($D$5:$CQ$5,CT$5,$D114:$CQ114)+SUMIF($D$5:$BI$5,CR$5,$D114:$BI114)</f>
        <v/>
      </c>
      <c r="CU114" s="3146">
        <f>+CR114-CS114</f>
        <v/>
      </c>
      <c r="CV114" s="3146">
        <f>+CR114-CT114</f>
        <v/>
      </c>
      <c r="CW114" s="3146">
        <f>SUMIF($D$5:$CQ$5,CW$5,$D114:$CQ114)</f>
        <v/>
      </c>
      <c r="CX114" s="754">
        <f>IFERROR(CR114/CW114-1, "-")</f>
        <v/>
      </c>
      <c r="CY114" s="1137" t="n"/>
      <c r="CZ114" s="3149" t="n">
        <v>2695.999999697778</v>
      </c>
      <c r="DA114" s="3146" t="n"/>
      <c r="DB114" s="3146" t="n"/>
      <c r="DC114" s="3146" t="n"/>
      <c r="DD114" s="3146" t="n">
        <v>2411.096892100002</v>
      </c>
      <c r="DE114" s="754">
        <f>+CZ114/DD114-1</f>
        <v/>
      </c>
      <c r="DF114" s="754">
        <f>+DA114/DD114-1</f>
        <v/>
      </c>
      <c r="DG114" s="866">
        <f>+DB114/DD114-1</f>
        <v/>
      </c>
      <c r="DH114" s="866">
        <f>+DC114/DD114-1</f>
        <v/>
      </c>
      <c r="DI114" s="3051" t="n"/>
      <c r="DJ114" s="3041">
        <f>SUM(D114,J114,P114,V114,AD114,AL114,AU114,BC114,BK114,BT114,CB114,CJ114)-CR114</f>
        <v/>
      </c>
      <c r="DK114" s="3041">
        <f>SUM(E114,K114,Q114,W114,AE114,AM114,AV114,BD114,BL114,BU114,CC114,CK114)-CS114</f>
        <v/>
      </c>
      <c r="DL114" s="3041">
        <f>SUM(G114,M114,S114,AA114,AI114,AR114,AZ114,BH114,BQ114,BY114,CG114,CO114)-CW114</f>
        <v/>
      </c>
      <c r="DM114" s="3041">
        <f>SUM(D114,J114,P114,V114,AD114,AL114,AU114,BC114,,BN114,BV114,CD114,CL114)-CT114</f>
        <v/>
      </c>
      <c r="DN114" s="3051" t="n"/>
      <c r="DO114" s="3051" t="n"/>
      <c r="DP114" s="3150">
        <f>SUM(DP115:DP136)</f>
        <v/>
      </c>
      <c r="DQ114" s="3053">
        <f>-CR114+DP114/10^6</f>
        <v/>
      </c>
      <c r="DR114" s="3041">
        <f>SUM(E114,K114,Q114,W114,AE114,AM114,AV114,BD114,BL114,BU114,CC114,CK114)-CS114</f>
        <v/>
      </c>
      <c r="DS114" s="3041">
        <f>SUM(D114,J114,P114,V114,AD114,AL114,AU114,BC114,,BN114,BV114,CD114,CL114)-CT114</f>
        <v/>
      </c>
      <c r="DT114" s="3054" t="n"/>
      <c r="DU114" s="863" t="n">
        <v>237.3603169999998</v>
      </c>
      <c r="DV114" s="3055">
        <f>DU114-CJ114</f>
        <v/>
      </c>
      <c r="DX114" s="2878">
        <f>(CS114-CZ114)*10^6</f>
        <v/>
      </c>
      <c r="DY114" s="2878">
        <f>(CT114-DC114)*10^6</f>
        <v/>
      </c>
      <c r="DZ114" s="2878">
        <f>(CW114-DD114)*10^6</f>
        <v/>
      </c>
      <c r="EB114" s="3056" t="n"/>
    </row>
    <row customFormat="1" customHeight="1" hidden="1" ht="16" outlineLevel="1" r="115" s="424">
      <c r="A115" s="406" t="n"/>
      <c r="B115" s="1986" t="inlineStr">
        <is>
          <t>FRAIS DE RECRUTEMENT DU PERSON &amp; FORMATION</t>
        </is>
      </c>
      <c r="C115" s="2272" t="inlineStr">
        <is>
          <t>Opex109</t>
        </is>
      </c>
      <c r="D115" s="3151" t="n">
        <v>0</v>
      </c>
      <c r="E115" s="3064" t="n">
        <v>0.2</v>
      </c>
      <c r="F115" s="3064" t="n"/>
      <c r="G115" s="3064" t="n">
        <v>7</v>
      </c>
      <c r="H115" s="1958" t="n"/>
      <c r="I115" s="1031" t="n"/>
      <c r="J115" s="3151" t="n">
        <v>0</v>
      </c>
      <c r="K115" s="3064" t="n">
        <v>0.2</v>
      </c>
      <c r="L115" s="3064" t="n"/>
      <c r="M115" s="3064" t="n">
        <v>11.309253</v>
      </c>
      <c r="N115" s="1958" t="n"/>
      <c r="O115" s="938" t="n"/>
      <c r="P115" s="3151" t="n">
        <v>0</v>
      </c>
      <c r="Q115" s="3064" t="n">
        <v>0.2</v>
      </c>
      <c r="R115" s="3064" t="n"/>
      <c r="S115" s="3064" t="n">
        <v>-14</v>
      </c>
      <c r="T115" s="1958" t="n"/>
      <c r="U115" s="3058" t="n"/>
      <c r="V115" s="3151" t="n">
        <v>0</v>
      </c>
      <c r="W115" s="3064" t="n">
        <v>0.2</v>
      </c>
      <c r="X115" s="3064" t="n">
        <v>0.2</v>
      </c>
      <c r="Y115" s="3064" t="n"/>
      <c r="Z115" s="3064" t="n"/>
      <c r="AA115" s="3064" t="n">
        <v>-10.016</v>
      </c>
      <c r="AB115" s="1958" t="n"/>
      <c r="AC115" s="938" t="n"/>
      <c r="AD115" s="3151" t="n">
        <v>0</v>
      </c>
      <c r="AE115" s="3064" t="n">
        <v>0.2</v>
      </c>
      <c r="AF115" s="3064" t="n">
        <v>0.2</v>
      </c>
      <c r="AG115" s="3064" t="n"/>
      <c r="AH115" s="3064" t="n"/>
      <c r="AI115" s="3064" t="n">
        <v>14</v>
      </c>
      <c r="AJ115" s="1958" t="n"/>
      <c r="AK115" s="938" t="n"/>
      <c r="AL115" s="3151" t="n"/>
      <c r="AM115" s="3064" t="n">
        <v>0.2</v>
      </c>
      <c r="AN115" s="3064" t="n"/>
      <c r="AO115" s="3064" t="n"/>
      <c r="AP115" s="3064" t="n"/>
      <c r="AQ115" s="3064" t="n"/>
      <c r="AR115" s="3064" t="n"/>
      <c r="AS115" s="1958" t="n"/>
      <c r="AT115" s="3059" t="n"/>
      <c r="AU115" s="3151" t="n"/>
      <c r="AV115" s="3064" t="n"/>
      <c r="AW115" s="3064" t="n"/>
      <c r="AX115" s="3064" t="n"/>
      <c r="AY115" s="3064" t="n"/>
      <c r="AZ115" s="3064" t="n"/>
      <c r="BA115" s="1958" t="n"/>
      <c r="BB115" s="938" t="n"/>
      <c r="BC115" s="3151" t="n"/>
      <c r="BD115" s="3064" t="n"/>
      <c r="BE115" s="3064" t="n"/>
      <c r="BF115" s="3064" t="n"/>
      <c r="BG115" s="3064" t="n"/>
      <c r="BH115" s="3064" t="n"/>
      <c r="BI115" s="1958" t="n"/>
      <c r="BJ115" s="3065" t="n"/>
      <c r="BK115" s="3151" t="n"/>
      <c r="BL115" s="3064" t="n"/>
      <c r="BM115" s="3064" t="n"/>
      <c r="BN115" s="3064" t="n"/>
      <c r="BO115" s="3064" t="n"/>
      <c r="BP115" s="3064" t="n"/>
      <c r="BQ115" s="3064" t="n"/>
      <c r="BR115" s="1958" t="n"/>
      <c r="BS115" s="3065" t="n"/>
      <c r="BT115" s="3151" t="n"/>
      <c r="BU115" s="3064" t="n"/>
      <c r="BV115" s="3064" t="n"/>
      <c r="BW115" s="3064" t="n"/>
      <c r="BX115" s="3064" t="n"/>
      <c r="BY115" s="3064" t="n"/>
      <c r="BZ115" s="1958" t="n"/>
      <c r="CA115" s="3028" t="n"/>
      <c r="CB115" s="3151" t="n"/>
      <c r="CC115" s="3064" t="n"/>
      <c r="CD115" s="3064" t="n"/>
      <c r="CE115" s="3064" t="n"/>
      <c r="CF115" s="3064" t="n"/>
      <c r="CG115" s="3064" t="n"/>
      <c r="CH115" s="1958" t="n"/>
      <c r="CI115" s="3028" t="n"/>
      <c r="CJ115" s="3151" t="n"/>
      <c r="CK115" s="3064" t="n"/>
      <c r="CL115" s="3064" t="n"/>
      <c r="CM115" s="3064" t="n"/>
      <c r="CN115" s="3064" t="n"/>
      <c r="CO115" s="3064" t="n"/>
      <c r="CP115" s="1958" t="n"/>
      <c r="CQ115" s="938" t="n"/>
      <c r="CR115" s="3063">
        <f>SUMIF($D$5:$CQ$5,CR$5,$D115:$CQ115)</f>
        <v/>
      </c>
      <c r="CS115" s="3064">
        <f>SUMIF($D$5:$CQ$5,CS$5,$D115:$CQ115)</f>
        <v/>
      </c>
      <c r="CT115" s="3064">
        <f>SUMIF($D$5:$CQ$5,CT$5,$D115:$CQ115)+SUMIF($D$5:$BI$5,CR$5,$D115:$BI115)</f>
        <v/>
      </c>
      <c r="CU115" s="3064">
        <f>+CR115-CS115</f>
        <v/>
      </c>
      <c r="CV115" s="3064">
        <f>+CR115-CT115</f>
        <v/>
      </c>
      <c r="CW115" s="3064">
        <f>SUMIF($D$5:$CQ$5,CW$5,$D115:$CQ115)</f>
        <v/>
      </c>
      <c r="CX115" s="1958">
        <f>IFERROR(CR115/CW115-1, "-")</f>
        <v/>
      </c>
      <c r="CY115" s="1137" t="n"/>
      <c r="CZ115" s="3066" t="n">
        <v>2.4</v>
      </c>
      <c r="DA115" s="3064" t="n">
        <v>1.8</v>
      </c>
      <c r="DB115" s="3064" t="n"/>
      <c r="DC115" s="3064" t="n"/>
      <c r="DD115" s="3064" t="n">
        <v>12.168253</v>
      </c>
      <c r="DE115" s="1958" t="n"/>
      <c r="DF115" s="1958">
        <f>+DA115/DD115-1</f>
        <v/>
      </c>
      <c r="DG115" s="409">
        <f>+DB115/DD115-1</f>
        <v/>
      </c>
      <c r="DH115" s="409">
        <f>+DC115/DD115-1</f>
        <v/>
      </c>
      <c r="DI115" s="3051" t="n"/>
      <c r="DJ115" s="3041">
        <f>SUM(D115,J115,P115,V115,AD115,AL115,AU115,BC115,BK115,BT115,CB115,CJ115)-CR115</f>
        <v/>
      </c>
      <c r="DK115" s="3041">
        <f>SUM(E115,K115,Q115,W115,AE115,AM115,AV115,BD115,BL115,BU115,CC115,CK115)-CS115</f>
        <v/>
      </c>
      <c r="DL115" s="3041">
        <f>SUM(G115,M115,S115,AA115,AI115,AR115,AZ115,BH115,BQ115,BY115,CG115,CO115)-CW115</f>
        <v/>
      </c>
      <c r="DM115" s="3041">
        <f>SUM(D115,J115,P115,V115,AD115,AL115,AU115,BC115,,BN115,BV115,CD115,CL115)-CT115</f>
        <v/>
      </c>
      <c r="DN115" s="3051" t="n"/>
      <c r="DO115" s="3051" t="n"/>
      <c r="DP115" s="3152" t="n">
        <v>12293253</v>
      </c>
      <c r="DQ115" s="3053">
        <f>-CR115+DP115/10^6</f>
        <v/>
      </c>
      <c r="DR115" s="3041">
        <f>SUM(E115,K115,Q115,W115,AE115,AM115,AV115,BD115,BL115,BU115,CC115,CK115)-CS115</f>
        <v/>
      </c>
      <c r="DS115" s="3041">
        <f>SUM(D115,J115,P115,V115,AD115,AL115,AU115,BC115,,BN115,BV115,CD115,CL115)-CT115</f>
        <v/>
      </c>
      <c r="DT115" s="3054" t="n"/>
      <c r="DU115" s="865" t="n">
        <v>-0.125</v>
      </c>
      <c r="DV115" s="3055">
        <f>DU115-CJ115</f>
        <v/>
      </c>
      <c r="DX115" s="2878">
        <f>(CS115-CZ115)*10^6</f>
        <v/>
      </c>
      <c r="DY115" s="2878">
        <f>(CT115-DC115)*10^6</f>
        <v/>
      </c>
      <c r="DZ115" s="2878">
        <f>(CW115-DD115)*10^6</f>
        <v/>
      </c>
      <c r="EB115" s="3056" t="n"/>
    </row>
    <row customFormat="1" customHeight="1" hidden="1" ht="16" outlineLevel="1" r="116" s="424">
      <c r="A116" s="406" t="n"/>
      <c r="B116" s="1986" t="inlineStr">
        <is>
          <t>REMUNERATIONS TRANSITAIRES</t>
        </is>
      </c>
      <c r="C116" s="2272" t="inlineStr">
        <is>
          <t>Opex110</t>
        </is>
      </c>
      <c r="D116" s="3063" t="n"/>
      <c r="E116" s="3064" t="n">
        <v>0</v>
      </c>
      <c r="F116" s="3064" t="n"/>
      <c r="G116" s="3064" t="n">
        <v>0</v>
      </c>
      <c r="H116" s="1958" t="n"/>
      <c r="I116" s="1031" t="n"/>
      <c r="J116" s="3063" t="n"/>
      <c r="K116" s="3064" t="n">
        <v>0</v>
      </c>
      <c r="L116" s="3064" t="n"/>
      <c r="M116" s="3064" t="n">
        <v>0</v>
      </c>
      <c r="N116" s="1958" t="n"/>
      <c r="O116" s="938" t="n"/>
      <c r="P116" s="3063" t="n"/>
      <c r="Q116" s="3064" t="n">
        <v>0</v>
      </c>
      <c r="R116" s="3064" t="n"/>
      <c r="S116" s="3064" t="n">
        <v>0</v>
      </c>
      <c r="T116" s="1958" t="n"/>
      <c r="U116" s="3058" t="n"/>
      <c r="V116" s="3063" t="n"/>
      <c r="W116" s="3064" t="n">
        <v>0</v>
      </c>
      <c r="X116" s="3064" t="n">
        <v>0</v>
      </c>
      <c r="Y116" s="3064" t="n"/>
      <c r="Z116" s="3064" t="n"/>
      <c r="AA116" s="3064" t="n">
        <v>0</v>
      </c>
      <c r="AB116" s="1958" t="n"/>
      <c r="AC116" s="938" t="n"/>
      <c r="AD116" s="3063" t="n"/>
      <c r="AE116" s="3064" t="n">
        <v>0</v>
      </c>
      <c r="AF116" s="3064" t="n">
        <v>0</v>
      </c>
      <c r="AG116" s="3064" t="n"/>
      <c r="AH116" s="3064" t="n"/>
      <c r="AI116" s="3064" t="n">
        <v>0</v>
      </c>
      <c r="AJ116" s="1958" t="n"/>
      <c r="AK116" s="938" t="n"/>
      <c r="AL116" s="3063" t="n"/>
      <c r="AM116" s="3064" t="n">
        <v>0</v>
      </c>
      <c r="AN116" s="3064" t="n"/>
      <c r="AO116" s="3064" t="n"/>
      <c r="AP116" s="3064" t="n"/>
      <c r="AQ116" s="3064" t="n"/>
      <c r="AR116" s="3064" t="n"/>
      <c r="AS116" s="1958" t="n"/>
      <c r="AT116" s="3059" t="n"/>
      <c r="AU116" s="3063" t="n"/>
      <c r="AV116" s="3064" t="n"/>
      <c r="AW116" s="3064" t="n"/>
      <c r="AX116" s="3064" t="n"/>
      <c r="AY116" s="3064" t="n"/>
      <c r="AZ116" s="3064" t="n"/>
      <c r="BA116" s="1958" t="n"/>
      <c r="BB116" s="938" t="n"/>
      <c r="BC116" s="3063" t="n"/>
      <c r="BD116" s="3064" t="n"/>
      <c r="BE116" s="3064" t="n"/>
      <c r="BF116" s="3064" t="n"/>
      <c r="BG116" s="3064" t="n"/>
      <c r="BH116" s="3064" t="n"/>
      <c r="BI116" s="1958" t="n"/>
      <c r="BJ116" s="3065" t="n"/>
      <c r="BK116" s="3063" t="n"/>
      <c r="BL116" s="3064" t="n"/>
      <c r="BM116" s="3064" t="n"/>
      <c r="BN116" s="3064" t="n"/>
      <c r="BO116" s="3064" t="n"/>
      <c r="BP116" s="3064" t="n"/>
      <c r="BQ116" s="3064" t="n"/>
      <c r="BR116" s="1958" t="n"/>
      <c r="BS116" s="3065" t="n"/>
      <c r="BT116" s="3063" t="n"/>
      <c r="BU116" s="3064" t="n"/>
      <c r="BV116" s="3064" t="n"/>
      <c r="BW116" s="3064" t="n"/>
      <c r="BX116" s="3064" t="n"/>
      <c r="BY116" s="3064" t="n"/>
      <c r="BZ116" s="1958" t="n"/>
      <c r="CA116" s="3028" t="n"/>
      <c r="CB116" s="3063" t="n"/>
      <c r="CC116" s="3064" t="n"/>
      <c r="CD116" s="3064" t="n"/>
      <c r="CE116" s="3064" t="n"/>
      <c r="CF116" s="3064" t="n"/>
      <c r="CG116" s="3064" t="n"/>
      <c r="CH116" s="1958" t="n"/>
      <c r="CI116" s="3028" t="n"/>
      <c r="CJ116" s="3063" t="n"/>
      <c r="CK116" s="3064" t="n"/>
      <c r="CL116" s="3064" t="n"/>
      <c r="CM116" s="3064" t="n"/>
      <c r="CN116" s="3064" t="n"/>
      <c r="CO116" s="3064" t="n"/>
      <c r="CP116" s="1958" t="n"/>
      <c r="CQ116" s="938" t="n"/>
      <c r="CR116" s="3063">
        <f>SUMIF($D$5:$CQ$5,CR$5,$D116:$CQ116)</f>
        <v/>
      </c>
      <c r="CS116" s="3064">
        <f>SUMIF($D$5:$CQ$5,CS$5,$D116:$CQ116)</f>
        <v/>
      </c>
      <c r="CT116" s="3064">
        <f>SUMIF($D$5:$CQ$5,CT$5,$D116:$CQ116)+SUMIF($D$5:$BI$5,CR$5,$D116:$BI116)</f>
        <v/>
      </c>
      <c r="CU116" s="3064">
        <f>+CR116-CS116</f>
        <v/>
      </c>
      <c r="CV116" s="3064">
        <f>+CR116-CT116</f>
        <v/>
      </c>
      <c r="CW116" s="3064">
        <f>SUMIF($D$5:$CQ$5,CW$5,$D116:$CQ116)</f>
        <v/>
      </c>
      <c r="CX116" s="1958">
        <f>IFERROR(CR116/CW116-1, "-")</f>
        <v/>
      </c>
      <c r="CY116" s="1137" t="n"/>
      <c r="CZ116" s="3066" t="n">
        <v>0</v>
      </c>
      <c r="DA116" s="3064" t="n">
        <v>0</v>
      </c>
      <c r="DB116" s="3064" t="n"/>
      <c r="DC116" s="3064" t="n"/>
      <c r="DD116" s="3064" t="n">
        <v>0</v>
      </c>
      <c r="DE116" s="1958" t="n"/>
      <c r="DF116" s="1958" t="n"/>
      <c r="DG116" s="409" t="n"/>
      <c r="DH116" s="409" t="n"/>
      <c r="DI116" s="3051" t="n"/>
      <c r="DJ116" s="3041">
        <f>SUM(D116,J116,P116,V116,AD116,AL116,AU116,BC116,BK116,BT116,CB116,CJ116)-CR116</f>
        <v/>
      </c>
      <c r="DK116" s="3041">
        <f>SUM(E116,K116,Q116,W116,AE116,AM116,AV116,BD116,BL116,BU116,CC116,CK116)-CS116</f>
        <v/>
      </c>
      <c r="DL116" s="3041">
        <f>SUM(G116,M116,S116,AA116,AI116,AR116,AZ116,BH116,BQ116,BY116,CG116,CO116)-CW116</f>
        <v/>
      </c>
      <c r="DM116" s="3041">
        <f>SUM(D116,J116,P116,V116,AD116,AL116,AU116,BC116,,BN116,BV116,CD116,CL116)-CT116</f>
        <v/>
      </c>
      <c r="DN116" s="3051" t="n"/>
      <c r="DO116" s="3051" t="n"/>
      <c r="DP116" s="3067" t="n"/>
      <c r="DQ116" s="3053">
        <f>-CR116+DP116/10^6</f>
        <v/>
      </c>
      <c r="DR116" s="3041">
        <f>SUM(E116,K116,Q116,W116,AE116,AM116,AV116,BD116,BL116,BU116,CC116,CK116)-CS116</f>
        <v/>
      </c>
      <c r="DS116" s="3041">
        <f>SUM(D116,J116,P116,V116,AD116,AL116,AU116,BC116,,BN116,BV116,CD116,CL116)-CT116</f>
        <v/>
      </c>
      <c r="DT116" s="3054" t="n"/>
      <c r="DU116" s="865" t="n"/>
      <c r="DV116" s="3055">
        <f>DU116-CJ116</f>
        <v/>
      </c>
      <c r="DX116" s="2878">
        <f>(CS116-CZ116)*10^6</f>
        <v/>
      </c>
      <c r="DY116" s="2878">
        <f>(CT116-DC116)*10^6</f>
        <v/>
      </c>
      <c r="DZ116" s="2878">
        <f>(CW116-DD116)*10^6</f>
        <v/>
      </c>
      <c r="EB116" s="3056" t="n"/>
    </row>
    <row customFormat="1" customHeight="1" hidden="1" ht="16" outlineLevel="1" r="117" s="424">
      <c r="A117" s="406" t="n"/>
      <c r="B117" s="1986" t="inlineStr">
        <is>
          <t>FRAIS DE DEBOURS ENLEVEMENT</t>
        </is>
      </c>
      <c r="C117" s="2272" t="inlineStr">
        <is>
          <t>Opex111</t>
        </is>
      </c>
      <c r="D117" s="3063" t="n"/>
      <c r="E117" s="3064" t="n">
        <v>0</v>
      </c>
      <c r="F117" s="3064" t="n"/>
      <c r="G117" s="3064" t="n">
        <v>0</v>
      </c>
      <c r="H117" s="1958" t="n"/>
      <c r="I117" s="1031" t="n"/>
      <c r="J117" s="3063" t="n"/>
      <c r="K117" s="3064" t="n">
        <v>0</v>
      </c>
      <c r="L117" s="3064" t="n"/>
      <c r="M117" s="3064" t="n">
        <v>0</v>
      </c>
      <c r="N117" s="1958" t="n"/>
      <c r="O117" s="938" t="n"/>
      <c r="P117" s="3063" t="n"/>
      <c r="Q117" s="3064" t="n">
        <v>0</v>
      </c>
      <c r="R117" s="3064" t="n"/>
      <c r="S117" s="3064" t="n">
        <v>0</v>
      </c>
      <c r="T117" s="1958" t="n"/>
      <c r="U117" s="3058" t="n"/>
      <c r="V117" s="3063" t="n"/>
      <c r="W117" s="3064" t="n">
        <v>0</v>
      </c>
      <c r="X117" s="3064" t="n">
        <v>0</v>
      </c>
      <c r="Y117" s="3064" t="n"/>
      <c r="Z117" s="3064" t="n"/>
      <c r="AA117" s="3064" t="n">
        <v>0</v>
      </c>
      <c r="AB117" s="1958" t="n"/>
      <c r="AC117" s="938" t="n"/>
      <c r="AD117" s="3063" t="n"/>
      <c r="AE117" s="3064" t="n">
        <v>0</v>
      </c>
      <c r="AF117" s="3064" t="n">
        <v>0</v>
      </c>
      <c r="AG117" s="3064" t="n"/>
      <c r="AH117" s="3064" t="n"/>
      <c r="AI117" s="3064" t="n">
        <v>0</v>
      </c>
      <c r="AJ117" s="1958" t="n"/>
      <c r="AK117" s="938" t="n"/>
      <c r="AL117" s="3063" t="n"/>
      <c r="AM117" s="3064" t="n">
        <v>0</v>
      </c>
      <c r="AN117" s="3064" t="n"/>
      <c r="AO117" s="3064" t="n"/>
      <c r="AP117" s="3064" t="n"/>
      <c r="AQ117" s="3064" t="n"/>
      <c r="AR117" s="3064" t="n"/>
      <c r="AS117" s="1958" t="n"/>
      <c r="AT117" s="3059" t="n"/>
      <c r="AU117" s="3063" t="n"/>
      <c r="AV117" s="3064" t="n"/>
      <c r="AW117" s="3064" t="n"/>
      <c r="AX117" s="3064" t="n"/>
      <c r="AY117" s="3064" t="n"/>
      <c r="AZ117" s="3064" t="n"/>
      <c r="BA117" s="1958" t="n"/>
      <c r="BB117" s="938" t="n"/>
      <c r="BC117" s="3063" t="n"/>
      <c r="BD117" s="3064" t="n"/>
      <c r="BE117" s="3064" t="n"/>
      <c r="BF117" s="3064" t="n"/>
      <c r="BG117" s="3064" t="n"/>
      <c r="BH117" s="3064" t="n"/>
      <c r="BI117" s="1958" t="n"/>
      <c r="BJ117" s="3065" t="n"/>
      <c r="BK117" s="3063" t="n"/>
      <c r="BL117" s="3064" t="n"/>
      <c r="BM117" s="3064" t="n"/>
      <c r="BN117" s="3064" t="n"/>
      <c r="BO117" s="3064" t="n"/>
      <c r="BP117" s="3064" t="n"/>
      <c r="BQ117" s="3064" t="n"/>
      <c r="BR117" s="1958" t="n"/>
      <c r="BS117" s="3065" t="n"/>
      <c r="BT117" s="3063" t="n"/>
      <c r="BU117" s="3064" t="n"/>
      <c r="BV117" s="3064" t="n"/>
      <c r="BW117" s="3064" t="n"/>
      <c r="BX117" s="3064" t="n"/>
      <c r="BY117" s="3064" t="n"/>
      <c r="BZ117" s="1958" t="n"/>
      <c r="CA117" s="3028" t="n"/>
      <c r="CB117" s="3063" t="n"/>
      <c r="CC117" s="3064" t="n"/>
      <c r="CD117" s="3064" t="n"/>
      <c r="CE117" s="3064" t="n"/>
      <c r="CF117" s="3064" t="n"/>
      <c r="CG117" s="3064" t="n"/>
      <c r="CH117" s="1958" t="n"/>
      <c r="CI117" s="3028" t="n"/>
      <c r="CJ117" s="3063" t="n"/>
      <c r="CK117" s="3064" t="n"/>
      <c r="CL117" s="3064" t="n"/>
      <c r="CM117" s="3064" t="n"/>
      <c r="CN117" s="3064" t="n"/>
      <c r="CO117" s="3064" t="n"/>
      <c r="CP117" s="1958" t="n"/>
      <c r="CQ117" s="938" t="n"/>
      <c r="CR117" s="3063">
        <f>SUMIF($D$5:$CQ$5,CR$5,$D117:$CQ117)</f>
        <v/>
      </c>
      <c r="CS117" s="3064">
        <f>SUMIF($D$5:$CQ$5,CS$5,$D117:$CQ117)</f>
        <v/>
      </c>
      <c r="CT117" s="3064">
        <f>SUMIF($D$5:$CQ$5,CT$5,$D117:$CQ117)+SUMIF($D$5:$BI$5,CR$5,$D117:$BI117)</f>
        <v/>
      </c>
      <c r="CU117" s="3064">
        <f>+CR117-CS117</f>
        <v/>
      </c>
      <c r="CV117" s="3064">
        <f>+CR117-CT117</f>
        <v/>
      </c>
      <c r="CW117" s="3064">
        <f>SUMIF($D$5:$CQ$5,CW$5,$D117:$CQ117)</f>
        <v/>
      </c>
      <c r="CX117" s="1958">
        <f>IFERROR(CR117/CW117-1, "-")</f>
        <v/>
      </c>
      <c r="CY117" s="1137" t="n"/>
      <c r="CZ117" s="3066" t="n">
        <v>0</v>
      </c>
      <c r="DA117" s="3064" t="n">
        <v>0</v>
      </c>
      <c r="DB117" s="3064" t="n"/>
      <c r="DC117" s="3064" t="n"/>
      <c r="DD117" s="3064" t="n">
        <v>0</v>
      </c>
      <c r="DE117" s="1958" t="n"/>
      <c r="DF117" s="1958" t="n"/>
      <c r="DG117" s="409" t="n"/>
      <c r="DH117" s="409" t="n"/>
      <c r="DI117" s="3051" t="n"/>
      <c r="DJ117" s="3041">
        <f>SUM(D117,J117,P117,V117,AD117,AL117,AU117,BC117,BK117,BT117,CB117,CJ117)-CR117</f>
        <v/>
      </c>
      <c r="DK117" s="3041">
        <f>SUM(E117,K117,Q117,W117,AE117,AM117,AV117,BD117,BL117,BU117,CC117,CK117)-CS117</f>
        <v/>
      </c>
      <c r="DL117" s="3041">
        <f>SUM(G117,M117,S117,AA117,AI117,AR117,AZ117,BH117,BQ117,BY117,CG117,CO117)-CW117</f>
        <v/>
      </c>
      <c r="DM117" s="3041">
        <f>SUM(D117,J117,P117,V117,AD117,AL117,AU117,BC117,,BN117,BV117,CD117,CL117)-CT117</f>
        <v/>
      </c>
      <c r="DN117" s="3051" t="n"/>
      <c r="DO117" s="3051" t="n"/>
      <c r="DP117" s="3067" t="n"/>
      <c r="DQ117" s="3053">
        <f>-CR117+DP117/10^6</f>
        <v/>
      </c>
      <c r="DR117" s="3041">
        <f>SUM(E117,K117,Q117,W117,AE117,AM117,AV117,BD117,BL117,BU117,CC117,CK117)-CS117</f>
        <v/>
      </c>
      <c r="DS117" s="3041">
        <f>SUM(D117,J117,P117,V117,AD117,AL117,AU117,BC117,,BN117,BV117,CD117,CL117)-CT117</f>
        <v/>
      </c>
      <c r="DT117" s="3054" t="n"/>
      <c r="DU117" s="865" t="n"/>
      <c r="DV117" s="3055">
        <f>DU117-CJ117</f>
        <v/>
      </c>
      <c r="DX117" s="2878">
        <f>(CS117-CZ117)*10^6</f>
        <v/>
      </c>
      <c r="DY117" s="2878">
        <f>(CT117-DC117)*10^6</f>
        <v/>
      </c>
      <c r="DZ117" s="2878">
        <f>(CW117-DD117)*10^6</f>
        <v/>
      </c>
      <c r="EB117" s="3056" t="n"/>
    </row>
    <row customFormat="1" customHeight="1" hidden="1" ht="16" outlineLevel="1" r="118" s="424">
      <c r="A118" s="406" t="n"/>
      <c r="B118" s="1986" t="inlineStr">
        <is>
          <t>HONORAIRES AVOCATS, HUISSIERS</t>
        </is>
      </c>
      <c r="C118" s="2272" t="inlineStr">
        <is>
          <t>Opex112</t>
        </is>
      </c>
      <c r="D118" s="3153" t="n">
        <v>0.6894</v>
      </c>
      <c r="E118" s="3064" t="n">
        <v>1.76</v>
      </c>
      <c r="F118" s="3064" t="n"/>
      <c r="G118" s="3064" t="n">
        <v>0.82519</v>
      </c>
      <c r="H118" s="1958" t="n"/>
      <c r="I118" s="1031" t="n"/>
      <c r="J118" s="3153" t="n">
        <v>0.5</v>
      </c>
      <c r="K118" s="3064" t="n">
        <v>1.76</v>
      </c>
      <c r="L118" s="3064" t="n"/>
      <c r="M118" s="3064" t="n">
        <v>0.70205</v>
      </c>
      <c r="N118" s="1958" t="n"/>
      <c r="O118" s="938" t="n"/>
      <c r="P118" s="3154" t="n">
        <v>0.5</v>
      </c>
      <c r="Q118" s="3064" t="n">
        <v>1.76</v>
      </c>
      <c r="R118" s="3155" t="n"/>
      <c r="S118" s="3064" t="n">
        <v>9.15</v>
      </c>
      <c r="T118" s="1958" t="n"/>
      <c r="U118" s="3058" t="n"/>
      <c r="V118" s="3154" t="n">
        <v>3.88935</v>
      </c>
      <c r="W118" s="3064" t="n">
        <v>1.76</v>
      </c>
      <c r="X118" s="3064" t="n">
        <v>1.76</v>
      </c>
      <c r="Y118" s="3064" t="n"/>
      <c r="Z118" s="3064" t="n"/>
      <c r="AA118" s="3064" t="n">
        <v>11.08014</v>
      </c>
      <c r="AB118" s="1958" t="n"/>
      <c r="AC118" s="938" t="n"/>
      <c r="AD118" s="3154" t="n">
        <v>12.3967</v>
      </c>
      <c r="AE118" s="3064" t="n">
        <v>1.76</v>
      </c>
      <c r="AF118" s="3064" t="n">
        <v>1.76</v>
      </c>
      <c r="AG118" s="3064" t="n"/>
      <c r="AH118" s="3064" t="n"/>
      <c r="AI118" s="3064" t="n">
        <v>10.0618</v>
      </c>
      <c r="AJ118" s="1958" t="n"/>
      <c r="AK118" s="938" t="n"/>
      <c r="AL118" s="3154" t="n">
        <v>9.0518</v>
      </c>
      <c r="AM118" s="3064" t="n">
        <v>1.76</v>
      </c>
      <c r="AN118" s="3064" t="n"/>
      <c r="AO118" s="3064" t="n"/>
      <c r="AP118" s="3064" t="n"/>
      <c r="AQ118" s="3064" t="n"/>
      <c r="AR118" s="3064" t="n"/>
      <c r="AS118" s="1958" t="n"/>
      <c r="AT118" s="3059" t="n"/>
      <c r="AU118" s="3154" t="n"/>
      <c r="AV118" s="3064" t="n"/>
      <c r="AW118" s="3064" t="n"/>
      <c r="AX118" s="3064" t="n"/>
      <c r="AY118" s="3064" t="n"/>
      <c r="AZ118" s="3064" t="n"/>
      <c r="BA118" s="1958" t="n"/>
      <c r="BB118" s="938" t="n"/>
      <c r="BC118" s="3154" t="n"/>
      <c r="BD118" s="3064" t="n"/>
      <c r="BE118" s="3064" t="n"/>
      <c r="BF118" s="3064" t="n"/>
      <c r="BG118" s="3064" t="n"/>
      <c r="BH118" s="3064" t="n"/>
      <c r="BI118" s="1958" t="n"/>
      <c r="BJ118" s="3065" t="n"/>
      <c r="BK118" s="3154" t="n"/>
      <c r="BL118" s="3064" t="n"/>
      <c r="BM118" s="3064" t="n"/>
      <c r="BN118" s="3064" t="n"/>
      <c r="BO118" s="3064" t="n"/>
      <c r="BP118" s="3064" t="n"/>
      <c r="BQ118" s="3064" t="n"/>
      <c r="BR118" s="1958" t="n"/>
      <c r="BS118" s="3065" t="n"/>
      <c r="BT118" s="3154" t="n"/>
      <c r="BU118" s="3064" t="n"/>
      <c r="BV118" s="3064" t="n"/>
      <c r="BW118" s="3064" t="n"/>
      <c r="BX118" s="3064" t="n"/>
      <c r="BY118" s="3064" t="n"/>
      <c r="BZ118" s="1958" t="n"/>
      <c r="CA118" s="3028" t="n"/>
      <c r="CB118" s="3154" t="n"/>
      <c r="CC118" s="3064" t="n"/>
      <c r="CD118" s="3064" t="n"/>
      <c r="CE118" s="3064" t="n"/>
      <c r="CF118" s="3064" t="n"/>
      <c r="CG118" s="3064" t="n"/>
      <c r="CH118" s="1958" t="n"/>
      <c r="CI118" s="3028" t="n"/>
      <c r="CJ118" s="3156" t="n"/>
      <c r="CK118" s="3064" t="n"/>
      <c r="CL118" s="3064" t="n"/>
      <c r="CM118" s="3064" t="n"/>
      <c r="CN118" s="3064" t="n"/>
      <c r="CO118" s="3064" t="n"/>
      <c r="CP118" s="1958" t="n"/>
      <c r="CQ118" s="938" t="n"/>
      <c r="CR118" s="3063">
        <f>SUMIF($D$5:$CQ$5,CR$5,$D118:$CQ118)</f>
        <v/>
      </c>
      <c r="CS118" s="3064">
        <f>SUMIF($D$5:$CQ$5,CS$5,$D118:$CQ118)</f>
        <v/>
      </c>
      <c r="CT118" s="3064">
        <f>SUMIF($D$5:$CQ$5,CT$5,$D118:$CQ118)+SUMIF($D$5:$BI$5,CR$5,$D118:$BI118)</f>
        <v/>
      </c>
      <c r="CU118" s="3064">
        <f>+CR118-CS118</f>
        <v/>
      </c>
      <c r="CV118" s="3064">
        <f>+CR118-CT118</f>
        <v/>
      </c>
      <c r="CW118" s="3064">
        <f>SUMIF($D$5:$CQ$5,CW$5,$D118:$CQ118)</f>
        <v/>
      </c>
      <c r="CX118" s="1958">
        <f>IFERROR(CR118/CW118-1, "-")</f>
        <v/>
      </c>
      <c r="CY118" s="1137" t="n"/>
      <c r="CZ118" s="3066" t="n">
        <v>21.12</v>
      </c>
      <c r="DA118" s="3064" t="n">
        <v>17.5294</v>
      </c>
      <c r="DB118" s="3064" t="n"/>
      <c r="DC118" s="3064" t="n"/>
      <c r="DD118" s="3064" t="n">
        <v>133.131603</v>
      </c>
      <c r="DE118" s="1958">
        <f>+CZ118/DD118-1</f>
        <v/>
      </c>
      <c r="DF118" s="1958">
        <f>+DA118/DD118-1</f>
        <v/>
      </c>
      <c r="DG118" s="409">
        <f>+DB118/DD118-1</f>
        <v/>
      </c>
      <c r="DH118" s="409">
        <f>+DC118/DD118-1</f>
        <v/>
      </c>
      <c r="DI118" s="3051" t="n"/>
      <c r="DJ118" s="3041">
        <f>SUM(D118,J118,P118,V118,AD118,AL118,AU118,BC118,BK118,BT118,CB118,CJ118)-CR118</f>
        <v/>
      </c>
      <c r="DK118" s="3041">
        <f>SUM(E118,K118,Q118,W118,AE118,AM118,AV118,BD118,BL118,BU118,CC118,CK118)-CS118</f>
        <v/>
      </c>
      <c r="DL118" s="3041">
        <f>SUM(G118,M118,S118,AA118,AI118,AR118,AZ118,BH118,BQ118,BY118,CG118,CO118)-CW118</f>
        <v/>
      </c>
      <c r="DM118" s="3041">
        <f>SUM(D118,J118,P118,V118,AD118,AL118,AU118,BC118,,BN118,BV118,CD118,CL118)-CT118</f>
        <v/>
      </c>
      <c r="DN118" s="3051" t="n"/>
      <c r="DO118" s="3051" t="n"/>
      <c r="DP118" s="3157" t="n">
        <v>114755696</v>
      </c>
      <c r="DQ118" s="3053">
        <f>-CR118+DP118/10^6</f>
        <v/>
      </c>
      <c r="DR118" s="3041">
        <f>SUM(E118,K118,Q118,W118,AE118,AM118,AV118,BD118,BL118,BU118,CC118,CK118)-CS118</f>
        <v/>
      </c>
      <c r="DS118" s="3041">
        <f>SUM(D118,J118,P118,V118,AD118,AL118,AU118,BC118,,BN118,BV118,CD118,CL118)-CT118</f>
        <v/>
      </c>
      <c r="DT118" s="3054" t="n"/>
      <c r="DU118" s="865" t="n">
        <v>18.375907</v>
      </c>
      <c r="DV118" s="3055">
        <f>DU118-CJ118</f>
        <v/>
      </c>
      <c r="DX118" s="2878">
        <f>(CS118-CZ118)*10^6</f>
        <v/>
      </c>
      <c r="DY118" s="2878">
        <f>(CT118-DC118)*10^6</f>
        <v/>
      </c>
      <c r="DZ118" s="2878">
        <f>(CW118-DD118)*10^6</f>
        <v/>
      </c>
      <c r="EB118" s="3056" t="n"/>
    </row>
    <row customFormat="1" customHeight="1" hidden="1" ht="16" outlineLevel="1" r="119" s="424">
      <c r="A119" s="406" t="n"/>
      <c r="B119" s="1986" t="inlineStr">
        <is>
          <t>HONORAIRES CONSULTANTS</t>
        </is>
      </c>
      <c r="C119" s="2272" t="inlineStr">
        <is>
          <t>Opex113</t>
        </is>
      </c>
      <c r="D119" s="3158" t="n">
        <v>0.1</v>
      </c>
      <c r="E119" s="3064" t="n">
        <v>38.75</v>
      </c>
      <c r="F119" s="3064" t="n"/>
      <c r="G119" s="3064" t="n">
        <v>4.01761</v>
      </c>
      <c r="H119" s="1958" t="n"/>
      <c r="I119" s="1031" t="n"/>
      <c r="J119" s="3158" t="n">
        <v>0.2</v>
      </c>
      <c r="K119" s="3064" t="n">
        <v>6.25</v>
      </c>
      <c r="L119" s="3064" t="n"/>
      <c r="M119" s="3064" t="n">
        <v>0</v>
      </c>
      <c r="N119" s="1958" t="n"/>
      <c r="O119" s="938" t="n"/>
      <c r="P119" s="3158" t="n">
        <v>10.7</v>
      </c>
      <c r="Q119" s="3064" t="n">
        <v>6.25</v>
      </c>
      <c r="R119" s="3064" t="n"/>
      <c r="S119" s="3064" t="n">
        <v>-5.8664</v>
      </c>
      <c r="T119" s="1958" t="n"/>
      <c r="U119" s="3058" t="n"/>
      <c r="V119" s="3158" t="n">
        <v>0.068</v>
      </c>
      <c r="W119" s="3064" t="n">
        <v>47.5</v>
      </c>
      <c r="X119" s="3064" t="n">
        <v>15.111111</v>
      </c>
      <c r="Y119" s="3064" t="n"/>
      <c r="Z119" s="3064" t="n"/>
      <c r="AA119" s="3064" t="n">
        <v>0</v>
      </c>
      <c r="AB119" s="1958" t="n"/>
      <c r="AC119" s="938" t="n"/>
      <c r="AD119" s="3158" t="n">
        <v>31.077547</v>
      </c>
      <c r="AE119" s="3064" t="n">
        <v>6.25</v>
      </c>
      <c r="AF119" s="3064" t="n">
        <v>26.25</v>
      </c>
      <c r="AG119" s="3064" t="n"/>
      <c r="AH119" s="3064" t="n"/>
      <c r="AI119" s="3064" t="n">
        <v>0</v>
      </c>
      <c r="AJ119" s="1958" t="n"/>
      <c r="AK119" s="938" t="n"/>
      <c r="AL119" s="3158" t="n">
        <v>0</v>
      </c>
      <c r="AM119" s="3064" t="n">
        <v>6.25</v>
      </c>
      <c r="AN119" s="3064" t="n"/>
      <c r="AO119" s="3064" t="n"/>
      <c r="AP119" s="3064" t="n"/>
      <c r="AQ119" s="3064" t="n"/>
      <c r="AR119" s="3064" t="n"/>
      <c r="AS119" s="1958" t="n"/>
      <c r="AT119" s="3059" t="n"/>
      <c r="AU119" s="3158" t="n"/>
      <c r="AV119" s="3064" t="n"/>
      <c r="AW119" s="3064" t="n"/>
      <c r="AX119" s="3064" t="n"/>
      <c r="AY119" s="3064" t="n"/>
      <c r="AZ119" s="3064" t="n"/>
      <c r="BA119" s="1958" t="n"/>
      <c r="BB119" s="938" t="n"/>
      <c r="BC119" s="3158" t="n"/>
      <c r="BD119" s="3064" t="n"/>
      <c r="BE119" s="3064" t="n"/>
      <c r="BF119" s="3064" t="n"/>
      <c r="BG119" s="3064" t="n"/>
      <c r="BH119" s="3064" t="n"/>
      <c r="BI119" s="1958" t="n"/>
      <c r="BJ119" s="3065" t="n"/>
      <c r="BK119" s="3158" t="n"/>
      <c r="BL119" s="3064" t="n"/>
      <c r="BM119" s="3064" t="n"/>
      <c r="BN119" s="3064" t="n"/>
      <c r="BO119" s="3064" t="n"/>
      <c r="BP119" s="3064" t="n"/>
      <c r="BQ119" s="3064" t="n"/>
      <c r="BR119" s="1958" t="n"/>
      <c r="BS119" s="3065" t="n"/>
      <c r="BT119" s="3158" t="n"/>
      <c r="BU119" s="3064" t="n"/>
      <c r="BV119" s="3064" t="n"/>
      <c r="BW119" s="3064" t="n"/>
      <c r="BX119" s="3064" t="n"/>
      <c r="BY119" s="3064" t="n"/>
      <c r="BZ119" s="1958" t="n"/>
      <c r="CA119" s="3028" t="n"/>
      <c r="CB119" s="3158" t="n"/>
      <c r="CC119" s="3064" t="n"/>
      <c r="CD119" s="3064" t="n"/>
      <c r="CE119" s="3064" t="n"/>
      <c r="CF119" s="3064" t="n"/>
      <c r="CG119" s="3064" t="n"/>
      <c r="CH119" s="1958" t="n"/>
      <c r="CI119" s="3028" t="n"/>
      <c r="CJ119" s="3158" t="n"/>
      <c r="CK119" s="3064" t="n"/>
      <c r="CL119" s="3064" t="n"/>
      <c r="CM119" s="3064" t="n"/>
      <c r="CN119" s="3064" t="n"/>
      <c r="CO119" s="3064" t="n"/>
      <c r="CP119" s="1958" t="n"/>
      <c r="CQ119" s="938" t="n"/>
      <c r="CR119" s="3063">
        <f>SUMIF($D$5:$CQ$5,CR$5,$D119:$CQ119)</f>
        <v/>
      </c>
      <c r="CS119" s="3064">
        <f>SUMIF($D$5:$CQ$5,CS$5,$D119:$CQ119)</f>
        <v/>
      </c>
      <c r="CT119" s="3064">
        <f>SUMIF($D$5:$CQ$5,CT$5,$D119:$CQ119)+SUMIF($D$5:$BI$5,CR$5,$D119:$BI119)</f>
        <v/>
      </c>
      <c r="CU119" s="3064">
        <f>+CR119-CS119</f>
        <v/>
      </c>
      <c r="CV119" s="3064">
        <f>+CR119-CT119</f>
        <v/>
      </c>
      <c r="CW119" s="3064">
        <f>SUMIF($D$5:$CQ$5,CW$5,$D119:$CQ119)</f>
        <v/>
      </c>
      <c r="CX119" s="1958">
        <f>IFERROR(CR119/CW119-1, "-")</f>
        <v/>
      </c>
      <c r="CY119" s="1137" t="n"/>
      <c r="CZ119" s="3066" t="n">
        <v>240</v>
      </c>
      <c r="DA119" s="3064" t="n">
        <v>167.361111</v>
      </c>
      <c r="DB119" s="3064" t="n"/>
      <c r="DC119" s="3064" t="n"/>
      <c r="DD119" s="3064" t="n">
        <v>74.6429880000003</v>
      </c>
      <c r="DE119" s="1958">
        <f>+CZ119/DD119-1</f>
        <v/>
      </c>
      <c r="DF119" s="1958">
        <f>+DA119/DD119-1</f>
        <v/>
      </c>
      <c r="DG119" s="409">
        <f>+DB119/DD119-1</f>
        <v/>
      </c>
      <c r="DH119" s="409">
        <f>+DC119/DD119-1</f>
        <v/>
      </c>
      <c r="DI119" s="3051" t="n"/>
      <c r="DJ119" s="3041">
        <f>SUM(D119,J119,P119,V119,AD119,AL119,AU119,BC119,BK119,BT119,CB119,CJ119)-CR119</f>
        <v/>
      </c>
      <c r="DK119" s="3041">
        <f>SUM(E119,K119,Q119,W119,AE119,AM119,AV119,BD119,BL119,BU119,CC119,CK119)-CS119</f>
        <v/>
      </c>
      <c r="DL119" s="3041">
        <f>SUM(G119,M119,S119,AA119,AI119,AR119,AZ119,BH119,BQ119,BY119,CG119,CO119)-CW119</f>
        <v/>
      </c>
      <c r="DM119" s="3041">
        <f>SUM(D119,J119,P119,V119,AD119,AL119,AU119,BC119,,BN119,BV119,CD119,CL119)-CT119</f>
        <v/>
      </c>
      <c r="DN119" s="3051" t="n"/>
      <c r="DO119" s="3051" t="n"/>
      <c r="DP119" s="3159" t="n">
        <v>28625379</v>
      </c>
      <c r="DQ119" s="3053">
        <f>-CR119+DP119/10^6</f>
        <v/>
      </c>
      <c r="DR119" s="3041">
        <f>SUM(E119,K119,Q119,W119,AE119,AM119,AV119,BD119,BL119,BU119,CC119,CK119)-CS119</f>
        <v/>
      </c>
      <c r="DS119" s="3041">
        <f>SUM(D119,J119,P119,V119,AD119,AL119,AU119,BC119,,BN119,BV119,CD119,CL119)-CT119</f>
        <v/>
      </c>
      <c r="DT119" s="3054" t="n"/>
      <c r="DU119" s="865" t="n">
        <v>0.782</v>
      </c>
      <c r="DV119" s="3055">
        <f>DU119-CJ119</f>
        <v/>
      </c>
      <c r="DX119" s="2878">
        <f>(CS119-CZ119)*10^6</f>
        <v/>
      </c>
      <c r="DY119" s="2878">
        <f>(CT119-DC119)*10^6</f>
        <v/>
      </c>
      <c r="DZ119" s="2878">
        <f>(CW119-DD119)*10^6</f>
        <v/>
      </c>
      <c r="EB119" s="3056" t="n"/>
    </row>
    <row customFormat="1" customHeight="1" hidden="1" ht="16" outlineLevel="1" r="120" s="424">
      <c r="A120" s="406" t="n"/>
      <c r="B120" s="1986" t="inlineStr">
        <is>
          <t>HONORAIRES CAC</t>
        </is>
      </c>
      <c r="C120" s="2272" t="inlineStr">
        <is>
          <t>Opex114</t>
        </is>
      </c>
      <c r="D120" s="3160" t="n">
        <v>1.25</v>
      </c>
      <c r="E120" s="3064" t="n">
        <v>2.083334</v>
      </c>
      <c r="F120" s="3064" t="n"/>
      <c r="G120" s="3064" t="n">
        <v>-1.75</v>
      </c>
      <c r="H120" s="1958" t="n"/>
      <c r="I120" s="1031" t="n"/>
      <c r="J120" s="3160" t="n">
        <v>1.25</v>
      </c>
      <c r="K120" s="3064" t="n">
        <v>2.083334</v>
      </c>
      <c r="L120" s="3064" t="n"/>
      <c r="M120" s="3064" t="n">
        <v>8.300000000000001</v>
      </c>
      <c r="N120" s="1958" t="n"/>
      <c r="O120" s="938" t="n"/>
      <c r="P120" s="3160" t="n">
        <v>1</v>
      </c>
      <c r="Q120" s="3064" t="n">
        <v>2.083334</v>
      </c>
      <c r="R120" s="3064" t="n"/>
      <c r="S120" s="3064" t="n">
        <v>4.7117196451143</v>
      </c>
      <c r="T120" s="1958" t="n"/>
      <c r="U120" s="3058" t="n"/>
      <c r="V120" s="3160" t="n">
        <v>1</v>
      </c>
      <c r="W120" s="3064" t="n">
        <v>2.083334</v>
      </c>
      <c r="X120" s="3064" t="n">
        <v>2.083334</v>
      </c>
      <c r="Y120" s="3064" t="n"/>
      <c r="Z120" s="3064" t="n"/>
      <c r="AA120" s="3064" t="n">
        <v>4.6049473548857</v>
      </c>
      <c r="AB120" s="1958" t="n"/>
      <c r="AC120" s="938" t="n"/>
      <c r="AD120" s="3160" t="n">
        <v>1</v>
      </c>
      <c r="AE120" s="3064" t="n">
        <v>2.083334</v>
      </c>
      <c r="AF120" s="3064" t="n">
        <v>2.083334</v>
      </c>
      <c r="AG120" s="3064" t="n"/>
      <c r="AH120" s="3064" t="n"/>
      <c r="AI120" s="3064" t="n">
        <v>-0.166666999999961</v>
      </c>
      <c r="AJ120" s="1958" t="n"/>
      <c r="AK120" s="938" t="n"/>
      <c r="AL120" s="3160" t="n">
        <v>1</v>
      </c>
      <c r="AM120" s="3064" t="n">
        <v>2.083334</v>
      </c>
      <c r="AN120" s="3064" t="n"/>
      <c r="AO120" s="3064" t="n"/>
      <c r="AP120" s="3064" t="n"/>
      <c r="AQ120" s="3064" t="n"/>
      <c r="AR120" s="3064" t="n"/>
      <c r="AS120" s="1958" t="n"/>
      <c r="AT120" s="3059" t="n"/>
      <c r="AU120" s="3160" t="n"/>
      <c r="AV120" s="3064" t="n"/>
      <c r="AW120" s="3064" t="n"/>
      <c r="AX120" s="3064" t="n"/>
      <c r="AY120" s="3064" t="n"/>
      <c r="AZ120" s="3064" t="n"/>
      <c r="BA120" s="1958" t="n"/>
      <c r="BB120" s="938" t="n"/>
      <c r="BC120" s="3160" t="n"/>
      <c r="BD120" s="3064" t="n"/>
      <c r="BE120" s="3064" t="n"/>
      <c r="BF120" s="3064" t="n"/>
      <c r="BG120" s="3064" t="n"/>
      <c r="BH120" s="3064" t="n"/>
      <c r="BI120" s="1958" t="n"/>
      <c r="BJ120" s="3065" t="n"/>
      <c r="BK120" s="3160" t="n"/>
      <c r="BL120" s="3064" t="n"/>
      <c r="BM120" s="3064" t="n"/>
      <c r="BN120" s="3064" t="n"/>
      <c r="BO120" s="3064" t="n"/>
      <c r="BP120" s="3064" t="n"/>
      <c r="BQ120" s="3064" t="n"/>
      <c r="BR120" s="1958" t="n"/>
      <c r="BS120" s="3065" t="n"/>
      <c r="BT120" s="3160" t="n"/>
      <c r="BU120" s="3064" t="n"/>
      <c r="BV120" s="3064" t="n"/>
      <c r="BW120" s="3064" t="n"/>
      <c r="BX120" s="3064" t="n"/>
      <c r="BY120" s="3064" t="n"/>
      <c r="BZ120" s="1958" t="n"/>
      <c r="CA120" s="3028" t="n"/>
      <c r="CB120" s="3160" t="n"/>
      <c r="CC120" s="3064" t="n"/>
      <c r="CD120" s="3064" t="n"/>
      <c r="CE120" s="3064" t="n"/>
      <c r="CF120" s="3064" t="n"/>
      <c r="CG120" s="3064" t="n"/>
      <c r="CH120" s="1958" t="n"/>
      <c r="CI120" s="3028" t="n"/>
      <c r="CJ120" s="3160" t="n"/>
      <c r="CK120" s="3064" t="n"/>
      <c r="CL120" s="3064" t="n"/>
      <c r="CM120" s="3064" t="n"/>
      <c r="CN120" s="3064" t="n"/>
      <c r="CO120" s="3064" t="n"/>
      <c r="CP120" s="1958" t="n"/>
      <c r="CQ120" s="938" t="n"/>
      <c r="CR120" s="3063">
        <f>SUMIF($D$5:$CQ$5,CR$5,$D120:$CQ120)</f>
        <v/>
      </c>
      <c r="CS120" s="3064">
        <f>SUMIF($D$5:$CQ$5,CS$5,$D120:$CQ120)</f>
        <v/>
      </c>
      <c r="CT120" s="3064">
        <f>SUMIF($D$5:$CQ$5,CT$5,$D120:$CQ120)+SUMIF($D$5:$BI$5,CR$5,$D120:$BI120)</f>
        <v/>
      </c>
      <c r="CU120" s="3064">
        <f>+CR120-CS120</f>
        <v/>
      </c>
      <c r="CV120" s="3064">
        <f>+CR120-CT120</f>
        <v/>
      </c>
      <c r="CW120" s="3064">
        <f>SUMIF($D$5:$CQ$5,CW$5,$D120:$CQ120)</f>
        <v/>
      </c>
      <c r="CX120" s="1958">
        <f>IFERROR(CR120/CW120-1, "-")</f>
        <v/>
      </c>
      <c r="CY120" s="1137" t="n"/>
      <c r="CZ120" s="3066" t="n">
        <v>25.000008</v>
      </c>
      <c r="DA120" s="3064" t="n">
        <v>22.250006</v>
      </c>
      <c r="DB120" s="3064" t="n"/>
      <c r="DC120" s="3064" t="n"/>
      <c r="DD120" s="3064" t="n">
        <v>11.7</v>
      </c>
      <c r="DE120" s="1958">
        <f>+CZ120/DD120-1</f>
        <v/>
      </c>
      <c r="DF120" s="1958">
        <f>+DA120/DD120-1</f>
        <v/>
      </c>
      <c r="DG120" s="409">
        <f>+DB120/DD120-1</f>
        <v/>
      </c>
      <c r="DH120" s="409">
        <f>+DC120/DD120-1</f>
        <v/>
      </c>
      <c r="DI120" s="3051" t="n"/>
      <c r="DJ120" s="3041">
        <f>SUM(D120,J120,P120,V120,AD120,AL120,AU120,BC120,BK120,BT120,CB120,CJ120)-CR120</f>
        <v/>
      </c>
      <c r="DK120" s="3041">
        <f>SUM(E120,K120,Q120,W120,AE120,AM120,AV120,BD120,BL120,BU120,CC120,CK120)-CS120</f>
        <v/>
      </c>
      <c r="DL120" s="3041">
        <f>SUM(G120,M120,S120,AA120,AI120,AR120,AZ120,BH120,BQ120,BY120,CG120,CO120)-CW120</f>
        <v/>
      </c>
      <c r="DM120" s="3041">
        <f>SUM(D120,J120,P120,V120,AD120,AL120,AU120,BC120,,BN120,BV120,CD120,CL120)-CT120</f>
        <v/>
      </c>
      <c r="DN120" s="3051" t="n"/>
      <c r="DO120" s="3051" t="n"/>
      <c r="DP120" s="3161" t="n">
        <v>7700000</v>
      </c>
      <c r="DQ120" s="3053">
        <f>-CR120+DP120/10^6</f>
        <v/>
      </c>
      <c r="DR120" s="3041">
        <f>SUM(E120,K120,Q120,W120,AE120,AM120,AV120,BD120,BL120,BU120,CC120,CK120)-CS120</f>
        <v/>
      </c>
      <c r="DS120" s="3041">
        <f>SUM(D120,J120,P120,V120,AD120,AL120,AU120,BC120,,BN120,BV120,CD120,CL120)-CT120</f>
        <v/>
      </c>
      <c r="DT120" s="3054" t="n"/>
      <c r="DU120" s="865" t="n">
        <v>-10.25</v>
      </c>
      <c r="DV120" s="3055">
        <f>DU120-CJ120</f>
        <v/>
      </c>
      <c r="DX120" s="2878">
        <f>(CS120-CZ120)*10^6</f>
        <v/>
      </c>
      <c r="DY120" s="2878">
        <f>(CT120-DC120)*10^6</f>
        <v/>
      </c>
      <c r="DZ120" s="2878">
        <f>(CW120-DD120)*10^6</f>
        <v/>
      </c>
      <c r="EB120" s="3056" t="n"/>
    </row>
    <row customFormat="1" customHeight="1" hidden="1" ht="16" outlineLevel="1" r="121" s="424">
      <c r="A121" s="406" t="n"/>
      <c r="B121" s="1986" t="inlineStr">
        <is>
          <t>HONORAIRES AUDITEURS</t>
        </is>
      </c>
      <c r="C121" s="2272" t="inlineStr">
        <is>
          <t>Opex115</t>
        </is>
      </c>
      <c r="D121" s="3063" t="n">
        <v>5.582604</v>
      </c>
      <c r="E121" s="3064" t="n">
        <v>5.83333333333333</v>
      </c>
      <c r="F121" s="3064" t="n"/>
      <c r="G121" s="3064" t="n">
        <v>8.582604999999999</v>
      </c>
      <c r="H121" s="1958" t="n"/>
      <c r="I121" s="1031" t="n"/>
      <c r="J121" s="3063" t="n">
        <v>5.582606</v>
      </c>
      <c r="K121" s="3064" t="n">
        <v>5.83333333333333</v>
      </c>
      <c r="L121" s="3064" t="n"/>
      <c r="M121" s="3064" t="n">
        <v>-1.467394</v>
      </c>
      <c r="N121" s="1958" t="n"/>
      <c r="O121" s="938" t="n"/>
      <c r="P121" s="3063" t="n">
        <v>5.582606</v>
      </c>
      <c r="Q121" s="3064" t="n">
        <v>5.83333333333333</v>
      </c>
      <c r="R121" s="3064" t="n"/>
      <c r="S121" s="3064" t="n">
        <v>5.582604</v>
      </c>
      <c r="T121" s="1958" t="n"/>
      <c r="U121" s="3058" t="n"/>
      <c r="V121" s="3063" t="n">
        <v>5.582604</v>
      </c>
      <c r="W121" s="3064" t="n">
        <v>5.83333333333333</v>
      </c>
      <c r="X121" s="3064" t="n">
        <v>5.83333333333333</v>
      </c>
      <c r="Y121" s="3064" t="n"/>
      <c r="Z121" s="3064" t="n"/>
      <c r="AA121" s="3064" t="n">
        <v>5.582605</v>
      </c>
      <c r="AB121" s="1958" t="n"/>
      <c r="AC121" s="938" t="n"/>
      <c r="AD121" s="3063" t="n">
        <v>-16.638563</v>
      </c>
      <c r="AE121" s="3064" t="n">
        <v>5.83333333333333</v>
      </c>
      <c r="AF121" s="3064" t="n">
        <v>5.83333333333333</v>
      </c>
      <c r="AG121" s="3064" t="n"/>
      <c r="AH121" s="3064" t="n"/>
      <c r="AI121" s="3064" t="n">
        <v>3.232606</v>
      </c>
      <c r="AJ121" s="1958" t="n"/>
      <c r="AK121" s="938" t="n"/>
      <c r="AL121" s="3063" t="n">
        <v>5.582605</v>
      </c>
      <c r="AM121" s="3064" t="n">
        <v>5.833333333333333</v>
      </c>
      <c r="AN121" s="3064" t="n"/>
      <c r="AO121" s="3064" t="n"/>
      <c r="AP121" s="3064" t="n"/>
      <c r="AQ121" s="3064" t="n"/>
      <c r="AR121" s="3064" t="n"/>
      <c r="AS121" s="1958" t="n"/>
      <c r="AT121" s="3059" t="n"/>
      <c r="AU121" s="3063" t="n"/>
      <c r="AV121" s="3064" t="n"/>
      <c r="AW121" s="3064" t="n"/>
      <c r="AX121" s="3064" t="n"/>
      <c r="AY121" s="3064" t="n"/>
      <c r="AZ121" s="3064" t="n"/>
      <c r="BA121" s="1958" t="n"/>
      <c r="BB121" s="938" t="n"/>
      <c r="BC121" s="3063" t="n"/>
      <c r="BD121" s="3064" t="n"/>
      <c r="BE121" s="3064" t="n"/>
      <c r="BF121" s="3064" t="n"/>
      <c r="BG121" s="3064" t="n"/>
      <c r="BH121" s="3064" t="n"/>
      <c r="BI121" s="1958" t="n"/>
      <c r="BJ121" s="3065" t="n"/>
      <c r="BK121" s="3063" t="n"/>
      <c r="BL121" s="3064" t="n"/>
      <c r="BM121" s="3064" t="n"/>
      <c r="BN121" s="3064" t="n"/>
      <c r="BO121" s="3064" t="n"/>
      <c r="BP121" s="3064" t="n"/>
      <c r="BQ121" s="3064" t="n"/>
      <c r="BR121" s="1958" t="n"/>
      <c r="BS121" s="3065" t="n"/>
      <c r="BT121" s="3063" t="n"/>
      <c r="BU121" s="3064" t="n"/>
      <c r="BV121" s="3064" t="n"/>
      <c r="BW121" s="3064" t="n"/>
      <c r="BX121" s="3064" t="n"/>
      <c r="BY121" s="3064" t="n"/>
      <c r="BZ121" s="1958" t="n"/>
      <c r="CA121" s="3028" t="n"/>
      <c r="CB121" s="3063" t="n"/>
      <c r="CC121" s="3064" t="n"/>
      <c r="CD121" s="3064" t="n"/>
      <c r="CE121" s="3064" t="n"/>
      <c r="CF121" s="3064" t="n"/>
      <c r="CG121" s="3064" t="n"/>
      <c r="CH121" s="1958" t="n"/>
      <c r="CI121" s="3028" t="n"/>
      <c r="CJ121" s="3063" t="n"/>
      <c r="CK121" s="3064" t="n"/>
      <c r="CL121" s="3064" t="n"/>
      <c r="CM121" s="3064" t="n"/>
      <c r="CN121" s="3064" t="n"/>
      <c r="CO121" s="3064" t="n"/>
      <c r="CP121" s="1958" t="n"/>
      <c r="CQ121" s="938" t="n"/>
      <c r="CR121" s="3063">
        <f>SUMIF($D$5:$CQ$5,CR$5,$D121:$CQ121)</f>
        <v/>
      </c>
      <c r="CS121" s="3064">
        <f>SUMIF($D$5:$CQ$5,CS$5,$D121:$CQ121)</f>
        <v/>
      </c>
      <c r="CT121" s="3064">
        <f>SUMIF($D$5:$CQ$5,CT$5,$D121:$CQ121)+SUMIF($D$5:$BI$5,CR$5,$D121:$BI121)</f>
        <v/>
      </c>
      <c r="CU121" s="3064">
        <f>+CR121-CS121</f>
        <v/>
      </c>
      <c r="CV121" s="3064">
        <f>+CR121-CT121</f>
        <v/>
      </c>
      <c r="CW121" s="3064">
        <f>SUMIF($D$5:$CQ$5,CW$5,$D121:$CQ121)</f>
        <v/>
      </c>
      <c r="CX121" s="1958">
        <f>IFERROR(CR121/CW121-1, "-")</f>
        <v/>
      </c>
      <c r="CY121" s="1137" t="n"/>
      <c r="CZ121" s="3066" t="n">
        <v>70</v>
      </c>
      <c r="DA121" s="3064" t="n">
        <v>69.247816</v>
      </c>
      <c r="DB121" s="3064" t="n"/>
      <c r="DC121" s="3064" t="n"/>
      <c r="DD121" s="3064" t="n">
        <v>63.591262</v>
      </c>
      <c r="DE121" s="1958">
        <f>+CZ121/DD121-1</f>
        <v/>
      </c>
      <c r="DF121" s="1958">
        <f>+DA121/DD121-1</f>
        <v/>
      </c>
      <c r="DG121" s="409">
        <f>+DB121/DD121-1</f>
        <v/>
      </c>
      <c r="DH121" s="409">
        <f>+DC121/DD121-1</f>
        <v/>
      </c>
      <c r="DI121" s="3051" t="n"/>
      <c r="DJ121" s="3041">
        <f>SUM(D121,J121,P121,V121,AD121,AL121,AU121,BC121,BK121,BT121,CB121,CJ121)-CR121</f>
        <v/>
      </c>
      <c r="DK121" s="3041">
        <f>SUM(E121,K121,Q121,W121,AE121,AM121,AV121,BD121,BL121,BU121,CC121,CK121)-CS121</f>
        <v/>
      </c>
      <c r="DL121" s="3041">
        <f>SUM(G121,M121,S121,AA121,AI121,AR121,AZ121,BH121,BQ121,BY121,CG121,CO121)-CW121</f>
        <v/>
      </c>
      <c r="DM121" s="3041">
        <f>SUM(D121,J121,P121,V121,AD121,AL121,AU121,BC121,,BN121,BV121,CD121,CL121)-CT121</f>
        <v/>
      </c>
      <c r="DN121" s="3051" t="n"/>
      <c r="DO121" s="3051" t="n"/>
      <c r="DP121" s="3067" t="n">
        <v>58008657</v>
      </c>
      <c r="DQ121" s="3053">
        <f>-CR121+DP121/10^6</f>
        <v/>
      </c>
      <c r="DR121" s="3041">
        <f>SUM(E121,K121,Q121,W121,AE121,AM121,AV121,BD121,BL121,BU121,CC121,CK121)-CS121</f>
        <v/>
      </c>
      <c r="DS121" s="3041">
        <f>SUM(D121,J121,P121,V121,AD121,AL121,AU121,BC121,,BN121,BV121,CD121,CL121)-CT121</f>
        <v/>
      </c>
      <c r="DT121" s="3054" t="n"/>
      <c r="DU121" s="865" t="n">
        <v>5.582605</v>
      </c>
      <c r="DV121" s="3055">
        <f>DU121-CJ121</f>
        <v/>
      </c>
      <c r="DX121" s="2878">
        <f>(CS121-CZ121)*10^6</f>
        <v/>
      </c>
      <c r="DY121" s="2878">
        <f>(CT121-DC121)*10^6</f>
        <v/>
      </c>
      <c r="DZ121" s="2878">
        <f>(CW121-DD121)*10^6</f>
        <v/>
      </c>
      <c r="EB121" s="3056" t="n"/>
    </row>
    <row customFormat="1" customHeight="1" hidden="1" ht="16" outlineLevel="1" r="122" s="424">
      <c r="A122" s="406" t="n"/>
      <c r="B122" s="1986" t="inlineStr">
        <is>
          <t>HONORAIRES DIVERS</t>
        </is>
      </c>
      <c r="C122" s="2272" t="inlineStr">
        <is>
          <t>Opex116</t>
        </is>
      </c>
      <c r="D122" s="3151" t="n">
        <v>137.058797</v>
      </c>
      <c r="E122" s="3064" t="n">
        <v>209.834165974815</v>
      </c>
      <c r="F122" s="3064" t="n"/>
      <c r="G122" s="3064" t="n">
        <v>126.897815</v>
      </c>
      <c r="H122" s="1958" t="n"/>
      <c r="I122" s="1031" t="n"/>
      <c r="J122" s="3151" t="n">
        <v>198.918116</v>
      </c>
      <c r="K122" s="3120" t="n">
        <v>130.334165974815</v>
      </c>
      <c r="L122" s="3064" t="n"/>
      <c r="M122" s="3064" t="n">
        <v>111.327364</v>
      </c>
      <c r="N122" s="1958" t="n"/>
      <c r="O122" s="938" t="n"/>
      <c r="P122" s="3151" t="n">
        <v>339.3658</v>
      </c>
      <c r="Q122" s="3120" t="n">
        <v>140.334165974815</v>
      </c>
      <c r="R122" s="3064" t="n"/>
      <c r="S122" s="3064" t="n">
        <v>82.80032</v>
      </c>
      <c r="T122" s="1958" t="n"/>
      <c r="U122" s="3058" t="n"/>
      <c r="V122" s="3151" t="n">
        <v>228.626114</v>
      </c>
      <c r="W122" s="3120" t="n">
        <v>244.834165974815</v>
      </c>
      <c r="X122" s="3120" t="n">
        <v>236.223054974815</v>
      </c>
      <c r="Y122" s="3064" t="n"/>
      <c r="Z122" s="3071" t="n"/>
      <c r="AA122" s="3064" t="n">
        <v>180.151657</v>
      </c>
      <c r="AB122" s="1958" t="n"/>
      <c r="AC122" s="938" t="n"/>
      <c r="AD122" s="3151" t="n">
        <v>150.293971</v>
      </c>
      <c r="AE122" s="3120" t="n">
        <v>145.144165974815</v>
      </c>
      <c r="AF122" s="3120" t="n">
        <v>170.144165974815</v>
      </c>
      <c r="AG122" s="3064" t="n"/>
      <c r="AH122" s="3071" t="n"/>
      <c r="AI122" s="3064" t="n">
        <v>142.625396</v>
      </c>
      <c r="AJ122" s="1958" t="n"/>
      <c r="AK122" s="938" t="n"/>
      <c r="AL122" s="3151" t="n">
        <v>191.629077</v>
      </c>
      <c r="AM122" s="3120" t="n">
        <v>140.3341659748148</v>
      </c>
      <c r="AN122" s="3120" t="n"/>
      <c r="AO122" s="3120" t="n"/>
      <c r="AP122" s="3064" t="n"/>
      <c r="AQ122" s="3064" t="n"/>
      <c r="AR122" s="3064" t="n"/>
      <c r="AS122" s="1958" t="n"/>
      <c r="AT122" s="3059" t="n"/>
      <c r="AU122" s="3151" t="n"/>
      <c r="AV122" s="3120" t="n"/>
      <c r="AW122" s="3087" t="n"/>
      <c r="AX122" s="3064" t="n"/>
      <c r="AY122" s="3064" t="n"/>
      <c r="AZ122" s="3064" t="n"/>
      <c r="BA122" s="1958" t="n"/>
      <c r="BB122" s="938" t="n"/>
      <c r="BC122" s="3151" t="n"/>
      <c r="BD122" s="3120" t="n"/>
      <c r="BE122" s="3087" t="n"/>
      <c r="BF122" s="3064" t="n"/>
      <c r="BG122" s="3064" t="n"/>
      <c r="BH122" s="3064" t="n"/>
      <c r="BI122" s="1958" t="n"/>
      <c r="BJ122" s="3065" t="n"/>
      <c r="BK122" s="3151" t="n"/>
      <c r="BL122" s="3120" t="n"/>
      <c r="BM122" s="3087" t="n"/>
      <c r="BN122" s="3087" t="n"/>
      <c r="BO122" s="3064" t="n"/>
      <c r="BP122" s="3064" t="n"/>
      <c r="BQ122" s="3064" t="n"/>
      <c r="BR122" s="1958" t="n"/>
      <c r="BS122" s="3065" t="n"/>
      <c r="BT122" s="3151" t="n"/>
      <c r="BU122" s="3120" t="n"/>
      <c r="BV122" s="3087" t="n"/>
      <c r="BW122" s="3064" t="n"/>
      <c r="BX122" s="3064" t="n"/>
      <c r="BY122" s="3064" t="n"/>
      <c r="BZ122" s="1958" t="n"/>
      <c r="CA122" s="3028" t="n"/>
      <c r="CB122" s="3068" t="n"/>
      <c r="CC122" s="3120" t="n"/>
      <c r="CD122" s="3087" t="n"/>
      <c r="CE122" s="3064" t="n"/>
      <c r="CF122" s="3064" t="n"/>
      <c r="CG122" s="3064" t="n"/>
      <c r="CH122" s="1958" t="n"/>
      <c r="CI122" s="3028" t="n"/>
      <c r="CJ122" s="3084" t="n"/>
      <c r="CK122" s="3120" t="n"/>
      <c r="CL122" s="3120" t="n"/>
      <c r="CM122" s="3064" t="n"/>
      <c r="CN122" s="3064" t="n"/>
      <c r="CO122" s="3064" t="n"/>
      <c r="CP122" s="1958" t="n"/>
      <c r="CQ122" s="938" t="n"/>
      <c r="CR122" s="3063">
        <f>SUMIF($D$5:$CQ$5,CR$5,$D122:$CQ122)</f>
        <v/>
      </c>
      <c r="CS122" s="3064">
        <f>SUMIF($D$5:$CQ$5,CS$5,$D122:$CQ122)</f>
        <v/>
      </c>
      <c r="CT122" s="3064">
        <f>SUMIF($D$5:$CQ$5,CT$5,$D122:$CQ122)+SUMIF($D$5:$BI$5,CR$5,$D122:$BI122)</f>
        <v/>
      </c>
      <c r="CU122" s="3064">
        <f>+CR122-CS122</f>
        <v/>
      </c>
      <c r="CV122" s="3064">
        <f>+CR122-CT122</f>
        <v/>
      </c>
      <c r="CW122" s="3064">
        <f>SUMIF($D$5:$CQ$5,CW$5,$D122:$CQ122)</f>
        <v/>
      </c>
      <c r="CX122" s="1958">
        <f>IFERROR(CR122/CW122-1, "-")</f>
        <v/>
      </c>
      <c r="CY122" s="1137" t="n"/>
      <c r="CZ122" s="3066" t="n">
        <v>1986.819991697778</v>
      </c>
      <c r="DA122" s="3120" t="n">
        <v>2198.04909577333</v>
      </c>
      <c r="DB122" s="3120" t="n"/>
      <c r="DC122" s="3087" t="n"/>
      <c r="DD122" s="3120" t="n">
        <v>1748.1142631</v>
      </c>
      <c r="DE122" s="1958">
        <f>+CZ122/DD122-1</f>
        <v/>
      </c>
      <c r="DF122" s="1958">
        <f>+DA122/DD122-1</f>
        <v/>
      </c>
      <c r="DG122" s="409">
        <f>+DB122/DD122-1</f>
        <v/>
      </c>
      <c r="DH122" s="409">
        <f>+DC122/DD122-1</f>
        <v/>
      </c>
      <c r="DI122" s="3051" t="n"/>
      <c r="DJ122" s="3041">
        <f>SUM(D122,J122,P122,V122,AD122,AL122,AU122,BC122,BK122,BT122,CB122,CJ122)-CR122</f>
        <v/>
      </c>
      <c r="DK122" s="3041">
        <f>SUM(E122,K122,Q122,W122,AE122,AM122,AV122,BD122,BL122,BU122,CC122,CK122)-CS122</f>
        <v/>
      </c>
      <c r="DL122" s="3041">
        <f>SUM(G122,M122,S122,AA122,AI122,AR122,AZ122,BH122,BQ122,BY122,CG122,CO122)-CW122</f>
        <v/>
      </c>
      <c r="DM122" s="3041">
        <f>SUM(D122,J122,P122,V122,AD122,AL122,AU122,BC122,,BN122,BV122,CD122,CL122)-CT122</f>
        <v/>
      </c>
      <c r="DN122" s="3051" t="n"/>
      <c r="DO122" s="3051" t="n"/>
      <c r="DP122" s="3152" t="n">
        <v>1604084131</v>
      </c>
      <c r="DQ122" s="3053">
        <f>-CR122+DP122/10^6</f>
        <v/>
      </c>
      <c r="DR122" s="3041">
        <f>SUM(E122,K122,Q122,W122,AE122,AM122,AV122,BD122,BL122,BU122,CC122,CK122)-CS122</f>
        <v/>
      </c>
      <c r="DS122" s="3041">
        <f>SUM(D122,J122,P122,V122,AD122,AL122,AU122,BC122,,BN122,BV122,CD122,CL122)-CT122</f>
        <v/>
      </c>
      <c r="DT122" s="3054" t="n"/>
      <c r="DU122" s="865" t="n">
        <v>188.1514359999998</v>
      </c>
      <c r="DV122" s="3055">
        <f>DU122-CJ122</f>
        <v/>
      </c>
      <c r="DX122" s="2878">
        <f>(CS122-CZ122)*10^6</f>
        <v/>
      </c>
      <c r="DY122" s="2878">
        <f>(CT122-DC122)*10^6</f>
        <v/>
      </c>
      <c r="DZ122" s="2878">
        <f>(CW122-DD122)*10^6</f>
        <v/>
      </c>
      <c r="EB122" s="3056" t="n"/>
    </row>
    <row customFormat="1" customHeight="1" hidden="1" ht="16" outlineLevel="1" r="123" s="424">
      <c r="A123" s="406" t="n"/>
      <c r="B123" s="1986" t="inlineStr">
        <is>
          <t>FRAIS D'ACTES ET DE CONTENTIEU</t>
        </is>
      </c>
      <c r="C123" s="2272" t="inlineStr">
        <is>
          <t>Opex117</t>
        </is>
      </c>
      <c r="D123" s="3063" t="n">
        <v>0</v>
      </c>
      <c r="E123" s="3064" t="n">
        <v>0</v>
      </c>
      <c r="F123" s="3064" t="n"/>
      <c r="G123" s="3064" t="n">
        <v>0</v>
      </c>
      <c r="H123" s="1958" t="n"/>
      <c r="I123" s="1031" t="n"/>
      <c r="J123" s="3063" t="n">
        <v>0</v>
      </c>
      <c r="K123" s="3064" t="n">
        <v>0</v>
      </c>
      <c r="L123" s="3064" t="n"/>
      <c r="M123" s="3064" t="n">
        <v>0</v>
      </c>
      <c r="N123" s="1958" t="n"/>
      <c r="O123" s="938" t="n"/>
      <c r="P123" s="3063" t="n">
        <v>0</v>
      </c>
      <c r="Q123" s="3064" t="n">
        <v>0</v>
      </c>
      <c r="R123" s="3064" t="n"/>
      <c r="S123" s="3064" t="n">
        <v>0</v>
      </c>
      <c r="T123" s="1958" t="n"/>
      <c r="U123" s="3058" t="n"/>
      <c r="V123" s="3063" t="n">
        <v>0</v>
      </c>
      <c r="W123" s="3064" t="n">
        <v>0</v>
      </c>
      <c r="X123" s="3064" t="n">
        <v>0</v>
      </c>
      <c r="Y123" s="3064" t="n"/>
      <c r="Z123" s="3064" t="n"/>
      <c r="AA123" s="3064" t="n">
        <v>0</v>
      </c>
      <c r="AB123" s="1958" t="n"/>
      <c r="AC123" s="938" t="n"/>
      <c r="AD123" s="3063" t="n">
        <v>0</v>
      </c>
      <c r="AE123" s="3064" t="n">
        <v>0</v>
      </c>
      <c r="AF123" s="3064" t="n">
        <v>0</v>
      </c>
      <c r="AG123" s="3064" t="n"/>
      <c r="AH123" s="3064" t="n"/>
      <c r="AI123" s="3064" t="n">
        <v>0</v>
      </c>
      <c r="AJ123" s="1958" t="n"/>
      <c r="AK123" s="938" t="n"/>
      <c r="AL123" s="3063" t="n">
        <v>0</v>
      </c>
      <c r="AM123" s="3064" t="n">
        <v>0</v>
      </c>
      <c r="AN123" s="3064" t="n"/>
      <c r="AO123" s="3064" t="n"/>
      <c r="AP123" s="3064" t="n"/>
      <c r="AQ123" s="3064" t="n"/>
      <c r="AR123" s="3064" t="n"/>
      <c r="AS123" s="1958" t="n"/>
      <c r="AT123" s="3059" t="n"/>
      <c r="AU123" s="3063" t="n"/>
      <c r="AV123" s="3064" t="n"/>
      <c r="AW123" s="3064" t="n"/>
      <c r="AX123" s="3064" t="n"/>
      <c r="AY123" s="3064" t="n"/>
      <c r="AZ123" s="3064" t="n"/>
      <c r="BA123" s="1958" t="n"/>
      <c r="BB123" s="938" t="n"/>
      <c r="BC123" s="3063" t="n"/>
      <c r="BD123" s="3064" t="n"/>
      <c r="BE123" s="3064" t="n"/>
      <c r="BF123" s="3064" t="n"/>
      <c r="BG123" s="3064" t="n"/>
      <c r="BH123" s="3064" t="n"/>
      <c r="BI123" s="1958" t="n"/>
      <c r="BJ123" s="3065" t="n"/>
      <c r="BK123" s="3063" t="n"/>
      <c r="BL123" s="3064" t="n"/>
      <c r="BM123" s="3064" t="n"/>
      <c r="BN123" s="3064" t="n"/>
      <c r="BO123" s="3064" t="n"/>
      <c r="BP123" s="3064" t="n"/>
      <c r="BQ123" s="3064" t="n"/>
      <c r="BR123" s="1958" t="n"/>
      <c r="BS123" s="3065" t="n"/>
      <c r="BT123" s="3063" t="n"/>
      <c r="BU123" s="3064" t="n"/>
      <c r="BV123" s="3064" t="n"/>
      <c r="BW123" s="3064" t="n"/>
      <c r="BX123" s="3064" t="n"/>
      <c r="BY123" s="3064" t="n"/>
      <c r="BZ123" s="1958" t="n"/>
      <c r="CA123" s="3028" t="n"/>
      <c r="CB123" s="3063" t="n"/>
      <c r="CC123" s="3064" t="n"/>
      <c r="CD123" s="3064" t="n"/>
      <c r="CE123" s="3064" t="n"/>
      <c r="CF123" s="3064" t="n"/>
      <c r="CG123" s="3064" t="n"/>
      <c r="CH123" s="1958" t="n"/>
      <c r="CI123" s="3028" t="n"/>
      <c r="CJ123" s="3063" t="n"/>
      <c r="CK123" s="3064" t="n"/>
      <c r="CL123" s="3064" t="n"/>
      <c r="CM123" s="3064" t="n"/>
      <c r="CN123" s="3064" t="n"/>
      <c r="CO123" s="3064" t="n"/>
      <c r="CP123" s="1958" t="n"/>
      <c r="CQ123" s="938" t="n"/>
      <c r="CR123" s="3063">
        <f>SUMIF($D$5:$CQ$5,CR$5,$D123:$CQ123)</f>
        <v/>
      </c>
      <c r="CS123" s="3064">
        <f>SUMIF($D$5:$CQ$5,CS$5,$D123:$CQ123)</f>
        <v/>
      </c>
      <c r="CT123" s="3064">
        <f>SUMIF($D$5:$CQ$5,CT$5,$D123:$CQ123)+SUMIF($D$5:$BI$5,CR$5,$D123:$BI123)</f>
        <v/>
      </c>
      <c r="CU123" s="3064">
        <f>+CR123-CS123</f>
        <v/>
      </c>
      <c r="CV123" s="3064">
        <f>+CR123-CT123</f>
        <v/>
      </c>
      <c r="CW123" s="3064">
        <f>SUMIF($D$5:$CQ$5,CW$5,$D123:$CQ123)</f>
        <v/>
      </c>
      <c r="CX123" s="1958">
        <f>IFERROR(CR123/CW123-1, "-")</f>
        <v/>
      </c>
      <c r="CY123" s="1137" t="n"/>
      <c r="CZ123" s="3066" t="n">
        <v>0</v>
      </c>
      <c r="DA123" s="3064" t="n">
        <v>0</v>
      </c>
      <c r="DB123" s="3064" t="n"/>
      <c r="DC123" s="3064" t="n"/>
      <c r="DD123" s="3064" t="n">
        <v>0</v>
      </c>
      <c r="DE123" s="1958" t="n"/>
      <c r="DF123" s="1958" t="n"/>
      <c r="DG123" s="409" t="n"/>
      <c r="DH123" s="409" t="n"/>
      <c r="DI123" s="3051" t="n"/>
      <c r="DJ123" s="3041">
        <f>SUM(D123,J123,P123,V123,AD123,AL123,AU123,BC123,BK123,BT123,CB123,CJ123)-CR123</f>
        <v/>
      </c>
      <c r="DK123" s="3041">
        <f>SUM(E123,K123,Q123,W123,AE123,AM123,AV123,BD123,BL123,BU123,CC123,CK123)-CS123</f>
        <v/>
      </c>
      <c r="DL123" s="3041">
        <f>SUM(G123,M123,S123,AA123,AI123,AR123,AZ123,BH123,BQ123,BY123,CG123,CO123)-CW123</f>
        <v/>
      </c>
      <c r="DM123" s="3041">
        <f>SUM(D123,J123,P123,V123,AD123,AL123,AU123,BC123,,BN123,BV123,CD123,CL123)-CT123</f>
        <v/>
      </c>
      <c r="DN123" s="3051" t="n"/>
      <c r="DO123" s="3051" t="n"/>
      <c r="DP123" s="3067" t="n">
        <v>0</v>
      </c>
      <c r="DQ123" s="3053">
        <f>-CR123+DP123/10^6</f>
        <v/>
      </c>
      <c r="DR123" s="3041">
        <f>SUM(E123,K123,Q123,W123,AE123,AM123,AV123,BD123,BL123,BU123,CC123,CK123)-CS123</f>
        <v/>
      </c>
      <c r="DS123" s="3041">
        <f>SUM(D123,J123,P123,V123,AD123,AL123,AU123,BC123,,BN123,BV123,CD123,CL123)-CT123</f>
        <v/>
      </c>
      <c r="DT123" s="3054" t="n"/>
      <c r="DU123" s="865" t="n">
        <v>0</v>
      </c>
      <c r="DV123" s="3055">
        <f>DU123-CJ123</f>
        <v/>
      </c>
      <c r="DX123" s="2878">
        <f>(CS123-CZ123)*10^6</f>
        <v/>
      </c>
      <c r="DY123" s="2878">
        <f>(CT123-DC123)*10^6</f>
        <v/>
      </c>
      <c r="DZ123" s="2878">
        <f>(CW123-DD123)*10^6</f>
        <v/>
      </c>
      <c r="EB123" s="3056" t="n"/>
    </row>
    <row customFormat="1" customHeight="1" hidden="1" ht="16" outlineLevel="1" r="124" s="424">
      <c r="A124" s="406" t="n"/>
      <c r="B124" s="1986" t="inlineStr">
        <is>
          <t>TRAVAUX, ACHATS MATERIELS ET EQUIPEMENTS</t>
        </is>
      </c>
      <c r="C124" s="2272" t="inlineStr">
        <is>
          <t>Opex118</t>
        </is>
      </c>
      <c r="D124" s="3063" t="n">
        <v>0</v>
      </c>
      <c r="E124" s="3064" t="n">
        <v>0</v>
      </c>
      <c r="F124" s="3064" t="n"/>
      <c r="G124" s="3064" t="n">
        <v>0</v>
      </c>
      <c r="H124" s="1958" t="n"/>
      <c r="I124" s="1031" t="n"/>
      <c r="J124" s="3063" t="n">
        <v>0</v>
      </c>
      <c r="K124" s="3064" t="n">
        <v>0</v>
      </c>
      <c r="L124" s="3064" t="n"/>
      <c r="M124" s="3064" t="n">
        <v>0</v>
      </c>
      <c r="N124" s="1958" t="n"/>
      <c r="O124" s="938" t="n"/>
      <c r="P124" s="3063" t="n">
        <v>0</v>
      </c>
      <c r="Q124" s="3064" t="n">
        <v>0</v>
      </c>
      <c r="R124" s="3064" t="n"/>
      <c r="S124" s="3064" t="n">
        <v>0</v>
      </c>
      <c r="T124" s="1958" t="n"/>
      <c r="U124" s="3058" t="n"/>
      <c r="V124" s="3063" t="n">
        <v>0</v>
      </c>
      <c r="W124" s="3064" t="n">
        <v>0</v>
      </c>
      <c r="X124" s="3064" t="n">
        <v>0</v>
      </c>
      <c r="Y124" s="3064" t="n"/>
      <c r="Z124" s="3064" t="n"/>
      <c r="AA124" s="3064" t="n">
        <v>0</v>
      </c>
      <c r="AB124" s="1958" t="n"/>
      <c r="AC124" s="938" t="n"/>
      <c r="AD124" s="3063" t="n">
        <v>0</v>
      </c>
      <c r="AE124" s="3064" t="n">
        <v>0</v>
      </c>
      <c r="AF124" s="3064" t="n">
        <v>0</v>
      </c>
      <c r="AG124" s="3064" t="n"/>
      <c r="AH124" s="3064" t="n"/>
      <c r="AI124" s="3064" t="n">
        <v>0</v>
      </c>
      <c r="AJ124" s="1958" t="n"/>
      <c r="AK124" s="938" t="n"/>
      <c r="AL124" s="3063" t="n">
        <v>0</v>
      </c>
      <c r="AM124" s="3064" t="n">
        <v>0</v>
      </c>
      <c r="AN124" s="3064" t="n"/>
      <c r="AO124" s="3064" t="n"/>
      <c r="AP124" s="3064" t="n"/>
      <c r="AQ124" s="3064" t="n"/>
      <c r="AR124" s="3064" t="n"/>
      <c r="AS124" s="1958" t="n"/>
      <c r="AT124" s="3059" t="n"/>
      <c r="AU124" s="3063" t="n"/>
      <c r="AV124" s="3064" t="n"/>
      <c r="AW124" s="3064" t="n"/>
      <c r="AX124" s="3064" t="n"/>
      <c r="AY124" s="3064" t="n"/>
      <c r="AZ124" s="3064" t="n"/>
      <c r="BA124" s="1958" t="n"/>
      <c r="BB124" s="938" t="n"/>
      <c r="BC124" s="3063" t="n"/>
      <c r="BD124" s="3064" t="n"/>
      <c r="BE124" s="3064" t="n"/>
      <c r="BF124" s="3064" t="n"/>
      <c r="BG124" s="3064" t="n"/>
      <c r="BH124" s="3064" t="n"/>
      <c r="BI124" s="1958" t="n"/>
      <c r="BJ124" s="3065" t="n"/>
      <c r="BK124" s="3063" t="n"/>
      <c r="BL124" s="3064" t="n"/>
      <c r="BM124" s="3064" t="n"/>
      <c r="BN124" s="3064" t="n"/>
      <c r="BO124" s="3064" t="n"/>
      <c r="BP124" s="3064" t="n"/>
      <c r="BQ124" s="3064" t="n"/>
      <c r="BR124" s="1958" t="n"/>
      <c r="BS124" s="3065" t="n"/>
      <c r="BT124" s="3063" t="n"/>
      <c r="BU124" s="3064" t="n"/>
      <c r="BV124" s="3064" t="n"/>
      <c r="BW124" s="3064" t="n"/>
      <c r="BX124" s="3064" t="n"/>
      <c r="BY124" s="3064" t="n"/>
      <c r="BZ124" s="1958" t="n"/>
      <c r="CA124" s="3028" t="n"/>
      <c r="CB124" s="3063" t="n"/>
      <c r="CC124" s="3064" t="n"/>
      <c r="CD124" s="3064" t="n"/>
      <c r="CE124" s="3064" t="n"/>
      <c r="CF124" s="3064" t="n"/>
      <c r="CG124" s="3064" t="n"/>
      <c r="CH124" s="1958" t="n"/>
      <c r="CI124" s="3028" t="n"/>
      <c r="CJ124" s="3063" t="n"/>
      <c r="CK124" s="3064" t="n"/>
      <c r="CL124" s="3064" t="n"/>
      <c r="CM124" s="3064" t="n"/>
      <c r="CN124" s="3064" t="n"/>
      <c r="CO124" s="3064" t="n"/>
      <c r="CP124" s="1958" t="n"/>
      <c r="CQ124" s="938" t="n"/>
      <c r="CR124" s="3063">
        <f>SUMIF($D$5:$CQ$5,CR$5,$D124:$CQ124)</f>
        <v/>
      </c>
      <c r="CS124" s="3064">
        <f>SUMIF($D$5:$CQ$5,CS$5,$D124:$CQ124)</f>
        <v/>
      </c>
      <c r="CT124" s="3064">
        <f>SUMIF($D$5:$CQ$5,CT$5,$D124:$CQ124)+SUMIF($D$5:$BI$5,CR$5,$D124:$BI124)</f>
        <v/>
      </c>
      <c r="CU124" s="3064">
        <f>+CR124-CS124</f>
        <v/>
      </c>
      <c r="CV124" s="3064">
        <f>+CR124-CT124</f>
        <v/>
      </c>
      <c r="CW124" s="3064">
        <f>SUMIF($D$5:$CQ$5,CW$5,$D124:$CQ124)</f>
        <v/>
      </c>
      <c r="CX124" s="1958">
        <f>IFERROR(CR124/CW124-1, "-")</f>
        <v/>
      </c>
      <c r="CY124" s="1137" t="n"/>
      <c r="CZ124" s="3066" t="n">
        <v>0</v>
      </c>
      <c r="DA124" s="3064" t="n">
        <v>0</v>
      </c>
      <c r="DB124" s="3064" t="n"/>
      <c r="DC124" s="3064" t="n"/>
      <c r="DD124" s="3064" t="n">
        <v>0</v>
      </c>
      <c r="DE124" s="1958">
        <f>+CZ124/DD124-1</f>
        <v/>
      </c>
      <c r="DF124" s="1958">
        <f>+DA124/DD124-1</f>
        <v/>
      </c>
      <c r="DG124" s="409">
        <f>+DB124/DD124-1</f>
        <v/>
      </c>
      <c r="DH124" s="409">
        <f>+DC124/DD124-1</f>
        <v/>
      </c>
      <c r="DI124" s="3051" t="n"/>
      <c r="DJ124" s="3041">
        <f>SUM(D124,J124,P124,V124,AD124,AL124,AU124,BC124,BK124,BT124,CB124,CJ124)-CR124</f>
        <v/>
      </c>
      <c r="DK124" s="3041">
        <f>SUM(E124,K124,Q124,W124,AE124,AM124,AV124,BD124,BL124,BU124,CC124,CK124)-CS124</f>
        <v/>
      </c>
      <c r="DL124" s="3041">
        <f>SUM(G124,M124,S124,AA124,AI124,AR124,AZ124,BH124,BQ124,BY124,CG124,CO124)-CW124</f>
        <v/>
      </c>
      <c r="DM124" s="3041">
        <f>SUM(D124,J124,P124,V124,AD124,AL124,AU124,BC124,,BN124,BV124,CD124,CL124)-CT124</f>
        <v/>
      </c>
      <c r="DN124" s="3051" t="n"/>
      <c r="DO124" s="3051" t="n"/>
      <c r="DP124" s="3067" t="n">
        <v>0</v>
      </c>
      <c r="DQ124" s="3053">
        <f>-CR124+DP124/10^6</f>
        <v/>
      </c>
      <c r="DR124" s="3041">
        <f>SUM(E124,K124,Q124,W124,AE124,AM124,AV124,BD124,BL124,BU124,CC124,CK124)-CS124</f>
        <v/>
      </c>
      <c r="DS124" s="3041">
        <f>SUM(D124,J124,P124,V124,AD124,AL124,AU124,BC124,,BN124,BV124,CD124,CL124)-CT124</f>
        <v/>
      </c>
      <c r="DT124" s="3054" t="n"/>
      <c r="DU124" s="865" t="n">
        <v>0</v>
      </c>
      <c r="DV124" s="3055">
        <f>DU124-CJ124</f>
        <v/>
      </c>
      <c r="DX124" s="2878">
        <f>(CS124-CZ124)*10^6</f>
        <v/>
      </c>
      <c r="DY124" s="2878">
        <f>(CT124-DC124)*10^6</f>
        <v/>
      </c>
      <c r="DZ124" s="2878">
        <f>(CW124-DD124)*10^6</f>
        <v/>
      </c>
      <c r="EB124" s="3056" t="n"/>
    </row>
    <row customFormat="1" customHeight="1" hidden="1" ht="16" outlineLevel="1" r="125" s="424">
      <c r="A125" s="406" t="n"/>
      <c r="B125" s="1986" t="inlineStr">
        <is>
          <t>FRAIS DE GESTION ROAMING CHAMB</t>
        </is>
      </c>
      <c r="C125" s="2272" t="inlineStr">
        <is>
          <t>Opex119</t>
        </is>
      </c>
      <c r="D125" s="3063" t="n">
        <v>9.118099000000001</v>
      </c>
      <c r="E125" s="3064" t="n">
        <v>3.5</v>
      </c>
      <c r="F125" s="3064" t="n"/>
      <c r="G125" s="3064" t="n">
        <v>4.855286</v>
      </c>
      <c r="H125" s="1958" t="n"/>
      <c r="I125" s="1031" t="n"/>
      <c r="J125" s="3063" t="n">
        <v>9.118099000000001</v>
      </c>
      <c r="K125" s="3064" t="n">
        <v>3.5</v>
      </c>
      <c r="L125" s="3064" t="n"/>
      <c r="M125" s="3064" t="n">
        <v>4.855286</v>
      </c>
      <c r="N125" s="1958" t="n"/>
      <c r="O125" s="938" t="n"/>
      <c r="P125" s="3063" t="n">
        <v>5.199308</v>
      </c>
      <c r="Q125" s="3064" t="n">
        <v>3.5</v>
      </c>
      <c r="R125" s="3064" t="n"/>
      <c r="S125" s="3064" t="n">
        <v>4.855286</v>
      </c>
      <c r="T125" s="1958" t="n"/>
      <c r="U125" s="3058" t="n"/>
      <c r="V125" s="3063" t="n">
        <v>9.293886000000001</v>
      </c>
      <c r="W125" s="3064" t="n">
        <v>3.5</v>
      </c>
      <c r="X125" s="3064" t="n">
        <v>3.5</v>
      </c>
      <c r="Y125" s="3064" t="n"/>
      <c r="Z125" s="3064" t="n"/>
      <c r="AA125" s="3064" t="n">
        <v>4.855286</v>
      </c>
      <c r="AB125" s="1958" t="n"/>
      <c r="AC125" s="938" t="n"/>
      <c r="AD125" s="3063" t="n">
        <v>8.961122</v>
      </c>
      <c r="AE125" s="3064" t="n">
        <v>3.5</v>
      </c>
      <c r="AF125" s="3064" t="n">
        <v>3.5</v>
      </c>
      <c r="AG125" s="3064" t="n"/>
      <c r="AH125" s="3064" t="n"/>
      <c r="AI125" s="3064" t="n">
        <v>22.592551</v>
      </c>
      <c r="AJ125" s="1958" t="n"/>
      <c r="AK125" s="938" t="n"/>
      <c r="AL125" s="3063" t="n">
        <v>8.961122</v>
      </c>
      <c r="AM125" s="3064" t="n">
        <v>3.5</v>
      </c>
      <c r="AN125" s="3064" t="n"/>
      <c r="AO125" s="3064" t="n"/>
      <c r="AP125" s="3064" t="n"/>
      <c r="AQ125" s="3064" t="n"/>
      <c r="AR125" s="3064" t="n"/>
      <c r="AS125" s="1958" t="n"/>
      <c r="AT125" s="3059" t="n"/>
      <c r="AU125" s="3063" t="n"/>
      <c r="AV125" s="3064" t="n"/>
      <c r="AW125" s="3064" t="n"/>
      <c r="AX125" s="3064" t="n"/>
      <c r="AY125" s="3064" t="n"/>
      <c r="AZ125" s="3064" t="n"/>
      <c r="BA125" s="1958" t="n"/>
      <c r="BB125" s="938" t="n"/>
      <c r="BC125" s="3063" t="n"/>
      <c r="BD125" s="3064" t="n"/>
      <c r="BE125" s="3064" t="n"/>
      <c r="BF125" s="3064" t="n"/>
      <c r="BG125" s="3064" t="n"/>
      <c r="BH125" s="3064" t="n"/>
      <c r="BI125" s="1958" t="n"/>
      <c r="BJ125" s="3065" t="n"/>
      <c r="BK125" s="3063" t="n"/>
      <c r="BL125" s="3064" t="n"/>
      <c r="BM125" s="3064" t="n"/>
      <c r="BN125" s="3064" t="n"/>
      <c r="BO125" s="3064" t="n"/>
      <c r="BP125" s="3064" t="n"/>
      <c r="BQ125" s="3064" t="n"/>
      <c r="BR125" s="1958" t="n"/>
      <c r="BS125" s="3065" t="n"/>
      <c r="BT125" s="3063" t="n"/>
      <c r="BU125" s="3064" t="n"/>
      <c r="BV125" s="3064" t="n"/>
      <c r="BW125" s="3064" t="n"/>
      <c r="BX125" s="3064" t="n"/>
      <c r="BY125" s="3064" t="n"/>
      <c r="BZ125" s="1958" t="n"/>
      <c r="CA125" s="3028" t="n"/>
      <c r="CB125" s="3063" t="n"/>
      <c r="CC125" s="3064" t="n"/>
      <c r="CD125" s="3064" t="n"/>
      <c r="CE125" s="3064" t="n"/>
      <c r="CF125" s="3064" t="n"/>
      <c r="CG125" s="3064" t="n"/>
      <c r="CH125" s="1958" t="n"/>
      <c r="CI125" s="3028" t="n"/>
      <c r="CJ125" s="3063" t="n"/>
      <c r="CK125" s="3064" t="n"/>
      <c r="CL125" s="3064" t="n"/>
      <c r="CM125" s="3064" t="n"/>
      <c r="CN125" s="3064" t="n"/>
      <c r="CO125" s="3064" t="n"/>
      <c r="CP125" s="1958" t="n"/>
      <c r="CQ125" s="938" t="n"/>
      <c r="CR125" s="3063">
        <f>SUMIF($D$5:$CQ$5,CR$5,$D125:$CQ125)</f>
        <v/>
      </c>
      <c r="CS125" s="3064">
        <f>SUMIF($D$5:$CQ$5,CS$5,$D125:$CQ125)</f>
        <v/>
      </c>
      <c r="CT125" s="3064">
        <f>SUMIF($D$5:$CQ$5,CT$5,$D125:$CQ125)+SUMIF($D$5:$BI$5,CR$5,$D125:$BI125)</f>
        <v/>
      </c>
      <c r="CU125" s="3064">
        <f>+CR125-CS125</f>
        <v/>
      </c>
      <c r="CV125" s="3064">
        <f>+CR125-CT125</f>
        <v/>
      </c>
      <c r="CW125" s="3064">
        <f>SUMIF($D$5:$CQ$5,CW$5,$D125:$CQ125)</f>
        <v/>
      </c>
      <c r="CX125" s="1958">
        <f>IFERROR(CR125/CW125-1, "-")</f>
        <v/>
      </c>
      <c r="CY125" s="1137" t="n"/>
      <c r="CZ125" s="3066" t="n">
        <v>42</v>
      </c>
      <c r="DA125" s="3064" t="n">
        <v>54.935506</v>
      </c>
      <c r="DB125" s="3064" t="n"/>
      <c r="DC125" s="3064" t="n"/>
      <c r="DD125" s="3064" t="n">
        <v>110.146392</v>
      </c>
      <c r="DE125" s="1958">
        <f>+CZ125/DD125-1</f>
        <v/>
      </c>
      <c r="DF125" s="1958">
        <f>+DA125/DD125-1</f>
        <v/>
      </c>
      <c r="DG125" s="409">
        <f>+DB125/DD125-1</f>
        <v/>
      </c>
      <c r="DH125" s="409">
        <f>+DC125/DD125-1</f>
        <v/>
      </c>
      <c r="DI125" s="3051" t="n"/>
      <c r="DJ125" s="3041">
        <f>SUM(D125,J125,P125,V125,AD125,AL125,AU125,BC125,BK125,BT125,CB125,CJ125)-CR125</f>
        <v/>
      </c>
      <c r="DK125" s="3041">
        <f>SUM(E125,K125,Q125,W125,AE125,AM125,AV125,BD125,BL125,BU125,CC125,CK125)-CS125</f>
        <v/>
      </c>
      <c r="DL125" s="3041">
        <f>SUM(G125,M125,S125,AA125,AI125,AR125,AZ125,BH125,BQ125,BY125,CG125,CO125)-CW125</f>
        <v/>
      </c>
      <c r="DM125" s="3041">
        <f>SUM(D125,J125,P125,V125,AD125,AL125,AU125,BC125,,BN125,BV125,CD125,CL125)-CT125</f>
        <v/>
      </c>
      <c r="DN125" s="3051" t="n"/>
      <c r="DO125" s="3051" t="n"/>
      <c r="DP125" s="3067" t="n">
        <v>101516115</v>
      </c>
      <c r="DQ125" s="3053">
        <f>-CR125+DP125/10^6</f>
        <v/>
      </c>
      <c r="DR125" s="3041">
        <f>SUM(E125,K125,Q125,W125,AE125,AM125,AV125,BD125,BL125,BU125,CC125,CK125)-CS125</f>
        <v/>
      </c>
      <c r="DS125" s="3041">
        <f>SUM(D125,J125,P125,V125,AD125,AL125,AU125,BC125,,BN125,BV125,CD125,CL125)-CT125</f>
        <v/>
      </c>
      <c r="DT125" s="3054" t="n"/>
      <c r="DU125" s="865" t="n">
        <v>8.630277</v>
      </c>
      <c r="DV125" s="3055">
        <f>DU125-CJ125</f>
        <v/>
      </c>
      <c r="DX125" s="2878">
        <f>(CS125-CZ125)*10^6</f>
        <v/>
      </c>
      <c r="DY125" s="2878">
        <f>(CT125-DC125)*10^6</f>
        <v/>
      </c>
      <c r="DZ125" s="2878">
        <f>(CW125-DD125)*10^6</f>
        <v/>
      </c>
      <c r="EB125" s="3056" t="n"/>
    </row>
    <row customFormat="1" customHeight="1" hidden="1" ht="16" outlineLevel="1" r="126" s="424">
      <c r="A126" s="406" t="n"/>
      <c r="B126" s="1986" t="inlineStr">
        <is>
          <t>AUTRES FRAIS DE TRANSPORTS</t>
        </is>
      </c>
      <c r="C126" s="2272" t="inlineStr">
        <is>
          <t>Opex120</t>
        </is>
      </c>
      <c r="D126" s="3063" t="n">
        <v>0</v>
      </c>
      <c r="E126" s="3064" t="n">
        <v>0</v>
      </c>
      <c r="F126" s="3064" t="n"/>
      <c r="G126" s="3064" t="n">
        <v>0</v>
      </c>
      <c r="H126" s="1958" t="n"/>
      <c r="I126" s="1031" t="n"/>
      <c r="J126" s="3063" t="n">
        <v>0</v>
      </c>
      <c r="K126" s="3064" t="n">
        <v>0</v>
      </c>
      <c r="L126" s="3064" t="n"/>
      <c r="M126" s="3064" t="n">
        <v>0</v>
      </c>
      <c r="N126" s="1958" t="n"/>
      <c r="O126" s="938" t="n"/>
      <c r="P126" s="3063" t="n">
        <v>0</v>
      </c>
      <c r="Q126" s="3064" t="n">
        <v>0</v>
      </c>
      <c r="R126" s="3064" t="n"/>
      <c r="S126" s="3064" t="n">
        <v>0</v>
      </c>
      <c r="T126" s="1958" t="n"/>
      <c r="U126" s="3058" t="n"/>
      <c r="V126" s="3063" t="n">
        <v>0</v>
      </c>
      <c r="W126" s="3064" t="n">
        <v>0</v>
      </c>
      <c r="X126" s="3064" t="n">
        <v>0</v>
      </c>
      <c r="Y126" s="3064" t="n"/>
      <c r="Z126" s="3064" t="n"/>
      <c r="AA126" s="3064" t="n">
        <v>0</v>
      </c>
      <c r="AB126" s="1958" t="n"/>
      <c r="AC126" s="938" t="n"/>
      <c r="AD126" s="3063" t="n">
        <v>0</v>
      </c>
      <c r="AE126" s="3064" t="n">
        <v>0</v>
      </c>
      <c r="AF126" s="3064" t="n">
        <v>0</v>
      </c>
      <c r="AG126" s="3064" t="n"/>
      <c r="AH126" s="3064" t="n"/>
      <c r="AI126" s="3064" t="n">
        <v>0</v>
      </c>
      <c r="AJ126" s="1958" t="n"/>
      <c r="AK126" s="938" t="n"/>
      <c r="AL126" s="3063" t="n"/>
      <c r="AM126" s="3064" t="n">
        <v>0</v>
      </c>
      <c r="AN126" s="3064" t="n"/>
      <c r="AO126" s="3064" t="n"/>
      <c r="AP126" s="3064" t="n"/>
      <c r="AQ126" s="3064" t="n"/>
      <c r="AR126" s="3064" t="n"/>
      <c r="AS126" s="1958" t="n"/>
      <c r="AT126" s="3059" t="n"/>
      <c r="AU126" s="3063" t="n"/>
      <c r="AV126" s="3064" t="n"/>
      <c r="AW126" s="3064" t="n"/>
      <c r="AX126" s="3064" t="n"/>
      <c r="AY126" s="3064" t="n"/>
      <c r="AZ126" s="3064" t="n"/>
      <c r="BA126" s="1958" t="n"/>
      <c r="BB126" s="938" t="n"/>
      <c r="BC126" s="3063" t="n"/>
      <c r="BD126" s="3064" t="n"/>
      <c r="BE126" s="3064" t="n"/>
      <c r="BF126" s="3064" t="n"/>
      <c r="BG126" s="3064" t="n"/>
      <c r="BH126" s="3064" t="n"/>
      <c r="BI126" s="1958" t="n"/>
      <c r="BJ126" s="3065" t="n"/>
      <c r="BK126" s="3063" t="n"/>
      <c r="BL126" s="3064" t="n"/>
      <c r="BM126" s="3064" t="n"/>
      <c r="BN126" s="3064" t="n"/>
      <c r="BO126" s="3064" t="n"/>
      <c r="BP126" s="3064" t="n"/>
      <c r="BQ126" s="3064" t="n"/>
      <c r="BR126" s="1958" t="n"/>
      <c r="BS126" s="3065" t="n"/>
      <c r="BT126" s="3063" t="n"/>
      <c r="BU126" s="3064" t="n"/>
      <c r="BV126" s="3064" t="n"/>
      <c r="BW126" s="3064" t="n"/>
      <c r="BX126" s="3064" t="n"/>
      <c r="BY126" s="3064" t="n"/>
      <c r="BZ126" s="1958" t="n"/>
      <c r="CA126" s="3028" t="n"/>
      <c r="CB126" s="3063" t="n"/>
      <c r="CC126" s="3064" t="n"/>
      <c r="CD126" s="3064" t="n"/>
      <c r="CE126" s="3064" t="n"/>
      <c r="CF126" s="3064" t="n"/>
      <c r="CG126" s="3064" t="n"/>
      <c r="CH126" s="1958" t="n"/>
      <c r="CI126" s="3028" t="n"/>
      <c r="CJ126" s="3063" t="n"/>
      <c r="CK126" s="3064" t="n"/>
      <c r="CL126" s="3064" t="n"/>
      <c r="CM126" s="3064" t="n"/>
      <c r="CN126" s="3064" t="n"/>
      <c r="CO126" s="3064" t="n"/>
      <c r="CP126" s="1958" t="n"/>
      <c r="CQ126" s="938" t="n"/>
      <c r="CR126" s="3063">
        <f>SUMIF($D$5:$CQ$5,CR$5,$D126:$CQ126)</f>
        <v/>
      </c>
      <c r="CS126" s="3064">
        <f>SUMIF($D$5:$CQ$5,CS$5,$D126:$CQ126)</f>
        <v/>
      </c>
      <c r="CT126" s="3064">
        <f>SUMIF($D$5:$CQ$5,CT$5,$D126:$CQ126)+SUMIF($D$5:$BI$5,CR$5,$D126:$BI126)</f>
        <v/>
      </c>
      <c r="CU126" s="3064">
        <f>+CR126-CS126</f>
        <v/>
      </c>
      <c r="CV126" s="3064">
        <f>+CR126-CT126</f>
        <v/>
      </c>
      <c r="CW126" s="3064">
        <f>SUMIF($D$5:$CQ$5,CW$5,$D126:$CQ126)</f>
        <v/>
      </c>
      <c r="CX126" s="1958">
        <f>IFERROR(CR126/CW126-1, "-")</f>
        <v/>
      </c>
      <c r="CY126" s="1137" t="n"/>
      <c r="CZ126" s="3066" t="n">
        <v>0</v>
      </c>
      <c r="DA126" s="3064" t="n">
        <v>0</v>
      </c>
      <c r="DB126" s="3064" t="n"/>
      <c r="DC126" s="3064" t="n"/>
      <c r="DD126" s="3064" t="n">
        <v>0</v>
      </c>
      <c r="DE126" s="1958" t="n"/>
      <c r="DF126" s="1958" t="n"/>
      <c r="DG126" s="409" t="n"/>
      <c r="DH126" s="409" t="n"/>
      <c r="DI126" s="3051" t="n"/>
      <c r="DJ126" s="3041">
        <f>SUM(D126,J126,P126,V126,AD126,AL126,AU126,BC126,BK126,BT126,CB126,CJ126)-CR126</f>
        <v/>
      </c>
      <c r="DK126" s="3041">
        <f>SUM(E126,K126,Q126,W126,AE126,AM126,AV126,BD126,BL126,BU126,CC126,CK126)-CS126</f>
        <v/>
      </c>
      <c r="DL126" s="3041">
        <f>SUM(G126,M126,S126,AA126,AI126,AR126,AZ126,BH126,BQ126,BY126,CG126,CO126)-CW126</f>
        <v/>
      </c>
      <c r="DM126" s="3041">
        <f>SUM(D126,J126,P126,V126,AD126,AL126,AU126,BC126,,BN126,BV126,CD126,CL126)-CT126</f>
        <v/>
      </c>
      <c r="DN126" s="3051" t="n"/>
      <c r="DO126" s="3051" t="n"/>
      <c r="DP126" s="3067" t="n">
        <v>0</v>
      </c>
      <c r="DQ126" s="3053">
        <f>-CR126+DP126/10^6</f>
        <v/>
      </c>
      <c r="DR126" s="3041">
        <f>SUM(E126,K126,Q126,W126,AE126,AM126,AV126,BD126,BL126,BU126,CC126,CK126)-CS126</f>
        <v/>
      </c>
      <c r="DS126" s="3041">
        <f>SUM(D126,J126,P126,V126,AD126,AL126,AU126,BC126,,BN126,BV126,CD126,CL126)-CT126</f>
        <v/>
      </c>
      <c r="DT126" s="3054" t="n"/>
      <c r="DU126" s="865" t="n">
        <v>0</v>
      </c>
      <c r="DV126" s="3055">
        <f>DU126-CJ126</f>
        <v/>
      </c>
      <c r="DX126" s="2878">
        <f>(CS126-CZ126)*10^6</f>
        <v/>
      </c>
      <c r="DY126" s="2878">
        <f>(CT126-DC126)*10^6</f>
        <v/>
      </c>
      <c r="DZ126" s="2878">
        <f>(CW126-DD126)*10^6</f>
        <v/>
      </c>
      <c r="EB126" s="3056" t="n"/>
    </row>
    <row customFormat="1" customHeight="1" hidden="1" ht="16" outlineLevel="1" r="127" s="424">
      <c r="A127" s="406" t="n"/>
      <c r="B127" s="1986" t="inlineStr">
        <is>
          <t>ETUDES ET RECHERCHES</t>
        </is>
      </c>
      <c r="C127" s="2272" t="inlineStr">
        <is>
          <t>Opex121</t>
        </is>
      </c>
      <c r="D127" s="3063" t="n">
        <v>0</v>
      </c>
      <c r="E127" s="3064" t="n">
        <v>0</v>
      </c>
      <c r="F127" s="3064" t="n"/>
      <c r="G127" s="3064" t="n">
        <v>0</v>
      </c>
      <c r="H127" s="1958" t="n"/>
      <c r="I127" s="1031" t="n"/>
      <c r="J127" s="3063" t="n">
        <v>0</v>
      </c>
      <c r="K127" s="3064" t="n">
        <v>0</v>
      </c>
      <c r="L127" s="3064" t="n"/>
      <c r="M127" s="3064" t="n">
        <v>0</v>
      </c>
      <c r="N127" s="1958" t="n"/>
      <c r="O127" s="938" t="n"/>
      <c r="P127" s="3063" t="n">
        <v>0</v>
      </c>
      <c r="Q127" s="3064" t="n">
        <v>0</v>
      </c>
      <c r="R127" s="3064" t="n"/>
      <c r="S127" s="3064" t="n">
        <v>0</v>
      </c>
      <c r="T127" s="1958" t="n"/>
      <c r="U127" s="3058" t="n"/>
      <c r="V127" s="3063" t="n">
        <v>0</v>
      </c>
      <c r="W127" s="3064" t="n">
        <v>0</v>
      </c>
      <c r="X127" s="3064" t="n">
        <v>0</v>
      </c>
      <c r="Y127" s="3064" t="n"/>
      <c r="Z127" s="3064" t="n"/>
      <c r="AA127" s="3064" t="n">
        <v>0</v>
      </c>
      <c r="AB127" s="1958" t="n"/>
      <c r="AC127" s="938" t="n"/>
      <c r="AD127" s="3063" t="n">
        <v>0</v>
      </c>
      <c r="AE127" s="3064" t="n">
        <v>0</v>
      </c>
      <c r="AF127" s="3064" t="n">
        <v>0</v>
      </c>
      <c r="AG127" s="3064" t="n"/>
      <c r="AH127" s="3064" t="n"/>
      <c r="AI127" s="3064" t="n">
        <v>0</v>
      </c>
      <c r="AJ127" s="1958" t="n"/>
      <c r="AK127" s="938" t="n"/>
      <c r="AL127" s="3063" t="n">
        <v>0</v>
      </c>
      <c r="AM127" s="3064" t="n">
        <v>0</v>
      </c>
      <c r="AN127" s="3064" t="n"/>
      <c r="AO127" s="3064" t="n"/>
      <c r="AP127" s="3064" t="n"/>
      <c r="AQ127" s="3064" t="n"/>
      <c r="AR127" s="3064" t="n"/>
      <c r="AS127" s="1958" t="n"/>
      <c r="AT127" s="3059" t="n"/>
      <c r="AU127" s="3063" t="n"/>
      <c r="AV127" s="3064" t="n"/>
      <c r="AW127" s="3064" t="n"/>
      <c r="AX127" s="3064" t="n"/>
      <c r="AY127" s="3064" t="n"/>
      <c r="AZ127" s="3064" t="n"/>
      <c r="BA127" s="1958" t="n"/>
      <c r="BB127" s="938" t="n"/>
      <c r="BC127" s="3063" t="n"/>
      <c r="BD127" s="3064" t="n"/>
      <c r="BE127" s="3064" t="n"/>
      <c r="BF127" s="3064" t="n"/>
      <c r="BG127" s="3064" t="n"/>
      <c r="BH127" s="3064" t="n"/>
      <c r="BI127" s="1958" t="n"/>
      <c r="BJ127" s="3065" t="n"/>
      <c r="BK127" s="3063" t="n"/>
      <c r="BL127" s="3064" t="n"/>
      <c r="BM127" s="3064" t="n"/>
      <c r="BN127" s="3064" t="n"/>
      <c r="BO127" s="3064" t="n"/>
      <c r="BP127" s="3064" t="n"/>
      <c r="BQ127" s="3064" t="n"/>
      <c r="BR127" s="1958" t="n"/>
      <c r="BS127" s="3065" t="n"/>
      <c r="BT127" s="3063" t="n"/>
      <c r="BU127" s="3064" t="n"/>
      <c r="BV127" s="3064" t="n"/>
      <c r="BW127" s="3064" t="n"/>
      <c r="BX127" s="3064" t="n"/>
      <c r="BY127" s="3064" t="n"/>
      <c r="BZ127" s="1958" t="n"/>
      <c r="CA127" s="3028" t="n"/>
      <c r="CB127" s="3063" t="n"/>
      <c r="CC127" s="3064" t="n"/>
      <c r="CD127" s="3064" t="n"/>
      <c r="CE127" s="3064" t="n"/>
      <c r="CF127" s="3064" t="n"/>
      <c r="CG127" s="3064" t="n"/>
      <c r="CH127" s="1958" t="n"/>
      <c r="CI127" s="3028" t="n"/>
      <c r="CJ127" s="3063" t="n"/>
      <c r="CK127" s="3064" t="n"/>
      <c r="CL127" s="3064" t="n"/>
      <c r="CM127" s="3064" t="n"/>
      <c r="CN127" s="3064" t="n"/>
      <c r="CO127" s="3064" t="n"/>
      <c r="CP127" s="1958" t="n"/>
      <c r="CQ127" s="938" t="n"/>
      <c r="CR127" s="3063">
        <f>SUMIF($D$5:$CQ$5,CR$5,$D127:$CQ127)</f>
        <v/>
      </c>
      <c r="CS127" s="3064">
        <f>SUMIF($D$5:$CQ$5,CS$5,$D127:$CQ127)</f>
        <v/>
      </c>
      <c r="CT127" s="3064">
        <f>SUMIF($D$5:$CQ$5,CT$5,$D127:$CQ127)+SUMIF($D$5:$BI$5,CR$5,$D127:$BI127)</f>
        <v/>
      </c>
      <c r="CU127" s="3064">
        <f>+CR127-CS127</f>
        <v/>
      </c>
      <c r="CV127" s="3064">
        <f>+CR127-CT127</f>
        <v/>
      </c>
      <c r="CW127" s="3064">
        <f>SUMIF($D$5:$CQ$5,CW$5,$D127:$CQ127)</f>
        <v/>
      </c>
      <c r="CX127" s="1958">
        <f>IFERROR(CR127/CW127-1, "-")</f>
        <v/>
      </c>
      <c r="CY127" s="1137" t="n"/>
      <c r="CZ127" s="3066" t="n">
        <v>0</v>
      </c>
      <c r="DA127" s="3064" t="n">
        <v>0</v>
      </c>
      <c r="DB127" s="3064" t="n"/>
      <c r="DC127" s="3064" t="n"/>
      <c r="DD127" s="3064" t="n">
        <v>0</v>
      </c>
      <c r="DE127" s="1958" t="n"/>
      <c r="DF127" s="1958" t="n"/>
      <c r="DG127" s="409" t="n"/>
      <c r="DH127" s="409" t="n"/>
      <c r="DI127" s="3051" t="n"/>
      <c r="DJ127" s="3041">
        <f>SUM(D127,J127,P127,V127,AD127,AL127,AU127,BC127,BK127,BT127,CB127,CJ127)-CR127</f>
        <v/>
      </c>
      <c r="DK127" s="3041">
        <f>SUM(E127,K127,Q127,W127,AE127,AM127,AV127,BD127,BL127,BU127,CC127,CK127)-CS127</f>
        <v/>
      </c>
      <c r="DL127" s="3041">
        <f>SUM(G127,M127,S127,AA127,AI127,AR127,AZ127,BH127,BQ127,BY127,CG127,CO127)-CW127</f>
        <v/>
      </c>
      <c r="DM127" s="3041">
        <f>SUM(D127,J127,P127,V127,AD127,AL127,AU127,BC127,,BN127,BV127,CD127,CL127)-CT127</f>
        <v/>
      </c>
      <c r="DN127" s="3051" t="n"/>
      <c r="DO127" s="3051" t="n"/>
      <c r="DP127" s="3067" t="n">
        <v>0</v>
      </c>
      <c r="DQ127" s="3053">
        <f>-CR127+DP127/10^6</f>
        <v/>
      </c>
      <c r="DR127" s="3041">
        <f>SUM(E127,K127,Q127,W127,AE127,AM127,AV127,BD127,BL127,BU127,CC127,CK127)-CS127</f>
        <v/>
      </c>
      <c r="DS127" s="3041">
        <f>SUM(D127,J127,P127,V127,AD127,AL127,AU127,BC127,,BN127,BV127,CD127,CL127)-CT127</f>
        <v/>
      </c>
      <c r="DT127" s="3054" t="n"/>
      <c r="DU127" s="865" t="n">
        <v>0</v>
      </c>
      <c r="DV127" s="3055">
        <f>DU127-CJ127</f>
        <v/>
      </c>
      <c r="DX127" s="2878">
        <f>(CS127-CZ127)*10^6</f>
        <v/>
      </c>
      <c r="DY127" s="2878">
        <f>(CT127-DC127)*10^6</f>
        <v/>
      </c>
      <c r="DZ127" s="2878">
        <f>(CW127-DD127)*10^6</f>
        <v/>
      </c>
      <c r="EB127" s="3056" t="n"/>
    </row>
    <row customFormat="1" customHeight="1" hidden="1" ht="16" outlineLevel="1" r="128" s="424">
      <c r="A128" s="406" t="n"/>
      <c r="B128" s="1986" t="inlineStr">
        <is>
          <t>DOCUMENTATION GENERALE</t>
        </is>
      </c>
      <c r="C128" s="2272" t="inlineStr">
        <is>
          <t>Opex122</t>
        </is>
      </c>
      <c r="D128" s="3063" t="n">
        <v>0.07658</v>
      </c>
      <c r="E128" s="3064" t="n">
        <v>0.1</v>
      </c>
      <c r="F128" s="3064" t="n"/>
      <c r="G128" s="3064" t="n">
        <v>0</v>
      </c>
      <c r="H128" s="1958" t="n"/>
      <c r="I128" s="1031" t="n"/>
      <c r="J128" s="3063" t="n">
        <v>0</v>
      </c>
      <c r="K128" s="3064" t="n">
        <v>0.1</v>
      </c>
      <c r="L128" s="3064" t="n"/>
      <c r="M128" s="3064" t="n">
        <v>0</v>
      </c>
      <c r="N128" s="1958" t="n"/>
      <c r="O128" s="938" t="n"/>
      <c r="P128" s="3063" t="n">
        <v>0</v>
      </c>
      <c r="Q128" s="3064" t="n">
        <v>0.1</v>
      </c>
      <c r="R128" s="3064" t="n"/>
      <c r="S128" s="3064" t="n">
        <v>0</v>
      </c>
      <c r="T128" s="1958" t="n"/>
      <c r="U128" s="3058" t="n"/>
      <c r="V128" s="3063" t="n">
        <v>0.21</v>
      </c>
      <c r="W128" s="3064" t="n">
        <v>0.1</v>
      </c>
      <c r="X128" s="3064" t="n">
        <v>0.1</v>
      </c>
      <c r="Y128" s="3064" t="n"/>
      <c r="Z128" s="3064" t="n"/>
      <c r="AA128" s="3064" t="n">
        <v>0</v>
      </c>
      <c r="AB128" s="1958" t="n"/>
      <c r="AC128" s="938" t="n"/>
      <c r="AD128" s="3063" t="n">
        <v>0</v>
      </c>
      <c r="AE128" s="3064" t="n">
        <v>0.1</v>
      </c>
      <c r="AF128" s="3064" t="n">
        <v>0.1</v>
      </c>
      <c r="AG128" s="3064" t="n"/>
      <c r="AH128" s="3064" t="n"/>
      <c r="AI128" s="3064" t="n">
        <v>0</v>
      </c>
      <c r="AJ128" s="1958" t="n"/>
      <c r="AK128" s="938" t="n"/>
      <c r="AL128" s="3063" t="n">
        <v>0</v>
      </c>
      <c r="AM128" s="3064" t="n">
        <v>0.1</v>
      </c>
      <c r="AN128" s="3064" t="n"/>
      <c r="AO128" s="3064" t="n"/>
      <c r="AP128" s="3064" t="n"/>
      <c r="AQ128" s="3064" t="n"/>
      <c r="AR128" s="3064" t="n"/>
      <c r="AS128" s="1958" t="n"/>
      <c r="AT128" s="3059" t="n"/>
      <c r="AU128" s="3063" t="n"/>
      <c r="AV128" s="3064" t="n"/>
      <c r="AW128" s="3064" t="n"/>
      <c r="AX128" s="3064" t="n"/>
      <c r="AY128" s="3064" t="n"/>
      <c r="AZ128" s="3064" t="n"/>
      <c r="BA128" s="1958" t="n"/>
      <c r="BB128" s="938" t="n"/>
      <c r="BC128" s="3063" t="n"/>
      <c r="BD128" s="3064" t="n"/>
      <c r="BE128" s="3064" t="n"/>
      <c r="BF128" s="3064" t="n"/>
      <c r="BG128" s="3064" t="n"/>
      <c r="BH128" s="3064" t="n"/>
      <c r="BI128" s="1958" t="n"/>
      <c r="BJ128" s="3065" t="n"/>
      <c r="BK128" s="3063" t="n"/>
      <c r="BL128" s="3064" t="n"/>
      <c r="BM128" s="3064" t="n"/>
      <c r="BN128" s="3064" t="n"/>
      <c r="BO128" s="3064" t="n"/>
      <c r="BP128" s="3064" t="n"/>
      <c r="BQ128" s="3064" t="n"/>
      <c r="BR128" s="1958" t="n"/>
      <c r="BS128" s="3065" t="n"/>
      <c r="BT128" s="3063" t="n"/>
      <c r="BU128" s="3064" t="n"/>
      <c r="BV128" s="3064" t="n"/>
      <c r="BW128" s="3064" t="n"/>
      <c r="BX128" s="3064" t="n"/>
      <c r="BY128" s="3064" t="n"/>
      <c r="BZ128" s="1958" t="n"/>
      <c r="CA128" s="3028" t="n"/>
      <c r="CB128" s="3063" t="n"/>
      <c r="CC128" s="3064" t="n"/>
      <c r="CD128" s="3064" t="n"/>
      <c r="CE128" s="3064" t="n"/>
      <c r="CF128" s="3064" t="n"/>
      <c r="CG128" s="3064" t="n"/>
      <c r="CH128" s="1958" t="n"/>
      <c r="CI128" s="3028" t="n"/>
      <c r="CJ128" s="3063" t="n"/>
      <c r="CK128" s="3064" t="n"/>
      <c r="CL128" s="3064" t="n"/>
      <c r="CM128" s="3064" t="n"/>
      <c r="CN128" s="3064" t="n"/>
      <c r="CO128" s="3064" t="n"/>
      <c r="CP128" s="1958" t="n"/>
      <c r="CQ128" s="938" t="n"/>
      <c r="CR128" s="3063">
        <f>SUMIF($D$5:$CQ$5,CR$5,$D128:$CQ128)</f>
        <v/>
      </c>
      <c r="CS128" s="3064">
        <f>SUMIF($D$5:$CQ$5,CS$5,$D128:$CQ128)</f>
        <v/>
      </c>
      <c r="CT128" s="3064">
        <f>SUMIF($D$5:$CQ$5,CT$5,$D128:$CQ128)+SUMIF($D$5:$BI$5,CR$5,$D128:$BI128)</f>
        <v/>
      </c>
      <c r="CU128" s="3064">
        <f>+CR128-CS128</f>
        <v/>
      </c>
      <c r="CV128" s="3064">
        <f>+CR128-CT128</f>
        <v/>
      </c>
      <c r="CW128" s="3064">
        <f>SUMIF($D$5:$CQ$5,CW$5,$D128:$CQ128)</f>
        <v/>
      </c>
      <c r="CX128" s="1958">
        <f>IFERROR(CR128/CW128-1, "-")</f>
        <v/>
      </c>
      <c r="CY128" s="1137" t="n"/>
      <c r="CZ128" s="3066" t="n">
        <v>1.2</v>
      </c>
      <c r="DA128" s="3064" t="n">
        <v>0.97658</v>
      </c>
      <c r="DB128" s="3064" t="n"/>
      <c r="DC128" s="3064" t="n"/>
      <c r="DD128" s="3064" t="n">
        <v>0</v>
      </c>
      <c r="DE128" s="1958">
        <f>+CZ128/DD128-1</f>
        <v/>
      </c>
      <c r="DF128" s="1958">
        <f>+DA128/DD128-1</f>
        <v/>
      </c>
      <c r="DG128" s="409">
        <f>+DB128/DD128-1</f>
        <v/>
      </c>
      <c r="DH128" s="409">
        <f>+DC128/DD128-1</f>
        <v/>
      </c>
      <c r="DI128" s="3051" t="n"/>
      <c r="DJ128" s="3041">
        <f>SUM(D128,J128,P128,V128,AD128,AL128,AU128,BC128,BK128,BT128,CB128,CJ128)-CR128</f>
        <v/>
      </c>
      <c r="DK128" s="3041">
        <f>SUM(E128,K128,Q128,W128,AE128,AM128,AV128,BD128,BL128,BU128,CC128,CK128)-CS128</f>
        <v/>
      </c>
      <c r="DL128" s="3041">
        <f>SUM(G128,M128,S128,AA128,AI128,AR128,AZ128,BH128,BQ128,BY128,CG128,CO128)-CW128</f>
        <v/>
      </c>
      <c r="DM128" s="3041">
        <f>SUM(D128,J128,P128,V128,AD128,AL128,AU128,BC128,,BN128,BV128,CD128,CL128)-CT128</f>
        <v/>
      </c>
      <c r="DN128" s="3051" t="n"/>
      <c r="DO128" s="3051" t="n"/>
      <c r="DP128" s="3067" t="n">
        <v>0</v>
      </c>
      <c r="DQ128" s="3053">
        <f>-CR128+DP128/10^6</f>
        <v/>
      </c>
      <c r="DR128" s="3041">
        <f>SUM(E128,K128,Q128,W128,AE128,AM128,AV128,BD128,BL128,BU128,CC128,CK128)-CS128</f>
        <v/>
      </c>
      <c r="DS128" s="3041">
        <f>SUM(D128,J128,P128,V128,AD128,AL128,AU128,BC128,,BN128,BV128,CD128,CL128)-CT128</f>
        <v/>
      </c>
      <c r="DT128" s="3054" t="n"/>
      <c r="DU128" s="865" t="n">
        <v>0</v>
      </c>
      <c r="DV128" s="3055">
        <f>DU128-CJ128</f>
        <v/>
      </c>
      <c r="DX128" s="2878">
        <f>(CS128-CZ128)*10^6</f>
        <v/>
      </c>
      <c r="DY128" s="2878">
        <f>(CT128-DC128)*10^6</f>
        <v/>
      </c>
      <c r="DZ128" s="2878">
        <f>(CW128-DD128)*10^6</f>
        <v/>
      </c>
      <c r="EB128" s="3056" t="n"/>
    </row>
    <row customFormat="1" customHeight="1" hidden="1" ht="16" outlineLevel="1" r="129" s="424">
      <c r="A129" s="406" t="n"/>
      <c r="B129" s="1986" t="inlineStr">
        <is>
          <t>DOCUMENTATION TECHNIQUE</t>
        </is>
      </c>
      <c r="C129" s="2272" t="inlineStr">
        <is>
          <t>Opex123</t>
        </is>
      </c>
      <c r="D129" s="3063" t="n">
        <v>0</v>
      </c>
      <c r="E129" s="3064" t="n">
        <v>0.0833333333333333</v>
      </c>
      <c r="F129" s="3064" t="n"/>
      <c r="G129" s="3064" t="n">
        <v>0</v>
      </c>
      <c r="H129" s="1958" t="n"/>
      <c r="I129" s="1031" t="n"/>
      <c r="J129" s="3063" t="n">
        <v>0</v>
      </c>
      <c r="K129" s="3064" t="n">
        <v>0.0833333333333333</v>
      </c>
      <c r="L129" s="3064" t="n"/>
      <c r="M129" s="3064" t="n">
        <v>0.225</v>
      </c>
      <c r="N129" s="1958" t="n"/>
      <c r="O129" s="938" t="n"/>
      <c r="P129" s="3063" t="n">
        <v>0</v>
      </c>
      <c r="Q129" s="3064" t="n">
        <v>0.0833333333333333</v>
      </c>
      <c r="R129" s="3064" t="n"/>
      <c r="S129" s="3064" t="n">
        <v>0</v>
      </c>
      <c r="T129" s="1958" t="n"/>
      <c r="U129" s="3058" t="n"/>
      <c r="V129" s="3063" t="n">
        <v>0</v>
      </c>
      <c r="W129" s="3064" t="n">
        <v>0.0833333333333333</v>
      </c>
      <c r="X129" s="3064" t="n">
        <v>0.0833333333333333</v>
      </c>
      <c r="Y129" s="3064" t="n"/>
      <c r="Z129" s="3064" t="n"/>
      <c r="AA129" s="3064" t="n">
        <v>0</v>
      </c>
      <c r="AB129" s="1958" t="n"/>
      <c r="AC129" s="938" t="n"/>
      <c r="AD129" s="3063" t="n">
        <v>0</v>
      </c>
      <c r="AE129" s="3064" t="n">
        <v>0.0833333333333333</v>
      </c>
      <c r="AF129" s="3064" t="n">
        <v>0.0833333333333333</v>
      </c>
      <c r="AG129" s="3064" t="n"/>
      <c r="AH129" s="3064" t="n"/>
      <c r="AI129" s="3064" t="n">
        <v>0</v>
      </c>
      <c r="AJ129" s="1958" t="n"/>
      <c r="AK129" s="938" t="n"/>
      <c r="AL129" s="3063" t="n">
        <v>0</v>
      </c>
      <c r="AM129" s="3064" t="n">
        <v>0.08333333333333333</v>
      </c>
      <c r="AN129" s="3064" t="n"/>
      <c r="AO129" s="3064" t="n"/>
      <c r="AP129" s="3064" t="n"/>
      <c r="AQ129" s="3064" t="n"/>
      <c r="AR129" s="3064" t="n"/>
      <c r="AS129" s="1958" t="n"/>
      <c r="AT129" s="3059" t="n"/>
      <c r="AU129" s="3063" t="n"/>
      <c r="AV129" s="3064" t="n"/>
      <c r="AW129" s="3064" t="n"/>
      <c r="AX129" s="3064" t="n"/>
      <c r="AY129" s="3064" t="n"/>
      <c r="AZ129" s="3064" t="n"/>
      <c r="BA129" s="1958" t="n"/>
      <c r="BB129" s="938" t="n"/>
      <c r="BC129" s="3063" t="n"/>
      <c r="BD129" s="3064" t="n"/>
      <c r="BE129" s="3064" t="n"/>
      <c r="BF129" s="3064" t="n"/>
      <c r="BG129" s="3064" t="n"/>
      <c r="BH129" s="3064" t="n"/>
      <c r="BI129" s="1958" t="n"/>
      <c r="BJ129" s="3065" t="n"/>
      <c r="BK129" s="3063" t="n"/>
      <c r="BL129" s="3064" t="n"/>
      <c r="BM129" s="3064" t="n"/>
      <c r="BN129" s="3064" t="n"/>
      <c r="BO129" s="3064" t="n"/>
      <c r="BP129" s="3064" t="n"/>
      <c r="BQ129" s="3064" t="n"/>
      <c r="BR129" s="1958" t="n"/>
      <c r="BS129" s="3065" t="n"/>
      <c r="BT129" s="3063" t="n"/>
      <c r="BU129" s="3064" t="n"/>
      <c r="BV129" s="3064" t="n"/>
      <c r="BW129" s="3064" t="n"/>
      <c r="BX129" s="3064" t="n"/>
      <c r="BY129" s="3064" t="n"/>
      <c r="BZ129" s="1958" t="n"/>
      <c r="CA129" s="3028" t="n"/>
      <c r="CB129" s="3063" t="n"/>
      <c r="CC129" s="3064" t="n"/>
      <c r="CD129" s="3064" t="n"/>
      <c r="CE129" s="3064" t="n"/>
      <c r="CF129" s="3064" t="n"/>
      <c r="CG129" s="3064" t="n"/>
      <c r="CH129" s="1958" t="n"/>
      <c r="CI129" s="3028" t="n"/>
      <c r="CJ129" s="3063" t="n"/>
      <c r="CK129" s="3064" t="n"/>
      <c r="CL129" s="3064" t="n"/>
      <c r="CM129" s="3064" t="n"/>
      <c r="CN129" s="3064" t="n"/>
      <c r="CO129" s="3064" t="n"/>
      <c r="CP129" s="1958" t="n"/>
      <c r="CQ129" s="938" t="n"/>
      <c r="CR129" s="3063">
        <f>SUMIF($D$5:$CQ$5,CR$5,$D129:$CQ129)</f>
        <v/>
      </c>
      <c r="CS129" s="3064">
        <f>SUMIF($D$5:$CQ$5,CS$5,$D129:$CQ129)</f>
        <v/>
      </c>
      <c r="CT129" s="3064">
        <f>SUMIF($D$5:$CQ$5,CT$5,$D129:$CQ129)+SUMIF($D$5:$BI$5,CR$5,$D129:$BI129)</f>
        <v/>
      </c>
      <c r="CU129" s="3064">
        <f>+CR129-CS129</f>
        <v/>
      </c>
      <c r="CV129" s="3064">
        <f>+CR129-CT129</f>
        <v/>
      </c>
      <c r="CW129" s="3064">
        <f>SUMIF($D$5:$CQ$5,CW$5,$D129:$CQ129)</f>
        <v/>
      </c>
      <c r="CX129" s="1958">
        <f>IFERROR(CR129/CW129-1, "-")</f>
        <v/>
      </c>
      <c r="CY129" s="1137" t="n"/>
      <c r="CZ129" s="3066" t="n">
        <v>1</v>
      </c>
      <c r="DA129" s="3064" t="n">
        <v>0.75</v>
      </c>
      <c r="DB129" s="3064" t="n"/>
      <c r="DC129" s="3064" t="n"/>
      <c r="DD129" s="3064" t="n">
        <v>0.225</v>
      </c>
      <c r="DE129" s="1958" t="n"/>
      <c r="DF129" s="1958" t="n"/>
      <c r="DG129" s="409" t="n"/>
      <c r="DH129" s="409" t="n"/>
      <c r="DI129" s="3051" t="n"/>
      <c r="DJ129" s="3041">
        <f>SUM(D129,J129,P129,V129,AD129,AL129,AU129,BC129,BK129,BT129,CB129,CJ129)-CR129</f>
        <v/>
      </c>
      <c r="DK129" s="3041">
        <f>SUM(E129,K129,Q129,W129,AE129,AM129,AV129,BD129,BL129,BU129,CC129,CK129)-CS129</f>
        <v/>
      </c>
      <c r="DL129" s="3041">
        <f>SUM(G129,M129,S129,AA129,AI129,AR129,AZ129,BH129,BQ129,BY129,CG129,CO129)-CW129</f>
        <v/>
      </c>
      <c r="DM129" s="3041">
        <f>SUM(D129,J129,P129,V129,AD129,AL129,AU129,BC129,,BN129,BV129,CD129,CL129)-CT129</f>
        <v/>
      </c>
      <c r="DN129" s="3051" t="n"/>
      <c r="DO129" s="3051" t="n"/>
      <c r="DP129" s="3067" t="n">
        <v>225000</v>
      </c>
      <c r="DQ129" s="3053">
        <f>-CR129+DP129/10^6</f>
        <v/>
      </c>
      <c r="DR129" s="3041">
        <f>SUM(E129,K129,Q129,W129,AE129,AM129,AV129,BD129,BL129,BU129,CC129,CK129)-CS129</f>
        <v/>
      </c>
      <c r="DS129" s="3041">
        <f>SUM(D129,J129,P129,V129,AD129,AL129,AU129,BC129,,BN129,BV129,CD129,CL129)-CT129</f>
        <v/>
      </c>
      <c r="DT129" s="3054" t="n"/>
      <c r="DU129" s="865" t="n">
        <v>0</v>
      </c>
      <c r="DV129" s="3055">
        <f>DU129-CJ129</f>
        <v/>
      </c>
      <c r="DX129" s="2878">
        <f>(CS129-CZ129)*10^6</f>
        <v/>
      </c>
      <c r="DY129" s="2878">
        <f>(CT129-DC129)*10^6</f>
        <v/>
      </c>
      <c r="DZ129" s="2878">
        <f>(CW129-DD129)*10^6</f>
        <v/>
      </c>
      <c r="EB129" s="3056" t="n"/>
    </row>
    <row customFormat="1" customHeight="1" hidden="1" ht="16" outlineLevel="1" r="130" s="424">
      <c r="A130" s="406" t="n"/>
      <c r="B130" s="1986" t="inlineStr">
        <is>
          <t>DIVERS FRAIS</t>
        </is>
      </c>
      <c r="C130" s="2272" t="inlineStr">
        <is>
          <t>Opex124</t>
        </is>
      </c>
      <c r="D130" s="3076" t="n">
        <v>3.440312</v>
      </c>
      <c r="E130" s="3064" t="n">
        <v>0.166666666666667</v>
      </c>
      <c r="F130" s="3064" t="n"/>
      <c r="G130" s="3064" t="n">
        <v>0.037823</v>
      </c>
      <c r="H130" s="1958" t="n"/>
      <c r="I130" s="1031" t="n"/>
      <c r="J130" s="3076" t="n">
        <v>0.424225</v>
      </c>
      <c r="K130" s="3064" t="n">
        <v>0.166666666666667</v>
      </c>
      <c r="L130" s="3064" t="n"/>
      <c r="M130" s="3064" t="n">
        <v>1.419651</v>
      </c>
      <c r="N130" s="1958" t="n"/>
      <c r="O130" s="938" t="n"/>
      <c r="P130" s="3076" t="n">
        <v>0.4165</v>
      </c>
      <c r="Q130" s="3064" t="n">
        <v>18.1666666666667</v>
      </c>
      <c r="R130" s="3064" t="n"/>
      <c r="S130" s="3064" t="n">
        <v>0.020379</v>
      </c>
      <c r="T130" s="1958" t="n"/>
      <c r="U130" s="3058" t="n"/>
      <c r="V130" s="3076" t="n">
        <v>0.218245</v>
      </c>
      <c r="W130" s="3064" t="n">
        <v>0.166666666666667</v>
      </c>
      <c r="X130" s="3064" t="n">
        <v>0.166666666666667</v>
      </c>
      <c r="Y130" s="3064" t="n"/>
      <c r="Z130" s="3064" t="n"/>
      <c r="AA130" s="3064" t="n">
        <v>0.64094</v>
      </c>
      <c r="AB130" s="1958" t="n"/>
      <c r="AC130" s="938" t="n"/>
      <c r="AD130" s="3076" t="n">
        <v>0.2356</v>
      </c>
      <c r="AE130" s="3064" t="n">
        <v>0.166666666666667</v>
      </c>
      <c r="AF130" s="3064" t="n">
        <v>0.166666666666667</v>
      </c>
      <c r="AG130" s="3064" t="n"/>
      <c r="AH130" s="3064" t="n"/>
      <c r="AI130" s="3064" t="n">
        <v>0.41794</v>
      </c>
      <c r="AJ130" s="1958" t="n"/>
      <c r="AK130" s="938" t="n"/>
      <c r="AL130" s="3076" t="n">
        <v>-0.347631</v>
      </c>
      <c r="AM130" s="3064" t="n">
        <v>2.666666666666667</v>
      </c>
      <c r="AN130" s="3064" t="n"/>
      <c r="AO130" s="3064" t="n"/>
      <c r="AP130" s="3064" t="n"/>
      <c r="AQ130" s="3064" t="n"/>
      <c r="AR130" s="3064" t="n"/>
      <c r="AS130" s="1958" t="n"/>
      <c r="AT130" s="3059" t="n"/>
      <c r="AU130" s="3076" t="n"/>
      <c r="AV130" s="3064" t="n"/>
      <c r="AW130" s="3064" t="n"/>
      <c r="AX130" s="3064" t="n"/>
      <c r="AY130" s="3064" t="n"/>
      <c r="AZ130" s="3064" t="n"/>
      <c r="BA130" s="1958" t="n"/>
      <c r="BB130" s="938" t="n"/>
      <c r="BC130" s="3076" t="n"/>
      <c r="BD130" s="3064" t="n"/>
      <c r="BE130" s="3064" t="n"/>
      <c r="BF130" s="3064" t="n"/>
      <c r="BG130" s="3064" t="n"/>
      <c r="BH130" s="3064" t="n"/>
      <c r="BI130" s="1958" t="n"/>
      <c r="BJ130" s="3065" t="n"/>
      <c r="BK130" s="3076" t="n"/>
      <c r="BL130" s="3064" t="n"/>
      <c r="BM130" s="3064" t="n"/>
      <c r="BN130" s="3064" t="n"/>
      <c r="BO130" s="3064" t="n"/>
      <c r="BP130" s="3064" t="n"/>
      <c r="BQ130" s="3064" t="n"/>
      <c r="BR130" s="1958" t="n"/>
      <c r="BS130" s="3065" t="n"/>
      <c r="BT130" s="3076" t="n"/>
      <c r="BU130" s="3064" t="n"/>
      <c r="BV130" s="3064" t="n"/>
      <c r="BW130" s="3064" t="n"/>
      <c r="BX130" s="3064" t="n"/>
      <c r="BY130" s="3064" t="n"/>
      <c r="BZ130" s="1958" t="n"/>
      <c r="CA130" s="3028" t="n"/>
      <c r="CB130" s="3076" t="n"/>
      <c r="CC130" s="3064" t="n"/>
      <c r="CD130" s="3064" t="n"/>
      <c r="CE130" s="3064" t="n"/>
      <c r="CF130" s="3064" t="n"/>
      <c r="CG130" s="3064" t="n"/>
      <c r="CH130" s="1958" t="n"/>
      <c r="CI130" s="3028" t="n"/>
      <c r="CJ130" s="3076" t="n"/>
      <c r="CK130" s="3064" t="n"/>
      <c r="CL130" s="3064" t="n"/>
      <c r="CM130" s="3064" t="n"/>
      <c r="CN130" s="3064" t="n"/>
      <c r="CO130" s="3064" t="n"/>
      <c r="CP130" s="1958" t="n"/>
      <c r="CQ130" s="938" t="n"/>
      <c r="CR130" s="3063">
        <f>SUMIF($D$5:$CQ$5,CR$5,$D130:$CQ130)</f>
        <v/>
      </c>
      <c r="CS130" s="3064">
        <f>SUMIF($D$5:$CQ$5,CS$5,$D130:$CQ130)</f>
        <v/>
      </c>
      <c r="CT130" s="3064">
        <f>SUMIF($D$5:$CQ$5,CT$5,$D130:$CQ130)+SUMIF($D$5:$BI$5,CR$5,$D130:$BI130)</f>
        <v/>
      </c>
      <c r="CU130" s="3064">
        <f>+CR130-CS130</f>
        <v/>
      </c>
      <c r="CV130" s="3064">
        <f>+CR130-CT130</f>
        <v/>
      </c>
      <c r="CW130" s="3064">
        <f>SUMIF($D$5:$CQ$5,CW$5,$D130:$CQ130)</f>
        <v/>
      </c>
      <c r="CX130" s="1958">
        <f>IFERROR(CR130/CW130-1, "-")</f>
        <v/>
      </c>
      <c r="CY130" s="1137" t="n"/>
      <c r="CZ130" s="3066" t="n">
        <v>24.50000000000001</v>
      </c>
      <c r="DA130" s="3064" t="n">
        <v>10.281037</v>
      </c>
      <c r="DB130" s="3064" t="n"/>
      <c r="DC130" s="3064" t="n"/>
      <c r="DD130" s="3064" t="n">
        <v>3.869193</v>
      </c>
      <c r="DE130" s="1958">
        <f>+CZ130/DD130-1</f>
        <v/>
      </c>
      <c r="DF130" s="1958">
        <f>+DA130/DD130-1</f>
        <v/>
      </c>
      <c r="DG130" s="409">
        <f>+DB130/DD130-1</f>
        <v/>
      </c>
      <c r="DH130" s="409">
        <f>+DC130/DD130-1</f>
        <v/>
      </c>
      <c r="DI130" s="3051" t="n"/>
      <c r="DJ130" s="3041">
        <f>SUM(D130,J130,P130,V130,AD130,AL130,AU130,BC130,BK130,BT130,CB130,CJ130)-CR130</f>
        <v/>
      </c>
      <c r="DK130" s="3041">
        <f>SUM(E130,K130,Q130,W130,AE130,AM130,AV130,BD130,BL130,BU130,CC130,CK130)-CS130</f>
        <v/>
      </c>
      <c r="DL130" s="3041">
        <f>SUM(G130,M130,S130,AA130,AI130,AR130,AZ130,BH130,BQ130,BY130,CG130,CO130)-CW130</f>
        <v/>
      </c>
      <c r="DM130" s="3041">
        <f>SUM(D130,J130,P130,V130,AD130,AL130,AU130,BC130,,BN130,BV130,CD130,CL130)-CT130</f>
        <v/>
      </c>
      <c r="DN130" s="3051" t="n"/>
      <c r="DO130" s="3051" t="n"/>
      <c r="DP130" s="3085" t="n">
        <v>3808283</v>
      </c>
      <c r="DQ130" s="3053">
        <f>-CR130+DP130/10^6</f>
        <v/>
      </c>
      <c r="DR130" s="3041">
        <f>SUM(E130,K130,Q130,W130,AE130,AM130,AV130,BD130,BL130,BU130,CC130,CK130)-CS130</f>
        <v/>
      </c>
      <c r="DS130" s="3041">
        <f>SUM(D130,J130,P130,V130,AD130,AL130,AU130,BC130,,BN130,BV130,CD130,CL130)-CT130</f>
        <v/>
      </c>
      <c r="DT130" s="3054" t="n"/>
      <c r="DU130" s="865" t="n">
        <v>0.060905</v>
      </c>
      <c r="DV130" s="3055">
        <f>DU130-CJ130</f>
        <v/>
      </c>
      <c r="DX130" s="2878">
        <f>(CS130-CZ130)*10^6</f>
        <v/>
      </c>
      <c r="DY130" s="2878">
        <f>(CT130-DC130)*10^6</f>
        <v/>
      </c>
      <c r="DZ130" s="2878">
        <f>(CW130-DD130)*10^6</f>
        <v/>
      </c>
      <c r="EB130" s="3056" t="n"/>
    </row>
    <row customFormat="1" customHeight="1" hidden="1" ht="16" outlineLevel="1" r="131" s="424">
      <c r="A131" s="406" t="n"/>
      <c r="B131" s="1986" t="inlineStr">
        <is>
          <t>REDEVANCES POUR LOGICIELS</t>
        </is>
      </c>
      <c r="C131" s="2272" t="inlineStr">
        <is>
          <t>Opex125</t>
        </is>
      </c>
      <c r="D131" s="3063" t="n">
        <v>0</v>
      </c>
      <c r="E131" s="3064" t="n">
        <v>0</v>
      </c>
      <c r="F131" s="3064" t="n"/>
      <c r="G131" s="3064" t="n">
        <v>0</v>
      </c>
      <c r="H131" s="1958" t="n"/>
      <c r="I131" s="1031" t="n"/>
      <c r="J131" s="3063" t="n">
        <v>0</v>
      </c>
      <c r="K131" s="3064" t="n">
        <v>0</v>
      </c>
      <c r="L131" s="3064" t="n"/>
      <c r="M131" s="3064" t="n">
        <v>0</v>
      </c>
      <c r="N131" s="1958" t="n"/>
      <c r="O131" s="938" t="n"/>
      <c r="P131" s="3063" t="n">
        <v>0</v>
      </c>
      <c r="Q131" s="3064" t="n">
        <v>0</v>
      </c>
      <c r="R131" s="3064" t="n"/>
      <c r="S131" s="3064" t="n">
        <v>0</v>
      </c>
      <c r="T131" s="1958" t="n"/>
      <c r="U131" s="3058" t="n"/>
      <c r="V131" s="3063" t="n">
        <v>0</v>
      </c>
      <c r="W131" s="3064" t="n">
        <v>0</v>
      </c>
      <c r="X131" s="3064" t="n">
        <v>0</v>
      </c>
      <c r="Y131" s="3064" t="n"/>
      <c r="Z131" s="3064" t="n"/>
      <c r="AA131" s="3064" t="n">
        <v>0</v>
      </c>
      <c r="AB131" s="1958" t="n"/>
      <c r="AC131" s="938" t="n"/>
      <c r="AD131" s="3063" t="n">
        <v>0</v>
      </c>
      <c r="AE131" s="3064" t="n">
        <v>0</v>
      </c>
      <c r="AF131" s="3064" t="n">
        <v>0</v>
      </c>
      <c r="AG131" s="3064" t="n"/>
      <c r="AH131" s="3064" t="n"/>
      <c r="AI131" s="3064" t="n">
        <v>0</v>
      </c>
      <c r="AJ131" s="1958" t="n"/>
      <c r="AK131" s="938" t="n"/>
      <c r="AL131" s="3063" t="n">
        <v>0</v>
      </c>
      <c r="AM131" s="3064" t="n">
        <v>0</v>
      </c>
      <c r="AN131" s="3064" t="n"/>
      <c r="AO131" s="3064" t="n"/>
      <c r="AP131" s="3064" t="n"/>
      <c r="AQ131" s="3064" t="n"/>
      <c r="AR131" s="3064" t="n"/>
      <c r="AS131" s="1958" t="n"/>
      <c r="AT131" s="3059" t="n"/>
      <c r="AU131" s="3063" t="n"/>
      <c r="AV131" s="3064" t="n"/>
      <c r="AW131" s="3064" t="n"/>
      <c r="AX131" s="3064" t="n"/>
      <c r="AY131" s="3064" t="n"/>
      <c r="AZ131" s="3064" t="n"/>
      <c r="BA131" s="1958" t="n"/>
      <c r="BB131" s="938" t="n"/>
      <c r="BC131" s="3063" t="n"/>
      <c r="BD131" s="3064" t="n"/>
      <c r="BE131" s="3064" t="n"/>
      <c r="BF131" s="3064" t="n"/>
      <c r="BG131" s="3064" t="n"/>
      <c r="BH131" s="3064" t="n"/>
      <c r="BI131" s="1958" t="n"/>
      <c r="BJ131" s="3065" t="n"/>
      <c r="BK131" s="3063" t="n"/>
      <c r="BL131" s="3064" t="n"/>
      <c r="BM131" s="3064" t="n"/>
      <c r="BN131" s="3064" t="n"/>
      <c r="BO131" s="3064" t="n"/>
      <c r="BP131" s="3064" t="n"/>
      <c r="BQ131" s="3064" t="n"/>
      <c r="BR131" s="1958" t="n"/>
      <c r="BS131" s="3065" t="n"/>
      <c r="BT131" s="3063" t="n"/>
      <c r="BU131" s="3064" t="n"/>
      <c r="BV131" s="3064" t="n"/>
      <c r="BW131" s="3064" t="n"/>
      <c r="BX131" s="3064" t="n"/>
      <c r="BY131" s="3064" t="n"/>
      <c r="BZ131" s="1958" t="n"/>
      <c r="CA131" s="3028" t="n"/>
      <c r="CB131" s="3063" t="n"/>
      <c r="CC131" s="3064" t="n"/>
      <c r="CD131" s="3064" t="n"/>
      <c r="CE131" s="3064" t="n"/>
      <c r="CF131" s="3064" t="n"/>
      <c r="CG131" s="3064" t="n"/>
      <c r="CH131" s="1958" t="n"/>
      <c r="CI131" s="3028" t="n"/>
      <c r="CJ131" s="3063" t="n"/>
      <c r="CK131" s="3064" t="n"/>
      <c r="CL131" s="3064" t="n"/>
      <c r="CM131" s="3064" t="n"/>
      <c r="CN131" s="3064" t="n"/>
      <c r="CO131" s="3064" t="n"/>
      <c r="CP131" s="1958" t="n"/>
      <c r="CQ131" s="938" t="n"/>
      <c r="CR131" s="3063">
        <f>SUMIF($D$5:$CQ$5,CR$5,$D131:$CQ131)</f>
        <v/>
      </c>
      <c r="CS131" s="3064">
        <f>SUMIF($D$5:$CQ$5,CS$5,$D131:$CQ131)</f>
        <v/>
      </c>
      <c r="CT131" s="3064">
        <f>SUMIF($D$5:$CQ$5,CT$5,$D131:$CQ131)+SUMIF($D$5:$BI$5,CR$5,$D131:$BI131)</f>
        <v/>
      </c>
      <c r="CU131" s="3064">
        <f>+CR131-CS131</f>
        <v/>
      </c>
      <c r="CV131" s="3064">
        <f>+CR131-CT131</f>
        <v/>
      </c>
      <c r="CW131" s="3064">
        <f>SUMIF($D$5:$CQ$5,CW$5,$D131:$CQ131)</f>
        <v/>
      </c>
      <c r="CX131" s="1958">
        <f>IFERROR(CR131/CW131-1, "-")</f>
        <v/>
      </c>
      <c r="CY131" s="1137" t="n"/>
      <c r="CZ131" s="3066" t="n">
        <v>0</v>
      </c>
      <c r="DA131" s="3064" t="n">
        <v>0</v>
      </c>
      <c r="DB131" s="3064" t="n"/>
      <c r="DC131" s="3064" t="n"/>
      <c r="DD131" s="3064" t="n">
        <v>0</v>
      </c>
      <c r="DE131" s="1958" t="n"/>
      <c r="DF131" s="1958" t="n"/>
      <c r="DG131" s="409" t="n"/>
      <c r="DH131" s="409" t="n"/>
      <c r="DI131" s="3051" t="n"/>
      <c r="DJ131" s="3041">
        <f>SUM(D131,J131,P131,V131,AD131,AL131,AU131,BC131,BK131,BT131,CB131,CJ131)-CR131</f>
        <v/>
      </c>
      <c r="DK131" s="3041">
        <f>SUM(E131,K131,Q131,W131,AE131,AM131,AV131,BD131,BL131,BU131,CC131,CK131)-CS131</f>
        <v/>
      </c>
      <c r="DL131" s="3041">
        <f>SUM(G131,M131,S131,AA131,AI131,AR131,AZ131,BH131,BQ131,BY131,CG131,CO131)-CW131</f>
        <v/>
      </c>
      <c r="DM131" s="3041">
        <f>SUM(D131,J131,P131,V131,AD131,AL131,AU131,BC131,,BN131,BV131,CD131,CL131)-CT131</f>
        <v/>
      </c>
      <c r="DN131" s="3051" t="n"/>
      <c r="DO131" s="3051" t="n"/>
      <c r="DP131" s="3067" t="n">
        <v>0</v>
      </c>
      <c r="DQ131" s="3053">
        <f>-CR131+DP131/10^6</f>
        <v/>
      </c>
      <c r="DR131" s="3041">
        <f>SUM(E131,K131,Q131,W131,AE131,AM131,AV131,BD131,BL131,BU131,CC131,CK131)-CS131</f>
        <v/>
      </c>
      <c r="DS131" s="3041">
        <f>SUM(D131,J131,P131,V131,AD131,AL131,AU131,BC131,,BN131,BV131,CD131,CL131)-CT131</f>
        <v/>
      </c>
      <c r="DT131" s="3054" t="n"/>
      <c r="DU131" s="865" t="n">
        <v>0</v>
      </c>
      <c r="DV131" s="3055">
        <f>DU131-CJ131</f>
        <v/>
      </c>
      <c r="DX131" s="2878">
        <f>(CS131-CZ131)*10^6</f>
        <v/>
      </c>
      <c r="DY131" s="2878">
        <f>(CT131-DC131)*10^6</f>
        <v/>
      </c>
      <c r="DZ131" s="2878">
        <f>(CW131-DD131)*10^6</f>
        <v/>
      </c>
      <c r="EB131" s="3056" t="n"/>
    </row>
    <row customFormat="1" customHeight="1" hidden="1" ht="16" outlineLevel="1" r="132" s="424">
      <c r="A132" s="406" t="n"/>
      <c r="B132" s="1986" t="inlineStr">
        <is>
          <t>COTISATIONS</t>
        </is>
      </c>
      <c r="C132" s="2272" t="inlineStr">
        <is>
          <t>Opex126</t>
        </is>
      </c>
      <c r="D132" s="3162" t="n">
        <v>21.105196</v>
      </c>
      <c r="E132" s="3064" t="n">
        <v>5</v>
      </c>
      <c r="F132" s="3064" t="n"/>
      <c r="G132" s="3064" t="n">
        <v>1.708836</v>
      </c>
      <c r="H132" s="1958" t="n"/>
      <c r="I132" s="1031" t="n"/>
      <c r="J132" s="3162" t="n">
        <v>3.303995</v>
      </c>
      <c r="K132" s="3064" t="n">
        <v>5</v>
      </c>
      <c r="L132" s="3064" t="n"/>
      <c r="M132" s="3064" t="n">
        <v>1.788835</v>
      </c>
      <c r="N132" s="1958" t="n"/>
      <c r="O132" s="938" t="n"/>
      <c r="P132" s="3162" t="n">
        <v>8.586658</v>
      </c>
      <c r="Q132" s="3064" t="n">
        <v>5</v>
      </c>
      <c r="R132" s="3064" t="n"/>
      <c r="S132" s="3064" t="n">
        <v>2.708836</v>
      </c>
      <c r="T132" s="1958" t="n"/>
      <c r="U132" s="3058" t="n"/>
      <c r="V132" s="3162" t="n">
        <v>6.58867</v>
      </c>
      <c r="W132" s="3064" t="n">
        <v>5</v>
      </c>
      <c r="X132" s="3064" t="n">
        <v>5</v>
      </c>
      <c r="Y132" s="3064" t="n"/>
      <c r="Z132" s="3064" t="n"/>
      <c r="AA132" s="3064" t="n">
        <v>1.708837</v>
      </c>
      <c r="AB132" s="1958" t="n"/>
      <c r="AC132" s="938" t="n"/>
      <c r="AD132" s="3162" t="n">
        <v>6.588668</v>
      </c>
      <c r="AE132" s="3064" t="n">
        <v>5</v>
      </c>
      <c r="AF132" s="3064" t="n">
        <v>5</v>
      </c>
      <c r="AG132" s="3064" t="n"/>
      <c r="AH132" s="3064" t="n"/>
      <c r="AI132" s="3064" t="n">
        <v>-1.062074</v>
      </c>
      <c r="AJ132" s="1958" t="n"/>
      <c r="AK132" s="938" t="n"/>
      <c r="AL132" s="3162" t="n">
        <v>9.58867</v>
      </c>
      <c r="AM132" s="3064" t="n">
        <v>5</v>
      </c>
      <c r="AN132" s="3064" t="n"/>
      <c r="AO132" s="3064" t="n"/>
      <c r="AP132" s="3064" t="n"/>
      <c r="AQ132" s="3064" t="n"/>
      <c r="AR132" s="3064" t="n"/>
      <c r="AS132" s="1958" t="n"/>
      <c r="AT132" s="3059" t="n"/>
      <c r="AU132" s="3162" t="n"/>
      <c r="AV132" s="3064" t="n"/>
      <c r="AW132" s="3064" t="n"/>
      <c r="AX132" s="3064" t="n"/>
      <c r="AY132" s="3064" t="n"/>
      <c r="AZ132" s="3064" t="n"/>
      <c r="BA132" s="1958" t="n"/>
      <c r="BB132" s="938" t="n"/>
      <c r="BC132" s="3162" t="n"/>
      <c r="BD132" s="3064" t="n"/>
      <c r="BE132" s="3064" t="n"/>
      <c r="BF132" s="3064" t="n"/>
      <c r="BG132" s="3064" t="n"/>
      <c r="BH132" s="3064" t="n"/>
      <c r="BI132" s="1958" t="n"/>
      <c r="BJ132" s="3065" t="n"/>
      <c r="BK132" s="3162" t="n"/>
      <c r="BL132" s="3064" t="n"/>
      <c r="BM132" s="3064" t="n"/>
      <c r="BN132" s="3064" t="n"/>
      <c r="BO132" s="3064" t="n"/>
      <c r="BP132" s="3064" t="n"/>
      <c r="BQ132" s="3064" t="n"/>
      <c r="BR132" s="1958" t="n"/>
      <c r="BS132" s="3065" t="n"/>
      <c r="BT132" s="3162" t="n"/>
      <c r="BU132" s="3064" t="n"/>
      <c r="BV132" s="3064" t="n"/>
      <c r="BW132" s="3064" t="n"/>
      <c r="BX132" s="3064" t="n"/>
      <c r="BY132" s="3064" t="n"/>
      <c r="BZ132" s="1958" t="n"/>
      <c r="CA132" s="3028" t="n"/>
      <c r="CB132" s="3162" t="n"/>
      <c r="CC132" s="3064" t="n"/>
      <c r="CD132" s="3064" t="n"/>
      <c r="CE132" s="3064" t="n"/>
      <c r="CF132" s="3064" t="n"/>
      <c r="CG132" s="3064" t="n"/>
      <c r="CH132" s="1958" t="n"/>
      <c r="CI132" s="3028" t="n"/>
      <c r="CJ132" s="3084" t="n"/>
      <c r="CK132" s="3064" t="n"/>
      <c r="CL132" s="3064" t="n"/>
      <c r="CM132" s="3064" t="n"/>
      <c r="CN132" s="3064" t="n"/>
      <c r="CO132" s="3064" t="n"/>
      <c r="CP132" s="1958" t="n"/>
      <c r="CQ132" s="938" t="n"/>
      <c r="CR132" s="3063">
        <f>SUMIF($D$5:$CQ$5,CR$5,$D132:$CQ132)</f>
        <v/>
      </c>
      <c r="CS132" s="3064">
        <f>SUMIF($D$5:$CQ$5,CS$5,$D132:$CQ132)</f>
        <v/>
      </c>
      <c r="CT132" s="3064">
        <f>SUMIF($D$5:$CQ$5,CT$5,$D132:$CQ132)+SUMIF($D$5:$BI$5,CR$5,$D132:$BI132)</f>
        <v/>
      </c>
      <c r="CU132" s="3064">
        <f>+CR132-CS132</f>
        <v/>
      </c>
      <c r="CV132" s="3064">
        <f>+CR132-CT132</f>
        <v/>
      </c>
      <c r="CW132" s="3064">
        <f>SUMIF($D$5:$CQ$5,CW$5,$D132:$CQ132)</f>
        <v/>
      </c>
      <c r="CX132" s="1958">
        <f>IFERROR(CR132/CW132-1, "-")</f>
        <v/>
      </c>
      <c r="CY132" s="1137" t="n"/>
      <c r="CZ132" s="3066" t="n">
        <v>60</v>
      </c>
      <c r="DA132" s="3064" t="n">
        <v>77.99584900000001</v>
      </c>
      <c r="DB132" s="3064" t="n"/>
      <c r="DC132" s="3064" t="n"/>
      <c r="DD132" s="3064" t="n">
        <v>-22.836542</v>
      </c>
      <c r="DE132" s="1958">
        <f>+CZ132/DD132-1</f>
        <v/>
      </c>
      <c r="DF132" s="1958">
        <f>+DA132/DD132-1</f>
        <v/>
      </c>
      <c r="DG132" s="409">
        <f>+DB132/DD132-1</f>
        <v/>
      </c>
      <c r="DH132" s="409">
        <f>+DC132/DD132-1</f>
        <v/>
      </c>
      <c r="DI132" s="3051" t="n"/>
      <c r="DJ132" s="3041">
        <f>SUM(D132,J132,P132,V132,AD132,AL132,AU132,BC132,BK132,BT132,CB132,CJ132)-CR132</f>
        <v/>
      </c>
      <c r="DK132" s="3041">
        <f>SUM(E132,K132,Q132,W132,AE132,AM132,AV132,BD132,BL132,BU132,CC132,CK132)-CS132</f>
        <v/>
      </c>
      <c r="DL132" s="3041">
        <f>SUM(G132,M132,S132,AA132,AI132,AR132,AZ132,BH132,BQ132,BY132,CG132,CO132)-CW132</f>
        <v/>
      </c>
      <c r="DM132" s="3041">
        <f>SUM(D132,J132,P132,V132,AD132,AL132,AU132,BC132,,BN132,BV132,CD132,CL132)-CT132</f>
        <v/>
      </c>
      <c r="DN132" s="3051" t="n"/>
      <c r="DO132" s="3051" t="n"/>
      <c r="DP132" s="3163" t="n">
        <v>-26462046</v>
      </c>
      <c r="DQ132" s="3053">
        <f>-CR132+DP132/10^6</f>
        <v/>
      </c>
      <c r="DR132" s="3041">
        <f>SUM(E132,K132,Q132,W132,AE132,AM132,AV132,BD132,BL132,BU132,CC132,CK132)-CS132</f>
        <v/>
      </c>
      <c r="DS132" s="3041">
        <f>SUM(D132,J132,P132,V132,AD132,AL132,AU132,BC132,,BN132,BV132,CD132,CL132)-CT132</f>
        <v/>
      </c>
      <c r="DT132" s="3054" t="n"/>
      <c r="DU132" s="865" t="n">
        <v>3.625504</v>
      </c>
      <c r="DV132" s="3055">
        <f>DU132-CJ132</f>
        <v/>
      </c>
      <c r="DX132" s="2878">
        <f>(CS132-CZ132)*10^6</f>
        <v/>
      </c>
      <c r="DY132" s="2878">
        <f>(CT132-DC132)*10^6</f>
        <v/>
      </c>
      <c r="DZ132" s="2878">
        <f>(CW132-DD132)*10^6</f>
        <v/>
      </c>
      <c r="EB132" s="3056" t="n"/>
    </row>
    <row customFormat="1" customHeight="1" hidden="1" ht="16" outlineLevel="1" r="133" s="424">
      <c r="A133" s="406" t="n"/>
      <c r="B133" s="1986" t="inlineStr">
        <is>
          <t>CONCOURS DIVERS</t>
        </is>
      </c>
      <c r="C133" s="2272" t="inlineStr">
        <is>
          <t>Opex127</t>
        </is>
      </c>
      <c r="D133" s="3063" t="n">
        <v>1.994245</v>
      </c>
      <c r="E133" s="3064" t="n">
        <v>1.83</v>
      </c>
      <c r="F133" s="3064" t="n"/>
      <c r="G133" s="3064" t="n">
        <v>1.994246</v>
      </c>
      <c r="H133" s="1958" t="n"/>
      <c r="I133" s="1031" t="n"/>
      <c r="J133" s="3063" t="n">
        <v>1.994247</v>
      </c>
      <c r="K133" s="3064" t="n">
        <v>1.83</v>
      </c>
      <c r="L133" s="3064" t="n"/>
      <c r="M133" s="3064" t="n">
        <v>1.833334</v>
      </c>
      <c r="N133" s="1958" t="n"/>
      <c r="O133" s="938" t="n"/>
      <c r="P133" s="3063" t="n">
        <v>-2.037597</v>
      </c>
      <c r="Q133" s="3064" t="n">
        <v>1.83</v>
      </c>
      <c r="R133" s="3064" t="n"/>
      <c r="S133" s="3064" t="n">
        <v>1.994245</v>
      </c>
      <c r="T133" s="1958" t="n"/>
      <c r="U133" s="3058" t="n"/>
      <c r="V133" s="3063" t="n">
        <v>1.994245</v>
      </c>
      <c r="W133" s="3064" t="n">
        <v>1.83</v>
      </c>
      <c r="X133" s="3064" t="n">
        <v>1.83</v>
      </c>
      <c r="Y133" s="3064" t="n"/>
      <c r="Z133" s="3064" t="n"/>
      <c r="AA133" s="3064" t="n">
        <v>1.994246</v>
      </c>
      <c r="AB133" s="1958" t="n"/>
      <c r="AC133" s="938" t="n"/>
      <c r="AD133" s="3063" t="n">
        <v>1.994247</v>
      </c>
      <c r="AE133" s="3064" t="n">
        <v>1.83</v>
      </c>
      <c r="AF133" s="3064" t="n">
        <v>1.83</v>
      </c>
      <c r="AG133" s="3064" t="n"/>
      <c r="AH133" s="3064" t="n"/>
      <c r="AI133" s="3064" t="n">
        <v>1.994246</v>
      </c>
      <c r="AJ133" s="1958" t="n"/>
      <c r="AK133" s="938" t="n"/>
      <c r="AL133" s="3063" t="n">
        <v>1.994245</v>
      </c>
      <c r="AM133" s="3064" t="n">
        <v>1.83</v>
      </c>
      <c r="AN133" s="3064" t="n"/>
      <c r="AO133" s="3064" t="n"/>
      <c r="AP133" s="3064" t="n"/>
      <c r="AQ133" s="3064" t="n"/>
      <c r="AR133" s="3064" t="n"/>
      <c r="AS133" s="1958" t="n"/>
      <c r="AT133" s="3059" t="n"/>
      <c r="AU133" s="3063" t="n"/>
      <c r="AV133" s="3064" t="n"/>
      <c r="AW133" s="3064" t="n"/>
      <c r="AX133" s="3064" t="n"/>
      <c r="AY133" s="3064" t="n"/>
      <c r="AZ133" s="3064" t="n"/>
      <c r="BA133" s="1958" t="n"/>
      <c r="BB133" s="938" t="n"/>
      <c r="BC133" s="3063" t="n"/>
      <c r="BD133" s="3064" t="n"/>
      <c r="BE133" s="3064" t="n"/>
      <c r="BF133" s="3064" t="n"/>
      <c r="BG133" s="3064" t="n"/>
      <c r="BH133" s="3064" t="n"/>
      <c r="BI133" s="1958" t="n"/>
      <c r="BJ133" s="3065" t="n"/>
      <c r="BK133" s="3063" t="n"/>
      <c r="BL133" s="3064" t="n"/>
      <c r="BM133" s="3064" t="n"/>
      <c r="BN133" s="3064" t="n"/>
      <c r="BO133" s="3064" t="n"/>
      <c r="BP133" s="3064" t="n"/>
      <c r="BQ133" s="3064" t="n"/>
      <c r="BR133" s="1958" t="n"/>
      <c r="BS133" s="3065" t="n"/>
      <c r="BT133" s="3063" t="n"/>
      <c r="BU133" s="3064" t="n"/>
      <c r="BV133" s="3064" t="n"/>
      <c r="BW133" s="3064" t="n"/>
      <c r="BX133" s="3064" t="n"/>
      <c r="BY133" s="3064" t="n"/>
      <c r="BZ133" s="1958" t="n"/>
      <c r="CA133" s="3028" t="n"/>
      <c r="CB133" s="3063" t="n"/>
      <c r="CC133" s="3064" t="n"/>
      <c r="CD133" s="3064" t="n"/>
      <c r="CE133" s="3064" t="n"/>
      <c r="CF133" s="3064" t="n"/>
      <c r="CG133" s="3064" t="n"/>
      <c r="CH133" s="1958" t="n"/>
      <c r="CI133" s="3028" t="n"/>
      <c r="CJ133" s="3063" t="n"/>
      <c r="CK133" s="3064" t="n"/>
      <c r="CL133" s="3064" t="n"/>
      <c r="CM133" s="3064" t="n"/>
      <c r="CN133" s="3064" t="n"/>
      <c r="CO133" s="3064" t="n"/>
      <c r="CP133" s="1958" t="n"/>
      <c r="CQ133" s="938" t="n"/>
      <c r="CR133" s="3063">
        <f>SUMIF($D$5:$CQ$5,CR$5,$D133:$CQ133)</f>
        <v/>
      </c>
      <c r="CS133" s="3064">
        <f>SUMIF($D$5:$CQ$5,CS$5,$D133:$CQ133)</f>
        <v/>
      </c>
      <c r="CT133" s="3064">
        <f>SUMIF($D$5:$CQ$5,CT$5,$D133:$CQ133)+SUMIF($D$5:$BI$5,CR$5,$D133:$BI133)</f>
        <v/>
      </c>
      <c r="CU133" s="3064">
        <f>+CR133-CS133</f>
        <v/>
      </c>
      <c r="CV133" s="3064">
        <f>+CR133-CT133</f>
        <v/>
      </c>
      <c r="CW133" s="3064">
        <f>SUMIF($D$5:$CQ$5,CW$5,$D133:$CQ133)</f>
        <v/>
      </c>
      <c r="CX133" s="1958">
        <f>IFERROR(CR133/CW133-1, "-")</f>
        <v/>
      </c>
      <c r="CY133" s="1137" t="n"/>
      <c r="CZ133" s="3066" t="n">
        <v>21.95999999999999</v>
      </c>
      <c r="DA133" s="3064" t="n">
        <v>18.420895</v>
      </c>
      <c r="DB133" s="3064" t="n"/>
      <c r="DC133" s="3064" t="n"/>
      <c r="DD133" s="3064" t="n">
        <v>23.770038</v>
      </c>
      <c r="DE133" s="1958">
        <f>+CZ133/DD133-1</f>
        <v/>
      </c>
      <c r="DF133" s="1958">
        <f>+DA133/DD133-1</f>
        <v/>
      </c>
      <c r="DG133" s="409">
        <f>+DB133/DD133-1</f>
        <v/>
      </c>
      <c r="DH133" s="409">
        <f>+DC133/DD133-1</f>
        <v/>
      </c>
      <c r="DI133" s="3051" t="n"/>
      <c r="DJ133" s="3041">
        <f>SUM(D133,J133,P133,V133,AD133,AL133,AU133,BC133,BK133,BT133,CB133,CJ133)-CR133</f>
        <v/>
      </c>
      <c r="DK133" s="3041">
        <f>SUM(E133,K133,Q133,W133,AE133,AM133,AV133,BD133,BL133,BU133,CC133,CK133)-CS133</f>
        <v/>
      </c>
      <c r="DL133" s="3041">
        <f>SUM(G133,M133,S133,AA133,AI133,AR133,AZ133,BH133,BQ133,BY133,CG133,CO133)-CW133</f>
        <v/>
      </c>
      <c r="DM133" s="3041">
        <f>SUM(D133,J133,P133,V133,AD133,AL133,AU133,BC133,,BN133,BV133,CD133,CL133)-CT133</f>
        <v/>
      </c>
      <c r="DN133" s="3051" t="n"/>
      <c r="DO133" s="3051" t="n"/>
      <c r="DP133" s="3067" t="n">
        <v>21775792</v>
      </c>
      <c r="DQ133" s="3053">
        <f>-CR133+DP133/10^6</f>
        <v/>
      </c>
      <c r="DR133" s="3041">
        <f>SUM(E133,K133,Q133,W133,AE133,AM133,AV133,BD133,BL133,BU133,CC133,CK133)-CS133</f>
        <v/>
      </c>
      <c r="DS133" s="3041">
        <f>SUM(D133,J133,P133,V133,AD133,AL133,AU133,BC133,,BN133,BV133,CD133,CL133)-CT133</f>
        <v/>
      </c>
      <c r="DT133" s="3054" t="n"/>
      <c r="DU133" s="865" t="n">
        <v>1.994246</v>
      </c>
      <c r="DV133" s="3055">
        <f>DU133-CJ133</f>
        <v/>
      </c>
      <c r="DX133" s="2878">
        <f>(CS133-CZ133)*10^6</f>
        <v/>
      </c>
      <c r="DY133" s="2878">
        <f>(CT133-DC133)*10^6</f>
        <v/>
      </c>
      <c r="DZ133" s="2878">
        <f>(CW133-DD133)*10^6</f>
        <v/>
      </c>
      <c r="EB133" s="3056" t="n"/>
    </row>
    <row customFormat="1" customHeight="1" hidden="1" ht="16" outlineLevel="1" r="134" s="424">
      <c r="A134" s="406" t="n"/>
      <c r="B134" s="1986" t="inlineStr">
        <is>
          <t>FRAIS DE DEMENAGEMENT</t>
        </is>
      </c>
      <c r="C134" s="2272" t="inlineStr">
        <is>
          <t>Opex128</t>
        </is>
      </c>
      <c r="D134" s="3063" t="n">
        <v>0.5</v>
      </c>
      <c r="E134" s="3064" t="n"/>
      <c r="F134" s="3064" t="n"/>
      <c r="G134" s="3064" t="n">
        <v>0</v>
      </c>
      <c r="H134" s="1958" t="n"/>
      <c r="I134" s="1031" t="n"/>
      <c r="J134" s="3063" t="n">
        <v>0</v>
      </c>
      <c r="K134" s="3064" t="n"/>
      <c r="L134" s="3064" t="n"/>
      <c r="M134" s="3064" t="n">
        <v>0.6</v>
      </c>
      <c r="N134" s="1958" t="n"/>
      <c r="O134" s="938" t="n"/>
      <c r="P134" s="3063" t="n">
        <v>0</v>
      </c>
      <c r="Q134" s="3064" t="n"/>
      <c r="R134" s="3064" t="n"/>
      <c r="S134" s="3064" t="n">
        <v>0</v>
      </c>
      <c r="T134" s="1958" t="n"/>
      <c r="U134" s="3058" t="n"/>
      <c r="V134" s="3063" t="n">
        <v>0</v>
      </c>
      <c r="W134" s="3064" t="n"/>
      <c r="X134" s="3064" t="n"/>
      <c r="Y134" s="3064" t="n"/>
      <c r="Z134" s="3064" t="n"/>
      <c r="AA134" s="3064" t="n">
        <v>1.066863</v>
      </c>
      <c r="AB134" s="1958" t="n"/>
      <c r="AC134" s="938" t="n"/>
      <c r="AD134" s="3063" t="n">
        <v>0</v>
      </c>
      <c r="AE134" s="3064" t="n"/>
      <c r="AF134" s="3064" t="n"/>
      <c r="AG134" s="3064" t="n"/>
      <c r="AH134" s="3064" t="n"/>
      <c r="AI134" s="3064" t="n">
        <v>0</v>
      </c>
      <c r="AJ134" s="1958" t="n"/>
      <c r="AK134" s="938" t="n"/>
      <c r="AL134" s="3063" t="n">
        <v>0</v>
      </c>
      <c r="AM134" s="3064" t="n"/>
      <c r="AN134" s="3064" t="n"/>
      <c r="AO134" s="3064" t="n"/>
      <c r="AP134" s="3064" t="n"/>
      <c r="AQ134" s="3064" t="n"/>
      <c r="AR134" s="3064" t="n"/>
      <c r="AS134" s="1958" t="n"/>
      <c r="AT134" s="3059" t="n"/>
      <c r="AU134" s="3063" t="n"/>
      <c r="AV134" s="3064" t="n"/>
      <c r="AW134" s="3064" t="n"/>
      <c r="AX134" s="3064" t="n"/>
      <c r="AY134" s="3064" t="n"/>
      <c r="AZ134" s="3064" t="n"/>
      <c r="BA134" s="1958" t="n"/>
      <c r="BB134" s="938" t="n"/>
      <c r="BC134" s="3063" t="n"/>
      <c r="BD134" s="3064" t="n"/>
      <c r="BE134" s="3064" t="n"/>
      <c r="BF134" s="3064" t="n"/>
      <c r="BG134" s="3064" t="n"/>
      <c r="BH134" s="3064" t="n"/>
      <c r="BI134" s="1958" t="n"/>
      <c r="BJ134" s="3065" t="n"/>
      <c r="BK134" s="3063" t="n"/>
      <c r="BL134" s="3064" t="n"/>
      <c r="BM134" s="3064" t="n"/>
      <c r="BN134" s="3064" t="n"/>
      <c r="BO134" s="3064" t="n"/>
      <c r="BP134" s="3064" t="n"/>
      <c r="BQ134" s="3064" t="n"/>
      <c r="BR134" s="1958" t="n"/>
      <c r="BS134" s="3065" t="n"/>
      <c r="BT134" s="3063" t="n"/>
      <c r="BU134" s="3064" t="n"/>
      <c r="BV134" s="3064" t="n"/>
      <c r="BW134" s="3064" t="n"/>
      <c r="BX134" s="3064" t="n"/>
      <c r="BY134" s="3064" t="n"/>
      <c r="BZ134" s="1958" t="n"/>
      <c r="CA134" s="3028" t="n"/>
      <c r="CB134" s="3063" t="n"/>
      <c r="CC134" s="3064" t="n"/>
      <c r="CD134" s="3064" t="n"/>
      <c r="CE134" s="3064" t="n"/>
      <c r="CF134" s="3064" t="n"/>
      <c r="CG134" s="3064" t="n"/>
      <c r="CH134" s="1958" t="n"/>
      <c r="CI134" s="3028" t="n"/>
      <c r="CJ134" s="3063" t="n"/>
      <c r="CK134" s="3064" t="n"/>
      <c r="CL134" s="3064" t="n"/>
      <c r="CM134" s="3064" t="n"/>
      <c r="CN134" s="3064" t="n"/>
      <c r="CO134" s="3064" t="n"/>
      <c r="CP134" s="1958" t="n"/>
      <c r="CQ134" s="938" t="n"/>
      <c r="CR134" s="3063">
        <f>SUMIF($D$5:$CQ$5,CR$5,$D134:$CQ134)</f>
        <v/>
      </c>
      <c r="CS134" s="3064">
        <f>SUMIF($D$5:$CQ$5,CS$5,$D134:$CQ134)</f>
        <v/>
      </c>
      <c r="CT134" s="3064">
        <f>SUMIF($D$5:$CQ$5,CT$5,$D134:$CQ134)+SUMIF($D$5:$BI$5,CR$5,$D134:$BI134)</f>
        <v/>
      </c>
      <c r="CU134" s="3064">
        <f>+CR134-CS134</f>
        <v/>
      </c>
      <c r="CV134" s="3064">
        <f>+CR134-CT134</f>
        <v/>
      </c>
      <c r="CW134" s="3064">
        <f>SUMIF($D$5:$CQ$5,CW$5,$D134:$CQ134)</f>
        <v/>
      </c>
      <c r="CX134" s="1958">
        <f>IFERROR(CR134/CW134-1, "-")</f>
        <v/>
      </c>
      <c r="CY134" s="1137" t="n"/>
      <c r="CZ134" s="3066" t="n">
        <v>0</v>
      </c>
      <c r="DA134" s="3064" t="n">
        <v>0.5</v>
      </c>
      <c r="DB134" s="3064" t="n"/>
      <c r="DC134" s="3064" t="n"/>
      <c r="DD134" s="3064" t="n">
        <v>2.241863</v>
      </c>
      <c r="DE134" s="1958" t="n"/>
      <c r="DF134" s="1958">
        <f>+DA134/DD134-1</f>
        <v/>
      </c>
      <c r="DG134" s="409">
        <f>+DB134/DD134-1</f>
        <v/>
      </c>
      <c r="DH134" s="409">
        <f>+DC134/DD134-1</f>
        <v/>
      </c>
      <c r="DI134" s="3051" t="n"/>
      <c r="DJ134" s="3041">
        <f>SUM(D134,J134,P134,V134,AD134,AL134,AU134,BC134,BK134,BT134,CB134,CJ134)-CR134</f>
        <v/>
      </c>
      <c r="DK134" s="3041">
        <f>SUM(E134,K134,Q134,W134,AE134,AM134,AV134,BD134,BL134,BU134,CC134,CK134)-CS134</f>
        <v/>
      </c>
      <c r="DL134" s="3041">
        <f>SUM(G134,M134,S134,AA134,AI134,AR134,AZ134,BH134,BQ134,BY134,CG134,CO134)-CW134</f>
        <v/>
      </c>
      <c r="DM134" s="3041">
        <f>SUM(D134,J134,P134,V134,AD134,AL134,AU134,BC134,,BN134,BV134,CD134,CL134)-CT134</f>
        <v/>
      </c>
      <c r="DN134" s="3051" t="n"/>
      <c r="DO134" s="3051" t="n"/>
      <c r="DP134" s="3067" t="n">
        <v>2241863</v>
      </c>
      <c r="DQ134" s="3053">
        <f>-CR134+DP134/10^6</f>
        <v/>
      </c>
      <c r="DR134" s="3041">
        <f>SUM(E134,K134,Q134,W134,AE134,AM134,AV134,BD134,BL134,BU134,CC134,CK134)-CS134</f>
        <v/>
      </c>
      <c r="DS134" s="3041">
        <f>SUM(D134,J134,P134,V134,AD134,AL134,AU134,BC134,,BN134,BV134,CD134,CL134)-CT134</f>
        <v/>
      </c>
      <c r="DT134" s="3054" t="n"/>
      <c r="DU134" s="865" t="n">
        <v>0</v>
      </c>
      <c r="DV134" s="3055">
        <f>DU134-CJ134</f>
        <v/>
      </c>
      <c r="DX134" s="2878">
        <f>(CS134-CZ134)*10^6</f>
        <v/>
      </c>
      <c r="DY134" s="2878">
        <f>(CT134-DC134)*10^6</f>
        <v/>
      </c>
      <c r="DZ134" s="2878">
        <f>(CW134-DD134)*10^6</f>
        <v/>
      </c>
      <c r="EB134" s="3056" t="n"/>
    </row>
    <row customFormat="1" customHeight="1" hidden="1" ht="16" outlineLevel="1" r="135" s="424">
      <c r="A135" s="406" t="n"/>
      <c r="B135" s="1986" t="inlineStr">
        <is>
          <t>DONS</t>
        </is>
      </c>
      <c r="C135" s="2272" t="inlineStr">
        <is>
          <t>Opex129</t>
        </is>
      </c>
      <c r="D135" s="3076" t="n">
        <v>0.025557</v>
      </c>
      <c r="E135" s="3064" t="n">
        <v>5</v>
      </c>
      <c r="F135" s="3064" t="n"/>
      <c r="G135" s="3064" t="n">
        <v>0</v>
      </c>
      <c r="H135" s="1958" t="n"/>
      <c r="I135" s="1031" t="n"/>
      <c r="J135" s="3164" t="n">
        <v>0</v>
      </c>
      <c r="K135" s="3064" t="n">
        <v>36</v>
      </c>
      <c r="L135" s="3064" t="n"/>
      <c r="M135" s="3064" t="n">
        <v>6.1793</v>
      </c>
      <c r="N135" s="1958" t="n"/>
      <c r="O135" s="938" t="n"/>
      <c r="P135" s="3164" t="n">
        <v>0</v>
      </c>
      <c r="Q135" s="3064" t="n">
        <v>15</v>
      </c>
      <c r="R135" s="3064" t="n"/>
      <c r="S135" s="3064" t="n">
        <v>-5.7718818207</v>
      </c>
      <c r="T135" s="1958" t="n"/>
      <c r="U135" s="3058" t="n"/>
      <c r="V135" s="3164" t="n">
        <v>0.414247</v>
      </c>
      <c r="W135" s="3064" t="n">
        <v>20</v>
      </c>
      <c r="X135" s="3064" t="n">
        <v>10</v>
      </c>
      <c r="Y135" s="3064" t="n"/>
      <c r="Z135" s="3064" t="n"/>
      <c r="AA135" s="3064" t="n">
        <v>31.144404</v>
      </c>
      <c r="AB135" s="1958" t="n"/>
      <c r="AC135" s="938" t="n"/>
      <c r="AD135" s="3164" t="n">
        <v>-7.333474</v>
      </c>
      <c r="AE135" s="3064" t="n">
        <v>35</v>
      </c>
      <c r="AF135" s="3064" t="n">
        <v>10</v>
      </c>
      <c r="AG135" s="3064" t="n"/>
      <c r="AH135" s="3064" t="n"/>
      <c r="AI135" s="3064" t="n">
        <v>-30.27</v>
      </c>
      <c r="AJ135" s="1958" t="n"/>
      <c r="AK135" s="938" t="n"/>
      <c r="AL135" s="3164" t="n">
        <v>0</v>
      </c>
      <c r="AM135" s="3064" t="n">
        <v>7</v>
      </c>
      <c r="AN135" s="3064" t="n"/>
      <c r="AO135" s="3064" t="n"/>
      <c r="AP135" s="3064" t="n"/>
      <c r="AQ135" s="3064" t="n"/>
      <c r="AR135" s="3064" t="n"/>
      <c r="AS135" s="1958" t="n"/>
      <c r="AT135" s="3059" t="n"/>
      <c r="AU135" s="3164" t="n"/>
      <c r="AV135" s="3064" t="n"/>
      <c r="AW135" s="3064" t="n"/>
      <c r="AX135" s="3064" t="n"/>
      <c r="AY135" s="3064" t="n"/>
      <c r="AZ135" s="3064" t="n"/>
      <c r="BA135" s="1958" t="n"/>
      <c r="BB135" s="938" t="n"/>
      <c r="BC135" s="3164" t="n"/>
      <c r="BD135" s="3064" t="n"/>
      <c r="BE135" s="3064" t="n"/>
      <c r="BF135" s="3064" t="n"/>
      <c r="BG135" s="3064" t="n"/>
      <c r="BH135" s="3064" t="n"/>
      <c r="BI135" s="1958" t="n"/>
      <c r="BJ135" s="3065" t="n"/>
      <c r="BK135" s="3164" t="n"/>
      <c r="BL135" s="3064" t="n"/>
      <c r="BM135" s="3064" t="n"/>
      <c r="BN135" s="3064" t="n"/>
      <c r="BO135" s="3064" t="n"/>
      <c r="BP135" s="3064" t="n"/>
      <c r="BQ135" s="3064" t="n"/>
      <c r="BR135" s="1958" t="n"/>
      <c r="BS135" s="3065" t="n"/>
      <c r="BT135" s="3164" t="n"/>
      <c r="BU135" s="3064" t="n"/>
      <c r="BV135" s="3064" t="n"/>
      <c r="BW135" s="3064" t="n"/>
      <c r="BX135" s="3064" t="n"/>
      <c r="BY135" s="3064" t="n"/>
      <c r="BZ135" s="1958" t="n"/>
      <c r="CA135" s="3028" t="n"/>
      <c r="CB135" s="3164" t="n"/>
      <c r="CC135" s="3064" t="n"/>
      <c r="CD135" s="3064" t="n"/>
      <c r="CE135" s="3064" t="n"/>
      <c r="CF135" s="3064" t="n"/>
      <c r="CG135" s="3064" t="n"/>
      <c r="CH135" s="1958" t="n"/>
      <c r="CI135" s="3028" t="n"/>
      <c r="CJ135" s="3164" t="n"/>
      <c r="CK135" s="3064" t="n"/>
      <c r="CL135" s="3064" t="n"/>
      <c r="CM135" s="3064" t="n"/>
      <c r="CN135" s="3064" t="n"/>
      <c r="CO135" s="3064" t="n"/>
      <c r="CP135" s="1958" t="n"/>
      <c r="CQ135" s="938" t="n"/>
      <c r="CR135" s="3063">
        <f>SUMIF($D$5:$CQ$5,CR$5,$D135:$CQ135)</f>
        <v/>
      </c>
      <c r="CS135" s="3064">
        <f>SUMIF($D$5:$CQ$5,CS$5,$D135:$CQ135)</f>
        <v/>
      </c>
      <c r="CT135" s="3064">
        <f>SUMIF($D$5:$CQ$5,CT$5,$D135:$CQ135)+SUMIF($D$5:$BI$5,CR$5,$D135:$BI135)</f>
        <v/>
      </c>
      <c r="CU135" s="3064">
        <f>+CR135-CS135</f>
        <v/>
      </c>
      <c r="CV135" s="3064">
        <f>+CR135-CT135</f>
        <v/>
      </c>
      <c r="CW135" s="3064">
        <f>SUMIF($D$5:$CQ$5,CW$5,$D135:$CQ135)</f>
        <v/>
      </c>
      <c r="CX135" s="1958">
        <f>IFERROR(CR135/CW135-1, "-")</f>
        <v/>
      </c>
      <c r="CY135" s="1137" t="n"/>
      <c r="CZ135" s="3066" t="n">
        <v>200</v>
      </c>
      <c r="DA135" s="3064" t="n">
        <v>69.02555700000001</v>
      </c>
      <c r="DB135" s="3064" t="n"/>
      <c r="DC135" s="3064" t="n"/>
      <c r="DD135" s="3064" t="n">
        <v>3.5527136788005e-15</v>
      </c>
      <c r="DE135" s="1958">
        <f>+CZ135/DD135-1</f>
        <v/>
      </c>
      <c r="DF135" s="1958">
        <f>+DA135/DD135-1</f>
        <v/>
      </c>
      <c r="DG135" s="409">
        <f>+DB135/DD135-1</f>
        <v/>
      </c>
      <c r="DH135" s="409">
        <f>+DC135/DD135-1</f>
        <v/>
      </c>
      <c r="DI135" s="3051" t="n"/>
      <c r="DJ135" s="3041">
        <f>SUM(D135,J135,P135,V135,AD135,AL135,AU135,BC135,BK135,BT135,CB135,CJ135)-CR135</f>
        <v/>
      </c>
      <c r="DK135" s="3041">
        <f>SUM(E135,K135,Q135,W135,AE135,AM135,AV135,BD135,BL135,BU135,CC135,CK135)-CS135</f>
        <v/>
      </c>
      <c r="DL135" s="3041">
        <f>SUM(G135,M135,S135,AA135,AI135,AR135,AZ135,BH135,BQ135,BY135,CG135,CO135)-CW135</f>
        <v/>
      </c>
      <c r="DM135" s="3041">
        <f>SUM(D135,J135,P135,V135,AD135,AL135,AU135,BC135,,BN135,BV135,CD135,CL135)-CT135</f>
        <v/>
      </c>
      <c r="DN135" s="3051" t="n"/>
      <c r="DO135" s="3051" t="n"/>
      <c r="DP135" s="3165" t="n">
        <v>5172626</v>
      </c>
      <c r="DQ135" s="3053">
        <f>-CR135+DP135/10^6</f>
        <v/>
      </c>
      <c r="DR135" s="3041">
        <f>SUM(E135,K135,Q135,W135,AE135,AM135,AV135,BD135,BL135,BU135,CC135,CK135)-CS135</f>
        <v/>
      </c>
      <c r="DS135" s="3041">
        <f>SUM(D135,J135,P135,V135,AD135,AL135,AU135,BC135,,BN135,BV135,CD135,CL135)-CT135</f>
        <v/>
      </c>
      <c r="DT135" s="3054" t="n"/>
      <c r="DU135" s="865" t="n">
        <v>-5.17262599999999</v>
      </c>
      <c r="DV135" s="3055">
        <f>DU135-CJ135</f>
        <v/>
      </c>
      <c r="DX135" s="2878">
        <f>(CS135-CZ135)*10^6</f>
        <v/>
      </c>
      <c r="DY135" s="2878">
        <f>(CT135-DC135)*10^6</f>
        <v/>
      </c>
      <c r="DZ135" s="2878">
        <f>(CW135-DD135)*10^6</f>
        <v/>
      </c>
      <c r="EB135" s="3056" t="n"/>
    </row>
    <row customFormat="1" customHeight="1" hidden="1" ht="16" outlineLevel="1" r="136" s="424">
      <c r="A136" s="406" t="n"/>
      <c r="B136" s="1986" t="inlineStr">
        <is>
          <t>AUTRES  LOCATIONS ET CHARGES LO</t>
        </is>
      </c>
      <c r="C136" s="2272" t="inlineStr">
        <is>
          <t>Opex130</t>
        </is>
      </c>
      <c r="D136" s="3076" t="n">
        <v>22.260518</v>
      </c>
      <c r="E136" s="3064" t="n">
        <v>0</v>
      </c>
      <c r="F136" s="3064" t="n"/>
      <c r="G136" s="3064" t="n">
        <v>21.967274</v>
      </c>
      <c r="H136" s="1958" t="n"/>
      <c r="I136" s="1031" t="n"/>
      <c r="J136" s="3076" t="n">
        <v>20.746117</v>
      </c>
      <c r="K136" s="3064" t="n">
        <v>0</v>
      </c>
      <c r="L136" s="3064" t="n"/>
      <c r="M136" s="3064" t="n">
        <v>20.469911</v>
      </c>
      <c r="N136" s="1958" t="n"/>
      <c r="O136" s="938" t="n"/>
      <c r="P136" s="3076" t="n">
        <v>20.348118</v>
      </c>
      <c r="Q136" s="3064" t="n">
        <v>0</v>
      </c>
      <c r="R136" s="3064" t="n"/>
      <c r="S136" s="3064" t="n">
        <v>20.344804</v>
      </c>
      <c r="T136" s="1958" t="n"/>
      <c r="U136" s="3058" t="n"/>
      <c r="V136" s="3076" t="n">
        <v>20.057481</v>
      </c>
      <c r="W136" s="3064" t="n">
        <v>0</v>
      </c>
      <c r="X136" s="3064" t="n">
        <v>0</v>
      </c>
      <c r="Y136" s="3064" t="n"/>
      <c r="Z136" s="3064" t="n"/>
      <c r="AA136" s="3064" t="n">
        <v>24.159785</v>
      </c>
      <c r="AB136" s="1958" t="n"/>
      <c r="AC136" s="938" t="n"/>
      <c r="AD136" s="3076" t="n">
        <v>21.862505</v>
      </c>
      <c r="AE136" s="3064" t="n">
        <v>0</v>
      </c>
      <c r="AF136" s="3064" t="n">
        <v>0</v>
      </c>
      <c r="AG136" s="3064" t="n"/>
      <c r="AH136" s="3064" t="n"/>
      <c r="AI136" s="3064" t="n">
        <v>23.632205</v>
      </c>
      <c r="AJ136" s="1958" t="n"/>
      <c r="AK136" s="938" t="n"/>
      <c r="AL136" s="3076" t="n">
        <v>20.285553</v>
      </c>
      <c r="AM136" s="3064" t="n">
        <v>0</v>
      </c>
      <c r="AN136" s="3064" t="n"/>
      <c r="AO136" s="3064" t="n"/>
      <c r="AP136" s="3064" t="n"/>
      <c r="AQ136" s="3064" t="n"/>
      <c r="AR136" s="3064" t="n"/>
      <c r="AS136" s="1958" t="n"/>
      <c r="AT136" s="3059" t="n"/>
      <c r="AU136" s="3076" t="n"/>
      <c r="AV136" s="3064" t="n"/>
      <c r="AW136" s="3064" t="n"/>
      <c r="AX136" s="3064" t="n"/>
      <c r="AY136" s="3064" t="n"/>
      <c r="AZ136" s="3064" t="n"/>
      <c r="BA136" s="1958" t="n"/>
      <c r="BB136" s="938" t="n"/>
      <c r="BC136" s="3076" t="n"/>
      <c r="BD136" s="3064" t="n"/>
      <c r="BE136" s="3064" t="n"/>
      <c r="BF136" s="3064" t="n"/>
      <c r="BG136" s="3064" t="n"/>
      <c r="BH136" s="3064" t="n"/>
      <c r="BI136" s="1958" t="n"/>
      <c r="BJ136" s="3065" t="n"/>
      <c r="BK136" s="3076" t="n"/>
      <c r="BL136" s="3064" t="n"/>
      <c r="BM136" s="3064" t="n"/>
      <c r="BN136" s="3064" t="n"/>
      <c r="BO136" s="3064" t="n"/>
      <c r="BP136" s="3064" t="n"/>
      <c r="BQ136" s="3064" t="n"/>
      <c r="BR136" s="1958" t="n"/>
      <c r="BS136" s="3065" t="n"/>
      <c r="BT136" s="3076" t="n"/>
      <c r="BU136" s="3064" t="n"/>
      <c r="BV136" s="3064" t="n"/>
      <c r="BW136" s="3064" t="n"/>
      <c r="BX136" s="3064" t="n"/>
      <c r="BY136" s="3064" t="n"/>
      <c r="BZ136" s="1958" t="n"/>
      <c r="CA136" s="3028" t="n"/>
      <c r="CB136" s="3076" t="n"/>
      <c r="CC136" s="3064" t="n"/>
      <c r="CD136" s="3064" t="n"/>
      <c r="CE136" s="3064" t="n"/>
      <c r="CF136" s="3064" t="n"/>
      <c r="CG136" s="3064" t="n"/>
      <c r="CH136" s="1958" t="n"/>
      <c r="CI136" s="3028" t="n"/>
      <c r="CJ136" s="3076" t="n"/>
      <c r="CK136" s="3064" t="n"/>
      <c r="CL136" s="3064" t="n"/>
      <c r="CM136" s="3064" t="n"/>
      <c r="CN136" s="3064" t="n"/>
      <c r="CO136" s="3064" t="n"/>
      <c r="CP136" s="1958" t="n"/>
      <c r="CQ136" s="938" t="n"/>
      <c r="CR136" s="3063">
        <f>SUMIF($D$5:$CQ$5,CR$5,$D136:$CQ136)</f>
        <v/>
      </c>
      <c r="CS136" s="3064">
        <f>SUMIF($D$5:$CQ$5,CS$5,$D136:$CQ136)</f>
        <v/>
      </c>
      <c r="CT136" s="3064">
        <f>SUMIF($D$5:$CQ$5,CT$5,$D136:$CQ136)+SUMIF($D$5:$BI$5,CR$5,$D136:$BI136)</f>
        <v/>
      </c>
      <c r="CU136" s="3064">
        <f>+CR136-CS136</f>
        <v/>
      </c>
      <c r="CV136" s="3064">
        <f>+CR136-CT136</f>
        <v/>
      </c>
      <c r="CW136" s="3064">
        <f>SUMIF($D$5:$CQ$5,CW$5,$D136:$CQ136)</f>
        <v/>
      </c>
      <c r="CX136" s="1958">
        <f>IFERROR(CR136/CW136-1, "-")</f>
        <v/>
      </c>
      <c r="CY136" s="1137" t="n"/>
      <c r="CZ136" s="3066" t="n">
        <v>0</v>
      </c>
      <c r="DA136" s="3064" t="n">
        <v>63.354753</v>
      </c>
      <c r="DB136" s="3064" t="n"/>
      <c r="DC136" s="3064" t="n"/>
      <c r="DD136" s="3064" t="n">
        <v>250.332579</v>
      </c>
      <c r="DE136" s="1958" t="n"/>
      <c r="DF136" s="1958">
        <f>+DA136/DD136-1</f>
        <v/>
      </c>
      <c r="DG136" s="409">
        <f>+DB136/DD136-1</f>
        <v/>
      </c>
      <c r="DH136" s="409">
        <f>+DC136/DD136-1</f>
        <v/>
      </c>
      <c r="DI136" s="3051" t="n"/>
      <c r="DJ136" s="3041">
        <f>SUM(D136,J136,P136,V136,AD136,AL136,AU136,BC136,BK136,BT136,CB136,CJ136)-CR136</f>
        <v/>
      </c>
      <c r="DK136" s="3041">
        <f>SUM(E136,K136,Q136,W136,AE136,AM136,AV136,BD136,BL136,BU136,CC136,CK136)-CS136</f>
        <v/>
      </c>
      <c r="DL136" s="3041">
        <f>SUM(G136,M136,S136,AA136,AI136,AR136,AZ136,BH136,BQ136,BY136,CG136,CO136)-CW136</f>
        <v/>
      </c>
      <c r="DM136" s="3041">
        <f>SUM(D136,J136,P136,V136,AD136,AL136,AU136,BC136,,BN136,BV136,CD136,CL136)-CT136</f>
        <v/>
      </c>
      <c r="DN136" s="3051" t="n"/>
      <c r="DO136" s="3051" t="n"/>
      <c r="DP136" s="3085" t="n">
        <v>224627516</v>
      </c>
      <c r="DQ136" s="3053">
        <f>-CR136+DP136/10^6</f>
        <v/>
      </c>
      <c r="DR136" s="3041">
        <f>SUM(E136,K136,Q136,W136,AE136,AM136,AV136,BD136,BL136,BU136,CC136,CK136)-CS136</f>
        <v/>
      </c>
      <c r="DS136" s="3041">
        <f>SUM(D136,J136,P136,V136,AD136,AL136,AU136,BC136,,BN136,BV136,CD136,CL136)-CT136</f>
        <v/>
      </c>
      <c r="DT136" s="3054" t="n"/>
      <c r="DU136" s="865" t="n">
        <v>25.705063</v>
      </c>
      <c r="DV136" s="3055">
        <f>DU136-CJ136</f>
        <v/>
      </c>
      <c r="DX136" s="2878">
        <f>(CS136-CZ136)*10^6</f>
        <v/>
      </c>
      <c r="DY136" s="2878">
        <f>(CT136-DC136)*10^6</f>
        <v/>
      </c>
      <c r="DZ136" s="2878">
        <f>(CW136-DD136)*10^6</f>
        <v/>
      </c>
      <c r="EB136" s="3056" t="n"/>
    </row>
    <row collapsed="1" customHeight="1" ht="15" r="137" s="3">
      <c r="B137" s="2037" t="inlineStr">
        <is>
          <t>Management fees</t>
        </is>
      </c>
      <c r="C137" s="1952" t="inlineStr">
        <is>
          <t>Opex131</t>
        </is>
      </c>
      <c r="D137" s="2975" t="n">
        <v>69.38804500000001</v>
      </c>
      <c r="E137" s="2891" t="n">
        <v>85.05581661275539</v>
      </c>
      <c r="F137" s="2891" t="n">
        <v>-15.66777161275539</v>
      </c>
      <c r="G137" s="2891" t="n">
        <v>85.910983</v>
      </c>
      <c r="H137" s="37" t="n">
        <v>-0.1923262593794323</v>
      </c>
      <c r="I137" s="1031" t="n"/>
      <c r="J137" s="2975" t="n">
        <v>63.993638</v>
      </c>
      <c r="K137" s="2891" t="n">
        <v>78.4462619024965</v>
      </c>
      <c r="L137" s="2891" t="n">
        <v>-14.45262390249651</v>
      </c>
      <c r="M137" s="2891" t="n">
        <v>81.918823</v>
      </c>
      <c r="N137" s="37" t="n">
        <v>-0.2188164373406586</v>
      </c>
      <c r="O137" s="1031" t="n"/>
      <c r="P137" s="2975" t="n">
        <v>68.76865599999999</v>
      </c>
      <c r="Q137" s="2891" t="n">
        <v>85.7143808170644</v>
      </c>
      <c r="R137" s="2891" t="n">
        <v>-16.9457248170644</v>
      </c>
      <c r="S137" s="2891" t="n">
        <v>85.41847799999999</v>
      </c>
      <c r="T137" s="37" t="n">
        <v>-0.1949206119078826</v>
      </c>
      <c r="U137" s="3058" t="n"/>
      <c r="V137" s="2975" t="n">
        <v>66.942577</v>
      </c>
      <c r="W137" s="2891" t="n">
        <v>86.1899051954811</v>
      </c>
      <c r="X137" s="2891" t="n">
        <v>70.7875162065595</v>
      </c>
      <c r="Y137" s="2891" t="n">
        <v>-19.2473281954811</v>
      </c>
      <c r="Z137" s="2891" t="n">
        <v>-3.844939206559502</v>
      </c>
      <c r="AA137" s="2891" t="n">
        <v>-198.088954</v>
      </c>
      <c r="AB137" s="37" t="n">
        <v>-1.337941998522542</v>
      </c>
      <c r="AC137" s="1031" t="n"/>
      <c r="AD137" s="2975" t="n">
        <v>65.810023</v>
      </c>
      <c r="AE137" s="2891" t="n">
        <v>87.3921213316081</v>
      </c>
      <c r="AF137" s="2891" t="n">
        <v>73.89481717956591</v>
      </c>
      <c r="AG137" s="2891" t="n">
        <v>-21.58209833160809</v>
      </c>
      <c r="AH137" s="2891" t="n">
        <v>-8.084794179565904</v>
      </c>
      <c r="AI137" s="2891" t="n">
        <v>88.93752499999999</v>
      </c>
      <c r="AJ137" s="37" t="n">
        <v>-0.2600421138321535</v>
      </c>
      <c r="AK137" s="1031" t="n"/>
      <c r="AL137" s="2975" t="n">
        <v>70.30328</v>
      </c>
      <c r="AM137" s="2891" t="n">
        <v>84.74638331605341</v>
      </c>
      <c r="AN137" s="2891" t="n">
        <v>0</v>
      </c>
      <c r="AO137" s="2891" t="n">
        <v>0</v>
      </c>
      <c r="AP137" s="2891" t="n">
        <v>-14.44310331605341</v>
      </c>
      <c r="AQ137" s="2891" t="n">
        <v>70.30328</v>
      </c>
      <c r="AR137" s="2891" t="n">
        <v>81.220625</v>
      </c>
      <c r="AS137" s="37" t="n">
        <v>-0.1344159196017021</v>
      </c>
      <c r="AT137" s="3059" t="n"/>
      <c r="AU137" s="2975" t="n"/>
      <c r="AV137" s="2891" t="n"/>
      <c r="AW137" s="2891" t="n"/>
      <c r="AX137" s="2891" t="n"/>
      <c r="AY137" s="2891" t="n"/>
      <c r="AZ137" s="2891" t="n"/>
      <c r="BA137" s="37" t="n"/>
      <c r="BB137" s="1031" t="n"/>
      <c r="BC137" s="2975" t="n"/>
      <c r="BD137" s="2891" t="n"/>
      <c r="BE137" s="2891" t="n"/>
      <c r="BF137" s="2891" t="n"/>
      <c r="BG137" s="2891" t="n"/>
      <c r="BH137" s="2891" t="n"/>
      <c r="BI137" s="37" t="n"/>
      <c r="BJ137" s="3058" t="n"/>
      <c r="BK137" s="2975" t="n"/>
      <c r="BL137" s="2891" t="n"/>
      <c r="BM137" s="2891" t="n"/>
      <c r="BN137" s="2891" t="n"/>
      <c r="BO137" s="2891" t="n"/>
      <c r="BP137" s="2891" t="n"/>
      <c r="BQ137" s="2891" t="n"/>
      <c r="BR137" s="37" t="n"/>
      <c r="BS137" s="3058" t="n"/>
      <c r="BT137" s="2975" t="n"/>
      <c r="BU137" s="2891" t="n"/>
      <c r="BV137" s="2891" t="n"/>
      <c r="BW137" s="2891" t="n"/>
      <c r="BX137" s="2891" t="n"/>
      <c r="BY137" s="2891" t="n"/>
      <c r="BZ137" s="37" t="n"/>
      <c r="CA137" s="3028" t="n"/>
      <c r="CB137" s="2975" t="n"/>
      <c r="CC137" s="2891" t="n"/>
      <c r="CD137" s="2891" t="n"/>
      <c r="CE137" s="2891" t="n"/>
      <c r="CF137" s="2891" t="n"/>
      <c r="CG137" s="2891" t="n"/>
      <c r="CH137" s="37" t="n"/>
      <c r="CI137" s="3028" t="n"/>
      <c r="CJ137" s="2975" t="n"/>
      <c r="CK137" s="2891" t="n"/>
      <c r="CL137" s="2891" t="n"/>
      <c r="CM137" s="2891" t="n"/>
      <c r="CN137" s="2891" t="n"/>
      <c r="CO137" s="2891" t="n"/>
      <c r="CP137" s="37" t="n"/>
      <c r="CQ137" s="1031" t="n"/>
      <c r="CR137" s="2975">
        <f>SUMIF($D$5:$CQ$5,CR$5,$D137:$CQ137)</f>
        <v/>
      </c>
      <c r="CS137" s="2891">
        <f>SUMIF($D$5:$CQ$5,CS$5,$D137:$CQ137)</f>
        <v/>
      </c>
      <c r="CT137" s="2891">
        <f>SUMIF($D$5:$CQ$5,CT$5,$D137:$CQ137)+SUMIF($D$5:$BI$5,CR$5,$D137:$BI137)</f>
        <v/>
      </c>
      <c r="CU137" s="2891">
        <f>+CR137-CS137</f>
        <v/>
      </c>
      <c r="CV137" s="2891">
        <f>+CR137-CT137</f>
        <v/>
      </c>
      <c r="CW137" s="2891">
        <f>SUMIF($D$5:$CQ$5,CW$5,$D137:$CQ137)</f>
        <v/>
      </c>
      <c r="CX137" s="37">
        <f>IFERROR(CR137/CW137-1, "-")</f>
        <v/>
      </c>
      <c r="CY137" s="1137" t="n"/>
      <c r="CZ137" s="3060" t="n">
        <v>1044.880904282154</v>
      </c>
      <c r="DA137" s="2891" t="n"/>
      <c r="DB137" s="2891" t="n"/>
      <c r="DC137" s="2891" t="n"/>
      <c r="DD137" s="2891" t="n">
        <v>664.082827</v>
      </c>
      <c r="DE137" s="37">
        <f>+CZ137/DD137-1</f>
        <v/>
      </c>
      <c r="DF137" s="37">
        <f>+DA137/DD137-1</f>
        <v/>
      </c>
      <c r="DG137" s="722">
        <f>+DB137/DD137-1</f>
        <v/>
      </c>
      <c r="DH137" s="722">
        <f>+DC137/DD137-1</f>
        <v/>
      </c>
      <c r="DI137" s="3051" t="n"/>
      <c r="DJ137" s="3041">
        <f>SUM(D137,J137,P137,V137,AD137,AL137,AU137,BC137,BK137,BT137,CB137,CJ137)-CR137</f>
        <v/>
      </c>
      <c r="DK137" s="3041">
        <f>SUM(E137,K137,Q137,W137,AE137,AM137,AV137,BD137,BL137,BU137,CC137,CK137)-CS137</f>
        <v/>
      </c>
      <c r="DL137" s="3041">
        <f>SUM(G137,M137,S137,AA137,AI137,AR137,AZ137,BH137,BQ137,BY137,CG137,CO137)-CW137</f>
        <v/>
      </c>
      <c r="DM137" s="3041">
        <f>SUM(D137,J137,P137,V137,AD137,AL137,AU137,BC137,,BN137,BV137,CD137,CL137)-CT137</f>
        <v/>
      </c>
      <c r="DN137" s="3051" t="n"/>
      <c r="DO137" s="3051" t="n"/>
      <c r="DP137" s="3061">
        <f>+DP138+DP139</f>
        <v/>
      </c>
      <c r="DQ137" s="3053">
        <f>-CR137+DP137/10^6</f>
        <v/>
      </c>
      <c r="DR137" s="3041">
        <f>SUM(E137,K137,Q137,W137,AE137,AM137,AV137,BD137,BL137,BU137,CC137,CK137)-CS137</f>
        <v/>
      </c>
      <c r="DS137" s="3041">
        <f>SUM(D137,J137,P137,V137,AD137,AL137,AU137,BC137,,BN137,BV137,CD137,CL137)-CT137</f>
        <v/>
      </c>
      <c r="DT137" s="3054" t="n"/>
      <c r="DU137" s="863" t="n">
        <v>76.13841499999999</v>
      </c>
      <c r="DV137" s="3055">
        <f>DU137-CJ137</f>
        <v/>
      </c>
      <c r="DX137" s="2878">
        <f>(CS137-CZ137)*10^6</f>
        <v/>
      </c>
      <c r="DY137" s="2878">
        <f>(CT137-DC137)*10^6</f>
        <v/>
      </c>
      <c r="DZ137" s="2878">
        <f>(CW137-DD137)*10^6</f>
        <v/>
      </c>
      <c r="EB137" s="3056" t="n"/>
    </row>
    <row customFormat="1" customHeight="1" hidden="1" ht="16" outlineLevel="1" r="138" s="424">
      <c r="A138" s="406" t="n"/>
      <c r="B138" s="1986" t="inlineStr">
        <is>
          <t>MANAGEMENT FEES - FRAIS DE GES</t>
        </is>
      </c>
      <c r="C138" s="2272" t="inlineStr">
        <is>
          <t>Opex132</t>
        </is>
      </c>
      <c r="D138" s="3063" t="n">
        <v>0</v>
      </c>
      <c r="E138" s="3064" t="n"/>
      <c r="F138" s="3064" t="n"/>
      <c r="G138" s="3064" t="n">
        <v>0</v>
      </c>
      <c r="H138" s="1958" t="n"/>
      <c r="I138" s="1031" t="n"/>
      <c r="J138" s="3063" t="n">
        <v>0</v>
      </c>
      <c r="K138" s="3064" t="n"/>
      <c r="L138" s="3064" t="n"/>
      <c r="M138" s="3064" t="n">
        <v>0</v>
      </c>
      <c r="N138" s="1958" t="n"/>
      <c r="O138" s="938" t="n"/>
      <c r="P138" s="3063" t="n">
        <v>0</v>
      </c>
      <c r="Q138" s="3064" t="n"/>
      <c r="R138" s="3064" t="n"/>
      <c r="S138" s="3064" t="n">
        <v>0</v>
      </c>
      <c r="T138" s="1958" t="n"/>
      <c r="U138" s="3058" t="n"/>
      <c r="V138" s="3166" t="n">
        <v>0</v>
      </c>
      <c r="W138" s="3064" t="n"/>
      <c r="X138" s="3064" t="n"/>
      <c r="Y138" s="3064" t="n"/>
      <c r="Z138" s="3064" t="n"/>
      <c r="AA138" s="3167" t="n">
        <v>-273.70116</v>
      </c>
      <c r="AB138" s="1958" t="n"/>
      <c r="AC138" s="938" t="n"/>
      <c r="AD138" s="3166" t="n">
        <v>0</v>
      </c>
      <c r="AE138" s="3064" t="n"/>
      <c r="AF138" s="3064" t="n"/>
      <c r="AG138" s="3064" t="n"/>
      <c r="AH138" s="3064" t="n"/>
      <c r="AI138" s="3167" t="n">
        <v>0</v>
      </c>
      <c r="AJ138" s="1958" t="n"/>
      <c r="AK138" s="938" t="n"/>
      <c r="AL138" s="3166" t="n">
        <v>0</v>
      </c>
      <c r="AM138" s="3064" t="n"/>
      <c r="AN138" s="3064" t="n"/>
      <c r="AO138" s="3064" t="n"/>
      <c r="AP138" s="3064" t="n"/>
      <c r="AQ138" s="3064" t="n"/>
      <c r="AR138" s="3167" t="n"/>
      <c r="AS138" s="1958" t="n"/>
      <c r="AT138" s="3059" t="n"/>
      <c r="AU138" s="3166" t="n"/>
      <c r="AV138" s="3064" t="n"/>
      <c r="AW138" s="3064" t="n"/>
      <c r="AX138" s="3064" t="n"/>
      <c r="AY138" s="3064" t="n"/>
      <c r="AZ138" s="3167" t="n"/>
      <c r="BA138" s="1958" t="n"/>
      <c r="BB138" s="938" t="n"/>
      <c r="BC138" s="3166" t="n"/>
      <c r="BD138" s="3064" t="n"/>
      <c r="BE138" s="3064" t="n"/>
      <c r="BF138" s="3064" t="n"/>
      <c r="BG138" s="3064" t="n"/>
      <c r="BH138" s="3167" t="n"/>
      <c r="BI138" s="1958" t="n"/>
      <c r="BJ138" s="3065" t="n"/>
      <c r="BK138" s="3166" t="n"/>
      <c r="BL138" s="3064" t="n"/>
      <c r="BM138" s="3064" t="n"/>
      <c r="BN138" s="3064" t="n"/>
      <c r="BO138" s="3064" t="n"/>
      <c r="BP138" s="3064" t="n"/>
      <c r="BQ138" s="3167" t="n"/>
      <c r="BR138" s="1958" t="n"/>
      <c r="BS138" s="3065" t="n"/>
      <c r="BT138" s="3166" t="n"/>
      <c r="BU138" s="3064" t="n"/>
      <c r="BV138" s="3064" t="n"/>
      <c r="BW138" s="3064" t="n"/>
      <c r="BX138" s="3064" t="n"/>
      <c r="BY138" s="3167" t="n"/>
      <c r="BZ138" s="1958" t="n"/>
      <c r="CA138" s="3028" t="n"/>
      <c r="CB138" s="3063" t="n"/>
      <c r="CC138" s="3064" t="n"/>
      <c r="CD138" s="3064" t="n"/>
      <c r="CE138" s="3064" t="n"/>
      <c r="CF138" s="3064" t="n"/>
      <c r="CG138" s="3167" t="n"/>
      <c r="CH138" s="1958" t="n"/>
      <c r="CI138" s="3028" t="n"/>
      <c r="CJ138" s="3063" t="n"/>
      <c r="CK138" s="3064" t="n"/>
      <c r="CL138" s="3064" t="n"/>
      <c r="CM138" s="3064" t="n"/>
      <c r="CN138" s="3064" t="n"/>
      <c r="CO138" s="3167" t="n"/>
      <c r="CP138" s="1958" t="n"/>
      <c r="CQ138" s="938" t="n"/>
      <c r="CR138" s="3063">
        <f>SUMIF($D$5:$CQ$5,CR$5,$D138:$CQ138)</f>
        <v/>
      </c>
      <c r="CS138" s="3064">
        <f>SUMIF($D$5:$CQ$5,CS$5,$D138:$CQ138)</f>
        <v/>
      </c>
      <c r="CT138" s="3064">
        <f>SUMIF($D$5:$CQ$5,CT$5,$D138:$CQ138)+SUMIF($D$5:$BI$5,CR$5,$D138:$BI138)</f>
        <v/>
      </c>
      <c r="CU138" s="3064">
        <f>+CR138-CS138</f>
        <v/>
      </c>
      <c r="CV138" s="3064">
        <f>+CR138-CT138</f>
        <v/>
      </c>
      <c r="CW138" s="3064">
        <f>SUMIF($D$5:$CQ$5,CW$5,$D138:$CQ138)</f>
        <v/>
      </c>
      <c r="CX138" s="1958">
        <f>IFERROR(CR138/CW138-1, "-")</f>
        <v/>
      </c>
      <c r="CY138" s="1137" t="n"/>
      <c r="CZ138" s="3066" t="n">
        <v>0</v>
      </c>
      <c r="DA138" s="3064" t="n">
        <v>0</v>
      </c>
      <c r="DB138" s="3064" t="n"/>
      <c r="DC138" s="3064" t="n"/>
      <c r="DD138" s="3064" t="n">
        <v>-273.70116</v>
      </c>
      <c r="DE138" s="1958">
        <f>+CZ138/DD138-1</f>
        <v/>
      </c>
      <c r="DF138" s="1958">
        <f>+DA138/DD138-1</f>
        <v/>
      </c>
      <c r="DG138" s="409">
        <f>+DB138/DD138-1</f>
        <v/>
      </c>
      <c r="DH138" s="409">
        <f>+DC138/DD138-1</f>
        <v/>
      </c>
      <c r="DI138" s="3051" t="n"/>
      <c r="DJ138" s="3041">
        <f>SUM(D138,J138,P138,V138,AD138,AL138,AU138,BC138,BK138,BT138,CB138,CJ138)-CR138</f>
        <v/>
      </c>
      <c r="DK138" s="3041">
        <f>SUM(E138,K138,Q138,W138,AE138,AM138,AV138,BD138,BL138,BU138,CC138,CK138)-CS138</f>
        <v/>
      </c>
      <c r="DL138" s="3041">
        <f>SUM(G138,M138,S138,AA138,AI138,AR138,AZ138,BH138,BQ138,BY138,CG138,CO138)-CW138</f>
        <v/>
      </c>
      <c r="DM138" s="3041">
        <f>SUM(D138,J138,P138,V138,AD138,AL138,AU138,BC138,,BN138,BV138,CD138,CL138)-CT138</f>
        <v/>
      </c>
      <c r="DN138" s="3051" t="n"/>
      <c r="DO138" s="3051" t="n"/>
      <c r="DP138" s="3067" t="n">
        <v>-273701160</v>
      </c>
      <c r="DQ138" s="3053">
        <f>-CR138+DP138/10^6</f>
        <v/>
      </c>
      <c r="DR138" s="3041">
        <f>SUM(E138,K138,Q138,W138,AE138,AM138,AV138,BD138,BL138,BU138,CC138,CK138)-CS138</f>
        <v/>
      </c>
      <c r="DS138" s="3041">
        <f>SUM(D138,J138,P138,V138,AD138,AL138,AU138,BC138,,BN138,BV138,CD138,CL138)-CT138</f>
        <v/>
      </c>
      <c r="DT138" s="3054" t="n"/>
      <c r="DU138" s="865" t="n">
        <v>0</v>
      </c>
      <c r="DV138" s="3055">
        <f>DU138-CJ138</f>
        <v/>
      </c>
      <c r="DX138" s="2878">
        <f>(CS138-CZ138)*10^6</f>
        <v/>
      </c>
      <c r="DY138" s="2878">
        <f>(CT138-DC138)*10^6</f>
        <v/>
      </c>
      <c r="DZ138" s="2878">
        <f>(CW138-DD138)*10^6</f>
        <v/>
      </c>
      <c r="EB138" s="3056" t="n"/>
    </row>
    <row customFormat="1" customHeight="1" hidden="1" ht="16" outlineLevel="1" r="139" s="424">
      <c r="A139" s="406" t="n"/>
      <c r="B139" s="1986" t="inlineStr">
        <is>
          <t>REDEVANCES POUR MARQUE</t>
        </is>
      </c>
      <c r="C139" s="2272" t="inlineStr">
        <is>
          <t>Opex133</t>
        </is>
      </c>
      <c r="D139" s="3076" t="n">
        <v>69.38804500000001</v>
      </c>
      <c r="E139" s="3064" t="n">
        <v>85.05581661275539</v>
      </c>
      <c r="F139" s="3064" t="n"/>
      <c r="G139" s="3064" t="n">
        <v>85.910983</v>
      </c>
      <c r="H139" s="1958" t="n"/>
      <c r="I139" s="1031" t="n"/>
      <c r="J139" s="3076" t="n">
        <v>63.993638</v>
      </c>
      <c r="K139" s="3064" t="n">
        <v>78.4462619024965</v>
      </c>
      <c r="L139" s="3064" t="n"/>
      <c r="M139" s="3064" t="n">
        <v>81.918823</v>
      </c>
      <c r="N139" s="1958" t="n"/>
      <c r="O139" s="938" t="n"/>
      <c r="P139" s="3076" t="n">
        <v>68.76865599999999</v>
      </c>
      <c r="Q139" s="3064" t="n">
        <v>85.7143808170644</v>
      </c>
      <c r="R139" s="3064" t="n"/>
      <c r="S139" s="3064" t="n">
        <v>85.41847799999999</v>
      </c>
      <c r="T139" s="1958" t="n"/>
      <c r="U139" s="3058" t="n"/>
      <c r="V139" s="3068" t="n">
        <v>66.942577</v>
      </c>
      <c r="W139" s="3064" t="n">
        <v>86.1899051954811</v>
      </c>
      <c r="X139" s="3064" t="n">
        <v>70.7875162065595</v>
      </c>
      <c r="Y139" s="3064" t="n"/>
      <c r="Z139" s="3064" t="n"/>
      <c r="AA139" s="3064" t="n">
        <v>75.612206</v>
      </c>
      <c r="AB139" s="1958" t="n"/>
      <c r="AC139" s="938" t="n"/>
      <c r="AD139" s="3068" t="n">
        <v>65.810023</v>
      </c>
      <c r="AE139" s="3064" t="n">
        <v>87.3921213316081</v>
      </c>
      <c r="AF139" s="3064" t="n">
        <v>73.89481717956591</v>
      </c>
      <c r="AG139" s="3064" t="n"/>
      <c r="AH139" s="3064" t="n"/>
      <c r="AI139" s="3064" t="n">
        <v>88.93752499999999</v>
      </c>
      <c r="AJ139" s="1958" t="n"/>
      <c r="AK139" s="938" t="n"/>
      <c r="AL139" s="3068" t="n">
        <v>70.30328</v>
      </c>
      <c r="AM139" s="3064" t="n">
        <v>84.74638331605341</v>
      </c>
      <c r="AN139" s="3064" t="n"/>
      <c r="AO139" s="3064" t="n"/>
      <c r="AP139" s="3064" t="n"/>
      <c r="AQ139" s="3064" t="n"/>
      <c r="AR139" s="3064" t="n"/>
      <c r="AS139" s="1958" t="n"/>
      <c r="AT139" s="3059" t="n"/>
      <c r="AU139" s="3068" t="n"/>
      <c r="AV139" s="3064" t="n"/>
      <c r="AW139" s="3064" t="n"/>
      <c r="AX139" s="3064" t="n"/>
      <c r="AY139" s="3064" t="n"/>
      <c r="AZ139" s="3064" t="n"/>
      <c r="BA139" s="1958" t="n"/>
      <c r="BB139" s="938" t="n"/>
      <c r="BC139" s="3068" t="n"/>
      <c r="BD139" s="3064" t="n"/>
      <c r="BE139" s="3064" t="n"/>
      <c r="BF139" s="3064" t="n"/>
      <c r="BG139" s="3064" t="n"/>
      <c r="BH139" s="3064" t="n"/>
      <c r="BI139" s="1958" t="n"/>
      <c r="BJ139" s="3065" t="n"/>
      <c r="BK139" s="3068" t="n"/>
      <c r="BL139" s="3064" t="n"/>
      <c r="BM139" s="3064" t="n"/>
      <c r="BN139" s="3064" t="n"/>
      <c r="BO139" s="3064" t="n"/>
      <c r="BP139" s="3064" t="n"/>
      <c r="BQ139" s="3064" t="n"/>
      <c r="BR139" s="1958" t="n"/>
      <c r="BS139" s="3065" t="n"/>
      <c r="BT139" s="3068" t="n"/>
      <c r="BU139" s="3064" t="n"/>
      <c r="BV139" s="3064" t="n"/>
      <c r="BW139" s="3064" t="n"/>
      <c r="BX139" s="3064" t="n"/>
      <c r="BY139" s="3064" t="n"/>
      <c r="BZ139" s="1958" t="n"/>
      <c r="CA139" s="3028" t="n"/>
      <c r="CB139" s="3063" t="n"/>
      <c r="CC139" s="3064" t="n"/>
      <c r="CD139" s="3064" t="n"/>
      <c r="CE139" s="3064" t="n"/>
      <c r="CF139" s="3064" t="n"/>
      <c r="CG139" s="3064" t="n"/>
      <c r="CH139" s="1958" t="n"/>
      <c r="CI139" s="3028" t="n"/>
      <c r="CJ139" s="3063" t="n"/>
      <c r="CK139" s="3064" t="n"/>
      <c r="CL139" s="3064" t="n"/>
      <c r="CM139" s="3064" t="n"/>
      <c r="CN139" s="3064" t="n"/>
      <c r="CO139" s="3064" t="n"/>
      <c r="CP139" s="1958" t="n"/>
      <c r="CQ139" s="938" t="n"/>
      <c r="CR139" s="3063">
        <f>SUMIF($D$5:$CQ$5,CR$5,$D139:$CQ139)</f>
        <v/>
      </c>
      <c r="CS139" s="3064">
        <f>SUMIF($D$5:$CQ$5,CS$5,$D139:$CQ139)</f>
        <v/>
      </c>
      <c r="CT139" s="3064">
        <f>SUMIF($D$5:$CQ$5,CT$5,$D139:$CQ139)+SUMIF($D$5:$BI$5,CR$5,$D139:$BI139)</f>
        <v/>
      </c>
      <c r="CU139" s="3064">
        <f>+CR139-CS139</f>
        <v/>
      </c>
      <c r="CV139" s="3064">
        <f>+CR139-CT139</f>
        <v/>
      </c>
      <c r="CW139" s="3064">
        <f>SUMIF($D$5:$CQ$5,CW$5,$D139:$CQ139)</f>
        <v/>
      </c>
      <c r="CX139" s="1958">
        <f>IFERROR(CR139/CW139-1, "-")</f>
        <v/>
      </c>
      <c r="CY139" s="1137" t="n"/>
      <c r="CZ139" s="3066" t="n">
        <v>1044.880904282154</v>
      </c>
      <c r="DA139" s="3064" t="n">
        <v>896.024974649519</v>
      </c>
      <c r="DB139" s="3064" t="n"/>
      <c r="DC139" s="3064" t="n"/>
      <c r="DD139" s="3064" t="n">
        <v>937.783987</v>
      </c>
      <c r="DE139" s="1958">
        <f>+CZ139/DD139-1</f>
        <v/>
      </c>
      <c r="DF139" s="1958">
        <f>+DA139/DD139-1</f>
        <v/>
      </c>
      <c r="DG139" s="409">
        <f>+DB139/DD139-1</f>
        <v/>
      </c>
      <c r="DH139" s="409">
        <f>+DC139/DD139-1</f>
        <v/>
      </c>
      <c r="DI139" s="3051" t="n"/>
      <c r="DJ139" s="3041">
        <f>SUM(D139,J139,P139,V139,AD139,AL139,AU139,BC139,BK139,BT139,CB139,CJ139)-CR139</f>
        <v/>
      </c>
      <c r="DK139" s="3041">
        <f>SUM(E139,K139,Q139,W139,AE139,AM139,AV139,BD139,BL139,BU139,CC139,CK139)-CS139</f>
        <v/>
      </c>
      <c r="DL139" s="3041">
        <f>SUM(G139,M139,S139,AA139,AI139,AR139,AZ139,BH139,BQ139,BY139,CG139,CO139)-CW139</f>
        <v/>
      </c>
      <c r="DM139" s="3041">
        <f>SUM(D139,J139,P139,V139,AD139,AL139,AU139,BC139,,BN139,BV139,CD139,CL139)-CT139</f>
        <v/>
      </c>
      <c r="DN139" s="3051" t="n"/>
      <c r="DO139" s="3051" t="n"/>
      <c r="DP139" s="3085" t="n">
        <v>861645572</v>
      </c>
      <c r="DQ139" s="3053">
        <f>-CR139+DP139/10^6</f>
        <v/>
      </c>
      <c r="DR139" s="3041">
        <f>SUM(E139,K139,Q139,W139,AE139,AM139,AV139,BD139,BL139,BU139,CC139,CK139)-CS139</f>
        <v/>
      </c>
      <c r="DS139" s="3041">
        <f>SUM(D139,J139,P139,V139,AD139,AL139,AU139,BC139,,BN139,BV139,CD139,CL139)-CT139</f>
        <v/>
      </c>
      <c r="DT139" s="3054" t="n"/>
      <c r="DU139" s="865" t="n">
        <v>76.13841499999999</v>
      </c>
      <c r="DV139" s="3055">
        <f>DU139-CJ139</f>
        <v/>
      </c>
      <c r="DX139" s="2878">
        <f>(CS139-CZ139)*10^6</f>
        <v/>
      </c>
      <c r="DY139" s="2878">
        <f>(CT139-DC139)*10^6</f>
        <v/>
      </c>
      <c r="DZ139" s="2878">
        <f>(CW139-DD139)*10^6</f>
        <v/>
      </c>
      <c r="EB139" s="3056" t="n"/>
    </row>
    <row collapsed="1" customHeight="1" ht="16" r="140" s="3">
      <c r="B140" s="2037" t="inlineStr">
        <is>
          <t xml:space="preserve">Transport, déplacement, mission </t>
        </is>
      </c>
      <c r="C140" s="1952" t="inlineStr">
        <is>
          <t>Opex134</t>
        </is>
      </c>
      <c r="D140" s="2975" t="n">
        <v>22.04905</v>
      </c>
      <c r="E140" s="2891" t="n">
        <v>14.1666666666667</v>
      </c>
      <c r="F140" s="2891" t="n">
        <v>7.882383333333301</v>
      </c>
      <c r="G140" s="2891" t="n">
        <v>58.653272</v>
      </c>
      <c r="H140" s="37" t="n">
        <v>-0.6240780906476965</v>
      </c>
      <c r="I140" s="1031" t="n"/>
      <c r="J140" s="2975" t="n">
        <v>32.315336</v>
      </c>
      <c r="K140" s="2891" t="n">
        <v>14.1666666666667</v>
      </c>
      <c r="L140" s="2891" t="n">
        <v>18.1486693333333</v>
      </c>
      <c r="M140" s="2891" t="n">
        <v>8.093025000000001</v>
      </c>
      <c r="N140" s="37" t="n">
        <v>2.992986058982889</v>
      </c>
      <c r="O140" s="1031" t="n"/>
      <c r="P140" s="2975" t="n">
        <v>4.969964</v>
      </c>
      <c r="Q140" s="2891" t="n">
        <v>14.1666666666667</v>
      </c>
      <c r="R140" s="2891" t="n">
        <v>-9.196702666666699</v>
      </c>
      <c r="S140" s="2891" t="n">
        <v>-22.950144</v>
      </c>
      <c r="T140" s="37" t="n">
        <v>-1.216554806802084</v>
      </c>
      <c r="U140" s="3058" t="n"/>
      <c r="V140" s="2975" t="n">
        <v>31.733606</v>
      </c>
      <c r="W140" s="2891" t="n">
        <v>14.1666666666667</v>
      </c>
      <c r="X140" s="2891" t="n">
        <v>14.1666666666667</v>
      </c>
      <c r="Y140" s="2891" t="n">
        <v>17.5669393333333</v>
      </c>
      <c r="Z140" s="2891" t="n">
        <v>17.5669393333333</v>
      </c>
      <c r="AA140" s="2891" t="n">
        <v>28.384639</v>
      </c>
      <c r="AB140" s="37" t="n">
        <v>0.1179851891017534</v>
      </c>
      <c r="AC140" s="1031" t="n"/>
      <c r="AD140" s="2975" t="n">
        <v>19.573469</v>
      </c>
      <c r="AE140" s="2891" t="n">
        <v>14.1666666666667</v>
      </c>
      <c r="AF140" s="2891" t="n">
        <v>14.1666666666667</v>
      </c>
      <c r="AG140" s="2891" t="n">
        <v>5.4068023333333</v>
      </c>
      <c r="AH140" s="2891" t="n">
        <v>5.4068023333333</v>
      </c>
      <c r="AI140" s="2891" t="n">
        <v>20.639676</v>
      </c>
      <c r="AJ140" s="37" t="n">
        <v>-0.05165812680392856</v>
      </c>
      <c r="AK140" s="1031" t="n"/>
      <c r="AL140" s="2975" t="n">
        <v>24.362426</v>
      </c>
      <c r="AM140" s="2891" t="n">
        <v>14.16666666666667</v>
      </c>
      <c r="AN140" s="2891" t="n">
        <v>0</v>
      </c>
      <c r="AO140" s="2891" t="n">
        <v>0</v>
      </c>
      <c r="AP140" s="2891" t="n">
        <v>10.19575933333333</v>
      </c>
      <c r="AQ140" s="2891" t="n">
        <v>24.362426</v>
      </c>
      <c r="AR140" s="2891" t="n">
        <v>18.889825</v>
      </c>
      <c r="AS140" s="37" t="n">
        <v>0.2897115775291725</v>
      </c>
      <c r="AT140" s="3059" t="n"/>
      <c r="AU140" s="2975" t="n"/>
      <c r="AV140" s="2891" t="n"/>
      <c r="AW140" s="2891" t="n"/>
      <c r="AX140" s="2891" t="n"/>
      <c r="AY140" s="2891" t="n"/>
      <c r="AZ140" s="2891" t="n"/>
      <c r="BA140" s="37" t="n"/>
      <c r="BB140" s="1031" t="n"/>
      <c r="BC140" s="2975" t="n"/>
      <c r="BD140" s="2891" t="n"/>
      <c r="BE140" s="2891" t="n"/>
      <c r="BF140" s="2891" t="n"/>
      <c r="BG140" s="2891" t="n"/>
      <c r="BH140" s="2891" t="n"/>
      <c r="BI140" s="37" t="n"/>
      <c r="BJ140" s="3058" t="n"/>
      <c r="BK140" s="2975" t="n"/>
      <c r="BL140" s="2891" t="n"/>
      <c r="BM140" s="2891" t="n"/>
      <c r="BN140" s="2891" t="n"/>
      <c r="BO140" s="2891" t="n"/>
      <c r="BP140" s="2891" t="n"/>
      <c r="BQ140" s="2891" t="n"/>
      <c r="BR140" s="37" t="n"/>
      <c r="BS140" s="3058" t="n"/>
      <c r="BT140" s="2975" t="n"/>
      <c r="BU140" s="2891" t="n"/>
      <c r="BV140" s="2891" t="n"/>
      <c r="BW140" s="2891" t="n"/>
      <c r="BX140" s="2891" t="n"/>
      <c r="BY140" s="2891" t="n"/>
      <c r="BZ140" s="37" t="n"/>
      <c r="CA140" s="3028" t="n"/>
      <c r="CB140" s="2975" t="n"/>
      <c r="CC140" s="2891" t="n"/>
      <c r="CD140" s="2891" t="n"/>
      <c r="CE140" s="2891" t="n"/>
      <c r="CF140" s="2891" t="n"/>
      <c r="CG140" s="2891" t="n"/>
      <c r="CH140" s="37" t="n"/>
      <c r="CI140" s="3028" t="n"/>
      <c r="CJ140" s="2975" t="n"/>
      <c r="CK140" s="2891" t="n"/>
      <c r="CL140" s="2891" t="n"/>
      <c r="CM140" s="2891" t="n"/>
      <c r="CN140" s="2891" t="n"/>
      <c r="CO140" s="2891" t="n"/>
      <c r="CP140" s="37" t="n"/>
      <c r="CQ140" s="1031" t="n"/>
      <c r="CR140" s="2975">
        <f>SUMIF($D$5:$CQ$5,CR$5,$D140:$CQ140)</f>
        <v/>
      </c>
      <c r="CS140" s="2891">
        <f>SUMIF($D$5:$CQ$5,CS$5,$D140:$CQ140)</f>
        <v/>
      </c>
      <c r="CT140" s="2891">
        <f>SUMIF($D$5:$CQ$5,CT$5,$D140:$CQ140)+SUMIF($D$5:$BI$5,CR$5,$D140:$BI140)</f>
        <v/>
      </c>
      <c r="CU140" s="2891">
        <f>+CR140-CS140</f>
        <v/>
      </c>
      <c r="CV140" s="2891">
        <f>+CR140-CT140</f>
        <v/>
      </c>
      <c r="CW140" s="2891">
        <f>SUMIF($D$5:$CQ$5,CW$5,$D140:$CQ140)</f>
        <v/>
      </c>
      <c r="CX140" s="37">
        <f>IFERROR(CR140/CW140-1, "-")</f>
        <v/>
      </c>
      <c r="CY140" s="1137" t="n"/>
      <c r="CZ140" s="3060" t="n">
        <v>170</v>
      </c>
      <c r="DA140" s="2891" t="n"/>
      <c r="DB140" s="2891" t="n"/>
      <c r="DC140" s="2891" t="n"/>
      <c r="DD140" s="2891" t="n">
        <v>213.5960819999999</v>
      </c>
      <c r="DE140" s="37">
        <f>+CZ140/DD140-1</f>
        <v/>
      </c>
      <c r="DF140" s="37">
        <f>+DA140/DD140-1</f>
        <v/>
      </c>
      <c r="DG140" s="722">
        <f>+DB140/DD140-1</f>
        <v/>
      </c>
      <c r="DH140" s="722">
        <f>+DC140/DD140-1</f>
        <v/>
      </c>
      <c r="DI140" s="3051" t="n"/>
      <c r="DJ140" s="3041">
        <f>SUM(D140,J140,P140,V140,AD140,AL140,AU140,BC140,BK140,BT140,CB140,CJ140)-CR140</f>
        <v/>
      </c>
      <c r="DK140" s="3041">
        <f>SUM(E140,K140,Q140,W140,AE140,AM140,AV140,BD140,BL140,BU140,CC140,CK140)-CS140</f>
        <v/>
      </c>
      <c r="DL140" s="3041">
        <f>SUM(G140,M140,S140,AA140,AI140,AR140,AZ140,BH140,BQ140,BY140,CG140,CO140)-CW140</f>
        <v/>
      </c>
      <c r="DM140" s="3041">
        <f>SUM(D140,J140,P140,V140,AD140,AL140,AU140,BC140,,BN140,BV140,CD140,CL140)-CT140</f>
        <v/>
      </c>
      <c r="DN140" s="3051" t="n"/>
      <c r="DO140" s="3051" t="n"/>
      <c r="DP140" s="3061">
        <f>SUM(DP141:DP150)</f>
        <v/>
      </c>
      <c r="DQ140" s="3053">
        <f>-CR140+DP140/10^6</f>
        <v/>
      </c>
      <c r="DR140" s="3041">
        <f>SUM(E140,K140,Q140,W140,AE140,AM140,AV140,BD140,BL140,BU140,CC140,CK140)-CS140</f>
        <v/>
      </c>
      <c r="DS140" s="3041">
        <f>SUM(D140,J140,P140,V140,AD140,AL140,AU140,BC140,,BN140,BV140,CD140,CL140)-CT140</f>
        <v/>
      </c>
      <c r="DT140" s="3054" t="n"/>
      <c r="DU140" s="863" t="n">
        <v>20.62295</v>
      </c>
      <c r="DV140" s="3055">
        <f>DU140-CJ140</f>
        <v/>
      </c>
      <c r="DX140" s="2878">
        <f>(CS140-CZ140)*10^6</f>
        <v/>
      </c>
      <c r="DY140" s="2878">
        <f>(CT140-DC140)*10^6</f>
        <v/>
      </c>
      <c r="DZ140" s="2878">
        <f>(CW140-DD140)*10^6</f>
        <v/>
      </c>
      <c r="EB140" s="3056" t="n"/>
    </row>
    <row customFormat="1" customHeight="1" hidden="1" ht="16" outlineLevel="1" r="141" s="424">
      <c r="A141" s="406" t="n"/>
      <c r="B141" s="1986" t="inlineStr">
        <is>
          <t>VOYAGES ET DEPLACEMENTS (Missions)</t>
        </is>
      </c>
      <c r="C141" s="2272" t="inlineStr">
        <is>
          <t>Opex135</t>
        </is>
      </c>
      <c r="D141" s="3063" t="n">
        <v>12.890142</v>
      </c>
      <c r="E141" s="3064" t="n"/>
      <c r="F141" s="3064" t="n"/>
      <c r="G141" s="3064" t="n">
        <v>36.703917</v>
      </c>
      <c r="H141" s="1958" t="n"/>
      <c r="I141" s="1031" t="n"/>
      <c r="J141" s="3063" t="n">
        <v>19.858521</v>
      </c>
      <c r="K141" s="3064" t="n"/>
      <c r="L141" s="3064" t="n"/>
      <c r="M141" s="3064" t="n">
        <v>3.696703</v>
      </c>
      <c r="N141" s="1958" t="n"/>
      <c r="O141" s="938" t="n"/>
      <c r="P141" s="3063" t="n">
        <v>-2.414736</v>
      </c>
      <c r="Q141" s="3064" t="n"/>
      <c r="R141" s="3064" t="n"/>
      <c r="S141" s="3064" t="n">
        <v>-28.823227</v>
      </c>
      <c r="T141" s="1958" t="n"/>
      <c r="U141" s="3058" t="n"/>
      <c r="V141" s="3063" t="n">
        <v>12.223429</v>
      </c>
      <c r="W141" s="3064" t="n"/>
      <c r="X141" s="3064" t="n"/>
      <c r="Y141" s="3064" t="n"/>
      <c r="Z141" s="3064" t="n"/>
      <c r="AA141" s="3064" t="n">
        <v>10.736009</v>
      </c>
      <c r="AB141" s="1958" t="n"/>
      <c r="AC141" s="938" t="n"/>
      <c r="AD141" s="3063" t="n">
        <v>6.865028</v>
      </c>
      <c r="AE141" s="3064" t="n"/>
      <c r="AF141" s="3064" t="n"/>
      <c r="AG141" s="3064" t="n"/>
      <c r="AH141" s="3064" t="n"/>
      <c r="AI141" s="3064" t="n">
        <v>11.062632</v>
      </c>
      <c r="AJ141" s="1958" t="n"/>
      <c r="AK141" s="938" t="n"/>
      <c r="AL141" s="3063" t="n">
        <v>12.100012</v>
      </c>
      <c r="AM141" s="3064" t="n"/>
      <c r="AN141" s="3064" t="n"/>
      <c r="AO141" s="3064" t="n"/>
      <c r="AP141" s="3064" t="n"/>
      <c r="AQ141" s="3064" t="n"/>
      <c r="AR141" s="3064" t="n"/>
      <c r="AS141" s="1958" t="n"/>
      <c r="AT141" s="3059" t="n"/>
      <c r="AU141" s="3063" t="n"/>
      <c r="AV141" s="3064" t="n"/>
      <c r="AW141" s="3064" t="n"/>
      <c r="AX141" s="3064" t="n"/>
      <c r="AY141" s="3064" t="n"/>
      <c r="AZ141" s="3064" t="n"/>
      <c r="BA141" s="1958" t="n"/>
      <c r="BB141" s="938" t="n"/>
      <c r="BC141" s="3063" t="n"/>
      <c r="BD141" s="3064" t="n"/>
      <c r="BE141" s="3064" t="n"/>
      <c r="BF141" s="3064" t="n"/>
      <c r="BG141" s="3064" t="n"/>
      <c r="BH141" s="3064" t="n"/>
      <c r="BI141" s="1958" t="n"/>
      <c r="BJ141" s="3065" t="n"/>
      <c r="BK141" s="3063" t="n"/>
      <c r="BL141" s="3064" t="n"/>
      <c r="BM141" s="3064" t="n"/>
      <c r="BN141" s="3064" t="n"/>
      <c r="BO141" s="3064" t="n"/>
      <c r="BP141" s="3064" t="n"/>
      <c r="BQ141" s="3064" t="n"/>
      <c r="BR141" s="1958" t="n"/>
      <c r="BS141" s="3065" t="n"/>
      <c r="BT141" s="3063" t="n"/>
      <c r="BU141" s="3064" t="n"/>
      <c r="BV141" s="3064" t="n"/>
      <c r="BW141" s="3064" t="n"/>
      <c r="BX141" s="3064" t="n"/>
      <c r="BY141" s="3064" t="n"/>
      <c r="BZ141" s="1958" t="n"/>
      <c r="CA141" s="3028" t="n"/>
      <c r="CB141" s="3063" t="n"/>
      <c r="CC141" s="3064" t="n"/>
      <c r="CD141" s="3064" t="n"/>
      <c r="CE141" s="3064" t="n"/>
      <c r="CF141" s="3064" t="n"/>
      <c r="CG141" s="3064" t="n"/>
      <c r="CH141" s="1958" t="n"/>
      <c r="CI141" s="3028" t="n"/>
      <c r="CJ141" s="3063" t="n"/>
      <c r="CK141" s="3064" t="n"/>
      <c r="CL141" s="3064" t="n"/>
      <c r="CM141" s="3064" t="n"/>
      <c r="CN141" s="3064" t="n"/>
      <c r="CO141" s="3064" t="n"/>
      <c r="CP141" s="1958" t="n"/>
      <c r="CQ141" s="938" t="n"/>
      <c r="CR141" s="3063">
        <f>SUMIF($D$5:$CQ$5,CR$5,$D141:$CQ141)</f>
        <v/>
      </c>
      <c r="CS141" s="3064">
        <f>SUMIF($D$5:$CQ$5,CS$5,$D141:$CQ141)</f>
        <v/>
      </c>
      <c r="CT141" s="3064">
        <f>SUMIF($D$5:$CQ$5,CT$5,$D141:$CQ141)+SUMIF($D$5:$BI$5,CR$5,$D141:$BI141)</f>
        <v/>
      </c>
      <c r="CU141" s="3064">
        <f>+CR141-CS141</f>
        <v/>
      </c>
      <c r="CV141" s="3064">
        <f>+CR141-CT141</f>
        <v/>
      </c>
      <c r="CW141" s="3064">
        <f>SUMIF($D$5:$CQ$5,CW$5,$D141:$CQ141)</f>
        <v/>
      </c>
      <c r="CX141" s="1958">
        <f>IFERROR(CR141/CW141-1, "-")</f>
        <v/>
      </c>
      <c r="CY141" s="1137" t="n"/>
      <c r="CZ141" s="3066" t="n">
        <v>0</v>
      </c>
      <c r="DA141" s="3064" t="n">
        <v>30.333927</v>
      </c>
      <c r="DB141" s="3064" t="n"/>
      <c r="DC141" s="3064" t="n"/>
      <c r="DD141" s="3064" t="n">
        <v>83.54546000000001</v>
      </c>
      <c r="DE141" s="1958">
        <f>+CZ141/DD141-1</f>
        <v/>
      </c>
      <c r="DF141" s="1958">
        <f>+DA141/DD141-1</f>
        <v/>
      </c>
      <c r="DG141" s="409">
        <f>+DB141/DD141-1</f>
        <v/>
      </c>
      <c r="DH141" s="409">
        <f>+DC141/DD141-1</f>
        <v/>
      </c>
      <c r="DI141" s="3051" t="n"/>
      <c r="DJ141" s="3041">
        <f>SUM(D141,J141,P141,V141,AD141,AL141,AU141,BC141,BK141,BT141,CB141,CJ141)-CR141</f>
        <v/>
      </c>
      <c r="DK141" s="3041">
        <f>SUM(E141,K141,Q141,W141,AE141,AM141,AV141,BD141,BL141,BU141,CC141,CK141)-CS141</f>
        <v/>
      </c>
      <c r="DL141" s="3041">
        <f>SUM(G141,M141,S141,AA141,AI141,AR141,AZ141,BH141,BQ141,BY141,CG141,CO141)-CW141</f>
        <v/>
      </c>
      <c r="DM141" s="3041">
        <f>SUM(D141,J141,P141,V141,AD141,AL141,AU141,BC141,,BN141,BV141,CD141,CL141)-CT141</f>
        <v/>
      </c>
      <c r="DN141" s="3051" t="n"/>
      <c r="DO141" s="3051" t="n"/>
      <c r="DP141" s="3067" t="n">
        <v>78562298</v>
      </c>
      <c r="DQ141" s="3053">
        <f>-CR141+DP141/10^6</f>
        <v/>
      </c>
      <c r="DR141" s="3041">
        <f>SUM(E141,K141,Q141,W141,AE141,AM141,AV141,BD141,BL141,BU141,CC141,CK141)-CS141</f>
        <v/>
      </c>
      <c r="DS141" s="3041">
        <f>SUM(D141,J141,P141,V141,AD141,AL141,AU141,BC141,,BN141,BV141,CD141,CL141)-CT141</f>
        <v/>
      </c>
      <c r="DT141" s="3054" t="n"/>
      <c r="DU141" s="865" t="n">
        <v>4.983162</v>
      </c>
      <c r="DV141" s="3055">
        <f>DU141-CJ141</f>
        <v/>
      </c>
      <c r="DX141" s="2878">
        <f>(CS141-CZ141)*10^6</f>
        <v/>
      </c>
      <c r="DY141" s="2878">
        <f>(CT141-DC141)*10^6</f>
        <v/>
      </c>
      <c r="DZ141" s="2878">
        <f>(CW141-DD141)*10^6</f>
        <v/>
      </c>
      <c r="EB141" s="3056" t="n"/>
    </row>
    <row customFormat="1" customHeight="1" hidden="1" ht="16" outlineLevel="1" r="142" s="424">
      <c r="A142" s="406" t="n"/>
      <c r="B142" s="1986" t="inlineStr">
        <is>
          <t>VOYAGES ET DEPLACEMENTS (Formations)</t>
        </is>
      </c>
      <c r="C142" s="2272" t="inlineStr">
        <is>
          <t>Opex136</t>
        </is>
      </c>
      <c r="D142" s="3063" t="n">
        <v>0</v>
      </c>
      <c r="E142" s="3064" t="n"/>
      <c r="F142" s="3064" t="n"/>
      <c r="G142" s="3064" t="n">
        <v>0</v>
      </c>
      <c r="H142" s="1958" t="n"/>
      <c r="I142" s="1031" t="n"/>
      <c r="J142" s="3063" t="n">
        <v>0</v>
      </c>
      <c r="K142" s="3064" t="n"/>
      <c r="L142" s="3064" t="n"/>
      <c r="M142" s="3064" t="n">
        <v>0</v>
      </c>
      <c r="N142" s="1958" t="n"/>
      <c r="O142" s="938" t="n"/>
      <c r="P142" s="3063" t="n">
        <v>0</v>
      </c>
      <c r="Q142" s="3064" t="n"/>
      <c r="R142" s="3064" t="n"/>
      <c r="S142" s="3064" t="n">
        <v>0</v>
      </c>
      <c r="T142" s="1958" t="n"/>
      <c r="U142" s="3058" t="n"/>
      <c r="V142" s="3063" t="n">
        <v>0</v>
      </c>
      <c r="W142" s="3064" t="n"/>
      <c r="X142" s="3064" t="n"/>
      <c r="Y142" s="3064" t="n"/>
      <c r="Z142" s="3064" t="n"/>
      <c r="AA142" s="3064" t="n">
        <v>0</v>
      </c>
      <c r="AB142" s="1958" t="n"/>
      <c r="AC142" s="938" t="n"/>
      <c r="AD142" s="3063" t="n">
        <v>0</v>
      </c>
      <c r="AE142" s="3064" t="n"/>
      <c r="AF142" s="3064" t="n"/>
      <c r="AG142" s="3064" t="n"/>
      <c r="AH142" s="3064" t="n"/>
      <c r="AI142" s="3064" t="n">
        <v>0</v>
      </c>
      <c r="AJ142" s="1958" t="n"/>
      <c r="AK142" s="938" t="n"/>
      <c r="AL142" s="3063" t="n"/>
      <c r="AM142" s="3064" t="n"/>
      <c r="AN142" s="3064" t="n"/>
      <c r="AO142" s="3064" t="n"/>
      <c r="AP142" s="3064" t="n"/>
      <c r="AQ142" s="3064" t="n"/>
      <c r="AR142" s="3064" t="n"/>
      <c r="AS142" s="1958" t="n"/>
      <c r="AT142" s="3059" t="n"/>
      <c r="AU142" s="3063" t="n"/>
      <c r="AV142" s="3064" t="n"/>
      <c r="AW142" s="3064" t="n"/>
      <c r="AX142" s="3064" t="n"/>
      <c r="AY142" s="3064" t="n"/>
      <c r="AZ142" s="3064" t="n"/>
      <c r="BA142" s="1958" t="n"/>
      <c r="BB142" s="938" t="n"/>
      <c r="BC142" s="3063" t="n"/>
      <c r="BD142" s="3064" t="n"/>
      <c r="BE142" s="3064" t="n"/>
      <c r="BF142" s="3064" t="n"/>
      <c r="BG142" s="3064" t="n"/>
      <c r="BH142" s="3064" t="n"/>
      <c r="BI142" s="1958" t="n"/>
      <c r="BJ142" s="3065" t="n"/>
      <c r="BK142" s="3063" t="n"/>
      <c r="BL142" s="3064" t="n"/>
      <c r="BM142" s="3064" t="n"/>
      <c r="BN142" s="3064" t="n"/>
      <c r="BO142" s="3064" t="n"/>
      <c r="BP142" s="3064" t="n"/>
      <c r="BQ142" s="3064" t="n"/>
      <c r="BR142" s="1958" t="n"/>
      <c r="BS142" s="3065" t="n"/>
      <c r="BT142" s="3063" t="n"/>
      <c r="BU142" s="3064" t="n"/>
      <c r="BV142" s="3064" t="n"/>
      <c r="BW142" s="3064" t="n"/>
      <c r="BX142" s="3064" t="n"/>
      <c r="BY142" s="3064" t="n"/>
      <c r="BZ142" s="1958" t="n"/>
      <c r="CA142" s="3028" t="n"/>
      <c r="CB142" s="3063" t="n"/>
      <c r="CC142" s="3064" t="n"/>
      <c r="CD142" s="3064" t="n"/>
      <c r="CE142" s="3064" t="n"/>
      <c r="CF142" s="3064" t="n"/>
      <c r="CG142" s="3064" t="n"/>
      <c r="CH142" s="1958" t="n"/>
      <c r="CI142" s="3028" t="n"/>
      <c r="CJ142" s="3063" t="n"/>
      <c r="CK142" s="3064" t="n"/>
      <c r="CL142" s="3064" t="n"/>
      <c r="CM142" s="3064" t="n"/>
      <c r="CN142" s="3064" t="n"/>
      <c r="CO142" s="3064" t="n"/>
      <c r="CP142" s="1958" t="n"/>
      <c r="CQ142" s="938" t="n"/>
      <c r="CR142" s="3063">
        <f>SUMIF($D$5:$CQ$5,CR$5,$D142:$CQ142)</f>
        <v/>
      </c>
      <c r="CS142" s="3064">
        <f>SUMIF($D$5:$CQ$5,CS$5,$D142:$CQ142)</f>
        <v/>
      </c>
      <c r="CT142" s="3064">
        <f>SUMIF($D$5:$CQ$5,CT$5,$D142:$CQ142)+SUMIF($D$5:$BI$5,CR$5,$D142:$BI142)</f>
        <v/>
      </c>
      <c r="CU142" s="3064">
        <f>+CR142-CS142</f>
        <v/>
      </c>
      <c r="CV142" s="3064">
        <f>+CR142-CT142</f>
        <v/>
      </c>
      <c r="CW142" s="3064">
        <f>SUMIF($D$5:$CQ$5,CW$5,$D142:$CQ142)</f>
        <v/>
      </c>
      <c r="CX142" s="1958">
        <f>IFERROR(CR142/CW142-1, "-")</f>
        <v/>
      </c>
      <c r="CY142" s="1137" t="n"/>
      <c r="CZ142" s="3066" t="n">
        <v>0</v>
      </c>
      <c r="DA142" s="3064" t="n">
        <v>0</v>
      </c>
      <c r="DB142" s="3064" t="n"/>
      <c r="DC142" s="3064" t="n"/>
      <c r="DD142" s="3064" t="n">
        <v>0</v>
      </c>
      <c r="DE142" s="1958" t="n"/>
      <c r="DF142" s="1958" t="n"/>
      <c r="DG142" s="409" t="n"/>
      <c r="DH142" s="409" t="n"/>
      <c r="DI142" s="3051" t="n"/>
      <c r="DJ142" s="3041">
        <f>SUM(D142,J142,P142,V142,AD142,AL142,AU142,BC142,BK142,BT142,CB142,CJ142)-CR142</f>
        <v/>
      </c>
      <c r="DK142" s="3041">
        <f>SUM(E142,K142,Q142,W142,AE142,AM142,AV142,BD142,BL142,BU142,CC142,CK142)-CS142</f>
        <v/>
      </c>
      <c r="DL142" s="3041">
        <f>SUM(G142,M142,S142,AA142,AI142,AR142,AZ142,BH142,BQ142,BY142,CG142,CO142)-CW142</f>
        <v/>
      </c>
      <c r="DM142" s="3041">
        <f>SUM(D142,J142,P142,V142,AD142,AL142,AU142,BC142,,BN142,BV142,CD142,CL142)-CT142</f>
        <v/>
      </c>
      <c r="DN142" s="3051" t="n"/>
      <c r="DO142" s="3051" t="n"/>
      <c r="DP142" s="3067" t="n">
        <v>0</v>
      </c>
      <c r="DQ142" s="3053">
        <f>-CR142+DP142/10^6</f>
        <v/>
      </c>
      <c r="DR142" s="3041">
        <f>SUM(E142,K142,Q142,W142,AE142,AM142,AV142,BD142,BL142,BU142,CC142,CK142)-CS142</f>
        <v/>
      </c>
      <c r="DS142" s="3041">
        <f>SUM(D142,J142,P142,V142,AD142,AL142,AU142,BC142,,BN142,BV142,CD142,CL142)-CT142</f>
        <v/>
      </c>
      <c r="DT142" s="3054" t="n"/>
      <c r="DU142" s="865" t="n">
        <v>0</v>
      </c>
      <c r="DV142" s="3055">
        <f>DU142-CJ142</f>
        <v/>
      </c>
      <c r="DX142" s="2878">
        <f>(CS142-CZ142)*10^6</f>
        <v/>
      </c>
      <c r="DY142" s="2878">
        <f>(CT142-DC142)*10^6</f>
        <v/>
      </c>
      <c r="DZ142" s="2878">
        <f>(CW142-DD142)*10^6</f>
        <v/>
      </c>
      <c r="EB142" s="3056" t="n"/>
    </row>
    <row customFormat="1" customHeight="1" hidden="1" ht="16" outlineLevel="1" r="143" s="424">
      <c r="A143" s="406" t="n"/>
      <c r="B143" s="1986" t="inlineStr">
        <is>
          <t>RECEPTIONS PERSONNEL (Autres)</t>
        </is>
      </c>
      <c r="C143" s="2272" t="inlineStr">
        <is>
          <t>Opex137</t>
        </is>
      </c>
      <c r="D143" s="3063" t="n"/>
      <c r="E143" s="3064" t="n">
        <v>0</v>
      </c>
      <c r="F143" s="3064" t="n"/>
      <c r="G143" s="3064" t="n">
        <v>0</v>
      </c>
      <c r="H143" s="1958" t="n"/>
      <c r="I143" s="1031" t="n"/>
      <c r="J143" s="3063" t="n"/>
      <c r="K143" s="3064" t="n">
        <v>0</v>
      </c>
      <c r="L143" s="3064" t="n"/>
      <c r="M143" s="3064" t="n">
        <v>0</v>
      </c>
      <c r="N143" s="1958" t="n"/>
      <c r="O143" s="938" t="n"/>
      <c r="P143" s="3063" t="n"/>
      <c r="Q143" s="3064" t="n">
        <v>0</v>
      </c>
      <c r="R143" s="3064" t="n"/>
      <c r="S143" s="3064" t="n">
        <v>0</v>
      </c>
      <c r="T143" s="1958" t="n"/>
      <c r="U143" s="3058" t="n"/>
      <c r="V143" s="3063" t="n"/>
      <c r="W143" s="3064" t="n">
        <v>0</v>
      </c>
      <c r="X143" s="3064" t="n">
        <v>0</v>
      </c>
      <c r="Y143" s="3064" t="n"/>
      <c r="Z143" s="3064" t="n"/>
      <c r="AA143" s="3064" t="n">
        <v>0</v>
      </c>
      <c r="AB143" s="1958" t="n"/>
      <c r="AC143" s="938" t="n"/>
      <c r="AD143" s="3063" t="n"/>
      <c r="AE143" s="3064" t="n">
        <v>0</v>
      </c>
      <c r="AF143" s="3064" t="n">
        <v>0</v>
      </c>
      <c r="AG143" s="3064" t="n"/>
      <c r="AH143" s="3064" t="n"/>
      <c r="AI143" s="3064" t="n">
        <v>0</v>
      </c>
      <c r="AJ143" s="1958" t="n"/>
      <c r="AK143" s="938" t="n"/>
      <c r="AL143" s="3063" t="n"/>
      <c r="AM143" s="3064" t="n">
        <v>0</v>
      </c>
      <c r="AN143" s="3064" t="n"/>
      <c r="AO143" s="3064" t="n"/>
      <c r="AP143" s="3064" t="n"/>
      <c r="AQ143" s="3064" t="n"/>
      <c r="AR143" s="3064" t="n"/>
      <c r="AS143" s="1958" t="n"/>
      <c r="AT143" s="3059" t="n"/>
      <c r="AU143" s="3063" t="n"/>
      <c r="AV143" s="3064" t="n"/>
      <c r="AW143" s="3064" t="n"/>
      <c r="AX143" s="3064" t="n"/>
      <c r="AY143" s="3064" t="n"/>
      <c r="AZ143" s="3064" t="n"/>
      <c r="BA143" s="1958" t="n"/>
      <c r="BB143" s="938" t="n"/>
      <c r="BC143" s="3063" t="n"/>
      <c r="BD143" s="3064" t="n"/>
      <c r="BE143" s="3064" t="n"/>
      <c r="BF143" s="3064" t="n"/>
      <c r="BG143" s="3064" t="n"/>
      <c r="BH143" s="3064" t="n"/>
      <c r="BI143" s="1958" t="n"/>
      <c r="BJ143" s="3065" t="n"/>
      <c r="BK143" s="3063" t="n"/>
      <c r="BL143" s="3064" t="n"/>
      <c r="BM143" s="3064" t="n"/>
      <c r="BN143" s="3064" t="n"/>
      <c r="BO143" s="3064" t="n"/>
      <c r="BP143" s="3064" t="n"/>
      <c r="BQ143" s="3064" t="n"/>
      <c r="BR143" s="1958" t="n"/>
      <c r="BS143" s="3065" t="n"/>
      <c r="BT143" s="3063" t="n"/>
      <c r="BU143" s="3064" t="n"/>
      <c r="BV143" s="3064" t="n"/>
      <c r="BW143" s="3064" t="n"/>
      <c r="BX143" s="3064" t="n"/>
      <c r="BY143" s="3064" t="n"/>
      <c r="BZ143" s="1958" t="n"/>
      <c r="CA143" s="3028" t="n"/>
      <c r="CB143" s="3063" t="n"/>
      <c r="CC143" s="3064" t="n"/>
      <c r="CD143" s="3064" t="n"/>
      <c r="CE143" s="3064" t="n"/>
      <c r="CF143" s="3064" t="n"/>
      <c r="CG143" s="3064" t="n"/>
      <c r="CH143" s="1958" t="n"/>
      <c r="CI143" s="3028" t="n"/>
      <c r="CJ143" s="3063" t="n"/>
      <c r="CK143" s="3064" t="n"/>
      <c r="CL143" s="3064" t="n"/>
      <c r="CM143" s="3064" t="n"/>
      <c r="CN143" s="3064" t="n"/>
      <c r="CO143" s="3064" t="n"/>
      <c r="CP143" s="1958" t="n"/>
      <c r="CQ143" s="938" t="n"/>
      <c r="CR143" s="3063">
        <f>SUMIF($D$5:$CQ$5,CR$5,$D143:$CQ143)</f>
        <v/>
      </c>
      <c r="CS143" s="3064">
        <f>SUMIF($D$5:$CQ$5,CS$5,$D143:$CQ143)</f>
        <v/>
      </c>
      <c r="CT143" s="3064">
        <f>SUMIF($D$5:$CQ$5,CT$5,$D143:$CQ143)+SUMIF($D$5:$BI$5,CR$5,$D143:$BI143)</f>
        <v/>
      </c>
      <c r="CU143" s="3064">
        <f>+CR143-CS143</f>
        <v/>
      </c>
      <c r="CV143" s="3064">
        <f>+CR143-CT143</f>
        <v/>
      </c>
      <c r="CW143" s="3064">
        <f>SUMIF($D$5:$CQ$5,CW$5,$D143:$CQ143)</f>
        <v/>
      </c>
      <c r="CX143" s="1958">
        <f>IFERROR(CR143/CW143-1, "-")</f>
        <v/>
      </c>
      <c r="CY143" s="1137" t="n"/>
      <c r="CZ143" s="3066" t="n">
        <v>0</v>
      </c>
      <c r="DA143" s="3064" t="n">
        <v>0</v>
      </c>
      <c r="DB143" s="3080" t="n"/>
      <c r="DC143" s="3064" t="n"/>
      <c r="DD143" s="3080" t="n">
        <v>0</v>
      </c>
      <c r="DE143" s="1958" t="n"/>
      <c r="DF143" s="1958">
        <f>+DA143/DD143-1</f>
        <v/>
      </c>
      <c r="DG143" s="409">
        <f>+DB143/DD143-1</f>
        <v/>
      </c>
      <c r="DH143" s="409">
        <f>+DC143/DD143-1</f>
        <v/>
      </c>
      <c r="DI143" s="3051" t="n"/>
      <c r="DJ143" s="3041">
        <f>SUM(D143,J143,P143,V143,AD143,AL143,AU143,BC143,BK143,BT143,CB143,CJ143)-CR143</f>
        <v/>
      </c>
      <c r="DK143" s="3041">
        <f>SUM(E143,K143,Q143,W143,AE143,AM143,AV143,BD143,BL143,BU143,CC143,CK143)-CS143</f>
        <v/>
      </c>
      <c r="DL143" s="3041">
        <f>SUM(G143,M143,S143,AA143,AI143,AR143,AZ143,BH143,BQ143,BY143,CG143,CO143)-CW143</f>
        <v/>
      </c>
      <c r="DM143" s="3041">
        <f>SUM(D143,J143,P143,V143,AD143,AL143,AU143,BC143,,BN143,BV143,CD143,CL143)-CT143</f>
        <v/>
      </c>
      <c r="DN143" s="3051" t="n"/>
      <c r="DO143" s="3051" t="n"/>
      <c r="DP143" s="3067" t="n"/>
      <c r="DQ143" s="3053">
        <f>-CR143+DP143/10^6</f>
        <v/>
      </c>
      <c r="DR143" s="3041">
        <f>SUM(E143,K143,Q143,W143,AE143,AM143,AV143,BD143,BL143,BU143,CC143,CK143)-CS143</f>
        <v/>
      </c>
      <c r="DS143" s="3041">
        <f>SUM(D143,J143,P143,V143,AD143,AL143,AU143,BC143,,BN143,BV143,CD143,CL143)-CT143</f>
        <v/>
      </c>
      <c r="DT143" s="3054" t="n"/>
      <c r="DU143" s="865" t="n"/>
      <c r="DV143" s="3055">
        <f>DU143-CJ143</f>
        <v/>
      </c>
      <c r="DX143" s="2878">
        <f>(CS143-CZ143)*10^6</f>
        <v/>
      </c>
      <c r="DY143" s="2878">
        <f>(CT143-DC143)*10^6</f>
        <v/>
      </c>
      <c r="DZ143" s="2878">
        <f>(CW143-DD143)*10^6</f>
        <v/>
      </c>
      <c r="EB143" s="3056" t="n"/>
    </row>
    <row customFormat="1" customHeight="1" hidden="1" ht="16" outlineLevel="1" r="144" s="424">
      <c r="A144" s="406" t="n"/>
      <c r="B144" s="1986" t="inlineStr">
        <is>
          <t>MISSIONS &amp; FRAIS D'HOTELS PERSONNEL (Missions)</t>
        </is>
      </c>
      <c r="C144" s="2272" t="inlineStr">
        <is>
          <t>Opex138</t>
        </is>
      </c>
      <c r="D144" s="3076" t="n">
        <v>1.859669</v>
      </c>
      <c r="E144" s="3064" t="n">
        <v>8.333166666666671</v>
      </c>
      <c r="F144" s="3064" t="n"/>
      <c r="G144" s="3064" t="n">
        <v>-1.840768</v>
      </c>
      <c r="H144" s="1958" t="n"/>
      <c r="I144" s="1031" t="n"/>
      <c r="J144" s="3076" t="n">
        <v>2.642942</v>
      </c>
      <c r="K144" s="3064" t="n">
        <v>8.333166666666671</v>
      </c>
      <c r="L144" s="3064" t="n"/>
      <c r="M144" s="3064" t="n">
        <v>-10.259344</v>
      </c>
      <c r="N144" s="1958" t="n"/>
      <c r="O144" s="938" t="n"/>
      <c r="P144" s="3076" t="n">
        <v>-5.004982</v>
      </c>
      <c r="Q144" s="3064" t="n">
        <v>8.333166666666671</v>
      </c>
      <c r="R144" s="3064" t="n"/>
      <c r="S144" s="3064" t="n">
        <v>-1.733253</v>
      </c>
      <c r="T144" s="1958" t="n"/>
      <c r="U144" s="3058" t="n"/>
      <c r="V144" s="3076" t="n">
        <v>9.471079</v>
      </c>
      <c r="W144" s="3064" t="n">
        <v>8.333166666666671</v>
      </c>
      <c r="X144" s="3064" t="n">
        <v>8.333166666666671</v>
      </c>
      <c r="Y144" s="3064" t="n"/>
      <c r="Z144" s="3064" t="n"/>
      <c r="AA144" s="3064" t="n">
        <v>11.239391</v>
      </c>
      <c r="AB144" s="1958" t="n"/>
      <c r="AC144" s="938" t="n"/>
      <c r="AD144" s="3076" t="n">
        <v>0.179440000000001</v>
      </c>
      <c r="AE144" s="3064" t="n">
        <v>8.333166666666671</v>
      </c>
      <c r="AF144" s="3064" t="n">
        <v>8.333166666666671</v>
      </c>
      <c r="AG144" s="3064" t="n"/>
      <c r="AH144" s="3064" t="n"/>
      <c r="AI144" s="3064" t="n">
        <v>-0.432561</v>
      </c>
      <c r="AJ144" s="1958" t="n"/>
      <c r="AK144" s="938" t="n"/>
      <c r="AL144" s="3076" t="n">
        <v>0.8650590000000005</v>
      </c>
      <c r="AM144" s="3064" t="n">
        <v>8.333166666666667</v>
      </c>
      <c r="AN144" s="3064" t="n"/>
      <c r="AO144" s="3064" t="n"/>
      <c r="AP144" s="3064" t="n"/>
      <c r="AQ144" s="3064" t="n"/>
      <c r="AR144" s="3064" t="n"/>
      <c r="AS144" s="1958" t="n"/>
      <c r="AT144" s="3059" t="n"/>
      <c r="AU144" s="3076" t="n"/>
      <c r="AV144" s="3064" t="n"/>
      <c r="AW144" s="3064" t="n"/>
      <c r="AX144" s="3064" t="n"/>
      <c r="AY144" s="3064" t="n"/>
      <c r="AZ144" s="3064" t="n"/>
      <c r="BA144" s="1958" t="n"/>
      <c r="BB144" s="938" t="n"/>
      <c r="BC144" s="3076" t="n"/>
      <c r="BD144" s="3064" t="n"/>
      <c r="BE144" s="3064" t="n"/>
      <c r="BF144" s="3064" t="n"/>
      <c r="BG144" s="3064" t="n"/>
      <c r="BH144" s="3064" t="n"/>
      <c r="BI144" s="1958" t="n"/>
      <c r="BJ144" s="3065" t="n"/>
      <c r="BK144" s="3076" t="n"/>
      <c r="BL144" s="3064" t="n"/>
      <c r="BM144" s="3064" t="n"/>
      <c r="BN144" s="3064" t="n"/>
      <c r="BO144" s="3064" t="n"/>
      <c r="BP144" s="3064" t="n"/>
      <c r="BQ144" s="3064" t="n"/>
      <c r="BR144" s="1958" t="n"/>
      <c r="BS144" s="3065" t="n"/>
      <c r="BT144" s="3076" t="n"/>
      <c r="BU144" s="3064" t="n"/>
      <c r="BV144" s="3064" t="n"/>
      <c r="BW144" s="3064" t="n"/>
      <c r="BX144" s="3064" t="n"/>
      <c r="BY144" s="3064" t="n"/>
      <c r="BZ144" s="1958" t="n"/>
      <c r="CA144" s="3028" t="n"/>
      <c r="CB144" s="3076" t="n"/>
      <c r="CC144" s="3064" t="n"/>
      <c r="CD144" s="3064" t="n"/>
      <c r="CE144" s="3064" t="n"/>
      <c r="CF144" s="3064" t="n"/>
      <c r="CG144" s="3064" t="n"/>
      <c r="CH144" s="1958" t="n"/>
      <c r="CI144" s="3028" t="n"/>
      <c r="CJ144" s="3084" t="n"/>
      <c r="CK144" s="3064" t="n"/>
      <c r="CL144" s="3064" t="n"/>
      <c r="CM144" s="3064" t="n"/>
      <c r="CN144" s="3064" t="n"/>
      <c r="CO144" s="3064" t="n"/>
      <c r="CP144" s="1958" t="n"/>
      <c r="CQ144" s="938" t="n"/>
      <c r="CR144" s="3063">
        <f>SUMIF($D$5:$CQ$5,CR$5,$D144:$CQ144)</f>
        <v/>
      </c>
      <c r="CS144" s="3064">
        <f>SUMIF($D$5:$CQ$5,CS$5,$D144:$CQ144)</f>
        <v/>
      </c>
      <c r="CT144" s="3064">
        <f>SUMIF($D$5:$CQ$5,CT$5,$D144:$CQ144)+SUMIF($D$5:$BI$5,CR$5,$D144:$BI144)</f>
        <v/>
      </c>
      <c r="CU144" s="3064">
        <f>+CR144-CS144</f>
        <v/>
      </c>
      <c r="CV144" s="3064">
        <f>+CR144-CT144</f>
        <v/>
      </c>
      <c r="CW144" s="3064">
        <f>SUMIF($D$5:$CQ$5,CW$5,$D144:$CQ144)</f>
        <v/>
      </c>
      <c r="CX144" s="1958">
        <f>IFERROR(CR144/CW144-1, "-")</f>
        <v/>
      </c>
      <c r="CY144" s="1137" t="n"/>
      <c r="CZ144" s="3066" t="n">
        <v>99.99800000000003</v>
      </c>
      <c r="DA144" s="3064" t="n">
        <v>57.496129</v>
      </c>
      <c r="DB144" s="3064" t="n"/>
      <c r="DC144" s="3064" t="n"/>
      <c r="DD144" s="3064" t="n">
        <v>5.63929899999989</v>
      </c>
      <c r="DE144" s="1958">
        <f>+CZ144/DD144-1</f>
        <v/>
      </c>
      <c r="DF144" s="1958">
        <f>+DA144/DD144-1</f>
        <v/>
      </c>
      <c r="DG144" s="409">
        <f>+DB144/DD144-1</f>
        <v/>
      </c>
      <c r="DH144" s="409">
        <f>+DC144/DD144-1</f>
        <v/>
      </c>
      <c r="DI144" s="3051" t="n"/>
      <c r="DJ144" s="3041">
        <f>SUM(D144,J144,P144,V144,AD144,AL144,AU144,BC144,BK144,BT144,CB144,CJ144)-CR144</f>
        <v/>
      </c>
      <c r="DK144" s="3041">
        <f>SUM(E144,K144,Q144,W144,AE144,AM144,AV144,BD144,BL144,BU144,CC144,CK144)-CS144</f>
        <v/>
      </c>
      <c r="DL144" s="3041">
        <f>SUM(G144,M144,S144,AA144,AI144,AR144,AZ144,BH144,BQ144,BY144,CG144,CO144)-CW144</f>
        <v/>
      </c>
      <c r="DM144" s="3041">
        <f>SUM(D144,J144,P144,V144,AD144,AL144,AU144,BC144,,BN144,BV144,CD144,CL144)-CT144</f>
        <v/>
      </c>
      <c r="DN144" s="3051" t="n"/>
      <c r="DO144" s="3051" t="n"/>
      <c r="DP144" s="3085" t="n">
        <v>1064777</v>
      </c>
      <c r="DQ144" s="3053">
        <f>-CR144+DP144/10^6</f>
        <v/>
      </c>
      <c r="DR144" s="3041">
        <f>SUM(E144,K144,Q144,W144,AE144,AM144,AV144,BD144,BL144,BU144,CC144,CK144)-CS144</f>
        <v/>
      </c>
      <c r="DS144" s="3041">
        <f>SUM(D144,J144,P144,V144,AD144,AL144,AU144,BC144,,BN144,BV144,CD144,CL144)-CT144</f>
        <v/>
      </c>
      <c r="DT144" s="3054" t="n"/>
      <c r="DU144" s="865" t="n">
        <v>4.574522</v>
      </c>
      <c r="DV144" s="3055">
        <f>DU144-CJ144</f>
        <v/>
      </c>
      <c r="DX144" s="2878">
        <f>(CS144-CZ144)*10^6</f>
        <v/>
      </c>
      <c r="DY144" s="2878">
        <f>(CT144-DC144)*10^6</f>
        <v/>
      </c>
      <c r="DZ144" s="2878">
        <f>(CW144-DD144)*10^6</f>
        <v/>
      </c>
      <c r="EB144" s="3056" t="n"/>
    </row>
    <row customFormat="1" customHeight="1" hidden="1" ht="16" outlineLevel="1" r="145" s="424">
      <c r="A145" s="406" t="n"/>
      <c r="B145" s="1986" t="inlineStr">
        <is>
          <t>MISSIONS &amp; FRAIS D'HOTELS PERSONNEL (Formations)</t>
        </is>
      </c>
      <c r="C145" s="2272" t="inlineStr">
        <is>
          <t>Opex139</t>
        </is>
      </c>
      <c r="D145" s="3063" t="n">
        <v>0</v>
      </c>
      <c r="E145" s="3064" t="n">
        <v>0.65</v>
      </c>
      <c r="F145" s="3064" t="n"/>
      <c r="G145" s="3064" t="n">
        <v>0</v>
      </c>
      <c r="H145" s="1958" t="n"/>
      <c r="I145" s="1031" t="n"/>
      <c r="J145" s="3063" t="n">
        <v>0</v>
      </c>
      <c r="K145" s="3064" t="n">
        <v>0.65</v>
      </c>
      <c r="L145" s="3064" t="n"/>
      <c r="M145" s="3064" t="n">
        <v>0</v>
      </c>
      <c r="N145" s="1958" t="n"/>
      <c r="O145" s="938" t="n"/>
      <c r="P145" s="3063" t="n">
        <v>0</v>
      </c>
      <c r="Q145" s="3064" t="n">
        <v>0.65</v>
      </c>
      <c r="R145" s="3064" t="n"/>
      <c r="S145" s="3064" t="n">
        <v>0</v>
      </c>
      <c r="T145" s="1958" t="n"/>
      <c r="U145" s="3058" t="n"/>
      <c r="V145" s="3063" t="n">
        <v>0</v>
      </c>
      <c r="W145" s="3064" t="n">
        <v>0.65</v>
      </c>
      <c r="X145" s="3064" t="n">
        <v>0.65</v>
      </c>
      <c r="Y145" s="3064" t="n"/>
      <c r="Z145" s="3064" t="n"/>
      <c r="AA145" s="3064" t="n">
        <v>0</v>
      </c>
      <c r="AB145" s="1958" t="n"/>
      <c r="AC145" s="938" t="n"/>
      <c r="AD145" s="3063" t="n">
        <v>0</v>
      </c>
      <c r="AE145" s="3064" t="n">
        <v>0.65</v>
      </c>
      <c r="AF145" s="3064" t="n">
        <v>0.65</v>
      </c>
      <c r="AG145" s="3064" t="n"/>
      <c r="AH145" s="3064" t="n"/>
      <c r="AI145" s="3064" t="n">
        <v>0</v>
      </c>
      <c r="AJ145" s="1958" t="n"/>
      <c r="AK145" s="938" t="n"/>
      <c r="AL145" s="3063" t="n"/>
      <c r="AM145" s="3064" t="n">
        <v>0.65</v>
      </c>
      <c r="AN145" s="3064" t="n"/>
      <c r="AO145" s="3064" t="n"/>
      <c r="AP145" s="3064" t="n"/>
      <c r="AQ145" s="3064" t="n"/>
      <c r="AR145" s="3064" t="n"/>
      <c r="AS145" s="1958" t="n"/>
      <c r="AT145" s="3059" t="n"/>
      <c r="AU145" s="3063" t="n"/>
      <c r="AV145" s="3064" t="n"/>
      <c r="AW145" s="3064" t="n"/>
      <c r="AX145" s="3064" t="n"/>
      <c r="AY145" s="3064" t="n"/>
      <c r="AZ145" s="3064" t="n"/>
      <c r="BA145" s="1958" t="n"/>
      <c r="BB145" s="938" t="n"/>
      <c r="BC145" s="3063" t="n"/>
      <c r="BD145" s="3064" t="n"/>
      <c r="BE145" s="3064" t="n"/>
      <c r="BF145" s="3064" t="n"/>
      <c r="BG145" s="3064" t="n"/>
      <c r="BH145" s="3064" t="n"/>
      <c r="BI145" s="1958" t="n"/>
      <c r="BJ145" s="3065" t="n"/>
      <c r="BK145" s="3063" t="n"/>
      <c r="BL145" s="3064" t="n"/>
      <c r="BM145" s="3064" t="n"/>
      <c r="BN145" s="3064" t="n"/>
      <c r="BO145" s="3064" t="n"/>
      <c r="BP145" s="3064" t="n"/>
      <c r="BQ145" s="3064" t="n"/>
      <c r="BR145" s="1958" t="n"/>
      <c r="BS145" s="3065" t="n"/>
      <c r="BT145" s="3063" t="n"/>
      <c r="BU145" s="3064" t="n"/>
      <c r="BV145" s="3064" t="n"/>
      <c r="BW145" s="3064" t="n"/>
      <c r="BX145" s="3064" t="n"/>
      <c r="BY145" s="3064" t="n"/>
      <c r="BZ145" s="1958" t="n"/>
      <c r="CA145" s="3028" t="n"/>
      <c r="CB145" s="3063" t="n"/>
      <c r="CC145" s="3064" t="n"/>
      <c r="CD145" s="3064" t="n"/>
      <c r="CE145" s="3064" t="n"/>
      <c r="CF145" s="3064" t="n"/>
      <c r="CG145" s="3064" t="n"/>
      <c r="CH145" s="1958" t="n"/>
      <c r="CI145" s="3028" t="n"/>
      <c r="CJ145" s="3063" t="n"/>
      <c r="CK145" s="3064" t="n"/>
      <c r="CL145" s="3064" t="n"/>
      <c r="CM145" s="3064" t="n"/>
      <c r="CN145" s="3064" t="n"/>
      <c r="CO145" s="3064" t="n"/>
      <c r="CP145" s="1958" t="n"/>
      <c r="CQ145" s="938" t="n"/>
      <c r="CR145" s="3063">
        <f>SUMIF($D$5:$CQ$5,CR$5,$D145:$CQ145)</f>
        <v/>
      </c>
      <c r="CS145" s="3064">
        <f>SUMIF($D$5:$CQ$5,CS$5,$D145:$CQ145)</f>
        <v/>
      </c>
      <c r="CT145" s="3064">
        <f>SUMIF($D$5:$CQ$5,CT$5,$D145:$CQ145)+SUMIF($D$5:$BI$5,CR$5,$D145:$BI145)</f>
        <v/>
      </c>
      <c r="CU145" s="3064">
        <f>+CR145-CS145</f>
        <v/>
      </c>
      <c r="CV145" s="3064">
        <f>+CR145-CT145</f>
        <v/>
      </c>
      <c r="CW145" s="3064">
        <f>SUMIF($D$5:$CQ$5,CW$5,$D145:$CQ145)</f>
        <v/>
      </c>
      <c r="CX145" s="1958">
        <f>IFERROR(CR145/CW145-1, "-")</f>
        <v/>
      </c>
      <c r="CY145" s="1137" t="n"/>
      <c r="CZ145" s="3066" t="n">
        <v>7.800000000000002</v>
      </c>
      <c r="DA145" s="3064" t="n">
        <v>5.85</v>
      </c>
      <c r="DB145" s="3064" t="n"/>
      <c r="DC145" s="3064" t="n"/>
      <c r="DD145" s="3064" t="n">
        <v>0</v>
      </c>
      <c r="DE145" s="1958" t="n"/>
      <c r="DF145" s="1958" t="n"/>
      <c r="DG145" s="409" t="n"/>
      <c r="DH145" s="409" t="n"/>
      <c r="DI145" s="3051" t="n"/>
      <c r="DJ145" s="3041">
        <f>SUM(D145,J145,P145,V145,AD145,AL145,AU145,BC145,BK145,BT145,CB145,CJ145)-CR145</f>
        <v/>
      </c>
      <c r="DK145" s="3041">
        <f>SUM(E145,K145,Q145,W145,AE145,AM145,AV145,BD145,BL145,BU145,CC145,CK145)-CS145</f>
        <v/>
      </c>
      <c r="DL145" s="3041">
        <f>SUM(G145,M145,S145,AA145,AI145,AR145,AZ145,BH145,BQ145,BY145,CG145,CO145)-CW145</f>
        <v/>
      </c>
      <c r="DM145" s="3041">
        <f>SUM(D145,J145,P145,V145,AD145,AL145,AU145,BC145,,BN145,BV145,CD145,CL145)-CT145</f>
        <v/>
      </c>
      <c r="DN145" s="3051" t="n"/>
      <c r="DO145" s="3051" t="n"/>
      <c r="DP145" s="3067" t="n">
        <v>0</v>
      </c>
      <c r="DQ145" s="3053">
        <f>-CR145+DP145/10^6</f>
        <v/>
      </c>
      <c r="DR145" s="3041">
        <f>SUM(E145,K145,Q145,W145,AE145,AM145,AV145,BD145,BL145,BU145,CC145,CK145)-CS145</f>
        <v/>
      </c>
      <c r="DS145" s="3041">
        <f>SUM(D145,J145,P145,V145,AD145,AL145,AU145,BC145,,BN145,BV145,CD145,CL145)-CT145</f>
        <v/>
      </c>
      <c r="DT145" s="3054" t="n"/>
      <c r="DU145" s="865" t="n">
        <v>0</v>
      </c>
      <c r="DV145" s="3055">
        <f>DU145-CJ145</f>
        <v/>
      </c>
      <c r="DX145" s="2878">
        <f>(CS145-CZ145)*10^6</f>
        <v/>
      </c>
      <c r="DY145" s="2878">
        <f>(CT145-DC145)*10^6</f>
        <v/>
      </c>
      <c r="DZ145" s="2878">
        <f>(CW145-DD145)*10^6</f>
        <v/>
      </c>
      <c r="EB145" s="3056" t="n"/>
    </row>
    <row customFormat="1" customHeight="1" hidden="1" ht="16" outlineLevel="1" r="146" s="424">
      <c r="A146" s="406" t="n"/>
      <c r="B146" s="1986" t="inlineStr">
        <is>
          <t>TRANSPORT VISITEURS</t>
        </is>
      </c>
      <c r="C146" s="2272" t="inlineStr">
        <is>
          <t>Opex140</t>
        </is>
      </c>
      <c r="D146" s="3063" t="n">
        <v>0</v>
      </c>
      <c r="E146" s="3064" t="n">
        <v>0.5</v>
      </c>
      <c r="F146" s="3064" t="n"/>
      <c r="G146" s="3064" t="n">
        <v>0</v>
      </c>
      <c r="H146" s="1958" t="n"/>
      <c r="I146" s="1031" t="n"/>
      <c r="J146" s="3063" t="n">
        <v>0</v>
      </c>
      <c r="K146" s="3064" t="n">
        <v>0.5</v>
      </c>
      <c r="L146" s="3064" t="n"/>
      <c r="M146" s="3064" t="n">
        <v>0</v>
      </c>
      <c r="N146" s="1958" t="n"/>
      <c r="O146" s="938" t="n"/>
      <c r="P146" s="3063" t="n">
        <v>0</v>
      </c>
      <c r="Q146" s="3064" t="n">
        <v>0.5</v>
      </c>
      <c r="R146" s="3064" t="n"/>
      <c r="S146" s="3064" t="n">
        <v>0</v>
      </c>
      <c r="T146" s="1958" t="n"/>
      <c r="U146" s="3058" t="n"/>
      <c r="V146" s="3063" t="n">
        <v>0</v>
      </c>
      <c r="W146" s="3064" t="n">
        <v>0.5</v>
      </c>
      <c r="X146" s="3064" t="n">
        <v>0.5</v>
      </c>
      <c r="Y146" s="3064" t="n"/>
      <c r="Z146" s="3064" t="n"/>
      <c r="AA146" s="3064" t="n">
        <v>0</v>
      </c>
      <c r="AB146" s="1958" t="n"/>
      <c r="AC146" s="938" t="n"/>
      <c r="AD146" s="3063" t="n">
        <v>0</v>
      </c>
      <c r="AE146" s="3064" t="n">
        <v>0.5</v>
      </c>
      <c r="AF146" s="3064" t="n">
        <v>0.5</v>
      </c>
      <c r="AG146" s="3064" t="n"/>
      <c r="AH146" s="3064" t="n"/>
      <c r="AI146" s="3064" t="n">
        <v>0</v>
      </c>
      <c r="AJ146" s="1958" t="n"/>
      <c r="AK146" s="938" t="n"/>
      <c r="AL146" s="3063" t="n">
        <v>0</v>
      </c>
      <c r="AM146" s="3064" t="n">
        <v>0.5</v>
      </c>
      <c r="AN146" s="3064" t="n"/>
      <c r="AO146" s="3064" t="n"/>
      <c r="AP146" s="3064" t="n"/>
      <c r="AQ146" s="3064" t="n"/>
      <c r="AR146" s="3064" t="n"/>
      <c r="AS146" s="1958" t="n"/>
      <c r="AT146" s="3059" t="n"/>
      <c r="AU146" s="3063" t="n"/>
      <c r="AV146" s="3064" t="n"/>
      <c r="AW146" s="3064" t="n"/>
      <c r="AX146" s="3064" t="n"/>
      <c r="AY146" s="3064" t="n"/>
      <c r="AZ146" s="3064" t="n"/>
      <c r="BA146" s="1958" t="n"/>
      <c r="BB146" s="938" t="n"/>
      <c r="BC146" s="3063" t="n"/>
      <c r="BD146" s="3064" t="n"/>
      <c r="BE146" s="3064" t="n"/>
      <c r="BF146" s="3064" t="n"/>
      <c r="BG146" s="3064" t="n"/>
      <c r="BH146" s="3064" t="n"/>
      <c r="BI146" s="1958" t="n"/>
      <c r="BJ146" s="3065" t="n"/>
      <c r="BK146" s="3063" t="n"/>
      <c r="BL146" s="3064" t="n"/>
      <c r="BM146" s="3064" t="n"/>
      <c r="BN146" s="3064" t="n"/>
      <c r="BO146" s="3064" t="n"/>
      <c r="BP146" s="3064" t="n"/>
      <c r="BQ146" s="3064" t="n"/>
      <c r="BR146" s="1958" t="n"/>
      <c r="BS146" s="3065" t="n"/>
      <c r="BT146" s="3063" t="n"/>
      <c r="BU146" s="3064" t="n"/>
      <c r="BV146" s="3064" t="n"/>
      <c r="BW146" s="3064" t="n"/>
      <c r="BX146" s="3064" t="n"/>
      <c r="BY146" s="3064" t="n"/>
      <c r="BZ146" s="1958" t="n"/>
      <c r="CA146" s="3028" t="n"/>
      <c r="CB146" s="3063" t="n"/>
      <c r="CC146" s="3064" t="n"/>
      <c r="CD146" s="3064" t="n"/>
      <c r="CE146" s="3064" t="n"/>
      <c r="CF146" s="3064" t="n"/>
      <c r="CG146" s="3064" t="n"/>
      <c r="CH146" s="1958" t="n"/>
      <c r="CI146" s="3028" t="n"/>
      <c r="CJ146" s="3063" t="n"/>
      <c r="CK146" s="3064" t="n"/>
      <c r="CL146" s="3064" t="n"/>
      <c r="CM146" s="3064" t="n"/>
      <c r="CN146" s="3064" t="n"/>
      <c r="CO146" s="3064" t="n"/>
      <c r="CP146" s="1958" t="n"/>
      <c r="CQ146" s="938" t="n"/>
      <c r="CR146" s="3063">
        <f>SUMIF($D$5:$CQ$5,CR$5,$D146:$CQ146)</f>
        <v/>
      </c>
      <c r="CS146" s="3064">
        <f>SUMIF($D$5:$CQ$5,CS$5,$D146:$CQ146)</f>
        <v/>
      </c>
      <c r="CT146" s="3064">
        <f>SUMIF($D$5:$CQ$5,CT$5,$D146:$CQ146)+SUMIF($D$5:$BI$5,CR$5,$D146:$BI146)</f>
        <v/>
      </c>
      <c r="CU146" s="3064">
        <f>+CR146-CS146</f>
        <v/>
      </c>
      <c r="CV146" s="3064">
        <f>+CR146-CT146</f>
        <v/>
      </c>
      <c r="CW146" s="3064">
        <f>SUMIF($D$5:$CQ$5,CW$5,$D146:$CQ146)</f>
        <v/>
      </c>
      <c r="CX146" s="1958">
        <f>IFERROR(CR146/CW146-1, "-")</f>
        <v/>
      </c>
      <c r="CY146" s="1137" t="n"/>
      <c r="CZ146" s="3066" t="n">
        <v>6</v>
      </c>
      <c r="DA146" s="3064" t="n">
        <v>4.5</v>
      </c>
      <c r="DB146" s="3064" t="n"/>
      <c r="DC146" s="3064" t="n"/>
      <c r="DD146" s="3064" t="n">
        <v>0</v>
      </c>
      <c r="DE146" s="1958">
        <f>+CZ146/DD146-1</f>
        <v/>
      </c>
      <c r="DF146" s="1958">
        <f>+DA146/DD146-1</f>
        <v/>
      </c>
      <c r="DG146" s="409">
        <f>+DB146/DD146-1</f>
        <v/>
      </c>
      <c r="DH146" s="409">
        <f>+DC146/DD146-1</f>
        <v/>
      </c>
      <c r="DI146" s="3051" t="n"/>
      <c r="DJ146" s="3041">
        <f>SUM(D146,J146,P146,V146,AD146,AL146,AU146,BC146,BK146,BT146,CB146,CJ146)-CR146</f>
        <v/>
      </c>
      <c r="DK146" s="3041">
        <f>SUM(E146,K146,Q146,W146,AE146,AM146,AV146,BD146,BL146,BU146,CC146,CK146)-CS146</f>
        <v/>
      </c>
      <c r="DL146" s="3041">
        <f>SUM(G146,M146,S146,AA146,AI146,AR146,AZ146,BH146,BQ146,BY146,CG146,CO146)-CW146</f>
        <v/>
      </c>
      <c r="DM146" s="3041">
        <f>SUM(D146,J146,P146,V146,AD146,AL146,AU146,BC146,,BN146,BV146,CD146,CL146)-CT146</f>
        <v/>
      </c>
      <c r="DN146" s="3051" t="n"/>
      <c r="DO146" s="3051" t="n"/>
      <c r="DP146" s="3067" t="n">
        <v>0</v>
      </c>
      <c r="DQ146" s="3053">
        <f>-CR146+DP146/10^6</f>
        <v/>
      </c>
      <c r="DR146" s="3041">
        <f>SUM(E146,K146,Q146,W146,AE146,AM146,AV146,BD146,BL146,BU146,CC146,CK146)-CS146</f>
        <v/>
      </c>
      <c r="DS146" s="3041">
        <f>SUM(D146,J146,P146,V146,AD146,AL146,AU146,BC146,,BN146,BV146,CD146,CL146)-CT146</f>
        <v/>
      </c>
      <c r="DT146" s="3054" t="n"/>
      <c r="DU146" s="865" t="n">
        <v>0</v>
      </c>
      <c r="DV146" s="3055">
        <f>DU146-CJ146</f>
        <v/>
      </c>
      <c r="DX146" s="2878">
        <f>(CS146-CZ146)*10^6</f>
        <v/>
      </c>
      <c r="DY146" s="2878">
        <f>(CT146-DC146)*10^6</f>
        <v/>
      </c>
      <c r="DZ146" s="2878">
        <f>(CW146-DD146)*10^6</f>
        <v/>
      </c>
      <c r="EB146" s="3056" t="n"/>
    </row>
    <row customFormat="1" customHeight="1" hidden="1" ht="16" outlineLevel="1" r="147" s="424">
      <c r="A147" s="406" t="n"/>
      <c r="B147" s="1986" t="inlineStr">
        <is>
          <t>RECEPTIONS VISITEURS &amp; PERSONNEL , DIVERS T</t>
        </is>
      </c>
      <c r="C147" s="2272" t="inlineStr">
        <is>
          <t>Opex141</t>
        </is>
      </c>
      <c r="D147" s="3063" t="n">
        <v>3.635805</v>
      </c>
      <c r="E147" s="3064" t="n">
        <v>1.76666666666667</v>
      </c>
      <c r="F147" s="3064" t="n"/>
      <c r="G147" s="3064" t="n">
        <v>19.093472</v>
      </c>
      <c r="H147" s="1958" t="n"/>
      <c r="I147" s="1031" t="n"/>
      <c r="J147" s="3063" t="n">
        <v>6.305545</v>
      </c>
      <c r="K147" s="3064" t="n">
        <v>1.76666666666667</v>
      </c>
      <c r="L147" s="3064" t="n"/>
      <c r="M147" s="3064" t="n">
        <v>11.435719</v>
      </c>
      <c r="N147" s="1958" t="n"/>
      <c r="O147" s="938" t="n"/>
      <c r="P147" s="3063" t="n">
        <v>8.813461999999999</v>
      </c>
      <c r="Q147" s="3064" t="n">
        <v>1.76666666666667</v>
      </c>
      <c r="R147" s="3064" t="n"/>
      <c r="S147" s="3064" t="n">
        <v>3.894805</v>
      </c>
      <c r="T147" s="1958" t="n"/>
      <c r="U147" s="3058" t="n"/>
      <c r="V147" s="3063" t="n">
        <v>6.909527</v>
      </c>
      <c r="W147" s="3064" t="n">
        <v>1.76666666666667</v>
      </c>
      <c r="X147" s="3064" t="n">
        <v>1.76666666666667</v>
      </c>
      <c r="Y147" s="3064" t="n"/>
      <c r="Z147" s="3064" t="n"/>
      <c r="AA147" s="3064" t="n">
        <v>2.55246</v>
      </c>
      <c r="AB147" s="1958" t="n"/>
      <c r="AC147" s="938" t="n"/>
      <c r="AD147" s="3063" t="n">
        <v>7.872388</v>
      </c>
      <c r="AE147" s="3064" t="n">
        <v>1.76666666666667</v>
      </c>
      <c r="AF147" s="3064" t="n">
        <v>1.76666666666667</v>
      </c>
      <c r="AG147" s="3064" t="n"/>
      <c r="AH147" s="3064" t="n"/>
      <c r="AI147" s="3064" t="n">
        <v>5.942308</v>
      </c>
      <c r="AJ147" s="1958" t="n"/>
      <c r="AK147" s="938" t="n"/>
      <c r="AL147" s="3063" t="n">
        <v>7.425666</v>
      </c>
      <c r="AM147" s="3064" t="n">
        <v>1.766666666666667</v>
      </c>
      <c r="AN147" s="3064" t="n"/>
      <c r="AO147" s="3064" t="n"/>
      <c r="AP147" s="3064" t="n"/>
      <c r="AQ147" s="3064" t="n"/>
      <c r="AR147" s="3064" t="n"/>
      <c r="AS147" s="1958" t="n"/>
      <c r="AT147" s="3059" t="n"/>
      <c r="AU147" s="3063" t="n"/>
      <c r="AV147" s="3064" t="n"/>
      <c r="AW147" s="3064" t="n"/>
      <c r="AX147" s="3064" t="n"/>
      <c r="AY147" s="3064" t="n"/>
      <c r="AZ147" s="3064" t="n"/>
      <c r="BA147" s="1958" t="n"/>
      <c r="BB147" s="938" t="n"/>
      <c r="BC147" s="3063" t="n"/>
      <c r="BD147" s="3064" t="n"/>
      <c r="BE147" s="3064" t="n"/>
      <c r="BF147" s="3064" t="n"/>
      <c r="BG147" s="3064" t="n"/>
      <c r="BH147" s="3064" t="n"/>
      <c r="BI147" s="1958" t="n"/>
      <c r="BJ147" s="3065" t="n"/>
      <c r="BK147" s="3063" t="n"/>
      <c r="BL147" s="3064" t="n"/>
      <c r="BM147" s="3064" t="n"/>
      <c r="BN147" s="3064" t="n"/>
      <c r="BO147" s="3064" t="n"/>
      <c r="BP147" s="3064" t="n"/>
      <c r="BQ147" s="3064" t="n"/>
      <c r="BR147" s="1958" t="n"/>
      <c r="BS147" s="3065" t="n"/>
      <c r="BT147" s="3063" t="n"/>
      <c r="BU147" s="3064" t="n"/>
      <c r="BV147" s="3064" t="n"/>
      <c r="BW147" s="3064" t="n"/>
      <c r="BX147" s="3064" t="n"/>
      <c r="BY147" s="3064" t="n"/>
      <c r="BZ147" s="1958" t="n"/>
      <c r="CA147" s="3028" t="n"/>
      <c r="CB147" s="3063" t="n"/>
      <c r="CC147" s="3064" t="n"/>
      <c r="CD147" s="3064" t="n"/>
      <c r="CE147" s="3064" t="n"/>
      <c r="CF147" s="3064" t="n"/>
      <c r="CG147" s="3064" t="n"/>
      <c r="CH147" s="1958" t="n"/>
      <c r="CI147" s="3028" t="n"/>
      <c r="CJ147" s="3084" t="n"/>
      <c r="CK147" s="3064" t="n"/>
      <c r="CL147" s="3064" t="n"/>
      <c r="CM147" s="3064" t="n"/>
      <c r="CN147" s="3064" t="n"/>
      <c r="CO147" s="3064" t="n"/>
      <c r="CP147" s="1958" t="n"/>
      <c r="CQ147" s="938" t="n"/>
      <c r="CR147" s="3063">
        <f>SUMIF($D$5:$CQ$5,CR$5,$D147:$CQ147)</f>
        <v/>
      </c>
      <c r="CS147" s="3064">
        <f>SUMIF($D$5:$CQ$5,CS$5,$D147:$CQ147)</f>
        <v/>
      </c>
      <c r="CT147" s="3064">
        <f>SUMIF($D$5:$CQ$5,CT$5,$D147:$CQ147)+SUMIF($D$5:$BI$5,CR$5,$D147:$BI147)</f>
        <v/>
      </c>
      <c r="CU147" s="3064">
        <f>+CR147-CS147</f>
        <v/>
      </c>
      <c r="CV147" s="3064">
        <f>+CR147-CT147</f>
        <v/>
      </c>
      <c r="CW147" s="3064">
        <f>SUMIF($D$5:$CQ$5,CW$5,$D147:$CQ147)</f>
        <v/>
      </c>
      <c r="CX147" s="1958">
        <f>IFERROR(CR147/CW147-1, "-")</f>
        <v/>
      </c>
      <c r="CY147" s="1137" t="n"/>
      <c r="CZ147" s="3066" t="n">
        <v>21.19999999999999</v>
      </c>
      <c r="DA147" s="3064" t="n">
        <v>34.654812</v>
      </c>
      <c r="DB147" s="3064" t="n"/>
      <c r="DC147" s="3064" t="n"/>
      <c r="DD147" s="3064" t="n">
        <v>80.662699</v>
      </c>
      <c r="DE147" s="1958">
        <f>+CZ147/DD147-1</f>
        <v/>
      </c>
      <c r="DF147" s="1958">
        <f>+DA147/DD147-1</f>
        <v/>
      </c>
      <c r="DG147" s="409">
        <f>+DB147/DD147-1</f>
        <v/>
      </c>
      <c r="DH147" s="409">
        <f>+DC147/DD147-1</f>
        <v/>
      </c>
      <c r="DI147" s="3051" t="n"/>
      <c r="DJ147" s="3041">
        <f>SUM(D147,J147,P147,V147,AD147,AL147,AU147,BC147,BK147,BT147,CB147,CJ147)-CR147</f>
        <v/>
      </c>
      <c r="DK147" s="3041">
        <f>SUM(E147,K147,Q147,W147,AE147,AM147,AV147,BD147,BL147,BU147,CC147,CK147)-CS147</f>
        <v/>
      </c>
      <c r="DL147" s="3041">
        <f>SUM(G147,M147,S147,AA147,AI147,AR147,AZ147,BH147,BQ147,BY147,CG147,CO147)-CW147</f>
        <v/>
      </c>
      <c r="DM147" s="3041">
        <f>SUM(D147,J147,P147,V147,AD147,AL147,AU147,BC147,,BN147,BV147,CD147,CL147)-CT147</f>
        <v/>
      </c>
      <c r="DN147" s="3051" t="n"/>
      <c r="DO147" s="3051" t="n"/>
      <c r="DP147" s="3067" t="n">
        <v>74576824</v>
      </c>
      <c r="DQ147" s="3053">
        <f>-CR147+DP147/10^6</f>
        <v/>
      </c>
      <c r="DR147" s="3041">
        <f>SUM(E147,K147,Q147,W147,AE147,AM147,AV147,BD147,BL147,BU147,CC147,CK147)-CS147</f>
        <v/>
      </c>
      <c r="DS147" s="3041">
        <f>SUM(D147,J147,P147,V147,AD147,AL147,AU147,BC147,,BN147,BV147,CD147,CL147)-CT147</f>
        <v/>
      </c>
      <c r="DT147" s="3054" t="n"/>
      <c r="DU147" s="865" t="n">
        <v>6.085875</v>
      </c>
      <c r="DV147" s="3055">
        <f>DU147-CJ147</f>
        <v/>
      </c>
      <c r="DX147" s="2878">
        <f>(CS147-CZ147)*10^6</f>
        <v/>
      </c>
      <c r="DY147" s="2878">
        <f>(CT147-DC147)*10^6</f>
        <v/>
      </c>
      <c r="DZ147" s="2878">
        <f>(CW147-DD147)*10^6</f>
        <v/>
      </c>
      <c r="EB147" s="3056" t="n"/>
    </row>
    <row customFormat="1" customHeight="1" hidden="1" ht="16" outlineLevel="1" r="148" s="424">
      <c r="A148" s="406" t="n"/>
      <c r="B148" s="1986" t="inlineStr">
        <is>
          <t>MISSIONS &amp; FRAIS D'HOTELS VISI</t>
        </is>
      </c>
      <c r="C148" s="2272" t="inlineStr">
        <is>
          <t>Opex142</t>
        </is>
      </c>
      <c r="D148" s="3063" t="n">
        <v>1.167822</v>
      </c>
      <c r="E148" s="3167" t="n">
        <v>0.573333333333333</v>
      </c>
      <c r="F148" s="3064" t="n"/>
      <c r="G148" s="3064" t="n">
        <v>1.167822</v>
      </c>
      <c r="H148" s="1958" t="n"/>
      <c r="I148" s="1031" t="n"/>
      <c r="J148" s="3063" t="n">
        <v>1.167822</v>
      </c>
      <c r="K148" s="3167" t="n">
        <v>0.573333333333333</v>
      </c>
      <c r="L148" s="3064" t="n"/>
      <c r="M148" s="3064" t="n">
        <v>1.167823</v>
      </c>
      <c r="N148" s="1958" t="n"/>
      <c r="O148" s="938" t="n"/>
      <c r="P148" s="3063" t="n">
        <v>1.167823</v>
      </c>
      <c r="Q148" s="3167" t="n">
        <v>0.573333333333333</v>
      </c>
      <c r="R148" s="3064" t="n"/>
      <c r="S148" s="3064" t="n">
        <v>1.167822</v>
      </c>
      <c r="T148" s="1958" t="n"/>
      <c r="U148" s="3058" t="n"/>
      <c r="V148" s="3063" t="n">
        <v>1.167822</v>
      </c>
      <c r="W148" s="3167" t="n">
        <v>0.573333333333333</v>
      </c>
      <c r="X148" s="3167" t="n">
        <v>0.573333333333333</v>
      </c>
      <c r="Y148" s="3064" t="n"/>
      <c r="Z148" s="3064" t="n"/>
      <c r="AA148" s="3064" t="n">
        <v>1.167822</v>
      </c>
      <c r="AB148" s="1958" t="n"/>
      <c r="AC148" s="938" t="n"/>
      <c r="AD148" s="3063" t="n">
        <v>1.167822</v>
      </c>
      <c r="AE148" s="3167" t="n">
        <v>0.573333333333333</v>
      </c>
      <c r="AF148" s="3167" t="n">
        <v>0.573333333333333</v>
      </c>
      <c r="AG148" s="3064" t="n"/>
      <c r="AH148" s="3064" t="n"/>
      <c r="AI148" s="3064" t="n">
        <v>1.167822</v>
      </c>
      <c r="AJ148" s="1958" t="n"/>
      <c r="AK148" s="938" t="n"/>
      <c r="AL148" s="3063" t="n">
        <v>1.167822</v>
      </c>
      <c r="AM148" s="3167" t="n">
        <v>0.5733333333333334</v>
      </c>
      <c r="AN148" s="3167" t="n"/>
      <c r="AO148" s="3167" t="n"/>
      <c r="AP148" s="3064" t="n"/>
      <c r="AQ148" s="3064" t="n"/>
      <c r="AR148" s="3064" t="n"/>
      <c r="AS148" s="1958" t="n"/>
      <c r="AT148" s="3059" t="n"/>
      <c r="AU148" s="3063" t="n"/>
      <c r="AV148" s="3167" t="n"/>
      <c r="AW148" s="3167" t="n"/>
      <c r="AX148" s="3064" t="n"/>
      <c r="AY148" s="3064" t="n"/>
      <c r="AZ148" s="3064" t="n"/>
      <c r="BA148" s="1958" t="n"/>
      <c r="BB148" s="938" t="n"/>
      <c r="BC148" s="3063" t="n"/>
      <c r="BD148" s="3167" t="n"/>
      <c r="BE148" s="3167" t="n"/>
      <c r="BF148" s="3064" t="n"/>
      <c r="BG148" s="3064" t="n"/>
      <c r="BH148" s="3064" t="n"/>
      <c r="BI148" s="1958" t="n"/>
      <c r="BJ148" s="3065" t="n"/>
      <c r="BK148" s="3063" t="n"/>
      <c r="BL148" s="3167" t="n"/>
      <c r="BM148" s="3167" t="n"/>
      <c r="BN148" s="3167" t="n"/>
      <c r="BO148" s="3064" t="n"/>
      <c r="BP148" s="3064" t="n"/>
      <c r="BQ148" s="3064" t="n"/>
      <c r="BR148" s="1958" t="n"/>
      <c r="BS148" s="3065" t="n"/>
      <c r="BT148" s="3063" t="n"/>
      <c r="BU148" s="3167" t="n"/>
      <c r="BV148" s="3167" t="n"/>
      <c r="BW148" s="3064" t="n"/>
      <c r="BX148" s="3064" t="n"/>
      <c r="BY148" s="3064" t="n"/>
      <c r="BZ148" s="1958" t="n"/>
      <c r="CA148" s="3028" t="n"/>
      <c r="CB148" s="3063" t="n"/>
      <c r="CC148" s="3167" t="n"/>
      <c r="CD148" s="3167" t="n"/>
      <c r="CE148" s="3064" t="n"/>
      <c r="CF148" s="3064" t="n"/>
      <c r="CG148" s="3064" t="n"/>
      <c r="CH148" s="1958" t="n"/>
      <c r="CI148" s="3028" t="n"/>
      <c r="CJ148" s="3084" t="n"/>
      <c r="CK148" s="3167" t="n"/>
      <c r="CL148" s="3167" t="n"/>
      <c r="CM148" s="3064" t="n"/>
      <c r="CN148" s="3064" t="n"/>
      <c r="CO148" s="3064" t="n"/>
      <c r="CP148" s="1958" t="n"/>
      <c r="CQ148" s="938" t="n"/>
      <c r="CR148" s="3063">
        <f>SUMIF($D$5:$CQ$5,CR$5,$D148:$CQ148)</f>
        <v/>
      </c>
      <c r="CS148" s="3064">
        <f>SUMIF($D$5:$CQ$5,CS$5,$D148:$CQ148)</f>
        <v/>
      </c>
      <c r="CT148" s="3064">
        <f>SUMIF($D$5:$CQ$5,CT$5,$D148:$CQ148)+SUMIF($D$5:$BI$5,CR$5,$D148:$BI148)</f>
        <v/>
      </c>
      <c r="CU148" s="3064">
        <f>+CR148-CS148</f>
        <v/>
      </c>
      <c r="CV148" s="3064">
        <f>+CR148-CT148</f>
        <v/>
      </c>
      <c r="CW148" s="3064">
        <f>SUMIF($D$5:$CQ$5,CW$5,$D148:$CQ148)</f>
        <v/>
      </c>
      <c r="CX148" s="1958">
        <f>IFERROR(CR148/CW148-1, "-")</f>
        <v/>
      </c>
      <c r="CY148" s="1137" t="n"/>
      <c r="CZ148" s="3168" t="n">
        <v>6.88</v>
      </c>
      <c r="DA148" s="3167" t="n">
        <v>8.663467000000001</v>
      </c>
      <c r="DB148" s="3167" t="n"/>
      <c r="DC148" s="3167" t="n"/>
      <c r="DD148" s="3167" t="n">
        <v>15.213866</v>
      </c>
      <c r="DE148" s="1958">
        <f>+CZ148/DD148-1</f>
        <v/>
      </c>
      <c r="DF148" s="1958">
        <f>+DA148/DD148-1</f>
        <v/>
      </c>
      <c r="DG148" s="409">
        <f>+DB148/DD148-1</f>
        <v/>
      </c>
      <c r="DH148" s="409">
        <f>+DC148/DD148-1</f>
        <v/>
      </c>
      <c r="DI148" s="3051" t="n"/>
      <c r="DJ148" s="3041">
        <f>SUM(D148,J148,P148,V148,AD148,AL148,AU148,BC148,BK148,BT148,CB148,CJ148)-CR148</f>
        <v/>
      </c>
      <c r="DK148" s="3041">
        <f>SUM(E148,K148,Q148,W148,AE148,AM148,AV148,BD148,BL148,BU148,CC148,CK148)-CS148</f>
        <v/>
      </c>
      <c r="DL148" s="3041">
        <f>SUM(G148,M148,S148,AA148,AI148,AR148,AZ148,BH148,BQ148,BY148,CG148,CO148)-CW148</f>
        <v/>
      </c>
      <c r="DM148" s="3041">
        <f>SUM(D148,J148,P148,V148,AD148,AL148,AU148,BC148,,BN148,BV148,CD148,CL148)-CT148</f>
        <v/>
      </c>
      <c r="DN148" s="3051" t="n"/>
      <c r="DO148" s="3051" t="n"/>
      <c r="DP148" s="3067" t="n">
        <v>12846044</v>
      </c>
      <c r="DQ148" s="3053">
        <f>-CR148+DP148/10^6</f>
        <v/>
      </c>
      <c r="DR148" s="3041">
        <f>SUM(E148,K148,Q148,W148,AE148,AM148,AV148,BD148,BL148,BU148,CC148,CK148)-CS148</f>
        <v/>
      </c>
      <c r="DS148" s="3041">
        <f>SUM(D148,J148,P148,V148,AD148,AL148,AU148,BC148,,BN148,BV148,CD148,CL148)-CT148</f>
        <v/>
      </c>
      <c r="DT148" s="3054" t="n"/>
      <c r="DU148" s="865" t="n">
        <v>2.367822</v>
      </c>
      <c r="DV148" s="3055">
        <f>DU148-CJ148</f>
        <v/>
      </c>
      <c r="DX148" s="2878">
        <f>(CS148-CZ148)*10^6</f>
        <v/>
      </c>
      <c r="DY148" s="2878">
        <f>(CT148-DC148)*10^6</f>
        <v/>
      </c>
      <c r="DZ148" s="2878">
        <f>(CW148-DD148)*10^6</f>
        <v/>
      </c>
      <c r="EB148" s="3056" t="n"/>
    </row>
    <row customFormat="1" customHeight="1" hidden="1" ht="16" outlineLevel="1" r="149" s="424">
      <c r="A149" s="406" t="n"/>
      <c r="B149" s="1986" t="inlineStr">
        <is>
          <t>TRANSPORTS DE PLIS</t>
        </is>
      </c>
      <c r="C149" s="2272" t="inlineStr">
        <is>
          <t>Opex143</t>
        </is>
      </c>
      <c r="D149" s="3063" t="n">
        <v>2.495612</v>
      </c>
      <c r="E149" s="3167" t="n">
        <v>2.3435</v>
      </c>
      <c r="F149" s="3064" t="n"/>
      <c r="G149" s="3064" t="n">
        <v>3.528829</v>
      </c>
      <c r="H149" s="1958" t="n"/>
      <c r="I149" s="1031" t="n"/>
      <c r="J149" s="3063" t="n">
        <v>2.340506</v>
      </c>
      <c r="K149" s="3167" t="n">
        <v>2.3435</v>
      </c>
      <c r="L149" s="3064" t="n"/>
      <c r="M149" s="3064" t="n">
        <v>2.052124</v>
      </c>
      <c r="N149" s="1958" t="n"/>
      <c r="O149" s="938" t="n"/>
      <c r="P149" s="3063" t="n">
        <v>2.408397</v>
      </c>
      <c r="Q149" s="3167" t="n">
        <v>2.3435</v>
      </c>
      <c r="R149" s="3064" t="n"/>
      <c r="S149" s="3064" t="n">
        <v>2.543709</v>
      </c>
      <c r="T149" s="1958" t="n"/>
      <c r="U149" s="3058" t="n"/>
      <c r="V149" s="3063" t="n">
        <v>1.961749</v>
      </c>
      <c r="W149" s="3167" t="n">
        <v>2.3435</v>
      </c>
      <c r="X149" s="3167" t="n">
        <v>2.3435</v>
      </c>
      <c r="Y149" s="3064" t="n"/>
      <c r="Z149" s="3064" t="n"/>
      <c r="AA149" s="3064" t="n">
        <v>2.688957</v>
      </c>
      <c r="AB149" s="1958" t="n"/>
      <c r="AC149" s="938" t="n"/>
      <c r="AD149" s="3063" t="n">
        <v>3.488791</v>
      </c>
      <c r="AE149" s="3167" t="n">
        <v>2.3435</v>
      </c>
      <c r="AF149" s="3167" t="n">
        <v>2.3435</v>
      </c>
      <c r="AG149" s="3064" t="n"/>
      <c r="AH149" s="3064" t="n"/>
      <c r="AI149" s="3064" t="n">
        <v>2.899475</v>
      </c>
      <c r="AJ149" s="1958" t="n"/>
      <c r="AK149" s="938" t="n"/>
      <c r="AL149" s="3063" t="n">
        <v>2.803867</v>
      </c>
      <c r="AM149" s="3167" t="n">
        <v>2.3435</v>
      </c>
      <c r="AN149" s="3167" t="n"/>
      <c r="AO149" s="3167" t="n"/>
      <c r="AP149" s="3064" t="n"/>
      <c r="AQ149" s="3064" t="n"/>
      <c r="AR149" s="3064" t="n"/>
      <c r="AS149" s="1958" t="n"/>
      <c r="AT149" s="3059" t="n"/>
      <c r="AU149" s="3063" t="n"/>
      <c r="AV149" s="3167" t="n"/>
      <c r="AW149" s="3167" t="n"/>
      <c r="AX149" s="3064" t="n"/>
      <c r="AY149" s="3064" t="n"/>
      <c r="AZ149" s="3064" t="n"/>
      <c r="BA149" s="1958" t="n"/>
      <c r="BB149" s="938" t="n"/>
      <c r="BC149" s="3063" t="n"/>
      <c r="BD149" s="3167" t="n"/>
      <c r="BE149" s="3167" t="n"/>
      <c r="BF149" s="3064" t="n"/>
      <c r="BG149" s="3064" t="n"/>
      <c r="BH149" s="3064" t="n"/>
      <c r="BI149" s="1958" t="n"/>
      <c r="BJ149" s="3065" t="n"/>
      <c r="BK149" s="3063" t="n"/>
      <c r="BL149" s="3167" t="n"/>
      <c r="BM149" s="3167" t="n"/>
      <c r="BN149" s="3167" t="n"/>
      <c r="BO149" s="3064" t="n"/>
      <c r="BP149" s="3064" t="n"/>
      <c r="BQ149" s="3064" t="n"/>
      <c r="BR149" s="1958" t="n"/>
      <c r="BS149" s="3065" t="n"/>
      <c r="BT149" s="3063" t="n"/>
      <c r="BU149" s="3167" t="n"/>
      <c r="BV149" s="3167" t="n"/>
      <c r="BW149" s="3064" t="n"/>
      <c r="BX149" s="3064" t="n"/>
      <c r="BY149" s="3064" t="n"/>
      <c r="BZ149" s="1958" t="n"/>
      <c r="CA149" s="3028" t="n"/>
      <c r="CB149" s="3063" t="n"/>
      <c r="CC149" s="3167" t="n"/>
      <c r="CD149" s="3167" t="n"/>
      <c r="CE149" s="3064" t="n"/>
      <c r="CF149" s="3064" t="n"/>
      <c r="CG149" s="3064" t="n"/>
      <c r="CH149" s="1958" t="n"/>
      <c r="CI149" s="3028" t="n"/>
      <c r="CJ149" s="3063" t="n"/>
      <c r="CK149" s="3167" t="n"/>
      <c r="CL149" s="3167" t="n"/>
      <c r="CM149" s="3064" t="n"/>
      <c r="CN149" s="3064" t="n"/>
      <c r="CO149" s="3064" t="n"/>
      <c r="CP149" s="1958" t="n"/>
      <c r="CQ149" s="938" t="n"/>
      <c r="CR149" s="3063">
        <f>SUMIF($D$5:$CQ$5,CR$5,$D149:$CQ149)</f>
        <v/>
      </c>
      <c r="CS149" s="3064">
        <f>SUMIF($D$5:$CQ$5,CS$5,$D149:$CQ149)</f>
        <v/>
      </c>
      <c r="CT149" s="3064">
        <f>SUMIF($D$5:$CQ$5,CT$5,$D149:$CQ149)+SUMIF($D$5:$BI$5,CR$5,$D149:$BI149)</f>
        <v/>
      </c>
      <c r="CU149" s="3064">
        <f>+CR149-CS149</f>
        <v/>
      </c>
      <c r="CV149" s="3064">
        <f>+CR149-CT149</f>
        <v/>
      </c>
      <c r="CW149" s="3064">
        <f>SUMIF($D$5:$CQ$5,CW$5,$D149:$CQ149)</f>
        <v/>
      </c>
      <c r="CX149" s="1958">
        <f>IFERROR(CR149/CW149-1, "-")</f>
        <v/>
      </c>
      <c r="CY149" s="1137" t="n"/>
      <c r="CZ149" s="3168" t="n">
        <v>28.12199999999999</v>
      </c>
      <c r="DA149" s="3167" t="n">
        <v>28.336015</v>
      </c>
      <c r="DB149" s="3167" t="n"/>
      <c r="DC149" s="3167" t="n"/>
      <c r="DD149" s="3167" t="n">
        <v>28.534758</v>
      </c>
      <c r="DE149" s="1958">
        <f>+CZ149/DD149-1</f>
        <v/>
      </c>
      <c r="DF149" s="1958">
        <f>+DA149/DD149-1</f>
        <v/>
      </c>
      <c r="DG149" s="409">
        <f>+DB149/DD149-1</f>
        <v/>
      </c>
      <c r="DH149" s="409">
        <f>+DC149/DD149-1</f>
        <v/>
      </c>
      <c r="DI149" s="3051" t="n"/>
      <c r="DJ149" s="3041">
        <f>SUM(D149,J149,P149,V149,AD149,AL149,AU149,BC149,BK149,BT149,CB149,CJ149)-CR149</f>
        <v/>
      </c>
      <c r="DK149" s="3041">
        <f>SUM(E149,K149,Q149,W149,AE149,AM149,AV149,BD149,BL149,BU149,CC149,CK149)-CS149</f>
        <v/>
      </c>
      <c r="DL149" s="3041">
        <f>SUM(G149,M149,S149,AA149,AI149,AR149,AZ149,BH149,BQ149,BY149,CG149,CO149)-CW149</f>
        <v/>
      </c>
      <c r="DM149" s="3041">
        <f>SUM(D149,J149,P149,V149,AD149,AL149,AU149,BC149,,BN149,BV149,CD149,CL149)-CT149</f>
        <v/>
      </c>
      <c r="DN149" s="3051" t="n"/>
      <c r="DO149" s="3051" t="n"/>
      <c r="DP149" s="3067" t="e">
        <v>#VALUE!</v>
      </c>
      <c r="DQ149" s="3053">
        <f>-CR149+DP149/10^6</f>
        <v/>
      </c>
      <c r="DR149" s="3041">
        <f>SUM(E149,K149,Q149,W149,AE149,AM149,AV149,BD149,BL149,BU149,CC149,CK149)-CS149</f>
        <v/>
      </c>
      <c r="DS149" s="3041">
        <f>SUM(D149,J149,P149,V149,AD149,AL149,AU149,BC149,,BN149,BV149,CD149,CL149)-CT149</f>
        <v/>
      </c>
      <c r="DT149" s="3054" t="n"/>
      <c r="DU149" s="865" t="n">
        <v>2.611569</v>
      </c>
      <c r="DV149" s="3055">
        <f>DU149-CJ149</f>
        <v/>
      </c>
      <c r="DX149" s="2878">
        <f>(CS149-CZ149)*10^6</f>
        <v/>
      </c>
      <c r="DY149" s="2878">
        <f>(CT149-DC149)*10^6</f>
        <v/>
      </c>
      <c r="DZ149" s="2878">
        <f>(CW149-DD149)*10^6</f>
        <v/>
      </c>
      <c r="EB149" s="3056" t="n"/>
    </row>
    <row customFormat="1" customHeight="1" hidden="1" ht="16" outlineLevel="1" r="150" s="424">
      <c r="A150" s="406" t="n"/>
      <c r="B150" s="1986" t="inlineStr">
        <is>
          <t>FRAIS D'AFFRANCHISSEMENT</t>
        </is>
      </c>
      <c r="C150" s="2272" t="inlineStr">
        <is>
          <t>Opex144</t>
        </is>
      </c>
      <c r="D150" s="3063" t="n">
        <v>0</v>
      </c>
      <c r="E150" s="3064" t="n"/>
      <c r="F150" s="3064" t="n"/>
      <c r="G150" s="3064" t="n">
        <v>0</v>
      </c>
      <c r="H150" s="1958" t="n"/>
      <c r="I150" s="1031" t="n"/>
      <c r="J150" s="3063" t="n">
        <v>0</v>
      </c>
      <c r="K150" s="3064" t="n"/>
      <c r="L150" s="3064" t="n"/>
      <c r="M150" s="3064" t="n">
        <v>0</v>
      </c>
      <c r="N150" s="1958" t="n"/>
      <c r="O150" s="938" t="n"/>
      <c r="P150" s="3063" t="n">
        <v>0</v>
      </c>
      <c r="Q150" s="3064" t="n"/>
      <c r="R150" s="3064" t="n"/>
      <c r="S150" s="3064" t="n">
        <v>0</v>
      </c>
      <c r="T150" s="1958" t="n"/>
      <c r="U150" s="3058" t="n"/>
      <c r="V150" s="3063" t="n">
        <v>0</v>
      </c>
      <c r="W150" s="3064" t="n"/>
      <c r="X150" s="3064" t="n"/>
      <c r="Y150" s="3064" t="n"/>
      <c r="Z150" s="3064" t="n"/>
      <c r="AA150" s="3064" t="n">
        <v>0</v>
      </c>
      <c r="AB150" s="1958" t="n"/>
      <c r="AC150" s="938" t="n"/>
      <c r="AD150" s="3063" t="n">
        <v>0</v>
      </c>
      <c r="AE150" s="3064" t="n"/>
      <c r="AF150" s="3064" t="n"/>
      <c r="AG150" s="3064" t="n"/>
      <c r="AH150" s="3064" t="n"/>
      <c r="AI150" s="3064" t="n">
        <v>0</v>
      </c>
      <c r="AJ150" s="1958" t="n"/>
      <c r="AK150" s="938" t="n"/>
      <c r="AL150" s="3063" t="n">
        <v>0</v>
      </c>
      <c r="AM150" s="3064" t="n"/>
      <c r="AN150" s="3064" t="n"/>
      <c r="AO150" s="3064" t="n"/>
      <c r="AP150" s="3064" t="n"/>
      <c r="AQ150" s="3064" t="n"/>
      <c r="AR150" s="3064" t="n"/>
      <c r="AS150" s="1958" t="n"/>
      <c r="AT150" s="3059" t="n"/>
      <c r="AU150" s="3063" t="n"/>
      <c r="AV150" s="3064" t="n"/>
      <c r="AW150" s="3064" t="n"/>
      <c r="AX150" s="3064" t="n"/>
      <c r="AY150" s="3064" t="n"/>
      <c r="AZ150" s="3064" t="n"/>
      <c r="BA150" s="1958" t="n"/>
      <c r="BB150" s="938" t="n"/>
      <c r="BC150" s="3063" t="n"/>
      <c r="BD150" s="3064" t="n"/>
      <c r="BE150" s="3064" t="n"/>
      <c r="BF150" s="3064" t="n"/>
      <c r="BG150" s="3064" t="n"/>
      <c r="BH150" s="3064" t="n"/>
      <c r="BI150" s="1958" t="n"/>
      <c r="BJ150" s="3065" t="n"/>
      <c r="BK150" s="3063" t="n"/>
      <c r="BL150" s="3064" t="n"/>
      <c r="BM150" s="3064" t="n"/>
      <c r="BN150" s="3064" t="n"/>
      <c r="BO150" s="3064" t="n"/>
      <c r="BP150" s="3064" t="n"/>
      <c r="BQ150" s="3064" t="n"/>
      <c r="BR150" s="1958" t="n"/>
      <c r="BS150" s="3065" t="n"/>
      <c r="BT150" s="3063" t="n"/>
      <c r="BU150" s="3064" t="n"/>
      <c r="BV150" s="3064" t="n"/>
      <c r="BW150" s="3064" t="n"/>
      <c r="BX150" s="3064" t="n"/>
      <c r="BY150" s="3064" t="n"/>
      <c r="BZ150" s="1958" t="n"/>
      <c r="CA150" s="3028" t="n"/>
      <c r="CB150" s="3063" t="n"/>
      <c r="CC150" s="3064" t="n"/>
      <c r="CD150" s="3064" t="n"/>
      <c r="CE150" s="3064" t="n"/>
      <c r="CF150" s="3064" t="n"/>
      <c r="CG150" s="3064" t="n"/>
      <c r="CH150" s="1958" t="n"/>
      <c r="CI150" s="3028" t="n"/>
      <c r="CJ150" s="3063" t="n"/>
      <c r="CK150" s="3064" t="n"/>
      <c r="CL150" s="3064" t="n"/>
      <c r="CM150" s="3064" t="n"/>
      <c r="CN150" s="3064" t="n"/>
      <c r="CO150" s="3064" t="n"/>
      <c r="CP150" s="1958" t="n"/>
      <c r="CQ150" s="938" t="n"/>
      <c r="CR150" s="3063">
        <f>SUMIF($D$5:$CQ$5,CR$5,$D150:$CQ150)</f>
        <v/>
      </c>
      <c r="CS150" s="3064">
        <f>SUMIF($D$5:$CQ$5,CS$5,$D150:$CQ150)</f>
        <v/>
      </c>
      <c r="CT150" s="3064">
        <f>SUMIF($D$5:$CQ$5,CT$5,$D150:$CQ150)+SUMIF($D$5:$BI$5,CR$5,$D150:$BI150)</f>
        <v/>
      </c>
      <c r="CU150" s="3064">
        <f>+CR150-CS150</f>
        <v/>
      </c>
      <c r="CV150" s="3064">
        <f>+CR150-CT150</f>
        <v/>
      </c>
      <c r="CW150" s="3064">
        <f>SUMIF($D$5:$CQ$5,CW$5,$D150:$CQ150)</f>
        <v/>
      </c>
      <c r="CX150" s="1958">
        <f>IFERROR(CR150/CW150-1, "-")</f>
        <v/>
      </c>
      <c r="CY150" s="1137" t="n"/>
      <c r="CZ150" s="3066" t="n">
        <v>0</v>
      </c>
      <c r="DA150" s="3064" t="n">
        <v>0</v>
      </c>
      <c r="DB150" s="3064" t="n"/>
      <c r="DC150" s="3064" t="n"/>
      <c r="DD150" s="3064" t="n">
        <v>0</v>
      </c>
      <c r="DE150" s="1958" t="n"/>
      <c r="DF150" s="1958" t="n"/>
      <c r="DG150" s="409" t="n"/>
      <c r="DH150" s="409" t="n"/>
      <c r="DI150" s="3051" t="n"/>
      <c r="DJ150" s="3041">
        <f>SUM(D150,J150,P150,V150,AD150,AL150,AU150,BC150,BK150,BT150,CB150,CJ150)-CR150</f>
        <v/>
      </c>
      <c r="DK150" s="3041">
        <f>SUM(E150,K150,Q150,W150,AE150,AM150,AV150,BD150,BL150,BU150,CC150,CK150)-CS150</f>
        <v/>
      </c>
      <c r="DL150" s="3041">
        <f>SUM(G150,M150,S150,AA150,AI150,AR150,AZ150,BH150,BQ150,BY150,CG150,CO150)-CW150</f>
        <v/>
      </c>
      <c r="DM150" s="3041">
        <f>SUM(D150,J150,P150,V150,AD150,AL150,AU150,BC150,,BN150,BV150,CD150,CL150)-CT150</f>
        <v/>
      </c>
      <c r="DN150" s="3051" t="n"/>
      <c r="DO150" s="3051" t="n"/>
      <c r="DP150" s="3067" t="n">
        <v>0</v>
      </c>
      <c r="DQ150" s="3053">
        <f>-CR150+DP150/10^6</f>
        <v/>
      </c>
      <c r="DR150" s="3041">
        <f>SUM(E150,K150,Q150,W150,AE150,AM150,AV150,BD150,BL150,BU150,CC150,CK150)-CS150</f>
        <v/>
      </c>
      <c r="DS150" s="3041">
        <f>SUM(D150,J150,P150,V150,AD150,AL150,AU150,BC150,,BN150,BV150,CD150,CL150)-CT150</f>
        <v/>
      </c>
      <c r="DT150" s="3054" t="n"/>
      <c r="DU150" s="865" t="n">
        <v>0</v>
      </c>
      <c r="DV150" s="3055">
        <f>DU150-CJ150</f>
        <v/>
      </c>
      <c r="DX150" s="2878">
        <f>(CS150-CZ150)*10^6</f>
        <v/>
      </c>
      <c r="DY150" s="2878">
        <f>(CT150-DC150)*10^6</f>
        <v/>
      </c>
      <c r="DZ150" s="2878">
        <f>(CW150-DD150)*10^6</f>
        <v/>
      </c>
      <c r="EB150" s="3056" t="n"/>
    </row>
    <row collapsed="1" customHeight="1" ht="16" r="151" s="3">
      <c r="B151" s="2037" t="inlineStr">
        <is>
          <t>Frais postaux, bancaires et assurances</t>
        </is>
      </c>
      <c r="C151" s="1952" t="inlineStr">
        <is>
          <t>Opex145</t>
        </is>
      </c>
      <c r="D151" s="2975" t="n">
        <v>23.958928</v>
      </c>
      <c r="E151" s="2891" t="n">
        <v>6.28885883333333</v>
      </c>
      <c r="F151" s="2891" t="n">
        <v>17.67006916666667</v>
      </c>
      <c r="G151" s="2891" t="n">
        <v>16.63061</v>
      </c>
      <c r="H151" s="37" t="n">
        <v>0.4406523873748467</v>
      </c>
      <c r="I151" s="1031" t="n"/>
      <c r="J151" s="2975" t="n">
        <v>18.326696</v>
      </c>
      <c r="K151" s="2891" t="n">
        <v>6.28885883333333</v>
      </c>
      <c r="L151" s="2891" t="n">
        <v>12.03783716666667</v>
      </c>
      <c r="M151" s="2891" t="n">
        <v>16.221516</v>
      </c>
      <c r="N151" s="37" t="n">
        <v>0.129777019607785</v>
      </c>
      <c r="O151" s="1031" t="n"/>
      <c r="P151" s="2975" t="n">
        <v>11.291641</v>
      </c>
      <c r="Q151" s="2891" t="n">
        <v>18.6004588333333</v>
      </c>
      <c r="R151" s="2891" t="n">
        <v>-7.308817833333299</v>
      </c>
      <c r="S151" s="2891" t="n">
        <v>62.321383</v>
      </c>
      <c r="T151" s="37" t="n">
        <v>-0.8188159431571023</v>
      </c>
      <c r="U151" s="3058" t="n"/>
      <c r="V151" s="2975" t="n">
        <v>73.52618699999999</v>
      </c>
      <c r="W151" s="2891" t="n">
        <v>47.3004588333333</v>
      </c>
      <c r="X151" s="2891" t="n">
        <v>27.3004588333333</v>
      </c>
      <c r="Y151" s="2891" t="n">
        <v>26.22572816666669</v>
      </c>
      <c r="Z151" s="2891" t="n">
        <v>46.2257281666667</v>
      </c>
      <c r="AA151" s="2891" t="n">
        <v>8.185775999999999</v>
      </c>
      <c r="AB151" s="37" t="n">
        <v>7.982188982449557</v>
      </c>
      <c r="AC151" s="1031" t="n"/>
      <c r="AD151" s="2975" t="n">
        <v>42.321855</v>
      </c>
      <c r="AE151" s="2891" t="n">
        <v>6.28885883333333</v>
      </c>
      <c r="AF151" s="2891" t="n">
        <v>6.28885883333333</v>
      </c>
      <c r="AG151" s="2891" t="n">
        <v>36.03299616666667</v>
      </c>
      <c r="AH151" s="2891" t="n">
        <v>36.03299616666667</v>
      </c>
      <c r="AI151" s="2891" t="n">
        <v>58.217553</v>
      </c>
      <c r="AJ151" s="37" t="n">
        <v>-0.2730396105793041</v>
      </c>
      <c r="AK151" s="1031" t="n"/>
      <c r="AL151" s="2975" t="n">
        <v>35.110652</v>
      </c>
      <c r="AM151" s="2891" t="n">
        <v>6.288858833333333</v>
      </c>
      <c r="AN151" s="2891" t="n">
        <v>0</v>
      </c>
      <c r="AO151" s="2891" t="n">
        <v>0</v>
      </c>
      <c r="AP151" s="2891" t="n">
        <v>28.82179316666667</v>
      </c>
      <c r="AQ151" s="2891" t="n">
        <v>35.110652</v>
      </c>
      <c r="AR151" s="2891" t="n">
        <v>63.203593</v>
      </c>
      <c r="AS151" s="37" t="n">
        <v>-0.4444832906888695</v>
      </c>
      <c r="AT151" s="3059" t="n"/>
      <c r="AU151" s="2975" t="n"/>
      <c r="AV151" s="2891" t="n"/>
      <c r="AW151" s="2891" t="n"/>
      <c r="AX151" s="2891" t="n"/>
      <c r="AY151" s="2891" t="n"/>
      <c r="AZ151" s="2891" t="n"/>
      <c r="BA151" s="37" t="n"/>
      <c r="BB151" s="1031" t="n"/>
      <c r="BC151" s="2975" t="n"/>
      <c r="BD151" s="2891" t="n"/>
      <c r="BE151" s="2891" t="n"/>
      <c r="BF151" s="2891" t="n"/>
      <c r="BG151" s="2891" t="n"/>
      <c r="BH151" s="2891" t="n"/>
      <c r="BI151" s="37" t="n"/>
      <c r="BJ151" s="3058" t="n"/>
      <c r="BK151" s="2975" t="n"/>
      <c r="BL151" s="2891" t="n"/>
      <c r="BM151" s="2891" t="n"/>
      <c r="BN151" s="2891" t="n"/>
      <c r="BO151" s="2891" t="n"/>
      <c r="BP151" s="2891" t="n"/>
      <c r="BQ151" s="2891" t="n"/>
      <c r="BR151" s="37" t="n"/>
      <c r="BS151" s="3058" t="n"/>
      <c r="BT151" s="2975" t="n"/>
      <c r="BU151" s="2891" t="n"/>
      <c r="BV151" s="2891" t="n"/>
      <c r="BW151" s="2891" t="n"/>
      <c r="BX151" s="2891" t="n"/>
      <c r="BY151" s="2891" t="n"/>
      <c r="BZ151" s="37" t="n"/>
      <c r="CA151" s="3028" t="n"/>
      <c r="CB151" s="2975" t="n"/>
      <c r="CC151" s="2891" t="n"/>
      <c r="CD151" s="2891" t="n"/>
      <c r="CE151" s="2891" t="n"/>
      <c r="CF151" s="2891" t="n"/>
      <c r="CG151" s="2891" t="n"/>
      <c r="CH151" s="37" t="n"/>
      <c r="CI151" s="3028" t="n"/>
      <c r="CJ151" s="2975" t="n"/>
      <c r="CK151" s="2891" t="n"/>
      <c r="CL151" s="2891" t="n"/>
      <c r="CM151" s="2891" t="n"/>
      <c r="CN151" s="2891" t="n"/>
      <c r="CO151" s="2891" t="n"/>
      <c r="CP151" s="37" t="n"/>
      <c r="CQ151" s="1031" t="n"/>
      <c r="CR151" s="2975">
        <f>SUMIF($D$5:$CQ$5,CR$5,$D151:$CQ151)</f>
        <v/>
      </c>
      <c r="CS151" s="2891">
        <f>SUMIF($D$5:$CQ$5,CS$5,$D151:$CQ151)</f>
        <v/>
      </c>
      <c r="CT151" s="2891">
        <f>SUMIF($D$5:$CQ$5,CT$5,$D151:$CQ151)+SUMIF($D$5:$BI$5,CR$5,$D151:$BI151)</f>
        <v/>
      </c>
      <c r="CU151" s="2891">
        <f>+CR151-CS151</f>
        <v/>
      </c>
      <c r="CV151" s="2891">
        <f>+CR151-CT151</f>
        <v/>
      </c>
      <c r="CW151" s="2891">
        <f>SUMIF($D$5:$CQ$5,CW$5,$D151:$CQ151)</f>
        <v/>
      </c>
      <c r="CX151" s="37">
        <f>IFERROR(CR151/CW151-1, "-")</f>
        <v/>
      </c>
      <c r="CY151" s="1137" t="n"/>
      <c r="CZ151" s="3060" t="n">
        <v>264</v>
      </c>
      <c r="DA151" s="2891" t="n"/>
      <c r="DB151" s="2891" t="n"/>
      <c r="DC151" s="2891" t="n"/>
      <c r="DD151" s="2891" t="n">
        <v>459.32635</v>
      </c>
      <c r="DE151" s="37">
        <f>+CZ151/DD151-1</f>
        <v/>
      </c>
      <c r="DF151" s="37">
        <f>+DA151/DD151-1</f>
        <v/>
      </c>
      <c r="DG151" s="722">
        <f>+DB151/DD151-1</f>
        <v/>
      </c>
      <c r="DH151" s="722">
        <f>+DC151/DD151-1</f>
        <v/>
      </c>
      <c r="DI151" s="3051" t="n"/>
      <c r="DJ151" s="3041">
        <f>SUM(D151,J151,P151,V151,AD151,AL151,AU151,BC151,BK151,BT151,CB151,CJ151)-CR151</f>
        <v/>
      </c>
      <c r="DK151" s="3041">
        <f>SUM(E151,K151,Q151,W151,AE151,AM151,AV151,BD151,BL151,BU151,CC151,CK151)-CS151</f>
        <v/>
      </c>
      <c r="DL151" s="3041">
        <f>SUM(G151,M151,S151,AA151,AI151,AR151,AZ151,BH151,BQ151,BY151,CG151,CO151)-CW151</f>
        <v/>
      </c>
      <c r="DM151" s="3041">
        <f>SUM(D151,J151,P151,V151,AD151,AL151,AU151,BC151,,BN151,BV151,CD151,CL151)-CT151</f>
        <v/>
      </c>
      <c r="DN151" s="3051" t="n"/>
      <c r="DO151" s="3051" t="n"/>
      <c r="DP151" s="3061">
        <f>SUM(DP152:DP160)</f>
        <v/>
      </c>
      <c r="DQ151" s="3053">
        <f>-CR151+DP151/10^6</f>
        <v/>
      </c>
      <c r="DR151" s="3041">
        <f>SUM(E151,K151,Q151,W151,AE151,AM151,AV151,BD151,BL151,BU151,CC151,CK151)-CS151</f>
        <v/>
      </c>
      <c r="DS151" s="3041">
        <f>SUM(D151,J151,P151,V151,AD151,AL151,AU151,BC151,,BN151,BV151,CD151,CL151)-CT151</f>
        <v/>
      </c>
      <c r="DT151" s="3054" t="n"/>
      <c r="DU151" s="863" t="n">
        <v>80.647586</v>
      </c>
      <c r="DV151" s="3055">
        <f>DU151-CJ151</f>
        <v/>
      </c>
      <c r="DX151" s="2878">
        <f>(CS151-CZ151)*10^6</f>
        <v/>
      </c>
      <c r="DY151" s="2878">
        <f>(CT151-DC151)*10^6</f>
        <v/>
      </c>
      <c r="DZ151" s="2878">
        <f>(CW151-DD151)*10^6</f>
        <v/>
      </c>
      <c r="EB151" s="3056" t="n"/>
    </row>
    <row customFormat="1" customHeight="1" hidden="1" ht="16" outlineLevel="1" r="152" s="424">
      <c r="A152" s="406" t="n"/>
      <c r="B152" s="1986" t="inlineStr">
        <is>
          <t>ASSURANCE MULTIRISQUES</t>
        </is>
      </c>
      <c r="C152" s="2272" t="inlineStr">
        <is>
          <t>Opex146</t>
        </is>
      </c>
      <c r="D152" s="3063" t="n">
        <v>5.720064</v>
      </c>
      <c r="E152" s="3064" t="n">
        <v>6.25</v>
      </c>
      <c r="F152" s="3064" t="n"/>
      <c r="G152" s="3064" t="n">
        <v>6.532449</v>
      </c>
      <c r="H152" s="1958" t="n"/>
      <c r="I152" s="1031" t="n"/>
      <c r="J152" s="3063" t="n">
        <v>5.720063</v>
      </c>
      <c r="K152" s="3064" t="n">
        <v>6.25</v>
      </c>
      <c r="L152" s="3064" t="n"/>
      <c r="M152" s="3064" t="n">
        <v>5.789133</v>
      </c>
      <c r="N152" s="1958" t="n"/>
      <c r="O152" s="938" t="n"/>
      <c r="P152" s="3063" t="n">
        <v>5.720063</v>
      </c>
      <c r="Q152" s="3064" t="n">
        <v>6.25</v>
      </c>
      <c r="R152" s="3064" t="n"/>
      <c r="S152" s="3064" t="n">
        <v>5.098436</v>
      </c>
      <c r="T152" s="1958" t="n"/>
      <c r="U152" s="3058" t="n"/>
      <c r="V152" s="3063" t="n">
        <v>5.720064</v>
      </c>
      <c r="W152" s="3064" t="n">
        <v>6.25</v>
      </c>
      <c r="X152" s="3064" t="n">
        <v>6.25</v>
      </c>
      <c r="Y152" s="3064" t="n"/>
      <c r="Z152" s="3064" t="n"/>
      <c r="AA152" s="3064" t="n">
        <v>5.789134</v>
      </c>
      <c r="AB152" s="1958" t="n"/>
      <c r="AC152" s="938" t="n"/>
      <c r="AD152" s="3063" t="n">
        <v>5.720063</v>
      </c>
      <c r="AE152" s="3064" t="n">
        <v>6.25</v>
      </c>
      <c r="AF152" s="3064" t="n">
        <v>6.25</v>
      </c>
      <c r="AG152" s="3064" t="n"/>
      <c r="AH152" s="3064" t="n"/>
      <c r="AI152" s="3064" t="n">
        <v>5.789132</v>
      </c>
      <c r="AJ152" s="1958" t="n"/>
      <c r="AK152" s="938" t="n"/>
      <c r="AL152" s="3063" t="n">
        <v>5.720063</v>
      </c>
      <c r="AM152" s="3064" t="n">
        <v>6.25</v>
      </c>
      <c r="AN152" s="3064" t="n"/>
      <c r="AO152" s="3064" t="n"/>
      <c r="AP152" s="3064" t="n"/>
      <c r="AQ152" s="3064" t="n"/>
      <c r="AR152" s="3064" t="n"/>
      <c r="AS152" s="1958" t="n"/>
      <c r="AT152" s="3059" t="n"/>
      <c r="AU152" s="3063" t="n"/>
      <c r="AV152" s="3064" t="n"/>
      <c r="AW152" s="3064" t="n"/>
      <c r="AX152" s="3064" t="n"/>
      <c r="AY152" s="3064" t="n"/>
      <c r="AZ152" s="3064" t="n"/>
      <c r="BA152" s="1958" t="n"/>
      <c r="BB152" s="938" t="n"/>
      <c r="BC152" s="3063" t="n"/>
      <c r="BD152" s="3064" t="n"/>
      <c r="BE152" s="3064" t="n"/>
      <c r="BF152" s="3064" t="n"/>
      <c r="BG152" s="3064" t="n"/>
      <c r="BH152" s="3064" t="n"/>
      <c r="BI152" s="1958" t="n"/>
      <c r="BJ152" s="3065" t="n"/>
      <c r="BK152" s="3063" t="n"/>
      <c r="BL152" s="3064" t="n"/>
      <c r="BM152" s="3064" t="n"/>
      <c r="BN152" s="3064" t="n"/>
      <c r="BO152" s="3064" t="n"/>
      <c r="BP152" s="3064" t="n"/>
      <c r="BQ152" s="3064" t="n"/>
      <c r="BR152" s="1958" t="n"/>
      <c r="BS152" s="3065" t="n"/>
      <c r="BT152" s="3063" t="n"/>
      <c r="BU152" s="3064" t="n"/>
      <c r="BV152" s="3064" t="n"/>
      <c r="BW152" s="3064" t="n"/>
      <c r="BX152" s="3064" t="n"/>
      <c r="BY152" s="3064" t="n"/>
      <c r="BZ152" s="1958" t="n"/>
      <c r="CA152" s="3028" t="n"/>
      <c r="CB152" s="3063" t="n"/>
      <c r="CC152" s="3064" t="n"/>
      <c r="CD152" s="3064" t="n"/>
      <c r="CE152" s="3064" t="n"/>
      <c r="CF152" s="3064" t="n"/>
      <c r="CG152" s="3064" t="n"/>
      <c r="CH152" s="1958" t="n"/>
      <c r="CI152" s="3028" t="n"/>
      <c r="CJ152" s="3063" t="n"/>
      <c r="CK152" s="3064" t="n"/>
      <c r="CL152" s="3064" t="n"/>
      <c r="CM152" s="3064" t="n"/>
      <c r="CN152" s="3064" t="n"/>
      <c r="CO152" s="3064" t="n"/>
      <c r="CP152" s="1958" t="n"/>
      <c r="CQ152" s="938" t="n"/>
      <c r="CR152" s="3063">
        <f>SUMIF($D$5:$CQ$5,CR$5,$D152:$CQ152)</f>
        <v/>
      </c>
      <c r="CS152" s="3064">
        <f>SUMIF($D$5:$CQ$5,CS$5,$D152:$CQ152)</f>
        <v/>
      </c>
      <c r="CT152" s="3064">
        <f>SUMIF($D$5:$CQ$5,CT$5,$D152:$CQ152)+SUMIF($D$5:$BI$5,CR$5,$D152:$BI152)</f>
        <v/>
      </c>
      <c r="CU152" s="3064">
        <f>+CR152-CS152</f>
        <v/>
      </c>
      <c r="CV152" s="3064">
        <f>+CR152-CT152</f>
        <v/>
      </c>
      <c r="CW152" s="3064">
        <f>SUMIF($D$5:$CQ$5,CW$5,$D152:$CQ152)</f>
        <v/>
      </c>
      <c r="CX152" s="1958">
        <f>IFERROR(CR152/CW152-1, "-")</f>
        <v/>
      </c>
      <c r="CY152" s="1137" t="n"/>
      <c r="CZ152" s="3066" t="n">
        <v>75</v>
      </c>
      <c r="DA152" s="3064" t="n">
        <v>73.41019</v>
      </c>
      <c r="DB152" s="3064" t="n"/>
      <c r="DC152" s="3064" t="n"/>
      <c r="DD152" s="3064" t="n">
        <v>67.410192</v>
      </c>
      <c r="DE152" s="1958">
        <f>+CZ152/DD152-1</f>
        <v/>
      </c>
      <c r="DF152" s="1958">
        <f>+DA152/DD152-1</f>
        <v/>
      </c>
      <c r="DG152" s="409">
        <f>+DB152/DD152-1</f>
        <v/>
      </c>
      <c r="DH152" s="409">
        <f>+DC152/DD152-1</f>
        <v/>
      </c>
      <c r="DI152" s="3051" t="n"/>
      <c r="DJ152" s="3041">
        <f>SUM(D152,J152,P152,V152,AD152,AL152,AU152,BC152,BK152,BT152,CB152,CJ152)-CR152</f>
        <v/>
      </c>
      <c r="DK152" s="3041">
        <f>SUM(E152,K152,Q152,W152,AE152,AM152,AV152,BD152,BL152,BU152,CC152,CK152)-CS152</f>
        <v/>
      </c>
      <c r="DL152" s="3041">
        <f>SUM(G152,M152,S152,AA152,AI152,AR152,AZ152,BH152,BQ152,BY152,CG152,CO152)-CW152</f>
        <v/>
      </c>
      <c r="DM152" s="3041">
        <f>SUM(D152,J152,P152,V152,AD152,AL152,AU152,BC152,,BN152,BV152,CD152,CL152)-CT152</f>
        <v/>
      </c>
      <c r="DN152" s="3051" t="n"/>
      <c r="DO152" s="3051" t="n"/>
      <c r="DP152" s="3067" t="n">
        <v>61621059</v>
      </c>
      <c r="DQ152" s="3053">
        <f>-CR152+DP152/10^6</f>
        <v/>
      </c>
      <c r="DR152" s="3041">
        <f>SUM(E152,K152,Q152,W152,AE152,AM152,AV152,BD152,BL152,BU152,CC152,CK152)-CS152</f>
        <v/>
      </c>
      <c r="DS152" s="3041">
        <f>SUM(D152,J152,P152,V152,AD152,AL152,AU152,BC152,,BN152,BV152,CD152,CL152)-CT152</f>
        <v/>
      </c>
      <c r="DT152" s="3054" t="n"/>
      <c r="DU152" s="865" t="n">
        <v>5.789133</v>
      </c>
      <c r="DV152" s="3055">
        <f>DU152-CJ152</f>
        <v/>
      </c>
      <c r="DX152" s="2878">
        <f>(CS152-CZ152)*10^6</f>
        <v/>
      </c>
      <c r="DY152" s="2878">
        <f>(CT152-DC152)*10^6</f>
        <v/>
      </c>
      <c r="DZ152" s="2878">
        <f>(CW152-DD152)*10^6</f>
        <v/>
      </c>
      <c r="EB152" s="3056" t="n"/>
    </row>
    <row customFormat="1" customHeight="1" hidden="1" ht="16" outlineLevel="1" r="153" s="424">
      <c r="A153" s="406" t="n"/>
      <c r="B153" s="1986" t="inlineStr">
        <is>
          <t>ASSURANCE RISQUES D'EXPLOITATI</t>
        </is>
      </c>
      <c r="C153" s="2272" t="inlineStr">
        <is>
          <t>Opex147</t>
        </is>
      </c>
      <c r="D153" s="3063" t="n">
        <v>0</v>
      </c>
      <c r="E153" s="3064" t="n">
        <v>0.25</v>
      </c>
      <c r="F153" s="3064" t="n"/>
      <c r="G153" s="3064" t="n">
        <v>0</v>
      </c>
      <c r="H153" s="1958" t="n"/>
      <c r="I153" s="1031" t="n"/>
      <c r="J153" s="3063" t="n">
        <v>0</v>
      </c>
      <c r="K153" s="3064" t="n">
        <v>0.25</v>
      </c>
      <c r="L153" s="3064" t="n"/>
      <c r="M153" s="3064" t="n">
        <v>0</v>
      </c>
      <c r="N153" s="1958" t="n"/>
      <c r="O153" s="938" t="n"/>
      <c r="P153" s="3063" t="n">
        <v>0</v>
      </c>
      <c r="Q153" s="3064" t="n">
        <v>0.25</v>
      </c>
      <c r="R153" s="3064" t="n"/>
      <c r="S153" s="3064" t="n">
        <v>0</v>
      </c>
      <c r="T153" s="1958" t="n"/>
      <c r="U153" s="3058" t="n"/>
      <c r="V153" s="3063" t="n">
        <v>0</v>
      </c>
      <c r="W153" s="3064" t="n">
        <v>0.25</v>
      </c>
      <c r="X153" s="3064" t="n">
        <v>0.25</v>
      </c>
      <c r="Y153" s="3064" t="n"/>
      <c r="Z153" s="3064" t="n"/>
      <c r="AA153" s="3064" t="n">
        <v>0</v>
      </c>
      <c r="AB153" s="1958" t="n"/>
      <c r="AC153" s="938" t="n"/>
      <c r="AD153" s="3063" t="n">
        <v>0</v>
      </c>
      <c r="AE153" s="3064" t="n">
        <v>0.25</v>
      </c>
      <c r="AF153" s="3064" t="n">
        <v>0.25</v>
      </c>
      <c r="AG153" s="3064" t="n"/>
      <c r="AH153" s="3064" t="n"/>
      <c r="AI153" s="3064" t="n">
        <v>0</v>
      </c>
      <c r="AJ153" s="1958" t="n"/>
      <c r="AK153" s="938" t="n"/>
      <c r="AL153" s="3063" t="n">
        <v>0</v>
      </c>
      <c r="AM153" s="3064" t="n">
        <v>0.25</v>
      </c>
      <c r="AN153" s="3064" t="n"/>
      <c r="AO153" s="3064" t="n"/>
      <c r="AP153" s="3064" t="n"/>
      <c r="AQ153" s="3064" t="n"/>
      <c r="AR153" s="3064" t="n"/>
      <c r="AS153" s="1958" t="n"/>
      <c r="AT153" s="3059" t="n"/>
      <c r="AU153" s="3063" t="n"/>
      <c r="AV153" s="3064" t="n"/>
      <c r="AW153" s="3064" t="n"/>
      <c r="AX153" s="3064" t="n"/>
      <c r="AY153" s="3064" t="n"/>
      <c r="AZ153" s="3064" t="n"/>
      <c r="BA153" s="1958" t="n"/>
      <c r="BB153" s="938" t="n"/>
      <c r="BC153" s="3063" t="n"/>
      <c r="BD153" s="3064" t="n"/>
      <c r="BE153" s="3064" t="n"/>
      <c r="BF153" s="3064" t="n"/>
      <c r="BG153" s="3064" t="n"/>
      <c r="BH153" s="3064" t="n"/>
      <c r="BI153" s="1958" t="n"/>
      <c r="BJ153" s="3065" t="n"/>
      <c r="BK153" s="3063" t="n"/>
      <c r="BL153" s="3064" t="n"/>
      <c r="BM153" s="3064" t="n"/>
      <c r="BN153" s="3064" t="n"/>
      <c r="BO153" s="3064" t="n"/>
      <c r="BP153" s="3064" t="n"/>
      <c r="BQ153" s="3064" t="n"/>
      <c r="BR153" s="1958" t="n"/>
      <c r="BS153" s="3065" t="n"/>
      <c r="BT153" s="3063" t="n"/>
      <c r="BU153" s="3064" t="n"/>
      <c r="BV153" s="3064" t="n"/>
      <c r="BW153" s="3064" t="n"/>
      <c r="BX153" s="3064" t="n"/>
      <c r="BY153" s="3064" t="n"/>
      <c r="BZ153" s="1958" t="n"/>
      <c r="CA153" s="3028" t="n"/>
      <c r="CB153" s="3063" t="n"/>
      <c r="CC153" s="3064" t="n"/>
      <c r="CD153" s="3064" t="n"/>
      <c r="CE153" s="3064" t="n"/>
      <c r="CF153" s="3064" t="n"/>
      <c r="CG153" s="3064" t="n"/>
      <c r="CH153" s="1958" t="n"/>
      <c r="CI153" s="3028" t="n"/>
      <c r="CJ153" s="3063" t="n"/>
      <c r="CK153" s="3064" t="n"/>
      <c r="CL153" s="3064" t="n"/>
      <c r="CM153" s="3064" t="n"/>
      <c r="CN153" s="3064" t="n"/>
      <c r="CO153" s="3064" t="n"/>
      <c r="CP153" s="1958" t="n"/>
      <c r="CQ153" s="938" t="n"/>
      <c r="CR153" s="3063">
        <f>SUMIF($D$5:$CQ$5,CR$5,$D153:$CQ153)</f>
        <v/>
      </c>
      <c r="CS153" s="3064">
        <f>SUMIF($D$5:$CQ$5,CS$5,$D153:$CQ153)</f>
        <v/>
      </c>
      <c r="CT153" s="3064">
        <f>SUMIF($D$5:$CQ$5,CT$5,$D153:$CQ153)+SUMIF($D$5:$BI$5,CR$5,$D153:$BI153)</f>
        <v/>
      </c>
      <c r="CU153" s="3064">
        <f>+CR153-CS153</f>
        <v/>
      </c>
      <c r="CV153" s="3064">
        <f>+CR153-CT153</f>
        <v/>
      </c>
      <c r="CW153" s="3064">
        <f>SUMIF($D$5:$CQ$5,CW$5,$D153:$CQ153)</f>
        <v/>
      </c>
      <c r="CX153" s="1958">
        <f>IFERROR(CR153/CW153-1, "-")</f>
        <v/>
      </c>
      <c r="CY153" s="1137" t="n"/>
      <c r="CZ153" s="3066" t="n">
        <v>3</v>
      </c>
      <c r="DA153" s="3064" t="n">
        <v>2.25</v>
      </c>
      <c r="DB153" s="3064" t="n"/>
      <c r="DC153" s="3064" t="n"/>
      <c r="DD153" s="3064" t="n">
        <v>0</v>
      </c>
      <c r="DE153" s="1958" t="n"/>
      <c r="DF153" s="1958" t="n"/>
      <c r="DG153" s="409" t="n"/>
      <c r="DH153" s="409" t="n"/>
      <c r="DI153" s="3051" t="n"/>
      <c r="DJ153" s="3041">
        <f>SUM(D153,J153,P153,V153,AD153,AL153,AU153,BC153,BK153,BT153,CB153,CJ153)-CR153</f>
        <v/>
      </c>
      <c r="DK153" s="3041">
        <f>SUM(E153,K153,Q153,W153,AE153,AM153,AV153,BD153,BL153,BU153,CC153,CK153)-CS153</f>
        <v/>
      </c>
      <c r="DL153" s="3041">
        <f>SUM(G153,M153,S153,AA153,AI153,AR153,AZ153,BH153,BQ153,BY153,CG153,CO153)-CW153</f>
        <v/>
      </c>
      <c r="DM153" s="3041">
        <f>SUM(D153,J153,P153,V153,AD153,AL153,AU153,BC153,,BN153,BV153,CD153,CL153)-CT153</f>
        <v/>
      </c>
      <c r="DN153" s="3051" t="n"/>
      <c r="DO153" s="3051" t="n"/>
      <c r="DP153" s="3067" t="n">
        <v>0</v>
      </c>
      <c r="DQ153" s="3053">
        <f>-CR153+DP153/10^6</f>
        <v/>
      </c>
      <c r="DR153" s="3041">
        <f>SUM(E153,K153,Q153,W153,AE153,AM153,AV153,BD153,BL153,BU153,CC153,CK153)-CS153</f>
        <v/>
      </c>
      <c r="DS153" s="3041">
        <f>SUM(D153,J153,P153,V153,AD153,AL153,AU153,BC153,,BN153,BV153,CD153,CL153)-CT153</f>
        <v/>
      </c>
      <c r="DT153" s="3054" t="n"/>
      <c r="DU153" s="865" t="n">
        <v>0</v>
      </c>
      <c r="DV153" s="3055">
        <f>DU153-CJ153</f>
        <v/>
      </c>
      <c r="DX153" s="2878">
        <f>(CS153-CZ153)*10^6</f>
        <v/>
      </c>
      <c r="DY153" s="2878">
        <f>(CT153-DC153)*10^6</f>
        <v/>
      </c>
      <c r="DZ153" s="2878">
        <f>(CW153-DD153)*10^6</f>
        <v/>
      </c>
      <c r="EB153" s="3056" t="n"/>
    </row>
    <row customFormat="1" customHeight="1" hidden="1" ht="16" outlineLevel="1" r="154" s="424">
      <c r="A154" s="406" t="n"/>
      <c r="B154" s="1986" t="inlineStr">
        <is>
          <t>ASSURANCE TRANSPORT SUR ACHATS</t>
        </is>
      </c>
      <c r="C154" s="2272" t="inlineStr">
        <is>
          <t>Opex148</t>
        </is>
      </c>
      <c r="D154" s="3063" t="n">
        <v>0</v>
      </c>
      <c r="E154" s="3064" t="n">
        <v>0</v>
      </c>
      <c r="F154" s="3064" t="n"/>
      <c r="G154" s="3064" t="n">
        <v>0</v>
      </c>
      <c r="H154" s="1958" t="n"/>
      <c r="I154" s="1031" t="n"/>
      <c r="J154" s="3063" t="n">
        <v>0</v>
      </c>
      <c r="K154" s="3064" t="n">
        <v>0</v>
      </c>
      <c r="L154" s="3064" t="n"/>
      <c r="M154" s="3064" t="n">
        <v>0</v>
      </c>
      <c r="N154" s="1958" t="n"/>
      <c r="O154" s="938" t="n"/>
      <c r="P154" s="3063" t="n">
        <v>0</v>
      </c>
      <c r="Q154" s="3064" t="n">
        <v>0</v>
      </c>
      <c r="R154" s="3064" t="n"/>
      <c r="S154" s="3064" t="n">
        <v>0</v>
      </c>
      <c r="T154" s="1958" t="n"/>
      <c r="U154" s="3058" t="n"/>
      <c r="V154" s="3063" t="n">
        <v>0</v>
      </c>
      <c r="W154" s="3064" t="n">
        <v>0</v>
      </c>
      <c r="X154" s="3064" t="n">
        <v>0</v>
      </c>
      <c r="Y154" s="3064" t="n"/>
      <c r="Z154" s="3064" t="n"/>
      <c r="AA154" s="3064" t="n">
        <v>0</v>
      </c>
      <c r="AB154" s="1958" t="n"/>
      <c r="AC154" s="938" t="n"/>
      <c r="AD154" s="3063" t="n">
        <v>0</v>
      </c>
      <c r="AE154" s="3064" t="n">
        <v>0</v>
      </c>
      <c r="AF154" s="3064" t="n">
        <v>0</v>
      </c>
      <c r="AG154" s="3064" t="n"/>
      <c r="AH154" s="3064" t="n"/>
      <c r="AI154" s="3064" t="n">
        <v>0</v>
      </c>
      <c r="AJ154" s="1958" t="n"/>
      <c r="AK154" s="938" t="n"/>
      <c r="AL154" s="3063" t="n">
        <v>0</v>
      </c>
      <c r="AM154" s="3064" t="n">
        <v>0</v>
      </c>
      <c r="AN154" s="3064" t="n"/>
      <c r="AO154" s="3064" t="n"/>
      <c r="AP154" s="3064" t="n"/>
      <c r="AQ154" s="3064" t="n"/>
      <c r="AR154" s="3064" t="n"/>
      <c r="AS154" s="1958" t="n"/>
      <c r="AT154" s="3059" t="n"/>
      <c r="AU154" s="3063" t="n"/>
      <c r="AV154" s="3064" t="n"/>
      <c r="AW154" s="3064" t="n"/>
      <c r="AX154" s="3064" t="n"/>
      <c r="AY154" s="3064" t="n"/>
      <c r="AZ154" s="3064" t="n"/>
      <c r="BA154" s="1958" t="n"/>
      <c r="BB154" s="938" t="n"/>
      <c r="BC154" s="3063" t="n"/>
      <c r="BD154" s="3064" t="n"/>
      <c r="BE154" s="3064" t="n"/>
      <c r="BF154" s="3064" t="n"/>
      <c r="BG154" s="3064" t="n"/>
      <c r="BH154" s="3064" t="n"/>
      <c r="BI154" s="1958" t="n"/>
      <c r="BJ154" s="3065" t="n"/>
      <c r="BK154" s="3063" t="n"/>
      <c r="BL154" s="3064" t="n"/>
      <c r="BM154" s="3064" t="n"/>
      <c r="BN154" s="3064" t="n"/>
      <c r="BO154" s="3064" t="n"/>
      <c r="BP154" s="3064" t="n"/>
      <c r="BQ154" s="3064" t="n"/>
      <c r="BR154" s="1958" t="n"/>
      <c r="BS154" s="3065" t="n"/>
      <c r="BT154" s="3063" t="n"/>
      <c r="BU154" s="3064" t="n"/>
      <c r="BV154" s="3064" t="n"/>
      <c r="BW154" s="3064" t="n"/>
      <c r="BX154" s="3064" t="n"/>
      <c r="BY154" s="3064" t="n"/>
      <c r="BZ154" s="1958" t="n"/>
      <c r="CA154" s="3028" t="n"/>
      <c r="CB154" s="3063" t="n"/>
      <c r="CC154" s="3064" t="n"/>
      <c r="CD154" s="3064" t="n"/>
      <c r="CE154" s="3064" t="n"/>
      <c r="CF154" s="3064" t="n"/>
      <c r="CG154" s="3064" t="n"/>
      <c r="CH154" s="1958" t="n"/>
      <c r="CI154" s="3028" t="n"/>
      <c r="CJ154" s="3063" t="n"/>
      <c r="CK154" s="3064" t="n"/>
      <c r="CL154" s="3064" t="n"/>
      <c r="CM154" s="3064" t="n"/>
      <c r="CN154" s="3064" t="n"/>
      <c r="CO154" s="3064" t="n"/>
      <c r="CP154" s="1958" t="n"/>
      <c r="CQ154" s="938" t="n"/>
      <c r="CR154" s="3063">
        <f>SUMIF($D$5:$CQ$5,CR$5,$D154:$CQ154)</f>
        <v/>
      </c>
      <c r="CS154" s="3064">
        <f>SUMIF($D$5:$CQ$5,CS$5,$D154:$CQ154)</f>
        <v/>
      </c>
      <c r="CT154" s="3064">
        <f>SUMIF($D$5:$CQ$5,CT$5,$D154:$CQ154)+SUMIF($D$5:$BI$5,CR$5,$D154:$BI154)</f>
        <v/>
      </c>
      <c r="CU154" s="3064">
        <f>+CR154-CS154</f>
        <v/>
      </c>
      <c r="CV154" s="3064">
        <f>+CR154-CT154</f>
        <v/>
      </c>
      <c r="CW154" s="3064">
        <f>SUMIF($D$5:$CQ$5,CW$5,$D154:$CQ154)</f>
        <v/>
      </c>
      <c r="CX154" s="1958">
        <f>IFERROR(CR154/CW154-1, "-")</f>
        <v/>
      </c>
      <c r="CY154" s="1137" t="n"/>
      <c r="CZ154" s="3066" t="n">
        <v>0</v>
      </c>
      <c r="DA154" s="3064" t="n">
        <v>0</v>
      </c>
      <c r="DB154" s="3064" t="n"/>
      <c r="DC154" s="3064" t="n"/>
      <c r="DD154" s="3064" t="n">
        <v>0</v>
      </c>
      <c r="DE154" s="1958" t="n"/>
      <c r="DF154" s="1958" t="n"/>
      <c r="DG154" s="409" t="n"/>
      <c r="DH154" s="409" t="n"/>
      <c r="DI154" s="3051" t="n"/>
      <c r="DJ154" s="3041">
        <f>SUM(D154,J154,P154,V154,AD154,AL154,AU154,BC154,BK154,BT154,CB154,CJ154)-CR154</f>
        <v/>
      </c>
      <c r="DK154" s="3041">
        <f>SUM(E154,K154,Q154,W154,AE154,AM154,AV154,BD154,BL154,BU154,CC154,CK154)-CS154</f>
        <v/>
      </c>
      <c r="DL154" s="3041">
        <f>SUM(G154,M154,S154,AA154,AI154,AR154,AZ154,BH154,BQ154,BY154,CG154,CO154)-CW154</f>
        <v/>
      </c>
      <c r="DM154" s="3041">
        <f>SUM(D154,J154,P154,V154,AD154,AL154,AU154,BC154,,BN154,BV154,CD154,CL154)-CT154</f>
        <v/>
      </c>
      <c r="DN154" s="3051" t="n"/>
      <c r="DO154" s="3051" t="n"/>
      <c r="DP154" s="3067" t="n">
        <v>0</v>
      </c>
      <c r="DQ154" s="3053">
        <f>-CR154+DP154/10^6</f>
        <v/>
      </c>
      <c r="DR154" s="3041">
        <f>SUM(E154,K154,Q154,W154,AE154,AM154,AV154,BD154,BL154,BU154,CC154,CK154)-CS154</f>
        <v/>
      </c>
      <c r="DS154" s="3041">
        <f>SUM(D154,J154,P154,V154,AD154,AL154,AU154,BC154,,BN154,BV154,CD154,CL154)-CT154</f>
        <v/>
      </c>
      <c r="DT154" s="3054" t="n"/>
      <c r="DU154" s="865" t="n">
        <v>0</v>
      </c>
      <c r="DV154" s="3055">
        <f>DU154-CJ154</f>
        <v/>
      </c>
      <c r="DX154" s="2878">
        <f>(CS154-CZ154)*10^6</f>
        <v/>
      </c>
      <c r="DY154" s="2878">
        <f>(CT154-DC154)*10^6</f>
        <v/>
      </c>
      <c r="DZ154" s="2878">
        <f>(CW154-DD154)*10^6</f>
        <v/>
      </c>
      <c r="EB154" s="3056" t="n"/>
    </row>
    <row customFormat="1" customHeight="1" hidden="1" ht="16" outlineLevel="1" r="155" s="424">
      <c r="A155" s="406" t="n"/>
      <c r="B155" s="1986" t="inlineStr">
        <is>
          <t>AUTRES PRIMES D'ASSURANCE</t>
        </is>
      </c>
      <c r="C155" s="2272" t="inlineStr">
        <is>
          <t>Opex149</t>
        </is>
      </c>
      <c r="D155" s="3063" t="n">
        <v>0</v>
      </c>
      <c r="E155" s="3064" t="n">
        <v>0</v>
      </c>
      <c r="F155" s="3064" t="n"/>
      <c r="G155" s="3064" t="n">
        <v>0</v>
      </c>
      <c r="H155" s="1958" t="n"/>
      <c r="I155" s="1031" t="n"/>
      <c r="J155" s="3063" t="n">
        <v>0</v>
      </c>
      <c r="K155" s="3064" t="n">
        <v>0</v>
      </c>
      <c r="L155" s="3064" t="n"/>
      <c r="M155" s="3064" t="n">
        <v>0</v>
      </c>
      <c r="N155" s="1958" t="n"/>
      <c r="O155" s="938" t="n"/>
      <c r="P155" s="3063" t="n">
        <v>0</v>
      </c>
      <c r="Q155" s="3064" t="n">
        <v>0</v>
      </c>
      <c r="R155" s="3064" t="n"/>
      <c r="S155" s="3064" t="n">
        <v>0</v>
      </c>
      <c r="T155" s="1958" t="n"/>
      <c r="U155" s="3058" t="n"/>
      <c r="V155" s="3063" t="n">
        <v>0</v>
      </c>
      <c r="W155" s="3064" t="n">
        <v>0</v>
      </c>
      <c r="X155" s="3064" t="n">
        <v>0</v>
      </c>
      <c r="Y155" s="3064" t="n"/>
      <c r="Z155" s="3064" t="n"/>
      <c r="AA155" s="3064" t="n">
        <v>0</v>
      </c>
      <c r="AB155" s="1958" t="n"/>
      <c r="AC155" s="938" t="n"/>
      <c r="AD155" s="3063" t="n">
        <v>0</v>
      </c>
      <c r="AE155" s="3064" t="n">
        <v>0</v>
      </c>
      <c r="AF155" s="3064" t="n">
        <v>0</v>
      </c>
      <c r="AG155" s="3064" t="n"/>
      <c r="AH155" s="3064" t="n"/>
      <c r="AI155" s="3064" t="n">
        <v>0</v>
      </c>
      <c r="AJ155" s="1958" t="n"/>
      <c r="AK155" s="938" t="n"/>
      <c r="AL155" s="3063" t="n">
        <v>0</v>
      </c>
      <c r="AM155" s="3064" t="n">
        <v>0</v>
      </c>
      <c r="AN155" s="3064" t="n"/>
      <c r="AO155" s="3064" t="n"/>
      <c r="AP155" s="3064" t="n"/>
      <c r="AQ155" s="3064" t="n"/>
      <c r="AR155" s="3064" t="n"/>
      <c r="AS155" s="1958" t="n"/>
      <c r="AT155" s="3059" t="n"/>
      <c r="AU155" s="3063" t="n"/>
      <c r="AV155" s="3064" t="n"/>
      <c r="AW155" s="3064" t="n"/>
      <c r="AX155" s="3064" t="n"/>
      <c r="AY155" s="3064" t="n"/>
      <c r="AZ155" s="3064" t="n"/>
      <c r="BA155" s="1958" t="n"/>
      <c r="BB155" s="938" t="n"/>
      <c r="BC155" s="3063" t="n"/>
      <c r="BD155" s="3064" t="n"/>
      <c r="BE155" s="3064" t="n"/>
      <c r="BF155" s="3064" t="n"/>
      <c r="BG155" s="3064" t="n"/>
      <c r="BH155" s="3064" t="n"/>
      <c r="BI155" s="1958" t="n"/>
      <c r="BJ155" s="3065" t="n"/>
      <c r="BK155" s="3063" t="n"/>
      <c r="BL155" s="3064" t="n"/>
      <c r="BM155" s="3064" t="n"/>
      <c r="BN155" s="3064" t="n"/>
      <c r="BO155" s="3064" t="n"/>
      <c r="BP155" s="3064" t="n"/>
      <c r="BQ155" s="3064" t="n"/>
      <c r="BR155" s="1958" t="n"/>
      <c r="BS155" s="3065" t="n"/>
      <c r="BT155" s="3063" t="n"/>
      <c r="BU155" s="3064" t="n"/>
      <c r="BV155" s="3064" t="n"/>
      <c r="BW155" s="3064" t="n"/>
      <c r="BX155" s="3064" t="n"/>
      <c r="BY155" s="3064" t="n"/>
      <c r="BZ155" s="1958" t="n"/>
      <c r="CA155" s="3028" t="n"/>
      <c r="CB155" s="3063" t="n"/>
      <c r="CC155" s="3064" t="n"/>
      <c r="CD155" s="3064" t="n"/>
      <c r="CE155" s="3064" t="n"/>
      <c r="CF155" s="3064" t="n"/>
      <c r="CG155" s="3064" t="n"/>
      <c r="CH155" s="1958" t="n"/>
      <c r="CI155" s="3028" t="n"/>
      <c r="CJ155" s="3063" t="n"/>
      <c r="CK155" s="3064" t="n"/>
      <c r="CL155" s="3064" t="n"/>
      <c r="CM155" s="3064" t="n"/>
      <c r="CN155" s="3064" t="n"/>
      <c r="CO155" s="3064" t="n"/>
      <c r="CP155" s="1958" t="n"/>
      <c r="CQ155" s="938" t="n"/>
      <c r="CR155" s="3063">
        <f>SUMIF($D$5:$CQ$5,CR$5,$D155:$CQ155)</f>
        <v/>
      </c>
      <c r="CS155" s="3064">
        <f>SUMIF($D$5:$CQ$5,CS$5,$D155:$CQ155)</f>
        <v/>
      </c>
      <c r="CT155" s="3064">
        <f>SUMIF($D$5:$CQ$5,CT$5,$D155:$CQ155)+SUMIF($D$5:$BI$5,CR$5,$D155:$BI155)</f>
        <v/>
      </c>
      <c r="CU155" s="3064">
        <f>+CR155-CS155</f>
        <v/>
      </c>
      <c r="CV155" s="3064">
        <f>+CR155-CT155</f>
        <v/>
      </c>
      <c r="CW155" s="3064">
        <f>SUMIF($D$5:$CQ$5,CW$5,$D155:$CQ155)</f>
        <v/>
      </c>
      <c r="CX155" s="1958">
        <f>IFERROR(CR155/CW155-1, "-")</f>
        <v/>
      </c>
      <c r="CY155" s="1137" t="n"/>
      <c r="CZ155" s="3066" t="n">
        <v>0</v>
      </c>
      <c r="DA155" s="3064" t="n">
        <v>0</v>
      </c>
      <c r="DB155" s="3064" t="n"/>
      <c r="DC155" s="3064" t="n"/>
      <c r="DD155" s="3064" t="n">
        <v>0</v>
      </c>
      <c r="DE155" s="1958" t="n"/>
      <c r="DF155" s="1958" t="n"/>
      <c r="DG155" s="409" t="n"/>
      <c r="DH155" s="409" t="n"/>
      <c r="DI155" s="3051" t="n"/>
      <c r="DJ155" s="3041">
        <f>SUM(D155,J155,P155,V155,AD155,AL155,AU155,BC155,BK155,BT155,CB155,CJ155)-CR155</f>
        <v/>
      </c>
      <c r="DK155" s="3041">
        <f>SUM(E155,K155,Q155,W155,AE155,AM155,AV155,BD155,BL155,BU155,CC155,CK155)-CS155</f>
        <v/>
      </c>
      <c r="DL155" s="3041">
        <f>SUM(G155,M155,S155,AA155,AI155,AR155,AZ155,BH155,BQ155,BY155,CG155,CO155)-CW155</f>
        <v/>
      </c>
      <c r="DM155" s="3041">
        <f>SUM(D155,J155,P155,V155,AD155,AL155,AU155,BC155,,BN155,BV155,CD155,CL155)-CT155</f>
        <v/>
      </c>
      <c r="DN155" s="3051" t="n"/>
      <c r="DO155" s="3051" t="n"/>
      <c r="DP155" s="3067" t="n">
        <v>0</v>
      </c>
      <c r="DQ155" s="3053">
        <f>-CR155+DP155/10^6</f>
        <v/>
      </c>
      <c r="DR155" s="3041">
        <f>SUM(E155,K155,Q155,W155,AE155,AM155,AV155,BD155,BL155,BU155,CC155,CK155)-CS155</f>
        <v/>
      </c>
      <c r="DS155" s="3041">
        <f>SUM(D155,J155,P155,V155,AD155,AL155,AU155,BC155,,BN155,BV155,CD155,CL155)-CT155</f>
        <v/>
      </c>
      <c r="DT155" s="3054" t="n"/>
      <c r="DU155" s="865" t="n">
        <v>0</v>
      </c>
      <c r="DV155" s="3055">
        <f>DU155-CJ155</f>
        <v/>
      </c>
      <c r="DX155" s="2878">
        <f>(CS155-CZ155)*10^6</f>
        <v/>
      </c>
      <c r="DY155" s="2878">
        <f>(CT155-DC155)*10^6</f>
        <v/>
      </c>
      <c r="DZ155" s="2878">
        <f>(CW155-DD155)*10^6</f>
        <v/>
      </c>
      <c r="EB155" s="3056" t="n"/>
    </row>
    <row customFormat="1" customHeight="1" hidden="1" ht="16" outlineLevel="1" r="156" s="424">
      <c r="A156" s="406" t="n"/>
      <c r="B156" s="1986" t="inlineStr">
        <is>
          <t>FRAIS SUR EFFETS</t>
        </is>
      </c>
      <c r="C156" s="2272" t="inlineStr">
        <is>
          <t>Opex150</t>
        </is>
      </c>
      <c r="D156" s="3063" t="n">
        <v>0</v>
      </c>
      <c r="E156" s="3064" t="n">
        <v>-8.33333333333333</v>
      </c>
      <c r="F156" s="3064" t="n"/>
      <c r="G156" s="3064" t="n">
        <v>0</v>
      </c>
      <c r="H156" s="1958" t="n"/>
      <c r="I156" s="1031" t="n"/>
      <c r="J156" s="3063" t="n">
        <v>0</v>
      </c>
      <c r="K156" s="3064" t="n">
        <v>-8.33333333333333</v>
      </c>
      <c r="L156" s="3064" t="n"/>
      <c r="M156" s="3064" t="n">
        <v>0</v>
      </c>
      <c r="N156" s="1958" t="n"/>
      <c r="O156" s="938" t="n"/>
      <c r="P156" s="3063" t="n">
        <v>0</v>
      </c>
      <c r="Q156" s="3064" t="n">
        <v>-8.33333333333333</v>
      </c>
      <c r="R156" s="3064" t="n"/>
      <c r="S156" s="3064" t="n">
        <v>0</v>
      </c>
      <c r="T156" s="1958" t="n"/>
      <c r="U156" s="3058" t="n"/>
      <c r="V156" s="3063" t="n">
        <v>0</v>
      </c>
      <c r="W156" s="3064" t="n">
        <v>-8.33333333333333</v>
      </c>
      <c r="X156" s="3064" t="n">
        <v>-8.33333333333333</v>
      </c>
      <c r="Y156" s="3064" t="n"/>
      <c r="Z156" s="3064" t="n"/>
      <c r="AA156" s="3064" t="n">
        <v>0</v>
      </c>
      <c r="AB156" s="1958" t="n"/>
      <c r="AC156" s="938" t="n"/>
      <c r="AD156" s="3063" t="n">
        <v>0</v>
      </c>
      <c r="AE156" s="3064" t="n">
        <v>-8.33333333333333</v>
      </c>
      <c r="AF156" s="3064" t="n">
        <v>-8.33333333333333</v>
      </c>
      <c r="AG156" s="3064" t="n"/>
      <c r="AH156" s="3064" t="n"/>
      <c r="AI156" s="3064" t="n">
        <v>0</v>
      </c>
      <c r="AJ156" s="1958" t="n"/>
      <c r="AK156" s="938" t="n"/>
      <c r="AL156" s="3063" t="n">
        <v>0</v>
      </c>
      <c r="AM156" s="3064" t="n">
        <v>-8.333333333333334</v>
      </c>
      <c r="AN156" s="3064" t="n"/>
      <c r="AO156" s="3064" t="n"/>
      <c r="AP156" s="3064" t="n"/>
      <c r="AQ156" s="3064" t="n"/>
      <c r="AR156" s="3064" t="n"/>
      <c r="AS156" s="1958" t="n"/>
      <c r="AT156" s="3059" t="n"/>
      <c r="AU156" s="3063" t="n"/>
      <c r="AV156" s="3064" t="n"/>
      <c r="AW156" s="3064" t="n"/>
      <c r="AX156" s="3064" t="n"/>
      <c r="AY156" s="3064" t="n"/>
      <c r="AZ156" s="3064" t="n"/>
      <c r="BA156" s="1958" t="n"/>
      <c r="BB156" s="938" t="n"/>
      <c r="BC156" s="3063" t="n"/>
      <c r="BD156" s="3064" t="n"/>
      <c r="BE156" s="3064" t="n"/>
      <c r="BF156" s="3064" t="n"/>
      <c r="BG156" s="3064" t="n"/>
      <c r="BH156" s="3064" t="n"/>
      <c r="BI156" s="1958" t="n"/>
      <c r="BJ156" s="3065" t="n"/>
      <c r="BK156" s="3063" t="n"/>
      <c r="BL156" s="3064" t="n"/>
      <c r="BM156" s="3064" t="n"/>
      <c r="BN156" s="3064" t="n"/>
      <c r="BO156" s="3064" t="n"/>
      <c r="BP156" s="3064" t="n"/>
      <c r="BQ156" s="3064" t="n"/>
      <c r="BR156" s="1958" t="n"/>
      <c r="BS156" s="3065" t="n"/>
      <c r="BT156" s="3063" t="n"/>
      <c r="BU156" s="3064" t="n"/>
      <c r="BV156" s="3064" t="n"/>
      <c r="BW156" s="3064" t="n"/>
      <c r="BX156" s="3064" t="n"/>
      <c r="BY156" s="3064" t="n"/>
      <c r="BZ156" s="1958" t="n"/>
      <c r="CA156" s="3028" t="n"/>
      <c r="CB156" s="3063" t="n"/>
      <c r="CC156" s="3064" t="n"/>
      <c r="CD156" s="3064" t="n"/>
      <c r="CE156" s="3064" t="n"/>
      <c r="CF156" s="3064" t="n"/>
      <c r="CG156" s="3064" t="n"/>
      <c r="CH156" s="1958" t="n"/>
      <c r="CI156" s="3028" t="n"/>
      <c r="CJ156" s="3063" t="n"/>
      <c r="CK156" s="3064" t="n"/>
      <c r="CL156" s="3064" t="n"/>
      <c r="CM156" s="3064" t="n"/>
      <c r="CN156" s="3064" t="n"/>
      <c r="CO156" s="3064" t="n"/>
      <c r="CP156" s="1958" t="n"/>
      <c r="CQ156" s="938" t="n"/>
      <c r="CR156" s="3063">
        <f>SUMIF($D$5:$CQ$5,CR$5,$D156:$CQ156)</f>
        <v/>
      </c>
      <c r="CS156" s="3064">
        <f>SUMIF($D$5:$CQ$5,CS$5,$D156:$CQ156)</f>
        <v/>
      </c>
      <c r="CT156" s="3064">
        <f>SUMIF($D$5:$CQ$5,CT$5,$D156:$CQ156)+SUMIF($D$5:$BI$5,CR$5,$D156:$BI156)</f>
        <v/>
      </c>
      <c r="CU156" s="3064">
        <f>+CR156-CS156</f>
        <v/>
      </c>
      <c r="CV156" s="3064">
        <f>+CR156-CT156</f>
        <v/>
      </c>
      <c r="CW156" s="3064">
        <f>SUMIF($D$5:$CQ$5,CW$5,$D156:$CQ156)</f>
        <v/>
      </c>
      <c r="CX156" s="1958">
        <f>IFERROR(CR156/CW156-1, "-")</f>
        <v/>
      </c>
      <c r="CY156" s="1137" t="n"/>
      <c r="CZ156" s="3066" t="n">
        <v>-99.99999999999999</v>
      </c>
      <c r="DA156" s="3064" t="n">
        <v>-75</v>
      </c>
      <c r="DB156" s="3064" t="n"/>
      <c r="DC156" s="3064" t="n"/>
      <c r="DD156" s="3064" t="n">
        <v>0</v>
      </c>
      <c r="DE156" s="1958" t="n"/>
      <c r="DF156" s="1958" t="n"/>
      <c r="DG156" s="409" t="n"/>
      <c r="DH156" s="409" t="n"/>
      <c r="DI156" s="3051" t="n"/>
      <c r="DJ156" s="3041">
        <f>SUM(D156,J156,P156,V156,AD156,AL156,AU156,BC156,BK156,BT156,CB156,CJ156)-CR156</f>
        <v/>
      </c>
      <c r="DK156" s="3041">
        <f>SUM(E156,K156,Q156,W156,AE156,AM156,AV156,BD156,BL156,BU156,CC156,CK156)-CS156</f>
        <v/>
      </c>
      <c r="DL156" s="3041">
        <f>SUM(G156,M156,S156,AA156,AI156,AR156,AZ156,BH156,BQ156,BY156,CG156,CO156)-CW156</f>
        <v/>
      </c>
      <c r="DM156" s="3041">
        <f>SUM(D156,J156,P156,V156,AD156,AL156,AU156,BC156,,BN156,BV156,CD156,CL156)-CT156</f>
        <v/>
      </c>
      <c r="DN156" s="3051" t="n"/>
      <c r="DO156" s="3051" t="n"/>
      <c r="DP156" s="3067" t="n">
        <v>0</v>
      </c>
      <c r="DQ156" s="3053">
        <f>-CR156+DP156/10^6</f>
        <v/>
      </c>
      <c r="DR156" s="3041">
        <f>SUM(E156,K156,Q156,W156,AE156,AM156,AV156,BD156,BL156,BU156,CC156,CK156)-CS156</f>
        <v/>
      </c>
      <c r="DS156" s="3041">
        <f>SUM(D156,J156,P156,V156,AD156,AL156,AU156,BC156,,BN156,BV156,CD156,CL156)-CT156</f>
        <v/>
      </c>
      <c r="DT156" s="3054" t="n"/>
      <c r="DU156" s="865" t="n">
        <v>0</v>
      </c>
      <c r="DV156" s="3055">
        <f>DU156-CJ156</f>
        <v/>
      </c>
      <c r="DX156" s="2878">
        <f>(CS156-CZ156)*10^6</f>
        <v/>
      </c>
      <c r="DY156" s="2878">
        <f>(CT156-DC156)*10^6</f>
        <v/>
      </c>
      <c r="DZ156" s="2878">
        <f>(CW156-DD156)*10^6</f>
        <v/>
      </c>
      <c r="EB156" s="3056" t="n"/>
    </row>
    <row customFormat="1" customHeight="1" hidden="1" ht="16" outlineLevel="1" r="157" s="424">
      <c r="A157" s="406" t="n"/>
      <c r="B157" s="1986" t="inlineStr">
        <is>
          <t>FRAIS D'EMISSION D'EMPRUNTS</t>
        </is>
      </c>
      <c r="C157" s="2272" t="inlineStr">
        <is>
          <t>Opex151</t>
        </is>
      </c>
      <c r="D157" s="3063" t="n">
        <v>0</v>
      </c>
      <c r="E157" s="3064" t="n"/>
      <c r="F157" s="3064" t="n"/>
      <c r="G157" s="3064" t="n">
        <v>0</v>
      </c>
      <c r="H157" s="1958" t="n"/>
      <c r="I157" s="1031" t="n"/>
      <c r="J157" s="3063" t="n">
        <v>0</v>
      </c>
      <c r="K157" s="3064" t="n"/>
      <c r="L157" s="3064" t="n"/>
      <c r="M157" s="3064" t="n">
        <v>0</v>
      </c>
      <c r="N157" s="1958" t="n"/>
      <c r="O157" s="938" t="n"/>
      <c r="P157" s="3063" t="n">
        <v>0</v>
      </c>
      <c r="Q157" s="3064" t="n"/>
      <c r="R157" s="3064" t="n"/>
      <c r="S157" s="3064" t="n">
        <v>0</v>
      </c>
      <c r="T157" s="1958" t="n"/>
      <c r="U157" s="3058" t="n"/>
      <c r="V157" s="3063" t="n">
        <v>0</v>
      </c>
      <c r="W157" s="3064" t="n"/>
      <c r="X157" s="3064" t="n"/>
      <c r="Y157" s="3064" t="n"/>
      <c r="Z157" s="3064" t="n"/>
      <c r="AA157" s="3064" t="n">
        <v>0</v>
      </c>
      <c r="AB157" s="1958" t="n"/>
      <c r="AC157" s="938" t="n"/>
      <c r="AD157" s="3063" t="n">
        <v>0</v>
      </c>
      <c r="AE157" s="3064" t="n"/>
      <c r="AF157" s="3064" t="n"/>
      <c r="AG157" s="3064" t="n"/>
      <c r="AH157" s="3064" t="n"/>
      <c r="AI157" s="3064" t="n">
        <v>0</v>
      </c>
      <c r="AJ157" s="1958" t="n"/>
      <c r="AK157" s="938" t="n"/>
      <c r="AL157" s="3063" t="n">
        <v>0</v>
      </c>
      <c r="AM157" s="3064" t="n"/>
      <c r="AN157" s="3064" t="n"/>
      <c r="AO157" s="3064" t="n"/>
      <c r="AP157" s="3064" t="n"/>
      <c r="AQ157" s="3064" t="n"/>
      <c r="AR157" s="3064" t="n"/>
      <c r="AS157" s="1958" t="n"/>
      <c r="AT157" s="3059" t="n"/>
      <c r="AU157" s="3063" t="n"/>
      <c r="AV157" s="3064" t="n"/>
      <c r="AW157" s="3064" t="n"/>
      <c r="AX157" s="3064" t="n"/>
      <c r="AY157" s="3064" t="n"/>
      <c r="AZ157" s="3064" t="n"/>
      <c r="BA157" s="1958" t="n"/>
      <c r="BB157" s="938" t="n"/>
      <c r="BC157" s="3063" t="n"/>
      <c r="BD157" s="3064" t="n"/>
      <c r="BE157" s="3064" t="n"/>
      <c r="BF157" s="3064" t="n"/>
      <c r="BG157" s="3064" t="n"/>
      <c r="BH157" s="3064" t="n"/>
      <c r="BI157" s="1958" t="n"/>
      <c r="BJ157" s="3065" t="n"/>
      <c r="BK157" s="3063" t="n"/>
      <c r="BL157" s="3064" t="n"/>
      <c r="BM157" s="3064" t="n"/>
      <c r="BN157" s="3064" t="n"/>
      <c r="BO157" s="3064" t="n"/>
      <c r="BP157" s="3064" t="n"/>
      <c r="BQ157" s="3064" t="n"/>
      <c r="BR157" s="1958" t="n"/>
      <c r="BS157" s="3065" t="n"/>
      <c r="BT157" s="3063" t="n"/>
      <c r="BU157" s="3064" t="n"/>
      <c r="BV157" s="3064" t="n"/>
      <c r="BW157" s="3064" t="n"/>
      <c r="BX157" s="3064" t="n"/>
      <c r="BY157" s="3064" t="n"/>
      <c r="BZ157" s="1958" t="n"/>
      <c r="CA157" s="3028" t="n"/>
      <c r="CB157" s="3063" t="n"/>
      <c r="CC157" s="3064" t="n"/>
      <c r="CD157" s="3064" t="n"/>
      <c r="CE157" s="3064" t="n"/>
      <c r="CF157" s="3064" t="n"/>
      <c r="CG157" s="3064" t="n"/>
      <c r="CH157" s="1958" t="n"/>
      <c r="CI157" s="3028" t="n"/>
      <c r="CJ157" s="3063" t="n"/>
      <c r="CK157" s="3064" t="n"/>
      <c r="CL157" s="3064" t="n"/>
      <c r="CM157" s="3064" t="n"/>
      <c r="CN157" s="3064" t="n"/>
      <c r="CO157" s="3064" t="n"/>
      <c r="CP157" s="1958" t="n"/>
      <c r="CQ157" s="938" t="n"/>
      <c r="CR157" s="3063">
        <f>SUMIF($D$5:$CQ$5,CR$5,$D157:$CQ157)</f>
        <v/>
      </c>
      <c r="CS157" s="3064">
        <f>SUMIF($D$5:$CQ$5,CS$5,$D157:$CQ157)</f>
        <v/>
      </c>
      <c r="CT157" s="3064">
        <f>SUMIF($D$5:$CQ$5,CT$5,$D157:$CQ157)+SUMIF($D$5:$BI$5,CR$5,$D157:$BI157)</f>
        <v/>
      </c>
      <c r="CU157" s="3064">
        <f>+CR157-CS157</f>
        <v/>
      </c>
      <c r="CV157" s="3064">
        <f>+CR157-CT157</f>
        <v/>
      </c>
      <c r="CW157" s="3064">
        <f>SUMIF($D$5:$CQ$5,CW$5,$D157:$CQ157)</f>
        <v/>
      </c>
      <c r="CX157" s="1958">
        <f>IFERROR(CR157/CW157-1, "-")</f>
        <v/>
      </c>
      <c r="CY157" s="1137" t="n"/>
      <c r="CZ157" s="3066" t="n">
        <v>0</v>
      </c>
      <c r="DA157" s="3064" t="n">
        <v>0</v>
      </c>
      <c r="DB157" s="3064" t="n"/>
      <c r="DC157" s="3064" t="n"/>
      <c r="DD157" s="3064" t="n">
        <v>0</v>
      </c>
      <c r="DE157" s="1958" t="n"/>
      <c r="DF157" s="1958" t="n"/>
      <c r="DG157" s="409" t="n"/>
      <c r="DH157" s="409" t="n"/>
      <c r="DI157" s="3051" t="n"/>
      <c r="DJ157" s="3041">
        <f>SUM(D157,J157,P157,V157,AD157,AL157,AU157,BC157,BK157,BT157,CB157,CJ157)-CR157</f>
        <v/>
      </c>
      <c r="DK157" s="3041">
        <f>SUM(E157,K157,Q157,W157,AE157,AM157,AV157,BD157,BL157,BU157,CC157,CK157)-CS157</f>
        <v/>
      </c>
      <c r="DL157" s="3041">
        <f>SUM(G157,M157,S157,AA157,AI157,AR157,AZ157,BH157,BQ157,BY157,CG157,CO157)-CW157</f>
        <v/>
      </c>
      <c r="DM157" s="3041">
        <f>SUM(D157,J157,P157,V157,AD157,AL157,AU157,BC157,,BN157,BV157,CD157,CL157)-CT157</f>
        <v/>
      </c>
      <c r="DN157" s="3051" t="n"/>
      <c r="DO157" s="3051" t="n"/>
      <c r="DP157" s="3067" t="n">
        <v>0</v>
      </c>
      <c r="DQ157" s="3053">
        <f>-CR157+DP157/10^6</f>
        <v/>
      </c>
      <c r="DR157" s="3041">
        <f>SUM(E157,K157,Q157,W157,AE157,AM157,AV157,BD157,BL157,BU157,CC157,CK157)-CS157</f>
        <v/>
      </c>
      <c r="DS157" s="3041">
        <f>SUM(D157,J157,P157,V157,AD157,AL157,AU157,BC157,,BN157,BV157,CD157,CL157)-CT157</f>
        <v/>
      </c>
      <c r="DT157" s="3054" t="n"/>
      <c r="DU157" s="865" t="n">
        <v>0</v>
      </c>
      <c r="DV157" s="3055">
        <f>DU157-CJ157</f>
        <v/>
      </c>
      <c r="DX157" s="2878">
        <f>(CS157-CZ157)*10^6</f>
        <v/>
      </c>
      <c r="DY157" s="2878">
        <f>(CT157-DC157)*10^6</f>
        <v/>
      </c>
      <c r="DZ157" s="2878">
        <f>(CW157-DD157)*10^6</f>
        <v/>
      </c>
      <c r="EB157" s="3056" t="n"/>
    </row>
    <row customFormat="1" customHeight="1" hidden="1" ht="16" outlineLevel="1" r="158" s="424">
      <c r="A158" s="406" t="n"/>
      <c r="B158" s="1986" t="inlineStr">
        <is>
          <t>AUTRES FRAIS BANCAIRES</t>
        </is>
      </c>
      <c r="C158" s="2272" t="inlineStr">
        <is>
          <t>Opex152</t>
        </is>
      </c>
      <c r="D158" s="3086" t="n">
        <v>10.951374</v>
      </c>
      <c r="E158" s="3064" t="n">
        <v>6</v>
      </c>
      <c r="F158" s="3064" t="n"/>
      <c r="G158" s="3064" t="n">
        <v>2.272022</v>
      </c>
      <c r="H158" s="1958" t="n"/>
      <c r="I158" s="1031" t="n"/>
      <c r="J158" s="3086" t="n">
        <v>5.706892</v>
      </c>
      <c r="K158" s="3064" t="n">
        <v>6</v>
      </c>
      <c r="L158" s="3064" t="n"/>
      <c r="M158" s="3064" t="n">
        <v>2.872682</v>
      </c>
      <c r="N158" s="1958" t="n"/>
      <c r="O158" s="938" t="n"/>
      <c r="P158" s="3086" t="n">
        <v>4.172532</v>
      </c>
      <c r="Q158" s="3064" t="n">
        <v>6</v>
      </c>
      <c r="R158" s="3064" t="n"/>
      <c r="S158" s="3064" t="n">
        <v>43.194737</v>
      </c>
      <c r="T158" s="1958" t="n"/>
      <c r="U158" s="3058" t="n"/>
      <c r="V158" s="3086" t="n">
        <v>18.453123</v>
      </c>
      <c r="W158" s="3064" t="n">
        <v>6</v>
      </c>
      <c r="X158" s="3064" t="n">
        <v>6</v>
      </c>
      <c r="Y158" s="3064" t="n"/>
      <c r="Z158" s="3064" t="n"/>
      <c r="AA158" s="3064" t="n">
        <v>-17.461539</v>
      </c>
      <c r="AB158" s="1958" t="n"/>
      <c r="AC158" s="938" t="n"/>
      <c r="AD158" s="3086" t="n">
        <v>25.285182</v>
      </c>
      <c r="AE158" s="3064" t="n">
        <v>6</v>
      </c>
      <c r="AF158" s="3064" t="n">
        <v>6</v>
      </c>
      <c r="AG158" s="3064" t="n"/>
      <c r="AH158" s="3064" t="n"/>
      <c r="AI158" s="3064" t="n">
        <v>12.855524</v>
      </c>
      <c r="AJ158" s="1958" t="n"/>
      <c r="AK158" s="938" t="n"/>
      <c r="AL158" s="3086" t="n">
        <v>23.145313</v>
      </c>
      <c r="AM158" s="3064" t="n">
        <v>6</v>
      </c>
      <c r="AN158" s="3064" t="n"/>
      <c r="AO158" s="3064" t="n"/>
      <c r="AP158" s="3064" t="n"/>
      <c r="AQ158" s="3064" t="n"/>
      <c r="AR158" s="3064" t="n"/>
      <c r="AS158" s="1958" t="n"/>
      <c r="AT158" s="3059" t="n"/>
      <c r="AU158" s="3086" t="n"/>
      <c r="AV158" s="3064" t="n"/>
      <c r="AW158" s="3064" t="n"/>
      <c r="AX158" s="3064" t="n"/>
      <c r="AY158" s="3064" t="n"/>
      <c r="AZ158" s="3064" t="n"/>
      <c r="BA158" s="1958" t="n"/>
      <c r="BB158" s="938" t="n"/>
      <c r="BC158" s="3086" t="n"/>
      <c r="BD158" s="3064" t="n"/>
      <c r="BE158" s="3064" t="n"/>
      <c r="BF158" s="3064" t="n"/>
      <c r="BG158" s="3064" t="n"/>
      <c r="BH158" s="3064" t="n"/>
      <c r="BI158" s="1958" t="n"/>
      <c r="BJ158" s="3065" t="n"/>
      <c r="BK158" s="3086" t="n"/>
      <c r="BL158" s="3064" t="n"/>
      <c r="BM158" s="3064" t="n"/>
      <c r="BN158" s="3064" t="n"/>
      <c r="BO158" s="3064" t="n"/>
      <c r="BP158" s="3064" t="n"/>
      <c r="BQ158" s="3064" t="n"/>
      <c r="BR158" s="1958" t="n"/>
      <c r="BS158" s="3065" t="n"/>
      <c r="BT158" s="3086" t="n"/>
      <c r="BU158" s="3064" t="n"/>
      <c r="BV158" s="3064" t="n"/>
      <c r="BW158" s="3064" t="n"/>
      <c r="BX158" s="3064" t="n"/>
      <c r="BY158" s="3064" t="n"/>
      <c r="BZ158" s="1958" t="n"/>
      <c r="CA158" s="3028" t="n"/>
      <c r="CB158" s="3086" t="n"/>
      <c r="CC158" s="3064" t="n"/>
      <c r="CD158" s="3064" t="n"/>
      <c r="CE158" s="3064" t="n"/>
      <c r="CF158" s="3064" t="n"/>
      <c r="CG158" s="3064" t="n"/>
      <c r="CH158" s="1958" t="n"/>
      <c r="CI158" s="3028" t="n"/>
      <c r="CJ158" s="3086" t="n"/>
      <c r="CK158" s="3064" t="n"/>
      <c r="CL158" s="3064" t="n"/>
      <c r="CM158" s="3064" t="n"/>
      <c r="CN158" s="3064" t="n"/>
      <c r="CO158" s="3064" t="n"/>
      <c r="CP158" s="1958" t="n"/>
      <c r="CQ158" s="938" t="n"/>
      <c r="CR158" s="3063">
        <f>SUMIF($D$5:$CQ$5,CR$5,$D158:$CQ158)</f>
        <v/>
      </c>
      <c r="CS158" s="3064">
        <f>SUMIF($D$5:$CQ$5,CS$5,$D158:$CQ158)</f>
        <v/>
      </c>
      <c r="CT158" s="3064">
        <f>SUMIF($D$5:$CQ$5,CT$5,$D158:$CQ158)+SUMIF($D$5:$BI$5,CR$5,$D158:$BI158)</f>
        <v/>
      </c>
      <c r="CU158" s="3064">
        <f>+CR158-CS158</f>
        <v/>
      </c>
      <c r="CV158" s="3064">
        <f>+CR158-CT158</f>
        <v/>
      </c>
      <c r="CW158" s="3064">
        <f>SUMIF($D$5:$CQ$5,CW$5,$D158:$CQ158)</f>
        <v/>
      </c>
      <c r="CX158" s="1958">
        <f>IFERROR(CR158/CW158-1, "-")</f>
        <v/>
      </c>
      <c r="CY158" s="1137" t="n"/>
      <c r="CZ158" s="3066" t="n">
        <v>72</v>
      </c>
      <c r="DA158" s="3064" t="n">
        <v>74.830798</v>
      </c>
      <c r="DB158" s="3064" t="n"/>
      <c r="DC158" s="3064" t="n"/>
      <c r="DD158" s="3064" t="n">
        <v>166.780758</v>
      </c>
      <c r="DE158" s="1958">
        <f>+CZ158/DD158-1</f>
        <v/>
      </c>
      <c r="DF158" s="1958">
        <f>+DA158/DD158-1</f>
        <v/>
      </c>
      <c r="DG158" s="409">
        <f>+DB158/DD158-1</f>
        <v/>
      </c>
      <c r="DH158" s="409">
        <f>+DC158/DD158-1</f>
        <v/>
      </c>
      <c r="DI158" s="3051" t="n"/>
      <c r="DJ158" s="3041">
        <f>SUM(D158,J158,P158,V158,AD158,AL158,AU158,BC158,BK158,BT158,CB158,CJ158)-CR158</f>
        <v/>
      </c>
      <c r="DK158" s="3041">
        <f>SUM(E158,K158,Q158,W158,AE158,AM158,AV158,BD158,BL158,BU158,CC158,CK158)-CS158</f>
        <v/>
      </c>
      <c r="DL158" s="3041">
        <f>SUM(G158,M158,S158,AA158,AI158,AR158,AZ158,BH158,BQ158,BY158,CG158,CO158)-CW158</f>
        <v/>
      </c>
      <c r="DM158" s="3041">
        <f>SUM(D158,J158,P158,V158,AD158,AL158,AU158,BC158,,BN158,BV158,CD158,CL158)-CT158</f>
        <v/>
      </c>
      <c r="DN158" s="3051" t="n"/>
      <c r="DO158" s="3051" t="n"/>
      <c r="DP158" s="3090" t="e">
        <v>#VALUE!</v>
      </c>
      <c r="DQ158" s="3053">
        <f>-CR158+DP158/10^6</f>
        <v/>
      </c>
      <c r="DR158" s="3041">
        <f>SUM(E158,K158,Q158,W158,AE158,AM158,AV158,BD158,BL158,BU158,CC158,CK158)-CS158</f>
        <v/>
      </c>
      <c r="DS158" s="3041">
        <f>SUM(D158,J158,P158,V158,AD158,AL158,AU158,BC158,,BN158,BV158,CD158,CL158)-CT158</f>
        <v/>
      </c>
      <c r="DT158" s="3169" t="n">
        <v>-29.353233</v>
      </c>
      <c r="DU158" s="865" t="n">
        <v>56.609742</v>
      </c>
      <c r="DV158" s="3055">
        <f>DU158-CJ158</f>
        <v/>
      </c>
      <c r="DX158" s="2878">
        <f>(CS158-CZ158)*10^6</f>
        <v/>
      </c>
      <c r="DY158" s="2878">
        <f>(CT158-DC158)*10^6</f>
        <v/>
      </c>
      <c r="DZ158" s="2878">
        <f>(CW158-DD158)*10^6</f>
        <v/>
      </c>
      <c r="EB158" s="3056" t="n"/>
    </row>
    <row customFormat="1" customHeight="1" hidden="1" ht="16" outlineLevel="1" r="159" s="424">
      <c r="A159" s="406" t="n"/>
      <c r="B159" s="1986" t="inlineStr">
        <is>
          <t>FRAIS DE VIREMENT</t>
        </is>
      </c>
      <c r="C159" s="2272" t="inlineStr">
        <is>
          <t>Opex153</t>
        </is>
      </c>
      <c r="D159" s="3076" t="n">
        <v>7.26249</v>
      </c>
      <c r="E159" s="3064" t="n">
        <v>1.94269216666667</v>
      </c>
      <c r="F159" s="3064" t="n"/>
      <c r="G159" s="3064" t="n">
        <v>7.811139</v>
      </c>
      <c r="H159" s="1958" t="n"/>
      <c r="I159" s="1031" t="n"/>
      <c r="J159" s="3076" t="n">
        <v>6.874741</v>
      </c>
      <c r="K159" s="3064" t="n">
        <v>1.94269216666667</v>
      </c>
      <c r="L159" s="3064" t="n"/>
      <c r="M159" s="3064" t="n">
        <v>7.379701</v>
      </c>
      <c r="N159" s="1958" t="n"/>
      <c r="O159" s="938" t="n"/>
      <c r="P159" s="3076" t="n">
        <v>1.399046</v>
      </c>
      <c r="Q159" s="3064" t="n">
        <v>14.2542921666667</v>
      </c>
      <c r="R159" s="3064" t="n"/>
      <c r="S159" s="3064" t="n">
        <v>14.02821</v>
      </c>
      <c r="T159" s="1958" t="n"/>
      <c r="U159" s="3058" t="n"/>
      <c r="V159" s="3076" t="n">
        <v>49.303</v>
      </c>
      <c r="W159" s="3064" t="n">
        <v>42.9542921666667</v>
      </c>
      <c r="X159" s="3064" t="n">
        <v>22.9542921666667</v>
      </c>
      <c r="Y159" s="3064" t="n"/>
      <c r="Z159" s="3064" t="n"/>
      <c r="AA159" s="3064" t="n">
        <v>19.828181</v>
      </c>
      <c r="AB159" s="1958" t="n"/>
      <c r="AC159" s="938" t="n"/>
      <c r="AD159" s="3076" t="n">
        <v>11.291383</v>
      </c>
      <c r="AE159" s="3064" t="n">
        <v>1.94269216666667</v>
      </c>
      <c r="AF159" s="3064" t="n">
        <v>1.94269216666667</v>
      </c>
      <c r="AG159" s="3064" t="n"/>
      <c r="AH159" s="3064" t="n"/>
      <c r="AI159" s="3064" t="n">
        <v>39.557897</v>
      </c>
      <c r="AJ159" s="1958" t="n"/>
      <c r="AK159" s="938" t="n"/>
      <c r="AL159" s="3076" t="n">
        <v>6.245276</v>
      </c>
      <c r="AM159" s="3064" t="n">
        <v>1.942692166666667</v>
      </c>
      <c r="AN159" s="3064" t="n"/>
      <c r="AO159" s="3064" t="n"/>
      <c r="AP159" s="3064" t="n"/>
      <c r="AQ159" s="3064" t="n"/>
      <c r="AR159" s="3064" t="n"/>
      <c r="AS159" s="1958" t="n"/>
      <c r="AT159" s="3059" t="n"/>
      <c r="AU159" s="3076" t="n"/>
      <c r="AV159" s="3064" t="n"/>
      <c r="AW159" s="3064" t="n"/>
      <c r="AX159" s="3064" t="n"/>
      <c r="AY159" s="3064" t="n"/>
      <c r="AZ159" s="3064" t="n"/>
      <c r="BA159" s="1958" t="n"/>
      <c r="BB159" s="938" t="n"/>
      <c r="BC159" s="3076" t="n"/>
      <c r="BD159" s="3064" t="n"/>
      <c r="BE159" s="3064" t="n"/>
      <c r="BF159" s="3064" t="n"/>
      <c r="BG159" s="3064" t="n"/>
      <c r="BH159" s="3064" t="n"/>
      <c r="BI159" s="1958" t="n"/>
      <c r="BJ159" s="3065" t="n"/>
      <c r="BK159" s="3076" t="n"/>
      <c r="BL159" s="3064" t="n"/>
      <c r="BM159" s="3064" t="n"/>
      <c r="BN159" s="3064" t="n"/>
      <c r="BO159" s="3064" t="n"/>
      <c r="BP159" s="3064" t="n"/>
      <c r="BQ159" s="3064" t="n"/>
      <c r="BR159" s="1958" t="n"/>
      <c r="BS159" s="3065" t="n"/>
      <c r="BT159" s="3076" t="n"/>
      <c r="BU159" s="3064" t="n"/>
      <c r="BV159" s="3064" t="n"/>
      <c r="BW159" s="3064" t="n"/>
      <c r="BX159" s="3064" t="n"/>
      <c r="BY159" s="3064" t="n"/>
      <c r="BZ159" s="1958" t="n"/>
      <c r="CA159" s="3028" t="n"/>
      <c r="CB159" s="3076" t="n"/>
      <c r="CC159" s="3064" t="n"/>
      <c r="CD159" s="3064" t="n"/>
      <c r="CE159" s="3064" t="n"/>
      <c r="CF159" s="3064" t="n"/>
      <c r="CG159" s="3064" t="n"/>
      <c r="CH159" s="1958" t="n"/>
      <c r="CI159" s="3028" t="n"/>
      <c r="CJ159" s="3076" t="n"/>
      <c r="CK159" s="3064" t="n"/>
      <c r="CL159" s="3064" t="n"/>
      <c r="CM159" s="3064" t="n"/>
      <c r="CN159" s="3064" t="n"/>
      <c r="CO159" s="3064" t="n"/>
      <c r="CP159" s="1958" t="n"/>
      <c r="CQ159" s="938" t="n"/>
      <c r="CR159" s="3063">
        <f>SUMIF($D$5:$CQ$5,CR$5,$D159:$CQ159)</f>
        <v/>
      </c>
      <c r="CS159" s="3064">
        <f>SUMIF($D$5:$CQ$5,CS$5,$D159:$CQ159)</f>
        <v/>
      </c>
      <c r="CT159" s="3064">
        <f>SUMIF($D$5:$CQ$5,CT$5,$D159:$CQ159)+SUMIF($D$5:$BI$5,CR$5,$D159:$BI159)</f>
        <v/>
      </c>
      <c r="CU159" s="3064">
        <f>+CR159-CS159</f>
        <v/>
      </c>
      <c r="CV159" s="3064">
        <f>+CR159-CT159</f>
        <v/>
      </c>
      <c r="CW159" s="3064">
        <f>SUMIF($D$5:$CQ$5,CW$5,$D159:$CQ159)</f>
        <v/>
      </c>
      <c r="CX159" s="1958">
        <f>IFERROR(CR159/CW159-1, "-")</f>
        <v/>
      </c>
      <c r="CY159" s="1137" t="n"/>
      <c r="CZ159" s="3066" t="n">
        <v>211.846</v>
      </c>
      <c r="DA159" s="3064" t="n">
        <v>107.2426005</v>
      </c>
      <c r="DB159" s="3064" t="n"/>
      <c r="DC159" s="3064" t="n"/>
      <c r="DD159" s="3064" t="n">
        <v>224.6404</v>
      </c>
      <c r="DE159" s="1958">
        <f>+CZ159/DD159-1</f>
        <v/>
      </c>
      <c r="DF159" s="1958">
        <f>+DA159/DD159-1</f>
        <v/>
      </c>
      <c r="DG159" s="409">
        <f>+DB159/DD159-1</f>
        <v/>
      </c>
      <c r="DH159" s="409">
        <f>+DC159/DD159-1</f>
        <v/>
      </c>
      <c r="DI159" s="3051" t="n"/>
      <c r="DJ159" s="3041">
        <f>SUM(D159,J159,P159,V159,AD159,AL159,AU159,BC159,BK159,BT159,CB159,CJ159)-CR159</f>
        <v/>
      </c>
      <c r="DK159" s="3041">
        <f>SUM(E159,K159,Q159,W159,AE159,AM159,AV159,BD159,BL159,BU159,CC159,CK159)-CS159</f>
        <v/>
      </c>
      <c r="DL159" s="3041">
        <f>SUM(G159,M159,S159,AA159,AI159,AR159,AZ159,BH159,BQ159,BY159,CG159,CO159)-CW159</f>
        <v/>
      </c>
      <c r="DM159" s="3041">
        <f>SUM(D159,J159,P159,V159,AD159,AL159,AU159,BC159,,BN159,BV159,CD159,CL159)-CT159</f>
        <v/>
      </c>
      <c r="DN159" s="3051" t="n"/>
      <c r="DO159" s="3051" t="n"/>
      <c r="DP159" s="3085" t="n">
        <v>199826146</v>
      </c>
      <c r="DQ159" s="3053">
        <f>-CR159+DP159/10^6</f>
        <v/>
      </c>
      <c r="DR159" s="3041">
        <f>SUM(E159,K159,Q159,W159,AE159,AM159,AV159,BD159,BL159,BU159,CC159,CK159)-CS159</f>
        <v/>
      </c>
      <c r="DS159" s="3041">
        <f>SUM(D159,J159,P159,V159,AD159,AL159,AU159,BC159,,BN159,BV159,CD159,CL159)-CT159</f>
        <v/>
      </c>
      <c r="DT159" s="3054" t="n"/>
      <c r="DU159" s="865" t="n">
        <v>18.233711</v>
      </c>
      <c r="DV159" s="3055">
        <f>DU159-CJ159</f>
        <v/>
      </c>
      <c r="DX159" s="2878">
        <f>(CS159-CZ159)*10^6</f>
        <v/>
      </c>
      <c r="DY159" s="2878">
        <f>(CT159-DC159)*10^6</f>
        <v/>
      </c>
      <c r="DZ159" s="2878">
        <f>(CW159-DD159)*10^6</f>
        <v/>
      </c>
      <c r="EB159" s="3056" t="n"/>
    </row>
    <row customFormat="1" customHeight="1" hidden="1" ht="16" outlineLevel="1" r="160" s="424">
      <c r="A160" s="406" t="n"/>
      <c r="B160" s="1986" t="inlineStr">
        <is>
          <t>FRAIS D'ARRETES DE COMPTES</t>
        </is>
      </c>
      <c r="C160" s="2272" t="inlineStr">
        <is>
          <t>Opex154</t>
        </is>
      </c>
      <c r="D160" s="3063" t="n">
        <v>0.025</v>
      </c>
      <c r="E160" s="3064" t="n">
        <v>0.1795</v>
      </c>
      <c r="F160" s="3064" t="n"/>
      <c r="G160" s="3064" t="n">
        <v>0.015</v>
      </c>
      <c r="H160" s="1958" t="n"/>
      <c r="I160" s="1031" t="n"/>
      <c r="J160" s="3063" t="n">
        <v>0.025</v>
      </c>
      <c r="K160" s="3064" t="n">
        <v>0.1795</v>
      </c>
      <c r="L160" s="3064" t="n"/>
      <c r="M160" s="3064" t="n">
        <v>0.18</v>
      </c>
      <c r="N160" s="1958" t="n"/>
      <c r="O160" s="938" t="n"/>
      <c r="P160" s="3063" t="n">
        <v>0</v>
      </c>
      <c r="Q160" s="3064" t="n">
        <v>0.1795</v>
      </c>
      <c r="R160" s="3064" t="n"/>
      <c r="S160" s="3064" t="n">
        <v>0</v>
      </c>
      <c r="T160" s="1958" t="n"/>
      <c r="U160" s="3058" t="n"/>
      <c r="V160" s="3063" t="n">
        <v>0.05</v>
      </c>
      <c r="W160" s="3064" t="n">
        <v>0.1795</v>
      </c>
      <c r="X160" s="3064" t="n">
        <v>0.1795</v>
      </c>
      <c r="Y160" s="3064" t="n"/>
      <c r="Z160" s="3064" t="n"/>
      <c r="AA160" s="3064" t="n">
        <v>0.03</v>
      </c>
      <c r="AB160" s="1958" t="n"/>
      <c r="AC160" s="938" t="n"/>
      <c r="AD160" s="3063" t="n">
        <v>0.025227</v>
      </c>
      <c r="AE160" s="3064" t="n">
        <v>0.1795</v>
      </c>
      <c r="AF160" s="3064" t="n">
        <v>0.1795</v>
      </c>
      <c r="AG160" s="3064" t="n"/>
      <c r="AH160" s="3064" t="n"/>
      <c r="AI160" s="3064" t="n">
        <v>0.015</v>
      </c>
      <c r="AJ160" s="1958" t="n"/>
      <c r="AK160" s="938" t="n"/>
      <c r="AL160" s="3063" t="n">
        <v>0</v>
      </c>
      <c r="AM160" s="3064" t="n">
        <v>0.1795</v>
      </c>
      <c r="AN160" s="3064" t="n"/>
      <c r="AO160" s="3064" t="n"/>
      <c r="AP160" s="3064" t="n"/>
      <c r="AQ160" s="3064" t="n"/>
      <c r="AR160" s="3064" t="n"/>
      <c r="AS160" s="1958" t="n"/>
      <c r="AT160" s="3059" t="n"/>
      <c r="AU160" s="3063" t="n"/>
      <c r="AV160" s="3064" t="n"/>
      <c r="AW160" s="3064" t="n"/>
      <c r="AX160" s="3064" t="n"/>
      <c r="AY160" s="3064" t="n"/>
      <c r="AZ160" s="3064" t="n"/>
      <c r="BA160" s="1958" t="n"/>
      <c r="BB160" s="938" t="n"/>
      <c r="BC160" s="3063" t="n"/>
      <c r="BD160" s="3064" t="n"/>
      <c r="BE160" s="3064" t="n"/>
      <c r="BF160" s="3064" t="n"/>
      <c r="BG160" s="3064" t="n"/>
      <c r="BH160" s="3064" t="n"/>
      <c r="BI160" s="1958" t="n"/>
      <c r="BJ160" s="3065" t="n"/>
      <c r="BK160" s="3063" t="n"/>
      <c r="BL160" s="3064" t="n"/>
      <c r="BM160" s="3064" t="n"/>
      <c r="BN160" s="3064" t="n"/>
      <c r="BO160" s="3064" t="n"/>
      <c r="BP160" s="3064" t="n"/>
      <c r="BQ160" s="3064" t="n"/>
      <c r="BR160" s="1958" t="n"/>
      <c r="BS160" s="3065" t="n"/>
      <c r="BT160" s="3063" t="n"/>
      <c r="BU160" s="3064" t="n"/>
      <c r="BV160" s="3064" t="n"/>
      <c r="BW160" s="3064" t="n"/>
      <c r="BX160" s="3064" t="n"/>
      <c r="BY160" s="3064" t="n"/>
      <c r="BZ160" s="1958" t="n"/>
      <c r="CA160" s="3028" t="n"/>
      <c r="CB160" s="3063" t="n"/>
      <c r="CC160" s="3064" t="n"/>
      <c r="CD160" s="3064" t="n"/>
      <c r="CE160" s="3064" t="n"/>
      <c r="CF160" s="3064" t="n"/>
      <c r="CG160" s="3064" t="n"/>
      <c r="CH160" s="1958" t="n"/>
      <c r="CI160" s="3028" t="n"/>
      <c r="CJ160" s="3063" t="n"/>
      <c r="CK160" s="3064" t="n"/>
      <c r="CL160" s="3064" t="n"/>
      <c r="CM160" s="3064" t="n"/>
      <c r="CN160" s="3064" t="n"/>
      <c r="CO160" s="3064" t="n"/>
      <c r="CP160" s="1958" t="n"/>
      <c r="CQ160" s="938" t="n"/>
      <c r="CR160" s="3063">
        <f>SUMIF($D$5:$CQ$5,CR$5,$D160:$CQ160)</f>
        <v/>
      </c>
      <c r="CS160" s="3064">
        <f>SUMIF($D$5:$CQ$5,CS$5,$D160:$CQ160)</f>
        <v/>
      </c>
      <c r="CT160" s="3064">
        <f>SUMIF($D$5:$CQ$5,CT$5,$D160:$CQ160)+SUMIF($D$5:$BI$5,CR$5,$D160:$BI160)</f>
        <v/>
      </c>
      <c r="CU160" s="3064">
        <f>+CR160-CS160</f>
        <v/>
      </c>
      <c r="CV160" s="3064">
        <f>+CR160-CT160</f>
        <v/>
      </c>
      <c r="CW160" s="3064">
        <f>SUMIF($D$5:$CQ$5,CW$5,$D160:$CQ160)</f>
        <v/>
      </c>
      <c r="CX160" s="1958">
        <f>IFERROR(CR160/CW160-1, "-")</f>
        <v/>
      </c>
      <c r="CY160" s="1137" t="n"/>
      <c r="CZ160" s="3066" t="n">
        <v>2.154</v>
      </c>
      <c r="DA160" s="3064" t="n">
        <v>21.6655</v>
      </c>
      <c r="DB160" s="3064" t="n"/>
      <c r="DC160" s="3064" t="n"/>
      <c r="DD160" s="3064" t="n">
        <v>0.495</v>
      </c>
      <c r="DE160" s="1958">
        <f>+CZ160/DD160-1</f>
        <v/>
      </c>
      <c r="DF160" s="1958">
        <f>+DA160/DD160-1</f>
        <v/>
      </c>
      <c r="DG160" s="409">
        <f>+DB160/DD160-1</f>
        <v/>
      </c>
      <c r="DH160" s="409">
        <f>+DC160/DD160-1</f>
        <v/>
      </c>
      <c r="DI160" s="3051" t="n"/>
      <c r="DJ160" s="3041">
        <f>SUM(D160,J160,P160,V160,AD160,AL160,AU160,BC160,BK160,BT160,CB160,CJ160)-CR160</f>
        <v/>
      </c>
      <c r="DK160" s="3041">
        <f>SUM(E160,K160,Q160,W160,AE160,AM160,AV160,BD160,BL160,BU160,CC160,CK160)-CS160</f>
        <v/>
      </c>
      <c r="DL160" s="3041">
        <f>SUM(G160,M160,S160,AA160,AI160,AR160,AZ160,BH160,BQ160,BY160,CG160,CO160)-CW160</f>
        <v/>
      </c>
      <c r="DM160" s="3041">
        <f>SUM(D160,J160,P160,V160,AD160,AL160,AU160,BC160,,BN160,BV160,CD160,CL160)-CT160</f>
        <v/>
      </c>
      <c r="DN160" s="3051" t="n"/>
      <c r="DO160" s="3051" t="n"/>
      <c r="DP160" s="3067" t="n">
        <v>480000</v>
      </c>
      <c r="DQ160" s="3053">
        <f>-CR160+DP160/10^6</f>
        <v/>
      </c>
      <c r="DR160" s="3041">
        <f>SUM(E160,K160,Q160,W160,AE160,AM160,AV160,BD160,BL160,BU160,CC160,CK160)-CS160</f>
        <v/>
      </c>
      <c r="DS160" s="3041">
        <f>SUM(D160,J160,P160,V160,AD160,AL160,AU160,BC160,,BN160,BV160,CD160,CL160)-CT160</f>
        <v/>
      </c>
      <c r="DT160" s="3054" t="n"/>
      <c r="DU160" s="865" t="n">
        <v>0.015</v>
      </c>
      <c r="DV160" s="3055">
        <f>DU160-CJ160</f>
        <v/>
      </c>
      <c r="DX160" s="2878">
        <f>(CS160-CZ160)*10^6</f>
        <v/>
      </c>
      <c r="DY160" s="2878">
        <f>(CT160-DC160)*10^6</f>
        <v/>
      </c>
      <c r="DZ160" s="2878">
        <f>(CW160-DD160)*10^6</f>
        <v/>
      </c>
      <c r="EB160" s="3056" t="n"/>
    </row>
    <row collapsed="1" customHeight="1" ht="16" r="161" s="3">
      <c r="B161" s="2037" t="inlineStr">
        <is>
          <t>Achats de mat. et fournitures consom.</t>
        </is>
      </c>
      <c r="C161" s="1952" t="inlineStr">
        <is>
          <t>Opex155</t>
        </is>
      </c>
      <c r="D161" s="2975" t="n">
        <v>29.111114</v>
      </c>
      <c r="E161" s="2891" t="n">
        <v>20</v>
      </c>
      <c r="F161" s="2891" t="n">
        <v>9.111114000000001</v>
      </c>
      <c r="G161" s="2891" t="n">
        <v>17.398668</v>
      </c>
      <c r="H161" s="37" t="n">
        <v>0.6731806135963971</v>
      </c>
      <c r="I161" s="1031" t="n"/>
      <c r="J161" s="2975" t="n">
        <v>29.736661</v>
      </c>
      <c r="K161" s="2891" t="n">
        <v>20</v>
      </c>
      <c r="L161" s="2891" t="n">
        <v>9.736661000000002</v>
      </c>
      <c r="M161" s="2891" t="n">
        <v>18.255813</v>
      </c>
      <c r="N161" s="37" t="n">
        <v>0.6288872481329646</v>
      </c>
      <c r="O161" s="1031" t="n"/>
      <c r="P161" s="2975" t="n">
        <v>27.415341</v>
      </c>
      <c r="Q161" s="2891" t="n">
        <v>20</v>
      </c>
      <c r="R161" s="2891" t="n">
        <v>7.415341000000002</v>
      </c>
      <c r="S161" s="2891" t="n">
        <v>35.48663500000001</v>
      </c>
      <c r="T161" s="37" t="n">
        <v>-0.2274460229886548</v>
      </c>
      <c r="U161" s="3058" t="n"/>
      <c r="V161" s="2975" t="n">
        <v>26.164335</v>
      </c>
      <c r="W161" s="2891" t="n">
        <v>20</v>
      </c>
      <c r="X161" s="2891" t="n">
        <v>25</v>
      </c>
      <c r="Y161" s="2891" t="n">
        <v>6.164335000000001</v>
      </c>
      <c r="Z161" s="2891" t="n">
        <v>1.164335000000001</v>
      </c>
      <c r="AA161" s="2891" t="n">
        <v>20.012233</v>
      </c>
      <c r="AB161" s="37" t="n">
        <v>0.3074170683501438</v>
      </c>
      <c r="AC161" s="1031" t="n"/>
      <c r="AD161" s="2975" t="n">
        <v>29.010352</v>
      </c>
      <c r="AE161" s="2891" t="n">
        <v>20</v>
      </c>
      <c r="AF161" s="2891" t="n">
        <v>25</v>
      </c>
      <c r="AG161" s="2891" t="n">
        <v>9.010352000000001</v>
      </c>
      <c r="AH161" s="2891" t="n">
        <v>4.010352000000001</v>
      </c>
      <c r="AI161" s="2891" t="n">
        <v>35.952196</v>
      </c>
      <c r="AJ161" s="37" t="n">
        <v>-0.1930853959518912</v>
      </c>
      <c r="AK161" s="1031" t="n"/>
      <c r="AL161" s="2975" t="n">
        <v>24.004022</v>
      </c>
      <c r="AM161" s="2891" t="n">
        <v>20</v>
      </c>
      <c r="AN161" s="2891" t="n">
        <v>0</v>
      </c>
      <c r="AO161" s="2891" t="n">
        <v>0</v>
      </c>
      <c r="AP161" s="2891" t="n">
        <v>4.004021999999999</v>
      </c>
      <c r="AQ161" s="2891" t="n">
        <v>24.004022</v>
      </c>
      <c r="AR161" s="2891" t="n">
        <v>33.113755</v>
      </c>
      <c r="AS161" s="37" t="n">
        <v>-0.2751041976362995</v>
      </c>
      <c r="AT161" s="3059" t="n"/>
      <c r="AU161" s="2975" t="n"/>
      <c r="AV161" s="2891" t="n"/>
      <c r="AW161" s="2891" t="n"/>
      <c r="AX161" s="2891" t="n"/>
      <c r="AY161" s="2891" t="n"/>
      <c r="AZ161" s="2891" t="n"/>
      <c r="BA161" s="37" t="n"/>
      <c r="BB161" s="1031" t="n"/>
      <c r="BC161" s="2975" t="n"/>
      <c r="BD161" s="2891" t="n"/>
      <c r="BE161" s="2891" t="n"/>
      <c r="BF161" s="2891" t="n"/>
      <c r="BG161" s="2891" t="n"/>
      <c r="BH161" s="2891" t="n"/>
      <c r="BI161" s="37" t="n"/>
      <c r="BJ161" s="3058" t="n"/>
      <c r="BK161" s="2975" t="n"/>
      <c r="BL161" s="2891" t="n"/>
      <c r="BM161" s="2891" t="n"/>
      <c r="BN161" s="2891" t="n"/>
      <c r="BO161" s="2891" t="n"/>
      <c r="BP161" s="2891" t="n"/>
      <c r="BQ161" s="2891" t="n"/>
      <c r="BR161" s="37" t="n"/>
      <c r="BS161" s="3058" t="n"/>
      <c r="BT161" s="2975" t="n"/>
      <c r="BU161" s="2891" t="n"/>
      <c r="BV161" s="2891" t="n"/>
      <c r="BW161" s="2891" t="n"/>
      <c r="BX161" s="2891" t="n"/>
      <c r="BY161" s="2891" t="n"/>
      <c r="BZ161" s="37" t="n"/>
      <c r="CA161" s="3028" t="n"/>
      <c r="CB161" s="2975" t="n"/>
      <c r="CC161" s="2891" t="n"/>
      <c r="CD161" s="2891" t="n"/>
      <c r="CE161" s="2891" t="n"/>
      <c r="CF161" s="2891" t="n"/>
      <c r="CG161" s="2891" t="n"/>
      <c r="CH161" s="37" t="n"/>
      <c r="CI161" s="3028" t="n"/>
      <c r="CJ161" s="2975" t="n"/>
      <c r="CK161" s="2891" t="n"/>
      <c r="CL161" s="2891" t="n"/>
      <c r="CM161" s="2891" t="n"/>
      <c r="CN161" s="2891" t="n"/>
      <c r="CO161" s="2891" t="n"/>
      <c r="CP161" s="37" t="n"/>
      <c r="CQ161" s="1031" t="n"/>
      <c r="CR161" s="2975">
        <f>SUMIF($D$5:$CQ$5,CR$5,$D161:$CQ161)</f>
        <v/>
      </c>
      <c r="CS161" s="2891">
        <f>SUMIF($D$5:$CQ$5,CS$5,$D161:$CQ161)</f>
        <v/>
      </c>
      <c r="CT161" s="2891">
        <f>SUMIF($D$5:$CQ$5,CT$5,$D161:$CQ161)+SUMIF($D$5:$BI$5,CR$5,$D161:$BI161)</f>
        <v/>
      </c>
      <c r="CU161" s="2891">
        <f>+CR161-CS161</f>
        <v/>
      </c>
      <c r="CV161" s="2891">
        <f>+CR161-CT161</f>
        <v/>
      </c>
      <c r="CW161" s="2891">
        <f>SUMIF($D$5:$CQ$5,CW$5,$D161:$CQ161)</f>
        <v/>
      </c>
      <c r="CX161" s="37">
        <f>IFERROR(CR161/CW161-1, "-")</f>
        <v/>
      </c>
      <c r="CY161" s="1137" t="n"/>
      <c r="CZ161" s="3060" t="n">
        <v>240</v>
      </c>
      <c r="DA161" s="2891" t="n"/>
      <c r="DB161" s="2891" t="n"/>
      <c r="DC161" s="2891" t="n"/>
      <c r="DD161" s="2891" t="n">
        <v>179.114982</v>
      </c>
      <c r="DE161" s="37">
        <f>+CZ161/DD161-1</f>
        <v/>
      </c>
      <c r="DF161" s="37">
        <f>+DA161/DD161-1</f>
        <v/>
      </c>
      <c r="DG161" s="722">
        <f>+DB161/DD161-1</f>
        <v/>
      </c>
      <c r="DH161" s="722">
        <f>+DC161/DD161-1</f>
        <v/>
      </c>
      <c r="DI161" s="3051" t="n"/>
      <c r="DJ161" s="3041">
        <f>SUM(D161,J161,P161,V161,AD161,AL161,AU161,BC161,BK161,BT161,CB161,CJ161)-CR161</f>
        <v/>
      </c>
      <c r="DK161" s="3041">
        <f>SUM(E161,K161,Q161,W161,AE161,AM161,AV161,BD161,BL161,BU161,CC161,CK161)-CS161</f>
        <v/>
      </c>
      <c r="DL161" s="3041">
        <f>SUM(G161,M161,S161,AA161,AI161,AR161,AZ161,BH161,BQ161,BY161,CG161,CO161)-CW161</f>
        <v/>
      </c>
      <c r="DM161" s="3041">
        <f>SUM(D161,J161,P161,V161,AD161,AL161,AU161,BC161,,BN161,BV161,CD161,CL161)-CT161</f>
        <v/>
      </c>
      <c r="DN161" s="3051" t="n"/>
      <c r="DO161" s="3051" t="n"/>
      <c r="DP161" s="3061">
        <f>+DP162+DP163</f>
        <v/>
      </c>
      <c r="DQ161" s="3053">
        <f>-CR161+DP161/10^6</f>
        <v/>
      </c>
      <c r="DR161" s="3041">
        <f>SUM(E161,K161,Q161,W161,AE161,AM161,AV161,BD161,BL161,BU161,CC161,CK161)-CS161</f>
        <v/>
      </c>
      <c r="DS161" s="3041">
        <f>SUM(D161,J161,P161,V161,AD161,AL161,AU161,BC161,,BN161,BV161,CD161,CL161)-CT161</f>
        <v/>
      </c>
      <c r="DT161" s="3054" t="n"/>
      <c r="DU161" s="863" t="n">
        <v>4.057447</v>
      </c>
      <c r="DV161" s="3055">
        <f>DU161-CJ161</f>
        <v/>
      </c>
      <c r="DX161" s="2878">
        <f>(CS161-CZ161)*10^6</f>
        <v/>
      </c>
      <c r="DY161" s="2878">
        <f>(CT161-DC161)*10^6</f>
        <v/>
      </c>
      <c r="DZ161" s="2878">
        <f>(CW161-DD161)*10^6</f>
        <v/>
      </c>
      <c r="EB161" s="3056" t="n"/>
    </row>
    <row customFormat="1" customHeight="1" hidden="1" ht="16" outlineLevel="1" r="162" s="424">
      <c r="A162" s="406" t="n"/>
      <c r="B162" s="1986" t="inlineStr">
        <is>
          <t>FOURNITURES DE BUREAU NON STOC</t>
        </is>
      </c>
      <c r="C162" s="2272" t="inlineStr">
        <is>
          <t>Opex156</t>
        </is>
      </c>
      <c r="D162" s="3086" t="n">
        <v>1.961394</v>
      </c>
      <c r="E162" s="3064" t="n">
        <v>3</v>
      </c>
      <c r="F162" s="3064" t="n"/>
      <c r="G162" s="3064" t="n">
        <v>0.984665</v>
      </c>
      <c r="H162" s="1958" t="n"/>
      <c r="I162" s="1031" t="n"/>
      <c r="J162" s="3086" t="n">
        <v>1.477668</v>
      </c>
      <c r="K162" s="3064" t="n">
        <v>3</v>
      </c>
      <c r="L162" s="3064" t="n"/>
      <c r="M162" s="3064" t="n">
        <v>2.209335</v>
      </c>
      <c r="N162" s="1958" t="n"/>
      <c r="O162" s="938" t="n"/>
      <c r="P162" s="3086" t="n">
        <v>1.903423</v>
      </c>
      <c r="Q162" s="3064" t="n">
        <v>3</v>
      </c>
      <c r="R162" s="3064" t="n"/>
      <c r="S162" s="3064" t="n">
        <v>1.772195</v>
      </c>
      <c r="T162" s="1958" t="n"/>
      <c r="U162" s="3058" t="n"/>
      <c r="V162" s="3086" t="n">
        <v>0.871543</v>
      </c>
      <c r="W162" s="3064" t="n">
        <v>3</v>
      </c>
      <c r="X162" s="3064" t="n">
        <v>3</v>
      </c>
      <c r="Y162" s="3064" t="n"/>
      <c r="Z162" s="3064" t="n"/>
      <c r="AA162" s="3064" t="n">
        <v>2.008339</v>
      </c>
      <c r="AB162" s="1958" t="n"/>
      <c r="AC162" s="938" t="n"/>
      <c r="AD162" s="3086" t="n">
        <v>1.725862</v>
      </c>
      <c r="AE162" s="3064" t="n">
        <v>3</v>
      </c>
      <c r="AF162" s="3064" t="n">
        <v>3</v>
      </c>
      <c r="AG162" s="3064" t="n"/>
      <c r="AH162" s="3064" t="n"/>
      <c r="AI162" s="3064" t="n">
        <v>1.95248</v>
      </c>
      <c r="AJ162" s="1958" t="n"/>
      <c r="AK162" s="938" t="n"/>
      <c r="AL162" s="3086" t="n">
        <v>-3.458856</v>
      </c>
      <c r="AM162" s="3064" t="n">
        <v>3</v>
      </c>
      <c r="AN162" s="3064" t="n"/>
      <c r="AO162" s="3064" t="n"/>
      <c r="AP162" s="3064" t="n"/>
      <c r="AQ162" s="3064" t="n"/>
      <c r="AR162" s="3064" t="n"/>
      <c r="AS162" s="1958" t="n"/>
      <c r="AT162" s="3059" t="n"/>
      <c r="AU162" s="3086" t="n"/>
      <c r="AV162" s="3064" t="n"/>
      <c r="AW162" s="3064" t="n"/>
      <c r="AX162" s="3064" t="n"/>
      <c r="AY162" s="3064" t="n"/>
      <c r="AZ162" s="3064" t="n"/>
      <c r="BA162" s="1958" t="n"/>
      <c r="BB162" s="938" t="n"/>
      <c r="BC162" s="3086" t="n"/>
      <c r="BD162" s="3064" t="n"/>
      <c r="BE162" s="3064" t="n"/>
      <c r="BF162" s="3064" t="n"/>
      <c r="BG162" s="3064" t="n"/>
      <c r="BH162" s="3064" t="n"/>
      <c r="BI162" s="1958" t="n"/>
      <c r="BJ162" s="3065" t="n"/>
      <c r="BK162" s="3086" t="n"/>
      <c r="BL162" s="3064" t="n"/>
      <c r="BM162" s="3064" t="n"/>
      <c r="BN162" s="3064" t="n"/>
      <c r="BO162" s="3064" t="n"/>
      <c r="BP162" s="3064" t="n"/>
      <c r="BQ162" s="3064" t="n"/>
      <c r="BR162" s="1958" t="n"/>
      <c r="BS162" s="3065" t="n"/>
      <c r="BT162" s="3086" t="n"/>
      <c r="BU162" s="3064" t="n"/>
      <c r="BV162" s="3064" t="n"/>
      <c r="BW162" s="3064" t="n"/>
      <c r="BX162" s="3064" t="n"/>
      <c r="BY162" s="3064" t="n"/>
      <c r="BZ162" s="1958" t="n"/>
      <c r="CA162" s="3028" t="n"/>
      <c r="CB162" s="3086" t="n"/>
      <c r="CC162" s="3064" t="n"/>
      <c r="CD162" s="3064" t="n"/>
      <c r="CE162" s="3064" t="n"/>
      <c r="CF162" s="3064" t="n"/>
      <c r="CG162" s="3064" t="n"/>
      <c r="CH162" s="1958" t="n"/>
      <c r="CI162" s="3028" t="n"/>
      <c r="CJ162" s="3086" t="n"/>
      <c r="CK162" s="3064" t="n"/>
      <c r="CL162" s="3064" t="n"/>
      <c r="CM162" s="3064" t="n"/>
      <c r="CN162" s="3064" t="n"/>
      <c r="CO162" s="3064" t="n"/>
      <c r="CP162" s="1958" t="n"/>
      <c r="CQ162" s="938" t="n"/>
      <c r="CR162" s="3063">
        <f>SUMIF($D$5:$CQ$5,CR$5,$D162:$CQ162)</f>
        <v/>
      </c>
      <c r="CS162" s="3064">
        <f>SUMIF($D$5:$CQ$5,CS$5,$D162:$CQ162)</f>
        <v/>
      </c>
      <c r="CT162" s="3064">
        <f>SUMIF($D$5:$CQ$5,CT$5,$D162:$CQ162)+SUMIF($D$5:$BI$5,CR$5,$D162:$BI162)</f>
        <v/>
      </c>
      <c r="CU162" s="3064">
        <f>+CR162-CS162</f>
        <v/>
      </c>
      <c r="CV162" s="3064">
        <f>+CR162-CT162</f>
        <v/>
      </c>
      <c r="CW162" s="3064">
        <f>SUMIF($D$5:$CQ$5,CW$5,$D162:$CQ162)</f>
        <v/>
      </c>
      <c r="CX162" s="1958">
        <f>IFERROR(CR162/CW162-1, "-")</f>
        <v/>
      </c>
      <c r="CY162" s="1137" t="n"/>
      <c r="CZ162" s="3066" t="n">
        <v>36</v>
      </c>
      <c r="DA162" s="3064" t="n">
        <v>32.342485</v>
      </c>
      <c r="DB162" s="3064" t="n"/>
      <c r="DC162" s="3064" t="n"/>
      <c r="DD162" s="3064" t="n">
        <v>-17.455569</v>
      </c>
      <c r="DE162" s="1958">
        <f>+CZ162/DD162-1</f>
        <v/>
      </c>
      <c r="DF162" s="1958">
        <f>+DA162/DD162-1</f>
        <v/>
      </c>
      <c r="DG162" s="409">
        <f>+DB162/DD162-1</f>
        <v/>
      </c>
      <c r="DH162" s="409">
        <f>+DC162/DD162-1</f>
        <v/>
      </c>
      <c r="DI162" s="3051" t="n"/>
      <c r="DJ162" s="3041">
        <f>SUM(D162,J162,P162,V162,AD162,AL162,AU162,BC162,BK162,BT162,CB162,CJ162)-CR162</f>
        <v/>
      </c>
      <c r="DK162" s="3041">
        <f>SUM(E162,K162,Q162,W162,AE162,AM162,AV162,BD162,BL162,BU162,CC162,CK162)-CS162</f>
        <v/>
      </c>
      <c r="DL162" s="3041">
        <f>SUM(G162,M162,S162,AA162,AI162,AR162,AZ162,BH162,BQ162,BY162,CG162,CO162)-CW162</f>
        <v/>
      </c>
      <c r="DM162" s="3041">
        <f>SUM(D162,J162,P162,V162,AD162,AL162,AU162,BC162,,BN162,BV162,CD162,CL162)-CT162</f>
        <v/>
      </c>
      <c r="DN162" s="3051" t="n"/>
      <c r="DO162" s="3051" t="n"/>
      <c r="DP162" s="3090" t="n">
        <v>12679732</v>
      </c>
      <c r="DQ162" s="3053">
        <f>-CR162+DP162/10^6</f>
        <v/>
      </c>
      <c r="DR162" s="3041">
        <f>SUM(E162,K162,Q162,W162,AE162,AM162,AV162,BD162,BL162,BU162,CC162,CK162)-CS162</f>
        <v/>
      </c>
      <c r="DS162" s="3041">
        <f>SUM(D162,J162,P162,V162,AD162,AL162,AU162,BC162,,BN162,BV162,CD162,CL162)-CT162</f>
        <v/>
      </c>
      <c r="DT162" s="3054" t="n"/>
      <c r="DU162" s="865" t="n">
        <v>-30.135301</v>
      </c>
      <c r="DV162" s="3055">
        <f>DU162-CJ162</f>
        <v/>
      </c>
      <c r="DX162" s="2878">
        <f>(CS162-CZ162)*10^6</f>
        <v/>
      </c>
      <c r="DY162" s="2878">
        <f>(CT162-DC162)*10^6</f>
        <v/>
      </c>
      <c r="DZ162" s="2878">
        <f>(CW162-DD162)*10^6</f>
        <v/>
      </c>
      <c r="EB162" s="3056" t="n"/>
    </row>
    <row customFormat="1" customHeight="1" hidden="1" ht="16" outlineLevel="1" r="163" s="424">
      <c r="A163" s="406" t="n"/>
      <c r="B163" s="1986" t="inlineStr">
        <is>
          <t>ACHATS  PETIT MATERIEL ET OUTIL</t>
        </is>
      </c>
      <c r="C163" s="2272" t="inlineStr">
        <is>
          <t>Opex157</t>
        </is>
      </c>
      <c r="D163" s="3076" t="n">
        <v>27.14972</v>
      </c>
      <c r="E163" s="3064" t="n">
        <v>17</v>
      </c>
      <c r="F163" s="3064" t="n"/>
      <c r="G163" s="3064" t="n">
        <v>16.414003</v>
      </c>
      <c r="H163" s="1958" t="n"/>
      <c r="I163" s="1031" t="n"/>
      <c r="J163" s="3076" t="n">
        <v>28.258993</v>
      </c>
      <c r="K163" s="3064" t="n">
        <v>17</v>
      </c>
      <c r="L163" s="3064" t="n"/>
      <c r="M163" s="3064" t="n">
        <v>16.046478</v>
      </c>
      <c r="N163" s="1958" t="n"/>
      <c r="O163" s="938" t="n"/>
      <c r="P163" s="3076" t="n">
        <v>25.511918</v>
      </c>
      <c r="Q163" s="3064" t="n">
        <v>17</v>
      </c>
      <c r="R163" s="3064" t="n"/>
      <c r="S163" s="3064" t="n">
        <v>33.71444</v>
      </c>
      <c r="T163" s="1958" t="n"/>
      <c r="U163" s="3058" t="n"/>
      <c r="V163" s="3076" t="n">
        <v>25.292792</v>
      </c>
      <c r="W163" s="3064" t="n">
        <v>17</v>
      </c>
      <c r="X163" s="3064" t="n">
        <v>22</v>
      </c>
      <c r="Y163" s="3064" t="n"/>
      <c r="Z163" s="3064" t="n"/>
      <c r="AA163" s="3064" t="n">
        <v>18.003894</v>
      </c>
      <c r="AB163" s="1958" t="n"/>
      <c r="AC163" s="938" t="n"/>
      <c r="AD163" s="3076" t="n">
        <v>27.28449</v>
      </c>
      <c r="AE163" s="3064" t="n">
        <v>17</v>
      </c>
      <c r="AF163" s="3064" t="n">
        <v>22</v>
      </c>
      <c r="AG163" s="3064" t="n"/>
      <c r="AH163" s="3064" t="n"/>
      <c r="AI163" s="3064" t="n">
        <v>33.999716</v>
      </c>
      <c r="AJ163" s="1958" t="n"/>
      <c r="AK163" s="938" t="n"/>
      <c r="AL163" s="3076" t="n">
        <v>27.462878</v>
      </c>
      <c r="AM163" s="3064" t="n">
        <v>17</v>
      </c>
      <c r="AN163" s="3064" t="n"/>
      <c r="AO163" s="3064" t="n"/>
      <c r="AP163" s="3064" t="n"/>
      <c r="AQ163" s="3064" t="n"/>
      <c r="AR163" s="3064" t="n"/>
      <c r="AS163" s="1958" t="n"/>
      <c r="AT163" s="3059" t="n"/>
      <c r="AU163" s="3076" t="n"/>
      <c r="AV163" s="3064" t="n"/>
      <c r="AW163" s="3064" t="n"/>
      <c r="AX163" s="3064" t="n"/>
      <c r="AY163" s="3064" t="n"/>
      <c r="AZ163" s="3064" t="n"/>
      <c r="BA163" s="1958" t="n"/>
      <c r="BB163" s="938" t="n"/>
      <c r="BC163" s="3076" t="n"/>
      <c r="BD163" s="3064" t="n"/>
      <c r="BE163" s="3064" t="n"/>
      <c r="BF163" s="3064" t="n"/>
      <c r="BG163" s="3064" t="n"/>
      <c r="BH163" s="3064" t="n"/>
      <c r="BI163" s="1958" t="n"/>
      <c r="BJ163" s="3065" t="n"/>
      <c r="BK163" s="3076" t="n"/>
      <c r="BL163" s="3064" t="n"/>
      <c r="BM163" s="3064" t="n"/>
      <c r="BN163" s="3064" t="n"/>
      <c r="BO163" s="3064" t="n"/>
      <c r="BP163" s="3064" t="n"/>
      <c r="BQ163" s="3064" t="n"/>
      <c r="BR163" s="1958" t="n"/>
      <c r="BS163" s="3065" t="n"/>
      <c r="BT163" s="3076" t="n"/>
      <c r="BU163" s="3064" t="n"/>
      <c r="BV163" s="3064" t="n"/>
      <c r="BW163" s="3064" t="n"/>
      <c r="BX163" s="3064" t="n"/>
      <c r="BY163" s="3064" t="n"/>
      <c r="BZ163" s="1958" t="n"/>
      <c r="CA163" s="3028" t="n"/>
      <c r="CB163" s="3076" t="n"/>
      <c r="CC163" s="3064" t="n"/>
      <c r="CD163" s="3064" t="n"/>
      <c r="CE163" s="3064" t="n"/>
      <c r="CF163" s="3064" t="n"/>
      <c r="CG163" s="3064" t="n"/>
      <c r="CH163" s="1958" t="n"/>
      <c r="CI163" s="3028" t="n"/>
      <c r="CJ163" s="3076" t="n"/>
      <c r="CK163" s="3064" t="n"/>
      <c r="CL163" s="3064" t="n"/>
      <c r="CM163" s="3064" t="n"/>
      <c r="CN163" s="3064" t="n"/>
      <c r="CO163" s="3064" t="n"/>
      <c r="CP163" s="1958" t="n"/>
      <c r="CQ163" s="938" t="n"/>
      <c r="CR163" s="3063">
        <f>SUMIF($D$5:$CQ$5,CR$5,$D163:$CQ163)</f>
        <v/>
      </c>
      <c r="CS163" s="3064">
        <f>SUMIF($D$5:$CQ$5,CS$5,$D163:$CQ163)</f>
        <v/>
      </c>
      <c r="CT163" s="3064">
        <f>SUMIF($D$5:$CQ$5,CT$5,$D163:$CQ163)+SUMIF($D$5:$BI$5,CR$5,$D163:$BI163)</f>
        <v/>
      </c>
      <c r="CU163" s="3064">
        <f>+CR163-CS163</f>
        <v/>
      </c>
      <c r="CV163" s="3064">
        <f>+CR163-CT163</f>
        <v/>
      </c>
      <c r="CW163" s="3064">
        <f>SUMIF($D$5:$CQ$5,CW$5,$D163:$CQ163)</f>
        <v/>
      </c>
      <c r="CX163" s="1958">
        <f>IFERROR(CR163/CW163-1, "-")</f>
        <v/>
      </c>
      <c r="CY163" s="1137" t="n"/>
      <c r="CZ163" s="3066" t="n">
        <v>204</v>
      </c>
      <c r="DA163" s="3064" t="n">
        <v>278.920631</v>
      </c>
      <c r="DB163" s="3064" t="n"/>
      <c r="DC163" s="3064" t="n"/>
      <c r="DD163" s="3064" t="n">
        <v>196.570551</v>
      </c>
      <c r="DE163" s="1958">
        <f>+CZ163/DD163-1</f>
        <v/>
      </c>
      <c r="DF163" s="1958">
        <f>+DA163/DD163-1</f>
        <v/>
      </c>
      <c r="DG163" s="409">
        <f>+DB163/DD163-1</f>
        <v/>
      </c>
      <c r="DH163" s="409">
        <f>+DC163/DD163-1</f>
        <v/>
      </c>
      <c r="DI163" s="3051" t="n"/>
      <c r="DJ163" s="3041">
        <f>SUM(D163,J163,P163,V163,AD163,AL163,AU163,BC163,BK163,BT163,CB163,CJ163)-CR163</f>
        <v/>
      </c>
      <c r="DK163" s="3041">
        <f>SUM(E163,K163,Q163,W163,AE163,AM163,AV163,BD163,BL163,BU163,CC163,CK163)-CS163</f>
        <v/>
      </c>
      <c r="DL163" s="3041">
        <f>SUM(G163,M163,S163,AA163,AI163,AR163,AZ163,BH163,BQ163,BY163,CG163,CO163)-CW163</f>
        <v/>
      </c>
      <c r="DM163" s="3041">
        <f>SUM(D163,J163,P163,V163,AD163,AL163,AU163,BC163,,BN163,BV163,CD163,CL163)-CT163</f>
        <v/>
      </c>
      <c r="DN163" s="3051" t="n"/>
      <c r="DO163" s="3051" t="n"/>
      <c r="DP163" s="3085" t="n">
        <v>162377803</v>
      </c>
      <c r="DQ163" s="3053">
        <f>-CR163+DP163/10^6</f>
        <v/>
      </c>
      <c r="DR163" s="3041">
        <f>SUM(E163,K163,Q163,W163,AE163,AM163,AV163,BD163,BL163,BU163,CC163,CK163)-CS163</f>
        <v/>
      </c>
      <c r="DS163" s="3041">
        <f>SUM(D163,J163,P163,V163,AD163,AL163,AU163,BC163,,BN163,BV163,CD163,CL163)-CT163</f>
        <v/>
      </c>
      <c r="DT163" s="3054" t="n"/>
      <c r="DU163" s="865" t="n">
        <v>34.192748</v>
      </c>
      <c r="DV163" s="3055">
        <f>DU163-CJ163</f>
        <v/>
      </c>
      <c r="DX163" s="2878">
        <f>(CS163-CZ163)*10^6</f>
        <v/>
      </c>
      <c r="DY163" s="2878">
        <f>(CT163-DC163)*10^6</f>
        <v/>
      </c>
      <c r="DZ163" s="2878">
        <f>(CW163-DD163)*10^6</f>
        <v/>
      </c>
      <c r="EB163" s="3056" t="n"/>
    </row>
    <row customFormat="1" customHeight="1" hidden="1" ht="16" outlineLevel="1" r="164" s="865">
      <c r="A164" s="863" t="n"/>
      <c r="B164" s="1998" t="inlineStr">
        <is>
          <t>Contrainte : Identification</t>
        </is>
      </c>
      <c r="C164" s="2272" t="inlineStr">
        <is>
          <t>Opex158</t>
        </is>
      </c>
      <c r="D164" s="3111" t="n"/>
      <c r="E164" s="3112" t="n">
        <v>0</v>
      </c>
      <c r="F164" s="3112" t="n"/>
      <c r="G164" s="3112" t="n">
        <v>0</v>
      </c>
      <c r="H164" s="2000" t="n"/>
      <c r="I164" s="1942" t="n"/>
      <c r="J164" s="3111" t="n"/>
      <c r="K164" s="3112" t="n">
        <v>0</v>
      </c>
      <c r="L164" s="3112" t="n"/>
      <c r="M164" s="3112" t="n">
        <v>0</v>
      </c>
      <c r="N164" s="2000" t="n"/>
      <c r="O164" s="2001" t="n"/>
      <c r="P164" s="3111" t="n"/>
      <c r="Q164" s="3112" t="n">
        <v>0</v>
      </c>
      <c r="R164" s="3112" t="n"/>
      <c r="S164" s="3112" t="n">
        <v>0</v>
      </c>
      <c r="T164" s="2000" t="n"/>
      <c r="U164" s="3113" t="n"/>
      <c r="V164" s="3111" t="n"/>
      <c r="W164" s="3112" t="n">
        <v>0</v>
      </c>
      <c r="X164" s="3112" t="n">
        <v>0</v>
      </c>
      <c r="Y164" s="3112" t="n"/>
      <c r="Z164" s="3112" t="n"/>
      <c r="AA164" s="3112" t="n">
        <v>0</v>
      </c>
      <c r="AB164" s="2000" t="n"/>
      <c r="AC164" s="2001" t="n"/>
      <c r="AD164" s="3111" t="n"/>
      <c r="AE164" s="3112" t="n">
        <v>0</v>
      </c>
      <c r="AF164" s="3112" t="n">
        <v>0</v>
      </c>
      <c r="AG164" s="3112" t="n"/>
      <c r="AH164" s="3112" t="n"/>
      <c r="AI164" s="3112" t="n">
        <v>0</v>
      </c>
      <c r="AJ164" s="2000" t="n"/>
      <c r="AK164" s="2001" t="n"/>
      <c r="AL164" s="3111" t="n"/>
      <c r="AM164" s="3112" t="n">
        <v>0</v>
      </c>
      <c r="AN164" s="3112" t="n"/>
      <c r="AO164" s="3112" t="n"/>
      <c r="AP164" s="3112" t="n"/>
      <c r="AQ164" s="3112" t="n"/>
      <c r="AR164" s="3112" t="n"/>
      <c r="AS164" s="2000" t="n"/>
      <c r="AT164" s="3114" t="n"/>
      <c r="AU164" s="3111" t="n"/>
      <c r="AV164" s="3112" t="n"/>
      <c r="AW164" s="3112" t="n"/>
      <c r="AX164" s="3112" t="n"/>
      <c r="AY164" s="3112" t="n"/>
      <c r="AZ164" s="3112" t="n"/>
      <c r="BA164" s="2000" t="n"/>
      <c r="BB164" s="2001" t="n"/>
      <c r="BC164" s="3111" t="n"/>
      <c r="BD164" s="3112" t="n"/>
      <c r="BE164" s="3112" t="n"/>
      <c r="BF164" s="3112" t="n"/>
      <c r="BG164" s="3112" t="n"/>
      <c r="BH164" s="3112" t="n"/>
      <c r="BI164" s="2000" t="n"/>
      <c r="BJ164" s="3116" t="n"/>
      <c r="BK164" s="3111" t="n"/>
      <c r="BL164" s="3112" t="n"/>
      <c r="BM164" s="3112" t="n"/>
      <c r="BN164" s="3112" t="n"/>
      <c r="BO164" s="3112" t="n"/>
      <c r="BP164" s="3112" t="n"/>
      <c r="BQ164" s="3112" t="n"/>
      <c r="BR164" s="2000" t="n"/>
      <c r="BS164" s="3116" t="n"/>
      <c r="BT164" s="3111" t="n"/>
      <c r="BU164" s="3112" t="n"/>
      <c r="BV164" s="3112" t="n"/>
      <c r="BW164" s="3112" t="n"/>
      <c r="BX164" s="3112" t="n"/>
      <c r="BY164" s="3112" t="n"/>
      <c r="BZ164" s="2000" t="n"/>
      <c r="CA164" s="3028" t="n"/>
      <c r="CB164" s="3111" t="n"/>
      <c r="CC164" s="3112" t="n"/>
      <c r="CD164" s="3112" t="n"/>
      <c r="CE164" s="3112" t="n"/>
      <c r="CF164" s="3112" t="n"/>
      <c r="CG164" s="3112" t="n"/>
      <c r="CH164" s="2000" t="n"/>
      <c r="CI164" s="3028" t="n"/>
      <c r="CJ164" s="3111" t="n"/>
      <c r="CK164" s="3112" t="n"/>
      <c r="CL164" s="3112" t="n"/>
      <c r="CM164" s="3112" t="n"/>
      <c r="CN164" s="3112" t="n"/>
      <c r="CO164" s="3112" t="n"/>
      <c r="CP164" s="2000" t="n"/>
      <c r="CQ164" s="2001" t="n"/>
      <c r="CR164" s="3111">
        <f>SUMIF($D$5:$CQ$5,CR$5,$D164:$CQ164)</f>
        <v/>
      </c>
      <c r="CS164" s="3112">
        <f>SUMIF($D$5:$CQ$5,CS$5,$D164:$CQ164)</f>
        <v/>
      </c>
      <c r="CT164" s="3112">
        <f>SUMIF($D$5:$CQ$5,CT$5,$D164:$CQ164)+SUMIF($D$5:$BI$5,CR$5,$D164:$BI164)</f>
        <v/>
      </c>
      <c r="CU164" s="3112">
        <f>+CR164-CS164</f>
        <v/>
      </c>
      <c r="CV164" s="3112">
        <f>+CR164-CT164</f>
        <v/>
      </c>
      <c r="CW164" s="3112">
        <f>SUMIF($D$5:$CQ$5,CW$5,$D164:$CQ164)</f>
        <v/>
      </c>
      <c r="CX164" s="2000">
        <f>IFERROR(CR164/CW164-1, "-")</f>
        <v/>
      </c>
      <c r="CY164" s="1945" t="n"/>
      <c r="CZ164" s="3117" t="n">
        <v>0</v>
      </c>
      <c r="DA164" s="3112" t="n">
        <v>0</v>
      </c>
      <c r="DB164" s="3112" t="n"/>
      <c r="DC164" s="3112" t="n"/>
      <c r="DD164" s="3112" t="n">
        <v>0</v>
      </c>
      <c r="DE164" s="2000" t="n"/>
      <c r="DF164" s="2000" t="n"/>
      <c r="DG164" s="2274" t="n"/>
      <c r="DH164" s="2274" t="n"/>
      <c r="DI164" s="3051" t="n"/>
      <c r="DJ164" s="3041">
        <f>SUM(D164,J164,P164,V164,AD164,AL164,AU164,BC164,BK164,BT164,CB164,CJ164)-CR164</f>
        <v/>
      </c>
      <c r="DK164" s="3041">
        <f>SUM(E164,K164,Q164,W164,AE164,AM164,AV164,BD164,BL164,BU164,CC164,CK164)-CS164</f>
        <v/>
      </c>
      <c r="DL164" s="3041">
        <f>SUM(G164,M164,S164,AA164,AI164,AR164,AZ164,BH164,BQ164,BY164,CG164,CO164)-CW164</f>
        <v/>
      </c>
      <c r="DM164" s="3041">
        <f>SUM(D164,J164,P164,V164,AD164,AL164,AU164,BC164,,BN164,BV164,CD164,CL164)-CT164</f>
        <v/>
      </c>
      <c r="DN164" s="3051" t="n"/>
      <c r="DO164" s="3051" t="n"/>
      <c r="DP164" s="3118" t="n"/>
      <c r="DQ164" s="3053">
        <f>-CR164+DP164/10^6</f>
        <v/>
      </c>
      <c r="DR164" s="3041">
        <f>SUM(E164,K164,Q164,W164,AE164,AM164,AV164,BD164,BL164,BU164,CC164,CK164)-CS164</f>
        <v/>
      </c>
      <c r="DS164" s="3041">
        <f>SUM(D164,J164,P164,V164,AD164,AL164,AU164,BC164,,BN164,BV164,CD164,CL164)-CT164</f>
        <v/>
      </c>
      <c r="DT164" s="3054" t="n"/>
      <c r="DV164" s="3055">
        <f>DU164-CJ164</f>
        <v/>
      </c>
      <c r="DX164" s="2878">
        <f>(CS164-CZ164)*10^6</f>
        <v/>
      </c>
      <c r="DY164" s="2878">
        <f>(CT164-DC164)*10^6</f>
        <v/>
      </c>
      <c r="DZ164" s="2878">
        <f>(CW164-DD164)*10^6</f>
        <v/>
      </c>
      <c r="EB164" s="3056" t="n"/>
    </row>
    <row collapsed="1" customHeight="1" ht="9" r="165" s="3">
      <c r="B165" s="2023" t="n"/>
      <c r="C165" s="1952" t="inlineStr">
        <is>
          <t>Opex159</t>
        </is>
      </c>
      <c r="D165" s="3139" t="n"/>
      <c r="E165" s="3140" t="n"/>
      <c r="F165" s="3140" t="n"/>
      <c r="G165" s="3140" t="n"/>
      <c r="H165" s="197" t="n"/>
      <c r="I165" s="1100" t="n"/>
      <c r="J165" s="3139" t="n"/>
      <c r="K165" s="3140" t="n"/>
      <c r="L165" s="3140" t="n"/>
      <c r="M165" s="3140" t="n"/>
      <c r="N165" s="197" t="n"/>
      <c r="O165" s="1100" t="n"/>
      <c r="P165" s="3139" t="n"/>
      <c r="Q165" s="3140" t="n"/>
      <c r="R165" s="3140" t="n"/>
      <c r="S165" s="3140" t="n"/>
      <c r="T165" s="197" t="n"/>
      <c r="U165" s="3141" t="n"/>
      <c r="V165" s="3139" t="n"/>
      <c r="W165" s="3140" t="n"/>
      <c r="X165" s="3140" t="n"/>
      <c r="Y165" s="3140" t="n"/>
      <c r="Z165" s="3140" t="n"/>
      <c r="AA165" s="3140" t="n"/>
      <c r="AB165" s="197" t="n"/>
      <c r="AC165" s="1100" t="n"/>
      <c r="AD165" s="3139" t="n"/>
      <c r="AE165" s="3140" t="n"/>
      <c r="AF165" s="3140" t="n"/>
      <c r="AG165" s="3140" t="n"/>
      <c r="AH165" s="3140" t="n"/>
      <c r="AI165" s="3140" t="n"/>
      <c r="AJ165" s="197" t="n"/>
      <c r="AK165" s="1100" t="n"/>
      <c r="AL165" s="3170" t="n"/>
      <c r="AM165" s="3140" t="n"/>
      <c r="AN165" s="3140" t="n"/>
      <c r="AO165" s="3140" t="n"/>
      <c r="AP165" s="3140" t="n"/>
      <c r="AQ165" s="3140" t="n"/>
      <c r="AR165" s="3140" t="n"/>
      <c r="AS165" s="197" t="n"/>
      <c r="AT165" s="3142" t="n"/>
      <c r="AU165" s="3170" t="n"/>
      <c r="AV165" s="3140" t="n"/>
      <c r="AW165" s="3140" t="n"/>
      <c r="AX165" s="3140" t="n"/>
      <c r="AY165" s="3140" t="n"/>
      <c r="AZ165" s="3140" t="n"/>
      <c r="BA165" s="197" t="n"/>
      <c r="BB165" s="1100" t="n"/>
      <c r="BC165" s="3170" t="n"/>
      <c r="BD165" s="3140" t="n"/>
      <c r="BE165" s="3140" t="n"/>
      <c r="BF165" s="3140" t="n"/>
      <c r="BG165" s="3140" t="n"/>
      <c r="BH165" s="3140" t="n"/>
      <c r="BI165" s="197" t="n"/>
      <c r="BJ165" s="3141" t="n"/>
      <c r="BK165" s="3170" t="n"/>
      <c r="BL165" s="3140" t="n"/>
      <c r="BM165" s="3140" t="n"/>
      <c r="BN165" s="3140" t="n"/>
      <c r="BO165" s="3140" t="n"/>
      <c r="BP165" s="3140" t="n"/>
      <c r="BQ165" s="3140" t="n"/>
      <c r="BR165" s="197" t="n"/>
      <c r="BS165" s="3141" t="n"/>
      <c r="BT165" s="3170" t="n"/>
      <c r="BU165" s="3140" t="n"/>
      <c r="BV165" s="3140" t="n"/>
      <c r="BW165" s="3140" t="n"/>
      <c r="BX165" s="3140" t="n"/>
      <c r="BY165" s="3140" t="n"/>
      <c r="BZ165" s="197" t="n"/>
      <c r="CA165" s="3028" t="n"/>
      <c r="CB165" s="3170" t="n"/>
      <c r="CC165" s="3140" t="n"/>
      <c r="CD165" s="3140" t="n"/>
      <c r="CE165" s="3140" t="n"/>
      <c r="CF165" s="3140" t="n"/>
      <c r="CG165" s="3140" t="n"/>
      <c r="CH165" s="197" t="n"/>
      <c r="CI165" s="3028" t="n"/>
      <c r="CJ165" s="3170" t="n"/>
      <c r="CK165" s="3140" t="n"/>
      <c r="CL165" s="3140" t="n"/>
      <c r="CM165" s="3140" t="n"/>
      <c r="CN165" s="3140" t="n"/>
      <c r="CO165" s="3140" t="n"/>
      <c r="CP165" s="197" t="n"/>
      <c r="CQ165" s="1100" t="n"/>
      <c r="CR165" s="3139" t="n"/>
      <c r="CS165" s="3140" t="n"/>
      <c r="CT165" s="3140">
        <f>SUMIF($D$5:$CQ$5,CT$5,$D165:$CQ165)+SUMIF($D$5:$BI$5,CR$5,$D165:$BI165)</f>
        <v/>
      </c>
      <c r="CU165" s="3140" t="n"/>
      <c r="CV165" s="3140" t="n"/>
      <c r="CW165" s="3140" t="n"/>
      <c r="CX165" s="197">
        <f>IFERROR(CR165/CW165-1, "-")</f>
        <v/>
      </c>
      <c r="CY165" s="1137" t="n"/>
      <c r="CZ165" s="3143" t="n"/>
      <c r="DA165" s="3140" t="n"/>
      <c r="DB165" s="3140" t="n"/>
      <c r="DC165" s="3140" t="n"/>
      <c r="DD165" s="3140" t="n"/>
      <c r="DE165" s="197" t="n"/>
      <c r="DF165" s="197" t="n"/>
      <c r="DG165" s="407" t="n"/>
      <c r="DH165" s="407" t="n"/>
      <c r="DI165" s="3051" t="n"/>
      <c r="DJ165" s="3041">
        <f>SUM(D165,J165,P165,V165,AD165,AL165,AU165,BC165,BK165,BT165,CB165,CJ165)-CR165</f>
        <v/>
      </c>
      <c r="DK165" s="3041">
        <f>SUM(E165,K165,Q165,W165,AE165,AM165,AV165,BD165,BL165,BU165,CC165,CK165)-CS165</f>
        <v/>
      </c>
      <c r="DL165" s="3041">
        <f>SUM(G165,M165,S165,AA165,AI165,AR165,AZ165,BH165,BQ165,BY165,CG165,CO165)-CW165</f>
        <v/>
      </c>
      <c r="DM165" s="3041">
        <f>SUM(D165,J165,P165,V165,AD165,AL165,AU165,BC165,,BN165,BV165,CD165,CL165)-CT165</f>
        <v/>
      </c>
      <c r="DN165" s="3051" t="n"/>
      <c r="DO165" s="3051" t="n"/>
      <c r="DP165" s="3144" t="n"/>
      <c r="DQ165" s="3053">
        <f>-CR165+DP165/10^6</f>
        <v/>
      </c>
      <c r="DR165" s="3041">
        <f>SUM(E165,K165,Q165,W165,AE165,AM165,AV165,BD165,BL165,BU165,CC165,CK165)-CS165</f>
        <v/>
      </c>
      <c r="DS165" s="3041">
        <f>SUM(D165,J165,P165,V165,AD165,AL165,AU165,BC165,,BN165,BV165,CD165,CL165)-CT165</f>
        <v/>
      </c>
      <c r="DT165" s="3054" t="n"/>
      <c r="DU165" s="863" t="n"/>
      <c r="DV165" s="3055">
        <f>DU165-CJ165</f>
        <v/>
      </c>
      <c r="DX165" s="2878">
        <f>(CS165-CZ165)*10^6</f>
        <v/>
      </c>
      <c r="DY165" s="2878">
        <f>(CT165-DC165)*10^6</f>
        <v/>
      </c>
      <c r="DZ165" s="2878">
        <f>(CW165-DD165)*10^6</f>
        <v/>
      </c>
      <c r="EB165" s="3056" t="n"/>
    </row>
    <row collapsed="1" customHeight="1" ht="3.5" r="166" s="3">
      <c r="B166" s="1138" t="n"/>
      <c r="C166" s="1952" t="inlineStr">
        <is>
          <t>Opex160</t>
        </is>
      </c>
      <c r="D166" s="2975" t="n"/>
      <c r="E166" s="2891" t="n"/>
      <c r="F166" s="2891" t="n"/>
      <c r="G166" s="2891" t="n"/>
      <c r="H166" s="37" t="n"/>
      <c r="I166" s="1031" t="n"/>
      <c r="J166" s="2975" t="n"/>
      <c r="K166" s="2891" t="n"/>
      <c r="L166" s="2891" t="n"/>
      <c r="M166" s="2891" t="n"/>
      <c r="N166" s="37" t="n"/>
      <c r="O166" s="1031" t="n"/>
      <c r="P166" s="2975" t="n"/>
      <c r="Q166" s="2891" t="n"/>
      <c r="R166" s="2891" t="n"/>
      <c r="S166" s="2891" t="n"/>
      <c r="T166" s="37" t="n"/>
      <c r="U166" s="3058" t="n"/>
      <c r="V166" s="2975" t="n"/>
      <c r="W166" s="2891" t="n"/>
      <c r="X166" s="2891" t="n"/>
      <c r="Y166" s="2891" t="n"/>
      <c r="Z166" s="2891" t="n"/>
      <c r="AA166" s="2891" t="n"/>
      <c r="AB166" s="37" t="n"/>
      <c r="AC166" s="1031" t="n"/>
      <c r="AD166" s="2975" t="n"/>
      <c r="AE166" s="2891" t="n"/>
      <c r="AF166" s="2891" t="n"/>
      <c r="AG166" s="2891" t="n"/>
      <c r="AH166" s="2891" t="n"/>
      <c r="AI166" s="2891" t="n"/>
      <c r="AJ166" s="37" t="n"/>
      <c r="AK166" s="1031" t="n"/>
      <c r="AL166" s="2975" t="n"/>
      <c r="AM166" s="2891" t="n"/>
      <c r="AN166" s="2891" t="n"/>
      <c r="AO166" s="2891" t="n"/>
      <c r="AP166" s="2891" t="n"/>
      <c r="AQ166" s="2891" t="n"/>
      <c r="AR166" s="2891" t="n"/>
      <c r="AS166" s="37" t="n"/>
      <c r="AT166" s="3059" t="n"/>
      <c r="AU166" s="2975" t="n"/>
      <c r="AV166" s="2891" t="n"/>
      <c r="AW166" s="2891" t="n"/>
      <c r="AX166" s="2891" t="n"/>
      <c r="AY166" s="2891" t="n"/>
      <c r="AZ166" s="2891" t="n"/>
      <c r="BA166" s="37" t="n"/>
      <c r="BB166" s="1031" t="n"/>
      <c r="BC166" s="2975" t="n"/>
      <c r="BD166" s="2891" t="n"/>
      <c r="BE166" s="2891" t="n"/>
      <c r="BF166" s="2891" t="n"/>
      <c r="BG166" s="2891" t="n"/>
      <c r="BH166" s="2891" t="n"/>
      <c r="BI166" s="37" t="n"/>
      <c r="BJ166" s="3058" t="n"/>
      <c r="BK166" s="2975" t="n"/>
      <c r="BL166" s="2891" t="n"/>
      <c r="BM166" s="2891" t="n"/>
      <c r="BN166" s="2891" t="n"/>
      <c r="BO166" s="2891" t="n"/>
      <c r="BP166" s="2891" t="n"/>
      <c r="BQ166" s="2891" t="n"/>
      <c r="BR166" s="37" t="n"/>
      <c r="BS166" s="3058" t="n"/>
      <c r="BT166" s="2975" t="n"/>
      <c r="BU166" s="2891" t="n"/>
      <c r="BV166" s="2891" t="n"/>
      <c r="BW166" s="2891" t="n"/>
      <c r="BX166" s="2891" t="n"/>
      <c r="BY166" s="2891" t="n"/>
      <c r="BZ166" s="37" t="n"/>
      <c r="CA166" s="3028" t="n"/>
      <c r="CB166" s="2975" t="n"/>
      <c r="CC166" s="2891" t="n"/>
      <c r="CD166" s="2891" t="n"/>
      <c r="CE166" s="2891" t="n"/>
      <c r="CF166" s="2891" t="n"/>
      <c r="CG166" s="2891" t="n"/>
      <c r="CH166" s="37" t="n"/>
      <c r="CI166" s="3028" t="n"/>
      <c r="CJ166" s="2975" t="n"/>
      <c r="CK166" s="2891" t="n"/>
      <c r="CL166" s="2891" t="n"/>
      <c r="CM166" s="2891" t="n"/>
      <c r="CN166" s="2891" t="n"/>
      <c r="CO166" s="2891" t="n"/>
      <c r="CP166" s="37" t="n"/>
      <c r="CQ166" s="1031" t="n"/>
      <c r="CR166" s="2975">
        <f>SUMIF($D$5:$CQ$5,CR$5,$D166:$CQ166)</f>
        <v/>
      </c>
      <c r="CS166" s="2891">
        <f>SUMIF($D$5:$CQ$5,CS$5,$D166:$CQ166)</f>
        <v/>
      </c>
      <c r="CT166" s="2891">
        <f>SUMIF($D$5:$CQ$5,CT$5,$D166:$CQ166)+SUMIF($D$5:$BI$5,CR$5,$D166:$BI166)</f>
        <v/>
      </c>
      <c r="CU166" s="2891">
        <f>+CR166-CS166</f>
        <v/>
      </c>
      <c r="CV166" s="2891">
        <f>+CR166-CT166</f>
        <v/>
      </c>
      <c r="CW166" s="2891">
        <f>SUMIF($D$5:$CQ$5,CW$5,$D166:$CQ166)</f>
        <v/>
      </c>
      <c r="CX166" s="37">
        <f>IFERROR(CR166/CW166-1, "-")</f>
        <v/>
      </c>
      <c r="CY166" s="1137" t="n"/>
      <c r="CZ166" s="3060" t="n"/>
      <c r="DA166" s="2891" t="n"/>
      <c r="DB166" s="2891" t="n"/>
      <c r="DC166" s="2891" t="n"/>
      <c r="DD166" s="2891" t="n"/>
      <c r="DE166" s="37" t="n"/>
      <c r="DF166" s="37" t="n"/>
      <c r="DG166" s="722" t="n"/>
      <c r="DH166" s="722" t="n"/>
      <c r="DI166" s="3051" t="n"/>
      <c r="DJ166" s="3041">
        <f>SUM(D166,J166,P166,V166,AD166,AL166,AU166,BC166,BK166,BT166,CB166,CJ166)-CR166</f>
        <v/>
      </c>
      <c r="DK166" s="3041">
        <f>SUM(E166,K166,Q166,W166,AE166,AM166,AV166,BD166,BL166,BU166,CC166,CK166)-CS166</f>
        <v/>
      </c>
      <c r="DL166" s="3041">
        <f>SUM(G166,M166,S166,AA166,AI166,AR166,AZ166,BH166,BQ166,BY166,CG166,CO166)-CW166</f>
        <v/>
      </c>
      <c r="DM166" s="3041">
        <f>SUM(D166,J166,P166,V166,AD166,AL166,AU166,BC166,,BN166,BV166,CD166,CL166)-CT166</f>
        <v/>
      </c>
      <c r="DN166" s="3051" t="n"/>
      <c r="DO166" s="3051" t="n"/>
      <c r="DP166" s="3061" t="n"/>
      <c r="DQ166" s="3053">
        <f>-CR166+DP166/10^6</f>
        <v/>
      </c>
      <c r="DR166" s="3041">
        <f>SUM(E166,K166,Q166,W166,AE166,AM166,AV166,BD166,BL166,BU166,CC166,CK166)-CS166</f>
        <v/>
      </c>
      <c r="DS166" s="3041">
        <f>SUM(D166,J166,P166,V166,AD166,AL166,AU166,BC166,,BN166,BV166,CD166,CL166)-CT166</f>
        <v/>
      </c>
      <c r="DT166" s="3054" t="n"/>
      <c r="DU166" s="863" t="n"/>
      <c r="DV166" s="3055">
        <f>DU166-CJ166</f>
        <v/>
      </c>
      <c r="DX166" s="2878">
        <f>(CS166-CZ166)*10^6</f>
        <v/>
      </c>
      <c r="DY166" s="2878">
        <f>(CT166-DC166)*10^6</f>
        <v/>
      </c>
      <c r="DZ166" s="2878">
        <f>(CW166-DD166)*10^6</f>
        <v/>
      </c>
      <c r="EB166" s="3056" t="n"/>
    </row>
    <row customHeight="1" ht="22.5" r="167" s="3">
      <c r="B167" s="3062" t="inlineStr">
        <is>
          <t>Impôts, taxes et redevances</t>
        </is>
      </c>
      <c r="C167" s="1952" t="inlineStr">
        <is>
          <t>Opex161</t>
        </is>
      </c>
      <c r="D167" s="3044" t="n">
        <v>2616.797006</v>
      </c>
      <c r="E167" s="2878" t="n">
        <v>2838.46803738767</v>
      </c>
      <c r="F167" s="2878" t="n">
        <v>-221.6710313876702</v>
      </c>
      <c r="G167" s="2878" t="n">
        <v>2801.332639</v>
      </c>
      <c r="H167" s="199" t="n">
        <v>-0.06587423086816091</v>
      </c>
      <c r="I167" s="1070" t="n"/>
      <c r="J167" s="3044" t="n">
        <v>2468.945592</v>
      </c>
      <c r="K167" s="2878" t="n">
        <v>2618.63281289189</v>
      </c>
      <c r="L167" s="2878" t="n">
        <v>-149.6872208918899</v>
      </c>
      <c r="M167" s="2878" t="n">
        <v>2787.731566</v>
      </c>
      <c r="N167" s="199" t="n">
        <v>-0.114353181593238</v>
      </c>
      <c r="O167" s="1030" t="n"/>
      <c r="P167" s="3044" t="n">
        <v>4065.884395</v>
      </c>
      <c r="Q167" s="2878" t="n">
        <v>2849.54440726193</v>
      </c>
      <c r="R167" s="2878" t="n">
        <v>1216.33998773807</v>
      </c>
      <c r="S167" s="2878" t="n">
        <v>2908.839382</v>
      </c>
      <c r="T167" s="199" t="n">
        <v>0.3977686152627866</v>
      </c>
      <c r="U167" s="3045" t="n"/>
      <c r="V167" s="3044" t="n">
        <v>2568.564528</v>
      </c>
      <c r="W167" s="2878" t="n">
        <v>2791.01204347157</v>
      </c>
      <c r="X167" s="2878" t="n">
        <v>2548.32837793597</v>
      </c>
      <c r="Y167" s="2878" t="n">
        <v>-222.4475154715701</v>
      </c>
      <c r="Z167" s="2878" t="n">
        <v>20.23615006402997</v>
      </c>
      <c r="AA167" s="2878" t="n">
        <v>2846.665246</v>
      </c>
      <c r="AB167" s="199" t="n">
        <v>-0.09769350941097632</v>
      </c>
      <c r="AC167" s="1030" t="n"/>
      <c r="AD167" s="3044" t="n">
        <v>2580.16923</v>
      </c>
      <c r="AE167" s="2878" t="n">
        <v>2889.88631893716</v>
      </c>
      <c r="AF167" s="2878" t="n">
        <v>2641.00212340191</v>
      </c>
      <c r="AG167" s="2878" t="n">
        <v>-309.71708893716</v>
      </c>
      <c r="AH167" s="2878" t="n">
        <v>-60.83289340191004</v>
      </c>
      <c r="AI167" s="2878" t="n">
        <v>2732.993690000001</v>
      </c>
      <c r="AJ167" s="199" t="n">
        <v>-0.05591833620369646</v>
      </c>
      <c r="AK167" s="1030" t="n"/>
      <c r="AL167" s="3044" t="n">
        <v>2551.967152</v>
      </c>
      <c r="AM167" s="2878" t="n">
        <v>2802.541263264561</v>
      </c>
      <c r="AN167" s="2878" t="n">
        <v>0</v>
      </c>
      <c r="AO167" s="2878" t="n">
        <v>0</v>
      </c>
      <c r="AP167" s="2878" t="n">
        <v>-250.5741112645605</v>
      </c>
      <c r="AQ167" s="2878" t="n">
        <v>2551.967152</v>
      </c>
      <c r="AR167" s="2878" t="n">
        <v>2561.237667999998</v>
      </c>
      <c r="AS167" s="199" t="n">
        <v>-0.003619545392379298</v>
      </c>
      <c r="AT167" s="3046" t="n"/>
      <c r="AU167" s="3044" t="n"/>
      <c r="AV167" s="2878" t="n"/>
      <c r="AW167" s="2878" t="n"/>
      <c r="AX167" s="2878" t="n"/>
      <c r="AY167" s="2878" t="n"/>
      <c r="AZ167" s="2878" t="n"/>
      <c r="BA167" s="199" t="n"/>
      <c r="BB167" s="1030" t="n"/>
      <c r="BC167" s="3044" t="n"/>
      <c r="BD167" s="2878" t="n"/>
      <c r="BE167" s="2878" t="n"/>
      <c r="BF167" s="2878" t="n"/>
      <c r="BG167" s="2878" t="n"/>
      <c r="BH167" s="2878" t="n"/>
      <c r="BI167" s="199" t="n"/>
      <c r="BJ167" s="3047" t="n"/>
      <c r="BK167" s="3044" t="n"/>
      <c r="BL167" s="2878" t="n"/>
      <c r="BM167" s="2878" t="n"/>
      <c r="BN167" s="2878" t="n"/>
      <c r="BO167" s="2878" t="n"/>
      <c r="BP167" s="2878" t="n"/>
      <c r="BQ167" s="2878" t="n"/>
      <c r="BR167" s="199" t="n"/>
      <c r="BS167" s="3047" t="n"/>
      <c r="BT167" s="3044" t="n"/>
      <c r="BU167" s="2878" t="n"/>
      <c r="BV167" s="2878" t="n"/>
      <c r="BW167" s="2878" t="n"/>
      <c r="BX167" s="2878" t="n"/>
      <c r="BY167" s="2878" t="n"/>
      <c r="BZ167" s="199" t="n"/>
      <c r="CA167" s="3028" t="n"/>
      <c r="CB167" s="3044" t="n"/>
      <c r="CC167" s="2878" t="n"/>
      <c r="CD167" s="2878" t="n"/>
      <c r="CE167" s="2878" t="n"/>
      <c r="CF167" s="2878" t="n"/>
      <c r="CG167" s="2878" t="n"/>
      <c r="CH167" s="199" t="n"/>
      <c r="CI167" s="3028" t="n"/>
      <c r="CJ167" s="3044" t="n"/>
      <c r="CK167" s="2878" t="n"/>
      <c r="CL167" s="2878" t="n"/>
      <c r="CM167" s="2878" t="n"/>
      <c r="CN167" s="2878" t="n"/>
      <c r="CO167" s="2878" t="n"/>
      <c r="CP167" s="199" t="n"/>
      <c r="CQ167" s="1030" t="n"/>
      <c r="CR167" s="3048">
        <f>SUMIF($D$5:$CQ$5,CR$5,$D167:$CQ167)</f>
        <v/>
      </c>
      <c r="CS167" s="2878">
        <f>SUMIF($D$5:$CQ$5,CS$5,$D167:$CQ167)</f>
        <v/>
      </c>
      <c r="CT167" s="2878">
        <f>SUMIF($D$5:$CQ$5,CT$5,$D167:$CQ167)+SUMIF($D$5:$BI$5,CR$5,$D167:$BI167)</f>
        <v/>
      </c>
      <c r="CU167" s="2878">
        <f>+CR167-CS167</f>
        <v/>
      </c>
      <c r="CV167" s="2878">
        <f>+CR167-CT167</f>
        <v/>
      </c>
      <c r="CW167" s="2878">
        <f>SUMIF($D$5:$CQ$5,CW$5,$D167:$CQ167)</f>
        <v/>
      </c>
      <c r="CX167" s="199">
        <f>IFERROR(CR167/CW167-1, "-")</f>
        <v/>
      </c>
      <c r="CY167" s="1532" t="n"/>
      <c r="CZ167" s="3050" t="n">
        <v>33779.95057622191</v>
      </c>
      <c r="DA167" s="2878" t="n"/>
      <c r="DB167" s="2878" t="n"/>
      <c r="DC167" s="2878" t="n"/>
      <c r="DD167" s="2878" t="n">
        <v>32940.75585199999</v>
      </c>
      <c r="DE167" s="199">
        <f>+CZ167/DD167-1</f>
        <v/>
      </c>
      <c r="DF167" s="199">
        <f>+DA167/DD167-1</f>
        <v/>
      </c>
      <c r="DG167" s="860">
        <f>+DB167/DD167-1</f>
        <v/>
      </c>
      <c r="DH167" s="860">
        <f>+DC167/DD167-1</f>
        <v/>
      </c>
      <c r="DI167" s="3051" t="n"/>
      <c r="DJ167" s="3041">
        <f>SUM(D167,J167,P167,V167,AD167,AL167,AU167,BC167,BK167,BT167,CB167,CJ167)-CR167</f>
        <v/>
      </c>
      <c r="DK167" s="3041">
        <f>SUM(E167,K167,Q167,W167,AE167,AM167,AV167,BD167,BL167,BU167,CC167,CK167)-CS167</f>
        <v/>
      </c>
      <c r="DL167" s="3041">
        <f>SUM(G167,M167,S167,AA167,AI167,AR167,AZ167,BH167,BQ167,BY167,CG167,CO167)-CW167</f>
        <v/>
      </c>
      <c r="DM167" s="3041">
        <f>SUM(D167,J167,P167,V167,AD167,AL167,AU167,BC167,,BN167,BV167,CD167,CL167)-CT167</f>
        <v/>
      </c>
      <c r="DN167" s="3051" t="n"/>
      <c r="DO167" s="3051" t="n"/>
      <c r="DP167" s="3052">
        <f>+DP168+DP171+DP173</f>
        <v/>
      </c>
      <c r="DQ167" s="3053">
        <f>-CR167+DP167/10^6</f>
        <v/>
      </c>
      <c r="DR167" s="3041">
        <f>SUM(E167,K167,Q167,W167,AE167,AM167,AV167,BD167,BL167,BU167,CC167,CK167)-CS167</f>
        <v/>
      </c>
      <c r="DS167" s="3041">
        <f>SUM(D167,J167,P167,V167,AD167,AL167,AU167,BC167,,BN167,BV167,CD167,CL167)-CT167</f>
        <v/>
      </c>
      <c r="DT167" s="3054" t="n"/>
      <c r="DU167" s="863" t="n">
        <v>3507.105477</v>
      </c>
      <c r="DV167" s="3055">
        <f>DU167-CJ167</f>
        <v/>
      </c>
      <c r="DX167" s="2878">
        <f>(CS167-CZ167)*10^6</f>
        <v/>
      </c>
      <c r="DY167" s="2878">
        <f>(CT167-DC167)*10^6</f>
        <v/>
      </c>
      <c r="DZ167" s="2878">
        <f>(CW167-DD167)*10^6</f>
        <v/>
      </c>
      <c r="EB167" s="3056" t="n"/>
    </row>
    <row customHeight="1" ht="15.75" r="168" s="3">
      <c r="B168" s="1985" t="inlineStr">
        <is>
          <t>Redevances régulateur</t>
        </is>
      </c>
      <c r="C168" s="1952" t="inlineStr">
        <is>
          <t>Opex162</t>
        </is>
      </c>
      <c r="D168" s="3145" t="n">
        <v>2378.238543</v>
      </c>
      <c r="E168" s="3146" t="n">
        <v>2676.57338450237</v>
      </c>
      <c r="F168" s="2891" t="n">
        <v>-298.3348415023702</v>
      </c>
      <c r="G168" s="2891" t="n">
        <v>2645.710058</v>
      </c>
      <c r="H168" s="754" t="n">
        <v>-0.1010963065250592</v>
      </c>
      <c r="I168" s="1032" t="n"/>
      <c r="J168" s="3145" t="n">
        <v>2249.846271</v>
      </c>
      <c r="K168" s="3146" t="n">
        <v>2454.29349300658</v>
      </c>
      <c r="L168" s="2891" t="n">
        <v>-204.44722200658</v>
      </c>
      <c r="M168" s="2891" t="n">
        <v>2629.779735</v>
      </c>
      <c r="N168" s="754" t="n">
        <v>-0.1444734929482603</v>
      </c>
      <c r="O168" s="1032" t="n"/>
      <c r="P168" s="3145" t="n">
        <v>3825.209974</v>
      </c>
      <c r="Q168" s="3146" t="n">
        <v>2685.39625037662</v>
      </c>
      <c r="R168" s="2891" t="n">
        <v>1139.81372362338</v>
      </c>
      <c r="S168" s="2891" t="n">
        <v>2769.315146</v>
      </c>
      <c r="T168" s="754" t="n">
        <v>0.3812837370730937</v>
      </c>
      <c r="U168" s="3147" t="n"/>
      <c r="V168" s="3145" t="n">
        <v>2328.234362</v>
      </c>
      <c r="W168" s="3146" t="n">
        <v>2624.44162758626</v>
      </c>
      <c r="X168" s="3146" t="n">
        <v>2315.68381288284</v>
      </c>
      <c r="Y168" s="2891" t="n">
        <v>-296.2072655862598</v>
      </c>
      <c r="Z168" s="2891" t="n">
        <v>12.55054911716024</v>
      </c>
      <c r="AA168" s="2891" t="n">
        <v>2700.791181</v>
      </c>
      <c r="AB168" s="754" t="n">
        <v>-0.137943585428199</v>
      </c>
      <c r="AC168" s="1032" t="n"/>
      <c r="AD168" s="3145" t="n">
        <v>2305.475168</v>
      </c>
      <c r="AE168" s="3146" t="n">
        <v>2724.22726805185</v>
      </c>
      <c r="AF168" s="3146" t="n">
        <v>2408.15314034878</v>
      </c>
      <c r="AG168" s="2891" t="n">
        <v>-418.75210005185</v>
      </c>
      <c r="AH168" s="2891" t="n">
        <v>-102.6779723487803</v>
      </c>
      <c r="AI168" s="2891" t="n">
        <v>2540.859095000001</v>
      </c>
      <c r="AJ168" s="754" t="n">
        <v>-0.09263950427758805</v>
      </c>
      <c r="AK168" s="1032" t="n"/>
      <c r="AL168" s="3145" t="n">
        <v>2317.54129</v>
      </c>
      <c r="AM168" s="3146" t="n">
        <v>2637.546547379254</v>
      </c>
      <c r="AN168" s="3146" t="n">
        <v>0</v>
      </c>
      <c r="AO168" s="3146" t="n">
        <v>0</v>
      </c>
      <c r="AP168" s="2891" t="n">
        <v>-320.0052573792541</v>
      </c>
      <c r="AQ168" s="2891" t="n">
        <v>2317.54129</v>
      </c>
      <c r="AR168" s="2891" t="n">
        <v>2389.887077999998</v>
      </c>
      <c r="AS168" s="754" t="n">
        <v>-0.03027163444916448</v>
      </c>
      <c r="AT168" s="3148" t="n"/>
      <c r="AU168" s="3145" t="n"/>
      <c r="AV168" s="3146" t="n"/>
      <c r="AW168" s="3146" t="n"/>
      <c r="AX168" s="2891" t="n"/>
      <c r="AY168" s="2891" t="n"/>
      <c r="AZ168" s="2891" t="n"/>
      <c r="BA168" s="754" t="n"/>
      <c r="BB168" s="1032" t="n"/>
      <c r="BC168" s="3145" t="n"/>
      <c r="BD168" s="3146" t="n"/>
      <c r="BE168" s="3146" t="n"/>
      <c r="BF168" s="2891" t="n"/>
      <c r="BG168" s="2891" t="n"/>
      <c r="BH168" s="2891" t="n"/>
      <c r="BI168" s="754" t="n"/>
      <c r="BJ168" s="3147" t="n"/>
      <c r="BK168" s="3145" t="n"/>
      <c r="BL168" s="3146" t="n"/>
      <c r="BM168" s="3146" t="n"/>
      <c r="BN168" s="3146" t="n"/>
      <c r="BO168" s="2891" t="n"/>
      <c r="BP168" s="2891" t="n"/>
      <c r="BQ168" s="2891" t="n"/>
      <c r="BR168" s="754" t="n"/>
      <c r="BS168" s="3147" t="n"/>
      <c r="BT168" s="3145" t="n"/>
      <c r="BU168" s="3146" t="n"/>
      <c r="BV168" s="3146" t="n"/>
      <c r="BW168" s="2891" t="n"/>
      <c r="BX168" s="2891" t="n"/>
      <c r="BY168" s="2891" t="n"/>
      <c r="BZ168" s="754" t="n"/>
      <c r="CA168" s="3028" t="n"/>
      <c r="CB168" s="3145" t="n"/>
      <c r="CC168" s="3146" t="n"/>
      <c r="CD168" s="3146" t="n"/>
      <c r="CE168" s="2891" t="n"/>
      <c r="CF168" s="2891" t="n"/>
      <c r="CG168" s="2891" t="n"/>
      <c r="CH168" s="754" t="n"/>
      <c r="CI168" s="3028" t="n"/>
      <c r="CJ168" s="3145" t="n"/>
      <c r="CK168" s="3146" t="n"/>
      <c r="CL168" s="3146" t="n"/>
      <c r="CM168" s="2891" t="n"/>
      <c r="CN168" s="2891" t="n"/>
      <c r="CO168" s="2891" t="n"/>
      <c r="CP168" s="754" t="n"/>
      <c r="CQ168" s="1032" t="n"/>
      <c r="CR168" s="3145">
        <f>SUMIF($D$5:$CQ$5,CR$5,$D168:$CQ168)</f>
        <v/>
      </c>
      <c r="CS168" s="3146">
        <f>SUMIF($D$5:$CQ$5,CS$5,$D168:$CQ168)</f>
        <v/>
      </c>
      <c r="CT168" s="3146">
        <f>SUMIF($D$5:$CQ$5,CT$5,$D168:$CQ168)+SUMIF($D$5:$BI$5,CR$5,$D168:$BI168)</f>
        <v/>
      </c>
      <c r="CU168" s="3146">
        <f>+CR168-CS168</f>
        <v/>
      </c>
      <c r="CV168" s="3146">
        <f>+CR168-CT168</f>
        <v/>
      </c>
      <c r="CW168" s="3146">
        <f>SUMIF($D$5:$CQ$5,CW$5,$D168:$CQ168)</f>
        <v/>
      </c>
      <c r="CX168" s="754">
        <f>IFERROR(CR168/CW168-1, "-")</f>
        <v/>
      </c>
      <c r="CY168" s="1137" t="n"/>
      <c r="CZ168" s="3149" t="n">
        <v>31806.28664647889</v>
      </c>
      <c r="DA168" s="3146" t="n"/>
      <c r="DB168" s="3146" t="n"/>
      <c r="DC168" s="3146" t="n"/>
      <c r="DD168" s="3146" t="n">
        <v>30127.553235</v>
      </c>
      <c r="DE168" s="754">
        <f>+CZ168/DD168-1</f>
        <v/>
      </c>
      <c r="DF168" s="754">
        <f>+DA168/DD168-1</f>
        <v/>
      </c>
      <c r="DG168" s="866">
        <f>+DB168/DD168-1</f>
        <v/>
      </c>
      <c r="DH168" s="866">
        <f>+DC168/DD168-1</f>
        <v/>
      </c>
      <c r="DI168" s="3051" t="n"/>
      <c r="DJ168" s="3041">
        <f>SUM(D168,J168,P168,V168,AD168,AL168,AU168,BC168,BK168,BT168,CB168,CJ168)-CR168</f>
        <v/>
      </c>
      <c r="DK168" s="3041">
        <f>SUM(E168,K168,Q168,W168,AE168,AM168,AV168,BD168,BL168,BU168,CC168,CK168)-CS168</f>
        <v/>
      </c>
      <c r="DL168" s="3041">
        <f>SUM(G168,M168,S168,AA168,AI168,AR168,AZ168,BH168,BQ168,BY168,CG168,CO168)-CW168</f>
        <v/>
      </c>
      <c r="DM168" s="3041">
        <f>SUM(D168,J168,P168,V168,AD168,AL168,AU168,BC168,,BN168,BV168,CD168,CL168)-CT168</f>
        <v/>
      </c>
      <c r="DN168" s="3051" t="n"/>
      <c r="DO168" s="3051" t="n"/>
      <c r="DP168" s="3150">
        <f>+DP169+DP170</f>
        <v/>
      </c>
      <c r="DQ168" s="3053">
        <f>-CR168+DP168/10^6</f>
        <v/>
      </c>
      <c r="DR168" s="3041">
        <f>SUM(E168,K168,Q168,W168,AE168,AM168,AV168,BD168,BL168,BU168,CC168,CK168)-CS168</f>
        <v/>
      </c>
      <c r="DS168" s="3041">
        <f>SUM(D168,J168,P168,V168,AD168,AL168,AU168,BC168,,BN168,BV168,CD168,CL168)-CT168</f>
        <v/>
      </c>
      <c r="DT168" s="3054" t="n"/>
      <c r="DU168" s="863" t="n">
        <v>2477.641711</v>
      </c>
      <c r="DV168" s="3055">
        <f>DU168-CJ168</f>
        <v/>
      </c>
      <c r="DX168" s="2878">
        <f>(CS168-CZ168)*10^6</f>
        <v/>
      </c>
      <c r="DY168" s="2878">
        <f>(CT168-DC168)*10^6</f>
        <v/>
      </c>
      <c r="DZ168" s="2878">
        <f>(CW168-DD168)*10^6</f>
        <v/>
      </c>
      <c r="EB168" s="3056" t="n"/>
    </row>
    <row customFormat="1" customHeight="1" hidden="1" ht="16" outlineLevel="1" r="169" s="424">
      <c r="A169" s="406" t="n"/>
      <c r="B169" s="1986" t="inlineStr">
        <is>
          <t>REDEVANCES AUTORITE DE REGULATION (Redevance licence &amp; Contribution)</t>
        </is>
      </c>
      <c r="C169" s="2272" t="inlineStr">
        <is>
          <t>Opex163</t>
        </is>
      </c>
      <c r="D169" s="3063" t="n">
        <v>2378.238543</v>
      </c>
      <c r="E169" s="3064" t="n">
        <v>471.332986371581</v>
      </c>
      <c r="F169" s="3064" t="n"/>
      <c r="G169" s="3064" t="n">
        <v>2645.710058</v>
      </c>
      <c r="H169" s="1958" t="n"/>
      <c r="I169" s="1031" t="n"/>
      <c r="J169" s="3063" t="n">
        <v>2249.846271</v>
      </c>
      <c r="K169" s="3064" t="n">
        <v>433.99894652708</v>
      </c>
      <c r="L169" s="3064" t="n"/>
      <c r="M169" s="3064" t="n">
        <v>2629.779735</v>
      </c>
      <c r="N169" s="1958" t="n"/>
      <c r="O169" s="938" t="n"/>
      <c r="P169" s="3063" t="n">
        <v>3825.209974</v>
      </c>
      <c r="Q169" s="3064" t="n">
        <v>472.787641877435</v>
      </c>
      <c r="R169" s="3064" t="n"/>
      <c r="S169" s="3064" t="n">
        <v>2769.315146</v>
      </c>
      <c r="T169" s="1958" t="n"/>
      <c r="U169" s="3058" t="n"/>
      <c r="V169" s="3063" t="n">
        <v>2328.234362</v>
      </c>
      <c r="W169" s="3064" t="n">
        <v>462.543000209364</v>
      </c>
      <c r="X169" s="3064" t="n">
        <v>385.387646376944</v>
      </c>
      <c r="Y169" s="3064" t="n"/>
      <c r="Z169" s="3064" t="n"/>
      <c r="AA169" s="3064" t="n">
        <v>2700.791181</v>
      </c>
      <c r="AB169" s="1958" t="n"/>
      <c r="AC169" s="938" t="n"/>
      <c r="AD169" s="3063" t="n">
        <v>2305.475168</v>
      </c>
      <c r="AE169" s="3064" t="n">
        <v>479.240820829919</v>
      </c>
      <c r="AF169" s="3064" t="n">
        <v>399.446282212299</v>
      </c>
      <c r="AG169" s="3064" t="n"/>
      <c r="AH169" s="3064" t="n"/>
      <c r="AI169" s="3064" t="n">
        <v>2540.859095</v>
      </c>
      <c r="AJ169" s="1958" t="n"/>
      <c r="AK169" s="938" t="n"/>
      <c r="AL169" s="3063" t="n">
        <v>2317.54129</v>
      </c>
      <c r="AM169" s="3064" t="n">
        <v>464.6208114392285</v>
      </c>
      <c r="AN169" s="3064" t="n"/>
      <c r="AO169" s="3064" t="n"/>
      <c r="AP169" s="3064" t="n"/>
      <c r="AQ169" s="3064" t="n"/>
      <c r="AR169" s="3064" t="n"/>
      <c r="AS169" s="1958" t="n"/>
      <c r="AT169" s="3059" t="n"/>
      <c r="AU169" s="3063" t="n"/>
      <c r="AV169" s="3064" t="n"/>
      <c r="AW169" s="3064" t="n"/>
      <c r="AX169" s="3064" t="n"/>
      <c r="AY169" s="3064" t="n"/>
      <c r="AZ169" s="3064" t="n"/>
      <c r="BA169" s="1958" t="n"/>
      <c r="BB169" s="938" t="n"/>
      <c r="BC169" s="3063" t="n"/>
      <c r="BD169" s="3064" t="n"/>
      <c r="BE169" s="3064" t="n"/>
      <c r="BF169" s="3064" t="n"/>
      <c r="BG169" s="3064" t="n"/>
      <c r="BH169" s="3064" t="n"/>
      <c r="BI169" s="1958" t="n"/>
      <c r="BJ169" s="3065" t="n"/>
      <c r="BK169" s="3063" t="n"/>
      <c r="BL169" s="3064" t="n"/>
      <c r="BM169" s="3064" t="n"/>
      <c r="BN169" s="3064" t="n"/>
      <c r="BO169" s="3064" t="n"/>
      <c r="BP169" s="3064" t="n"/>
      <c r="BQ169" s="3064" t="n"/>
      <c r="BR169" s="1958" t="n"/>
      <c r="BS169" s="3065" t="n"/>
      <c r="BT169" s="3063" t="n"/>
      <c r="BU169" s="3064" t="n"/>
      <c r="BV169" s="3064" t="n"/>
      <c r="BW169" s="3064" t="n"/>
      <c r="BX169" s="3064" t="n"/>
      <c r="BY169" s="3064" t="n"/>
      <c r="BZ169" s="1958" t="n"/>
      <c r="CA169" s="3028" t="n"/>
      <c r="CB169" s="3063" t="n"/>
      <c r="CC169" s="3064" t="n"/>
      <c r="CD169" s="3064" t="n"/>
      <c r="CE169" s="3064" t="n"/>
      <c r="CF169" s="3064" t="n"/>
      <c r="CG169" s="3064" t="n"/>
      <c r="CH169" s="1958" t="n"/>
      <c r="CI169" s="3028" t="n"/>
      <c r="CJ169" s="3063" t="n"/>
      <c r="CK169" s="3064" t="n"/>
      <c r="CL169" s="3064" t="n"/>
      <c r="CM169" s="3064" t="n"/>
      <c r="CN169" s="3064" t="n"/>
      <c r="CO169" s="3064" t="n"/>
      <c r="CP169" s="1958" t="n"/>
      <c r="CQ169" s="938" t="n"/>
      <c r="CR169" s="3171">
        <f>SUMIF($D$5:$CQ$5,CR$5,$D169:$CQ169)</f>
        <v/>
      </c>
      <c r="CS169" s="3064">
        <f>SUMIF($D$5:$CQ$5,CS$5,$D169:$CQ169)</f>
        <v/>
      </c>
      <c r="CT169" s="3064">
        <f>SUMIF($D$5:$CQ$5,CT$5,$D169:$CQ169)+SUMIF($D$5:$BI$5,CR$5,$D169:$BI169)</f>
        <v/>
      </c>
      <c r="CU169" s="3064">
        <f>+CR169-CS169</f>
        <v/>
      </c>
      <c r="CV169" s="3064">
        <f>+CR169-CT169</f>
        <v/>
      </c>
      <c r="CW169" s="3064">
        <f>SUMIF($D$5:$CQ$5,CW$5,$D169:$CQ169)</f>
        <v/>
      </c>
      <c r="CX169" s="1958">
        <f>IFERROR(CR169/CW169-1, "-")</f>
        <v/>
      </c>
      <c r="CY169" s="1137" t="n"/>
      <c r="CZ169" s="3066" t="n">
        <v>5599.966927360241</v>
      </c>
      <c r="DA169" s="3064" t="n">
        <v>11827.6035704577</v>
      </c>
      <c r="DB169" s="3064" t="n"/>
      <c r="DC169" s="3064" t="n"/>
      <c r="DD169" s="3064" t="n">
        <v>30127.553235</v>
      </c>
      <c r="DE169" s="1958">
        <f>+CZ169/DD169-1</f>
        <v/>
      </c>
      <c r="DF169" s="1958">
        <f>+DA169/DD169-1</f>
        <v/>
      </c>
      <c r="DG169" s="409">
        <f>+DB169/DD169-1</f>
        <v/>
      </c>
      <c r="DH169" s="409">
        <f>+DC169/DD169-1</f>
        <v/>
      </c>
      <c r="DI169" s="3051" t="n"/>
      <c r="DJ169" s="3041">
        <f>SUM(D169,J169,P169,V169,AD169,AL169,AU169,BC169,BK169,BT169,CB169,CJ169)-CR169</f>
        <v/>
      </c>
      <c r="DK169" s="3041">
        <f>SUM(E169,K169,Q169,W169,AE169,AM169,AV169,BD169,BL169,BU169,CC169,CK169)-CS169</f>
        <v/>
      </c>
      <c r="DL169" s="3041">
        <f>SUM(G169,M169,S169,AA169,AI169,AR169,AZ169,BH169,BQ169,BY169,CG169,CO169)-CW169</f>
        <v/>
      </c>
      <c r="DM169" s="3041">
        <f>SUM(D169,J169,P169,V169,AD169,AL169,AU169,BC169,,BN169,BV169,CD169,CL169)-CT169</f>
        <v/>
      </c>
      <c r="DN169" s="3051" t="n"/>
      <c r="DO169" s="3051" t="n"/>
      <c r="DP169" s="3063" t="n">
        <v>27649911524</v>
      </c>
      <c r="DQ169" s="3053" t="n"/>
      <c r="DR169" s="3041">
        <f>SUM(E169,K169,Q169,W169,AE169,AM169,AV169,BD169,BL169,BU169,CC169,CK169)-CS169</f>
        <v/>
      </c>
      <c r="DS169" s="3041">
        <f>SUM(D169,J169,P169,V169,AD169,AL169,AU169,BC169,,BN169,BV169,CD169,CL169)-CT169</f>
        <v/>
      </c>
      <c r="DT169" s="3054" t="n"/>
      <c r="DU169" s="865" t="n">
        <v>2477.641711</v>
      </c>
      <c r="DV169" s="3055">
        <f>DU169-CJ169</f>
        <v/>
      </c>
      <c r="DX169" s="2878">
        <f>(CS169-CZ169)*10^6</f>
        <v/>
      </c>
      <c r="DY169" s="2878">
        <f>(CT169-DC169)*10^6</f>
        <v/>
      </c>
      <c r="DZ169" s="2878">
        <f>(CW169-DD169)*10^6</f>
        <v/>
      </c>
      <c r="EB169" s="3056" t="n"/>
    </row>
    <row customFormat="1" customHeight="1" hidden="1" ht="30" outlineLevel="1" r="170" s="424">
      <c r="A170" s="406" t="n"/>
      <c r="B170" s="2039" t="inlineStr">
        <is>
          <t>REDEVANCES AUTORITE DE REGULAT (Redevance Trafic &amp; autres)</t>
        </is>
      </c>
      <c r="C170" s="2272" t="inlineStr">
        <is>
          <t>Opex164</t>
        </is>
      </c>
      <c r="D170" s="3063" t="n"/>
      <c r="E170" s="3064" t="n">
        <v>2205.24039813079</v>
      </c>
      <c r="F170" s="3064" t="n"/>
      <c r="G170" s="3064" t="n">
        <v>0</v>
      </c>
      <c r="H170" s="1958" t="n"/>
      <c r="I170" s="1031" t="n"/>
      <c r="J170" s="3063" t="n"/>
      <c r="K170" s="3064" t="n">
        <v>2020.2945464795</v>
      </c>
      <c r="L170" s="3064" t="n"/>
      <c r="M170" s="3064" t="n">
        <v>0</v>
      </c>
      <c r="N170" s="1958" t="n"/>
      <c r="O170" s="938" t="n"/>
      <c r="P170" s="3063" t="n"/>
      <c r="Q170" s="3064" t="n">
        <v>2212.60860849919</v>
      </c>
      <c r="R170" s="3064" t="n"/>
      <c r="S170" s="3064" t="n">
        <v>0</v>
      </c>
      <c r="T170" s="1958" t="n"/>
      <c r="U170" s="3058" t="n"/>
      <c r="V170" s="3063" t="n"/>
      <c r="W170" s="3064" t="n">
        <v>2161.8986273769</v>
      </c>
      <c r="X170" s="3064" t="n">
        <v>1930.2961665059</v>
      </c>
      <c r="Y170" s="3064" t="n"/>
      <c r="Z170" s="3064" t="n"/>
      <c r="AA170" s="3064" t="n">
        <v>0</v>
      </c>
      <c r="AB170" s="1958" t="n"/>
      <c r="AC170" s="938" t="n"/>
      <c r="AD170" s="3063" t="n"/>
      <c r="AE170" s="3064" t="n">
        <v>2244.98644722193</v>
      </c>
      <c r="AF170" s="3064" t="n">
        <v>2008.70685813648</v>
      </c>
      <c r="AG170" s="3064" t="n"/>
      <c r="AH170" s="3064" t="n"/>
      <c r="AI170" s="3064" t="n">
        <v>0</v>
      </c>
      <c r="AJ170" s="1958" t="n"/>
      <c r="AK170" s="938" t="n"/>
      <c r="AL170" s="3063" t="n"/>
      <c r="AM170" s="3064" t="n">
        <v>2172.925735940026</v>
      </c>
      <c r="AN170" s="3064" t="n"/>
      <c r="AO170" s="3064" t="n"/>
      <c r="AP170" s="3064" t="n"/>
      <c r="AQ170" s="3064" t="n"/>
      <c r="AR170" s="3064" t="n"/>
      <c r="AS170" s="1958" t="n"/>
      <c r="AT170" s="3059" t="n"/>
      <c r="AU170" s="3063" t="n"/>
      <c r="AV170" s="3064" t="n"/>
      <c r="AW170" s="3064" t="n"/>
      <c r="AX170" s="3064" t="n"/>
      <c r="AY170" s="3064" t="n"/>
      <c r="AZ170" s="3064" t="n"/>
      <c r="BA170" s="1958" t="n"/>
      <c r="BB170" s="938" t="n"/>
      <c r="BC170" s="3063" t="n"/>
      <c r="BD170" s="3064" t="n"/>
      <c r="BE170" s="3064" t="n"/>
      <c r="BF170" s="3064" t="n"/>
      <c r="BG170" s="3064" t="n"/>
      <c r="BH170" s="3064" t="n"/>
      <c r="BI170" s="1958" t="n"/>
      <c r="BJ170" s="3065" t="n"/>
      <c r="BK170" s="3063" t="n"/>
      <c r="BL170" s="3064" t="n"/>
      <c r="BM170" s="3064" t="n"/>
      <c r="BN170" s="3064" t="n"/>
      <c r="BO170" s="3064" t="n"/>
      <c r="BP170" s="3064" t="n"/>
      <c r="BQ170" s="3064" t="n"/>
      <c r="BR170" s="1958" t="n"/>
      <c r="BS170" s="3065" t="n"/>
      <c r="BT170" s="3063" t="n"/>
      <c r="BU170" s="3064" t="n"/>
      <c r="BV170" s="3064" t="n"/>
      <c r="BW170" s="3064" t="n"/>
      <c r="BX170" s="3064" t="n"/>
      <c r="BY170" s="3064" t="n"/>
      <c r="BZ170" s="1958" t="n"/>
      <c r="CA170" s="3028" t="n"/>
      <c r="CB170" s="3063" t="n"/>
      <c r="CC170" s="3064" t="n"/>
      <c r="CD170" s="3064" t="n"/>
      <c r="CE170" s="3064" t="n"/>
      <c r="CF170" s="3064" t="n"/>
      <c r="CG170" s="3064" t="n"/>
      <c r="CH170" s="1958" t="n"/>
      <c r="CI170" s="3028" t="n"/>
      <c r="CJ170" s="3063" t="n"/>
      <c r="CK170" s="3064" t="n"/>
      <c r="CL170" s="3064" t="n"/>
      <c r="CM170" s="3064" t="n"/>
      <c r="CN170" s="3064" t="n"/>
      <c r="CO170" s="3064" t="n"/>
      <c r="CP170" s="1958" t="n"/>
      <c r="CQ170" s="938" t="n"/>
      <c r="CR170" s="3063">
        <f>SUMIF($D$5:$CQ$5,CR$5,$D170:$CQ170)</f>
        <v/>
      </c>
      <c r="CS170" s="3064">
        <f>SUMIF($D$5:$CQ$5,CS$5,$D170:$CQ170)</f>
        <v/>
      </c>
      <c r="CT170" s="3064">
        <f>SUMIF($D$5:$CQ$5,CT$5,$D170:$CQ170)+SUMIF($D$5:$BI$5,CR$5,$D170:$BI170)</f>
        <v/>
      </c>
      <c r="CU170" s="3064">
        <f>+CR170-CS170</f>
        <v/>
      </c>
      <c r="CV170" s="3064">
        <f>+CR170-CT170</f>
        <v/>
      </c>
      <c r="CW170" s="3064">
        <f>SUMIF($D$5:$CQ$5,CW$5,$D170:$CQ170)</f>
        <v/>
      </c>
      <c r="CX170" s="1958">
        <f>IFERROR(CR170/CW170-1, "-")</f>
        <v/>
      </c>
      <c r="CY170" s="1137" t="n"/>
      <c r="CZ170" s="3066" t="n">
        <v>26206.31971911865</v>
      </c>
      <c r="DA170" s="3064" t="n">
        <v>18710.2065714865</v>
      </c>
      <c r="DB170" s="3064" t="n"/>
      <c r="DC170" s="3064" t="n"/>
      <c r="DD170" s="3064" t="n">
        <v>0</v>
      </c>
      <c r="DE170" s="1958">
        <f>+CZ170/DD170-1</f>
        <v/>
      </c>
      <c r="DF170" s="1958">
        <f>+DA170/DD170-1</f>
        <v/>
      </c>
      <c r="DG170" s="409">
        <f>+DB170/DD170-1</f>
        <v/>
      </c>
      <c r="DH170" s="409">
        <f>+DC170/DD170-1</f>
        <v/>
      </c>
      <c r="DI170" s="3051" t="n"/>
      <c r="DJ170" s="3041">
        <f>SUM(D170,J170,P170,V170,AD170,AL170,AU170,BC170,BK170,BT170,CB170,CJ170)-CR170</f>
        <v/>
      </c>
      <c r="DK170" s="3041">
        <f>SUM(E170,K170,Q170,W170,AE170,AM170,AV170,BD170,BL170,BU170,CC170,CK170)-CS170</f>
        <v/>
      </c>
      <c r="DL170" s="3041">
        <f>SUM(G170,M170,S170,AA170,AI170,AR170,AZ170,BH170,BQ170,BY170,CG170,CO170)-CW170</f>
        <v/>
      </c>
      <c r="DM170" s="3041">
        <f>SUM(D170,J170,P170,V170,AD170,AL170,AU170,BC170,,BN170,BV170,CD170,CL170)-CT170</f>
        <v/>
      </c>
      <c r="DN170" s="3051" t="n"/>
      <c r="DO170" s="3051" t="n"/>
      <c r="DP170" s="3067" t="n"/>
      <c r="DQ170" s="3053" t="n"/>
      <c r="DR170" s="3041">
        <f>SUM(E170,K170,Q170,W170,AE170,AM170,AV170,BD170,BL170,BU170,CC170,CK170)-CS170</f>
        <v/>
      </c>
      <c r="DS170" s="3041">
        <f>SUM(D170,J170,P170,V170,AD170,AL170,AU170,BC170,,BN170,BV170,CD170,CL170)-CT170</f>
        <v/>
      </c>
      <c r="DT170" s="3054" t="n"/>
      <c r="DU170" s="865" t="n"/>
      <c r="DV170" s="3055">
        <f>DU170-CJ170</f>
        <v/>
      </c>
      <c r="DX170" s="2878">
        <f>(CS170-CZ170)*10^6</f>
        <v/>
      </c>
      <c r="DY170" s="2878">
        <f>(CT170-DC170)*10^6</f>
        <v/>
      </c>
      <c r="DZ170" s="2878">
        <f>(CW170-DD170)*10^6</f>
        <v/>
      </c>
      <c r="EB170" s="3056" t="n"/>
    </row>
    <row collapsed="1" customHeight="1" ht="15.75" r="171" s="3">
      <c r="B171" s="2006" t="inlineStr">
        <is>
          <t>Droits sur le trafic International Entrant</t>
        </is>
      </c>
      <c r="C171" s="1952" t="inlineStr">
        <is>
          <t>Opex165</t>
        </is>
      </c>
      <c r="D171" s="2975" t="n">
        <v>0</v>
      </c>
      <c r="E171" s="2891" t="n">
        <v>0</v>
      </c>
      <c r="F171" s="2891" t="n">
        <v>0</v>
      </c>
      <c r="G171" s="2891" t="n">
        <v>0</v>
      </c>
      <c r="H171" s="37" t="n"/>
      <c r="I171" s="1031" t="n"/>
      <c r="J171" s="2975" t="n">
        <v>0</v>
      </c>
      <c r="K171" s="2891" t="n">
        <v>0</v>
      </c>
      <c r="L171" s="2891" t="n">
        <v>0</v>
      </c>
      <c r="M171" s="2891" t="n">
        <v>0</v>
      </c>
      <c r="N171" s="37" t="n"/>
      <c r="O171" s="1031" t="n"/>
      <c r="P171" s="2975" t="n">
        <v>0</v>
      </c>
      <c r="Q171" s="2891" t="n">
        <v>0</v>
      </c>
      <c r="R171" s="2891" t="n">
        <v>0</v>
      </c>
      <c r="S171" s="2891" t="n">
        <v>0</v>
      </c>
      <c r="T171" s="37" t="n"/>
      <c r="U171" s="3058" t="n"/>
      <c r="V171" s="2975" t="n">
        <v>0</v>
      </c>
      <c r="W171" s="2891" t="n">
        <v>0</v>
      </c>
      <c r="X171" s="2891" t="n">
        <v>0</v>
      </c>
      <c r="Y171" s="2891" t="n">
        <v>0</v>
      </c>
      <c r="Z171" s="2891" t="n">
        <v>0</v>
      </c>
      <c r="AA171" s="2891" t="n">
        <v>0</v>
      </c>
      <c r="AB171" s="37" t="n"/>
      <c r="AC171" s="1031" t="n"/>
      <c r="AD171" s="2975" t="n">
        <v>0</v>
      </c>
      <c r="AE171" s="2891" t="n">
        <v>0</v>
      </c>
      <c r="AF171" s="2891" t="n">
        <v>0</v>
      </c>
      <c r="AG171" s="2891" t="n">
        <v>0</v>
      </c>
      <c r="AH171" s="2891" t="n">
        <v>0</v>
      </c>
      <c r="AI171" s="2891" t="n">
        <v>0</v>
      </c>
      <c r="AJ171" s="37" t="n"/>
      <c r="AK171" s="1031" t="n"/>
      <c r="AL171" s="2975" t="n">
        <v>0</v>
      </c>
      <c r="AM171" s="2891" t="n">
        <v>0</v>
      </c>
      <c r="AN171" s="2891" t="n">
        <v>0</v>
      </c>
      <c r="AO171" s="2891" t="n">
        <v>0</v>
      </c>
      <c r="AP171" s="2891" t="n">
        <v>0</v>
      </c>
      <c r="AQ171" s="2891" t="n">
        <v>0</v>
      </c>
      <c r="AR171" s="2891" t="n">
        <v>0</v>
      </c>
      <c r="AS171" s="37" t="n"/>
      <c r="AT171" s="3059" t="n"/>
      <c r="AU171" s="2975" t="n"/>
      <c r="AV171" s="2891" t="n"/>
      <c r="AW171" s="2891" t="n"/>
      <c r="AX171" s="2891" t="n"/>
      <c r="AY171" s="2891" t="n"/>
      <c r="AZ171" s="2891" t="n"/>
      <c r="BA171" s="37" t="n"/>
      <c r="BB171" s="1031" t="n"/>
      <c r="BC171" s="2975" t="n"/>
      <c r="BD171" s="2891" t="n"/>
      <c r="BE171" s="2891" t="n"/>
      <c r="BF171" s="2891" t="n"/>
      <c r="BG171" s="2891" t="n"/>
      <c r="BH171" s="2891" t="n"/>
      <c r="BI171" s="37" t="n"/>
      <c r="BJ171" s="3058" t="n"/>
      <c r="BK171" s="2975" t="n"/>
      <c r="BL171" s="2891" t="n"/>
      <c r="BM171" s="2891" t="n"/>
      <c r="BN171" s="2891" t="n"/>
      <c r="BO171" s="2891" t="n"/>
      <c r="BP171" s="2891" t="n"/>
      <c r="BQ171" s="2891" t="n"/>
      <c r="BR171" s="37" t="n"/>
      <c r="BS171" s="3058" t="n"/>
      <c r="BT171" s="2975" t="n"/>
      <c r="BU171" s="2891" t="n"/>
      <c r="BV171" s="2891" t="n"/>
      <c r="BW171" s="2891" t="n"/>
      <c r="BX171" s="2891" t="n"/>
      <c r="BY171" s="2891" t="n"/>
      <c r="BZ171" s="37" t="n"/>
      <c r="CA171" s="3028" t="n"/>
      <c r="CB171" s="2975" t="n"/>
      <c r="CC171" s="2891" t="n"/>
      <c r="CD171" s="2891" t="n"/>
      <c r="CE171" s="2891" t="n"/>
      <c r="CF171" s="2891" t="n"/>
      <c r="CG171" s="2891" t="n"/>
      <c r="CH171" s="37" t="n"/>
      <c r="CI171" s="3028" t="n"/>
      <c r="CJ171" s="2975" t="n"/>
      <c r="CK171" s="2891" t="n"/>
      <c r="CL171" s="2891" t="n"/>
      <c r="CM171" s="2891" t="n"/>
      <c r="CN171" s="2891" t="n"/>
      <c r="CO171" s="2891" t="n"/>
      <c r="CP171" s="37" t="n"/>
      <c r="CQ171" s="1031" t="n"/>
      <c r="CR171" s="2975">
        <f>SUMIF($D$5:$CQ$5,CR$5,$D171:$CQ171)</f>
        <v/>
      </c>
      <c r="CS171" s="2891">
        <f>SUMIF($D$5:$CQ$5,CS$5,$D171:$CQ171)</f>
        <v/>
      </c>
      <c r="CT171" s="2891">
        <f>SUMIF($D$5:$CQ$5,CT$5,$D171:$CQ171)+SUMIF($D$5:$BI$5,CR$5,$D171:$BI171)</f>
        <v/>
      </c>
      <c r="CU171" s="2891">
        <f>+CR171-CS171</f>
        <v/>
      </c>
      <c r="CV171" s="2891">
        <f>+CR171-CT171</f>
        <v/>
      </c>
      <c r="CW171" s="2891">
        <f>SUMIF($D$5:$CQ$5,CW$5,$D171:$CQ171)</f>
        <v/>
      </c>
      <c r="CX171" s="37">
        <f>IFERROR(CR171/CW171-1, "-")</f>
        <v/>
      </c>
      <c r="CY171" s="1137" t="n"/>
      <c r="CZ171" s="3060" t="n">
        <v>0</v>
      </c>
      <c r="DA171" s="2891" t="n"/>
      <c r="DB171" s="2891" t="n"/>
      <c r="DC171" s="2891" t="n"/>
      <c r="DD171" s="2891" t="n">
        <v>0</v>
      </c>
      <c r="DE171" s="37" t="n"/>
      <c r="DF171" s="37" t="n"/>
      <c r="DG171" s="722" t="n"/>
      <c r="DH171" s="722" t="n"/>
      <c r="DI171" s="3051" t="n"/>
      <c r="DJ171" s="3041">
        <f>SUM(D171,J171,P171,V171,AD171,AL171,AU171,BC171,BK171,BT171,CB171,CJ171)-CR171</f>
        <v/>
      </c>
      <c r="DK171" s="3041">
        <f>SUM(E171,K171,Q171,W171,AE171,AM171,AV171,BD171,BL171,BU171,CC171,CK171)-CS171</f>
        <v/>
      </c>
      <c r="DL171" s="3041">
        <f>SUM(G171,M171,S171,AA171,AI171,AR171,AZ171,BH171,BQ171,BY171,CG171,CO171)-CW171</f>
        <v/>
      </c>
      <c r="DM171" s="3041">
        <f>SUM(D171,J171,P171,V171,AD171,AL171,AU171,BC171,,BN171,BV171,CD171,CL171)-CT171</f>
        <v/>
      </c>
      <c r="DN171" s="3051" t="n"/>
      <c r="DO171" s="3051" t="n"/>
      <c r="DP171" s="3061" t="n"/>
      <c r="DQ171" s="3053" t="n"/>
      <c r="DR171" s="3041">
        <f>SUM(E171,K171,Q171,W171,AE171,AM171,AV171,BD171,BL171,BU171,CC171,CK171)-CS171</f>
        <v/>
      </c>
      <c r="DS171" s="3041">
        <f>SUM(D171,J171,P171,V171,AD171,AL171,AU171,BC171,,BN171,BV171,CD171,CL171)-CT171</f>
        <v/>
      </c>
      <c r="DT171" s="3054" t="n"/>
      <c r="DU171" s="863" t="n"/>
      <c r="DV171" s="3055">
        <f>DU171-CJ171</f>
        <v/>
      </c>
      <c r="DX171" s="2878">
        <f>(CS171-CZ171)*10^6</f>
        <v/>
      </c>
      <c r="DY171" s="2878">
        <f>(CT171-DC171)*10^6</f>
        <v/>
      </c>
      <c r="DZ171" s="2878">
        <f>(CW171-DD171)*10^6</f>
        <v/>
      </c>
      <c r="EB171" s="3056" t="n"/>
    </row>
    <row customFormat="1" customHeight="1" hidden="1" ht="16" outlineLevel="1" r="172" s="424">
      <c r="A172" s="406" t="n"/>
      <c r="B172" s="1986" t="inlineStr">
        <is>
          <t>Droits sur le trafic International Entrant</t>
        </is>
      </c>
      <c r="C172" s="2272" t="inlineStr">
        <is>
          <t>Opex166</t>
        </is>
      </c>
      <c r="D172" s="3063" t="n"/>
      <c r="E172" s="3064" t="n"/>
      <c r="F172" s="3064" t="n"/>
      <c r="G172" s="3064" t="n">
        <v>0</v>
      </c>
      <c r="H172" s="1958" t="n"/>
      <c r="I172" s="1031" t="n"/>
      <c r="J172" s="3063" t="n"/>
      <c r="K172" s="3064" t="n"/>
      <c r="L172" s="3064" t="n"/>
      <c r="M172" s="3064" t="n">
        <v>0</v>
      </c>
      <c r="N172" s="1958" t="n"/>
      <c r="O172" s="938" t="n"/>
      <c r="P172" s="3063" t="n"/>
      <c r="Q172" s="3064" t="n"/>
      <c r="R172" s="3064" t="n"/>
      <c r="S172" s="3064" t="n">
        <v>0</v>
      </c>
      <c r="T172" s="1958" t="n"/>
      <c r="U172" s="3058" t="n"/>
      <c r="V172" s="3063" t="n"/>
      <c r="W172" s="3064" t="n"/>
      <c r="X172" s="3064" t="n"/>
      <c r="Y172" s="3064" t="n"/>
      <c r="Z172" s="3064" t="n"/>
      <c r="AA172" s="3064" t="n">
        <v>0</v>
      </c>
      <c r="AB172" s="1958" t="n"/>
      <c r="AC172" s="938" t="n"/>
      <c r="AD172" s="3063" t="n"/>
      <c r="AE172" s="3064" t="n"/>
      <c r="AF172" s="3064" t="n"/>
      <c r="AG172" s="3064" t="n"/>
      <c r="AH172" s="3064" t="n"/>
      <c r="AI172" s="3064" t="n">
        <v>0</v>
      </c>
      <c r="AJ172" s="1958" t="n"/>
      <c r="AK172" s="938" t="n"/>
      <c r="AL172" s="3063" t="n"/>
      <c r="AM172" s="3064" t="n"/>
      <c r="AN172" s="3064" t="n"/>
      <c r="AO172" s="3064" t="n"/>
      <c r="AP172" s="3064" t="n"/>
      <c r="AQ172" s="3064" t="n"/>
      <c r="AR172" s="3064" t="n"/>
      <c r="AS172" s="1958" t="n"/>
      <c r="AT172" s="3059" t="n"/>
      <c r="AU172" s="3063" t="n"/>
      <c r="AV172" s="3064" t="n"/>
      <c r="AW172" s="3064" t="n"/>
      <c r="AX172" s="3064" t="n"/>
      <c r="AY172" s="3064" t="n"/>
      <c r="AZ172" s="3064" t="n"/>
      <c r="BA172" s="1958" t="n"/>
      <c r="BB172" s="938" t="n"/>
      <c r="BC172" s="3063" t="n"/>
      <c r="BD172" s="3064" t="n"/>
      <c r="BE172" s="3064" t="n"/>
      <c r="BF172" s="3064" t="n"/>
      <c r="BG172" s="3064" t="n"/>
      <c r="BH172" s="3064" t="n"/>
      <c r="BI172" s="1958" t="n"/>
      <c r="BJ172" s="3065" t="n"/>
      <c r="BK172" s="3063" t="n"/>
      <c r="BL172" s="3064" t="n"/>
      <c r="BM172" s="3064" t="n"/>
      <c r="BN172" s="3064" t="n"/>
      <c r="BO172" s="3064" t="n"/>
      <c r="BP172" s="3064" t="n"/>
      <c r="BQ172" s="3064" t="n"/>
      <c r="BR172" s="1958" t="n"/>
      <c r="BS172" s="3065" t="n"/>
      <c r="BT172" s="3063" t="n"/>
      <c r="BU172" s="3064" t="n"/>
      <c r="BV172" s="3064" t="n"/>
      <c r="BW172" s="3064" t="n"/>
      <c r="BX172" s="3064" t="n"/>
      <c r="BY172" s="3064" t="n"/>
      <c r="BZ172" s="1958" t="n"/>
      <c r="CA172" s="3028" t="n"/>
      <c r="CB172" s="3063" t="n"/>
      <c r="CC172" s="3064" t="n"/>
      <c r="CD172" s="3064" t="n"/>
      <c r="CE172" s="3064" t="n"/>
      <c r="CF172" s="3064" t="n"/>
      <c r="CG172" s="3064" t="n"/>
      <c r="CH172" s="1958" t="n"/>
      <c r="CI172" s="3028" t="n"/>
      <c r="CJ172" s="3063" t="n"/>
      <c r="CK172" s="3064" t="n"/>
      <c r="CL172" s="3064" t="n"/>
      <c r="CM172" s="3064" t="n"/>
      <c r="CN172" s="3064" t="n"/>
      <c r="CO172" s="3064" t="n"/>
      <c r="CP172" s="1958" t="n"/>
      <c r="CQ172" s="938" t="n"/>
      <c r="CR172" s="3063">
        <f>SUMIF($D$5:$CQ$5,CR$5,$D172:$CQ172)</f>
        <v/>
      </c>
      <c r="CS172" s="3064">
        <f>SUMIF($D$5:$CQ$5,CS$5,$D172:$CQ172)</f>
        <v/>
      </c>
      <c r="CT172" s="3064">
        <f>SUMIF($D$5:$CQ$5,CT$5,$D172:$CQ172)+SUMIF($D$5:$BI$5,CR$5,$D172:$BI172)</f>
        <v/>
      </c>
      <c r="CU172" s="3064">
        <f>+CR172-CS172</f>
        <v/>
      </c>
      <c r="CV172" s="3064">
        <f>+CR172-CT172</f>
        <v/>
      </c>
      <c r="CW172" s="3064">
        <f>SUMIF($D$5:$CQ$5,CW$5,$D172:$CQ172)</f>
        <v/>
      </c>
      <c r="CX172" s="1958">
        <f>IFERROR(CR172/CW172-1, "-")</f>
        <v/>
      </c>
      <c r="CY172" s="1137" t="n"/>
      <c r="CZ172" s="3066" t="n">
        <v>0</v>
      </c>
      <c r="DA172" s="3064" t="n">
        <v>0</v>
      </c>
      <c r="DB172" s="3064" t="n"/>
      <c r="DC172" s="3064" t="n"/>
      <c r="DD172" s="3064" t="n">
        <v>0</v>
      </c>
      <c r="DE172" s="1958" t="n"/>
      <c r="DF172" s="1958" t="n"/>
      <c r="DG172" s="409" t="n"/>
      <c r="DH172" s="409" t="n"/>
      <c r="DI172" s="3051" t="n"/>
      <c r="DJ172" s="3041">
        <f>SUM(D172,J172,P172,V172,AD172,AL172,AU172,BC172,BK172,BT172,CB172,CJ172)-CR172</f>
        <v/>
      </c>
      <c r="DK172" s="3041">
        <f>SUM(E172,K172,Q172,W172,AE172,AM172,AV172,BD172,BL172,BU172,CC172,CK172)-CS172</f>
        <v/>
      </c>
      <c r="DL172" s="3041">
        <f>SUM(G172,M172,S172,AA172,AI172,AR172,AZ172,BH172,BQ172,BY172,CG172,CO172)-CW172</f>
        <v/>
      </c>
      <c r="DM172" s="3041">
        <f>SUM(D172,J172,P172,V172,AD172,AL172,AU172,BC172,,BN172,BV172,CD172,CL172)-CT172</f>
        <v/>
      </c>
      <c r="DN172" s="3051" t="n"/>
      <c r="DO172" s="3051" t="n"/>
      <c r="DP172" s="3067" t="n"/>
      <c r="DQ172" s="3053">
        <f>-CR172+DP172/10^6</f>
        <v/>
      </c>
      <c r="DR172" s="3041">
        <f>SUM(E172,K172,Q172,W172,AE172,AM172,AV172,BD172,BL172,BU172,CC172,CK172)-CS172</f>
        <v/>
      </c>
      <c r="DS172" s="3041">
        <f>SUM(D172,J172,P172,V172,AD172,AL172,AU172,BC172,,BN172,BV172,CD172,CL172)-CT172</f>
        <v/>
      </c>
      <c r="DT172" s="3054" t="n"/>
      <c r="DU172" s="865" t="n"/>
      <c r="DV172" s="3055">
        <f>DU172-CJ172</f>
        <v/>
      </c>
      <c r="DX172" s="2878">
        <f>(CS172-CZ172)*10^6</f>
        <v/>
      </c>
      <c r="DY172" s="2878">
        <f>(CT172-DC172)*10^6</f>
        <v/>
      </c>
      <c r="DZ172" s="2878">
        <f>(CW172-DD172)*10^6</f>
        <v/>
      </c>
      <c r="EB172" s="3056" t="n"/>
    </row>
    <row collapsed="1" customHeight="1" ht="15.75" r="173" s="3">
      <c r="B173" s="2006" t="inlineStr">
        <is>
          <t>Autres impôts et taxes</t>
        </is>
      </c>
      <c r="C173" s="1952" t="inlineStr">
        <is>
          <t>Opex167</t>
        </is>
      </c>
      <c r="D173" s="2975" t="n">
        <v>238.558463</v>
      </c>
      <c r="E173" s="2891" t="n">
        <v>161.894652885307</v>
      </c>
      <c r="F173" s="2891" t="n">
        <v>76.66381011469298</v>
      </c>
      <c r="G173" s="2891" t="n">
        <v>155.622581</v>
      </c>
      <c r="H173" s="37" t="n">
        <v>0.5329296138585438</v>
      </c>
      <c r="I173" s="1031" t="n"/>
      <c r="J173" s="2975" t="n">
        <v>219.099321</v>
      </c>
      <c r="K173" s="2891" t="n">
        <v>164.339319885307</v>
      </c>
      <c r="L173" s="2891" t="n">
        <v>54.76000111469301</v>
      </c>
      <c r="M173" s="2891" t="n">
        <v>157.951831</v>
      </c>
      <c r="N173" s="37" t="n">
        <v>0.3871274527992017</v>
      </c>
      <c r="O173" s="1031" t="n"/>
      <c r="P173" s="2975" t="n">
        <v>240.674421</v>
      </c>
      <c r="Q173" s="2891" t="n">
        <v>164.148156885307</v>
      </c>
      <c r="R173" s="2891" t="n">
        <v>76.52626411469299</v>
      </c>
      <c r="S173" s="2891" t="n">
        <v>139.524236</v>
      </c>
      <c r="T173" s="37" t="n">
        <v>0.7249649802776916</v>
      </c>
      <c r="U173" s="3058" t="n"/>
      <c r="V173" s="2975" t="n">
        <v>240.330166</v>
      </c>
      <c r="W173" s="2891" t="n">
        <v>166.570415885307</v>
      </c>
      <c r="X173" s="2891" t="n">
        <v>232.644565053132</v>
      </c>
      <c r="Y173" s="2891" t="n">
        <v>73.75975011469299</v>
      </c>
      <c r="Z173" s="2891" t="n">
        <v>7.685600946867993</v>
      </c>
      <c r="AA173" s="2891" t="n">
        <v>145.874065</v>
      </c>
      <c r="AB173" s="37" t="n">
        <v>0.6475181246234551</v>
      </c>
      <c r="AC173" s="1031" t="n"/>
      <c r="AD173" s="2975" t="n">
        <v>274.694062</v>
      </c>
      <c r="AE173" s="2891" t="n">
        <v>165.659050885307</v>
      </c>
      <c r="AF173" s="2891" t="n">
        <v>232.848983053132</v>
      </c>
      <c r="AG173" s="2891" t="n">
        <v>109.035011114693</v>
      </c>
      <c r="AH173" s="2891" t="n">
        <v>41.84507894686797</v>
      </c>
      <c r="AI173" s="2891" t="n">
        <v>192.134595</v>
      </c>
      <c r="AJ173" s="37" t="n">
        <v>0.4296960003480892</v>
      </c>
      <c r="AK173" s="1031" t="n"/>
      <c r="AL173" s="2975" t="n">
        <v>234.425862</v>
      </c>
      <c r="AM173" s="2891" t="n">
        <v>164.9947158853065</v>
      </c>
      <c r="AN173" s="2891" t="n">
        <v>0</v>
      </c>
      <c r="AO173" s="2891" t="n">
        <v>0</v>
      </c>
      <c r="AP173" s="2891" t="n">
        <v>69.43114611469349</v>
      </c>
      <c r="AQ173" s="2891" t="n">
        <v>234.425862</v>
      </c>
      <c r="AR173" s="2891" t="n">
        <v>171.35059</v>
      </c>
      <c r="AS173" s="37" t="n">
        <v>0.3681065352620028</v>
      </c>
      <c r="AT173" s="3059" t="n"/>
      <c r="AU173" s="2975" t="n"/>
      <c r="AV173" s="2891" t="n"/>
      <c r="AW173" s="2891" t="n"/>
      <c r="AX173" s="2891" t="n"/>
      <c r="AY173" s="2891" t="n"/>
      <c r="AZ173" s="2891" t="n"/>
      <c r="BA173" s="37" t="n"/>
      <c r="BB173" s="1031" t="n"/>
      <c r="BC173" s="2975" t="n"/>
      <c r="BD173" s="2891" t="n"/>
      <c r="BE173" s="2891" t="n"/>
      <c r="BF173" s="2891" t="n"/>
      <c r="BG173" s="2891" t="n"/>
      <c r="BH173" s="2891" t="n"/>
      <c r="BI173" s="37" t="n"/>
      <c r="BJ173" s="3058" t="n"/>
      <c r="BK173" s="2975" t="n"/>
      <c r="BL173" s="2891" t="n"/>
      <c r="BM173" s="2891" t="n"/>
      <c r="BN173" s="2891" t="n"/>
      <c r="BO173" s="2891" t="n"/>
      <c r="BP173" s="2891" t="n"/>
      <c r="BQ173" s="2891" t="n"/>
      <c r="BR173" s="37" t="n"/>
      <c r="BS173" s="3058" t="n"/>
      <c r="BT173" s="2975" t="n"/>
      <c r="BU173" s="2891" t="n"/>
      <c r="BV173" s="2891" t="n"/>
      <c r="BW173" s="2891" t="n"/>
      <c r="BX173" s="2891" t="n"/>
      <c r="BY173" s="2891" t="n"/>
      <c r="BZ173" s="37" t="n"/>
      <c r="CA173" s="3028" t="n"/>
      <c r="CB173" s="2975" t="n"/>
      <c r="CC173" s="2891" t="n"/>
      <c r="CD173" s="2891" t="n"/>
      <c r="CE173" s="2891" t="n"/>
      <c r="CF173" s="2891" t="n"/>
      <c r="CG173" s="2891" t="n"/>
      <c r="CH173" s="37" t="n"/>
      <c r="CI173" s="3028" t="n"/>
      <c r="CJ173" s="2975" t="n"/>
      <c r="CK173" s="2891" t="n"/>
      <c r="CL173" s="2891" t="n"/>
      <c r="CM173" s="2891" t="n"/>
      <c r="CN173" s="2891" t="n"/>
      <c r="CO173" s="2891" t="n"/>
      <c r="CP173" s="37" t="n"/>
      <c r="CQ173" s="1031" t="n"/>
      <c r="CR173" s="2975">
        <f>SUMIF($D$5:$CQ$5,CR$5,$D173:$CQ173)</f>
        <v/>
      </c>
      <c r="CS173" s="2891">
        <f>SUMIF($D$5:$CQ$5,CS$5,$D173:$CQ173)</f>
        <v/>
      </c>
      <c r="CT173" s="2891">
        <f>SUMIF($D$5:$CQ$5,CT$5,$D173:$CQ173)+SUMIF($D$5:$BI$5,CR$5,$D173:$BI173)</f>
        <v/>
      </c>
      <c r="CU173" s="2891">
        <f>+CR173-CS173</f>
        <v/>
      </c>
      <c r="CV173" s="2891">
        <f>+CR173-CT173</f>
        <v/>
      </c>
      <c r="CW173" s="2891">
        <f>SUMIF($D$5:$CQ$5,CW$5,$D173:$CQ173)</f>
        <v/>
      </c>
      <c r="CX173" s="37">
        <f>IFERROR(CR173/CW173-1, "-")</f>
        <v/>
      </c>
      <c r="CY173" s="1137" t="n"/>
      <c r="CZ173" s="3060" t="n">
        <v>1973.66392974302</v>
      </c>
      <c r="DA173" s="2891" t="n"/>
      <c r="DB173" s="2891" t="n"/>
      <c r="DC173" s="2891" t="n"/>
      <c r="DD173" s="2891" t="n">
        <v>2813.202617</v>
      </c>
      <c r="DE173" s="37">
        <f>+CZ173/DD173-1</f>
        <v/>
      </c>
      <c r="DF173" s="37">
        <f>+DA173/DD173-1</f>
        <v/>
      </c>
      <c r="DG173" s="722">
        <f>+DB173/DD173-1</f>
        <v/>
      </c>
      <c r="DH173" s="722">
        <f>+DC173/DD173-1</f>
        <v/>
      </c>
      <c r="DI173" s="3051" t="n"/>
      <c r="DJ173" s="3041">
        <f>SUM(D173,J173,P173,V173,AD173,AL173,AU173,BC173,BK173,BT173,CB173,CJ173)-CR173</f>
        <v/>
      </c>
      <c r="DK173" s="3041">
        <f>SUM(E173,K173,Q173,W173,AE173,AM173,AV173,BD173,BL173,BU173,CC173,CK173)-CS173</f>
        <v/>
      </c>
      <c r="DL173" s="3041">
        <f>SUM(G173,M173,S173,AA173,AI173,AR173,AZ173,BH173,BQ173,BY173,CG173,CO173)-CW173</f>
        <v/>
      </c>
      <c r="DM173" s="3041">
        <f>SUM(D173,J173,P173,V173,AD173,AL173,AU173,BC173,,BN173,BV173,CD173,CL173)-CT173</f>
        <v/>
      </c>
      <c r="DN173" s="3051" t="n"/>
      <c r="DO173" s="3051" t="n"/>
      <c r="DP173" s="3061">
        <f>SUM(DP174:DP181)</f>
        <v/>
      </c>
      <c r="DQ173" s="3053">
        <f>-CR173+DP173/10^6</f>
        <v/>
      </c>
      <c r="DR173" s="3041">
        <f>SUM(E173,K173,Q173,W173,AE173,AM173,AV173,BD173,BL173,BU173,CC173,CK173)-CS173</f>
        <v/>
      </c>
      <c r="DS173" s="3041">
        <f>SUM(D173,J173,P173,V173,AD173,AL173,AU173,BC173,,BN173,BV173,CD173,CL173)-CT173</f>
        <v/>
      </c>
      <c r="DT173" s="3054" t="n"/>
      <c r="DU173" s="863" t="n">
        <v>1029.463766</v>
      </c>
      <c r="DV173" s="3055">
        <f>DU173-CJ173</f>
        <v/>
      </c>
      <c r="DX173" s="2878">
        <f>(CS173-CZ173)*10^6</f>
        <v/>
      </c>
      <c r="DY173" s="2878">
        <f>(CT173-DC173)*10^6</f>
        <v/>
      </c>
      <c r="DZ173" s="2878">
        <f>(CW173-DD173)*10^6</f>
        <v/>
      </c>
      <c r="EB173" s="3056" t="n"/>
    </row>
    <row customFormat="1" customHeight="1" hidden="1" ht="16" outlineLevel="1" r="174" s="424">
      <c r="A174" s="406" t="n"/>
      <c r="B174" s="1986" t="inlineStr">
        <is>
          <t>IMPOTS FONCIERS ET TAXES ANNEX</t>
        </is>
      </c>
      <c r="C174" s="2272" t="inlineStr">
        <is>
          <t>Opex168</t>
        </is>
      </c>
      <c r="D174" s="3063" t="n">
        <v>4.132121</v>
      </c>
      <c r="E174" s="3064" t="n">
        <v>8.572684509556391</v>
      </c>
      <c r="F174" s="3064" t="n"/>
      <c r="G174" s="3064" t="n">
        <v>6.634367</v>
      </c>
      <c r="H174" s="1958" t="n"/>
      <c r="I174" s="1031" t="n"/>
      <c r="J174" s="3063" t="n">
        <v>4.319634</v>
      </c>
      <c r="K174" s="3064" t="n">
        <v>8.572684509556391</v>
      </c>
      <c r="L174" s="3064" t="n"/>
      <c r="M174" s="3064" t="n">
        <v>6.73612</v>
      </c>
      <c r="N174" s="1958" t="n"/>
      <c r="O174" s="938" t="n"/>
      <c r="P174" s="3063" t="n">
        <v>4.319634</v>
      </c>
      <c r="Q174" s="3064" t="n">
        <v>8.572684509556391</v>
      </c>
      <c r="R174" s="3064" t="n"/>
      <c r="S174" s="3064" t="n">
        <v>6.744162</v>
      </c>
      <c r="T174" s="1958" t="n"/>
      <c r="U174" s="3058" t="n"/>
      <c r="V174" s="3063" t="n">
        <v>4.319649</v>
      </c>
      <c r="W174" s="3064" t="n">
        <v>8.572684509556391</v>
      </c>
      <c r="X174" s="3064" t="n">
        <v>5.49159243108687</v>
      </c>
      <c r="Y174" s="3064" t="n"/>
      <c r="Z174" s="3064" t="n"/>
      <c r="AA174" s="3064" t="n">
        <v>6.806595</v>
      </c>
      <c r="AB174" s="1958" t="n"/>
      <c r="AC174" s="938" t="n"/>
      <c r="AD174" s="3063" t="n">
        <v>4.319634</v>
      </c>
      <c r="AE174" s="3064" t="n">
        <v>8.572684509556391</v>
      </c>
      <c r="AF174" s="3064" t="n">
        <v>5.49159243108687</v>
      </c>
      <c r="AG174" s="3064" t="n"/>
      <c r="AH174" s="3064" t="n"/>
      <c r="AI174" s="3064" t="n">
        <v>6.654011</v>
      </c>
      <c r="AJ174" s="1958" t="n"/>
      <c r="AK174" s="938" t="n"/>
      <c r="AL174" s="3063" t="n">
        <v>4.319634</v>
      </c>
      <c r="AM174" s="3064" t="n">
        <v>8.572684509556389</v>
      </c>
      <c r="AN174" s="3064" t="n"/>
      <c r="AO174" s="3064" t="n"/>
      <c r="AP174" s="3064" t="n"/>
      <c r="AQ174" s="3064" t="n"/>
      <c r="AR174" s="3064" t="n"/>
      <c r="AS174" s="1958" t="n"/>
      <c r="AT174" s="3059" t="n"/>
      <c r="AU174" s="3063" t="n"/>
      <c r="AV174" s="3064" t="n"/>
      <c r="AW174" s="3064" t="n"/>
      <c r="AX174" s="3064" t="n"/>
      <c r="AY174" s="3064" t="n"/>
      <c r="AZ174" s="3064" t="n"/>
      <c r="BA174" s="1958" t="n"/>
      <c r="BB174" s="938" t="n"/>
      <c r="BC174" s="3063" t="n"/>
      <c r="BD174" s="3064" t="n"/>
      <c r="BE174" s="3064" t="n"/>
      <c r="BF174" s="3064" t="n"/>
      <c r="BG174" s="3064" t="n"/>
      <c r="BH174" s="3064" t="n"/>
      <c r="BI174" s="1958" t="n"/>
      <c r="BJ174" s="3065" t="n"/>
      <c r="BK174" s="3063" t="n"/>
      <c r="BL174" s="3064" t="n"/>
      <c r="BM174" s="3064" t="n"/>
      <c r="BN174" s="3064" t="n"/>
      <c r="BO174" s="3064" t="n"/>
      <c r="BP174" s="3064" t="n"/>
      <c r="BQ174" s="3064" t="n"/>
      <c r="BR174" s="1958" t="n"/>
      <c r="BS174" s="3065" t="n"/>
      <c r="BT174" s="3063" t="n"/>
      <c r="BU174" s="3064" t="n"/>
      <c r="BV174" s="3064" t="n"/>
      <c r="BW174" s="3064" t="n"/>
      <c r="BX174" s="3064" t="n"/>
      <c r="BY174" s="3064" t="n"/>
      <c r="BZ174" s="1958" t="n"/>
      <c r="CA174" s="3028" t="n"/>
      <c r="CB174" s="3063" t="n"/>
      <c r="CC174" s="3064" t="n"/>
      <c r="CD174" s="3064" t="n"/>
      <c r="CE174" s="3064" t="n"/>
      <c r="CF174" s="3064" t="n"/>
      <c r="CG174" s="3064" t="n"/>
      <c r="CH174" s="1958" t="n"/>
      <c r="CI174" s="3028" t="n"/>
      <c r="CJ174" s="3063" t="n"/>
      <c r="CK174" s="3064" t="n"/>
      <c r="CL174" s="3064" t="n"/>
      <c r="CM174" s="3064" t="n"/>
      <c r="CN174" s="3064" t="n"/>
      <c r="CO174" s="3064" t="n"/>
      <c r="CP174" s="1958" t="n"/>
      <c r="CQ174" s="938" t="n"/>
      <c r="CR174" s="3063">
        <f>SUMIF($D$5:$CQ$5,CR$5,$D174:$CQ174)</f>
        <v/>
      </c>
      <c r="CS174" s="3064">
        <f>SUMIF($D$5:$CQ$5,CS$5,$D174:$CQ174)</f>
        <v/>
      </c>
      <c r="CT174" s="3064">
        <f>SUMIF($D$5:$CQ$5,CT$5,$D174:$CQ174)+SUMIF($D$5:$BI$5,CR$5,$D174:$BI174)</f>
        <v/>
      </c>
      <c r="CU174" s="3064">
        <f>+CR174-CS174</f>
        <v/>
      </c>
      <c r="CV174" s="3064">
        <f>+CR174-CT174</f>
        <v/>
      </c>
      <c r="CW174" s="3064">
        <f>SUMIF($D$5:$CQ$5,CW$5,$D174:$CQ174)</f>
        <v/>
      </c>
      <c r="CX174" s="1958">
        <f>IFERROR(CR174/CW174-1, "-")</f>
        <v/>
      </c>
      <c r="CY174" s="1137" t="n"/>
      <c r="CZ174" s="3066" t="n">
        <v>102.8722141146766</v>
      </c>
      <c r="DA174" s="3064" t="n">
        <v>62.1957208797818</v>
      </c>
      <c r="DB174" s="3064" t="n"/>
      <c r="DC174" s="3064" t="n"/>
      <c r="DD174" s="3064" t="n">
        <v>80.15333099999999</v>
      </c>
      <c r="DE174" s="1958">
        <f>+CZ174/DD174-1</f>
        <v/>
      </c>
      <c r="DF174" s="1958">
        <f>+DA174/DD174-1</f>
        <v/>
      </c>
      <c r="DG174" s="409">
        <f>+DB174/DD174-1</f>
        <v/>
      </c>
      <c r="DH174" s="409">
        <f>+DC174/DD174-1</f>
        <v/>
      </c>
      <c r="DI174" s="3051" t="n"/>
      <c r="DJ174" s="3041">
        <f>SUM(D174,J174,P174,V174,AD174,AL174,AU174,BC174,BK174,BT174,CB174,CJ174)-CR174</f>
        <v/>
      </c>
      <c r="DK174" s="3041">
        <f>SUM(E174,K174,Q174,W174,AE174,AM174,AV174,BD174,BL174,BU174,CC174,CK174)-CS174</f>
        <v/>
      </c>
      <c r="DL174" s="3041">
        <f>SUM(G174,M174,S174,AA174,AI174,AR174,AZ174,BH174,BQ174,BY174,CG174,CO174)-CW174</f>
        <v/>
      </c>
      <c r="DM174" s="3041">
        <f>SUM(D174,J174,P174,V174,AD174,AL174,AU174,BC174,,BN174,BV174,CD174,CL174)-CT174</f>
        <v/>
      </c>
      <c r="DN174" s="3051" t="n"/>
      <c r="DO174" s="3051" t="n"/>
      <c r="DP174" s="3067" t="n">
        <v>73499320</v>
      </c>
      <c r="DQ174" s="3053">
        <f>-CR174+DP174/10^6</f>
        <v/>
      </c>
      <c r="DR174" s="3041">
        <f>SUM(E174,K174,Q174,W174,AE174,AM174,AV174,BD174,BL174,BU174,CC174,CK174)-CS174</f>
        <v/>
      </c>
      <c r="DS174" s="3041">
        <f>SUM(D174,J174,P174,V174,AD174,AL174,AU174,BC174,,BN174,BV174,CD174,CL174)-CT174</f>
        <v/>
      </c>
      <c r="DT174" s="3054" t="n"/>
      <c r="DU174" s="865" t="n">
        <v>6.654011</v>
      </c>
      <c r="DV174" s="3055">
        <f>DU174-CJ174</f>
        <v/>
      </c>
      <c r="DX174" s="2878">
        <f>(CS174-CZ174)*10^6</f>
        <v/>
      </c>
      <c r="DY174" s="2878">
        <f>(CT174-DC174)*10^6</f>
        <v/>
      </c>
      <c r="DZ174" s="2878">
        <f>(CW174-DD174)*10^6</f>
        <v/>
      </c>
      <c r="EB174" s="3056" t="n"/>
    </row>
    <row customFormat="1" customHeight="1" hidden="1" ht="16" outlineLevel="1" r="175" s="424">
      <c r="A175" s="406" t="n"/>
      <c r="B175" s="1986" t="inlineStr">
        <is>
          <t>PATENTES, LICENCES ET TAXES AN</t>
        </is>
      </c>
      <c r="C175" s="2272" t="inlineStr">
        <is>
          <t>Opex169</t>
        </is>
      </c>
      <c r="D175" s="3151" t="n">
        <v>34.101775</v>
      </c>
      <c r="E175" s="3064" t="n">
        <v>34.2128189144301</v>
      </c>
      <c r="F175" s="3064" t="n"/>
      <c r="G175" s="3064" t="n">
        <v>31.271155</v>
      </c>
      <c r="H175" s="1958" t="n"/>
      <c r="I175" s="1031" t="n"/>
      <c r="J175" s="3151" t="n">
        <v>34.87307</v>
      </c>
      <c r="K175" s="3064" t="n">
        <v>34.2128189144301</v>
      </c>
      <c r="L175" s="3064" t="n"/>
      <c r="M175" s="3064" t="n">
        <v>31.271191</v>
      </c>
      <c r="N175" s="1958" t="n"/>
      <c r="O175" s="938" t="n"/>
      <c r="P175" s="3151" t="n">
        <v>34.873072</v>
      </c>
      <c r="Q175" s="3064" t="n">
        <v>34.2128189144301</v>
      </c>
      <c r="R175" s="3064" t="n"/>
      <c r="S175" s="3064" t="n">
        <v>31.690697</v>
      </c>
      <c r="T175" s="1958" t="n"/>
      <c r="U175" s="3058" t="n"/>
      <c r="V175" s="3151" t="n">
        <v>34.873066</v>
      </c>
      <c r="W175" s="3064" t="n">
        <v>34.2128189144301</v>
      </c>
      <c r="X175" s="3064" t="n">
        <v>34.4838431607251</v>
      </c>
      <c r="Y175" s="3064" t="n"/>
      <c r="Z175" s="3064" t="n"/>
      <c r="AA175" s="3064" t="n">
        <v>31.411004</v>
      </c>
      <c r="AB175" s="1958" t="n"/>
      <c r="AC175" s="938" t="n"/>
      <c r="AD175" s="3151" t="n">
        <v>34.87307</v>
      </c>
      <c r="AE175" s="3064" t="n">
        <v>34.2128189144301</v>
      </c>
      <c r="AF175" s="3064" t="n">
        <v>34.4838431607251</v>
      </c>
      <c r="AG175" s="3064" t="n"/>
      <c r="AH175" s="3064" t="n"/>
      <c r="AI175" s="3064" t="n">
        <v>31.411003</v>
      </c>
      <c r="AJ175" s="1958" t="n"/>
      <c r="AK175" s="938" t="n"/>
      <c r="AL175" s="3151" t="n">
        <v>34.873071</v>
      </c>
      <c r="AM175" s="3064" t="n">
        <v>34.21281891443009</v>
      </c>
      <c r="AN175" s="3064" t="n"/>
      <c r="AO175" s="3064" t="n"/>
      <c r="AP175" s="3064" t="n"/>
      <c r="AQ175" s="3064" t="n"/>
      <c r="AR175" s="3064" t="n"/>
      <c r="AS175" s="1958" t="n"/>
      <c r="AT175" s="3059" t="n"/>
      <c r="AU175" s="3151" t="n"/>
      <c r="AV175" s="3064" t="n"/>
      <c r="AW175" s="3064" t="n"/>
      <c r="AX175" s="3064" t="n"/>
      <c r="AY175" s="3064" t="n"/>
      <c r="AZ175" s="3064" t="n"/>
      <c r="BA175" s="1958" t="n"/>
      <c r="BB175" s="938" t="n"/>
      <c r="BC175" s="3151" t="n"/>
      <c r="BD175" s="3064" t="n"/>
      <c r="BE175" s="3064" t="n"/>
      <c r="BF175" s="3064" t="n"/>
      <c r="BG175" s="3064" t="n"/>
      <c r="BH175" s="3064" t="n"/>
      <c r="BI175" s="1958" t="n"/>
      <c r="BJ175" s="3065" t="n"/>
      <c r="BK175" s="3151" t="n"/>
      <c r="BL175" s="3064" t="n"/>
      <c r="BM175" s="3064" t="n"/>
      <c r="BN175" s="3064" t="n"/>
      <c r="BO175" s="3064" t="n"/>
      <c r="BP175" s="3064" t="n"/>
      <c r="BQ175" s="3064" t="n"/>
      <c r="BR175" s="1958" t="n"/>
      <c r="BS175" s="3065" t="n"/>
      <c r="BT175" s="3151" t="n"/>
      <c r="BU175" s="3064" t="n"/>
      <c r="BV175" s="3064" t="n"/>
      <c r="BW175" s="3064" t="n"/>
      <c r="BX175" s="3064" t="n"/>
      <c r="BY175" s="3064" t="n"/>
      <c r="BZ175" s="1958" t="n"/>
      <c r="CA175" s="3028" t="n"/>
      <c r="CB175" s="3151" t="n"/>
      <c r="CC175" s="3064" t="n"/>
      <c r="CD175" s="3064" t="n"/>
      <c r="CE175" s="3064" t="n"/>
      <c r="CF175" s="3064" t="n"/>
      <c r="CG175" s="3064" t="n"/>
      <c r="CH175" s="1958" t="n"/>
      <c r="CI175" s="3028" t="n"/>
      <c r="CJ175" s="3151" t="n"/>
      <c r="CK175" s="3064" t="n"/>
      <c r="CL175" s="3064" t="n"/>
      <c r="CM175" s="3064" t="n"/>
      <c r="CN175" s="3064" t="n"/>
      <c r="CO175" s="3064" t="n"/>
      <c r="CP175" s="1958" t="n"/>
      <c r="CQ175" s="938" t="n"/>
      <c r="CR175" s="3063">
        <f>SUMIF($D$5:$CQ$5,CR$5,$D175:$CQ175)</f>
        <v/>
      </c>
      <c r="CS175" s="3064">
        <f>SUMIF($D$5:$CQ$5,CS$5,$D175:$CQ175)</f>
        <v/>
      </c>
      <c r="CT175" s="3064">
        <f>SUMIF($D$5:$CQ$5,CT$5,$D175:$CQ175)+SUMIF($D$5:$BI$5,CR$5,$D175:$BI175)</f>
        <v/>
      </c>
      <c r="CU175" s="3064">
        <f>+CR175-CS175</f>
        <v/>
      </c>
      <c r="CV175" s="3064">
        <f>+CR175-CT175</f>
        <v/>
      </c>
      <c r="CW175" s="3064">
        <f>SUMIF($D$5:$CQ$5,CW$5,$D175:$CQ175)</f>
        <v/>
      </c>
      <c r="CX175" s="1958">
        <f>IFERROR(CR175/CW175-1, "-")</f>
        <v/>
      </c>
      <c r="CY175" s="1137" t="n"/>
      <c r="CZ175" s="3066" t="n">
        <v>410.5538269731612</v>
      </c>
      <c r="DA175" s="3064" t="n">
        <v>414.202505446526</v>
      </c>
      <c r="DB175" s="3064" t="n"/>
      <c r="DC175" s="3064" t="n"/>
      <c r="DD175" s="3064" t="n">
        <v>385.750933</v>
      </c>
      <c r="DE175" s="1958">
        <f>+CZ175/DD175-1</f>
        <v/>
      </c>
      <c r="DF175" s="1958">
        <f>+DA175/DD175-1</f>
        <v/>
      </c>
      <c r="DG175" s="409">
        <f>+DB175/DD175-1</f>
        <v/>
      </c>
      <c r="DH175" s="409">
        <f>+DC175/DD175-1</f>
        <v/>
      </c>
      <c r="DI175" s="3051" t="n"/>
      <c r="DJ175" s="3041">
        <f>SUM(D175,J175,P175,V175,AD175,AL175,AU175,BC175,BK175,BT175,CB175,CJ175)-CR175</f>
        <v/>
      </c>
      <c r="DK175" s="3041">
        <f>SUM(E175,K175,Q175,W175,AE175,AM175,AV175,BD175,BL175,BU175,CC175,CK175)-CS175</f>
        <v/>
      </c>
      <c r="DL175" s="3041">
        <f>SUM(G175,M175,S175,AA175,AI175,AR175,AZ175,BH175,BQ175,BY175,CG175,CO175)-CW175</f>
        <v/>
      </c>
      <c r="DM175" s="3041">
        <f>SUM(D175,J175,P175,V175,AD175,AL175,AU175,BC175,,BN175,BV175,CD175,CL175)-CT175</f>
        <v/>
      </c>
      <c r="DN175" s="3051" t="n"/>
      <c r="DO175" s="3051" t="n"/>
      <c r="DP175" s="3152" t="e">
        <v>#VALUE!</v>
      </c>
      <c r="DQ175" s="3053">
        <f>-CR175+DP175/10^6</f>
        <v/>
      </c>
      <c r="DR175" s="3041">
        <f>SUM(E175,K175,Q175,W175,AE175,AM175,AV175,BD175,BL175,BU175,CC175,CK175)-CS175</f>
        <v/>
      </c>
      <c r="DS175" s="3041">
        <f>SUM(D175,J175,P175,V175,AD175,AL175,AU175,BC175,,BN175,BV175,CD175,CL175)-CT175</f>
        <v/>
      </c>
      <c r="DT175" s="3054" t="n"/>
      <c r="DU175" s="865" t="n">
        <v>34.166017</v>
      </c>
      <c r="DV175" s="3055">
        <f>DU175-CJ175</f>
        <v/>
      </c>
      <c r="DX175" s="2878">
        <f>(CS175-CZ175)*10^6</f>
        <v/>
      </c>
      <c r="DY175" s="2878">
        <f>(CT175-DC175)*10^6</f>
        <v/>
      </c>
      <c r="DZ175" s="2878">
        <f>(CW175-DD175)*10^6</f>
        <v/>
      </c>
      <c r="EB175" s="3056" t="n"/>
    </row>
    <row customFormat="1" customHeight="1" hidden="1" ht="16" outlineLevel="1" r="176" s="424">
      <c r="A176" s="406" t="n"/>
      <c r="B176" s="1986" t="inlineStr">
        <is>
          <t>AUTRES  IMPOTS ET TAXES DIRECTS</t>
        </is>
      </c>
      <c r="C176" s="2272" t="inlineStr">
        <is>
          <t>Opex170</t>
        </is>
      </c>
      <c r="D176" s="3172" t="n">
        <v>181.184766</v>
      </c>
      <c r="E176" s="3064" t="n">
        <v>91.1355205833333</v>
      </c>
      <c r="F176" s="3064" t="n"/>
      <c r="G176" s="3064" t="n">
        <v>98.68492500000001</v>
      </c>
      <c r="H176" s="1958" t="n"/>
      <c r="I176" s="1031" t="n"/>
      <c r="J176" s="3172" t="n">
        <v>153.291252</v>
      </c>
      <c r="K176" s="3064" t="n">
        <v>93.5801875833333</v>
      </c>
      <c r="L176" s="3064" t="n"/>
      <c r="M176" s="3064" t="n">
        <v>92.898236</v>
      </c>
      <c r="N176" s="1958" t="n"/>
      <c r="O176" s="938" t="n"/>
      <c r="P176" s="3172" t="n">
        <v>165.045876</v>
      </c>
      <c r="Q176" s="3064" t="n">
        <v>92.9890245833333</v>
      </c>
      <c r="R176" s="3064" t="n"/>
      <c r="S176" s="3064" t="n">
        <v>89.445572</v>
      </c>
      <c r="T176" s="1958" t="n"/>
      <c r="U176" s="3058" t="n"/>
      <c r="V176" s="3172" t="n">
        <v>186.454893</v>
      </c>
      <c r="W176" s="3064" t="n">
        <v>95.2112835833333</v>
      </c>
      <c r="X176" s="3064" t="n">
        <v>164.095500583333</v>
      </c>
      <c r="Y176" s="3064" t="n"/>
      <c r="Z176" s="3064" t="n"/>
      <c r="AA176" s="3064" t="n">
        <v>93.40343300000001</v>
      </c>
      <c r="AB176" s="1958" t="n"/>
      <c r="AC176" s="938" t="n"/>
      <c r="AD176" s="3172" t="n">
        <v>171.303139</v>
      </c>
      <c r="AE176" s="3064" t="n">
        <v>94.30751858333331</v>
      </c>
      <c r="AF176" s="3064" t="n">
        <v>164.307518583333</v>
      </c>
      <c r="AG176" s="3064" t="n"/>
      <c r="AH176" s="3064" t="n"/>
      <c r="AI176" s="3064" t="n">
        <v>134.656815</v>
      </c>
      <c r="AJ176" s="1958" t="n"/>
      <c r="AK176" s="938" t="n"/>
      <c r="AL176" s="3172" t="n">
        <v>183.462346</v>
      </c>
      <c r="AM176" s="3064" t="n">
        <v>93.83558358333332</v>
      </c>
      <c r="AN176" s="3064" t="n"/>
      <c r="AO176" s="3064" t="n"/>
      <c r="AP176" s="3064" t="n"/>
      <c r="AQ176" s="3064" t="n"/>
      <c r="AR176" s="3064" t="n"/>
      <c r="AS176" s="1958" t="n"/>
      <c r="AT176" s="3059" t="n"/>
      <c r="AU176" s="3172" t="n"/>
      <c r="AV176" s="3064" t="n"/>
      <c r="AW176" s="3064" t="n"/>
      <c r="AX176" s="3064" t="n"/>
      <c r="AY176" s="3064" t="n"/>
      <c r="AZ176" s="3064" t="n"/>
      <c r="BA176" s="1958" t="n"/>
      <c r="BB176" s="938" t="n"/>
      <c r="BC176" s="3172" t="n"/>
      <c r="BD176" s="3064" t="n"/>
      <c r="BE176" s="3064" t="n"/>
      <c r="BF176" s="3064" t="n"/>
      <c r="BG176" s="3064" t="n"/>
      <c r="BH176" s="3064" t="n"/>
      <c r="BI176" s="1958" t="n"/>
      <c r="BJ176" s="3065" t="n"/>
      <c r="BK176" s="3172" t="n"/>
      <c r="BL176" s="3064" t="n"/>
      <c r="BM176" s="3064" t="n"/>
      <c r="BN176" s="3064" t="n"/>
      <c r="BO176" s="3064" t="n"/>
      <c r="BP176" s="3064" t="n"/>
      <c r="BQ176" s="3064" t="n"/>
      <c r="BR176" s="1958" t="n"/>
      <c r="BS176" s="3065" t="n"/>
      <c r="BT176" s="3172" t="n"/>
      <c r="BU176" s="3064" t="n"/>
      <c r="BV176" s="3064" t="n"/>
      <c r="BW176" s="3064" t="n"/>
      <c r="BX176" s="3064" t="n"/>
      <c r="BY176" s="3064" t="n"/>
      <c r="BZ176" s="1958" t="n"/>
      <c r="CA176" s="3028" t="n"/>
      <c r="CB176" s="3172" t="n"/>
      <c r="CC176" s="3064" t="n"/>
      <c r="CD176" s="3064" t="n"/>
      <c r="CE176" s="3064" t="n"/>
      <c r="CF176" s="3064" t="n"/>
      <c r="CG176" s="3064" t="n"/>
      <c r="CH176" s="1958" t="n"/>
      <c r="CI176" s="3028" t="n"/>
      <c r="CJ176" s="3172" t="n"/>
      <c r="CK176" s="3064" t="n"/>
      <c r="CL176" s="3064" t="n"/>
      <c r="CM176" s="3064" t="n"/>
      <c r="CN176" s="3064" t="n"/>
      <c r="CO176" s="3064" t="n"/>
      <c r="CP176" s="1958" t="n"/>
      <c r="CQ176" s="938" t="n"/>
      <c r="CR176" s="3063">
        <f>SUMIF($D$5:$CQ$5,CR$5,$D176:$CQ176)</f>
        <v/>
      </c>
      <c r="CS176" s="3064">
        <f>SUMIF($D$5:$CQ$5,CS$5,$D176:$CQ176)</f>
        <v/>
      </c>
      <c r="CT176" s="3064">
        <f>SUMIF($D$5:$CQ$5,CT$5,$D176:$CQ176)+SUMIF($D$5:$BI$5,CR$5,$D176:$BI176)</f>
        <v/>
      </c>
      <c r="CU176" s="3064">
        <f>+CR176-CS176</f>
        <v/>
      </c>
      <c r="CV176" s="3064">
        <f>+CR176-CT176</f>
        <v/>
      </c>
      <c r="CW176" s="3064">
        <f>SUMIF($D$5:$CQ$5,CW$5,$D176:$CQ176)</f>
        <v/>
      </c>
      <c r="CX176" s="1958">
        <f>IFERROR(CR176/CW176-1, "-")</f>
        <v/>
      </c>
      <c r="CY176" s="1137" t="n"/>
      <c r="CZ176" s="3066" t="n">
        <v>1120.769542119341</v>
      </c>
      <c r="DA176" s="3064" t="n">
        <v>1976.47092036934</v>
      </c>
      <c r="DB176" s="3064" t="n"/>
      <c r="DC176" s="3064" t="n"/>
      <c r="DD176" s="3064" t="n">
        <v>2103.899085</v>
      </c>
      <c r="DE176" s="1958">
        <f>+CZ176/DD176-1</f>
        <v/>
      </c>
      <c r="DF176" s="1958">
        <f>+DA176/DD176-1</f>
        <v/>
      </c>
      <c r="DG176" s="409">
        <f>+DB176/DD176-1</f>
        <v/>
      </c>
      <c r="DH176" s="409">
        <f>+DC176/DD176-1</f>
        <v/>
      </c>
      <c r="DI176" s="3051" t="n"/>
      <c r="DJ176" s="3041">
        <f>SUM(D176,J176,P176,V176,AD176,AL176,AU176,BC176,BK176,BT176,CB176,CJ176)-CR176</f>
        <v/>
      </c>
      <c r="DK176" s="3041">
        <f>SUM(E176,K176,Q176,W176,AE176,AM176,AV176,BD176,BL176,BU176,CC176,CK176)-CS176</f>
        <v/>
      </c>
      <c r="DL176" s="3041">
        <f>SUM(G176,M176,S176,AA176,AI176,AR176,AZ176,BH176,BQ176,BY176,CG176,CO176)-CW176</f>
        <v/>
      </c>
      <c r="DM176" s="3041">
        <f>SUM(D176,J176,P176,V176,AD176,AL176,AU176,BC176,,BN176,BV176,CD176,CL176)-CT176</f>
        <v/>
      </c>
      <c r="DN176" s="3051" t="n"/>
      <c r="DO176" s="3051" t="n"/>
      <c r="DP176" s="3173" t="e">
        <v>#VALUE!</v>
      </c>
      <c r="DQ176" s="3053">
        <f>-CR176+DP176/10^6</f>
        <v/>
      </c>
      <c r="DR176" s="3041">
        <f>SUM(E176,K176,Q176,W176,AE176,AM176,AV176,BD176,BL176,BU176,CC176,CK176)-CS176</f>
        <v/>
      </c>
      <c r="DS176" s="3041">
        <f>SUM(D176,J176,P176,V176,AD176,AL176,AU176,BC176,,BN176,BV176,CD176,CL176)-CT176</f>
        <v/>
      </c>
      <c r="DT176" s="3054" t="n"/>
      <c r="DU176" s="865" t="n">
        <v>965.316362</v>
      </c>
      <c r="DV176" s="3055">
        <f>DU176-CJ176</f>
        <v/>
      </c>
      <c r="DX176" s="2878">
        <f>(CS176-CZ176)*10^6</f>
        <v/>
      </c>
      <c r="DY176" s="2878">
        <f>(CT176-DC176)*10^6</f>
        <v/>
      </c>
      <c r="DZ176" s="2878">
        <f>(CW176-DD176)*10^6</f>
        <v/>
      </c>
      <c r="EB176" s="3056" t="n"/>
    </row>
    <row customFormat="1" customHeight="1" hidden="1" ht="16" outlineLevel="1" r="177" s="424">
      <c r="A177" s="406" t="n"/>
      <c r="B177" s="1986" t="inlineStr">
        <is>
          <t>IMPOTS ET TAXES INDIRECTS</t>
        </is>
      </c>
      <c r="C177" s="2272" t="inlineStr">
        <is>
          <t>Opex171</t>
        </is>
      </c>
      <c r="D177" s="3063" t="n">
        <v>0</v>
      </c>
      <c r="E177" s="3064" t="n">
        <v>8.36828058075</v>
      </c>
      <c r="F177" s="3064" t="n"/>
      <c r="G177" s="3064" t="n">
        <v>0</v>
      </c>
      <c r="H177" s="1958" t="n"/>
      <c r="I177" s="1031" t="n"/>
      <c r="J177" s="3063" t="n">
        <v>0</v>
      </c>
      <c r="K177" s="3064" t="n">
        <v>8.36828058075</v>
      </c>
      <c r="L177" s="3064" t="n"/>
      <c r="M177" s="3064" t="n">
        <v>0</v>
      </c>
      <c r="N177" s="1958" t="n"/>
      <c r="O177" s="938" t="n"/>
      <c r="P177" s="3063" t="n">
        <v>0</v>
      </c>
      <c r="Q177" s="3064" t="n">
        <v>8.36828058075</v>
      </c>
      <c r="R177" s="3064" t="n"/>
      <c r="S177" s="3064" t="n">
        <v>0</v>
      </c>
      <c r="T177" s="1958" t="n"/>
      <c r="U177" s="3058" t="n"/>
      <c r="V177" s="3063" t="n">
        <v>0</v>
      </c>
      <c r="W177" s="3064" t="n">
        <v>8.36828058075</v>
      </c>
      <c r="X177" s="3064" t="n">
        <v>8.36828058075</v>
      </c>
      <c r="Y177" s="3064" t="n"/>
      <c r="Z177" s="3064" t="n"/>
      <c r="AA177" s="3064" t="n">
        <v>0</v>
      </c>
      <c r="AB177" s="1958" t="n"/>
      <c r="AC177" s="938" t="n"/>
      <c r="AD177" s="3063" t="n">
        <v>0</v>
      </c>
      <c r="AE177" s="3064" t="n">
        <v>8.36828058075</v>
      </c>
      <c r="AF177" s="3064" t="n">
        <v>8.36828058075</v>
      </c>
      <c r="AG177" s="3064" t="n"/>
      <c r="AH177" s="3064" t="n"/>
      <c r="AI177" s="3064" t="n">
        <v>0</v>
      </c>
      <c r="AJ177" s="1958" t="n"/>
      <c r="AK177" s="938" t="n"/>
      <c r="AL177" s="3063" t="n">
        <v>0</v>
      </c>
      <c r="AM177" s="3064" t="n">
        <v>8.36828058075</v>
      </c>
      <c r="AN177" s="3064" t="n"/>
      <c r="AO177" s="3064" t="n"/>
      <c r="AP177" s="3064" t="n"/>
      <c r="AQ177" s="3064" t="n"/>
      <c r="AR177" s="3064" t="n"/>
      <c r="AS177" s="1958" t="n"/>
      <c r="AT177" s="3059" t="n"/>
      <c r="AU177" s="3063" t="n"/>
      <c r="AV177" s="3064" t="n"/>
      <c r="AW177" s="3064" t="n"/>
      <c r="AX177" s="3064" t="n"/>
      <c r="AY177" s="3064" t="n"/>
      <c r="AZ177" s="3064" t="n"/>
      <c r="BA177" s="1958" t="n"/>
      <c r="BB177" s="938" t="n"/>
      <c r="BC177" s="3063" t="n"/>
      <c r="BD177" s="3064" t="n"/>
      <c r="BE177" s="3064" t="n"/>
      <c r="BF177" s="3064" t="n"/>
      <c r="BG177" s="3064" t="n"/>
      <c r="BH177" s="3064" t="n"/>
      <c r="BI177" s="1958" t="n"/>
      <c r="BJ177" s="3065" t="n"/>
      <c r="BK177" s="3063" t="n"/>
      <c r="BL177" s="3064" t="n"/>
      <c r="BM177" s="3064" t="n"/>
      <c r="BN177" s="3064" t="n"/>
      <c r="BO177" s="3064" t="n"/>
      <c r="BP177" s="3064" t="n"/>
      <c r="BQ177" s="3064" t="n"/>
      <c r="BR177" s="1958" t="n"/>
      <c r="BS177" s="3065" t="n"/>
      <c r="BT177" s="3063" t="n"/>
      <c r="BU177" s="3064" t="n"/>
      <c r="BV177" s="3064" t="n"/>
      <c r="BW177" s="3064" t="n"/>
      <c r="BX177" s="3064" t="n"/>
      <c r="BY177" s="3064" t="n"/>
      <c r="BZ177" s="1958" t="n"/>
      <c r="CA177" s="3028" t="n"/>
      <c r="CB177" s="3063" t="n"/>
      <c r="CC177" s="3064" t="n"/>
      <c r="CD177" s="3064" t="n"/>
      <c r="CE177" s="3064" t="n"/>
      <c r="CF177" s="3064" t="n"/>
      <c r="CG177" s="3064" t="n"/>
      <c r="CH177" s="1958" t="n"/>
      <c r="CI177" s="3028" t="n"/>
      <c r="CJ177" s="3063" t="n"/>
      <c r="CK177" s="3064" t="n"/>
      <c r="CL177" s="3064" t="n"/>
      <c r="CM177" s="3064" t="n"/>
      <c r="CN177" s="3064" t="n"/>
      <c r="CO177" s="3064" t="n"/>
      <c r="CP177" s="1958" t="n"/>
      <c r="CQ177" s="938" t="n"/>
      <c r="CR177" s="3063">
        <f>SUMIF($D$5:$CQ$5,CR$5,$D177:$CQ177)</f>
        <v/>
      </c>
      <c r="CS177" s="3064">
        <f>SUMIF($D$5:$CQ$5,CS$5,$D177:$CQ177)</f>
        <v/>
      </c>
      <c r="CT177" s="3064">
        <f>SUMIF($D$5:$CQ$5,CT$5,$D177:$CQ177)+SUMIF($D$5:$BI$5,CR$5,$D177:$BI177)</f>
        <v/>
      </c>
      <c r="CU177" s="3064">
        <f>+CR177-CS177</f>
        <v/>
      </c>
      <c r="CV177" s="3064">
        <f>+CR177-CT177</f>
        <v/>
      </c>
      <c r="CW177" s="3064">
        <f>SUMIF($D$5:$CQ$5,CW$5,$D177:$CQ177)</f>
        <v/>
      </c>
      <c r="CX177" s="1958">
        <f>IFERROR(CR177/CW177-1, "-")</f>
        <v/>
      </c>
      <c r="CY177" s="1137" t="n"/>
      <c r="CZ177" s="3066" t="n">
        <v>100.419366969</v>
      </c>
      <c r="DA177" s="3064" t="n">
        <v>75.31452522675001</v>
      </c>
      <c r="DB177" s="3064" t="n"/>
      <c r="DC177" s="3064" t="n"/>
      <c r="DD177" s="3064" t="n">
        <v>0</v>
      </c>
      <c r="DE177" s="1958" t="n"/>
      <c r="DF177" s="1958" t="n"/>
      <c r="DG177" s="409" t="n"/>
      <c r="DH177" s="409" t="n"/>
      <c r="DI177" s="3051" t="n"/>
      <c r="DJ177" s="3041">
        <f>SUM(D177,J177,P177,V177,AD177,AL177,AU177,BC177,BK177,BT177,CB177,CJ177)-CR177</f>
        <v/>
      </c>
      <c r="DK177" s="3041">
        <f>SUM(E177,K177,Q177,W177,AE177,AM177,AV177,BD177,BL177,BU177,CC177,CK177)-CS177</f>
        <v/>
      </c>
      <c r="DL177" s="3041">
        <f>SUM(G177,M177,S177,AA177,AI177,AR177,AZ177,BH177,BQ177,BY177,CG177,CO177)-CW177</f>
        <v/>
      </c>
      <c r="DM177" s="3041">
        <f>SUM(D177,J177,P177,V177,AD177,AL177,AU177,BC177,,BN177,BV177,CD177,CL177)-CT177</f>
        <v/>
      </c>
      <c r="DN177" s="3051" t="n"/>
      <c r="DO177" s="3051" t="n"/>
      <c r="DP177" s="3067" t="n">
        <v>0</v>
      </c>
      <c r="DQ177" s="3053">
        <f>-CR177+DP177/10^6</f>
        <v/>
      </c>
      <c r="DR177" s="3041">
        <f>SUM(E177,K177,Q177,W177,AE177,AM177,AV177,BD177,BL177,BU177,CC177,CK177)-CS177</f>
        <v/>
      </c>
      <c r="DS177" s="3041">
        <f>SUM(D177,J177,P177,V177,AD177,AL177,AU177,BC177,,BN177,BV177,CD177,CL177)-CT177</f>
        <v/>
      </c>
      <c r="DT177" s="3054" t="n"/>
      <c r="DU177" s="865" t="n">
        <v>0</v>
      </c>
      <c r="DV177" s="3055">
        <f>DU177-CJ177</f>
        <v/>
      </c>
      <c r="DX177" s="2878">
        <f>(CS177-CZ177)*10^6</f>
        <v/>
      </c>
      <c r="DY177" s="2878">
        <f>(CT177-DC177)*10^6</f>
        <v/>
      </c>
      <c r="DZ177" s="2878">
        <f>(CW177-DD177)*10^6</f>
        <v/>
      </c>
      <c r="EB177" s="3056" t="n"/>
    </row>
    <row customFormat="1" customHeight="1" hidden="1" ht="16" outlineLevel="1" r="178" s="424">
      <c r="A178" s="406" t="n"/>
      <c r="B178" s="1986" t="inlineStr">
        <is>
          <t>TAXES SUR LES VEHICULES DE SOC</t>
        </is>
      </c>
      <c r="C178" s="2272" t="inlineStr">
        <is>
          <t>Opex172</t>
        </is>
      </c>
      <c r="D178" s="3063" t="n">
        <v>0</v>
      </c>
      <c r="E178" s="3064" t="n">
        <v>0.833333333333333</v>
      </c>
      <c r="F178" s="3064" t="n"/>
      <c r="G178" s="3064" t="n">
        <v>0</v>
      </c>
      <c r="H178" s="1958" t="n"/>
      <c r="I178" s="1031" t="n"/>
      <c r="J178" s="3063" t="n">
        <v>4.32</v>
      </c>
      <c r="K178" s="3064" t="n">
        <v>0.833333333333333</v>
      </c>
      <c r="L178" s="3064" t="n"/>
      <c r="M178" s="3064" t="n">
        <v>4.88</v>
      </c>
      <c r="N178" s="1958" t="n"/>
      <c r="O178" s="938" t="n"/>
      <c r="P178" s="3063" t="n">
        <v>0</v>
      </c>
      <c r="Q178" s="3064" t="n">
        <v>0.833333333333333</v>
      </c>
      <c r="R178" s="3064" t="n"/>
      <c r="S178" s="3064" t="n">
        <v>0</v>
      </c>
      <c r="T178" s="1958" t="n"/>
      <c r="U178" s="3058" t="n"/>
      <c r="V178" s="3063" t="n">
        <v>0</v>
      </c>
      <c r="W178" s="3064" t="n">
        <v>0.833333333333333</v>
      </c>
      <c r="X178" s="3064" t="n">
        <v>0.833333333333333</v>
      </c>
      <c r="Y178" s="3064" t="n"/>
      <c r="Z178" s="3064" t="n"/>
      <c r="AA178" s="3064" t="n">
        <v>0</v>
      </c>
      <c r="AB178" s="1958" t="n"/>
      <c r="AC178" s="938" t="n"/>
      <c r="AD178" s="3063" t="n">
        <v>0</v>
      </c>
      <c r="AE178" s="3064" t="n">
        <v>0.833333333333333</v>
      </c>
      <c r="AF178" s="3064" t="n">
        <v>0.833333333333333</v>
      </c>
      <c r="AG178" s="3064" t="n"/>
      <c r="AH178" s="3064" t="n"/>
      <c r="AI178" s="3064" t="n">
        <v>0</v>
      </c>
      <c r="AJ178" s="1958" t="n"/>
      <c r="AK178" s="938" t="n"/>
      <c r="AL178" s="3063" t="n">
        <v>0</v>
      </c>
      <c r="AM178" s="3064" t="n">
        <v>0.8333333333333334</v>
      </c>
      <c r="AN178" s="3064" t="n"/>
      <c r="AO178" s="3064" t="n"/>
      <c r="AP178" s="3064" t="n"/>
      <c r="AQ178" s="3064" t="n"/>
      <c r="AR178" s="3064" t="n"/>
      <c r="AS178" s="1958" t="n"/>
      <c r="AT178" s="3059" t="n"/>
      <c r="AU178" s="3063" t="n"/>
      <c r="AV178" s="3064" t="n"/>
      <c r="AW178" s="3064" t="n"/>
      <c r="AX178" s="3064" t="n"/>
      <c r="AY178" s="3064" t="n"/>
      <c r="AZ178" s="3064" t="n"/>
      <c r="BA178" s="1958" t="n"/>
      <c r="BB178" s="938" t="n"/>
      <c r="BC178" s="3063" t="n"/>
      <c r="BD178" s="3064" t="n"/>
      <c r="BE178" s="3064" t="n"/>
      <c r="BF178" s="3064" t="n"/>
      <c r="BG178" s="3064" t="n"/>
      <c r="BH178" s="3064" t="n"/>
      <c r="BI178" s="1958" t="n"/>
      <c r="BJ178" s="3065" t="n"/>
      <c r="BK178" s="3063" t="n"/>
      <c r="BL178" s="3064" t="n"/>
      <c r="BM178" s="3064" t="n"/>
      <c r="BN178" s="3064" t="n"/>
      <c r="BO178" s="3064" t="n"/>
      <c r="BP178" s="3064" t="n"/>
      <c r="BQ178" s="3064" t="n"/>
      <c r="BR178" s="1958" t="n"/>
      <c r="BS178" s="3065" t="n"/>
      <c r="BT178" s="3063" t="n"/>
      <c r="BU178" s="3064" t="n"/>
      <c r="BV178" s="3064" t="n"/>
      <c r="BW178" s="3064" t="n"/>
      <c r="BX178" s="3064" t="n"/>
      <c r="BY178" s="3064" t="n"/>
      <c r="BZ178" s="1958" t="n"/>
      <c r="CA178" s="3028" t="n"/>
      <c r="CB178" s="3063" t="n"/>
      <c r="CC178" s="3064" t="n"/>
      <c r="CD178" s="3064" t="n"/>
      <c r="CE178" s="3064" t="n"/>
      <c r="CF178" s="3064" t="n"/>
      <c r="CG178" s="3064" t="n"/>
      <c r="CH178" s="1958" t="n"/>
      <c r="CI178" s="3028" t="n"/>
      <c r="CJ178" s="3063" t="n"/>
      <c r="CK178" s="3064" t="n"/>
      <c r="CL178" s="3064" t="n"/>
      <c r="CM178" s="3064" t="n"/>
      <c r="CN178" s="3064" t="n"/>
      <c r="CO178" s="3064" t="n"/>
      <c r="CP178" s="1958" t="n"/>
      <c r="CQ178" s="938" t="n"/>
      <c r="CR178" s="3063">
        <f>SUMIF($D$5:$CQ$5,CR$5,$D178:$CQ178)</f>
        <v/>
      </c>
      <c r="CS178" s="3064">
        <f>SUMIF($D$5:$CQ$5,CS$5,$D178:$CQ178)</f>
        <v/>
      </c>
      <c r="CT178" s="3064">
        <f>SUMIF($D$5:$CQ$5,CT$5,$D178:$CQ178)+SUMIF($D$5:$BI$5,CR$5,$D178:$BI178)</f>
        <v/>
      </c>
      <c r="CU178" s="3064">
        <f>+CR178-CS178</f>
        <v/>
      </c>
      <c r="CV178" s="3064">
        <f>+CR178-CT178</f>
        <v/>
      </c>
      <c r="CW178" s="3064">
        <f>SUMIF($D$5:$CQ$5,CW$5,$D178:$CQ178)</f>
        <v/>
      </c>
      <c r="CX178" s="1958">
        <f>IFERROR(CR178/CW178-1, "-")</f>
        <v/>
      </c>
      <c r="CY178" s="1137" t="n"/>
      <c r="CZ178" s="3066" t="n">
        <v>10</v>
      </c>
      <c r="DA178" s="3064" t="n">
        <v>11.82</v>
      </c>
      <c r="DB178" s="3064" t="n"/>
      <c r="DC178" s="3064" t="n"/>
      <c r="DD178" s="3064" t="n">
        <v>4.88</v>
      </c>
      <c r="DE178" s="1958">
        <f>+CZ178/DD178-1</f>
        <v/>
      </c>
      <c r="DF178" s="1958">
        <f>+DA178/DD178-1</f>
        <v/>
      </c>
      <c r="DG178" s="409">
        <f>+DB178/DD178-1</f>
        <v/>
      </c>
      <c r="DH178" s="409">
        <f>+DC178/DD178-1</f>
        <v/>
      </c>
      <c r="DI178" s="3051" t="n"/>
      <c r="DJ178" s="3041">
        <f>SUM(D178,J178,P178,V178,AD178,AL178,AU178,BC178,BK178,BT178,CB178,CJ178)-CR178</f>
        <v/>
      </c>
      <c r="DK178" s="3041">
        <f>SUM(E178,K178,Q178,W178,AE178,AM178,AV178,BD178,BL178,BU178,CC178,CK178)-CS178</f>
        <v/>
      </c>
      <c r="DL178" s="3041">
        <f>SUM(G178,M178,S178,AA178,AI178,AR178,AZ178,BH178,BQ178,BY178,CG178,CO178)-CW178</f>
        <v/>
      </c>
      <c r="DM178" s="3041">
        <f>SUM(D178,J178,P178,V178,AD178,AL178,AU178,BC178,,BN178,BV178,CD178,CL178)-CT178</f>
        <v/>
      </c>
      <c r="DN178" s="3051" t="n"/>
      <c r="DO178" s="3051" t="n"/>
      <c r="DP178" s="3067" t="n">
        <v>4880000</v>
      </c>
      <c r="DQ178" s="3053">
        <f>-CR178+DP178/10^6</f>
        <v/>
      </c>
      <c r="DR178" s="3041">
        <f>SUM(E178,K178,Q178,W178,AE178,AM178,AV178,BD178,BL178,BU178,CC178,CK178)-CS178</f>
        <v/>
      </c>
      <c r="DS178" s="3041">
        <f>SUM(D178,J178,P178,V178,AD178,AL178,AU178,BC178,,BN178,BV178,CD178,CL178)-CT178</f>
        <v/>
      </c>
      <c r="DT178" s="3054" t="n"/>
      <c r="DU178" s="865" t="n">
        <v>0</v>
      </c>
      <c r="DV178" s="3055">
        <f>DU178-CJ178</f>
        <v/>
      </c>
      <c r="DX178" s="2878">
        <f>(CS178-CZ178)*10^6</f>
        <v/>
      </c>
      <c r="DY178" s="2878">
        <f>(CT178-DC178)*10^6</f>
        <v/>
      </c>
      <c r="DZ178" s="2878">
        <f>(CW178-DD178)*10^6</f>
        <v/>
      </c>
      <c r="EB178" s="3056" t="n"/>
    </row>
    <row customFormat="1" customHeight="1" hidden="1" ht="16" outlineLevel="1" r="179" s="424">
      <c r="A179" s="406" t="n"/>
      <c r="B179" s="1986" t="inlineStr">
        <is>
          <t>AUTRES DROITS D'ENREGISTREMENT</t>
        </is>
      </c>
      <c r="C179" s="2272" t="inlineStr">
        <is>
          <t>Opex173</t>
        </is>
      </c>
      <c r="D179" s="3096" t="n">
        <v>6.237633</v>
      </c>
      <c r="E179" s="3064" t="n">
        <v>3</v>
      </c>
      <c r="F179" s="3064" t="n"/>
      <c r="G179" s="3064" t="n">
        <v>3.16871</v>
      </c>
      <c r="H179" s="1958" t="n"/>
      <c r="I179" s="1031" t="n"/>
      <c r="J179" s="3096" t="n">
        <v>7.441885</v>
      </c>
      <c r="K179" s="3064" t="n">
        <v>3</v>
      </c>
      <c r="L179" s="3064" t="n"/>
      <c r="M179" s="3064" t="n">
        <v>7.57448</v>
      </c>
      <c r="N179" s="1958" t="n"/>
      <c r="O179" s="938" t="n"/>
      <c r="P179" s="3096" t="n">
        <v>22.7136</v>
      </c>
      <c r="Q179" s="3064" t="n">
        <v>3</v>
      </c>
      <c r="R179" s="3064" t="n"/>
      <c r="S179" s="3064" t="n">
        <v>0.35189</v>
      </c>
      <c r="T179" s="1958" t="n"/>
      <c r="U179" s="3058" t="n"/>
      <c r="V179" s="3096" t="n">
        <v>0.977722</v>
      </c>
      <c r="W179" s="3064" t="n">
        <v>3</v>
      </c>
      <c r="X179" s="3064" t="n">
        <v>3</v>
      </c>
      <c r="Y179" s="3064" t="n"/>
      <c r="Z179" s="3064" t="n"/>
      <c r="AA179" s="3064" t="n">
        <v>1.43502</v>
      </c>
      <c r="AB179" s="1958" t="n"/>
      <c r="AC179" s="938" t="n"/>
      <c r="AD179" s="3096" t="n">
        <v>5.78338</v>
      </c>
      <c r="AE179" s="3064" t="n">
        <v>3</v>
      </c>
      <c r="AF179" s="3064" t="n">
        <v>3</v>
      </c>
      <c r="AG179" s="3064" t="n"/>
      <c r="AH179" s="3064" t="n"/>
      <c r="AI179" s="3064" t="n">
        <v>5.75035</v>
      </c>
      <c r="AJ179" s="1958" t="n"/>
      <c r="AK179" s="938" t="n"/>
      <c r="AL179" s="3096" t="n">
        <v>0</v>
      </c>
      <c r="AM179" s="3064" t="n">
        <v>3</v>
      </c>
      <c r="AN179" s="3064" t="n"/>
      <c r="AO179" s="3064" t="n"/>
      <c r="AP179" s="3064" t="n"/>
      <c r="AQ179" s="3064" t="n"/>
      <c r="AR179" s="3064" t="n"/>
      <c r="AS179" s="1958" t="n"/>
      <c r="AT179" s="3059" t="n"/>
      <c r="AU179" s="3096" t="n"/>
      <c r="AV179" s="3064" t="n"/>
      <c r="AW179" s="3064" t="n"/>
      <c r="AX179" s="3064" t="n"/>
      <c r="AY179" s="3064" t="n"/>
      <c r="AZ179" s="3064" t="n"/>
      <c r="BA179" s="1958" t="n"/>
      <c r="BB179" s="938" t="n"/>
      <c r="BC179" s="3096" t="n"/>
      <c r="BD179" s="3064" t="n"/>
      <c r="BE179" s="3064" t="n"/>
      <c r="BF179" s="3064" t="n"/>
      <c r="BG179" s="3064" t="n"/>
      <c r="BH179" s="3064" t="n"/>
      <c r="BI179" s="1958" t="n"/>
      <c r="BJ179" s="3065" t="n"/>
      <c r="BK179" s="3096" t="n"/>
      <c r="BL179" s="3064" t="n"/>
      <c r="BM179" s="3064" t="n"/>
      <c r="BN179" s="3064" t="n"/>
      <c r="BO179" s="3064" t="n"/>
      <c r="BP179" s="3064" t="n"/>
      <c r="BQ179" s="3064" t="n"/>
      <c r="BR179" s="1958" t="n"/>
      <c r="BS179" s="3065" t="n"/>
      <c r="BT179" s="3096" t="n"/>
      <c r="BU179" s="3064" t="n"/>
      <c r="BV179" s="3064" t="n"/>
      <c r="BW179" s="3064" t="n"/>
      <c r="BX179" s="3064" t="n"/>
      <c r="BY179" s="3064" t="n"/>
      <c r="BZ179" s="1958" t="n"/>
      <c r="CA179" s="3028" t="n"/>
      <c r="CB179" s="3096" t="n"/>
      <c r="CC179" s="3064" t="n"/>
      <c r="CD179" s="3064" t="n"/>
      <c r="CE179" s="3064" t="n"/>
      <c r="CF179" s="3064" t="n"/>
      <c r="CG179" s="3064" t="n"/>
      <c r="CH179" s="1958" t="n"/>
      <c r="CI179" s="3028" t="n"/>
      <c r="CJ179" s="3096" t="n"/>
      <c r="CK179" s="3064" t="n"/>
      <c r="CL179" s="3064" t="n"/>
      <c r="CM179" s="3064" t="n"/>
      <c r="CN179" s="3064" t="n"/>
      <c r="CO179" s="3064" t="n"/>
      <c r="CP179" s="1958" t="n"/>
      <c r="CQ179" s="938" t="n"/>
      <c r="CR179" s="3063">
        <f>SUMIF($D$5:$CQ$5,CR$5,$D179:$CQ179)</f>
        <v/>
      </c>
      <c r="CS179" s="3064">
        <f>SUMIF($D$5:$CQ$5,CS$5,$D179:$CQ179)</f>
        <v/>
      </c>
      <c r="CT179" s="3064">
        <f>SUMIF($D$5:$CQ$5,CT$5,$D179:$CQ179)+SUMIF($D$5:$BI$5,CR$5,$D179:$BI179)</f>
        <v/>
      </c>
      <c r="CU179" s="3064">
        <f>+CR179-CS179</f>
        <v/>
      </c>
      <c r="CV179" s="3064">
        <f>+CR179-CT179</f>
        <v/>
      </c>
      <c r="CW179" s="3064">
        <f>SUMIF($D$5:$CQ$5,CW$5,$D179:$CQ179)</f>
        <v/>
      </c>
      <c r="CX179" s="1958">
        <f>IFERROR(CR179/CW179-1, "-")</f>
        <v/>
      </c>
      <c r="CY179" s="1137" t="n"/>
      <c r="CZ179" s="3066" t="n">
        <v>36</v>
      </c>
      <c r="DA179" s="3064" t="n">
        <v>63.393118</v>
      </c>
      <c r="DB179" s="3064" t="n"/>
      <c r="DC179" s="3064" t="n"/>
      <c r="DD179" s="3064" t="n">
        <v>39.34386</v>
      </c>
      <c r="DE179" s="1958">
        <f>+CZ179/DD179-1</f>
        <v/>
      </c>
      <c r="DF179" s="1958">
        <f>+DA179/DD179-1</f>
        <v/>
      </c>
      <c r="DG179" s="409">
        <f>+DB179/DD179-1</f>
        <v/>
      </c>
      <c r="DH179" s="409">
        <f>+DC179/DD179-1</f>
        <v/>
      </c>
      <c r="DI179" s="3051" t="n"/>
      <c r="DJ179" s="3041">
        <f>SUM(D179,J179,P179,V179,AD179,AL179,AU179,BC179,BK179,BT179,CB179,CJ179)-CR179</f>
        <v/>
      </c>
      <c r="DK179" s="3041">
        <f>SUM(E179,K179,Q179,W179,AE179,AM179,AV179,BD179,BL179,BU179,CC179,CK179)-CS179</f>
        <v/>
      </c>
      <c r="DL179" s="3041">
        <f>SUM(G179,M179,S179,AA179,AI179,AR179,AZ179,BH179,BQ179,BY179,CG179,CO179)-CW179</f>
        <v/>
      </c>
      <c r="DM179" s="3041">
        <f>SUM(D179,J179,P179,V179,AD179,AL179,AU179,BC179,,BN179,BV179,CD179,CL179)-CT179</f>
        <v/>
      </c>
      <c r="DN179" s="3051" t="n"/>
      <c r="DO179" s="3051" t="n"/>
      <c r="DP179" s="3097" t="e">
        <v>#VALUE!</v>
      </c>
      <c r="DQ179" s="3053">
        <f>-CR179+DP179/10^6</f>
        <v/>
      </c>
      <c r="DR179" s="3041">
        <f>SUM(E179,K179,Q179,W179,AE179,AM179,AV179,BD179,BL179,BU179,CC179,CK179)-CS179</f>
        <v/>
      </c>
      <c r="DS179" s="3041">
        <f>SUM(D179,J179,P179,V179,AD179,AL179,AU179,BC179,,BN179,BV179,CD179,CL179)-CT179</f>
        <v/>
      </c>
      <c r="DT179" s="3054" t="n"/>
      <c r="DU179" s="865" t="n">
        <v>2.031790000000006</v>
      </c>
      <c r="DV179" s="3055">
        <f>DU179-CJ179</f>
        <v/>
      </c>
      <c r="DX179" s="2878">
        <f>(CS179-CZ179)*10^6</f>
        <v/>
      </c>
      <c r="DY179" s="2878">
        <f>(CT179-DC179)*10^6</f>
        <v/>
      </c>
      <c r="DZ179" s="2878">
        <f>(CW179-DD179)*10^6</f>
        <v/>
      </c>
      <c r="EB179" s="3056" t="n"/>
    </row>
    <row customFormat="1" customHeight="1" hidden="1" ht="16" outlineLevel="1" r="180" s="424">
      <c r="A180" s="406" t="n"/>
      <c r="B180" s="1986" t="inlineStr">
        <is>
          <t>AUTRES IMPOTS &amp; TAXES</t>
        </is>
      </c>
      <c r="C180" s="2272" t="inlineStr">
        <is>
          <t>Opex174</t>
        </is>
      </c>
      <c r="D180" s="3063" t="n">
        <v>13.90792</v>
      </c>
      <c r="E180" s="3064" t="n">
        <v>15.7720149639034</v>
      </c>
      <c r="F180" s="3064" t="n"/>
      <c r="G180" s="3064" t="n">
        <v>15.864923</v>
      </c>
      <c r="H180" s="1958" t="n"/>
      <c r="I180" s="1031" t="n"/>
      <c r="J180" s="3063" t="n">
        <v>14.861668</v>
      </c>
      <c r="K180" s="3064" t="n">
        <v>15.7720149639034</v>
      </c>
      <c r="L180" s="3064" t="n"/>
      <c r="M180" s="3064" t="n">
        <v>14.473202</v>
      </c>
      <c r="N180" s="1958" t="n"/>
      <c r="O180" s="938" t="n"/>
      <c r="P180" s="3063" t="n">
        <v>13.726766</v>
      </c>
      <c r="Q180" s="3064" t="n">
        <v>16.1720149639034</v>
      </c>
      <c r="R180" s="3064" t="n"/>
      <c r="S180" s="3064" t="n">
        <v>12.938359</v>
      </c>
      <c r="T180" s="1958" t="n"/>
      <c r="U180" s="3058" t="n"/>
      <c r="V180" s="3063" t="n">
        <v>13.712099</v>
      </c>
      <c r="W180" s="3064" t="n">
        <v>16.3720149639034</v>
      </c>
      <c r="X180" s="3064" t="n">
        <v>16.3720149639034</v>
      </c>
      <c r="Y180" s="3064" t="n"/>
      <c r="Z180" s="3064" t="n"/>
      <c r="AA180" s="3064" t="n">
        <v>13.190059</v>
      </c>
      <c r="AB180" s="1958" t="n"/>
      <c r="AC180" s="938" t="n"/>
      <c r="AD180" s="3063" t="n">
        <v>13.842453</v>
      </c>
      <c r="AE180" s="3064" t="n">
        <v>16.3644149639034</v>
      </c>
      <c r="AF180" s="3064" t="n">
        <v>16.3644149639034</v>
      </c>
      <c r="AG180" s="3064" t="n"/>
      <c r="AH180" s="3064" t="n"/>
      <c r="AI180" s="3064" t="n">
        <v>13.960679</v>
      </c>
      <c r="AJ180" s="1958" t="n"/>
      <c r="AK180" s="938" t="n"/>
      <c r="AL180" s="3063" t="n">
        <v>12.633168</v>
      </c>
      <c r="AM180" s="3064" t="n">
        <v>16.1720149639034</v>
      </c>
      <c r="AN180" s="3064" t="n"/>
      <c r="AO180" s="3064" t="n"/>
      <c r="AP180" s="3064" t="n"/>
      <c r="AQ180" s="3064" t="n"/>
      <c r="AR180" s="3064" t="n"/>
      <c r="AS180" s="1958" t="n"/>
      <c r="AT180" s="3059" t="n"/>
      <c r="AU180" s="3063" t="n"/>
      <c r="AV180" s="3064" t="n"/>
      <c r="AW180" s="3064" t="n"/>
      <c r="AX180" s="3064" t="n"/>
      <c r="AY180" s="3064" t="n"/>
      <c r="AZ180" s="3064" t="n"/>
      <c r="BA180" s="1958" t="n"/>
      <c r="BB180" s="938" t="n"/>
      <c r="BC180" s="3063" t="n"/>
      <c r="BD180" s="3064" t="n"/>
      <c r="BE180" s="3064" t="n"/>
      <c r="BF180" s="3064" t="n"/>
      <c r="BG180" s="3064" t="n"/>
      <c r="BH180" s="3064" t="n"/>
      <c r="BI180" s="1958" t="n"/>
      <c r="BJ180" s="3065" t="n"/>
      <c r="BK180" s="3063" t="n"/>
      <c r="BL180" s="3064" t="n"/>
      <c r="BM180" s="3064" t="n"/>
      <c r="BN180" s="3064" t="n"/>
      <c r="BO180" s="3064" t="n"/>
      <c r="BP180" s="3064" t="n"/>
      <c r="BQ180" s="3064" t="n"/>
      <c r="BR180" s="1958" t="n"/>
      <c r="BS180" s="3065" t="n"/>
      <c r="BT180" s="3063" t="n"/>
      <c r="BU180" s="3064" t="n"/>
      <c r="BV180" s="3064" t="n"/>
      <c r="BW180" s="3064" t="n"/>
      <c r="BX180" s="3064" t="n"/>
      <c r="BY180" s="3064" t="n"/>
      <c r="BZ180" s="1958" t="n"/>
      <c r="CA180" s="3028" t="n"/>
      <c r="CB180" s="3063" t="n"/>
      <c r="CC180" s="3064" t="n"/>
      <c r="CD180" s="3064" t="n"/>
      <c r="CE180" s="3064" t="n"/>
      <c r="CF180" s="3064" t="n"/>
      <c r="CG180" s="3064" t="n"/>
      <c r="CH180" s="1958" t="n"/>
      <c r="CI180" s="3028" t="n"/>
      <c r="CJ180" s="3063" t="n"/>
      <c r="CK180" s="3064" t="n"/>
      <c r="CL180" s="3064" t="n"/>
      <c r="CM180" s="3064" t="n"/>
      <c r="CN180" s="3064" t="n"/>
      <c r="CO180" s="3064" t="n"/>
      <c r="CP180" s="1958" t="n"/>
      <c r="CQ180" s="938" t="n"/>
      <c r="CR180" s="3063">
        <f>SUMIF($D$5:$CQ$5,CR$5,$D180:$CQ180)</f>
        <v/>
      </c>
      <c r="CS180" s="3064">
        <f>SUMIF($D$5:$CQ$5,CS$5,$D180:$CQ180)</f>
        <v/>
      </c>
      <c r="CT180" s="3064">
        <f>SUMIF($D$5:$CQ$5,CT$5,$D180:$CQ180)+SUMIF($D$5:$BI$5,CR$5,$D180:$BI180)</f>
        <v/>
      </c>
      <c r="CU180" s="3064">
        <f>+CR180-CS180</f>
        <v/>
      </c>
      <c r="CV180" s="3064">
        <f>+CR180-CT180</f>
        <v/>
      </c>
      <c r="CW180" s="3064">
        <f>SUMIF($D$5:$CQ$5,CW$5,$D180:$CQ180)</f>
        <v/>
      </c>
      <c r="CX180" s="1958">
        <f>IFERROR(CR180/CW180-1, "-")</f>
        <v/>
      </c>
      <c r="CY180" s="1137" t="n"/>
      <c r="CZ180" s="3066" t="n">
        <v>193.0489795668409</v>
      </c>
      <c r="DA180" s="3064" t="n">
        <v>187.829288675131</v>
      </c>
      <c r="DB180" s="3064" t="n"/>
      <c r="DC180" s="3064" t="n"/>
      <c r="DD180" s="3064" t="n">
        <v>164.468305</v>
      </c>
      <c r="DE180" s="1958">
        <f>+CZ180/DD180-1</f>
        <v/>
      </c>
      <c r="DF180" s="1958">
        <f>+DA180/DD180-1</f>
        <v/>
      </c>
      <c r="DG180" s="409">
        <f>+DB180/DD180-1</f>
        <v/>
      </c>
      <c r="DH180" s="409">
        <f>+DC180/DD180-1</f>
        <v/>
      </c>
      <c r="DI180" s="3051" t="n"/>
      <c r="DJ180" s="3041">
        <f>SUM(D180,J180,P180,V180,AD180,AL180,AU180,BC180,BK180,BT180,CB180,CJ180)-CR180</f>
        <v/>
      </c>
      <c r="DK180" s="3041">
        <f>SUM(E180,K180,Q180,W180,AE180,AM180,AV180,BD180,BL180,BU180,CC180,CK180)-CS180</f>
        <v/>
      </c>
      <c r="DL180" s="3041">
        <f>SUM(G180,M180,S180,AA180,AI180,AR180,AZ180,BH180,BQ180,BY180,CG180,CO180)-CW180</f>
        <v/>
      </c>
      <c r="DM180" s="3041">
        <f>SUM(D180,J180,P180,V180,AD180,AL180,AU180,BC180,,BN180,BV180,CD180,CL180)-CT180</f>
        <v/>
      </c>
      <c r="DN180" s="3051" t="n"/>
      <c r="DO180" s="3051" t="n"/>
      <c r="DP180" s="3067" t="e">
        <v>#VALUE!</v>
      </c>
      <c r="DQ180" s="3053">
        <f>-CR180+DP180/10^6</f>
        <v/>
      </c>
      <c r="DR180" s="3041">
        <f>SUM(E180,K180,Q180,W180,AE180,AM180,AV180,BD180,BL180,BU180,CC180,CK180)-CS180</f>
        <v/>
      </c>
      <c r="DS180" s="3041">
        <f>SUM(D180,J180,P180,V180,AD180,AL180,AU180,BC180,,BN180,BV180,CD180,CL180)-CT180</f>
        <v/>
      </c>
      <c r="DT180" s="3054" t="n"/>
      <c r="DU180" s="865" t="n">
        <v>14.122604</v>
      </c>
      <c r="DV180" s="3055">
        <f>DU180-CJ180</f>
        <v/>
      </c>
      <c r="DX180" s="2878">
        <f>(CS180-CZ180)*10^6</f>
        <v/>
      </c>
      <c r="DY180" s="2878">
        <f>(CT180-DC180)*10^6</f>
        <v/>
      </c>
      <c r="DZ180" s="2878">
        <f>(CW180-DD180)*10^6</f>
        <v/>
      </c>
      <c r="EB180" s="3056" t="n"/>
    </row>
    <row customFormat="1" customHeight="1" hidden="1" ht="16" outlineLevel="1" r="181" s="424">
      <c r="A181" s="406" t="n"/>
      <c r="B181" s="1986" t="inlineStr">
        <is>
          <t>PENALITES &amp; AMENDES FISCALES</t>
        </is>
      </c>
      <c r="C181" s="2272" t="inlineStr">
        <is>
          <t>Opex175</t>
        </is>
      </c>
      <c r="D181" s="3064" t="n">
        <v>-1.005752</v>
      </c>
      <c r="E181" s="3064" t="n"/>
      <c r="F181" s="3064" t="n"/>
      <c r="G181" s="3064" t="n">
        <v>-0.001499</v>
      </c>
      <c r="H181" s="1958" t="n"/>
      <c r="I181" s="1031" t="n"/>
      <c r="J181" s="3064" t="n">
        <v>-0.008188000000000001</v>
      </c>
      <c r="K181" s="3064" t="n"/>
      <c r="L181" s="3064" t="n"/>
      <c r="M181" s="3064" t="n">
        <v>0.118602</v>
      </c>
      <c r="N181" s="1958" t="n"/>
      <c r="O181" s="938" t="n"/>
      <c r="P181" s="3064" t="n">
        <v>-0.004527</v>
      </c>
      <c r="Q181" s="3064" t="n"/>
      <c r="R181" s="3064" t="n"/>
      <c r="S181" s="3064" t="n">
        <v>-1.646444</v>
      </c>
      <c r="T181" s="1958" t="n"/>
      <c r="U181" s="3058" t="n"/>
      <c r="V181" s="3064" t="n">
        <v>-0.007263</v>
      </c>
      <c r="W181" s="3064" t="n"/>
      <c r="X181" s="3064" t="n"/>
      <c r="Y181" s="3064" t="n"/>
      <c r="Z181" s="3064" t="n"/>
      <c r="AA181" s="3064" t="n">
        <v>-0.372046</v>
      </c>
      <c r="AB181" s="1958" t="n"/>
      <c r="AC181" s="938" t="n"/>
      <c r="AD181" s="3064" t="n">
        <v>44.572386</v>
      </c>
      <c r="AE181" s="3064" t="n"/>
      <c r="AF181" s="3064" t="n"/>
      <c r="AG181" s="3064" t="n"/>
      <c r="AH181" s="3064" t="n"/>
      <c r="AI181" s="3064" t="n">
        <v>-0.298263</v>
      </c>
      <c r="AJ181" s="1958" t="n"/>
      <c r="AK181" s="938" t="n"/>
      <c r="AL181" s="3064" t="n">
        <v>-0.862357</v>
      </c>
      <c r="AM181" s="3064" t="n"/>
      <c r="AN181" s="3064" t="n"/>
      <c r="AO181" s="3064" t="n"/>
      <c r="AP181" s="3064" t="n"/>
      <c r="AQ181" s="3064" t="n"/>
      <c r="AR181" s="3064" t="n"/>
      <c r="AS181" s="1958" t="n"/>
      <c r="AT181" s="3059" t="n"/>
      <c r="AU181" s="3064" t="n"/>
      <c r="AV181" s="3064" t="n"/>
      <c r="AW181" s="3064" t="n"/>
      <c r="AX181" s="3064" t="n"/>
      <c r="AY181" s="3064" t="n"/>
      <c r="AZ181" s="3064" t="n"/>
      <c r="BA181" s="1958" t="n"/>
      <c r="BB181" s="938" t="n"/>
      <c r="BC181" s="3064" t="n"/>
      <c r="BD181" s="3064" t="n"/>
      <c r="BE181" s="3064" t="n"/>
      <c r="BF181" s="3064" t="n"/>
      <c r="BG181" s="3064" t="n"/>
      <c r="BH181" s="3064" t="n"/>
      <c r="BI181" s="1958" t="n"/>
      <c r="BJ181" s="3065" t="n"/>
      <c r="BK181" s="3064" t="n"/>
      <c r="BL181" s="3064" t="n"/>
      <c r="BM181" s="3064" t="n"/>
      <c r="BN181" s="3064" t="n"/>
      <c r="BO181" s="3064" t="n"/>
      <c r="BP181" s="3064" t="n"/>
      <c r="BQ181" s="3064" t="n"/>
      <c r="BR181" s="1958" t="n"/>
      <c r="BS181" s="3065" t="n"/>
      <c r="BT181" s="3064" t="n"/>
      <c r="BU181" s="3064" t="n"/>
      <c r="BV181" s="3064" t="n"/>
      <c r="BW181" s="3064" t="n"/>
      <c r="BX181" s="3064" t="n"/>
      <c r="BY181" s="3064" t="n"/>
      <c r="BZ181" s="1958" t="n"/>
      <c r="CA181" s="3028" t="n"/>
      <c r="CB181" s="3064" t="n"/>
      <c r="CC181" s="3064" t="n"/>
      <c r="CD181" s="3064" t="n"/>
      <c r="CE181" s="3064" t="n"/>
      <c r="CF181" s="3064" t="n"/>
      <c r="CG181" s="3064" t="n"/>
      <c r="CH181" s="1958" t="n"/>
      <c r="CI181" s="3028" t="n"/>
      <c r="CJ181" s="3064" t="n"/>
      <c r="CK181" s="3064" t="n"/>
      <c r="CL181" s="3064" t="n"/>
      <c r="CM181" s="3064" t="n"/>
      <c r="CN181" s="3064" t="n"/>
      <c r="CO181" s="3064" t="n"/>
      <c r="CP181" s="1958" t="n"/>
      <c r="CQ181" s="938" t="n"/>
      <c r="CR181" s="3063">
        <f>SUMIF($D$5:$CQ$5,CR$5,$D181:$CQ181)</f>
        <v/>
      </c>
      <c r="CS181" s="3064">
        <f>SUMIF($D$5:$CQ$5,CS$5,$D181:$CQ181)</f>
        <v/>
      </c>
      <c r="CT181" s="3064">
        <f>SUMIF($D$5:$CQ$5,CT$5,$D181:$CQ181)+SUMIF($D$5:$BI$5,CR$5,$D181:$BI181)</f>
        <v/>
      </c>
      <c r="CU181" s="3064">
        <f>+CR181-CS181</f>
        <v/>
      </c>
      <c r="CV181" s="3064">
        <f>+CR181-CT181</f>
        <v/>
      </c>
      <c r="CW181" s="3064">
        <f>SUMIF($D$5:$CQ$5,CW$5,$D181:$CQ181)</f>
        <v/>
      </c>
      <c r="CX181" s="1958">
        <f>IFERROR(CR181/CW181-1, "-")</f>
        <v/>
      </c>
      <c r="CY181" s="1137" t="n"/>
      <c r="CZ181" s="3066" t="n">
        <v>0</v>
      </c>
      <c r="DA181" s="3064" t="n">
        <v>-1.018467</v>
      </c>
      <c r="DB181" s="3064" t="n"/>
      <c r="DC181" s="3064" t="n"/>
      <c r="DD181" s="3064" t="n">
        <v>34.707103</v>
      </c>
      <c r="DE181" s="1958">
        <f>+CZ181/DD181-1</f>
        <v/>
      </c>
      <c r="DF181" s="1958">
        <f>+DA181/DD181-1</f>
        <v/>
      </c>
      <c r="DG181" s="409">
        <f>+DB181/DD181-1</f>
        <v/>
      </c>
      <c r="DH181" s="409">
        <f>+DC181/DD181-1</f>
        <v/>
      </c>
      <c r="DI181" s="3051" t="n"/>
      <c r="DJ181" s="3041">
        <f>SUM(D181,J181,P181,V181,AD181,AL181,AU181,BC181,BK181,BT181,CB181,CJ181)-CR181</f>
        <v/>
      </c>
      <c r="DK181" s="3041">
        <f>SUM(E181,K181,Q181,W181,AE181,AM181,AV181,BD181,BL181,BU181,CC181,CK181)-CS181</f>
        <v/>
      </c>
      <c r="DL181" s="3041">
        <f>SUM(G181,M181,S181,AA181,AI181,AR181,AZ181,BH181,BQ181,BY181,CG181,CO181)-CW181</f>
        <v/>
      </c>
      <c r="DM181" s="3041">
        <f>SUM(D181,J181,P181,V181,AD181,AL181,AU181,BC181,,BN181,BV181,CD181,CL181)-CT181</f>
        <v/>
      </c>
      <c r="DN181" s="3051" t="n"/>
      <c r="DO181" s="3051" t="n"/>
      <c r="DP181" s="3133" t="n">
        <v>-10457839</v>
      </c>
      <c r="DQ181" s="3053">
        <f>-CR181+DP181/10^6</f>
        <v/>
      </c>
      <c r="DR181" s="3041">
        <f>SUM(E181,K181,Q181,W181,AE181,AM181,AV181,BD181,BL181,BU181,CC181,CK181)-CS181</f>
        <v/>
      </c>
      <c r="DS181" s="3041">
        <f>SUM(D181,J181,P181,V181,AD181,AL181,AU181,BC181,,BN181,BV181,CD181,CL181)-CT181</f>
        <v/>
      </c>
      <c r="DT181" s="3054" t="n"/>
      <c r="DU181" s="865" t="n">
        <v>7.172982</v>
      </c>
      <c r="DV181" s="3055">
        <f>DU181-CJ181</f>
        <v/>
      </c>
      <c r="DX181" s="2878">
        <f>(CS181-CZ181)*10^6</f>
        <v/>
      </c>
      <c r="DY181" s="2878">
        <f>(CT181-DC181)*10^6</f>
        <v/>
      </c>
      <c r="DZ181" s="2878">
        <f>(CW181-DD181)*10^6</f>
        <v/>
      </c>
      <c r="EB181" s="3056" t="n"/>
    </row>
    <row collapsed="1" customHeight="1" ht="8.25" r="182" s="3">
      <c r="B182" s="2023" t="n"/>
      <c r="C182" s="1952" t="inlineStr">
        <is>
          <t>Opex176</t>
        </is>
      </c>
      <c r="D182" s="3139" t="n"/>
      <c r="E182" s="3140" t="n"/>
      <c r="F182" s="3140" t="n"/>
      <c r="G182" s="3140" t="n"/>
      <c r="H182" s="197" t="n"/>
      <c r="I182" s="1100" t="n"/>
      <c r="J182" s="3139" t="n"/>
      <c r="K182" s="3140" t="n"/>
      <c r="L182" s="3140" t="n"/>
      <c r="M182" s="3140" t="n"/>
      <c r="N182" s="197" t="n"/>
      <c r="O182" s="1100" t="n"/>
      <c r="P182" s="3139" t="n"/>
      <c r="Q182" s="3140" t="n"/>
      <c r="R182" s="3140" t="n"/>
      <c r="S182" s="3140" t="n"/>
      <c r="T182" s="197" t="n"/>
      <c r="U182" s="3141" t="n"/>
      <c r="V182" s="3139" t="n"/>
      <c r="W182" s="3140" t="n"/>
      <c r="X182" s="3140" t="n"/>
      <c r="Y182" s="3140" t="n"/>
      <c r="Z182" s="3140" t="n"/>
      <c r="AA182" s="3140" t="n"/>
      <c r="AB182" s="197" t="n"/>
      <c r="AC182" s="1100" t="n"/>
      <c r="AD182" s="3139" t="n"/>
      <c r="AE182" s="3140" t="n"/>
      <c r="AF182" s="3140" t="n"/>
      <c r="AG182" s="3140" t="n"/>
      <c r="AH182" s="3140" t="n"/>
      <c r="AI182" s="3140" t="n"/>
      <c r="AJ182" s="197" t="n"/>
      <c r="AK182" s="1100" t="n"/>
      <c r="AL182" s="3139" t="n"/>
      <c r="AM182" s="3140" t="n"/>
      <c r="AN182" s="3140" t="n"/>
      <c r="AO182" s="3140" t="n"/>
      <c r="AP182" s="3140" t="n"/>
      <c r="AQ182" s="3140" t="n"/>
      <c r="AR182" s="3140" t="n"/>
      <c r="AS182" s="197" t="n"/>
      <c r="AT182" s="3142" t="n"/>
      <c r="AU182" s="3139" t="n"/>
      <c r="AV182" s="3140" t="n"/>
      <c r="AW182" s="3140" t="n"/>
      <c r="AX182" s="3140" t="n"/>
      <c r="AY182" s="3140" t="n"/>
      <c r="AZ182" s="3140" t="n"/>
      <c r="BA182" s="197" t="n"/>
      <c r="BB182" s="1100" t="n"/>
      <c r="BC182" s="3139" t="n"/>
      <c r="BD182" s="3140" t="n"/>
      <c r="BE182" s="3140" t="n"/>
      <c r="BF182" s="3140" t="n"/>
      <c r="BG182" s="3140" t="n"/>
      <c r="BH182" s="3140" t="n"/>
      <c r="BI182" s="197" t="n"/>
      <c r="BJ182" s="3141" t="n"/>
      <c r="BK182" s="3139" t="n"/>
      <c r="BL182" s="3140" t="n"/>
      <c r="BM182" s="3140" t="n"/>
      <c r="BN182" s="3140" t="n"/>
      <c r="BO182" s="3140" t="n"/>
      <c r="BP182" s="3140" t="n"/>
      <c r="BQ182" s="3140" t="n"/>
      <c r="BR182" s="197" t="n"/>
      <c r="BS182" s="3141" t="n"/>
      <c r="BT182" s="3139" t="n"/>
      <c r="BU182" s="3140" t="n"/>
      <c r="BV182" s="3140" t="n"/>
      <c r="BW182" s="3140" t="n"/>
      <c r="BX182" s="3140" t="n"/>
      <c r="BY182" s="3140" t="n"/>
      <c r="BZ182" s="197" t="n"/>
      <c r="CA182" s="3028" t="n"/>
      <c r="CB182" s="3139" t="n"/>
      <c r="CC182" s="3140" t="n"/>
      <c r="CD182" s="3140" t="n"/>
      <c r="CE182" s="3140" t="n"/>
      <c r="CF182" s="3140" t="n"/>
      <c r="CG182" s="3140" t="n"/>
      <c r="CH182" s="197" t="n"/>
      <c r="CI182" s="3028" t="n"/>
      <c r="CJ182" s="3139" t="n"/>
      <c r="CK182" s="3140" t="n"/>
      <c r="CL182" s="3140" t="n"/>
      <c r="CM182" s="3140" t="n"/>
      <c r="CN182" s="3140" t="n"/>
      <c r="CO182" s="3140" t="n"/>
      <c r="CP182" s="197" t="n"/>
      <c r="CQ182" s="1100" t="n"/>
      <c r="CR182" s="3174" t="n"/>
      <c r="CS182" s="3140" t="n"/>
      <c r="CT182" s="3140">
        <f>SUMIF($D$5:$CQ$5,CT$5,$D182:$CQ182)+SUMIF($D$5:$BI$5,CR$5,$D182:$BI182)</f>
        <v/>
      </c>
      <c r="CU182" s="3140" t="n"/>
      <c r="CV182" s="3140" t="n"/>
      <c r="CW182" s="3140" t="n"/>
      <c r="CX182" s="197">
        <f>IFERROR(CR182/CW182-1, "-")</f>
        <v/>
      </c>
      <c r="CY182" s="1137" t="n"/>
      <c r="CZ182" s="3143" t="n"/>
      <c r="DA182" s="3140" t="n"/>
      <c r="DB182" s="3140" t="n"/>
      <c r="DC182" s="3140" t="n"/>
      <c r="DD182" s="3140" t="n"/>
      <c r="DE182" s="197" t="n"/>
      <c r="DF182" s="197" t="n"/>
      <c r="DG182" s="407" t="n"/>
      <c r="DH182" s="407" t="n"/>
      <c r="DI182" s="3051" t="n"/>
      <c r="DJ182" s="3041">
        <f>SUM(D182,J182,P182,V182,AD182,AL182,AU182,BC182,BK182,BT182,CB182,CJ182)-CR182</f>
        <v/>
      </c>
      <c r="DK182" s="3041">
        <f>SUM(E182,K182,Q182,W182,AE182,AM182,AV182,BD182,BL182,BU182,CC182,CK182)-CS182</f>
        <v/>
      </c>
      <c r="DL182" s="3041">
        <f>SUM(G182,M182,S182,AA182,AI182,AR182,AZ182,BH182,BQ182,BY182,CG182,CO182)-CW182</f>
        <v/>
      </c>
      <c r="DM182" s="3041">
        <f>SUM(D182,J182,P182,V182,AD182,AL182,AU182,BC182,,BN182,BV182,CD182,CL182)-CT182</f>
        <v/>
      </c>
      <c r="DN182" s="3051" t="n"/>
      <c r="DO182" s="3051" t="n"/>
      <c r="DP182" s="3144" t="n"/>
      <c r="DQ182" s="3053">
        <f>-CR182+DP182/10^6</f>
        <v/>
      </c>
      <c r="DR182" s="3041">
        <f>SUM(E182,K182,Q182,W182,AE182,AM182,AV182,BD182,BL182,BU182,CC182,CK182)-CS182</f>
        <v/>
      </c>
      <c r="DS182" s="3041">
        <f>SUM(D182,J182,P182,V182,AD182,AL182,AU182,BC182,,BN182,BV182,CD182,CL182)-CT182</f>
        <v/>
      </c>
      <c r="DT182" s="3054" t="n"/>
      <c r="DU182" s="863" t="n"/>
      <c r="DV182" s="3055">
        <f>DU182-CJ182</f>
        <v/>
      </c>
      <c r="DX182" s="2878">
        <f>(CS182-CZ182)*10^6</f>
        <v/>
      </c>
      <c r="DY182" s="2878">
        <f>(CT182-DC182)*10^6</f>
        <v/>
      </c>
      <c r="DZ182" s="2878">
        <f>(CW182-DD182)*10^6</f>
        <v/>
      </c>
      <c r="EB182" s="3056" t="n"/>
    </row>
    <row collapsed="1" customHeight="1" ht="3.5" r="183" s="3">
      <c r="B183" s="1138" t="n"/>
      <c r="C183" s="1952" t="inlineStr">
        <is>
          <t>Opex177</t>
        </is>
      </c>
      <c r="D183" s="2975" t="n"/>
      <c r="E183" s="2891" t="n"/>
      <c r="F183" s="2891" t="n"/>
      <c r="G183" s="2891" t="n"/>
      <c r="H183" s="37" t="n"/>
      <c r="I183" s="1031" t="n"/>
      <c r="J183" s="2975" t="n"/>
      <c r="K183" s="2891" t="n"/>
      <c r="L183" s="2891" t="n"/>
      <c r="M183" s="2891" t="n"/>
      <c r="N183" s="37" t="n"/>
      <c r="O183" s="1031" t="n"/>
      <c r="P183" s="2975" t="n"/>
      <c r="Q183" s="2891" t="n"/>
      <c r="R183" s="2891" t="n"/>
      <c r="S183" s="2891" t="n"/>
      <c r="T183" s="37" t="n"/>
      <c r="U183" s="3058" t="n"/>
      <c r="V183" s="2975" t="n"/>
      <c r="W183" s="2891" t="n"/>
      <c r="X183" s="2891" t="n"/>
      <c r="Y183" s="2891" t="n"/>
      <c r="Z183" s="2891" t="n"/>
      <c r="AA183" s="2891" t="n"/>
      <c r="AB183" s="37" t="n"/>
      <c r="AC183" s="1031" t="n"/>
      <c r="AD183" s="2975" t="n"/>
      <c r="AE183" s="2891" t="n"/>
      <c r="AF183" s="2891" t="n"/>
      <c r="AG183" s="2891" t="n"/>
      <c r="AH183" s="2891" t="n"/>
      <c r="AI183" s="2891" t="n"/>
      <c r="AJ183" s="37" t="n"/>
      <c r="AK183" s="1031" t="n"/>
      <c r="AL183" s="2975" t="n"/>
      <c r="AM183" s="2891" t="n"/>
      <c r="AN183" s="2891" t="n"/>
      <c r="AO183" s="2891" t="n"/>
      <c r="AP183" s="2891" t="n"/>
      <c r="AQ183" s="2891" t="n"/>
      <c r="AR183" s="2891" t="n"/>
      <c r="AS183" s="37" t="n"/>
      <c r="AT183" s="3059" t="n"/>
      <c r="AU183" s="2975" t="n"/>
      <c r="AV183" s="2891" t="n"/>
      <c r="AW183" s="2891" t="n"/>
      <c r="AX183" s="2891" t="n"/>
      <c r="AY183" s="2891" t="n"/>
      <c r="AZ183" s="2891" t="n"/>
      <c r="BA183" s="37" t="n"/>
      <c r="BB183" s="1031" t="n"/>
      <c r="BC183" s="2975" t="n"/>
      <c r="BD183" s="2891" t="n"/>
      <c r="BE183" s="2891" t="n"/>
      <c r="BF183" s="2891" t="n"/>
      <c r="BG183" s="2891" t="n"/>
      <c r="BH183" s="2891" t="n"/>
      <c r="BI183" s="37" t="n"/>
      <c r="BJ183" s="3058" t="n"/>
      <c r="BK183" s="2975" t="n"/>
      <c r="BL183" s="2891" t="n"/>
      <c r="BM183" s="2891" t="n"/>
      <c r="BN183" s="2891" t="n"/>
      <c r="BO183" s="2891" t="n"/>
      <c r="BP183" s="2891" t="n"/>
      <c r="BQ183" s="2891" t="n"/>
      <c r="BR183" s="37" t="n"/>
      <c r="BS183" s="3058" t="n"/>
      <c r="BT183" s="2975" t="n"/>
      <c r="BU183" s="2891" t="n"/>
      <c r="BV183" s="2891" t="n"/>
      <c r="BW183" s="2891" t="n"/>
      <c r="BX183" s="2891" t="n"/>
      <c r="BY183" s="2891" t="n"/>
      <c r="BZ183" s="37" t="n"/>
      <c r="CA183" s="3028" t="n"/>
      <c r="CB183" s="2975" t="n"/>
      <c r="CC183" s="2891" t="n"/>
      <c r="CD183" s="2891" t="n"/>
      <c r="CE183" s="2891" t="n"/>
      <c r="CF183" s="2891" t="n"/>
      <c r="CG183" s="2891" t="n"/>
      <c r="CH183" s="37" t="n"/>
      <c r="CI183" s="3028" t="n"/>
      <c r="CJ183" s="2975" t="n"/>
      <c r="CK183" s="2891" t="n"/>
      <c r="CL183" s="2891" t="n"/>
      <c r="CM183" s="2891" t="n"/>
      <c r="CN183" s="2891" t="n"/>
      <c r="CO183" s="2891" t="n"/>
      <c r="CP183" s="37" t="n"/>
      <c r="CQ183" s="1031" t="n"/>
      <c r="CR183" s="2975">
        <f>SUMIF($D$5:$CQ$5,CR$5,$D183:$CQ183)</f>
        <v/>
      </c>
      <c r="CS183" s="2891">
        <f>SUMIF($D$5:$CQ$5,CS$5,$D183:$CQ183)</f>
        <v/>
      </c>
      <c r="CT183" s="2891">
        <f>SUMIF($D$5:$CQ$5,CT$5,$D183:$CQ183)+SUMIF($D$5:$BI$5,CR$5,$D183:$BI183)</f>
        <v/>
      </c>
      <c r="CU183" s="2891">
        <f>+CR183-CS183</f>
        <v/>
      </c>
      <c r="CV183" s="2891">
        <f>+CR183-CT183</f>
        <v/>
      </c>
      <c r="CW183" s="2891">
        <f>SUMIF($D$5:$CQ$5,CW$5,$D183:$CQ183)</f>
        <v/>
      </c>
      <c r="CX183" s="37">
        <f>IFERROR(CR183/CW183-1, "-")</f>
        <v/>
      </c>
      <c r="CY183" s="1137" t="n"/>
      <c r="CZ183" s="3060" t="n"/>
      <c r="DA183" s="2891" t="n"/>
      <c r="DB183" s="2891" t="n"/>
      <c r="DC183" s="2891" t="n"/>
      <c r="DD183" s="2891" t="n"/>
      <c r="DE183" s="37" t="n"/>
      <c r="DF183" s="37" t="n"/>
      <c r="DG183" s="722" t="n"/>
      <c r="DH183" s="722" t="n"/>
      <c r="DI183" s="3051" t="n"/>
      <c r="DJ183" s="3041">
        <f>SUM(D183,J183,P183,V183,AD183,AL183,AU183,BC183,BK183,BT183,CB183,CJ183)-CR183</f>
        <v/>
      </c>
      <c r="DK183" s="3041">
        <f>SUM(E183,K183,Q183,W183,AE183,AM183,AV183,BD183,BL183,BU183,CC183,CK183)-CS183</f>
        <v/>
      </c>
      <c r="DL183" s="3041">
        <f>SUM(G183,M183,S183,AA183,AI183,AR183,AZ183,BH183,BQ183,BY183,CG183,CO183)-CW183</f>
        <v/>
      </c>
      <c r="DM183" s="3041">
        <f>SUM(D183,J183,P183,V183,AD183,AL183,AU183,BC183,,BN183,BV183,CD183,CL183)-CT183</f>
        <v/>
      </c>
      <c r="DN183" s="3051" t="n"/>
      <c r="DO183" s="3051" t="n"/>
      <c r="DP183" s="3061" t="n"/>
      <c r="DQ183" s="3053">
        <f>-CR183+DP183/10^6</f>
        <v/>
      </c>
      <c r="DR183" s="3041">
        <f>SUM(E183,K183,Q183,W183,AE183,AM183,AV183,BD183,BL183,BU183,CC183,CK183)-CS183</f>
        <v/>
      </c>
      <c r="DS183" s="3041">
        <f>SUM(D183,J183,P183,V183,AD183,AL183,AU183,BC183,,BN183,BV183,CD183,CL183)-CT183</f>
        <v/>
      </c>
      <c r="DT183" s="3054" t="n"/>
      <c r="DU183" s="863" t="n"/>
      <c r="DV183" s="3055">
        <f>DU183-CJ183</f>
        <v/>
      </c>
      <c r="DX183" s="2878">
        <f>(CS183-CZ183)*10^6</f>
        <v/>
      </c>
      <c r="DY183" s="2878">
        <f>(CT183-DC183)*10^6</f>
        <v/>
      </c>
      <c r="DZ183" s="2878">
        <f>(CW183-DD183)*10^6</f>
        <v/>
      </c>
      <c r="EB183" s="3056" t="n"/>
    </row>
    <row customHeight="1" ht="21" r="184" s="3">
      <c r="B184" s="3062" t="inlineStr">
        <is>
          <t>Provision clients, R&amp;C &amp; NC</t>
        </is>
      </c>
      <c r="C184" s="1952" t="inlineStr">
        <is>
          <t>Opex178</t>
        </is>
      </c>
      <c r="D184" s="3044" t="n">
        <v>-171.354905</v>
      </c>
      <c r="E184" s="2878" t="n">
        <v>24.7495442937778</v>
      </c>
      <c r="F184" s="2878" t="n">
        <v>-196.1044492937778</v>
      </c>
      <c r="G184" s="2878" t="n">
        <v>101.698406</v>
      </c>
      <c r="H184" s="199" t="n">
        <v>-2.684932062750325</v>
      </c>
      <c r="I184" s="1070" t="n"/>
      <c r="J184" s="3044" t="n">
        <v>273.077744</v>
      </c>
      <c r="K184" s="2878" t="n">
        <v>24.7495442937778</v>
      </c>
      <c r="L184" s="2878" t="n">
        <v>248.3281997062222</v>
      </c>
      <c r="M184" s="2878" t="n">
        <v>65.11509700000001</v>
      </c>
      <c r="N184" s="199" t="n">
        <v>3.193770056120779</v>
      </c>
      <c r="O184" s="1030" t="n"/>
      <c r="P184" s="3044" t="n">
        <v>-1448.703538</v>
      </c>
      <c r="Q184" s="2878" t="n">
        <v>24.7495442937778</v>
      </c>
      <c r="R184" s="2878" t="n">
        <v>-1473.453082293778</v>
      </c>
      <c r="S184" s="2878" t="n">
        <v>4.808841</v>
      </c>
      <c r="T184" s="199" t="n">
        <v>-302.2583568473152</v>
      </c>
      <c r="U184" s="3045" t="n"/>
      <c r="V184" s="3044" t="n">
        <v>31.034461</v>
      </c>
      <c r="W184" s="2878" t="n">
        <v>24.7495442937778</v>
      </c>
      <c r="X184" s="2878" t="n">
        <v>24.7495442937778</v>
      </c>
      <c r="Y184" s="2878" t="n">
        <v>6.284916706222202</v>
      </c>
      <c r="Z184" s="2878" t="n">
        <v>6.284916706222202</v>
      </c>
      <c r="AA184" s="2878" t="n">
        <v>25.655993</v>
      </c>
      <c r="AB184" s="199" t="n">
        <v>0.2096378807088073</v>
      </c>
      <c r="AC184" s="1030" t="n"/>
      <c r="AD184" s="3044" t="n">
        <v>27.1291199999976</v>
      </c>
      <c r="AE184" s="2878" t="n">
        <v>24.7495442937778</v>
      </c>
      <c r="AF184" s="2878" t="n">
        <v>24.7495442937778</v>
      </c>
      <c r="AG184" s="2878" t="n">
        <v>2.3795757062198</v>
      </c>
      <c r="AH184" s="2878" t="n">
        <v>2.3795757062198</v>
      </c>
      <c r="AI184" s="2878" t="n">
        <v>27.95496299999999</v>
      </c>
      <c r="AJ184" s="199" t="n">
        <v>-0.02954190996433781</v>
      </c>
      <c r="AK184" s="1030" t="n"/>
      <c r="AL184" s="3044" t="n">
        <v>316.921388</v>
      </c>
      <c r="AM184" s="2878" t="n">
        <v>24.74954429377778</v>
      </c>
      <c r="AN184" s="2878" t="n">
        <v>0</v>
      </c>
      <c r="AO184" s="2878" t="n">
        <v>0</v>
      </c>
      <c r="AP184" s="2878" t="n">
        <v>292.1718437062222</v>
      </c>
      <c r="AQ184" s="2878" t="n">
        <v>316.921388</v>
      </c>
      <c r="AR184" s="2878" t="n">
        <v>49.304551</v>
      </c>
      <c r="AS184" s="199" t="n">
        <v>5.427832351622064</v>
      </c>
      <c r="AT184" s="3046" t="n"/>
      <c r="AU184" s="3044" t="n"/>
      <c r="AV184" s="2878" t="n"/>
      <c r="AW184" s="2878" t="n"/>
      <c r="AX184" s="2878" t="n"/>
      <c r="AY184" s="2878" t="n"/>
      <c r="AZ184" s="2878" t="n"/>
      <c r="BA184" s="199" t="n"/>
      <c r="BB184" s="1030" t="n"/>
      <c r="BC184" s="3044" t="n"/>
      <c r="BD184" s="2878" t="n"/>
      <c r="BE184" s="2878" t="n"/>
      <c r="BF184" s="2878" t="n"/>
      <c r="BG184" s="2878" t="n"/>
      <c r="BH184" s="2878" t="n"/>
      <c r="BI184" s="199" t="n"/>
      <c r="BJ184" s="3047" t="n"/>
      <c r="BK184" s="3044" t="n"/>
      <c r="BL184" s="2878" t="n"/>
      <c r="BM184" s="2878" t="n"/>
      <c r="BN184" s="2878" t="n"/>
      <c r="BO184" s="2878" t="n"/>
      <c r="BP184" s="2878" t="n"/>
      <c r="BQ184" s="2878" t="n"/>
      <c r="BR184" s="199" t="n"/>
      <c r="BS184" s="3047" t="n"/>
      <c r="BT184" s="3044" t="n"/>
      <c r="BU184" s="2878" t="n"/>
      <c r="BV184" s="2878" t="n"/>
      <c r="BW184" s="2878" t="n"/>
      <c r="BX184" s="2878" t="n"/>
      <c r="BY184" s="2878" t="n"/>
      <c r="BZ184" s="199" t="n"/>
      <c r="CA184" s="3028" t="n"/>
      <c r="CB184" s="3044" t="n"/>
      <c r="CC184" s="2878" t="n"/>
      <c r="CD184" s="2878" t="n"/>
      <c r="CE184" s="2878" t="n"/>
      <c r="CF184" s="2878" t="n"/>
      <c r="CG184" s="2878" t="n"/>
      <c r="CH184" s="199" t="n"/>
      <c r="CI184" s="3028" t="n"/>
      <c r="CJ184" s="3044" t="n"/>
      <c r="CK184" s="2878" t="n"/>
      <c r="CL184" s="2878" t="n"/>
      <c r="CM184" s="2878" t="n"/>
      <c r="CN184" s="2878" t="n"/>
      <c r="CO184" s="2878" t="n"/>
      <c r="CP184" s="199" t="n"/>
      <c r="CQ184" s="1030" t="n"/>
      <c r="CR184" s="3048">
        <f>SUMIF($D$5:$CQ$5,CR$5,$D184:$CQ184)</f>
        <v/>
      </c>
      <c r="CS184" s="2878">
        <f>SUMIF($D$5:$CQ$5,CS$5,$D184:$CQ184)</f>
        <v/>
      </c>
      <c r="CT184" s="2878">
        <f>SUMIF($D$5:$CQ$5,CT$5,$D184:$CQ184)+SUMIF($D$5:$BI$5,CR$5,$D184:$BI184)</f>
        <v/>
      </c>
      <c r="CU184" s="2878">
        <f>+CR184-CS184</f>
        <v/>
      </c>
      <c r="CV184" s="2878">
        <f>+CR184-CT184</f>
        <v/>
      </c>
      <c r="CW184" s="2878">
        <f>SUMIF($D$5:$CQ$5,CW$5,$D184:$CQ184)</f>
        <v/>
      </c>
      <c r="CX184" s="199">
        <f>IFERROR(CR184/CW184-1, "-")</f>
        <v/>
      </c>
      <c r="CY184" s="1532" t="n"/>
      <c r="CZ184" s="3050" t="n">
        <v>296.9945315253333</v>
      </c>
      <c r="DA184" s="2878" t="n"/>
      <c r="DB184" s="2878" t="n"/>
      <c r="DC184" s="2878" t="n"/>
      <c r="DD184" s="2878" t="n">
        <v>1977.973302</v>
      </c>
      <c r="DE184" s="199">
        <f>+CZ184/DD184-1</f>
        <v/>
      </c>
      <c r="DF184" s="199">
        <f>+DA184/DD184-1</f>
        <v/>
      </c>
      <c r="DG184" s="860">
        <f>+DB184/DD184-1</f>
        <v/>
      </c>
      <c r="DH184" s="860">
        <f>+DC184/DD184-1</f>
        <v/>
      </c>
      <c r="DI184" s="3051" t="n"/>
      <c r="DJ184" s="3041">
        <f>SUM(D184,J184,P184,V184,AD184,AL184,AU184,BC184,BK184,BT184,CB184,CJ184)-CR184</f>
        <v/>
      </c>
      <c r="DK184" s="3041">
        <f>SUM(E184,K184,Q184,W184,AE184,AM184,AV184,BD184,BL184,BU184,CC184,CK184)-CS184</f>
        <v/>
      </c>
      <c r="DL184" s="3041">
        <f>SUM(G184,M184,S184,AA184,AI184,AR184,AZ184,BH184,BQ184,BY184,CG184,CO184)-CW184</f>
        <v/>
      </c>
      <c r="DM184" s="3041">
        <f>SUM(D184,J184,P184,V184,AD184,AL184,AU184,BC184,,BN184,BV184,CD184,CL184)-CT184</f>
        <v/>
      </c>
      <c r="DN184" s="3051" t="n"/>
      <c r="DO184" s="3051" t="n"/>
      <c r="DP184" s="3052">
        <f>+DP185+DP186+DP198+DP199</f>
        <v/>
      </c>
      <c r="DQ184" s="3053">
        <f>-CR184+DP184/10^6</f>
        <v/>
      </c>
      <c r="DR184" s="3041">
        <f>SUM(E184,K184,Q184,W184,AE184,AM184,AV184,BD184,BL184,BU184,CC184,CK184)-CS184</f>
        <v/>
      </c>
      <c r="DS184" s="3041">
        <f>SUM(D184,J184,P184,V184,AD184,AL184,AU184,BC184,,BN184,BV184,CD184,CL184)-CT184</f>
        <v/>
      </c>
      <c r="DT184" s="3054" t="n"/>
      <c r="DU184" s="863" t="n">
        <v>191.741452</v>
      </c>
      <c r="DV184" s="3055">
        <f>DU184-CJ184</f>
        <v/>
      </c>
      <c r="DW184" s="3175" t="n"/>
      <c r="DX184" s="2878">
        <f>(CS184-CZ184)*10^6</f>
        <v/>
      </c>
      <c r="DY184" s="2878">
        <f>(CT184-DC184)*10^6</f>
        <v/>
      </c>
      <c r="DZ184" s="2878">
        <f>(CW184-DD184)*10^6</f>
        <v/>
      </c>
      <c r="EB184" s="3056" t="n"/>
    </row>
    <row r="185">
      <c r="B185" s="138" t="inlineStr">
        <is>
          <t>Prov. Créances clients</t>
        </is>
      </c>
      <c r="C185" s="1952" t="inlineStr">
        <is>
          <t>Opex179</t>
        </is>
      </c>
      <c r="D185" s="3145" t="n">
        <v>-77.676845</v>
      </c>
      <c r="E185" s="3146" t="n">
        <v>13.2182883333333</v>
      </c>
      <c r="F185" s="2891" t="n">
        <v>-90.89513333333331</v>
      </c>
      <c r="G185" s="2891" t="n">
        <v>90.16715000000001</v>
      </c>
      <c r="H185" s="754" t="n">
        <v>-1.861476102993163</v>
      </c>
      <c r="I185" s="1032" t="n"/>
      <c r="J185" s="3145" t="n">
        <v>162.367309</v>
      </c>
      <c r="K185" s="3146" t="n">
        <v>13.2182883333333</v>
      </c>
      <c r="L185" s="2891" t="n">
        <v>149.1490206666667</v>
      </c>
      <c r="M185" s="2891" t="n">
        <v>53.58384</v>
      </c>
      <c r="N185" s="754" t="n">
        <v>2.030154408493307</v>
      </c>
      <c r="O185" s="1032" t="n"/>
      <c r="P185" s="3145" t="n">
        <v>49.696245</v>
      </c>
      <c r="Q185" s="3146" t="n">
        <v>13.2182883333333</v>
      </c>
      <c r="R185" s="2891" t="n">
        <v>36.4779566666667</v>
      </c>
      <c r="S185" s="2891" t="n">
        <v>0.035284</v>
      </c>
      <c r="T185" s="754" t="n">
        <v>1407.464034689944</v>
      </c>
      <c r="U185" s="3147" t="n"/>
      <c r="V185" s="3145" t="n">
        <v>22.709017</v>
      </c>
      <c r="W185" s="3146" t="n">
        <v>13.2182883333333</v>
      </c>
      <c r="X185" s="3146" t="n">
        <v>13.2182883333333</v>
      </c>
      <c r="Y185" s="2891" t="n">
        <v>9.490728666666699</v>
      </c>
      <c r="Z185" s="2891" t="n">
        <v>9.490728666666699</v>
      </c>
      <c r="AA185" s="2891" t="n">
        <v>22.338241</v>
      </c>
      <c r="AB185" s="754" t="n">
        <v>0.01659826304139167</v>
      </c>
      <c r="AC185" s="1032" t="n"/>
      <c r="AD185" s="3145" t="n">
        <v>75.48181099999999</v>
      </c>
      <c r="AE185" s="3146" t="n">
        <v>13.2182883333333</v>
      </c>
      <c r="AF185" s="3146" t="n">
        <v>13.2182883333333</v>
      </c>
      <c r="AG185" s="2891" t="n">
        <v>62.2635226666667</v>
      </c>
      <c r="AH185" s="2891" t="n">
        <v>62.2635226666667</v>
      </c>
      <c r="AI185" s="2891" t="n">
        <v>11.3874</v>
      </c>
      <c r="AJ185" s="754" t="n">
        <v>5.628537769815761</v>
      </c>
      <c r="AK185" s="1032" t="n"/>
      <c r="AL185" s="3145" t="n">
        <v>63.187519</v>
      </c>
      <c r="AM185" s="3146" t="n">
        <v>13.21828833333333</v>
      </c>
      <c r="AN185" s="3146" t="n">
        <v>0</v>
      </c>
      <c r="AO185" s="3146" t="n">
        <v>0</v>
      </c>
      <c r="AP185" s="2891" t="n">
        <v>49.96923066666667</v>
      </c>
      <c r="AQ185" s="2891" t="n">
        <v>63.187519</v>
      </c>
      <c r="AR185" s="2891" t="n">
        <v>37.541284</v>
      </c>
      <c r="AS185" s="754" t="n">
        <v>0.6831475183427398</v>
      </c>
      <c r="AT185" s="3148" t="n"/>
      <c r="AU185" s="3145" t="n"/>
      <c r="AV185" s="3146" t="n"/>
      <c r="AW185" s="3146" t="n"/>
      <c r="AX185" s="2891" t="n"/>
      <c r="AY185" s="2891" t="n"/>
      <c r="AZ185" s="2891" t="n"/>
      <c r="BA185" s="754" t="n"/>
      <c r="BB185" s="1032" t="n"/>
      <c r="BC185" s="3145" t="n"/>
      <c r="BD185" s="3146" t="n"/>
      <c r="BE185" s="3146" t="n"/>
      <c r="BF185" s="2891" t="n"/>
      <c r="BG185" s="2891" t="n"/>
      <c r="BH185" s="2891" t="n"/>
      <c r="BI185" s="754" t="n"/>
      <c r="BJ185" s="3147" t="n"/>
      <c r="BK185" s="3145" t="n"/>
      <c r="BL185" s="3146" t="n"/>
      <c r="BM185" s="3146" t="n"/>
      <c r="BN185" s="3146" t="n"/>
      <c r="BO185" s="2891" t="n"/>
      <c r="BP185" s="2891" t="n"/>
      <c r="BQ185" s="2891" t="n"/>
      <c r="BR185" s="754" t="n"/>
      <c r="BS185" s="3147" t="n"/>
      <c r="BT185" s="3145" t="n"/>
      <c r="BU185" s="3146" t="n"/>
      <c r="BV185" s="3146" t="n"/>
      <c r="BW185" s="2891" t="n"/>
      <c r="BX185" s="2891" t="n"/>
      <c r="BY185" s="2891" t="n"/>
      <c r="BZ185" s="754" t="n"/>
      <c r="CA185" s="3028" t="n"/>
      <c r="CB185" s="3145" t="n"/>
      <c r="CC185" s="3146" t="n"/>
      <c r="CD185" s="3146" t="n"/>
      <c r="CE185" s="2891" t="n"/>
      <c r="CF185" s="2891" t="n"/>
      <c r="CG185" s="2891" t="n"/>
      <c r="CH185" s="754" t="n"/>
      <c r="CI185" s="3028" t="n"/>
      <c r="CJ185" s="3145" t="n"/>
      <c r="CK185" s="3146" t="n"/>
      <c r="CL185" s="3146" t="n"/>
      <c r="CM185" s="2891" t="n"/>
      <c r="CN185" s="2891" t="n"/>
      <c r="CO185" s="2891" t="n"/>
      <c r="CP185" s="754" t="n"/>
      <c r="CQ185" s="1032" t="n"/>
      <c r="CR185" s="3145">
        <f>SUMIF($D$5:$CQ$5,CR$5,$D185:$CQ185)</f>
        <v/>
      </c>
      <c r="CS185" s="3146">
        <f>SUMIF($D$5:$CQ$5,CS$5,$D185:$CQ185)</f>
        <v/>
      </c>
      <c r="CT185" s="3146">
        <f>SUMIF($D$5:$CQ$5,CT$5,$D185:$CQ185)+SUMIF($D$5:$BI$5,CR$5,$D185:$BI185)</f>
        <v/>
      </c>
      <c r="CU185" s="3146">
        <f>+CR185-CS185</f>
        <v/>
      </c>
      <c r="CV185" s="3146">
        <f>+CR185-CT185</f>
        <v/>
      </c>
      <c r="CW185" s="3146">
        <f>SUMIF($D$5:$CQ$5,CW$5,$D185:$CQ185)</f>
        <v/>
      </c>
      <c r="CX185" s="754">
        <f>IFERROR(CR185/CW185-1, "-")</f>
        <v/>
      </c>
      <c r="CY185" s="1137" t="n"/>
      <c r="CZ185" s="3149" t="n">
        <v>158.61946</v>
      </c>
      <c r="DA185" s="3146" t="n"/>
      <c r="DB185" s="3146" t="n"/>
      <c r="DC185" s="3146" t="n"/>
      <c r="DD185" s="3146" t="n">
        <v>230.2071480000001</v>
      </c>
      <c r="DE185" s="754">
        <f>+CZ185/DD185-1</f>
        <v/>
      </c>
      <c r="DF185" s="754">
        <f>+DA185/DD185-1</f>
        <v/>
      </c>
      <c r="DG185" s="866">
        <f>+DB185/DD185-1</f>
        <v/>
      </c>
      <c r="DH185" s="866">
        <f>+DC185/DD185-1</f>
        <v/>
      </c>
      <c r="DI185" s="3051" t="n"/>
      <c r="DJ185" s="3041">
        <f>SUM(D185,J185,P185,V185,AD185,AL185,AU185,BC185,BK185,BT185,CB185,CJ185)-CR185</f>
        <v/>
      </c>
      <c r="DK185" s="3041">
        <f>SUM(E185,K185,Q185,W185,AE185,AM185,AV185,BD185,BL185,BU185,CC185,CK185)-CS185</f>
        <v/>
      </c>
      <c r="DL185" s="3041">
        <f>SUM(G185,M185,S185,AA185,AI185,AR185,AZ185,BH185,BQ185,BY185,CG185,CO185)-CW185</f>
        <v/>
      </c>
      <c r="DM185" s="3041">
        <f>SUM(D185,J185,P185,V185,AD185,AL185,AU185,BC185,,BN185,BV185,CD185,CL185)-CT185</f>
        <v/>
      </c>
      <c r="DN185" s="3051" t="n"/>
      <c r="DO185" s="3051" t="n"/>
      <c r="DP185" s="3150">
        <f>SUM(DP190:DP193,DP195:DP197)+DP187+DP188</f>
        <v/>
      </c>
      <c r="DQ185" s="3053">
        <f>-CR185+DP185/10^6</f>
        <v/>
      </c>
      <c r="DR185" s="3041">
        <f>SUM(E185,K185,Q185,W185,AE185,AM185,AV185,BD185,BL185,BU185,CC185,CK185)-CS185</f>
        <v/>
      </c>
      <c r="DS185" s="3041">
        <f>SUM(D185,J185,P185,V185,AD185,AL185,AU185,BC185,,BN185,BV185,CD185,CL185)-CT185</f>
        <v/>
      </c>
      <c r="DT185" s="3054" t="n"/>
      <c r="DU185" s="863" t="n">
        <v>167.672564</v>
      </c>
      <c r="DV185" s="3055">
        <f>DU185-CJ185</f>
        <v/>
      </c>
      <c r="DX185" s="2878">
        <f>(CS185-CZ185)*10^6</f>
        <v/>
      </c>
      <c r="DY185" s="2878">
        <f>(CT185-DC185)*10^6</f>
        <v/>
      </c>
      <c r="DZ185" s="2878">
        <f>(CW185-DD185)*10^6</f>
        <v/>
      </c>
      <c r="EB185" s="3056" t="n"/>
    </row>
    <row r="186">
      <c r="B186" s="140" t="inlineStr">
        <is>
          <t>Prov. R&amp;C</t>
        </is>
      </c>
      <c r="C186" s="1952" t="inlineStr">
        <is>
          <t>Opex180</t>
        </is>
      </c>
      <c r="D186" s="2975" t="n">
        <v>0</v>
      </c>
      <c r="E186" s="2891" t="n">
        <v>0</v>
      </c>
      <c r="F186" s="2891" t="n">
        <v>0</v>
      </c>
      <c r="G186" s="2891" t="n">
        <v>0</v>
      </c>
      <c r="H186" s="37" t="n"/>
      <c r="I186" s="1031" t="n"/>
      <c r="J186" s="2975" t="n">
        <v>0</v>
      </c>
      <c r="K186" s="2891" t="n">
        <v>0</v>
      </c>
      <c r="L186" s="2891" t="n">
        <v>0</v>
      </c>
      <c r="M186" s="2891" t="n">
        <v>0</v>
      </c>
      <c r="N186" s="37" t="n"/>
      <c r="O186" s="1031" t="n"/>
      <c r="P186" s="2975" t="n">
        <v>-1506.34374</v>
      </c>
      <c r="Q186" s="2891" t="n">
        <v>0</v>
      </c>
      <c r="R186" s="2891" t="n">
        <v>-1506.34374</v>
      </c>
      <c r="S186" s="2891" t="n">
        <v>0</v>
      </c>
      <c r="T186" s="37" t="n"/>
      <c r="U186" s="3058" t="n"/>
      <c r="V186" s="2975" t="n">
        <v>0</v>
      </c>
      <c r="W186" s="2891" t="n">
        <v>0</v>
      </c>
      <c r="X186" s="2891" t="n">
        <v>0</v>
      </c>
      <c r="Y186" s="2891" t="n">
        <v>0</v>
      </c>
      <c r="Z186" s="2891" t="n">
        <v>0</v>
      </c>
      <c r="AA186" s="2891" t="n">
        <v>0</v>
      </c>
      <c r="AB186" s="37" t="n"/>
      <c r="AC186" s="1031" t="n"/>
      <c r="AD186" s="2975" t="n">
        <v>-56.6781350000024</v>
      </c>
      <c r="AE186" s="2891" t="n">
        <v>0</v>
      </c>
      <c r="AF186" s="2891" t="n">
        <v>0</v>
      </c>
      <c r="AG186" s="2891" t="n">
        <v>-56.6781350000024</v>
      </c>
      <c r="AH186" s="2891" t="n">
        <v>-56.6781350000024</v>
      </c>
      <c r="AI186" s="2891" t="n">
        <v>0</v>
      </c>
      <c r="AJ186" s="37" t="n"/>
      <c r="AK186" s="1031" t="n"/>
      <c r="AL186" s="2975" t="n">
        <v>0</v>
      </c>
      <c r="AM186" s="2891" t="n">
        <v>0</v>
      </c>
      <c r="AN186" s="2891" t="n">
        <v>0</v>
      </c>
      <c r="AO186" s="2891" t="n">
        <v>0</v>
      </c>
      <c r="AP186" s="2891" t="n">
        <v>0</v>
      </c>
      <c r="AQ186" s="2891" t="n">
        <v>0</v>
      </c>
      <c r="AR186" s="2891" t="n">
        <v>0</v>
      </c>
      <c r="AS186" s="37" t="n"/>
      <c r="AT186" s="3059" t="n"/>
      <c r="AU186" s="2975" t="n"/>
      <c r="AV186" s="2891" t="n"/>
      <c r="AW186" s="2891" t="n"/>
      <c r="AX186" s="2891" t="n"/>
      <c r="AY186" s="2891" t="n"/>
      <c r="AZ186" s="2891" t="n"/>
      <c r="BA186" s="37" t="n"/>
      <c r="BB186" s="1031" t="n"/>
      <c r="BC186" s="2975" t="n"/>
      <c r="BD186" s="2891" t="n"/>
      <c r="BE186" s="2891" t="n"/>
      <c r="BF186" s="2891" t="n"/>
      <c r="BG186" s="2891" t="n"/>
      <c r="BH186" s="2891" t="n"/>
      <c r="BI186" s="37" t="n"/>
      <c r="BJ186" s="3058" t="n"/>
      <c r="BK186" s="2975" t="n"/>
      <c r="BL186" s="2891" t="n"/>
      <c r="BM186" s="2891" t="n"/>
      <c r="BN186" s="2891" t="n"/>
      <c r="BO186" s="2891" t="n"/>
      <c r="BP186" s="2891" t="n"/>
      <c r="BQ186" s="2891" t="n"/>
      <c r="BR186" s="37" t="n"/>
      <c r="BS186" s="3058" t="n"/>
      <c r="BT186" s="2975" t="n"/>
      <c r="BU186" s="2891" t="n"/>
      <c r="BV186" s="2891" t="n"/>
      <c r="BW186" s="2891" t="n"/>
      <c r="BX186" s="2891" t="n"/>
      <c r="BY186" s="2891" t="n"/>
      <c r="BZ186" s="37" t="n"/>
      <c r="CA186" s="3028" t="n"/>
      <c r="CB186" s="2975" t="n"/>
      <c r="CC186" s="2891" t="n"/>
      <c r="CD186" s="2891" t="n"/>
      <c r="CE186" s="2891" t="n"/>
      <c r="CF186" s="2891" t="n"/>
      <c r="CG186" s="2891" t="n"/>
      <c r="CH186" s="37" t="n"/>
      <c r="CI186" s="3028" t="n"/>
      <c r="CJ186" s="2975" t="n"/>
      <c r="CK186" s="2891" t="n"/>
      <c r="CL186" s="2891" t="n"/>
      <c r="CM186" s="2891" t="n"/>
      <c r="CN186" s="2891" t="n"/>
      <c r="CO186" s="2891" t="n"/>
      <c r="CP186" s="37" t="n"/>
      <c r="CQ186" s="1031" t="n"/>
      <c r="CR186" s="2975">
        <f>SUMIF($D$5:$CQ$5,CR$5,$D186:$CQ186)</f>
        <v/>
      </c>
      <c r="CS186" s="2891">
        <f>SUMIF($D$5:$CQ$5,CS$5,$D186:$CQ186)</f>
        <v/>
      </c>
      <c r="CT186" s="2891">
        <f>SUMIF($D$5:$CQ$5,CT$5,$D186:$CQ186)+SUMIF($D$5:$BI$5,CR$5,$D186:$BI186)</f>
        <v/>
      </c>
      <c r="CU186" s="2891">
        <f>+CR186-CS186</f>
        <v/>
      </c>
      <c r="CV186" s="2891">
        <f>+CR186-CT186</f>
        <v/>
      </c>
      <c r="CW186" s="2891">
        <f>SUMIF($D$5:$CQ$5,CW$5,$D186:$CQ186)</f>
        <v/>
      </c>
      <c r="CX186" s="37">
        <f>IFERROR(CR186/CW186-1, "-")</f>
        <v/>
      </c>
      <c r="CY186" s="1137" t="n"/>
      <c r="CZ186" s="3060" t="n">
        <v>0</v>
      </c>
      <c r="DA186" s="2891" t="n"/>
      <c r="DB186" s="2891" t="n"/>
      <c r="DC186" s="2891" t="n"/>
      <c r="DD186" s="2891" t="n">
        <v>1675.021876</v>
      </c>
      <c r="DE186" s="37" t="n"/>
      <c r="DF186" s="37" t="n"/>
      <c r="DG186" s="722" t="n"/>
      <c r="DH186" s="722" t="n"/>
      <c r="DI186" s="3051" t="n"/>
      <c r="DJ186" s="3041">
        <f>SUM(D186,J186,P186,V186,AD186,AL186,AU186,BC186,BK186,BT186,CB186,CJ186)-CR186</f>
        <v/>
      </c>
      <c r="DK186" s="3041">
        <f>SUM(E186,K186,Q186,W186,AE186,AM186,AV186,BD186,BL186,BU186,CC186,CK186)-CS186</f>
        <v/>
      </c>
      <c r="DL186" s="3041">
        <f>SUM(G186,M186,S186,AA186,AI186,AR186,AZ186,BH186,BQ186,BY186,CG186,CO186)-CW186</f>
        <v/>
      </c>
      <c r="DM186" s="3041">
        <f>SUM(D186,J186,P186,V186,AD186,AL186,AU186,BC186,,BN186,BV186,CD186,CL186)-CT186</f>
        <v/>
      </c>
      <c r="DN186" s="3051" t="n"/>
      <c r="DO186" s="3051" t="n"/>
      <c r="DP186" s="3061">
        <f>+DP189+DP194</f>
        <v/>
      </c>
      <c r="DQ186" s="3053">
        <f>-CR186+DP186/10^6</f>
        <v/>
      </c>
      <c r="DR186" s="3041">
        <f>SUM(E186,K186,Q186,W186,AE186,AM186,AV186,BD186,BL186,BU186,CC186,CK186)-CS186</f>
        <v/>
      </c>
      <c r="DS186" s="3041">
        <f>SUM(D186,J186,P186,V186,AD186,AL186,AU186,BC186,,BN186,BV186,CD186,CL186)-CT186</f>
        <v/>
      </c>
      <c r="DT186" s="3054" t="n"/>
      <c r="DU186" s="863" t="n">
        <v>0</v>
      </c>
      <c r="DV186" s="3055">
        <f>DU186-CJ186</f>
        <v/>
      </c>
      <c r="DX186" s="2878">
        <f>(CS186-CZ186)*10^6</f>
        <v/>
      </c>
      <c r="DY186" s="2878">
        <f>(CT186-DC186)*10^6</f>
        <v/>
      </c>
      <c r="DZ186" s="2878">
        <f>(CW186-DD186)*10^6</f>
        <v/>
      </c>
      <c r="EB186" s="3056" t="n"/>
    </row>
    <row customFormat="1" customHeight="1" hidden="1" ht="16" outlineLevel="1" r="187" s="424">
      <c r="A187" s="406" t="n"/>
      <c r="B187" s="1986" t="inlineStr">
        <is>
          <t>PERTES / CREANCES CLIENTS</t>
        </is>
      </c>
      <c r="C187" s="1952" t="inlineStr">
        <is>
          <t>Opex181</t>
        </is>
      </c>
      <c r="D187" s="3176" t="n">
        <v>0</v>
      </c>
      <c r="E187" s="3177" t="n"/>
      <c r="F187" s="3177" t="n"/>
      <c r="G187" s="3177" t="n">
        <v>0</v>
      </c>
      <c r="H187" s="2042" t="n"/>
      <c r="I187" s="1031" t="n"/>
      <c r="J187" s="3176" t="n">
        <v>0</v>
      </c>
      <c r="K187" s="3177" t="n"/>
      <c r="L187" s="3177" t="n"/>
      <c r="M187" s="3177" t="n">
        <v>0</v>
      </c>
      <c r="N187" s="2042" t="n"/>
      <c r="O187" s="2043" t="n"/>
      <c r="P187" s="3176" t="n">
        <v>0</v>
      </c>
      <c r="Q187" s="3177" t="n"/>
      <c r="R187" s="3177" t="n"/>
      <c r="S187" s="3177" t="n">
        <v>0</v>
      </c>
      <c r="T187" s="2042" t="n"/>
      <c r="U187" s="3058" t="n"/>
      <c r="V187" s="3176" t="n">
        <v>0</v>
      </c>
      <c r="W187" s="3177" t="n"/>
      <c r="X187" s="3177" t="n"/>
      <c r="Y187" s="3177" t="n"/>
      <c r="Z187" s="3177" t="n"/>
      <c r="AA187" s="3177" t="n">
        <v>0</v>
      </c>
      <c r="AB187" s="2042" t="n"/>
      <c r="AC187" s="2043" t="n"/>
      <c r="AD187" s="3176" t="n">
        <v>0</v>
      </c>
      <c r="AE187" s="3177" t="n"/>
      <c r="AF187" s="3177" t="n"/>
      <c r="AG187" s="3177" t="n"/>
      <c r="AH187" s="3177" t="n"/>
      <c r="AI187" s="3177" t="n">
        <v>0</v>
      </c>
      <c r="AJ187" s="2042" t="n"/>
      <c r="AK187" s="2043" t="n"/>
      <c r="AL187" s="3176" t="n"/>
      <c r="AM187" s="3177" t="n"/>
      <c r="AN187" s="3177" t="n"/>
      <c r="AO187" s="3177" t="n"/>
      <c r="AP187" s="3177" t="n"/>
      <c r="AQ187" s="3177" t="n"/>
      <c r="AR187" s="3177" t="n"/>
      <c r="AS187" s="2042" t="n"/>
      <c r="AT187" s="3059" t="n"/>
      <c r="AU187" s="3176" t="n"/>
      <c r="AV187" s="3177" t="n"/>
      <c r="AW187" s="3177" t="n"/>
      <c r="AX187" s="3177" t="n"/>
      <c r="AY187" s="3177" t="n"/>
      <c r="AZ187" s="3177" t="n"/>
      <c r="BA187" s="2042" t="n"/>
      <c r="BB187" s="2043" t="n"/>
      <c r="BC187" s="3176" t="n"/>
      <c r="BD187" s="3177" t="n"/>
      <c r="BE187" s="3177" t="n"/>
      <c r="BF187" s="3177" t="n"/>
      <c r="BG187" s="3177" t="n"/>
      <c r="BH187" s="3177" t="n"/>
      <c r="BI187" s="2042" t="n"/>
      <c r="BJ187" s="3178" t="n"/>
      <c r="BK187" s="3176" t="n"/>
      <c r="BL187" s="3177" t="n"/>
      <c r="BM187" s="3177" t="n"/>
      <c r="BN187" s="3177" t="n"/>
      <c r="BO187" s="3064" t="n"/>
      <c r="BP187" s="3064" t="n"/>
      <c r="BQ187" s="3177" t="n"/>
      <c r="BR187" s="2042" t="n"/>
      <c r="BS187" s="3178" t="n"/>
      <c r="BT187" s="3176" t="n"/>
      <c r="BU187" s="3177" t="n"/>
      <c r="BV187" s="3177" t="n"/>
      <c r="BW187" s="3177" t="n"/>
      <c r="BX187" s="3177" t="n"/>
      <c r="BY187" s="3177" t="n"/>
      <c r="BZ187" s="2042" t="n"/>
      <c r="CA187" s="3028" t="n"/>
      <c r="CB187" s="3176" t="n"/>
      <c r="CC187" s="3177" t="n"/>
      <c r="CD187" s="3177" t="n"/>
      <c r="CE187" s="3177" t="n"/>
      <c r="CF187" s="3177" t="n"/>
      <c r="CG187" s="3177" t="n"/>
      <c r="CH187" s="2042" t="n"/>
      <c r="CI187" s="3028" t="n"/>
      <c r="CJ187" s="3176" t="n"/>
      <c r="CK187" s="3177" t="n"/>
      <c r="CL187" s="3177" t="n"/>
      <c r="CM187" s="3177" t="n"/>
      <c r="CN187" s="3177" t="n"/>
      <c r="CO187" s="3177" t="n"/>
      <c r="CP187" s="2042" t="n"/>
      <c r="CQ187" s="2043" t="n"/>
      <c r="CR187" s="3176">
        <f>SUMIF($D$5:$CQ$5,CR$5,$D187:$CQ187)</f>
        <v/>
      </c>
      <c r="CS187" s="3177">
        <f>SUMIF($D$5:$CQ$5,CS$5,$D187:$CQ187)</f>
        <v/>
      </c>
      <c r="CT187" s="3177">
        <f>SUMIF($D$5:$CQ$5,CT$5,$D187:$CQ187)+SUMIF($D$5:$BI$5,CR$5,$D187:$BI187)</f>
        <v/>
      </c>
      <c r="CU187" s="3177">
        <f>+CR187-CS187</f>
        <v/>
      </c>
      <c r="CV187" s="3177">
        <f>+CR187-CT187</f>
        <v/>
      </c>
      <c r="CW187" s="3177">
        <f>SUMIF($D$5:$CQ$5,CW$5,$D187:$CQ187)</f>
        <v/>
      </c>
      <c r="CX187" s="2042">
        <f>IFERROR(CR187/CW187-1, "-")</f>
        <v/>
      </c>
      <c r="CY187" s="2045" t="n"/>
      <c r="CZ187" s="3179" t="n">
        <v>0</v>
      </c>
      <c r="DA187" s="3177" t="n">
        <v>0</v>
      </c>
      <c r="DB187" s="3064" t="n"/>
      <c r="DC187" s="3177" t="n"/>
      <c r="DD187" s="3064" t="n">
        <v>0</v>
      </c>
      <c r="DE187" s="1958" t="n"/>
      <c r="DF187" s="1958" t="n"/>
      <c r="DG187" s="409" t="n"/>
      <c r="DH187" s="409" t="n"/>
      <c r="DI187" s="3051" t="n"/>
      <c r="DJ187" s="3041">
        <f>SUM(D187,J187,P187,V187,AD187,AL187,AU187,BC187,BK187,BT187,CB187,CJ187)-CR187</f>
        <v/>
      </c>
      <c r="DK187" s="3041">
        <f>SUM(E187,K187,Q187,W187,AE187,AM187,AV187,BD187,BL187,BU187,CC187,CK187)-CS187</f>
        <v/>
      </c>
      <c r="DL187" s="3041">
        <f>SUM(G187,M187,S187,AA187,AI187,AR187,AZ187,BH187,BQ187,BY187,CG187,CO187)-CW187</f>
        <v/>
      </c>
      <c r="DM187" s="3041">
        <f>SUM(D187,J187,P187,V187,AD187,AL187,AU187,BC187,,BN187,BV187,CD187,CL187)-CT187</f>
        <v/>
      </c>
      <c r="DN187" s="3051" t="n"/>
      <c r="DO187" s="3051" t="n"/>
      <c r="DP187" s="3180" t="n">
        <v>0</v>
      </c>
      <c r="DQ187" s="3053">
        <f>-CR187+DP187/10^6</f>
        <v/>
      </c>
      <c r="DR187" s="3041">
        <f>SUM(E187,K187,Q187,W187,AE187,AM187,AV187,BD187,BL187,BU187,CC187,CK187)-CS187</f>
        <v/>
      </c>
      <c r="DS187" s="3041">
        <f>SUM(D187,J187,P187,V187,AD187,AL187,AU187,BC187,,BN187,BV187,CD187,CL187)-CT187</f>
        <v/>
      </c>
      <c r="DT187" s="3054" t="n"/>
      <c r="DU187" s="865" t="n">
        <v>0</v>
      </c>
      <c r="DV187" s="3055">
        <f>DU187-CJ187</f>
        <v/>
      </c>
      <c r="DX187" s="2878">
        <f>(CS187-CZ187)*10^6</f>
        <v/>
      </c>
      <c r="DY187" s="2878">
        <f>(CT187-DC187)*10^6</f>
        <v/>
      </c>
      <c r="DZ187" s="2878">
        <f>(CW187-DD187)*10^6</f>
        <v/>
      </c>
      <c r="EB187" s="3056" t="n"/>
    </row>
    <row customFormat="1" customHeight="1" hidden="1" ht="16" outlineLevel="1" r="188" s="424">
      <c r="A188" s="406" t="n"/>
      <c r="B188" s="1986" t="inlineStr">
        <is>
          <t>PERTES / AUTRES DEBITEURS</t>
        </is>
      </c>
      <c r="C188" s="1952" t="inlineStr">
        <is>
          <t>Opex182</t>
        </is>
      </c>
      <c r="D188" s="3176" t="n">
        <v>0</v>
      </c>
      <c r="E188" s="3177" t="n"/>
      <c r="F188" s="3177" t="n"/>
      <c r="G188" s="3177" t="n">
        <v>0</v>
      </c>
      <c r="H188" s="2042" t="n"/>
      <c r="I188" s="1031" t="n"/>
      <c r="J188" s="3176" t="n">
        <v>0</v>
      </c>
      <c r="K188" s="3177" t="n"/>
      <c r="L188" s="3177" t="n"/>
      <c r="M188" s="3177" t="n">
        <v>0</v>
      </c>
      <c r="N188" s="2042" t="n"/>
      <c r="O188" s="2043" t="n"/>
      <c r="P188" s="3176" t="n">
        <v>0</v>
      </c>
      <c r="Q188" s="3177" t="n"/>
      <c r="R188" s="3177" t="n"/>
      <c r="S188" s="3177" t="n">
        <v>0</v>
      </c>
      <c r="T188" s="2042" t="n"/>
      <c r="U188" s="3058" t="n"/>
      <c r="V188" s="3176" t="n">
        <v>0</v>
      </c>
      <c r="W188" s="3177" t="n"/>
      <c r="X188" s="3177" t="n"/>
      <c r="Y188" s="3177" t="n"/>
      <c r="Z188" s="3177" t="n"/>
      <c r="AA188" s="3177" t="n">
        <v>0</v>
      </c>
      <c r="AB188" s="2042" t="n"/>
      <c r="AC188" s="2043" t="n"/>
      <c r="AD188" s="3176" t="n">
        <v>0</v>
      </c>
      <c r="AE188" s="3177" t="n"/>
      <c r="AF188" s="3177" t="n"/>
      <c r="AG188" s="3177" t="n"/>
      <c r="AH188" s="3177" t="n"/>
      <c r="AI188" s="3177" t="n">
        <v>0</v>
      </c>
      <c r="AJ188" s="2042" t="n"/>
      <c r="AK188" s="2043" t="n"/>
      <c r="AL188" s="3176" t="n">
        <v>0</v>
      </c>
      <c r="AM188" s="3177" t="n"/>
      <c r="AN188" s="3177" t="n"/>
      <c r="AO188" s="3177" t="n"/>
      <c r="AP188" s="3177" t="n"/>
      <c r="AQ188" s="3177" t="n"/>
      <c r="AR188" s="3177" t="n"/>
      <c r="AS188" s="2042" t="n"/>
      <c r="AT188" s="3059" t="n"/>
      <c r="AU188" s="3176" t="n"/>
      <c r="AV188" s="3177" t="n"/>
      <c r="AW188" s="3177" t="n"/>
      <c r="AX188" s="3177" t="n"/>
      <c r="AY188" s="3177" t="n"/>
      <c r="AZ188" s="3177" t="n"/>
      <c r="BA188" s="2042" t="n"/>
      <c r="BB188" s="2043" t="n"/>
      <c r="BC188" s="3176" t="n"/>
      <c r="BD188" s="3177" t="n"/>
      <c r="BE188" s="3177" t="n"/>
      <c r="BF188" s="3177" t="n"/>
      <c r="BG188" s="3177" t="n"/>
      <c r="BH188" s="3177" t="n"/>
      <c r="BI188" s="2042" t="n"/>
      <c r="BJ188" s="3178" t="n"/>
      <c r="BK188" s="3176" t="n"/>
      <c r="BL188" s="3177" t="n"/>
      <c r="BM188" s="3177" t="n"/>
      <c r="BN188" s="3177" t="n"/>
      <c r="BO188" s="3064" t="n"/>
      <c r="BP188" s="3064" t="n"/>
      <c r="BQ188" s="3177" t="n"/>
      <c r="BR188" s="2042" t="n"/>
      <c r="BS188" s="3178" t="n"/>
      <c r="BT188" s="3176" t="n"/>
      <c r="BU188" s="3177" t="n"/>
      <c r="BV188" s="3177" t="n"/>
      <c r="BW188" s="3177" t="n"/>
      <c r="BX188" s="3177" t="n"/>
      <c r="BY188" s="3177" t="n"/>
      <c r="BZ188" s="2042" t="n"/>
      <c r="CA188" s="3028" t="n"/>
      <c r="CB188" s="3176" t="n"/>
      <c r="CC188" s="3177" t="n"/>
      <c r="CD188" s="3177" t="n"/>
      <c r="CE188" s="3177" t="n"/>
      <c r="CF188" s="3177" t="n"/>
      <c r="CG188" s="3177" t="n"/>
      <c r="CH188" s="2042" t="n"/>
      <c r="CI188" s="3028" t="n"/>
      <c r="CJ188" s="3176" t="n"/>
      <c r="CK188" s="3177" t="n"/>
      <c r="CL188" s="3177" t="n"/>
      <c r="CM188" s="3177" t="n"/>
      <c r="CN188" s="3177" t="n"/>
      <c r="CO188" s="3177" t="n"/>
      <c r="CP188" s="2042" t="n"/>
      <c r="CQ188" s="2043" t="n"/>
      <c r="CR188" s="3176">
        <f>SUMIF($D$5:$CQ$5,CR$5,$D188:$CQ188)</f>
        <v/>
      </c>
      <c r="CS188" s="3177">
        <f>SUMIF($D$5:$CQ$5,CS$5,$D188:$CQ188)</f>
        <v/>
      </c>
      <c r="CT188" s="3177">
        <f>SUMIF($D$5:$CQ$5,CT$5,$D188:$CQ188)+SUMIF($D$5:$BI$5,CR$5,$D188:$BI188)</f>
        <v/>
      </c>
      <c r="CU188" s="3177">
        <f>+CR188-CS188</f>
        <v/>
      </c>
      <c r="CV188" s="3177">
        <f>+CR188-CT188</f>
        <v/>
      </c>
      <c r="CW188" s="3177">
        <f>SUMIF($D$5:$CQ$5,CW$5,$D188:$CQ188)</f>
        <v/>
      </c>
      <c r="CX188" s="2042">
        <f>IFERROR(CR188/CW188-1, "-")</f>
        <v/>
      </c>
      <c r="CY188" s="2045" t="n"/>
      <c r="CZ188" s="3179" t="n">
        <v>0</v>
      </c>
      <c r="DA188" s="3177" t="n">
        <v>0</v>
      </c>
      <c r="DB188" s="3177" t="n"/>
      <c r="DC188" s="3177" t="n"/>
      <c r="DD188" s="3177" t="n">
        <v>0</v>
      </c>
      <c r="DE188" s="1958" t="n"/>
      <c r="DF188" s="1958" t="n"/>
      <c r="DG188" s="409" t="n"/>
      <c r="DH188" s="409" t="n"/>
      <c r="DI188" s="3051" t="n"/>
      <c r="DJ188" s="3041">
        <f>SUM(D188,J188,P188,V188,AD188,AL188,AU188,BC188,BK188,BT188,CB188,CJ188)-CR188</f>
        <v/>
      </c>
      <c r="DK188" s="3041">
        <f>SUM(E188,K188,Q188,W188,AE188,AM188,AV188,BD188,BL188,BU188,CC188,CK188)-CS188</f>
        <v/>
      </c>
      <c r="DL188" s="3041">
        <f>SUM(G188,M188,S188,AA188,AI188,AR188,AZ188,BH188,BQ188,BY188,CG188,CO188)-CW188</f>
        <v/>
      </c>
      <c r="DM188" s="3041">
        <f>SUM(D188,J188,P188,V188,AD188,AL188,AU188,BC188,,BN188,BV188,CD188,CL188)-CT188</f>
        <v/>
      </c>
      <c r="DN188" s="3051" t="n"/>
      <c r="DO188" s="3051" t="n"/>
      <c r="DP188" s="3180" t="n">
        <v>0</v>
      </c>
      <c r="DQ188" s="3053">
        <f>-CR188+DP188/10^6</f>
        <v/>
      </c>
      <c r="DR188" s="3041">
        <f>SUM(E188,K188,Q188,W188,AE188,AM188,AV188,BD188,BL188,BU188,CC188,CK188)-CS188</f>
        <v/>
      </c>
      <c r="DS188" s="3041">
        <f>SUM(D188,J188,P188,V188,AD188,AL188,AU188,BC188,,BN188,BV188,CD188,CL188)-CT188</f>
        <v/>
      </c>
      <c r="DT188" s="3054" t="n"/>
      <c r="DU188" s="865" t="n">
        <v>0</v>
      </c>
      <c r="DV188" s="3055">
        <f>DU188-CJ188</f>
        <v/>
      </c>
      <c r="DX188" s="2878">
        <f>(CS188-CZ188)*10^6</f>
        <v/>
      </c>
      <c r="DY188" s="2878">
        <f>(CT188-DC188)*10^6</f>
        <v/>
      </c>
      <c r="DZ188" s="2878">
        <f>(CW188-DD188)*10^6</f>
        <v/>
      </c>
      <c r="EB188" s="3056" t="n"/>
    </row>
    <row customFormat="1" customHeight="1" hidden="1" ht="16" outlineLevel="1" r="189" s="424">
      <c r="A189" s="406" t="n"/>
      <c r="B189" s="1986" t="inlineStr">
        <is>
          <t>CHARGES PROVISIONNEES / RISQUE</t>
        </is>
      </c>
      <c r="C189" s="2272" t="inlineStr">
        <is>
          <t>Opex183</t>
        </is>
      </c>
      <c r="D189" s="3063" t="n">
        <v>0</v>
      </c>
      <c r="E189" s="3064" t="n">
        <v>0</v>
      </c>
      <c r="F189" s="3064" t="n"/>
      <c r="G189" s="3064" t="n">
        <v>0</v>
      </c>
      <c r="H189" s="1958" t="n"/>
      <c r="I189" s="1031" t="n"/>
      <c r="J189" s="3063" t="n">
        <v>0</v>
      </c>
      <c r="K189" s="3064" t="n">
        <v>0</v>
      </c>
      <c r="L189" s="3064" t="n"/>
      <c r="M189" s="3064" t="n">
        <v>0</v>
      </c>
      <c r="N189" s="1958" t="n"/>
      <c r="O189" s="938" t="n"/>
      <c r="P189" s="3063" t="n">
        <v>0</v>
      </c>
      <c r="Q189" s="3064" t="n">
        <v>0</v>
      </c>
      <c r="R189" s="3064" t="n"/>
      <c r="S189" s="3064" t="n">
        <v>0</v>
      </c>
      <c r="T189" s="1958" t="n"/>
      <c r="U189" s="3058" t="n"/>
      <c r="V189" s="3063" t="n">
        <v>0</v>
      </c>
      <c r="W189" s="3064" t="n">
        <v>0</v>
      </c>
      <c r="X189" s="3064" t="n">
        <v>0</v>
      </c>
      <c r="Y189" s="3064" t="n"/>
      <c r="Z189" s="3064" t="n"/>
      <c r="AA189" s="3064" t="n">
        <v>0</v>
      </c>
      <c r="AB189" s="1958" t="n"/>
      <c r="AC189" s="938" t="n"/>
      <c r="AD189" s="3063" t="n">
        <v>0</v>
      </c>
      <c r="AE189" s="3064" t="n">
        <v>0</v>
      </c>
      <c r="AF189" s="3064" t="n">
        <v>0</v>
      </c>
      <c r="AG189" s="3064" t="n"/>
      <c r="AH189" s="3064" t="n"/>
      <c r="AI189" s="3064" t="n">
        <v>0</v>
      </c>
      <c r="AJ189" s="1958" t="n"/>
      <c r="AK189" s="938" t="n"/>
      <c r="AL189" s="3063" t="n">
        <v>0</v>
      </c>
      <c r="AM189" s="3064" t="n">
        <v>0</v>
      </c>
      <c r="AN189" s="3064" t="n"/>
      <c r="AO189" s="3064" t="n"/>
      <c r="AP189" s="3064" t="n"/>
      <c r="AQ189" s="3064" t="n"/>
      <c r="AR189" s="3064" t="n"/>
      <c r="AS189" s="1958" t="n"/>
      <c r="AT189" s="3059" t="n"/>
      <c r="AU189" s="3063" t="n"/>
      <c r="AV189" s="3064" t="n"/>
      <c r="AW189" s="3064" t="n"/>
      <c r="AX189" s="3064" t="n"/>
      <c r="AY189" s="3064" t="n"/>
      <c r="AZ189" s="3064" t="n"/>
      <c r="BA189" s="1958" t="n"/>
      <c r="BB189" s="938" t="n"/>
      <c r="BC189" s="3063" t="n"/>
      <c r="BD189" s="3064" t="n"/>
      <c r="BE189" s="3064" t="n"/>
      <c r="BF189" s="3064" t="n"/>
      <c r="BG189" s="3064" t="n"/>
      <c r="BH189" s="3064" t="n"/>
      <c r="BI189" s="1958" t="n"/>
      <c r="BJ189" s="3065" t="n"/>
      <c r="BK189" s="3063" t="n"/>
      <c r="BL189" s="3064" t="n"/>
      <c r="BM189" s="3064" t="n"/>
      <c r="BN189" s="3064" t="n"/>
      <c r="BO189" s="3064" t="n"/>
      <c r="BP189" s="3064" t="n"/>
      <c r="BQ189" s="3064" t="n"/>
      <c r="BR189" s="1958" t="n"/>
      <c r="BS189" s="3065" t="n"/>
      <c r="BT189" s="3063" t="n"/>
      <c r="BU189" s="3064" t="n"/>
      <c r="BV189" s="3064" t="n"/>
      <c r="BW189" s="3064" t="n"/>
      <c r="BX189" s="3064" t="n"/>
      <c r="BY189" s="3064" t="n"/>
      <c r="BZ189" s="1958" t="n"/>
      <c r="CA189" s="3028" t="n"/>
      <c r="CB189" s="3063" t="n"/>
      <c r="CC189" s="3064" t="n"/>
      <c r="CD189" s="3064" t="n"/>
      <c r="CE189" s="3064" t="n"/>
      <c r="CF189" s="3064" t="n"/>
      <c r="CG189" s="3064" t="n"/>
      <c r="CH189" s="1958" t="n"/>
      <c r="CI189" s="3028" t="n"/>
      <c r="CJ189" s="3063" t="n"/>
      <c r="CK189" s="3064" t="n"/>
      <c r="CL189" s="3064" t="n"/>
      <c r="CM189" s="3064" t="n"/>
      <c r="CN189" s="3064" t="n"/>
      <c r="CO189" s="3064" t="n"/>
      <c r="CP189" s="1958" t="n"/>
      <c r="CQ189" s="938" t="n"/>
      <c r="CR189" s="3063">
        <f>SUMIF($D$5:$CQ$5,CR$5,$D189:$CQ189)</f>
        <v/>
      </c>
      <c r="CS189" s="3064">
        <f>SUMIF($D$5:$CQ$5,CS$5,$D189:$CQ189)</f>
        <v/>
      </c>
      <c r="CT189" s="3064">
        <f>SUMIF($D$5:$CQ$5,CT$5,$D189:$CQ189)+SUMIF($D$5:$BI$5,CR$5,$D189:$BI189)</f>
        <v/>
      </c>
      <c r="CU189" s="3064">
        <f>+CR189-CS189</f>
        <v/>
      </c>
      <c r="CV189" s="3064">
        <f>+CR189-CT189</f>
        <v/>
      </c>
      <c r="CW189" s="3064">
        <f>SUMIF($D$5:$CQ$5,CW$5,$D189:$CQ189)</f>
        <v/>
      </c>
      <c r="CX189" s="1958">
        <f>IFERROR(CR189/CW189-1, "-")</f>
        <v/>
      </c>
      <c r="CY189" s="1137" t="n"/>
      <c r="CZ189" s="3066" t="n">
        <v>0</v>
      </c>
      <c r="DA189" s="3064" t="n">
        <v>0</v>
      </c>
      <c r="DB189" s="3064" t="n"/>
      <c r="DC189" s="3064" t="n"/>
      <c r="DD189" s="3064" t="n">
        <v>1675.021876</v>
      </c>
      <c r="DE189" s="1958">
        <f>+CZ189/DD189-1</f>
        <v/>
      </c>
      <c r="DF189" s="1958">
        <f>+DA189/DD189-1</f>
        <v/>
      </c>
      <c r="DG189" s="409">
        <f>+DB189/DD189-1</f>
        <v/>
      </c>
      <c r="DH189" s="409">
        <f>+DC189/DD189-1</f>
        <v/>
      </c>
      <c r="DI189" s="3051" t="n"/>
      <c r="DJ189" s="3041">
        <f>SUM(D189,J189,P189,V189,AD189,AL189,AU189,BC189,BK189,BT189,CB189,CJ189)-CR189</f>
        <v/>
      </c>
      <c r="DK189" s="3041">
        <f>SUM(E189,K189,Q189,W189,AE189,AM189,AV189,BD189,BL189,BU189,CC189,CK189)-CS189</f>
        <v/>
      </c>
      <c r="DL189" s="3041">
        <f>SUM(G189,M189,S189,AA189,AI189,AR189,AZ189,BH189,BQ189,BY189,CG189,CO189)-CW189</f>
        <v/>
      </c>
      <c r="DM189" s="3041">
        <f>SUM(D189,J189,P189,V189,AD189,AL189,AU189,BC189,,BN189,BV189,CD189,CL189)-CT189</f>
        <v/>
      </c>
      <c r="DN189" s="3051" t="n"/>
      <c r="DO189" s="3051" t="n"/>
      <c r="DP189" s="3067" t="n">
        <v>0</v>
      </c>
      <c r="DQ189" s="3053">
        <f>-CR189+DP189/10^6</f>
        <v/>
      </c>
      <c r="DR189" s="3041">
        <f>SUM(E189,K189,Q189,W189,AE189,AM189,AV189,BD189,BL189,BU189,CC189,CK189)-CS189</f>
        <v/>
      </c>
      <c r="DS189" s="3041">
        <f>SUM(D189,J189,P189,V189,AD189,AL189,AU189,BC189,,BN189,BV189,CD189,CL189)-CT189</f>
        <v/>
      </c>
      <c r="DT189" s="3054" t="n"/>
      <c r="DU189" s="865" t="n">
        <v>0</v>
      </c>
      <c r="DV189" s="3055">
        <f>DU189-CJ189</f>
        <v/>
      </c>
      <c r="DX189" s="2878">
        <f>(CS189-CZ189)*10^6</f>
        <v/>
      </c>
      <c r="DY189" s="2878">
        <f>(CT189-DC189)*10^6</f>
        <v/>
      </c>
      <c r="DZ189" s="2878">
        <f>(CW189-DD189)*10^6</f>
        <v/>
      </c>
      <c r="EB189" s="3056" t="n"/>
    </row>
    <row customFormat="1" customHeight="1" hidden="1" ht="16" outlineLevel="1" r="190" s="424">
      <c r="A190" s="406" t="n"/>
      <c r="B190" s="1986" t="inlineStr">
        <is>
          <t>CHARGES PROVISIONNEES S/ STOCK</t>
        </is>
      </c>
      <c r="C190" s="1952" t="inlineStr">
        <is>
          <t>Opex184</t>
        </is>
      </c>
      <c r="D190" s="3176" t="n">
        <v>0</v>
      </c>
      <c r="E190" s="3177" t="n"/>
      <c r="F190" s="3177" t="n"/>
      <c r="G190" s="3177" t="n">
        <v>0</v>
      </c>
      <c r="H190" s="2042" t="n"/>
      <c r="I190" s="1031" t="n"/>
      <c r="J190" s="3176" t="n">
        <v>0</v>
      </c>
      <c r="K190" s="3177" t="n"/>
      <c r="L190" s="3177" t="n"/>
      <c r="M190" s="3177" t="n">
        <v>0</v>
      </c>
      <c r="N190" s="2042" t="n"/>
      <c r="O190" s="2043" t="n"/>
      <c r="P190" s="3176" t="n">
        <v>0</v>
      </c>
      <c r="Q190" s="3177" t="n"/>
      <c r="R190" s="3177" t="n"/>
      <c r="S190" s="3177" t="n">
        <v>0</v>
      </c>
      <c r="T190" s="2042" t="n"/>
      <c r="U190" s="3058" t="n"/>
      <c r="V190" s="3176" t="n">
        <v>0</v>
      </c>
      <c r="W190" s="3177" t="n"/>
      <c r="X190" s="3177" t="n"/>
      <c r="Y190" s="3177" t="n"/>
      <c r="Z190" s="3177" t="n"/>
      <c r="AA190" s="3177" t="n">
        <v>0</v>
      </c>
      <c r="AB190" s="2042" t="n"/>
      <c r="AC190" s="2043" t="n"/>
      <c r="AD190" s="3176" t="n">
        <v>0</v>
      </c>
      <c r="AE190" s="3177" t="n"/>
      <c r="AF190" s="3177" t="n"/>
      <c r="AG190" s="3177" t="n"/>
      <c r="AH190" s="3177" t="n"/>
      <c r="AI190" s="3177" t="n">
        <v>0</v>
      </c>
      <c r="AJ190" s="2042" t="n"/>
      <c r="AK190" s="2043" t="n"/>
      <c r="AL190" s="3176" t="n"/>
      <c r="AM190" s="3177" t="n"/>
      <c r="AN190" s="3177" t="n"/>
      <c r="AO190" s="3177" t="n"/>
      <c r="AP190" s="3177" t="n"/>
      <c r="AQ190" s="3177" t="n"/>
      <c r="AR190" s="3177" t="n"/>
      <c r="AS190" s="2042" t="n"/>
      <c r="AT190" s="3059" t="n"/>
      <c r="AU190" s="3176" t="n"/>
      <c r="AV190" s="3177" t="n"/>
      <c r="AW190" s="3177" t="n"/>
      <c r="AX190" s="3177" t="n"/>
      <c r="AY190" s="3177" t="n"/>
      <c r="AZ190" s="3177" t="n"/>
      <c r="BA190" s="2042" t="n"/>
      <c r="BB190" s="2043" t="n"/>
      <c r="BC190" s="3176" t="n"/>
      <c r="BD190" s="3177" t="n"/>
      <c r="BE190" s="3177" t="n"/>
      <c r="BF190" s="3177" t="n"/>
      <c r="BG190" s="3177" t="n"/>
      <c r="BH190" s="3177" t="n"/>
      <c r="BI190" s="2042" t="n"/>
      <c r="BJ190" s="3178" t="n"/>
      <c r="BK190" s="3176" t="n"/>
      <c r="BL190" s="3177" t="n"/>
      <c r="BM190" s="3177" t="n"/>
      <c r="BN190" s="3177" t="n"/>
      <c r="BO190" s="3064" t="n"/>
      <c r="BP190" s="3064" t="n"/>
      <c r="BQ190" s="3177" t="n"/>
      <c r="BR190" s="2042" t="n"/>
      <c r="BS190" s="3178" t="n"/>
      <c r="BT190" s="3176" t="n"/>
      <c r="BU190" s="3177" t="n"/>
      <c r="BV190" s="3177" t="n"/>
      <c r="BW190" s="3177" t="n"/>
      <c r="BX190" s="3177" t="n"/>
      <c r="BY190" s="3177" t="n"/>
      <c r="BZ190" s="2042" t="n"/>
      <c r="CA190" s="3028" t="n"/>
      <c r="CB190" s="3176" t="n"/>
      <c r="CC190" s="3177" t="n"/>
      <c r="CD190" s="3177" t="n"/>
      <c r="CE190" s="3177" t="n"/>
      <c r="CF190" s="3177" t="n"/>
      <c r="CG190" s="3177" t="n"/>
      <c r="CH190" s="2042" t="n"/>
      <c r="CI190" s="3028" t="n"/>
      <c r="CJ190" s="3176" t="n"/>
      <c r="CK190" s="3177" t="n"/>
      <c r="CL190" s="3177" t="n"/>
      <c r="CM190" s="3177" t="n"/>
      <c r="CN190" s="3177" t="n"/>
      <c r="CO190" s="3177" t="n"/>
      <c r="CP190" s="2042" t="n"/>
      <c r="CQ190" s="2043" t="n"/>
      <c r="CR190" s="3176">
        <f>SUMIF($D$5:$CQ$5,CR$5,$D190:$CQ190)</f>
        <v/>
      </c>
      <c r="CS190" s="3177">
        <f>SUMIF($D$5:$CQ$5,CS$5,$D190:$CQ190)</f>
        <v/>
      </c>
      <c r="CT190" s="3177">
        <f>SUMIF($D$5:$CQ$5,CT$5,$D190:$CQ190)+SUMIF($D$5:$BI$5,CR$5,$D190:$BI190)</f>
        <v/>
      </c>
      <c r="CU190" s="3177">
        <f>+CR190-CS190</f>
        <v/>
      </c>
      <c r="CV190" s="3177">
        <f>+CR190-CT190</f>
        <v/>
      </c>
      <c r="CW190" s="3177">
        <f>SUMIF($D$5:$CQ$5,CW$5,$D190:$CQ190)</f>
        <v/>
      </c>
      <c r="CX190" s="2042">
        <f>IFERROR(CR190/CW190-1, "-")</f>
        <v/>
      </c>
      <c r="CY190" s="2045" t="n"/>
      <c r="CZ190" s="3179" t="n">
        <v>0</v>
      </c>
      <c r="DA190" s="3177" t="n">
        <v>0</v>
      </c>
      <c r="DB190" s="3177" t="n"/>
      <c r="DC190" s="3177" t="n"/>
      <c r="DD190" s="3177" t="n">
        <v>0</v>
      </c>
      <c r="DE190" s="1958" t="n"/>
      <c r="DF190" s="1958" t="n"/>
      <c r="DG190" s="409" t="n"/>
      <c r="DH190" s="409" t="n"/>
      <c r="DI190" s="3051" t="n"/>
      <c r="DJ190" s="3041">
        <f>SUM(D190,J190,P190,V190,AD190,AL190,AU190,BC190,BK190,BT190,CB190,CJ190)-CR190</f>
        <v/>
      </c>
      <c r="DK190" s="3041">
        <f>SUM(E190,K190,Q190,W190,AE190,AM190,AV190,BD190,BL190,BU190,CC190,CK190)-CS190</f>
        <v/>
      </c>
      <c r="DL190" s="3041">
        <f>SUM(G190,M190,S190,AA190,AI190,AR190,AZ190,BH190,BQ190,BY190,CG190,CO190)-CW190</f>
        <v/>
      </c>
      <c r="DM190" s="3041">
        <f>SUM(D190,J190,P190,V190,AD190,AL190,AU190,BC190,,BN190,BV190,CD190,CL190)-CT190</f>
        <v/>
      </c>
      <c r="DN190" s="3051" t="n"/>
      <c r="DO190" s="3051" t="n"/>
      <c r="DP190" s="3180" t="n">
        <v>0</v>
      </c>
      <c r="DQ190" s="3053">
        <f>-CR190+DP190/10^6</f>
        <v/>
      </c>
      <c r="DR190" s="3041">
        <f>SUM(E190,K190,Q190,W190,AE190,AM190,AV190,BD190,BL190,BU190,CC190,CK190)-CS190</f>
        <v/>
      </c>
      <c r="DS190" s="3041">
        <f>SUM(D190,J190,P190,V190,AD190,AL190,AU190,BC190,,BN190,BV190,CD190,CL190)-CT190</f>
        <v/>
      </c>
      <c r="DT190" s="3054" t="n"/>
      <c r="DU190" s="865" t="n">
        <v>0</v>
      </c>
      <c r="DV190" s="3055">
        <f>DU190-CJ190</f>
        <v/>
      </c>
      <c r="DX190" s="2878">
        <f>(CS190-CZ190)*10^6</f>
        <v/>
      </c>
      <c r="DY190" s="2878">
        <f>(CT190-DC190)*10^6</f>
        <v/>
      </c>
      <c r="DZ190" s="2878">
        <f>(CW190-DD190)*10^6</f>
        <v/>
      </c>
      <c r="EB190" s="3056" t="n"/>
    </row>
    <row customFormat="1" customHeight="1" hidden="1" ht="16" outlineLevel="1" r="191" s="424">
      <c r="A191" s="406" t="n"/>
      <c r="B191" s="1986" t="inlineStr">
        <is>
          <t>CHARGES PROVISIONNEES S/ CREAN</t>
        </is>
      </c>
      <c r="C191" s="1952" t="inlineStr">
        <is>
          <t>Opex185</t>
        </is>
      </c>
      <c r="D191" s="3176" t="n">
        <v>-77.676845</v>
      </c>
      <c r="E191" s="3177" t="n">
        <v>13.2182883333333</v>
      </c>
      <c r="F191" s="3177" t="n"/>
      <c r="G191" s="3177" t="n">
        <v>90.16715000000001</v>
      </c>
      <c r="H191" s="2042" t="n"/>
      <c r="I191" s="1031" t="n"/>
      <c r="J191" s="3176" t="n">
        <v>162.367309</v>
      </c>
      <c r="K191" s="3177" t="n">
        <v>13.2182883333333</v>
      </c>
      <c r="L191" s="3177" t="n"/>
      <c r="M191" s="3177" t="n">
        <v>53.58384</v>
      </c>
      <c r="N191" s="2042" t="n"/>
      <c r="O191" s="2043" t="n"/>
      <c r="P191" s="3176" t="n">
        <v>49.696245</v>
      </c>
      <c r="Q191" s="3177" t="n">
        <v>13.2182883333333</v>
      </c>
      <c r="R191" s="3177" t="n"/>
      <c r="S191" s="3177" t="n">
        <v>0.035281</v>
      </c>
      <c r="T191" s="2042" t="n"/>
      <c r="U191" s="3058" t="n"/>
      <c r="V191" s="3176" t="n">
        <v>22.709017</v>
      </c>
      <c r="W191" s="3177" t="n">
        <v>13.2182883333333</v>
      </c>
      <c r="X191" s="3177" t="n">
        <v>13.2182883333333</v>
      </c>
      <c r="Y191" s="3177" t="n"/>
      <c r="Z191" s="3177" t="n"/>
      <c r="AA191" s="3177" t="n">
        <v>22.338241</v>
      </c>
      <c r="AB191" s="2042" t="n"/>
      <c r="AC191" s="2043" t="n"/>
      <c r="AD191" s="3176" t="n">
        <v>75.48181099999999</v>
      </c>
      <c r="AE191" s="3177" t="n">
        <v>13.2182883333333</v>
      </c>
      <c r="AF191" s="3177" t="n">
        <v>13.2182883333333</v>
      </c>
      <c r="AG191" s="3177" t="n"/>
      <c r="AH191" s="3177" t="n"/>
      <c r="AI191" s="3177" t="n">
        <v>11.3874</v>
      </c>
      <c r="AJ191" s="2042" t="n"/>
      <c r="AK191" s="2043" t="n"/>
      <c r="AL191" s="3176" t="n">
        <v>63.187519</v>
      </c>
      <c r="AM191" s="3177" t="n">
        <v>13.21828833333333</v>
      </c>
      <c r="AN191" s="3177" t="n"/>
      <c r="AO191" s="3177" t="n"/>
      <c r="AP191" s="3177" t="n"/>
      <c r="AQ191" s="3177" t="n"/>
      <c r="AR191" s="3177" t="n"/>
      <c r="AS191" s="2042" t="n"/>
      <c r="AT191" s="3059" t="n"/>
      <c r="AU191" s="3176" t="n"/>
      <c r="AV191" s="3177" t="n"/>
      <c r="AW191" s="3177" t="n"/>
      <c r="AX191" s="3177" t="n"/>
      <c r="AY191" s="3177" t="n"/>
      <c r="AZ191" s="3177" t="n"/>
      <c r="BA191" s="2042" t="n"/>
      <c r="BB191" s="2043" t="n"/>
      <c r="BC191" s="3176" t="n"/>
      <c r="BD191" s="3177" t="n"/>
      <c r="BE191" s="3177" t="n"/>
      <c r="BF191" s="3177" t="n"/>
      <c r="BG191" s="3177" t="n"/>
      <c r="BH191" s="3177" t="n"/>
      <c r="BI191" s="2042" t="n"/>
      <c r="BJ191" s="3178" t="n"/>
      <c r="BK191" s="3176" t="n"/>
      <c r="BL191" s="3177" t="n"/>
      <c r="BM191" s="3177" t="n"/>
      <c r="BN191" s="3177" t="n"/>
      <c r="BO191" s="3064" t="n"/>
      <c r="BP191" s="3064" t="n"/>
      <c r="BQ191" s="3177" t="n"/>
      <c r="BR191" s="2042" t="n"/>
      <c r="BS191" s="3178" t="n"/>
      <c r="BT191" s="3176" t="n"/>
      <c r="BU191" s="3177" t="n"/>
      <c r="BV191" s="3177" t="n"/>
      <c r="BW191" s="3177" t="n"/>
      <c r="BX191" s="3177" t="n"/>
      <c r="BY191" s="3177" t="n"/>
      <c r="BZ191" s="2042" t="n"/>
      <c r="CA191" s="3028" t="n"/>
      <c r="CB191" s="3176" t="n"/>
      <c r="CC191" s="3177" t="n"/>
      <c r="CD191" s="3177" t="n"/>
      <c r="CE191" s="3177" t="n"/>
      <c r="CF191" s="3177" t="n"/>
      <c r="CG191" s="3177" t="n"/>
      <c r="CH191" s="2042" t="n"/>
      <c r="CI191" s="3028" t="n"/>
      <c r="CJ191" s="3176" t="n"/>
      <c r="CK191" s="3177" t="n"/>
      <c r="CL191" s="3177" t="n"/>
      <c r="CM191" s="3177" t="n"/>
      <c r="CN191" s="3177" t="n"/>
      <c r="CO191" s="3177" t="n"/>
      <c r="CP191" s="2042" t="n"/>
      <c r="CQ191" s="2043" t="n"/>
      <c r="CR191" s="3176">
        <f>SUMIF($D$5:$CQ$5,CR$5,$D191:$CQ191)</f>
        <v/>
      </c>
      <c r="CS191" s="3177">
        <f>SUMIF($D$5:$CQ$5,CS$5,$D191:$CQ191)</f>
        <v/>
      </c>
      <c r="CT191" s="3177">
        <f>SUMIF($D$5:$CQ$5,CT$5,$D191:$CQ191)+SUMIF($D$5:$BI$5,CR$5,$D191:$BI191)</f>
        <v/>
      </c>
      <c r="CU191" s="3177">
        <f>+CR191-CS191</f>
        <v/>
      </c>
      <c r="CV191" s="3177">
        <f>+CR191-CT191</f>
        <v/>
      </c>
      <c r="CW191" s="3177">
        <f>SUMIF($D$5:$CQ$5,CW$5,$D191:$CQ191)</f>
        <v/>
      </c>
      <c r="CX191" s="2042">
        <f>IFERROR(CR191/CW191-1, "-")</f>
        <v/>
      </c>
      <c r="CY191" s="2045" t="n"/>
      <c r="CZ191" s="3179" t="n">
        <v>158.61946</v>
      </c>
      <c r="DA191" s="3177" t="n">
        <v>253.351304</v>
      </c>
      <c r="DB191" s="3177" t="n"/>
      <c r="DC191" s="3177" t="n"/>
      <c r="DD191" s="3177" t="n">
        <v>230.207145</v>
      </c>
      <c r="DE191" s="1958">
        <f>+CZ191/DD191-1</f>
        <v/>
      </c>
      <c r="DF191" s="1958">
        <f>+DA191/DD191-1</f>
        <v/>
      </c>
      <c r="DG191" s="409">
        <f>+DB191/DD191-1</f>
        <v/>
      </c>
      <c r="DH191" s="409">
        <f>+DC191/DD191-1</f>
        <v/>
      </c>
      <c r="DI191" s="3051" t="n"/>
      <c r="DJ191" s="3041">
        <f>SUM(D191,J191,P191,V191,AD191,AL191,AU191,BC191,BK191,BT191,CB191,CJ191)-CR191</f>
        <v/>
      </c>
      <c r="DK191" s="3041">
        <f>SUM(E191,K191,Q191,W191,AE191,AM191,AV191,BD191,BL191,BU191,CC191,CK191)-CS191</f>
        <v/>
      </c>
      <c r="DL191" s="3041">
        <f>SUM(G191,M191,S191,AA191,AI191,AR191,AZ191,BH191,BQ191,BY191,CG191,CO191)-CW191</f>
        <v/>
      </c>
      <c r="DM191" s="3041">
        <f>SUM(D191,J191,P191,V191,AD191,AL191,AU191,BC191,,BN191,BV191,CD191,CL191)-CT191</f>
        <v/>
      </c>
      <c r="DN191" s="3051" t="n"/>
      <c r="DO191" s="3051" t="n"/>
      <c r="DP191" s="3180" t="n">
        <v>293139877</v>
      </c>
      <c r="DQ191" s="3053">
        <f>-CR191+DP191/10^6</f>
        <v/>
      </c>
      <c r="DR191" s="3041">
        <f>SUM(E191,K191,Q191,W191,AE191,AM191,AV191,BD191,BL191,BU191,CC191,CK191)-CS191</f>
        <v/>
      </c>
      <c r="DS191" s="3041">
        <f>SUM(D191,J191,P191,V191,AD191,AL191,AU191,BC191,,BN191,BV191,CD191,CL191)-CT191</f>
        <v/>
      </c>
      <c r="DT191" s="3054" t="n"/>
      <c r="DU191" s="865" t="n">
        <v>167.672564</v>
      </c>
      <c r="DV191" s="3055">
        <f>DU191-CJ191</f>
        <v/>
      </c>
      <c r="DX191" s="2878">
        <f>(CS191-CZ191)*10^6</f>
        <v/>
      </c>
      <c r="DY191" s="2878">
        <f>(CT191-DC191)*10^6</f>
        <v/>
      </c>
      <c r="DZ191" s="2878">
        <f>(CW191-DD191)*10^6</f>
        <v/>
      </c>
      <c r="EB191" s="3056" t="n"/>
    </row>
    <row customFormat="1" customHeight="1" hidden="1" ht="16" outlineLevel="1" r="192" s="424">
      <c r="A192" s="406" t="n"/>
      <c r="B192" s="1986" t="inlineStr">
        <is>
          <t>AUTRES CHARGES PROVISIONNEES</t>
        </is>
      </c>
      <c r="C192" s="1952" t="inlineStr">
        <is>
          <t>Opex186</t>
        </is>
      </c>
      <c r="D192" s="3176" t="n">
        <v>0</v>
      </c>
      <c r="E192" s="3177" t="n"/>
      <c r="F192" s="3177" t="n"/>
      <c r="G192" s="3177" t="n">
        <v>0</v>
      </c>
      <c r="H192" s="2042" t="n"/>
      <c r="I192" s="1031" t="n"/>
      <c r="J192" s="3176" t="n">
        <v>0</v>
      </c>
      <c r="K192" s="3177" t="n"/>
      <c r="L192" s="3177" t="n"/>
      <c r="M192" s="3177" t="n">
        <v>0</v>
      </c>
      <c r="N192" s="2042" t="n"/>
      <c r="O192" s="2043" t="n"/>
      <c r="P192" s="3176" t="n">
        <v>0</v>
      </c>
      <c r="Q192" s="3177" t="n"/>
      <c r="R192" s="3177" t="n"/>
      <c r="S192" s="3177" t="n">
        <v>3e-06</v>
      </c>
      <c r="T192" s="2042" t="n"/>
      <c r="U192" s="3058" t="n"/>
      <c r="V192" s="3176" t="n">
        <v>0</v>
      </c>
      <c r="W192" s="3177" t="n"/>
      <c r="X192" s="3177" t="n"/>
      <c r="Y192" s="3177" t="n"/>
      <c r="Z192" s="3177" t="n"/>
      <c r="AA192" s="3177" t="n">
        <v>0</v>
      </c>
      <c r="AB192" s="2042" t="n"/>
      <c r="AC192" s="2043" t="n"/>
      <c r="AD192" s="3176" t="n">
        <v>0</v>
      </c>
      <c r="AE192" s="3177" t="n"/>
      <c r="AF192" s="3177" t="n"/>
      <c r="AG192" s="3177" t="n"/>
      <c r="AH192" s="3177" t="n"/>
      <c r="AI192" s="3177" t="n">
        <v>0</v>
      </c>
      <c r="AJ192" s="2042" t="n"/>
      <c r="AK192" s="2043" t="n"/>
      <c r="AL192" s="3176" t="n">
        <v>0</v>
      </c>
      <c r="AM192" s="3177" t="n"/>
      <c r="AN192" s="3177" t="n"/>
      <c r="AO192" s="3177" t="n"/>
      <c r="AP192" s="3177" t="n"/>
      <c r="AQ192" s="3177" t="n"/>
      <c r="AR192" s="3177" t="n"/>
      <c r="AS192" s="2042" t="n"/>
      <c r="AT192" s="3059" t="n"/>
      <c r="AU192" s="3176" t="n"/>
      <c r="AV192" s="3177" t="n"/>
      <c r="AW192" s="3177" t="n"/>
      <c r="AX192" s="3177" t="n"/>
      <c r="AY192" s="3177" t="n"/>
      <c r="AZ192" s="3177" t="n"/>
      <c r="BA192" s="2042" t="n"/>
      <c r="BB192" s="2043" t="n"/>
      <c r="BC192" s="3176" t="n"/>
      <c r="BD192" s="3177" t="n"/>
      <c r="BE192" s="3177" t="n"/>
      <c r="BF192" s="3177" t="n"/>
      <c r="BG192" s="3177" t="n"/>
      <c r="BH192" s="3177" t="n"/>
      <c r="BI192" s="2042" t="n"/>
      <c r="BJ192" s="3178" t="n"/>
      <c r="BK192" s="3176" t="n"/>
      <c r="BL192" s="3177" t="n"/>
      <c r="BM192" s="3177" t="n"/>
      <c r="BN192" s="3177" t="n"/>
      <c r="BO192" s="3064" t="n"/>
      <c r="BP192" s="3064" t="n"/>
      <c r="BQ192" s="3177" t="n"/>
      <c r="BR192" s="2042" t="n"/>
      <c r="BS192" s="3178" t="n"/>
      <c r="BT192" s="3176" t="n"/>
      <c r="BU192" s="3177" t="n"/>
      <c r="BV192" s="3177" t="n"/>
      <c r="BW192" s="3177" t="n"/>
      <c r="BX192" s="3177" t="n"/>
      <c r="BY192" s="3177" t="n"/>
      <c r="BZ192" s="2042" t="n"/>
      <c r="CA192" s="3028" t="n"/>
      <c r="CB192" s="3176" t="n"/>
      <c r="CC192" s="3177" t="n"/>
      <c r="CD192" s="3177" t="n"/>
      <c r="CE192" s="3177" t="n"/>
      <c r="CF192" s="3177" t="n"/>
      <c r="CG192" s="3177" t="n"/>
      <c r="CH192" s="2042" t="n"/>
      <c r="CI192" s="3028" t="n"/>
      <c r="CJ192" s="3176" t="n"/>
      <c r="CK192" s="3177" t="n"/>
      <c r="CL192" s="3177" t="n"/>
      <c r="CM192" s="3177" t="n"/>
      <c r="CN192" s="3177" t="n"/>
      <c r="CO192" s="3177" t="n"/>
      <c r="CP192" s="2042" t="n"/>
      <c r="CQ192" s="2043" t="n"/>
      <c r="CR192" s="3176">
        <f>SUMIF($D$5:$CQ$5,CR$5,$D192:$CQ192)</f>
        <v/>
      </c>
      <c r="CS192" s="3177">
        <f>SUMIF($D$5:$CQ$5,CS$5,$D192:$CQ192)</f>
        <v/>
      </c>
      <c r="CT192" s="3177">
        <f>SUMIF($D$5:$CQ$5,CT$5,$D192:$CQ192)+SUMIF($D$5:$BI$5,CR$5,$D192:$BI192)</f>
        <v/>
      </c>
      <c r="CU192" s="3177">
        <f>+CR192-CS192</f>
        <v/>
      </c>
      <c r="CV192" s="3177">
        <f>+CR192-CT192</f>
        <v/>
      </c>
      <c r="CW192" s="3177">
        <f>SUMIF($D$5:$CQ$5,CW$5,$D192:$CQ192)</f>
        <v/>
      </c>
      <c r="CX192" s="2042">
        <f>IFERROR(CR192/CW192-1, "-")</f>
        <v/>
      </c>
      <c r="CY192" s="2045" t="n"/>
      <c r="CZ192" s="3179" t="n">
        <v>0</v>
      </c>
      <c r="DA192" s="3177" t="n">
        <v>0</v>
      </c>
      <c r="DB192" s="3177" t="n"/>
      <c r="DC192" s="3177" t="n"/>
      <c r="DD192" s="3177" t="n">
        <v>3e-06</v>
      </c>
      <c r="DE192" s="1958" t="n"/>
      <c r="DF192" s="1958">
        <f>+DA192/DD192-1</f>
        <v/>
      </c>
      <c r="DG192" s="409">
        <f>+DB192/DD192-1</f>
        <v/>
      </c>
      <c r="DH192" s="409">
        <f>+DC192/DD192-1</f>
        <v/>
      </c>
      <c r="DI192" s="3051" t="n"/>
      <c r="DJ192" s="3041">
        <f>SUM(D192,J192,P192,V192,AD192,AL192,AU192,BC192,BK192,BT192,CB192,CJ192)-CR192</f>
        <v/>
      </c>
      <c r="DK192" s="3041">
        <f>SUM(E192,K192,Q192,W192,AE192,AM192,AV192,BD192,BL192,BU192,CC192,CK192)-CS192</f>
        <v/>
      </c>
      <c r="DL192" s="3041">
        <f>SUM(G192,M192,S192,AA192,AI192,AR192,AZ192,BH192,BQ192,BY192,CG192,CO192)-CW192</f>
        <v/>
      </c>
      <c r="DM192" s="3041">
        <f>SUM(D192,J192,P192,V192,AD192,AL192,AU192,BC192,,BN192,BV192,CD192,CL192)-CT192</f>
        <v/>
      </c>
      <c r="DN192" s="3051" t="n"/>
      <c r="DO192" s="3051" t="n"/>
      <c r="DP192" s="3180" t="n">
        <v>3</v>
      </c>
      <c r="DQ192" s="3053">
        <f>-CR192+DP192/10^6</f>
        <v/>
      </c>
      <c r="DR192" s="3041">
        <f>SUM(E192,K192,Q192,W192,AE192,AM192,AV192,BD192,BL192,BU192,CC192,CK192)-CS192</f>
        <v/>
      </c>
      <c r="DS192" s="3041">
        <f>SUM(D192,J192,P192,V192,AD192,AL192,AU192,BC192,,BN192,BV192,CD192,CL192)-CT192</f>
        <v/>
      </c>
      <c r="DT192" s="3054" t="n"/>
      <c r="DU192" s="865" t="n">
        <v>0</v>
      </c>
      <c r="DV192" s="3055">
        <f>DU192-CJ192</f>
        <v/>
      </c>
      <c r="DX192" s="2878">
        <f>(CS192-CZ192)*10^6</f>
        <v/>
      </c>
      <c r="DY192" s="2878">
        <f>(CT192-DC192)*10^6</f>
        <v/>
      </c>
      <c r="DZ192" s="2878">
        <f>(CW192-DD192)*10^6</f>
        <v/>
      </c>
      <c r="EB192" s="3056" t="n"/>
    </row>
    <row customFormat="1" customHeight="1" hidden="1" ht="16" outlineLevel="1" r="193" s="424">
      <c r="A193" s="406" t="n"/>
      <c r="B193" s="1986" t="inlineStr">
        <is>
          <t>REPRISES PROVISIONS S/ RISQUES</t>
        </is>
      </c>
      <c r="C193" s="2272" t="inlineStr">
        <is>
          <t>Opex187</t>
        </is>
      </c>
      <c r="D193" s="3063" t="n">
        <v>0</v>
      </c>
      <c r="E193" s="3064" t="n"/>
      <c r="F193" s="3064" t="n"/>
      <c r="G193" s="3064" t="n">
        <v>0</v>
      </c>
      <c r="H193" s="1958" t="n"/>
      <c r="I193" s="1031" t="n"/>
      <c r="J193" s="3063" t="n">
        <v>0</v>
      </c>
      <c r="K193" s="3064" t="n"/>
      <c r="L193" s="3064" t="n"/>
      <c r="M193" s="3064" t="n">
        <v>0</v>
      </c>
      <c r="N193" s="1958" t="n"/>
      <c r="O193" s="938" t="n"/>
      <c r="P193" s="3063" t="n"/>
      <c r="Q193" s="3064" t="n"/>
      <c r="R193" s="3064" t="n"/>
      <c r="S193" s="3064" t="n">
        <v>0</v>
      </c>
      <c r="T193" s="1958" t="n"/>
      <c r="U193" s="3058" t="n"/>
      <c r="V193" s="3063" t="n">
        <v>0</v>
      </c>
      <c r="W193" s="3064" t="n"/>
      <c r="X193" s="3064" t="n"/>
      <c r="Y193" s="3064" t="n"/>
      <c r="Z193" s="3064" t="n"/>
      <c r="AA193" s="3064" t="n">
        <v>0</v>
      </c>
      <c r="AB193" s="1958" t="n"/>
      <c r="AC193" s="938" t="n"/>
      <c r="AD193" s="3063" t="n">
        <v>0</v>
      </c>
      <c r="AE193" s="3064" t="n"/>
      <c r="AF193" s="3064" t="n"/>
      <c r="AG193" s="3064" t="n"/>
      <c r="AH193" s="3064" t="n"/>
      <c r="AI193" s="3064" t="n">
        <v>0</v>
      </c>
      <c r="AJ193" s="1958" t="n"/>
      <c r="AK193" s="938" t="n"/>
      <c r="AL193" s="3063" t="n">
        <v>0</v>
      </c>
      <c r="AM193" s="3064" t="n"/>
      <c r="AN193" s="3064" t="n"/>
      <c r="AO193" s="3064" t="n"/>
      <c r="AP193" s="3064" t="n"/>
      <c r="AQ193" s="3064" t="n"/>
      <c r="AR193" s="3064" t="n"/>
      <c r="AS193" s="1958" t="n"/>
      <c r="AT193" s="3059" t="n"/>
      <c r="AU193" s="3063" t="n"/>
      <c r="AV193" s="3064" t="n"/>
      <c r="AW193" s="3064" t="n"/>
      <c r="AX193" s="3064" t="n"/>
      <c r="AY193" s="3064" t="n"/>
      <c r="AZ193" s="3064" t="n"/>
      <c r="BA193" s="1958" t="n"/>
      <c r="BB193" s="938" t="n"/>
      <c r="BC193" s="3063" t="n"/>
      <c r="BD193" s="3064" t="n"/>
      <c r="BE193" s="3064" t="n"/>
      <c r="BF193" s="3064" t="n"/>
      <c r="BG193" s="3064" t="n"/>
      <c r="BH193" s="3064" t="n"/>
      <c r="BI193" s="1958" t="n"/>
      <c r="BJ193" s="3065" t="n"/>
      <c r="BK193" s="3063" t="n"/>
      <c r="BL193" s="3064" t="n"/>
      <c r="BM193" s="3064" t="n"/>
      <c r="BN193" s="3064" t="n"/>
      <c r="BO193" s="3064" t="n"/>
      <c r="BP193" s="3064" t="n"/>
      <c r="BQ193" s="3064" t="n"/>
      <c r="BR193" s="1958" t="n"/>
      <c r="BS193" s="3065" t="n"/>
      <c r="BT193" s="3063" t="n"/>
      <c r="BU193" s="3064" t="n"/>
      <c r="BV193" s="3064" t="n"/>
      <c r="BW193" s="3064" t="n"/>
      <c r="BX193" s="3064" t="n"/>
      <c r="BY193" s="3064" t="n"/>
      <c r="BZ193" s="1958" t="n"/>
      <c r="CA193" s="3028" t="n"/>
      <c r="CB193" s="3063" t="n"/>
      <c r="CC193" s="3064" t="n"/>
      <c r="CD193" s="3064" t="n"/>
      <c r="CE193" s="3064" t="n"/>
      <c r="CF193" s="3064" t="n"/>
      <c r="CG193" s="3064" t="n"/>
      <c r="CH193" s="1958" t="n"/>
      <c r="CI193" s="3028" t="n"/>
      <c r="CJ193" s="3063" t="n"/>
      <c r="CK193" s="3064" t="n"/>
      <c r="CL193" s="3064" t="n"/>
      <c r="CM193" s="3064" t="n"/>
      <c r="CN193" s="3064" t="n"/>
      <c r="CO193" s="3064" t="n"/>
      <c r="CP193" s="1958" t="n"/>
      <c r="CQ193" s="938" t="n"/>
      <c r="CR193" s="3181">
        <f>SUMIF($D$5:$CQ$5,CR$5,$D193:$CQ193)</f>
        <v/>
      </c>
      <c r="CS193" s="3064">
        <f>SUMIF($D$5:$CQ$5,CS$5,$D193:$CQ193)</f>
        <v/>
      </c>
      <c r="CT193" s="3064">
        <f>SUMIF($D$5:$CQ$5,CT$5,$D193:$CQ193)+SUMIF($D$5:$BI$5,CR$5,$D193:$BI193)</f>
        <v/>
      </c>
      <c r="CU193" s="3064">
        <f>+CR193-CS193</f>
        <v/>
      </c>
      <c r="CV193" s="3064">
        <f>+CR193-CT193</f>
        <v/>
      </c>
      <c r="CW193" s="3064">
        <f>SUMIF($D$5:$CQ$5,CW$5,$D193:$CQ193)</f>
        <v/>
      </c>
      <c r="CX193" s="1958">
        <f>IFERROR(CR193/CW193-1, "-")</f>
        <v/>
      </c>
      <c r="CY193" s="1137" t="n"/>
      <c r="CZ193" s="3066" t="n">
        <v>0</v>
      </c>
      <c r="DA193" s="3064" t="n">
        <v>0</v>
      </c>
      <c r="DB193" s="3064" t="n"/>
      <c r="DC193" s="3064" t="n"/>
      <c r="DD193" s="3064" t="n">
        <v>0</v>
      </c>
      <c r="DE193" s="1958" t="n"/>
      <c r="DF193" s="1958" t="n"/>
      <c r="DG193" s="409" t="n"/>
      <c r="DH193" s="409" t="n"/>
      <c r="DI193" s="3051" t="n"/>
      <c r="DJ193" s="3041">
        <f>SUM(D193,J193,P193,V193,AD193,AL193,AU193,BC193,BK193,BT193,CB193,CJ193)-CR193</f>
        <v/>
      </c>
      <c r="DK193" s="3041">
        <f>SUM(E193,K193,Q193,W193,AE193,AM193,AV193,BD193,BL193,BU193,CC193,CK193)-CS193</f>
        <v/>
      </c>
      <c r="DL193" s="3041">
        <f>SUM(G193,M193,S193,AA193,AI193,AR193,AZ193,BH193,BQ193,BY193,CG193,CO193)-CW193</f>
        <v/>
      </c>
      <c r="DM193" s="3041">
        <f>SUM(D193,J193,P193,V193,AD193,AL193,AU193,BC193,,BN193,BV193,CD193,CL193)-CT193</f>
        <v/>
      </c>
      <c r="DN193" s="3051" t="n"/>
      <c r="DO193" s="3051" t="n"/>
      <c r="DP193" s="3067" t="n">
        <v>0</v>
      </c>
      <c r="DQ193" s="3053">
        <f>-CR193+DP193/10^6</f>
        <v/>
      </c>
      <c r="DR193" s="3041">
        <f>SUM(E193,K193,Q193,W193,AE193,AM193,AV193,BD193,BL193,BU193,CC193,CK193)-CS193</f>
        <v/>
      </c>
      <c r="DS193" s="3041">
        <f>SUM(D193,J193,P193,V193,AD193,AL193,AU193,BC193,,BN193,BV193,CD193,CL193)-CT193</f>
        <v/>
      </c>
      <c r="DT193" s="3054" t="n"/>
      <c r="DU193" s="865" t="n">
        <v>0</v>
      </c>
      <c r="DV193" s="3055">
        <f>DU193-CJ193</f>
        <v/>
      </c>
      <c r="DX193" s="2878">
        <f>(CS193-CZ193)*10^6</f>
        <v/>
      </c>
      <c r="DY193" s="2878">
        <f>(CT193-DC193)*10^6</f>
        <v/>
      </c>
      <c r="DZ193" s="2878">
        <f>(CW193-DD193)*10^6</f>
        <v/>
      </c>
      <c r="EB193" s="3056" t="n"/>
    </row>
    <row customFormat="1" customHeight="1" hidden="1" ht="16" outlineLevel="1" r="194" s="424">
      <c r="A194" s="406" t="n"/>
      <c r="B194" s="1986" t="inlineStr">
        <is>
          <t>REPRISES PROV. POUR RISQUES &amp;</t>
        </is>
      </c>
      <c r="C194" s="2272" t="inlineStr">
        <is>
          <t>Opex188</t>
        </is>
      </c>
      <c r="D194" s="3063" t="n">
        <v>0</v>
      </c>
      <c r="E194" s="3064" t="n"/>
      <c r="F194" s="3064" t="n"/>
      <c r="G194" s="3064" t="n">
        <v>0</v>
      </c>
      <c r="H194" s="1958" t="n"/>
      <c r="I194" s="1031" t="n"/>
      <c r="J194" s="3063" t="n">
        <v>0</v>
      </c>
      <c r="K194" s="3064" t="n"/>
      <c r="L194" s="3064" t="n"/>
      <c r="M194" s="3064" t="n">
        <v>0</v>
      </c>
      <c r="N194" s="1958" t="n"/>
      <c r="O194" s="938" t="n"/>
      <c r="P194" s="3063" t="n">
        <v>-1506.34374</v>
      </c>
      <c r="Q194" s="3064" t="n"/>
      <c r="R194" s="3064" t="n"/>
      <c r="S194" s="3064" t="n">
        <v>0</v>
      </c>
      <c r="T194" s="1958" t="n"/>
      <c r="U194" s="3058" t="n"/>
      <c r="V194" s="3063" t="n">
        <v>0</v>
      </c>
      <c r="W194" s="3064" t="n"/>
      <c r="X194" s="3064" t="n"/>
      <c r="Y194" s="3064" t="n"/>
      <c r="Z194" s="3064" t="n"/>
      <c r="AA194" s="3064" t="n">
        <v>0</v>
      </c>
      <c r="AB194" s="1958" t="n"/>
      <c r="AC194" s="938" t="n"/>
      <c r="AD194" s="3063" t="n">
        <v>-56.6781350000024</v>
      </c>
      <c r="AE194" s="3064" t="n"/>
      <c r="AF194" s="3064" t="n"/>
      <c r="AG194" s="3064" t="n"/>
      <c r="AH194" s="3064" t="n"/>
      <c r="AI194" s="3064" t="n">
        <v>0</v>
      </c>
      <c r="AJ194" s="1958" t="n"/>
      <c r="AK194" s="938" t="n"/>
      <c r="AL194" s="3063" t="n">
        <v>0</v>
      </c>
      <c r="AM194" s="3064" t="n"/>
      <c r="AN194" s="3064" t="n"/>
      <c r="AO194" s="3064" t="n"/>
      <c r="AP194" s="3064" t="n"/>
      <c r="AQ194" s="3064" t="n"/>
      <c r="AR194" s="3064" t="n"/>
      <c r="AS194" s="1958" t="n"/>
      <c r="AT194" s="3059" t="n"/>
      <c r="AU194" s="3063" t="n"/>
      <c r="AV194" s="3064" t="n"/>
      <c r="AW194" s="3064" t="n"/>
      <c r="AX194" s="3064" t="n"/>
      <c r="AY194" s="3064" t="n"/>
      <c r="AZ194" s="3064" t="n"/>
      <c r="BA194" s="1958" t="n"/>
      <c r="BB194" s="938" t="n"/>
      <c r="BC194" s="3063" t="n"/>
      <c r="BD194" s="3064" t="n"/>
      <c r="BE194" s="3064" t="n"/>
      <c r="BF194" s="3064" t="n"/>
      <c r="BG194" s="3064" t="n"/>
      <c r="BH194" s="3064" t="n"/>
      <c r="BI194" s="1958" t="n"/>
      <c r="BJ194" s="3065" t="n"/>
      <c r="BK194" s="3063" t="n"/>
      <c r="BL194" s="3064" t="n"/>
      <c r="BM194" s="3064" t="n"/>
      <c r="BN194" s="3064" t="n"/>
      <c r="BO194" s="3064" t="n"/>
      <c r="BP194" s="3064" t="n"/>
      <c r="BQ194" s="3064" t="n"/>
      <c r="BR194" s="1958" t="n"/>
      <c r="BS194" s="3065" t="n"/>
      <c r="BT194" s="3063" t="n"/>
      <c r="BU194" s="3064" t="n"/>
      <c r="BV194" s="3064" t="n"/>
      <c r="BW194" s="3064" t="n"/>
      <c r="BX194" s="3064" t="n"/>
      <c r="BY194" s="3064" t="n"/>
      <c r="BZ194" s="1958" t="n"/>
      <c r="CA194" s="3028" t="n"/>
      <c r="CB194" s="3063" t="n"/>
      <c r="CC194" s="3064" t="n"/>
      <c r="CD194" s="3064" t="n"/>
      <c r="CE194" s="3064" t="n"/>
      <c r="CF194" s="3064" t="n"/>
      <c r="CG194" s="3064" t="n"/>
      <c r="CH194" s="1958" t="n"/>
      <c r="CI194" s="3028" t="n"/>
      <c r="CJ194" s="3063" t="n"/>
      <c r="CK194" s="3064" t="n"/>
      <c r="CL194" s="3064" t="n"/>
      <c r="CM194" s="3064" t="n"/>
      <c r="CN194" s="3064" t="n"/>
      <c r="CO194" s="3064" t="n"/>
      <c r="CP194" s="1958" t="n"/>
      <c r="CQ194" s="938" t="n"/>
      <c r="CR194" s="3063">
        <f>SUMIF($D$5:$CQ$5,CR$5,$D194:$CQ194)</f>
        <v/>
      </c>
      <c r="CS194" s="3064">
        <f>SUMIF($D$5:$CQ$5,CS$5,$D194:$CQ194)</f>
        <v/>
      </c>
      <c r="CT194" s="3064">
        <f>SUMIF($D$5:$CQ$5,CT$5,$D194:$CQ194)+SUMIF($D$5:$BI$5,CR$5,$D194:$BI194)</f>
        <v/>
      </c>
      <c r="CU194" s="3064">
        <f>+CR194-CS194</f>
        <v/>
      </c>
      <c r="CV194" s="3064">
        <f>+CR194-CT194</f>
        <v/>
      </c>
      <c r="CW194" s="3064">
        <f>SUMIF($D$5:$CQ$5,CW$5,$D194:$CQ194)</f>
        <v/>
      </c>
      <c r="CX194" s="1958">
        <f>IFERROR(CR194/CW194-1, "-")</f>
        <v/>
      </c>
      <c r="CY194" s="1137" t="n"/>
      <c r="CZ194" s="3066" t="n">
        <v>0</v>
      </c>
      <c r="DA194" s="3064" t="n">
        <v>-1506.34374</v>
      </c>
      <c r="DB194" s="3064" t="n"/>
      <c r="DC194" s="3064" t="n"/>
      <c r="DD194" s="3064" t="n">
        <v>0</v>
      </c>
      <c r="DE194" s="1958" t="n"/>
      <c r="DF194" s="1958">
        <f>+DA194/DD194-1</f>
        <v/>
      </c>
      <c r="DG194" s="409">
        <f>+DB194/DD194-1</f>
        <v/>
      </c>
      <c r="DH194" s="409">
        <f>+DC194/DD194-1</f>
        <v/>
      </c>
      <c r="DI194" s="3051" t="n"/>
      <c r="DJ194" s="3041">
        <f>SUM(D194,J194,P194,V194,AD194,AL194,AU194,BC194,BK194,BT194,CB194,CJ194)-CR194</f>
        <v/>
      </c>
      <c r="DK194" s="3041">
        <f>SUM(E194,K194,Q194,W194,AE194,AM194,AV194,BD194,BL194,BU194,CC194,CK194)-CS194</f>
        <v/>
      </c>
      <c r="DL194" s="3041">
        <f>SUM(G194,M194,S194,AA194,AI194,AR194,AZ194,BH194,BQ194,BY194,CG194,CO194)-CW194</f>
        <v/>
      </c>
      <c r="DM194" s="3041">
        <f>SUM(D194,J194,P194,V194,AD194,AL194,AU194,BC194,,BN194,BV194,CD194,CL194)-CT194</f>
        <v/>
      </c>
      <c r="DN194" s="3051" t="n"/>
      <c r="DO194" s="3051" t="n"/>
      <c r="DP194" s="3067" t="n">
        <v>0</v>
      </c>
      <c r="DQ194" s="3053">
        <f>-CR194+DP194/10^6</f>
        <v/>
      </c>
      <c r="DR194" s="3041">
        <f>SUM(E194,K194,Q194,W194,AE194,AM194,AV194,BD194,BL194,BU194,CC194,CK194)-CS194</f>
        <v/>
      </c>
      <c r="DS194" s="3041">
        <f>SUM(D194,J194,P194,V194,AD194,AL194,AU194,BC194,,BN194,BV194,CD194,CL194)-CT194</f>
        <v/>
      </c>
      <c r="DT194" s="3054" t="n"/>
      <c r="DU194" s="865" t="n">
        <v>0</v>
      </c>
      <c r="DV194" s="3055">
        <f>DU194-CJ194</f>
        <v/>
      </c>
      <c r="DX194" s="2878">
        <f>(CS194-CZ194)*10^6</f>
        <v/>
      </c>
      <c r="DY194" s="2878">
        <f>(CT194-DC194)*10^6</f>
        <v/>
      </c>
      <c r="DZ194" s="2878">
        <f>(CW194-DD194)*10^6</f>
        <v/>
      </c>
      <c r="EB194" s="3056" t="n"/>
    </row>
    <row customFormat="1" customHeight="1" hidden="1" ht="16" outlineLevel="1" r="195" s="424">
      <c r="A195" s="406" t="n"/>
      <c r="B195" s="1986" t="inlineStr">
        <is>
          <t>REPRISES PROVISIONS POUR DEPRE</t>
        </is>
      </c>
      <c r="C195" s="2272" t="inlineStr">
        <is>
          <t>Opex189</t>
        </is>
      </c>
      <c r="D195" s="3063" t="n">
        <v>0</v>
      </c>
      <c r="E195" s="3064" t="n">
        <v>0</v>
      </c>
      <c r="F195" s="3064" t="n"/>
      <c r="G195" s="3064" t="n">
        <v>0</v>
      </c>
      <c r="H195" s="1958" t="n"/>
      <c r="I195" s="1031" t="n"/>
      <c r="J195" s="3063" t="n">
        <v>0</v>
      </c>
      <c r="K195" s="3064" t="n">
        <v>0</v>
      </c>
      <c r="L195" s="3064" t="n"/>
      <c r="M195" s="3064" t="n">
        <v>0</v>
      </c>
      <c r="N195" s="1958" t="n"/>
      <c r="O195" s="938" t="n"/>
      <c r="P195" s="3063" t="n">
        <v>0</v>
      </c>
      <c r="Q195" s="3064" t="n">
        <v>0</v>
      </c>
      <c r="R195" s="3064" t="n"/>
      <c r="S195" s="3064" t="n">
        <v>0</v>
      </c>
      <c r="T195" s="1958" t="n"/>
      <c r="U195" s="3058" t="n"/>
      <c r="V195" s="3063" t="n">
        <v>0</v>
      </c>
      <c r="W195" s="3064" t="n">
        <v>0</v>
      </c>
      <c r="X195" s="3064" t="n">
        <v>0</v>
      </c>
      <c r="Y195" s="3064" t="n"/>
      <c r="Z195" s="3064" t="n"/>
      <c r="AA195" s="3064" t="n">
        <v>0</v>
      </c>
      <c r="AB195" s="1958" t="n"/>
      <c r="AC195" s="938" t="n"/>
      <c r="AD195" s="3063" t="n">
        <v>0</v>
      </c>
      <c r="AE195" s="3064" t="n">
        <v>0</v>
      </c>
      <c r="AF195" s="3064" t="n">
        <v>0</v>
      </c>
      <c r="AG195" s="3064" t="n"/>
      <c r="AH195" s="3064" t="n"/>
      <c r="AI195" s="3064" t="n">
        <v>0</v>
      </c>
      <c r="AJ195" s="1958" t="n"/>
      <c r="AK195" s="938" t="n"/>
      <c r="AL195" s="3063" t="n">
        <v>0</v>
      </c>
      <c r="AM195" s="3064" t="n">
        <v>0</v>
      </c>
      <c r="AN195" s="3064" t="n"/>
      <c r="AO195" s="3064" t="n"/>
      <c r="AP195" s="3064" t="n"/>
      <c r="AQ195" s="3064" t="n"/>
      <c r="AR195" s="3064" t="n"/>
      <c r="AS195" s="1958" t="n"/>
      <c r="AT195" s="3059" t="n"/>
      <c r="AU195" s="3063" t="n"/>
      <c r="AV195" s="3064" t="n"/>
      <c r="AW195" s="3064" t="n"/>
      <c r="AX195" s="3064" t="n"/>
      <c r="AY195" s="3064" t="n"/>
      <c r="AZ195" s="3064" t="n"/>
      <c r="BA195" s="1958" t="n"/>
      <c r="BB195" s="938" t="n"/>
      <c r="BC195" s="3063" t="n"/>
      <c r="BD195" s="3064" t="n"/>
      <c r="BE195" s="3064" t="n"/>
      <c r="BF195" s="3064" t="n"/>
      <c r="BG195" s="3064" t="n"/>
      <c r="BH195" s="3064" t="n"/>
      <c r="BI195" s="1958" t="n"/>
      <c r="BJ195" s="3065" t="n"/>
      <c r="BK195" s="3063" t="n"/>
      <c r="BL195" s="3064" t="n"/>
      <c r="BM195" s="3064" t="n"/>
      <c r="BN195" s="3064" t="n"/>
      <c r="BO195" s="3064" t="n"/>
      <c r="BP195" s="3064" t="n"/>
      <c r="BQ195" s="3064" t="n"/>
      <c r="BR195" s="1958" t="n"/>
      <c r="BS195" s="3065" t="n"/>
      <c r="BT195" s="3063" t="n"/>
      <c r="BU195" s="3064" t="n"/>
      <c r="BV195" s="3064" t="n"/>
      <c r="BW195" s="3064" t="n"/>
      <c r="BX195" s="3064" t="n"/>
      <c r="BY195" s="3064" t="n"/>
      <c r="BZ195" s="1958" t="n"/>
      <c r="CA195" s="3028" t="n"/>
      <c r="CB195" s="3063" t="n"/>
      <c r="CC195" s="3064" t="n"/>
      <c r="CD195" s="3064" t="n"/>
      <c r="CE195" s="3064" t="n"/>
      <c r="CF195" s="3064" t="n"/>
      <c r="CG195" s="3064" t="n"/>
      <c r="CH195" s="1958" t="n"/>
      <c r="CI195" s="3028" t="n"/>
      <c r="CJ195" s="3063" t="n"/>
      <c r="CK195" s="3064" t="n"/>
      <c r="CL195" s="3064" t="n"/>
      <c r="CM195" s="3064" t="n"/>
      <c r="CN195" s="3064" t="n"/>
      <c r="CO195" s="3064" t="n"/>
      <c r="CP195" s="1958" t="n"/>
      <c r="CQ195" s="938" t="n"/>
      <c r="CR195" s="3181">
        <f>SUMIF($D$5:$CQ$5,CR$5,$D195:$CQ195)</f>
        <v/>
      </c>
      <c r="CS195" s="3064">
        <f>SUMIF($D$5:$CQ$5,CS$5,$D195:$CQ195)</f>
        <v/>
      </c>
      <c r="CT195" s="3064">
        <f>SUMIF($D$5:$CQ$5,CT$5,$D195:$CQ195)+SUMIF($D$5:$BI$5,CR$5,$D195:$BI195)</f>
        <v/>
      </c>
      <c r="CU195" s="3064">
        <f>+CR195-CS195</f>
        <v/>
      </c>
      <c r="CV195" s="3064">
        <f>+CR195-CT195</f>
        <v/>
      </c>
      <c r="CW195" s="3064">
        <f>SUMIF($D$5:$CQ$5,CW$5,$D195:$CQ195)</f>
        <v/>
      </c>
      <c r="CX195" s="1958">
        <f>IFERROR(CR195/CW195-1, "-")</f>
        <v/>
      </c>
      <c r="CY195" s="1137" t="n"/>
      <c r="CZ195" s="3066" t="n">
        <v>0</v>
      </c>
      <c r="DA195" s="3064" t="n">
        <v>0</v>
      </c>
      <c r="DB195" s="3064" t="n"/>
      <c r="DC195" s="3064" t="n"/>
      <c r="DD195" s="3064" t="n">
        <v>0</v>
      </c>
      <c r="DE195" s="1958">
        <f>+CZ195/DD195-1</f>
        <v/>
      </c>
      <c r="DF195" s="1958">
        <f>+DA195/DD195-1</f>
        <v/>
      </c>
      <c r="DG195" s="409">
        <f>+DB195/DD195-1</f>
        <v/>
      </c>
      <c r="DH195" s="409">
        <f>+DC195/DD195-1</f>
        <v/>
      </c>
      <c r="DI195" s="3051" t="n"/>
      <c r="DJ195" s="3041">
        <f>SUM(D195,J195,P195,V195,AD195,AL195,AU195,BC195,BK195,BT195,CB195,CJ195)-CR195</f>
        <v/>
      </c>
      <c r="DK195" s="3041">
        <f>SUM(E195,K195,Q195,W195,AE195,AM195,AV195,BD195,BL195,BU195,CC195,CK195)-CS195</f>
        <v/>
      </c>
      <c r="DL195" s="3041">
        <f>SUM(G195,M195,S195,AA195,AI195,AR195,AZ195,BH195,BQ195,BY195,CG195,CO195)-CW195</f>
        <v/>
      </c>
      <c r="DM195" s="3041">
        <f>SUM(D195,J195,P195,V195,AD195,AL195,AU195,BC195,,BN195,BV195,CD195,CL195)-CT195</f>
        <v/>
      </c>
      <c r="DN195" s="3051" t="n"/>
      <c r="DO195" s="3051" t="n"/>
      <c r="DP195" s="3067" t="n">
        <v>0</v>
      </c>
      <c r="DQ195" s="3053">
        <f>-CR195+DP195/10^6</f>
        <v/>
      </c>
      <c r="DR195" s="3041">
        <f>SUM(E195,K195,Q195,W195,AE195,AM195,AV195,BD195,BL195,BU195,CC195,CK195)-CS195</f>
        <v/>
      </c>
      <c r="DS195" s="3041">
        <f>SUM(D195,J195,P195,V195,AD195,AL195,AU195,BC195,,BN195,BV195,CD195,CL195)-CT195</f>
        <v/>
      </c>
      <c r="DT195" s="3054" t="n"/>
      <c r="DU195" s="865" t="n">
        <v>0</v>
      </c>
      <c r="DV195" s="3055">
        <f>DU195-CJ195</f>
        <v/>
      </c>
      <c r="DX195" s="2878">
        <f>(CS195-CZ195)*10^6</f>
        <v/>
      </c>
      <c r="DY195" s="2878">
        <f>(CT195-DC195)*10^6</f>
        <v/>
      </c>
      <c r="DZ195" s="2878">
        <f>(CW195-DD195)*10^6</f>
        <v/>
      </c>
      <c r="EB195" s="3056" t="n"/>
    </row>
    <row customFormat="1" customHeight="1" hidden="1" ht="16" outlineLevel="1" r="196" s="424">
      <c r="A196" s="406" t="n"/>
      <c r="B196" s="1986" t="inlineStr">
        <is>
          <t>REPRISES AUTRES CHARGES PROVIS</t>
        </is>
      </c>
      <c r="C196" s="2272" t="inlineStr">
        <is>
          <t>Opex190</t>
        </is>
      </c>
      <c r="D196" s="3063" t="n">
        <v>0</v>
      </c>
      <c r="E196" s="3064" t="n"/>
      <c r="F196" s="3064" t="n"/>
      <c r="G196" s="3064" t="n">
        <v>0</v>
      </c>
      <c r="H196" s="1958" t="n"/>
      <c r="I196" s="1031" t="n"/>
      <c r="J196" s="3063" t="n">
        <v>0</v>
      </c>
      <c r="K196" s="3064" t="n"/>
      <c r="L196" s="3064" t="n"/>
      <c r="M196" s="3064" t="n">
        <v>0</v>
      </c>
      <c r="N196" s="1958" t="n"/>
      <c r="O196" s="938" t="n"/>
      <c r="P196" s="3063" t="n">
        <v>0</v>
      </c>
      <c r="Q196" s="3064" t="n"/>
      <c r="R196" s="3064" t="n"/>
      <c r="S196" s="3064" t="n">
        <v>0</v>
      </c>
      <c r="T196" s="1958" t="n"/>
      <c r="U196" s="3058" t="n"/>
      <c r="V196" s="3063" t="n">
        <v>0</v>
      </c>
      <c r="W196" s="3064" t="n"/>
      <c r="X196" s="3064" t="n"/>
      <c r="Y196" s="3064" t="n"/>
      <c r="Z196" s="3064" t="n"/>
      <c r="AA196" s="3064" t="n">
        <v>0</v>
      </c>
      <c r="AB196" s="1958" t="n"/>
      <c r="AC196" s="938" t="n"/>
      <c r="AD196" s="3063" t="n">
        <v>0</v>
      </c>
      <c r="AE196" s="3064" t="n"/>
      <c r="AF196" s="3064" t="n"/>
      <c r="AG196" s="3064" t="n"/>
      <c r="AH196" s="3064" t="n"/>
      <c r="AI196" s="3064" t="n">
        <v>0</v>
      </c>
      <c r="AJ196" s="1958" t="n"/>
      <c r="AK196" s="938" t="n"/>
      <c r="AL196" s="3063" t="n">
        <v>0</v>
      </c>
      <c r="AM196" s="3064" t="n"/>
      <c r="AN196" s="3064" t="n"/>
      <c r="AO196" s="3064" t="n"/>
      <c r="AP196" s="3064" t="n"/>
      <c r="AQ196" s="3064" t="n"/>
      <c r="AR196" s="3064" t="n"/>
      <c r="AS196" s="1958" t="n"/>
      <c r="AT196" s="3059" t="n"/>
      <c r="AU196" s="3063" t="n"/>
      <c r="AV196" s="3064" t="n"/>
      <c r="AW196" s="3064" t="n"/>
      <c r="AX196" s="3064" t="n"/>
      <c r="AY196" s="3064" t="n"/>
      <c r="AZ196" s="3064" t="n"/>
      <c r="BA196" s="1958" t="n"/>
      <c r="BB196" s="938" t="n"/>
      <c r="BC196" s="3063" t="n"/>
      <c r="BD196" s="3064" t="n"/>
      <c r="BE196" s="3064" t="n"/>
      <c r="BF196" s="3064" t="n"/>
      <c r="BG196" s="3064" t="n"/>
      <c r="BH196" s="3064" t="n"/>
      <c r="BI196" s="1958" t="n"/>
      <c r="BJ196" s="3065" t="n"/>
      <c r="BK196" s="3063" t="n"/>
      <c r="BL196" s="3064" t="n"/>
      <c r="BM196" s="3064" t="n"/>
      <c r="BN196" s="3064" t="n"/>
      <c r="BO196" s="3064" t="n"/>
      <c r="BP196" s="3064" t="n"/>
      <c r="BQ196" s="3064" t="n"/>
      <c r="BR196" s="1958" t="n"/>
      <c r="BS196" s="3065" t="n"/>
      <c r="BT196" s="3063" t="n"/>
      <c r="BU196" s="3064" t="n"/>
      <c r="BV196" s="3064" t="n"/>
      <c r="BW196" s="3064" t="n"/>
      <c r="BX196" s="3064" t="n"/>
      <c r="BY196" s="3064" t="n"/>
      <c r="BZ196" s="1958" t="n"/>
      <c r="CA196" s="3028" t="n"/>
      <c r="CB196" s="3063" t="n"/>
      <c r="CC196" s="3064" t="n"/>
      <c r="CD196" s="3064" t="n"/>
      <c r="CE196" s="3064" t="n"/>
      <c r="CF196" s="3064" t="n"/>
      <c r="CG196" s="3064" t="n"/>
      <c r="CH196" s="1958" t="n"/>
      <c r="CI196" s="3028" t="n"/>
      <c r="CJ196" s="3063" t="n"/>
      <c r="CK196" s="3064" t="n"/>
      <c r="CL196" s="3064" t="n"/>
      <c r="CM196" s="3064" t="n"/>
      <c r="CN196" s="3064" t="n"/>
      <c r="CO196" s="3064" t="n"/>
      <c r="CP196" s="1958" t="n"/>
      <c r="CQ196" s="938" t="n"/>
      <c r="CR196" s="3181">
        <f>SUMIF($D$5:$CQ$5,CR$5,$D196:$CQ196)</f>
        <v/>
      </c>
      <c r="CS196" s="3064">
        <f>SUMIF($D$5:$CQ$5,CS$5,$D196:$CQ196)</f>
        <v/>
      </c>
      <c r="CT196" s="3064">
        <f>SUMIF($D$5:$CQ$5,CT$5,$D196:$CQ196)+SUMIF($D$5:$BI$5,CR$5,$D196:$BI196)</f>
        <v/>
      </c>
      <c r="CU196" s="3064">
        <f>+CR196-CS196</f>
        <v/>
      </c>
      <c r="CV196" s="3064">
        <f>+CR196-CT196</f>
        <v/>
      </c>
      <c r="CW196" s="3064">
        <f>SUMIF($D$5:$CQ$5,CW$5,$D196:$CQ196)</f>
        <v/>
      </c>
      <c r="CX196" s="1958">
        <f>IFERROR(CR196/CW196-1, "-")</f>
        <v/>
      </c>
      <c r="CY196" s="1137" t="n"/>
      <c r="CZ196" s="3066" t="n">
        <v>0</v>
      </c>
      <c r="DA196" s="3064" t="n">
        <v>0</v>
      </c>
      <c r="DB196" s="3064" t="n"/>
      <c r="DC196" s="3064" t="n"/>
      <c r="DD196" s="3064" t="n">
        <v>0</v>
      </c>
      <c r="DE196" s="1958" t="n"/>
      <c r="DF196" s="1958" t="n"/>
      <c r="DG196" s="409" t="n"/>
      <c r="DH196" s="409" t="n"/>
      <c r="DI196" s="3051" t="n"/>
      <c r="DJ196" s="3041">
        <f>SUM(D196,J196,P196,V196,AD196,AL196,AU196,BC196,BK196,BT196,CB196,CJ196)-CR196</f>
        <v/>
      </c>
      <c r="DK196" s="3041">
        <f>SUM(E196,K196,Q196,W196,AE196,AM196,AV196,BD196,BL196,BU196,CC196,CK196)-CS196</f>
        <v/>
      </c>
      <c r="DL196" s="3041">
        <f>SUM(G196,M196,S196,AA196,AI196,AR196,AZ196,BH196,BQ196,BY196,CG196,CO196)-CW196</f>
        <v/>
      </c>
      <c r="DM196" s="3041">
        <f>SUM(D196,J196,P196,V196,AD196,AL196,AU196,BC196,,BN196,BV196,CD196,CL196)-CT196</f>
        <v/>
      </c>
      <c r="DN196" s="3051" t="n"/>
      <c r="DO196" s="3051" t="n"/>
      <c r="DP196" s="3067" t="n">
        <v>0</v>
      </c>
      <c r="DQ196" s="3053">
        <f>-CR196+DP196/10^6</f>
        <v/>
      </c>
      <c r="DR196" s="3041">
        <f>SUM(E196,K196,Q196,W196,AE196,AM196,AV196,BD196,BL196,BU196,CC196,CK196)-CS196</f>
        <v/>
      </c>
      <c r="DS196" s="3041">
        <f>SUM(D196,J196,P196,V196,AD196,AL196,AU196,BC196,,BN196,BV196,CD196,CL196)-CT196</f>
        <v/>
      </c>
      <c r="DT196" s="3054" t="n"/>
      <c r="DU196" s="865" t="n">
        <v>0</v>
      </c>
      <c r="DV196" s="3055">
        <f>DU196-CJ196</f>
        <v/>
      </c>
      <c r="DX196" s="2878">
        <f>(CS196-CZ196)*10^6</f>
        <v/>
      </c>
      <c r="DY196" s="2878">
        <f>(CT196-DC196)*10^6</f>
        <v/>
      </c>
      <c r="DZ196" s="2878">
        <f>(CW196-DD196)*10^6</f>
        <v/>
      </c>
      <c r="EB196" s="3056" t="n"/>
    </row>
    <row customFormat="1" customHeight="1" hidden="1" ht="16" outlineLevel="1" r="197" s="424">
      <c r="A197" s="406" t="n"/>
      <c r="B197" s="1986" t="inlineStr">
        <is>
          <t>REPRISES PROV. POUR GROSSES RE</t>
        </is>
      </c>
      <c r="C197" s="2272" t="inlineStr">
        <is>
          <t>Opex191</t>
        </is>
      </c>
      <c r="D197" s="3063" t="n">
        <v>0</v>
      </c>
      <c r="E197" s="3064" t="n"/>
      <c r="F197" s="3064" t="n"/>
      <c r="G197" s="3064" t="n">
        <v>0</v>
      </c>
      <c r="H197" s="1958" t="n"/>
      <c r="I197" s="1031" t="n"/>
      <c r="J197" s="3063" t="n">
        <v>0</v>
      </c>
      <c r="K197" s="3064" t="n"/>
      <c r="L197" s="3064" t="n"/>
      <c r="M197" s="3064" t="n">
        <v>0</v>
      </c>
      <c r="N197" s="1958" t="n"/>
      <c r="O197" s="938" t="n"/>
      <c r="P197" s="3063" t="n">
        <v>0</v>
      </c>
      <c r="Q197" s="3064" t="n"/>
      <c r="R197" s="3064" t="n"/>
      <c r="S197" s="3064" t="n">
        <v>0</v>
      </c>
      <c r="T197" s="1958" t="n"/>
      <c r="U197" s="3058" t="n"/>
      <c r="V197" s="3063" t="n">
        <v>0</v>
      </c>
      <c r="W197" s="3064" t="n"/>
      <c r="X197" s="3064" t="n"/>
      <c r="Y197" s="3064" t="n"/>
      <c r="Z197" s="3064" t="n"/>
      <c r="AA197" s="3064" t="n">
        <v>0</v>
      </c>
      <c r="AB197" s="1958" t="n"/>
      <c r="AC197" s="938" t="n"/>
      <c r="AD197" s="3063" t="n">
        <v>0</v>
      </c>
      <c r="AE197" s="3064" t="n"/>
      <c r="AF197" s="3064" t="n"/>
      <c r="AG197" s="3064" t="n"/>
      <c r="AH197" s="3064" t="n"/>
      <c r="AI197" s="3064" t="n">
        <v>0</v>
      </c>
      <c r="AJ197" s="1958" t="n"/>
      <c r="AK197" s="938" t="n"/>
      <c r="AL197" s="3063" t="n">
        <v>0</v>
      </c>
      <c r="AM197" s="3064" t="n"/>
      <c r="AN197" s="3064" t="n"/>
      <c r="AO197" s="3064" t="n"/>
      <c r="AP197" s="3064" t="n"/>
      <c r="AQ197" s="3064" t="n"/>
      <c r="AR197" s="3064" t="n"/>
      <c r="AS197" s="1958" t="n"/>
      <c r="AT197" s="3059" t="n"/>
      <c r="AU197" s="3063" t="n"/>
      <c r="AV197" s="3064" t="n"/>
      <c r="AW197" s="3064" t="n"/>
      <c r="AX197" s="3064" t="n"/>
      <c r="AY197" s="3064" t="n"/>
      <c r="AZ197" s="3064" t="n"/>
      <c r="BA197" s="1958" t="n"/>
      <c r="BB197" s="938" t="n"/>
      <c r="BC197" s="3063" t="n"/>
      <c r="BD197" s="3064" t="n"/>
      <c r="BE197" s="3064" t="n"/>
      <c r="BF197" s="3064" t="n"/>
      <c r="BG197" s="3064" t="n"/>
      <c r="BH197" s="3064" t="n"/>
      <c r="BI197" s="1958" t="n"/>
      <c r="BJ197" s="3065" t="n"/>
      <c r="BK197" s="3063" t="n"/>
      <c r="BL197" s="3064" t="n"/>
      <c r="BM197" s="3064" t="n"/>
      <c r="BN197" s="3064" t="n"/>
      <c r="BO197" s="3064" t="n"/>
      <c r="BP197" s="3064" t="n"/>
      <c r="BQ197" s="3064" t="n"/>
      <c r="BR197" s="1958" t="n"/>
      <c r="BS197" s="3065" t="n"/>
      <c r="BT197" s="3063" t="n"/>
      <c r="BU197" s="3064" t="n"/>
      <c r="BV197" s="3064" t="n"/>
      <c r="BW197" s="3064" t="n"/>
      <c r="BX197" s="3064" t="n"/>
      <c r="BY197" s="3064" t="n"/>
      <c r="BZ197" s="1958" t="n"/>
      <c r="CA197" s="3028" t="n"/>
      <c r="CB197" s="3063" t="n"/>
      <c r="CC197" s="3064" t="n"/>
      <c r="CD197" s="3064" t="n"/>
      <c r="CE197" s="3064" t="n"/>
      <c r="CF197" s="3064" t="n"/>
      <c r="CG197" s="3064" t="n"/>
      <c r="CH197" s="1958" t="n"/>
      <c r="CI197" s="3028" t="n"/>
      <c r="CJ197" s="3063" t="n"/>
      <c r="CK197" s="3064" t="n"/>
      <c r="CL197" s="3064" t="n"/>
      <c r="CM197" s="3064" t="n"/>
      <c r="CN197" s="3064" t="n"/>
      <c r="CO197" s="3064" t="n"/>
      <c r="CP197" s="1958" t="n"/>
      <c r="CQ197" s="938" t="n"/>
      <c r="CR197" s="3181">
        <f>SUMIF($D$5:$CQ$5,CR$5,$D197:$CQ197)</f>
        <v/>
      </c>
      <c r="CS197" s="3064">
        <f>SUMIF($D$5:$CQ$5,CS$5,$D197:$CQ197)</f>
        <v/>
      </c>
      <c r="CT197" s="3064">
        <f>SUMIF($D$5:$CQ$5,CT$5,$D197:$CQ197)+SUMIF($D$5:$BI$5,CR$5,$D197:$BI197)</f>
        <v/>
      </c>
      <c r="CU197" s="3064">
        <f>+CR197-CS197</f>
        <v/>
      </c>
      <c r="CV197" s="3064">
        <f>+CR197-CT197</f>
        <v/>
      </c>
      <c r="CW197" s="3064">
        <f>SUMIF($D$5:$CQ$5,CW$5,$D197:$CQ197)</f>
        <v/>
      </c>
      <c r="CX197" s="1958">
        <f>IFERROR(CR197/CW197-1, "-")</f>
        <v/>
      </c>
      <c r="CY197" s="1137" t="n"/>
      <c r="CZ197" s="3066" t="n">
        <v>0</v>
      </c>
      <c r="DA197" s="3064" t="n">
        <v>0</v>
      </c>
      <c r="DB197" s="3064" t="n"/>
      <c r="DC197" s="3064" t="n"/>
      <c r="DD197" s="3064" t="n">
        <v>0</v>
      </c>
      <c r="DE197" s="1958" t="n"/>
      <c r="DF197" s="1958" t="n"/>
      <c r="DG197" s="409" t="n"/>
      <c r="DH197" s="409" t="n"/>
      <c r="DI197" s="3051" t="n"/>
      <c r="DJ197" s="3041">
        <f>SUM(D197,J197,P197,V197,AD197,AL197,AU197,BC197,BK197,BT197,CB197,CJ197)-CR197</f>
        <v/>
      </c>
      <c r="DK197" s="3041">
        <f>SUM(E197,K197,Q197,W197,AE197,AM197,AV197,BD197,BL197,BU197,CC197,CK197)-CS197</f>
        <v/>
      </c>
      <c r="DL197" s="3041">
        <f>SUM(G197,M197,S197,AA197,AI197,AR197,AZ197,BH197,BQ197,BY197,CG197,CO197)-CW197</f>
        <v/>
      </c>
      <c r="DM197" s="3041">
        <f>SUM(D197,J197,P197,V197,AD197,AL197,AU197,BC197,,BN197,BV197,CD197,CL197)-CT197</f>
        <v/>
      </c>
      <c r="DN197" s="3051" t="n"/>
      <c r="DO197" s="3051" t="n"/>
      <c r="DP197" s="3067" t="n">
        <v>0</v>
      </c>
      <c r="DQ197" s="3053">
        <f>-CR197+DP197/10^6</f>
        <v/>
      </c>
      <c r="DR197" s="3041">
        <f>SUM(E197,K197,Q197,W197,AE197,AM197,AV197,BD197,BL197,BU197,CC197,CK197)-CS197</f>
        <v/>
      </c>
      <c r="DS197" s="3041">
        <f>SUM(D197,J197,P197,V197,AD197,AL197,AU197,BC197,,BN197,BV197,CD197,CL197)-CT197</f>
        <v/>
      </c>
      <c r="DT197" s="3054" t="n"/>
      <c r="DU197" s="865" t="n">
        <v>0</v>
      </c>
      <c r="DV197" s="3055">
        <f>DU197-CJ197</f>
        <v/>
      </c>
      <c r="DX197" s="2878">
        <f>(CS197-CZ197)*10^6</f>
        <v/>
      </c>
      <c r="DY197" s="2878">
        <f>(CT197-DC197)*10^6</f>
        <v/>
      </c>
      <c r="DZ197" s="2878">
        <f>(CW197-DD197)*10^6</f>
        <v/>
      </c>
      <c r="EB197" s="3056" t="n"/>
    </row>
    <row collapsed="1" r="198" s="3">
      <c r="B198" s="140" t="inlineStr">
        <is>
          <t>PIDR</t>
        </is>
      </c>
      <c r="C198" s="1952" t="inlineStr">
        <is>
          <t>Opex192</t>
        </is>
      </c>
      <c r="D198" s="2891" t="n">
        <v>-93.67806</v>
      </c>
      <c r="E198" s="2891" t="n">
        <v>11.5312559604444</v>
      </c>
      <c r="F198" s="2891" t="n">
        <v>-105.2093159604444</v>
      </c>
      <c r="G198" s="2891" t="n">
        <v>11.531256</v>
      </c>
      <c r="H198" s="37" t="n">
        <v>-9.123838374588162</v>
      </c>
      <c r="I198" s="1031" t="n"/>
      <c r="J198" s="2891" t="n">
        <v>110.710435</v>
      </c>
      <c r="K198" s="2891" t="n">
        <v>11.5312559604444</v>
      </c>
      <c r="L198" s="2891" t="n">
        <v>99.17917903955561</v>
      </c>
      <c r="M198" s="2891" t="n">
        <v>11.531257</v>
      </c>
      <c r="N198" s="37" t="n">
        <v>8.600899104061249</v>
      </c>
      <c r="O198" s="1031" t="n"/>
      <c r="P198" s="2891" t="n">
        <v>7.943957</v>
      </c>
      <c r="Q198" s="2891" t="n">
        <v>11.5312559604444</v>
      </c>
      <c r="R198" s="2891" t="n">
        <v>-3.587298960444399</v>
      </c>
      <c r="S198" s="2891" t="n">
        <v>4.773557</v>
      </c>
      <c r="T198" s="37" t="n">
        <v>0.6641588232841882</v>
      </c>
      <c r="U198" s="3058" t="n"/>
      <c r="V198" s="2891" t="n">
        <v>8.325443999999999</v>
      </c>
      <c r="W198" s="2891" t="n">
        <v>11.5312559604444</v>
      </c>
      <c r="X198" s="2891" t="n">
        <v>11.5312559604444</v>
      </c>
      <c r="Y198" s="2891" t="n">
        <v>-3.2058119604444</v>
      </c>
      <c r="Z198" s="2891" t="n">
        <v>-3.2058119604444</v>
      </c>
      <c r="AA198" s="2891" t="n">
        <v>3.317752</v>
      </c>
      <c r="AB198" s="37" t="n">
        <v>1.509362966249436</v>
      </c>
      <c r="AC198" s="1031" t="n"/>
      <c r="AD198" s="2891" t="n">
        <v>8.325443999999999</v>
      </c>
      <c r="AE198" s="2891" t="n">
        <v>11.5312559604444</v>
      </c>
      <c r="AF198" s="2891" t="n">
        <v>11.5312559604444</v>
      </c>
      <c r="AG198" s="2891" t="n">
        <v>-3.2058119604444</v>
      </c>
      <c r="AH198" s="2891" t="n">
        <v>-3.2058119604444</v>
      </c>
      <c r="AI198" s="2891" t="n">
        <v>16.56756299999999</v>
      </c>
      <c r="AJ198" s="37" t="n">
        <v>-0.4974852970228631</v>
      </c>
      <c r="AK198" s="1031" t="n"/>
      <c r="AL198" s="2891" t="n">
        <v>253.733869</v>
      </c>
      <c r="AM198" s="2891" t="n">
        <v>11.53125596044445</v>
      </c>
      <c r="AN198" s="2891" t="n">
        <v>0</v>
      </c>
      <c r="AO198" s="2891" t="n">
        <v>0</v>
      </c>
      <c r="AP198" s="2891" t="n">
        <v>242.2026130395556</v>
      </c>
      <c r="AQ198" s="2891" t="n">
        <v>253.733869</v>
      </c>
      <c r="AR198" s="2891" t="n">
        <v>11.763267</v>
      </c>
      <c r="AS198" s="37" t="n">
        <v>20.57001698592746</v>
      </c>
      <c r="AT198" s="3059" t="n"/>
      <c r="AU198" s="2891" t="n"/>
      <c r="AV198" s="2891" t="n"/>
      <c r="AW198" s="2891" t="n"/>
      <c r="AX198" s="2891" t="n"/>
      <c r="AY198" s="2891" t="n"/>
      <c r="AZ198" s="2891" t="n"/>
      <c r="BA198" s="37" t="n"/>
      <c r="BB198" s="1031" t="n"/>
      <c r="BC198" s="2891" t="n"/>
      <c r="BD198" s="2891" t="n"/>
      <c r="BE198" s="2891" t="n"/>
      <c r="BF198" s="2891" t="n"/>
      <c r="BG198" s="2891" t="n"/>
      <c r="BH198" s="2891" t="n"/>
      <c r="BI198" s="37" t="n"/>
      <c r="BJ198" s="3058" t="n"/>
      <c r="BK198" s="2891" t="n"/>
      <c r="BL198" s="2891" t="n"/>
      <c r="BM198" s="2891" t="n"/>
      <c r="BN198" s="2891" t="n"/>
      <c r="BO198" s="2891" t="n"/>
      <c r="BP198" s="2891" t="n"/>
      <c r="BQ198" s="2891" t="n"/>
      <c r="BR198" s="37" t="n"/>
      <c r="BS198" s="3058" t="n"/>
      <c r="BT198" s="2891" t="n"/>
      <c r="BU198" s="2891" t="n"/>
      <c r="BV198" s="2891" t="n"/>
      <c r="BW198" s="2891" t="n"/>
      <c r="BX198" s="2891" t="n"/>
      <c r="BY198" s="2891" t="n"/>
      <c r="BZ198" s="37" t="n"/>
      <c r="CA198" s="3028" t="n"/>
      <c r="CB198" s="2891" t="n"/>
      <c r="CC198" s="2891" t="n"/>
      <c r="CD198" s="2891" t="n"/>
      <c r="CE198" s="2891" t="n"/>
      <c r="CF198" s="2891" t="n"/>
      <c r="CG198" s="2891" t="n"/>
      <c r="CH198" s="37" t="n"/>
      <c r="CI198" s="3028" t="n"/>
      <c r="CJ198" s="2891" t="n"/>
      <c r="CK198" s="2891" t="n"/>
      <c r="CL198" s="2891" t="n"/>
      <c r="CM198" s="2891" t="n"/>
      <c r="CN198" s="2891" t="n"/>
      <c r="CO198" s="2891" t="n"/>
      <c r="CP198" s="37" t="n"/>
      <c r="CQ198" s="1031" t="n"/>
      <c r="CR198" s="2975">
        <f>SUMIF($D$5:$CQ$5,CR$5,$D198:$CQ198)</f>
        <v/>
      </c>
      <c r="CS198" s="2891">
        <f>SUMIF($D$5:$CQ$5,CS$5,$D198:$CQ198)</f>
        <v/>
      </c>
      <c r="CT198" s="2891">
        <f>SUMIF($D$5:$CQ$5,CT$5,$D198:$CQ198)+SUMIF($D$5:$BI$5,CR$5,$D198:$BI198)</f>
        <v/>
      </c>
      <c r="CU198" s="2891">
        <f>+CR198-CS198</f>
        <v/>
      </c>
      <c r="CV198" s="2891">
        <f>+CR198-CT198</f>
        <v/>
      </c>
      <c r="CW198" s="2891">
        <f>SUMIF($D$5:$CQ$5,CW$5,$D198:$CQ198)</f>
        <v/>
      </c>
      <c r="CX198" s="37">
        <f>IFERROR(CR198/CW198-1, "-")</f>
        <v/>
      </c>
      <c r="CY198" s="1137" t="n"/>
      <c r="CZ198" s="3060" t="n">
        <v>138.3750715253333</v>
      </c>
      <c r="DA198" s="2891" t="n"/>
      <c r="DB198" s="2891" t="n"/>
      <c r="DC198" s="2891" t="n"/>
      <c r="DD198" s="2891" t="n">
        <v>72.74427800000001</v>
      </c>
      <c r="DE198" s="37">
        <f>+CZ198/DD198-1</f>
        <v/>
      </c>
      <c r="DF198" s="37">
        <f>+DA198/DD198-1</f>
        <v/>
      </c>
      <c r="DG198" s="722">
        <f>+DB198/DD198-1</f>
        <v/>
      </c>
      <c r="DH198" s="722">
        <f>+DC198/DD198-1</f>
        <v/>
      </c>
      <c r="DI198" s="3051" t="n"/>
      <c r="DJ198" s="3041">
        <f>SUM(D198,J198,P198,V198,AD198,AL198,AU198,BC198,BK198,BT198,CB198,CJ198)-CR198</f>
        <v/>
      </c>
      <c r="DK198" s="3041">
        <f>SUM(E198,K198,Q198,W198,AE198,AM198,AV198,BD198,BL198,BU198,CC198,CK198)-CS198</f>
        <v/>
      </c>
      <c r="DL198" s="3041">
        <f>SUM(G198,M198,S198,AA198,AI198,AR198,AZ198,BH198,BQ198,BY198,CG198,CO198)-CW198</f>
        <v/>
      </c>
      <c r="DM198" s="3041">
        <f>SUM(D198,J198,P198,V198,AD198,AL198,AU198,BC198,,BN198,BV198,CD198,CL198)-CT198</f>
        <v/>
      </c>
      <c r="DN198" s="3051" t="n"/>
      <c r="DO198" s="3051" t="n"/>
      <c r="DP198" s="3182" t="e">
        <v>#VALUE!</v>
      </c>
      <c r="DQ198" s="3053">
        <f>-CR198+DP198/10^6</f>
        <v/>
      </c>
      <c r="DR198" s="3041">
        <f>SUM(E198,K198,Q198,W198,AE198,AM198,AV198,BD198,BL198,BU198,CC198,CK198)-CS198</f>
        <v/>
      </c>
      <c r="DS198" s="3041">
        <f>SUM(D198,J198,P198,V198,AD198,AL198,AU198,BC198,,BN198,BV198,CD198,CL198)-CT198</f>
        <v/>
      </c>
      <c r="DT198" s="3054" t="n"/>
      <c r="DU198" s="863" t="n">
        <v>24.06888800000002</v>
      </c>
      <c r="DV198" s="3055">
        <f>DU198-CJ198</f>
        <v/>
      </c>
      <c r="DX198" s="2878">
        <f>(CS198-CZ198)*10^6</f>
        <v/>
      </c>
      <c r="DY198" s="2878">
        <f>(CT198-DC198)*10^6</f>
        <v/>
      </c>
      <c r="DZ198" s="2878">
        <f>(CW198-DD198)*10^6</f>
        <v/>
      </c>
      <c r="EB198" s="3056" t="n"/>
    </row>
    <row customHeight="1" ht="16.5" r="199" s="3">
      <c r="B199" s="112" t="inlineStr">
        <is>
          <t>Autres provisions</t>
        </is>
      </c>
      <c r="C199" s="1952" t="inlineStr">
        <is>
          <t>Opex193</t>
        </is>
      </c>
      <c r="D199" s="3139" t="n">
        <v>0</v>
      </c>
      <c r="E199" s="3140" t="n">
        <v>0</v>
      </c>
      <c r="F199" s="3140" t="n">
        <v>0</v>
      </c>
      <c r="G199" s="3140" t="n">
        <v>0</v>
      </c>
      <c r="H199" s="197" t="n"/>
      <c r="I199" s="1100" t="n"/>
      <c r="J199" s="3139" t="n">
        <v>0</v>
      </c>
      <c r="K199" s="3140" t="n">
        <v>0</v>
      </c>
      <c r="L199" s="3140" t="n">
        <v>0</v>
      </c>
      <c r="M199" s="3140" t="n">
        <v>0</v>
      </c>
      <c r="N199" s="197" t="n"/>
      <c r="O199" s="1100" t="n"/>
      <c r="P199" s="3139" t="n">
        <v>0</v>
      </c>
      <c r="Q199" s="3140" t="n">
        <v>0</v>
      </c>
      <c r="R199" s="3140" t="n">
        <v>0</v>
      </c>
      <c r="S199" s="3140" t="n">
        <v>0</v>
      </c>
      <c r="T199" s="197" t="n"/>
      <c r="U199" s="3141" t="n"/>
      <c r="V199" s="3139" t="n">
        <v>0</v>
      </c>
      <c r="W199" s="3140" t="n">
        <v>0</v>
      </c>
      <c r="X199" s="3140" t="n">
        <v>0</v>
      </c>
      <c r="Y199" s="3140" t="n">
        <v>0</v>
      </c>
      <c r="Z199" s="3140" t="n">
        <v>0</v>
      </c>
      <c r="AA199" s="3140" t="n">
        <v>0</v>
      </c>
      <c r="AB199" s="197" t="n"/>
      <c r="AC199" s="1100" t="n"/>
      <c r="AD199" s="3139" t="n">
        <v>0</v>
      </c>
      <c r="AE199" s="3140" t="n">
        <v>0</v>
      </c>
      <c r="AF199" s="3140" t="n">
        <v>0</v>
      </c>
      <c r="AG199" s="3140" t="n">
        <v>0</v>
      </c>
      <c r="AH199" s="3140" t="n">
        <v>0</v>
      </c>
      <c r="AI199" s="3140" t="n">
        <v>0</v>
      </c>
      <c r="AJ199" s="197" t="n"/>
      <c r="AK199" s="1100" t="n"/>
      <c r="AL199" s="3139" t="n">
        <v>0</v>
      </c>
      <c r="AM199" s="3140" t="n">
        <v>0</v>
      </c>
      <c r="AN199" s="3140" t="n">
        <v>0</v>
      </c>
      <c r="AO199" s="3140" t="n">
        <v>0</v>
      </c>
      <c r="AP199" s="3140" t="n">
        <v>0</v>
      </c>
      <c r="AQ199" s="3140" t="n">
        <v>0</v>
      </c>
      <c r="AR199" s="3140" t="n">
        <v>0</v>
      </c>
      <c r="AS199" s="197" t="n"/>
      <c r="AT199" s="3142" t="n"/>
      <c r="AU199" s="3139" t="n"/>
      <c r="AV199" s="3140" t="n"/>
      <c r="AW199" s="3140" t="n"/>
      <c r="AX199" s="3140" t="n"/>
      <c r="AY199" s="3140" t="n"/>
      <c r="AZ199" s="3140" t="n"/>
      <c r="BA199" s="197" t="n"/>
      <c r="BB199" s="1100" t="n"/>
      <c r="BC199" s="3139" t="n"/>
      <c r="BD199" s="3140" t="n"/>
      <c r="BE199" s="3140" t="n"/>
      <c r="BF199" s="3140" t="n"/>
      <c r="BG199" s="3140" t="n"/>
      <c r="BH199" s="3140" t="n"/>
      <c r="BI199" s="197" t="n"/>
      <c r="BJ199" s="3141" t="n"/>
      <c r="BK199" s="3139" t="n"/>
      <c r="BL199" s="3140" t="n"/>
      <c r="BM199" s="3140" t="n"/>
      <c r="BN199" s="3140" t="n"/>
      <c r="BO199" s="3140" t="n"/>
      <c r="BP199" s="3140" t="n"/>
      <c r="BQ199" s="3140" t="n"/>
      <c r="BR199" s="197" t="n"/>
      <c r="BS199" s="3141" t="n"/>
      <c r="BT199" s="3139" t="n"/>
      <c r="BU199" s="3140" t="n"/>
      <c r="BV199" s="3140" t="n"/>
      <c r="BW199" s="3140" t="n"/>
      <c r="BX199" s="3140" t="n"/>
      <c r="BY199" s="3140" t="n"/>
      <c r="BZ199" s="197" t="n"/>
      <c r="CA199" s="3028" t="n"/>
      <c r="CB199" s="3139" t="n"/>
      <c r="CC199" s="3140" t="n"/>
      <c r="CD199" s="3140" t="n"/>
      <c r="CE199" s="3140" t="n"/>
      <c r="CF199" s="3140" t="n"/>
      <c r="CG199" s="3140" t="n"/>
      <c r="CH199" s="197" t="n"/>
      <c r="CI199" s="3028" t="n"/>
      <c r="CJ199" s="3139" t="n"/>
      <c r="CK199" s="3140" t="n"/>
      <c r="CL199" s="3140" t="n"/>
      <c r="CM199" s="3140" t="n"/>
      <c r="CN199" s="3140" t="n"/>
      <c r="CO199" s="3140" t="n"/>
      <c r="CP199" s="197" t="n"/>
      <c r="CQ199" s="1100" t="n"/>
      <c r="CR199" s="3139">
        <f>SUMIF($D$5:$CQ$5,CR$5,$D199:$CQ199)</f>
        <v/>
      </c>
      <c r="CS199" s="3140">
        <f>SUMIF($D$5:$CQ$5,CS$5,$D199:$CQ199)</f>
        <v/>
      </c>
      <c r="CT199" s="3140">
        <f>SUMIF($D$5:$CQ$5,CT$5,$D199:$CQ199)+SUMIF($D$5:$BI$5,CR$5,$D199:$BI199)</f>
        <v/>
      </c>
      <c r="CU199" s="3140">
        <f>+CR199-CS199</f>
        <v/>
      </c>
      <c r="CV199" s="3140">
        <f>+CR199-CT199</f>
        <v/>
      </c>
      <c r="CW199" s="3140">
        <f>SUMIF($D$5:$CQ$5,CW$5,$D199:$CQ199)</f>
        <v/>
      </c>
      <c r="CX199" s="197">
        <f>IFERROR(CR199/CW199-1, "-")</f>
        <v/>
      </c>
      <c r="CY199" s="1137" t="n"/>
      <c r="CZ199" s="3143" t="n">
        <v>0</v>
      </c>
      <c r="DA199" s="3140" t="n"/>
      <c r="DB199" s="3140" t="n"/>
      <c r="DC199" s="3140" t="n"/>
      <c r="DD199" s="3140" t="n">
        <v>0</v>
      </c>
      <c r="DE199" s="197" t="n"/>
      <c r="DF199" s="197" t="n"/>
      <c r="DG199" s="407" t="n"/>
      <c r="DH199" s="407" t="n"/>
      <c r="DI199" s="3051" t="n"/>
      <c r="DJ199" s="3041">
        <f>SUM(D199,J199,P199,V199,AD199,AL199,AU199,BC199,BK199,BT199,CB199,CJ199)-CR199</f>
        <v/>
      </c>
      <c r="DK199" s="3041">
        <f>SUM(E199,K199,Q199,W199,AE199,AM199,AV199,BD199,BL199,BU199,CC199,CK199)-CS199</f>
        <v/>
      </c>
      <c r="DL199" s="3041">
        <f>SUM(G199,M199,S199,AA199,AI199,AR199,AZ199,BH199,BQ199,BY199,CG199,CO199)-CW199</f>
        <v/>
      </c>
      <c r="DM199" s="3041">
        <f>SUM(D199,J199,P199,V199,AD199,AL199,AU199,BC199,,BN199,BV199,CD199,CL199)-CT199</f>
        <v/>
      </c>
      <c r="DN199" s="3051" t="n"/>
      <c r="DO199" s="3051" t="n"/>
      <c r="DP199" s="3144" t="n"/>
      <c r="DQ199" s="3053">
        <f>-CR199+DP199/10^6</f>
        <v/>
      </c>
      <c r="DR199" s="3041">
        <f>SUM(E199,K199,Q199,W199,AE199,AM199,AV199,BD199,BL199,BU199,CC199,CK199)-CS199</f>
        <v/>
      </c>
      <c r="DS199" s="3041">
        <f>SUM(D199,J199,P199,V199,AD199,AL199,AU199,BC199,,BN199,BV199,CD199,CL199)-CT199</f>
        <v/>
      </c>
      <c r="DT199" s="3054" t="n"/>
      <c r="DU199" s="863" t="n"/>
      <c r="DV199" s="3055">
        <f>DU199-CJ199</f>
        <v/>
      </c>
      <c r="DX199" s="2878">
        <f>(CS199-CZ199)*10^6</f>
        <v/>
      </c>
      <c r="DY199" s="2878">
        <f>(CT199-DC199)*10^6</f>
        <v/>
      </c>
      <c r="DZ199" s="2878">
        <f>(CW199-DD199)*10^6</f>
        <v/>
      </c>
      <c r="EB199" s="3056" t="n"/>
    </row>
    <row collapsed="1" customHeight="1" ht="3.5" r="200" s="3">
      <c r="B200" s="1138" t="n"/>
      <c r="C200" s="1952" t="inlineStr">
        <is>
          <t>Opex194</t>
        </is>
      </c>
      <c r="D200" s="2975" t="n"/>
      <c r="E200" s="2891" t="n"/>
      <c r="F200" s="2891" t="n"/>
      <c r="G200" s="2891" t="n"/>
      <c r="H200" s="37" t="n"/>
      <c r="I200" s="1031" t="n"/>
      <c r="J200" s="2975" t="n"/>
      <c r="K200" s="2891" t="n"/>
      <c r="L200" s="2891" t="n"/>
      <c r="M200" s="2891" t="n"/>
      <c r="N200" s="37" t="n"/>
      <c r="O200" s="1031" t="n"/>
      <c r="P200" s="2975" t="n"/>
      <c r="Q200" s="2891" t="n"/>
      <c r="R200" s="2891" t="n"/>
      <c r="S200" s="2891" t="n"/>
      <c r="T200" s="37" t="n"/>
      <c r="U200" s="3058" t="n"/>
      <c r="V200" s="2975" t="n"/>
      <c r="W200" s="2891" t="n"/>
      <c r="X200" s="2891" t="n"/>
      <c r="Y200" s="2891" t="n"/>
      <c r="Z200" s="2891" t="n"/>
      <c r="AA200" s="2891" t="n"/>
      <c r="AB200" s="37" t="n"/>
      <c r="AC200" s="1031" t="n"/>
      <c r="AD200" s="2975" t="n"/>
      <c r="AE200" s="2891" t="n"/>
      <c r="AF200" s="2891" t="n"/>
      <c r="AG200" s="2891" t="n"/>
      <c r="AH200" s="2891" t="n"/>
      <c r="AI200" s="2891" t="n"/>
      <c r="AJ200" s="37" t="n"/>
      <c r="AK200" s="1031" t="n"/>
      <c r="AL200" s="2975" t="n"/>
      <c r="AM200" s="2891" t="n"/>
      <c r="AN200" s="2891" t="n"/>
      <c r="AO200" s="2891" t="n"/>
      <c r="AP200" s="2891" t="n"/>
      <c r="AQ200" s="2891" t="n"/>
      <c r="AR200" s="2891" t="n"/>
      <c r="AS200" s="37" t="n"/>
      <c r="AT200" s="3059" t="n"/>
      <c r="AU200" s="2975" t="n"/>
      <c r="AV200" s="2891" t="n"/>
      <c r="AW200" s="2891" t="n"/>
      <c r="AX200" s="2891" t="n"/>
      <c r="AY200" s="2891" t="n"/>
      <c r="AZ200" s="2891" t="n"/>
      <c r="BA200" s="37" t="n"/>
      <c r="BB200" s="1031" t="n"/>
      <c r="BC200" s="2975" t="n"/>
      <c r="BD200" s="2891" t="n"/>
      <c r="BE200" s="2891" t="n"/>
      <c r="BF200" s="2891" t="n"/>
      <c r="BG200" s="2891" t="n"/>
      <c r="BH200" s="2891" t="n"/>
      <c r="BI200" s="37" t="n"/>
      <c r="BJ200" s="3058" t="n"/>
      <c r="BK200" s="2975" t="n"/>
      <c r="BL200" s="2891" t="n"/>
      <c r="BM200" s="2891" t="n"/>
      <c r="BN200" s="2891" t="n"/>
      <c r="BO200" s="2891" t="n"/>
      <c r="BP200" s="2891" t="n"/>
      <c r="BQ200" s="2891" t="n"/>
      <c r="BR200" s="37" t="n"/>
      <c r="BS200" s="3058" t="n"/>
      <c r="BT200" s="2975" t="n"/>
      <c r="BU200" s="2891" t="n"/>
      <c r="BV200" s="2891" t="n"/>
      <c r="BW200" s="2891" t="n"/>
      <c r="BX200" s="2891" t="n"/>
      <c r="BY200" s="2891" t="n"/>
      <c r="BZ200" s="37" t="n"/>
      <c r="CA200" s="3028" t="n"/>
      <c r="CB200" s="2975" t="n"/>
      <c r="CC200" s="2891" t="n"/>
      <c r="CD200" s="2891" t="n"/>
      <c r="CE200" s="2891" t="n"/>
      <c r="CF200" s="2891" t="n"/>
      <c r="CG200" s="2891" t="n"/>
      <c r="CH200" s="37" t="n"/>
      <c r="CI200" s="3028" t="n"/>
      <c r="CJ200" s="2975" t="n"/>
      <c r="CK200" s="2891" t="n"/>
      <c r="CL200" s="2891" t="n"/>
      <c r="CM200" s="2891" t="n"/>
      <c r="CN200" s="2891" t="n"/>
      <c r="CO200" s="2891" t="n"/>
      <c r="CP200" s="37" t="n"/>
      <c r="CQ200" s="1031" t="n"/>
      <c r="CR200" s="2975" t="n"/>
      <c r="CS200" s="2891" t="n"/>
      <c r="CT200" s="2891">
        <f>SUMIF($D$5:$CQ$5,CT$5,$D200:$CQ200)+SUMIF($D$5:$BI$5,CR$5,$D200:$BI200)</f>
        <v/>
      </c>
      <c r="CU200" s="2891" t="n"/>
      <c r="CV200" s="2891" t="n"/>
      <c r="CW200" s="2891" t="n"/>
      <c r="CX200" s="37">
        <f>IFERROR(CR200/CW200-1, "-")</f>
        <v/>
      </c>
      <c r="CY200" s="1137" t="n"/>
      <c r="CZ200" s="3060" t="n"/>
      <c r="DA200" s="2891" t="n"/>
      <c r="DB200" s="2891" t="n"/>
      <c r="DC200" s="2891" t="n"/>
      <c r="DD200" s="2891" t="n"/>
      <c r="DE200" s="37" t="n"/>
      <c r="DF200" s="37" t="n"/>
      <c r="DG200" s="722" t="n"/>
      <c r="DH200" s="722" t="n"/>
      <c r="DI200" s="3051" t="n"/>
      <c r="DJ200" s="3041">
        <f>SUM(D200,J200,P200,V200,AD200,AL200,AU200,BC200,BK200,BT200,CB200,CJ200)-CR200</f>
        <v/>
      </c>
      <c r="DK200" s="3041">
        <f>SUM(E200,K200,Q200,W200,AE200,AM200,AV200,BD200,BL200,BU200,CC200,CK200)-CS200</f>
        <v/>
      </c>
      <c r="DL200" s="3041">
        <f>SUM(G200,M200,S200,AA200,AI200,AR200,AZ200,BH200,BQ200,BY200,CG200,CO200)-CW200</f>
        <v/>
      </c>
      <c r="DM200" s="3041">
        <f>SUM(D200,J200,P200,V200,AD200,AL200,AU200,BC200,,BN200,BV200,CD200,CL200)-CT200</f>
        <v/>
      </c>
      <c r="DN200" s="3051" t="n"/>
      <c r="DO200" s="3051" t="n"/>
      <c r="DP200" s="3061" t="n"/>
      <c r="DQ200" s="3053">
        <f>-CR200+DP200/10^6</f>
        <v/>
      </c>
      <c r="DR200" s="3041">
        <f>SUM(E200,K200,Q200,W200,AE200,AM200,AV200,BD200,BL200,BU200,CC200,CK200)-CS200</f>
        <v/>
      </c>
      <c r="DS200" s="3041">
        <f>SUM(D200,J200,P200,V200,AD200,AL200,AU200,BC200,,BN200,BV200,CD200,CL200)-CT200</f>
        <v/>
      </c>
      <c r="DT200" s="3054" t="n"/>
      <c r="DU200" s="863" t="n"/>
      <c r="DV200" s="3055">
        <f>DU200-CJ200</f>
        <v/>
      </c>
      <c r="DX200" s="2878">
        <f>(CS200-CZ200)*10^6</f>
        <v/>
      </c>
      <c r="DY200" s="2878">
        <f>(CT200-DC200)*10^6</f>
        <v/>
      </c>
      <c r="DZ200" s="2878">
        <f>(CW200-DD200)*10^6</f>
        <v/>
      </c>
      <c r="EB200" s="3056" t="n"/>
    </row>
    <row customHeight="1" ht="21" r="201" s="3" thickBot="1">
      <c r="B201" s="3062" t="inlineStr">
        <is>
          <t>Ecart de change sur exploitation</t>
        </is>
      </c>
      <c r="C201" s="1952" t="inlineStr">
        <is>
          <t>Opex195</t>
        </is>
      </c>
      <c r="D201" s="3183" t="n">
        <v>0.000763</v>
      </c>
      <c r="E201" s="3184" t="n">
        <v>0</v>
      </c>
      <c r="F201" s="3185" t="n">
        <v>0.000763</v>
      </c>
      <c r="G201" s="3186" t="n">
        <v>0.000712</v>
      </c>
      <c r="H201" s="1517" t="n">
        <v>0.07162921348314621</v>
      </c>
      <c r="I201" s="2050" t="n"/>
      <c r="J201" s="3183" t="n">
        <v>1.121696</v>
      </c>
      <c r="K201" s="3184" t="n">
        <v>0</v>
      </c>
      <c r="L201" s="3185" t="n">
        <v>1.121696</v>
      </c>
      <c r="M201" s="3186" t="n">
        <v>-0.054641</v>
      </c>
      <c r="N201" s="1517" t="n">
        <v>-21.5284676341941</v>
      </c>
      <c r="O201" s="1073" t="n"/>
      <c r="P201" s="3183" t="n">
        <v>-0.001711</v>
      </c>
      <c r="Q201" s="3184" t="n">
        <v>0</v>
      </c>
      <c r="R201" s="3185" t="n">
        <v>-0.001711</v>
      </c>
      <c r="S201" s="3186" t="n">
        <v>0.021947</v>
      </c>
      <c r="T201" s="1517" t="n">
        <v>-1.077960541304051</v>
      </c>
      <c r="U201" s="3187" t="n"/>
      <c r="V201" s="3183" t="n">
        <v>-0.011068</v>
      </c>
      <c r="W201" s="3184" t="n">
        <v>0</v>
      </c>
      <c r="X201" s="3184" t="n">
        <v>0</v>
      </c>
      <c r="Y201" s="3184" t="n">
        <v>-0.011068</v>
      </c>
      <c r="Z201" s="3184" t="n">
        <v>-0.011068</v>
      </c>
      <c r="AA201" s="3186" t="n">
        <v>0.001503</v>
      </c>
      <c r="AB201" s="1517" t="n">
        <v>-8.36393878908849</v>
      </c>
      <c r="AC201" s="1519" t="n"/>
      <c r="AD201" s="3183" t="n">
        <v>0.000365</v>
      </c>
      <c r="AE201" s="3184" t="n">
        <v>0</v>
      </c>
      <c r="AF201" s="3184" t="n">
        <v>0</v>
      </c>
      <c r="AG201" s="3184" t="n">
        <v>0.000365</v>
      </c>
      <c r="AH201" s="3184" t="n">
        <v>0.000365</v>
      </c>
      <c r="AI201" s="3186" t="n">
        <v>0.000664</v>
      </c>
      <c r="AJ201" s="1517" t="n">
        <v>-0.4503012048192772</v>
      </c>
      <c r="AK201" s="1519" t="n"/>
      <c r="AL201" s="3183" t="n">
        <v>0</v>
      </c>
      <c r="AM201" s="3184" t="n">
        <v>0</v>
      </c>
      <c r="AN201" s="3184" t="n">
        <v>0</v>
      </c>
      <c r="AO201" s="3184" t="n">
        <v>0</v>
      </c>
      <c r="AP201" s="3184" t="n">
        <v>0</v>
      </c>
      <c r="AQ201" s="3184" t="n">
        <v>0</v>
      </c>
      <c r="AR201" s="3186" t="n">
        <v>1.279235</v>
      </c>
      <c r="AS201" s="1517" t="n">
        <v>-1</v>
      </c>
      <c r="AT201" s="3188" t="n"/>
      <c r="AU201" s="3183" t="n"/>
      <c r="AV201" s="3184" t="n"/>
      <c r="AW201" s="3184" t="n"/>
      <c r="AX201" s="3184" t="n"/>
      <c r="AY201" s="3184" t="n"/>
      <c r="AZ201" s="3186" t="n"/>
      <c r="BA201" s="1517" t="n"/>
      <c r="BB201" s="1519" t="n"/>
      <c r="BC201" s="3183" t="n"/>
      <c r="BD201" s="3184" t="n"/>
      <c r="BE201" s="3184" t="n"/>
      <c r="BF201" s="3184" t="n"/>
      <c r="BG201" s="3184" t="n"/>
      <c r="BH201" s="3186" t="n"/>
      <c r="BI201" s="1517" t="n"/>
      <c r="BJ201" s="3189" t="n"/>
      <c r="BK201" s="3183" t="n"/>
      <c r="BL201" s="3184" t="n"/>
      <c r="BM201" s="3184" t="n"/>
      <c r="BN201" s="3184" t="n"/>
      <c r="BO201" s="3184" t="n"/>
      <c r="BP201" s="3184" t="n"/>
      <c r="BQ201" s="3186" t="n"/>
      <c r="BR201" s="1517" t="n"/>
      <c r="BS201" s="3189" t="n"/>
      <c r="BT201" s="3183" t="n"/>
      <c r="BU201" s="3184" t="n"/>
      <c r="BV201" s="3184" t="n"/>
      <c r="BW201" s="3184" t="n"/>
      <c r="BX201" s="3184" t="n"/>
      <c r="BY201" s="3186" t="n"/>
      <c r="BZ201" s="1517" t="n"/>
      <c r="CA201" s="3190" t="n"/>
      <c r="CB201" s="3183" t="n"/>
      <c r="CC201" s="3184" t="n"/>
      <c r="CD201" s="3184" t="n"/>
      <c r="CE201" s="3184" t="n"/>
      <c r="CF201" s="3184" t="n"/>
      <c r="CG201" s="3186" t="n"/>
      <c r="CH201" s="1517" t="n"/>
      <c r="CI201" s="3190" t="n"/>
      <c r="CJ201" s="3183" t="n"/>
      <c r="CK201" s="3184" t="n"/>
      <c r="CL201" s="3184" t="n"/>
      <c r="CM201" s="3184" t="n"/>
      <c r="CN201" s="3184" t="n"/>
      <c r="CO201" s="3186" t="n"/>
      <c r="CP201" s="1517" t="n"/>
      <c r="CQ201" s="1519" t="n"/>
      <c r="CR201" s="3183">
        <f>SUMIF($D$5:$CQ$5,CR$5,$D201:$CQ201)</f>
        <v/>
      </c>
      <c r="CS201" s="3044">
        <f>SUMIF($D$5:$CQ$5,CS$5,$D201:$CQ201)</f>
        <v/>
      </c>
      <c r="CT201" s="3044">
        <f>SUMIF($D$5:$CQ$5,CT$5,$D201:$CQ201)+SUMIF($D$5:$BI$5,CR$5,$D201:$BI201)</f>
        <v/>
      </c>
      <c r="CU201" s="3044">
        <f>+CR201-CS201</f>
        <v/>
      </c>
      <c r="CV201" s="3044">
        <f>+CR201-CT201</f>
        <v/>
      </c>
      <c r="CW201" s="3044">
        <f>SUMIF($D$5:$CQ$5,CW$5,$D201:$CQ201)</f>
        <v/>
      </c>
      <c r="CX201" s="199">
        <f>IFERROR(CR201/CW201-1, "-")</f>
        <v/>
      </c>
      <c r="CY201" s="1888" t="n"/>
      <c r="CZ201" s="3191" t="n">
        <v>0</v>
      </c>
      <c r="DA201" s="3184" t="n"/>
      <c r="DB201" s="3184" t="n"/>
      <c r="DC201" s="3184" t="n"/>
      <c r="DD201" s="3184" t="n">
        <v>2.603275</v>
      </c>
      <c r="DE201" s="2054">
        <f>+CZ201/DD201-1</f>
        <v/>
      </c>
      <c r="DF201" s="2054">
        <f>+DA201/DD201-1</f>
        <v/>
      </c>
      <c r="DG201" s="2276">
        <f>+DB201/DD201-1</f>
        <v/>
      </c>
      <c r="DH201" s="2276">
        <f>+DC201/DD201-1</f>
        <v/>
      </c>
      <c r="DI201" s="3051" t="n"/>
      <c r="DJ201" s="3041">
        <f>SUM(D201,J201,P201,V201,AD201,AL201,AU201,BC201,BK201,BT201,CB201,CJ201)-CR201</f>
        <v/>
      </c>
      <c r="DK201" s="3041">
        <f>SUM(E201,K201,Q201,W201,AE201,AM201,AV201,BD201,BL201,BU201,CC201,CK201)-CS201</f>
        <v/>
      </c>
      <c r="DL201" s="3041">
        <f>SUM(G201,M201,S201,AA201,AI201,AR201,AZ201,BH201,BQ201,BY201,CG201,CO201)-CW201</f>
        <v/>
      </c>
      <c r="DM201" s="3041">
        <f>SUM(D201,J201,P201,V201,AD201,AL201,AU201,BC201,,BN201,BV201,CD201,CL201)-CT201</f>
        <v/>
      </c>
      <c r="DN201" s="3051" t="n"/>
      <c r="DO201" s="3051" t="n"/>
      <c r="DP201" s="3192" t="n">
        <v>456255</v>
      </c>
      <c r="DQ201" s="3053">
        <f>-CR201+DP201/10^6</f>
        <v/>
      </c>
      <c r="DR201" s="3041">
        <f>SUM(E201,K201,Q201,W201,AE201,AM201,AV201,BD201,BL201,BU201,CC201,CK201)-CS201</f>
        <v/>
      </c>
      <c r="DS201" s="3041">
        <f>SUM(D201,J201,P201,V201,AD201,AL201,AU201,BC201,,BN201,BV201,CD201,CL201)-CT201</f>
        <v/>
      </c>
      <c r="DT201" s="3054" t="n"/>
      <c r="DU201" s="863" t="n">
        <v>2.019243</v>
      </c>
      <c r="DV201" s="3055">
        <f>DU201-CJ201</f>
        <v/>
      </c>
      <c r="DX201" s="2878">
        <f>(CS201-CZ201)*10^6</f>
        <v/>
      </c>
      <c r="DY201" s="2878">
        <f>(CT201-DC201)*10^6</f>
        <v/>
      </c>
      <c r="DZ201" s="2878">
        <f>(CW201-DD201)*10^6</f>
        <v/>
      </c>
      <c r="EB201" s="3056" t="n"/>
    </row>
    <row customFormat="1" customHeight="1" ht="12" r="202" s="3193">
      <c r="A202" s="3193" t="n"/>
      <c r="B202" s="3194" t="n"/>
      <c r="C202" s="3194" t="n"/>
      <c r="D202" s="3194" t="n"/>
      <c r="E202" s="3194" t="n"/>
      <c r="F202" s="3194" t="n"/>
      <c r="G202" s="3194" t="n"/>
      <c r="H202" s="3194" t="n"/>
      <c r="I202" s="3194" t="n"/>
      <c r="J202" s="3195" t="n"/>
      <c r="K202" s="3195" t="n"/>
      <c r="L202" s="3195" t="n"/>
      <c r="M202" s="3195" t="n"/>
      <c r="N202" s="2510" t="n"/>
      <c r="O202" s="2510" t="n"/>
      <c r="P202" s="2511" t="n"/>
      <c r="Q202" s="2510" t="n"/>
      <c r="R202" s="2510" t="n"/>
      <c r="S202" s="2510" t="n"/>
      <c r="T202" s="2510" t="n"/>
      <c r="U202" s="2510" t="n"/>
      <c r="V202" s="2510" t="n"/>
      <c r="W202" s="2510" t="n"/>
      <c r="X202" s="2510" t="n"/>
      <c r="Y202" s="2510" t="n"/>
      <c r="Z202" s="2510" t="n"/>
      <c r="AA202" s="2510" t="n"/>
      <c r="AB202" s="2510" t="n"/>
      <c r="AC202" s="62" t="n"/>
      <c r="AD202" s="62" t="n"/>
      <c r="AE202" s="62" t="n"/>
      <c r="AF202" s="62" t="n"/>
      <c r="AG202" s="62" t="n"/>
      <c r="AH202" s="62" t="n"/>
      <c r="AI202" s="62" t="n"/>
      <c r="AJ202" s="62" t="n"/>
      <c r="AK202" s="62" t="n"/>
      <c r="AL202" s="62" t="n"/>
      <c r="AM202" s="62" t="n"/>
      <c r="AN202" s="62" t="n"/>
      <c r="AO202" s="62" t="n"/>
      <c r="AP202" s="62" t="n"/>
      <c r="AQ202" s="62" t="n"/>
      <c r="AR202" s="62" t="n"/>
      <c r="AS202" s="62" t="n"/>
      <c r="AT202" s="62" t="n"/>
      <c r="AU202" s="62" t="n"/>
      <c r="AV202" s="62" t="n"/>
      <c r="AW202" s="62" t="n"/>
      <c r="AX202" s="62" t="n"/>
      <c r="AY202" s="62" t="n"/>
      <c r="AZ202" s="62" t="n"/>
      <c r="BA202" s="62" t="n"/>
      <c r="BB202" s="62" t="n"/>
      <c r="BC202" s="62" t="n"/>
      <c r="BD202" s="62" t="n"/>
      <c r="BE202" s="62" t="n"/>
      <c r="BF202" s="62" t="n"/>
      <c r="BG202" s="62" t="n"/>
      <c r="BH202" s="62" t="n"/>
      <c r="BI202" s="62" t="n"/>
      <c r="BJ202" s="62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  <c r="CA202" s="62" t="n"/>
      <c r="CB202" s="62" t="n"/>
      <c r="CC202" s="62" t="n"/>
      <c r="CD202" s="62" t="n"/>
      <c r="CE202" s="62" t="n"/>
      <c r="CF202" s="62" t="n"/>
      <c r="CG202" s="62" t="n"/>
      <c r="CH202" s="62" t="n"/>
      <c r="CI202" s="62" t="n"/>
      <c r="CJ202" s="62" t="n"/>
      <c r="CK202" s="62" t="n"/>
      <c r="CL202" s="62" t="n"/>
      <c r="CM202" s="62" t="n"/>
      <c r="CN202" s="62" t="n"/>
      <c r="CO202" s="62" t="n"/>
      <c r="CP202" s="62" t="n"/>
      <c r="CQ202" s="3196" t="n"/>
      <c r="CR202" s="3197">
        <f>CR7-SUM(CJ7,CB7,BT7,BK7,BC7,AU7,AL7,AD7,V7,P7,J7,D7)</f>
        <v/>
      </c>
      <c r="CS202" s="3197">
        <f>CS7-SUM(CK7,CC7,BU7,BL7,BD7,AV7,AM7,AE7,W7,Q7,K7,E7)</f>
        <v/>
      </c>
      <c r="CT202" s="2947" t="n"/>
      <c r="CU202" s="2977" t="n"/>
      <c r="CV202" s="2977" t="n"/>
      <c r="CW202" s="2977" t="n"/>
      <c r="CX202" s="3196" t="n"/>
      <c r="CY202" s="3196" t="n"/>
      <c r="CZ202" s="3196" t="n"/>
      <c r="DA202" s="2977" t="n"/>
      <c r="DB202" s="2977" t="n"/>
      <c r="DC202" s="2988" t="n"/>
      <c r="DD202" s="2977" t="n"/>
      <c r="DE202" s="3196" t="n"/>
      <c r="DF202" s="3196" t="n"/>
      <c r="DG202" s="3198" t="n"/>
      <c r="DH202" s="3198" t="n"/>
      <c r="DI202" s="3199" t="n"/>
      <c r="DJ202" s="3199" t="n"/>
      <c r="DK202" s="3199" t="n"/>
      <c r="DL202" s="3199" t="n"/>
      <c r="DM202" s="3199" t="n"/>
      <c r="DN202" s="3199" t="n"/>
      <c r="DO202" s="3199" t="n"/>
      <c r="DP202" s="2512" t="n"/>
      <c r="DQ202" s="2982" t="n"/>
      <c r="DR202" s="3041" t="n"/>
      <c r="DS202" s="3200" t="n"/>
      <c r="DT202" s="3054" t="n"/>
      <c r="DV202" s="3054" t="n"/>
      <c r="DX202" s="2878">
        <f>(CS202-CZ202)*10^6</f>
        <v/>
      </c>
      <c r="DY202" s="2878">
        <f>(CT202-DC202)*10^6</f>
        <v/>
      </c>
      <c r="DZ202" s="2878">
        <f>(CW202-DD202)*10^6</f>
        <v/>
      </c>
    </row>
    <row r="203">
      <c r="CR203" s="3197">
        <f>SUM(CR201,CR184,CR167,CR113,CR57,CR40,CR9)-CR7</f>
        <v/>
      </c>
      <c r="CS203" s="3197" t="n"/>
      <c r="CZ203" s="3197" t="n">
        <v>0</v>
      </c>
      <c r="DB203" s="16" t="n"/>
      <c r="DV203" s="3054" t="n"/>
    </row>
    <row r="204">
      <c r="CR204" s="3197" t="n"/>
      <c r="DV204" s="3054" t="n"/>
    </row>
    <row r="205">
      <c r="DV205" s="3054" t="n"/>
    </row>
    <row r="206">
      <c r="DV206" s="3054" t="n"/>
    </row>
    <row r="207">
      <c r="DV207" s="3054" t="n"/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14">
    <mergeCell ref="CZ4:DH4"/>
    <mergeCell ref="CJ4:CP4"/>
    <mergeCell ref="D4:H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errors="blank" orientation="landscape" paperSize="9" scale="12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Feuil4">
    <outlinePr summaryBelow="1" summaryRight="1"/>
    <pageSetUpPr fitToPage="1"/>
  </sheetPr>
  <dimension ref="A1:HL313"/>
  <sheetViews>
    <sheetView showGridLines="0" view="pageBreakPreview" workbookViewId="0" zoomScale="70" zoomScaleNormal="100" zoomScaleSheetLayoutView="70">
      <pane activePane="bottomRight" state="frozen" topLeftCell="CP157" xSplit="3" ySplit="7"/>
      <selection activeCell="CJ143" pane="topRight" sqref="CJ143"/>
      <selection activeCell="CJ143" pane="bottomLeft" sqref="CJ143"/>
      <selection activeCell="CT168" pane="bottomRight" sqref="CT168"/>
    </sheetView>
  </sheetViews>
  <sheetFormatPr baseColWidth="10" customHeight="1" defaultColWidth="11.5" defaultRowHeight="12.75" outlineLevelRow="1"/>
  <cols>
    <col customWidth="1" max="1" min="1" style="3" width="17.83203125"/>
    <col customWidth="1" max="2" min="2" style="3" width="25.83203125"/>
    <col collapsed="1" customWidth="1" hidden="1" max="3" min="3" style="3" width="8.5"/>
    <col customWidth="1" hidden="1" max="5" min="4" style="3" width="11.5"/>
    <col customWidth="1" hidden="1" max="5" min="5" style="3" width="13"/>
    <col customWidth="1" hidden="1" max="6" min="6" style="3" width="10.5"/>
    <col customWidth="1" hidden="1" max="7" min="7" style="3" width="11.6640625"/>
    <col customWidth="1" hidden="1" max="8" min="8" style="16" width="7.5"/>
    <col customWidth="1" hidden="1" max="9" min="9" style="3" width="0.33203125"/>
    <col customWidth="1" hidden="1" max="10" min="10" style="16" width="13.83203125"/>
    <col customWidth="1" hidden="1" max="11" min="11" style="3" width="11"/>
    <col customWidth="1" hidden="1" max="12" min="12" style="3" width="9.33203125"/>
    <col customWidth="1" hidden="1" max="13" min="13" style="3" width="10.5"/>
    <col customWidth="1" hidden="1" max="14" min="14" style="63" width="10.5"/>
    <col customWidth="1" hidden="1" max="15" min="15" style="3" width="0.33203125"/>
    <col customWidth="1" hidden="1" max="16" min="16" style="3" width="14.1640625"/>
    <col customWidth="1" hidden="1" max="17" min="17" style="3" width="11.83203125"/>
    <col customWidth="1" hidden="1" max="18" min="18" style="3" width="9.6640625"/>
    <col customWidth="1" hidden="1" max="19" min="19" style="3" width="12"/>
    <col customWidth="1" hidden="1" max="20" min="20" style="16" width="9.6640625"/>
    <col customWidth="1" hidden="1" max="21" min="21" style="3" width="0.1640625"/>
    <col customWidth="1" hidden="1" max="24" min="22" style="3" width="10.6640625"/>
    <col customWidth="1" hidden="1" max="23" min="23" style="3" width="13"/>
    <col customWidth="1" hidden="1" max="24" min="24" style="3" width="13"/>
    <col customWidth="1" hidden="1" max="25" min="25" style="3" width="10.1640625"/>
    <col customWidth="1" hidden="1" max="26" min="26" style="3" width="8.5"/>
    <col customWidth="1" hidden="1" max="27" min="27" style="3" width="10.6640625"/>
    <col customWidth="1" hidden="1" max="28" min="28" style="62" width="10.6640625"/>
    <col customWidth="1" hidden="1" max="29" min="29" style="62" width="0.33203125"/>
    <col customWidth="1" hidden="1" max="32" min="30" style="62" width="12.5"/>
    <col customWidth="1" hidden="1" max="31" min="31" style="3" width="13"/>
    <col customWidth="1" hidden="1" max="32" min="32" style="3" width="13"/>
    <col customWidth="1" hidden="1" max="33" min="33" style="62" width="10.5"/>
    <col customWidth="1" hidden="1" max="34" min="34" style="62" width="10.1640625"/>
    <col customWidth="1" hidden="1" max="35" min="35" style="62" width="14.6640625"/>
    <col customWidth="1" hidden="1" max="36" min="36" style="62" width="8.6640625"/>
    <col customWidth="1" hidden="1" max="37" min="37" style="62" width="0.33203125"/>
    <col customWidth="1" max="38" min="38" style="62" width="13.5"/>
    <col customWidth="1" max="39" min="39" style="62" width="11.5"/>
    <col customWidth="1" max="43" min="40" style="62" width="11"/>
    <col customWidth="1" max="44" min="44" style="62" width="13.83203125"/>
    <col customWidth="1" max="45" min="45" style="62" width="8.6640625"/>
    <col customWidth="1" max="46" min="46" style="62" width="0.1640625"/>
    <col customWidth="1" hidden="1" max="47" min="47" style="2949" width="10.1640625"/>
    <col customWidth="1" hidden="1" max="52" min="48" style="62" width="10.5"/>
    <col customWidth="1" hidden="1" max="49" min="49" style="3" width="13"/>
    <col customWidth="1" hidden="1" max="50" min="50" style="3" width="13"/>
    <col customWidth="1" hidden="1" max="51" min="51" style="3" width="13"/>
    <col customWidth="1" hidden="1" max="52" min="52" style="3" width="13"/>
    <col customWidth="1" hidden="1" max="53" min="53" style="62" width="8.6640625"/>
    <col customWidth="1" hidden="1" max="54" min="54" style="62" width="0.1640625"/>
    <col customWidth="1" hidden="1" max="55" min="55" style="62" width="15.1640625"/>
    <col customWidth="1" hidden="1" max="57" min="56" style="62" width="12.5"/>
    <col customWidth="1" hidden="1" max="57" min="57" style="3" width="13"/>
    <col customWidth="1" hidden="1" max="59" min="58" style="62" width="11.83203125"/>
    <col customWidth="1" hidden="1" max="59" min="59" style="3" width="13"/>
    <col customWidth="1" hidden="1" max="60" min="60" style="62" width="12.33203125"/>
    <col customWidth="1" hidden="1" max="61" min="61" style="62" width="9.5"/>
    <col customWidth="1" hidden="1" max="62" min="62" style="62" width="0.33203125"/>
    <col customWidth="1" hidden="1" max="63" min="63" style="2949" width="8.83203125"/>
    <col customWidth="1" hidden="1" max="64" min="64" style="62" width="15.5"/>
    <col customWidth="1" hidden="1" max="66" min="65" style="62" width="11"/>
    <col customWidth="1" hidden="1" max="66" min="66" style="3" width="13"/>
    <col customWidth="1" hidden="1" max="67" min="67" style="62" width="10.5"/>
    <col customWidth="1" hidden="1" max="68" min="68" style="62" width="10.1640625"/>
    <col customWidth="1" hidden="1" max="69" min="69" style="62" width="15"/>
    <col customWidth="1" hidden="1" max="70" min="70" style="62" width="7.83203125"/>
    <col customWidth="1" hidden="1" max="71" min="71" style="62" width="0.5"/>
    <col customWidth="1" hidden="1" max="72" min="72" style="62" width="10.33203125"/>
    <col customWidth="1" hidden="1" max="74" min="73" style="62" width="11"/>
    <col customWidth="1" hidden="1" max="74" min="74" style="3" width="13"/>
    <col customWidth="1" hidden="1" max="75" min="75" style="62" width="10.5"/>
    <col customWidth="1" hidden="1" max="76" min="76" style="62" width="9.33203125"/>
    <col customWidth="1" hidden="1" max="77" min="77" style="62" width="11"/>
    <col customWidth="1" hidden="1" max="78" min="78" style="62" width="7.6640625"/>
    <col customWidth="1" hidden="1" max="79" min="79" style="62" width="0.1640625"/>
    <col customWidth="1" hidden="1" max="80" min="80" style="62" width="8.6640625"/>
    <col customWidth="1" hidden="1" max="81" min="81" style="62" width="10.5"/>
    <col customWidth="1" hidden="1" max="82" min="82" style="62" width="12.33203125"/>
    <col customWidth="1" hidden="1" max="83" min="83" style="62" width="11"/>
    <col customWidth="1" hidden="1" max="84" min="84" style="62" width="10.1640625"/>
    <col customWidth="1" hidden="1" max="85" min="85" style="62" width="10.5"/>
    <col customWidth="1" hidden="1" max="86" min="86" style="62" width="7.6640625"/>
    <col customWidth="1" hidden="1" max="87" min="87" style="62" width="0.5"/>
    <col customWidth="1" hidden="1" max="88" min="88" style="2981" width="10.33203125"/>
    <col customWidth="1" hidden="1" max="89" min="89" style="62" width="11.6640625"/>
    <col customWidth="1" hidden="1" max="90" min="90" style="62" width="11.5"/>
    <col customWidth="1" hidden="1" max="91" min="91" style="62" width="10.5"/>
    <col customWidth="1" hidden="1" max="93" min="92" style="62" width="11"/>
    <col customWidth="1" hidden="1" max="93" min="93" style="3" width="13"/>
    <col customWidth="1" hidden="1" max="94" min="94" style="63" width="13.5"/>
    <col customWidth="1" hidden="1" max="95" min="95" style="62" width="0.33203125"/>
    <col bestFit="1" customWidth="1" max="96" min="96" style="2977" width="13"/>
    <col customWidth="1" max="97" min="97" style="2977" width="13.5"/>
    <col customWidth="1" max="98" min="98" style="2977" width="13.33203125"/>
    <col customWidth="1" max="99" min="99" style="2977" width="11.83203125"/>
    <col customWidth="1" max="100" min="100" style="2977" width="11.6640625"/>
    <col customWidth="1" max="101" min="101" style="2977" width="12.83203125"/>
    <col customWidth="1" max="102" min="102" style="16" width="7.6640625"/>
    <col customWidth="1" max="103" min="103" style="3" width="0.33203125"/>
    <col customWidth="1" max="104" min="104" style="2973" width="12.6640625"/>
    <col customWidth="1" max="105" min="105" style="2973" width="12.5"/>
    <col customWidth="1" max="106" min="106" style="2973" width="13"/>
    <col collapsed="1" customWidth="1" max="107" min="107" style="2973" width="12.5"/>
    <col customWidth="1" max="108" min="108" style="2973" width="13"/>
    <col customWidth="1" max="110" min="109" style="62" width="10.5"/>
    <col bestFit="1" customWidth="1" max="111" min="111" style="62" width="10.5"/>
    <col customWidth="1" max="112" min="112" style="62" width="10.5"/>
    <col customWidth="1" max="113" min="113" style="323" width="11.5"/>
    <col customWidth="1" max="114" min="114" style="2949" width="11.5"/>
    <col customWidth="1" max="115" min="115" style="3" width="11.5"/>
    <col customWidth="1" hidden="1" max="117" min="116" style="3" width="11.5"/>
    <col customWidth="1" hidden="1" max="118" min="118" style="3" width="21"/>
    <col customWidth="1" hidden="1" max="121" min="119" style="3" width="13"/>
  </cols>
  <sheetData>
    <row customFormat="1" customHeight="1" ht="15.5" r="1" s="62">
      <c r="C1" s="62" t="n"/>
      <c r="D1" s="62" t="n"/>
      <c r="E1" s="62" t="n"/>
      <c r="F1" s="62" t="n"/>
      <c r="G1" s="62" t="n"/>
      <c r="H1" s="63" t="n"/>
      <c r="I1" s="62" t="n"/>
      <c r="J1" s="2981" t="n"/>
      <c r="K1" s="62" t="n"/>
      <c r="L1" s="62" t="n"/>
      <c r="M1" s="62" t="n"/>
      <c r="N1" s="63" t="n"/>
      <c r="O1" s="62" t="n"/>
      <c r="P1" s="1917">
        <f>#REF!</f>
        <v/>
      </c>
      <c r="Q1" s="1917" t="n"/>
      <c r="R1" s="1917" t="n"/>
      <c r="S1" s="62" t="n"/>
      <c r="T1" s="63" t="n"/>
      <c r="U1" s="62" t="n"/>
      <c r="W1" s="62" t="n"/>
      <c r="X1" s="62" t="n"/>
      <c r="Y1" s="3201">
        <f>Y8/W8</f>
        <v/>
      </c>
      <c r="Z1" s="3201">
        <f>Z8/X8</f>
        <v/>
      </c>
      <c r="AA1" s="62" t="n"/>
      <c r="AB1" s="62" t="n"/>
      <c r="AC1" s="62" t="n"/>
      <c r="AD1" s="62" t="n"/>
      <c r="AE1" s="62" t="n"/>
      <c r="AF1" s="62" t="n"/>
      <c r="AG1" s="62" t="n"/>
      <c r="AH1" s="62" t="n"/>
      <c r="AI1" s="62" t="n"/>
      <c r="AJ1" s="62" t="n"/>
      <c r="AK1" s="62" t="n"/>
      <c r="AL1" s="62" t="n"/>
      <c r="AM1" s="62" t="n"/>
      <c r="AN1" s="62" t="n"/>
      <c r="AO1" s="62" t="n"/>
      <c r="AP1" s="62" t="n"/>
      <c r="AQ1" s="62" t="n"/>
      <c r="AR1" s="62" t="n"/>
      <c r="AS1" s="62" t="n"/>
      <c r="AT1" s="62" t="n"/>
      <c r="AU1" s="2949" t="n">
        <v>0</v>
      </c>
      <c r="AV1" s="62" t="n">
        <v>0</v>
      </c>
      <c r="AW1" s="62" t="n"/>
      <c r="AX1" s="62" t="n"/>
      <c r="AY1" s="62" t="n"/>
      <c r="AZ1" s="62" t="n"/>
      <c r="BA1" s="62" t="n"/>
      <c r="BB1" s="62" t="n"/>
      <c r="BC1" s="3202" t="n"/>
      <c r="BD1" s="62" t="n"/>
      <c r="BE1" s="62" t="n"/>
      <c r="BF1" s="62" t="n"/>
      <c r="BG1" s="62" t="n"/>
      <c r="BH1" s="62" t="n"/>
      <c r="BI1" s="62" t="n"/>
      <c r="BJ1" s="62" t="n"/>
      <c r="BK1" s="2949" t="n"/>
      <c r="BL1" s="62" t="n"/>
      <c r="BM1" s="62" t="n"/>
      <c r="BN1" s="62" t="n"/>
      <c r="BO1" s="62" t="n"/>
      <c r="BP1" s="62" t="n"/>
      <c r="BQ1" s="62" t="n"/>
      <c r="BR1" s="62" t="n"/>
      <c r="BS1" s="62" t="n"/>
      <c r="BT1" s="3203" t="n"/>
      <c r="BU1" s="62" t="n"/>
      <c r="BV1" s="62" t="n"/>
      <c r="BW1" s="62" t="n"/>
      <c r="BX1" s="62" t="n"/>
      <c r="BY1" s="62" t="n"/>
      <c r="BZ1" s="62" t="n"/>
      <c r="CA1" s="62" t="n"/>
      <c r="CB1" s="2949" t="n"/>
      <c r="CC1" s="62" t="n"/>
      <c r="CD1" s="62" t="n"/>
      <c r="CE1" s="2949" t="n"/>
      <c r="CF1" s="62" t="n"/>
      <c r="CG1" s="3203" t="n"/>
      <c r="CH1" s="2949" t="n"/>
      <c r="CI1" s="62" t="n"/>
      <c r="CJ1" s="2955" t="n"/>
      <c r="CK1" s="2953" t="n"/>
      <c r="CL1" s="3204" t="n"/>
      <c r="CM1" s="2953" t="n"/>
      <c r="CN1" s="2841" t="n"/>
      <c r="CO1" s="2841" t="n"/>
      <c r="CP1" s="3205" t="n"/>
      <c r="CQ1" s="1917" t="n"/>
      <c r="CR1" s="3206" t="n"/>
      <c r="CS1" s="3207" t="n"/>
      <c r="CT1" s="2955" t="n"/>
      <c r="CU1" s="3208" t="n"/>
      <c r="CV1" s="2955" t="n"/>
      <c r="CW1" s="1917" t="n"/>
      <c r="CX1" s="1389" t="n"/>
      <c r="CY1" s="1917" t="n"/>
      <c r="CZ1" s="1917" t="n"/>
      <c r="DA1" s="1917" t="n"/>
      <c r="DB1" s="1917" t="n"/>
      <c r="DC1" s="1917" t="n"/>
      <c r="DD1" s="1917" t="n"/>
      <c r="DE1" s="1917" t="n"/>
      <c r="DF1" s="1917" t="n"/>
      <c r="DG1" s="1917" t="n"/>
      <c r="DH1" s="1917" t="n"/>
      <c r="DI1" s="1481" t="n"/>
      <c r="DJ1" s="2949" t="n">
        <v>0</v>
      </c>
    </row>
    <row customHeight="1" ht="20" r="2" s="3">
      <c r="A2" s="75" t="inlineStr">
        <is>
          <t>CA Mobile</t>
        </is>
      </c>
      <c r="B2" s="72" t="n"/>
      <c r="D2" s="2949" t="n"/>
      <c r="E2" s="3209" t="n"/>
      <c r="J2" s="3035" t="n">
        <v>0</v>
      </c>
      <c r="K2" s="3209" t="n"/>
      <c r="P2" s="3210" t="n">
        <v>8366.779130681851</v>
      </c>
      <c r="Q2" s="3210">
        <f>P2+P179+P177+P171+P149+P144+P143+P53-P118-P126</f>
        <v/>
      </c>
      <c r="R2" s="3210">
        <f>+P8-Q2</f>
        <v/>
      </c>
      <c r="V2" s="3209" t="n"/>
      <c r="W2" s="3209" t="n">
        <v>0</v>
      </c>
      <c r="X2" s="735" t="n"/>
      <c r="AD2" s="62" t="n">
        <v>0</v>
      </c>
      <c r="AE2" s="2949" t="n"/>
      <c r="AG2" s="62">
        <f>AD8/AF8-1</f>
        <v/>
      </c>
      <c r="AN2" s="2949" t="n"/>
      <c r="AO2" s="3203" t="n"/>
      <c r="BC2" s="3211" t="n">
        <v>0</v>
      </c>
      <c r="BH2" s="2949" t="n"/>
      <c r="BI2" s="2949" t="n"/>
      <c r="BL2" s="2949" t="n"/>
      <c r="BM2" s="2949" t="n"/>
      <c r="BN2" s="3212" t="n"/>
      <c r="BO2" s="2949" t="n"/>
      <c r="BP2" s="2949" t="n"/>
      <c r="BQ2" s="2949" t="n"/>
      <c r="BR2" s="2949" t="n"/>
      <c r="BT2" s="2953" t="n"/>
      <c r="BU2" s="1481" t="n"/>
      <c r="BV2" s="1481" t="n"/>
      <c r="BW2" s="1481" t="n"/>
      <c r="BX2" s="1481" t="n"/>
      <c r="BY2" s="1481" t="n"/>
      <c r="BZ2" s="1481" t="n"/>
      <c r="CA2" s="1481" t="n"/>
      <c r="CB2" s="2953" t="n"/>
      <c r="CC2" s="1481" t="n"/>
      <c r="CD2" s="1481" t="n"/>
      <c r="CE2" s="1481" t="n"/>
      <c r="CF2" s="1481" t="n"/>
      <c r="CG2" s="1481" t="n"/>
      <c r="CH2" s="1481" t="n"/>
      <c r="CI2" s="1481" t="n"/>
      <c r="CJ2" s="3213" t="n"/>
      <c r="CK2" s="2953" t="n">
        <v>0</v>
      </c>
      <c r="CL2" s="3214" t="n"/>
      <c r="CM2" s="3204" t="n"/>
      <c r="CN2" s="2841" t="n"/>
      <c r="CO2" s="2881" t="n"/>
      <c r="CP2" s="2955" t="n"/>
      <c r="CQ2" s="3215" t="n"/>
      <c r="CR2" s="2953" t="n"/>
      <c r="CS2" s="3216" t="n"/>
      <c r="CT2" s="2955" t="n"/>
      <c r="CU2" s="2965" t="n"/>
      <c r="CV2" s="2965" t="n"/>
      <c r="CW2" s="1505" t="n"/>
      <c r="CX2" s="2943" t="n"/>
      <c r="CY2" s="323" t="n"/>
      <c r="CZ2" s="3214" t="n"/>
      <c r="DA2" s="3214" t="n"/>
      <c r="DB2" s="3217" t="n"/>
      <c r="DC2" s="3214" t="n">
        <v>0</v>
      </c>
      <c r="DD2" s="3214" t="n"/>
      <c r="DE2" s="3218" t="n"/>
      <c r="DF2" s="3218" t="n"/>
      <c r="DG2" s="3218" t="n"/>
      <c r="DH2" s="1481" t="n"/>
    </row>
    <row customHeight="1" ht="10.5" r="3" s="3">
      <c r="D3" s="3219" t="n"/>
      <c r="E3" s="3220" t="n">
        <v>0</v>
      </c>
      <c r="F3" s="3221" t="n"/>
      <c r="G3" s="3219" t="n"/>
      <c r="H3" s="2642" t="n"/>
      <c r="I3" s="2550" t="n"/>
      <c r="J3" s="2642" t="n"/>
      <c r="K3" s="2652" t="n"/>
      <c r="L3" s="2652" t="n"/>
      <c r="M3" s="2652" t="n"/>
      <c r="N3" s="2642" t="n"/>
      <c r="O3" s="2653" t="n"/>
      <c r="P3" s="3222" t="n"/>
      <c r="Q3" s="3221" t="n"/>
      <c r="R3" s="3221" t="n"/>
      <c r="S3" s="3221" t="n"/>
      <c r="T3" s="2641" t="n"/>
      <c r="U3" s="2550" t="n"/>
      <c r="V3" s="3011" t="n"/>
      <c r="W3" s="3221" t="n"/>
      <c r="X3" s="3221" t="n"/>
      <c r="Y3" s="3221" t="n"/>
      <c r="Z3" s="3221" t="n"/>
      <c r="AA3" s="3221" t="n"/>
      <c r="AB3" s="2642" t="n"/>
      <c r="AC3" s="2545" t="n"/>
      <c r="AD3" s="3011" t="n"/>
      <c r="AE3" s="3221" t="n"/>
      <c r="AF3" s="3221" t="n"/>
      <c r="AG3" s="3221" t="n"/>
      <c r="AH3" s="3221" t="n"/>
      <c r="AI3" s="3221" t="n"/>
      <c r="AJ3" s="2641" t="n"/>
      <c r="AK3" s="2545" t="n"/>
      <c r="AL3" s="3014" t="n"/>
      <c r="AM3" s="3015" t="n"/>
      <c r="AN3" s="3015" t="n"/>
      <c r="AO3" s="3015" t="n"/>
      <c r="AP3" s="3015" t="n"/>
      <c r="AQ3" s="3015" t="n"/>
      <c r="AR3" s="3015" t="n"/>
      <c r="AS3" s="2642" t="n"/>
      <c r="AT3" s="3017" t="n"/>
      <c r="AU3" s="3014" t="n"/>
      <c r="AV3" s="3015" t="n"/>
      <c r="AW3" s="3015" t="n"/>
      <c r="AX3" s="3015" t="n"/>
      <c r="AY3" s="3015" t="n"/>
      <c r="AZ3" s="3015" t="n"/>
      <c r="BA3" s="3015" t="n"/>
      <c r="BB3" s="3017" t="n"/>
      <c r="BC3" s="3014" t="n"/>
      <c r="BD3" s="3015" t="n"/>
      <c r="BE3" s="3015" t="n"/>
      <c r="BF3" s="3015" t="n"/>
      <c r="BG3" s="3015" t="n"/>
      <c r="BH3" s="3015" t="n"/>
      <c r="BI3" s="2642" t="n"/>
      <c r="BJ3" s="3017" t="n"/>
      <c r="BK3" s="3014" t="n"/>
      <c r="BL3" s="3221" t="n"/>
      <c r="BM3" s="3221" t="n"/>
      <c r="BN3" s="3221" t="n"/>
      <c r="BO3" s="3221" t="n"/>
      <c r="BP3" s="3221" t="n"/>
      <c r="BQ3" s="3221" t="n"/>
      <c r="BR3" s="2641" t="n"/>
      <c r="BS3" s="2426" t="n"/>
      <c r="BT3" s="3014" t="n"/>
      <c r="BU3" s="3221" t="n"/>
      <c r="BV3" s="3221" t="n"/>
      <c r="BW3" s="3221" t="n"/>
      <c r="BX3" s="3221" t="n"/>
      <c r="BY3" s="3221" t="n"/>
      <c r="BZ3" s="2641" t="n"/>
      <c r="CA3" s="2513" t="n"/>
      <c r="CB3" s="3014" t="n"/>
      <c r="CC3" s="3221" t="n"/>
      <c r="CD3" s="3221" t="n"/>
      <c r="CE3" s="3221" t="n"/>
      <c r="CF3" s="3221" t="n"/>
      <c r="CG3" s="3221" t="n"/>
      <c r="CH3" s="2641" t="n"/>
      <c r="CI3" s="2545" t="n"/>
      <c r="CJ3" s="3014" t="n"/>
      <c r="CK3" s="3221" t="n"/>
      <c r="CL3" s="3221" t="n"/>
      <c r="CM3" s="3221" t="n"/>
      <c r="CN3" s="3221" t="n"/>
      <c r="CO3" s="3221" t="n"/>
      <c r="CP3" s="2641" t="n"/>
      <c r="CQ3" s="2550" t="n"/>
      <c r="CR3" s="3222" t="n"/>
      <c r="CS3" s="3011" t="n"/>
      <c r="CT3" s="3011" t="n"/>
      <c r="CU3" s="3011" t="n"/>
      <c r="CV3" s="3011" t="n"/>
      <c r="CW3" s="3011" t="n"/>
      <c r="CX3" s="2655" t="n"/>
      <c r="CZ3" s="3220" t="n">
        <v>0</v>
      </c>
      <c r="DA3" s="3223" t="n"/>
      <c r="DB3" s="3223" t="n"/>
      <c r="DC3" s="3223" t="n"/>
      <c r="DD3" s="3223" t="n">
        <v>0</v>
      </c>
      <c r="DE3" s="3223" t="n"/>
      <c r="DF3" s="3223" t="n"/>
      <c r="DG3" s="2621" t="n"/>
      <c r="DH3" s="2652" t="n"/>
    </row>
    <row customFormat="1" customHeight="1" ht="12.75" r="4" s="2748">
      <c r="D4" s="2724" t="n">
        <v>45658</v>
      </c>
      <c r="E4" s="3021" t="n"/>
      <c r="F4" s="3021" t="n"/>
      <c r="G4" s="3021" t="n"/>
      <c r="H4" s="3021" t="n"/>
      <c r="I4" s="976" t="n"/>
      <c r="J4" s="2724" t="n">
        <v>45689</v>
      </c>
      <c r="K4" s="3021" t="n"/>
      <c r="L4" s="3021" t="n"/>
      <c r="M4" s="3021" t="n"/>
      <c r="N4" s="3021" t="n"/>
      <c r="O4" s="976" t="n"/>
      <c r="P4" s="1232" t="n">
        <v>45717</v>
      </c>
      <c r="Q4" s="3021" t="n"/>
      <c r="R4" s="3021" t="n"/>
      <c r="S4" s="3021" t="n"/>
      <c r="T4" s="3022" t="n"/>
      <c r="U4" s="976" t="n"/>
      <c r="V4" s="2724" t="n">
        <v>45748</v>
      </c>
      <c r="W4" s="3021" t="n"/>
      <c r="X4" s="3021" t="n"/>
      <c r="Y4" s="3021" t="n"/>
      <c r="Z4" s="3021" t="n"/>
      <c r="AA4" s="3021" t="n"/>
      <c r="AB4" s="3021" t="n"/>
      <c r="AC4" s="976" t="n"/>
      <c r="AD4" s="2724" t="n">
        <v>45778</v>
      </c>
      <c r="AE4" s="3021" t="n"/>
      <c r="AF4" s="3021" t="n"/>
      <c r="AG4" s="3021" t="n"/>
      <c r="AH4" s="3021" t="n"/>
      <c r="AI4" s="3021" t="n"/>
      <c r="AJ4" s="3021" t="n"/>
      <c r="AK4" s="976" t="n"/>
      <c r="AL4" s="2724" t="n">
        <v>45809</v>
      </c>
      <c r="AM4" s="3021" t="n"/>
      <c r="AN4" s="3021" t="n"/>
      <c r="AO4" s="3021" t="n"/>
      <c r="AP4" s="3021" t="n"/>
      <c r="AQ4" s="3021" t="n"/>
      <c r="AR4" s="3021" t="n"/>
      <c r="AS4" s="3021" t="n"/>
      <c r="AT4" s="3027" t="n"/>
      <c r="AU4" s="2724" t="n">
        <v>45839</v>
      </c>
      <c r="AV4" s="3021" t="n"/>
      <c r="AW4" s="3021" t="n"/>
      <c r="AX4" s="3021" t="n"/>
      <c r="AY4" s="3021" t="n"/>
      <c r="AZ4" s="3021" t="n"/>
      <c r="BA4" s="3021" t="n"/>
      <c r="BB4" s="976" t="n"/>
      <c r="BC4" s="2724" t="n">
        <v>45870</v>
      </c>
      <c r="BD4" s="3021" t="n"/>
      <c r="BE4" s="3021" t="n"/>
      <c r="BF4" s="3021" t="n"/>
      <c r="BG4" s="3021" t="n"/>
      <c r="BH4" s="3021" t="n"/>
      <c r="BI4" s="3021" t="n"/>
      <c r="BJ4" s="3027" t="n"/>
      <c r="BK4" s="1232" t="n">
        <v>45901</v>
      </c>
      <c r="BL4" s="3021" t="n"/>
      <c r="BM4" s="3021" t="n"/>
      <c r="BN4" s="3021" t="n"/>
      <c r="BO4" s="3021" t="n"/>
      <c r="BP4" s="3021" t="n"/>
      <c r="BQ4" s="3021" t="n"/>
      <c r="BR4" s="3022" t="n"/>
      <c r="BS4" s="2738" t="n"/>
      <c r="BT4" s="3224" t="n">
        <v>45931</v>
      </c>
      <c r="BU4" s="3030" t="n"/>
      <c r="BV4" s="3030" t="n"/>
      <c r="BW4" s="3030" t="n"/>
      <c r="BX4" s="3030" t="n"/>
      <c r="BY4" s="3030" t="n"/>
      <c r="BZ4" s="3225" t="n"/>
      <c r="CA4" s="2728" t="n"/>
      <c r="CB4" s="2724" t="n">
        <v>45962</v>
      </c>
      <c r="CC4" s="3021" t="n"/>
      <c r="CD4" s="3021" t="n"/>
      <c r="CE4" s="3021" t="n"/>
      <c r="CF4" s="3021" t="n"/>
      <c r="CG4" s="3021" t="n"/>
      <c r="CH4" s="3021" t="n"/>
      <c r="CI4" s="976" t="n"/>
      <c r="CJ4" s="1232" t="n">
        <v>45992</v>
      </c>
      <c r="CK4" s="3021" t="n"/>
      <c r="CL4" s="3021" t="n"/>
      <c r="CM4" s="3021" t="n"/>
      <c r="CN4" s="3021" t="n"/>
      <c r="CO4" s="3021" t="n"/>
      <c r="CP4" s="3022" t="n"/>
      <c r="CQ4" s="1120" t="n"/>
      <c r="CR4" s="976" t="inlineStr">
        <is>
          <t>CUMUL</t>
        </is>
      </c>
      <c r="CS4" s="3021" t="n"/>
      <c r="CT4" s="3021" t="n"/>
      <c r="CU4" s="3021" t="n"/>
      <c r="CV4" s="3021" t="n"/>
      <c r="CW4" s="3021" t="n"/>
      <c r="CX4" s="3022" t="n"/>
      <c r="CZ4" s="3226" t="n"/>
      <c r="DA4" s="2737" t="n"/>
      <c r="DB4" s="2737" t="inlineStr">
        <is>
          <t>ANNUEL</t>
        </is>
      </c>
      <c r="DC4" s="3227" t="n"/>
      <c r="DD4" s="3227" t="n"/>
      <c r="DE4" s="3227" t="n"/>
      <c r="DF4" s="2737" t="n"/>
      <c r="DG4" s="2514" t="n"/>
      <c r="DH4" s="2427" t="n"/>
      <c r="DJ4" s="3115" t="n"/>
    </row>
    <row customFormat="1" customHeight="1" ht="27.75" r="5" s="98">
      <c r="B5" s="99" t="inlineStr">
        <is>
          <t>(En Millions ML)</t>
        </is>
      </c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1107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1107" t="inlineStr">
        <is>
          <t>Evol 
%</t>
        </is>
      </c>
      <c r="CZ5" s="2870" t="inlineStr">
        <is>
          <t>2025 
Budget</t>
        </is>
      </c>
      <c r="DA5" s="2871" t="inlineStr">
        <is>
          <t>2025 
Actu1</t>
        </is>
      </c>
      <c r="DB5" s="2871" t="inlineStr">
        <is>
          <t>2025 
Actu2</t>
        </is>
      </c>
      <c r="DC5" s="2871" t="inlineStr">
        <is>
          <t>2025 
Actu3</t>
        </is>
      </c>
      <c r="DD5" s="2871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J5" s="3228" t="n"/>
    </row>
    <row customHeight="1" ht="2" r="6" s="3">
      <c r="D6" s="2977" t="n"/>
      <c r="E6" s="2973" t="n"/>
      <c r="F6" s="2973" t="n"/>
      <c r="G6" s="2973" t="n"/>
      <c r="H6" s="63" t="n"/>
      <c r="I6" s="1357" t="n"/>
      <c r="J6" s="2981" t="n"/>
      <c r="K6" s="2973" t="n"/>
      <c r="L6" s="2949" t="n"/>
      <c r="M6" s="2949" t="n"/>
      <c r="N6" s="63" t="n"/>
      <c r="O6" s="3028" t="n"/>
      <c r="P6" s="3229" t="n"/>
      <c r="Q6" s="2973" t="n"/>
      <c r="R6" s="2973" t="n"/>
      <c r="S6" s="2973" t="n"/>
      <c r="T6" s="1002" t="n"/>
      <c r="U6" s="1357" t="n"/>
      <c r="V6" s="2949" t="n"/>
      <c r="W6" s="2949" t="n"/>
      <c r="X6" s="2949" t="n"/>
      <c r="Y6" s="2949" t="n"/>
      <c r="Z6" s="2949" t="n"/>
      <c r="AA6" s="2949" t="n"/>
      <c r="AC6" s="1357" t="n"/>
      <c r="AD6" s="2977" t="n"/>
      <c r="AE6" s="2973" t="n"/>
      <c r="AF6" s="2977" t="n"/>
      <c r="AG6" s="2973" t="n"/>
      <c r="AH6" s="2973" t="n"/>
      <c r="AI6" s="2973" t="n"/>
      <c r="AJ6" s="63" t="n"/>
      <c r="AK6" s="1217" t="n"/>
      <c r="AL6" s="3230" t="n"/>
      <c r="AM6" s="2981" t="n"/>
      <c r="AN6" s="2981" t="n"/>
      <c r="AO6" s="2981" t="n"/>
      <c r="AP6" s="2981" t="n"/>
      <c r="AQ6" s="2981" t="n"/>
      <c r="AR6" s="2981" t="n"/>
      <c r="AS6" s="63" t="n"/>
      <c r="AT6" s="3036" t="n"/>
      <c r="AU6" s="2981" t="n"/>
      <c r="AV6" s="2973" t="n"/>
      <c r="AW6" s="2973" t="n"/>
      <c r="AX6" s="2973" t="n"/>
      <c r="AY6" s="2973" t="n"/>
      <c r="AZ6" s="2973" t="n"/>
      <c r="BA6" s="63" t="n"/>
      <c r="BB6" s="1217" t="n"/>
      <c r="BC6" s="2981" t="n"/>
      <c r="BD6" s="2981" t="n"/>
      <c r="BE6" s="2981" t="n"/>
      <c r="BF6" s="2981" t="n"/>
      <c r="BG6" s="2981" t="n"/>
      <c r="BH6" s="2981" t="n"/>
      <c r="BI6" s="63" t="n"/>
      <c r="BJ6" s="3036" t="n"/>
      <c r="BK6" s="2981" t="n"/>
      <c r="BL6" s="2973" t="n"/>
      <c r="BM6" s="2973" t="n"/>
      <c r="BN6" s="2973" t="n"/>
      <c r="BO6" s="2973" t="n"/>
      <c r="BP6" s="2973" t="n"/>
      <c r="BQ6" s="2973" t="n"/>
      <c r="BR6" s="63" t="n"/>
      <c r="BS6" s="1217" t="n"/>
      <c r="BT6" s="2981" t="n"/>
      <c r="BU6" s="2973" t="n"/>
      <c r="BV6" s="2973" t="n"/>
      <c r="BW6" s="2973" t="n"/>
      <c r="BX6" s="2973" t="n"/>
      <c r="BY6" s="2973" t="n"/>
      <c r="BZ6" s="63" t="n"/>
      <c r="CA6" s="1217" t="n"/>
      <c r="CB6" s="2981" t="n"/>
      <c r="CC6" s="2973" t="n"/>
      <c r="CD6" s="2973" t="n"/>
      <c r="CE6" s="2973" t="n"/>
      <c r="CF6" s="2973" t="n"/>
      <c r="CG6" s="2973" t="n"/>
      <c r="CH6" s="63" t="n"/>
      <c r="CI6" s="1217" t="n"/>
      <c r="CJ6" s="2981" t="n"/>
      <c r="CK6" s="2973" t="n"/>
      <c r="CL6" s="2973" t="n"/>
      <c r="CM6" s="2973" t="n"/>
      <c r="CN6" s="2973" t="n"/>
      <c r="CO6" s="2973" t="n"/>
      <c r="CP6" s="63" t="n"/>
      <c r="CQ6" s="1357" t="n"/>
      <c r="CR6" s="3231" t="n"/>
      <c r="CS6" s="2973" t="n"/>
      <c r="CT6" s="2973" t="n"/>
      <c r="CU6" s="2973" t="n"/>
      <c r="CV6" s="2973" t="n"/>
      <c r="CW6" s="2973" t="n"/>
      <c r="CZ6" s="3231" t="n"/>
      <c r="DA6" s="2973" t="n"/>
      <c r="DB6" s="2973" t="n"/>
      <c r="DC6" s="2973" t="n"/>
      <c r="DD6" s="2973" t="n"/>
    </row>
    <row customHeight="1" ht="4" r="7" s="3">
      <c r="D7" s="2977" t="n"/>
      <c r="E7" s="2977" t="n"/>
      <c r="F7" s="2977" t="n"/>
      <c r="G7" s="2977" t="n"/>
      <c r="H7" s="63" t="n"/>
      <c r="I7" s="1357" t="n"/>
      <c r="J7" s="2981" t="n"/>
      <c r="K7" s="2977" t="n"/>
      <c r="L7" s="2949" t="n"/>
      <c r="M7" s="2949" t="n"/>
      <c r="N7" s="63" t="n"/>
      <c r="O7" s="3028" t="n"/>
      <c r="P7" s="3229" t="n"/>
      <c r="Q7" s="2977" t="n"/>
      <c r="R7" s="2977" t="n"/>
      <c r="S7" s="2977" t="n"/>
      <c r="T7" s="1002" t="n"/>
      <c r="U7" s="1357" t="n"/>
      <c r="V7" s="2949" t="n"/>
      <c r="W7" s="2949" t="n"/>
      <c r="X7" s="2949" t="n"/>
      <c r="Y7" s="2949" t="n"/>
      <c r="Z7" s="2949" t="n"/>
      <c r="AA7" s="2949" t="n"/>
      <c r="AC7" s="1357" t="n"/>
      <c r="AD7" s="2977" t="n"/>
      <c r="AE7" s="2977" t="n"/>
      <c r="AF7" s="3232" t="n"/>
      <c r="AG7" s="2977" t="n"/>
      <c r="AH7" s="2977" t="n"/>
      <c r="AI7" s="2977" t="n"/>
      <c r="AJ7" s="63" t="n"/>
      <c r="AK7" s="1217" t="n"/>
      <c r="AL7" s="3230" t="n"/>
      <c r="AM7" s="2981" t="n"/>
      <c r="AN7" s="2981" t="n"/>
      <c r="AO7" s="2981" t="n"/>
      <c r="AP7" s="2981" t="n"/>
      <c r="AQ7" s="2981" t="n"/>
      <c r="AR7" s="2981" t="n"/>
      <c r="AS7" s="63" t="n"/>
      <c r="AT7" s="3036" t="n"/>
      <c r="AU7" s="2981" t="n"/>
      <c r="AV7" s="2977" t="n"/>
      <c r="AW7" s="2977" t="n"/>
      <c r="AX7" s="2977" t="n"/>
      <c r="AY7" s="2977" t="n"/>
      <c r="AZ7" s="2977" t="n"/>
      <c r="BA7" s="63" t="n"/>
      <c r="BB7" s="1217" t="n"/>
      <c r="BC7" s="2981" t="n"/>
      <c r="BD7" s="2981" t="n"/>
      <c r="BE7" s="2981" t="n"/>
      <c r="BF7" s="2981" t="n"/>
      <c r="BG7" s="2981" t="n"/>
      <c r="BH7" s="2981" t="n"/>
      <c r="BI7" s="63" t="n"/>
      <c r="BJ7" s="3036" t="n"/>
      <c r="BK7" s="2981" t="n"/>
      <c r="BL7" s="2977" t="n"/>
      <c r="BM7" s="2977" t="n"/>
      <c r="BN7" s="2977" t="n"/>
      <c r="BO7" s="2977" t="n"/>
      <c r="BP7" s="2977" t="n"/>
      <c r="BQ7" s="2977" t="n"/>
      <c r="BR7" s="63" t="n"/>
      <c r="BS7" s="1217" t="n"/>
      <c r="BT7" s="2981" t="n"/>
      <c r="BU7" s="2977" t="n"/>
      <c r="BV7" s="2977" t="n"/>
      <c r="BW7" s="2977" t="n"/>
      <c r="BX7" s="2977" t="n"/>
      <c r="BY7" s="2977" t="n"/>
      <c r="BZ7" s="63" t="n"/>
      <c r="CA7" s="1217" t="n"/>
      <c r="CB7" s="2981" t="n"/>
      <c r="CC7" s="2977" t="n"/>
      <c r="CD7" s="2977" t="n"/>
      <c r="CE7" s="2977" t="n"/>
      <c r="CF7" s="2977" t="n"/>
      <c r="CG7" s="2977" t="n"/>
      <c r="CH7" s="63" t="n"/>
      <c r="CI7" s="1217" t="n"/>
      <c r="CJ7" s="2981" t="n"/>
      <c r="CK7" s="2977" t="n"/>
      <c r="CL7" s="2977" t="n"/>
      <c r="CM7" s="2977" t="n"/>
      <c r="CN7" s="2977" t="n"/>
      <c r="CO7" s="2977" t="n"/>
      <c r="CQ7" s="1357" t="n"/>
      <c r="CR7" s="3229" t="n"/>
      <c r="CS7" s="2977" t="n"/>
      <c r="CT7" s="2977" t="n"/>
      <c r="CU7" s="2977" t="n"/>
      <c r="CV7" s="2973" t="n"/>
      <c r="CW7" s="2977" t="n"/>
      <c r="CX7" s="62" t="n"/>
      <c r="CZ7" s="3229" t="n"/>
      <c r="DA7" s="2977" t="n"/>
      <c r="DB7" s="2977" t="n"/>
      <c r="DC7" s="2977" t="n"/>
      <c r="DD7" s="2977" t="n"/>
      <c r="DE7" s="63" t="n"/>
      <c r="DF7" s="63" t="n"/>
      <c r="DG7" s="63" t="n"/>
      <c r="DH7" s="63" t="n"/>
    </row>
    <row customFormat="1" customHeight="1" ht="15" r="8" s="8">
      <c r="A8" s="2551" t="inlineStr">
        <is>
          <t>CA Global</t>
        </is>
      </c>
      <c r="B8" s="2552" t="n"/>
      <c r="C8" s="2486" t="inlineStr">
        <is>
          <t>CA1</t>
        </is>
      </c>
      <c r="D8" s="3233" t="n">
        <v>8324.902774543139</v>
      </c>
      <c r="E8" s="3234" t="n">
        <v>9527.089067890151</v>
      </c>
      <c r="F8" s="3234" t="n">
        <v>-1202.186293347011</v>
      </c>
      <c r="G8" s="3234" t="n">
        <v>9480.807708999999</v>
      </c>
      <c r="H8" s="2555" t="n">
        <v>-0.1219205124643099</v>
      </c>
      <c r="I8" s="3235" t="n"/>
      <c r="J8" s="3233" t="n">
        <v>7599.91102191381</v>
      </c>
      <c r="K8" s="3234" t="n">
        <v>8782.122689177009</v>
      </c>
      <c r="L8" s="3234" t="n">
        <v>-1182.211667263199</v>
      </c>
      <c r="M8" s="3234" t="n">
        <v>9059.86084090339</v>
      </c>
      <c r="N8" s="2555" t="n">
        <v>-0.16114483926709</v>
      </c>
      <c r="O8" s="3236" t="n"/>
      <c r="P8" s="3233" t="n">
        <v>7943.49239754306</v>
      </c>
      <c r="Q8" s="3234" t="n">
        <v>9473.13894576356</v>
      </c>
      <c r="R8" s="3234" t="n">
        <v>-1529.646548220499</v>
      </c>
      <c r="S8" s="3234" t="n">
        <v>9959.727298096623</v>
      </c>
      <c r="T8" s="2555" t="n">
        <v>-0.2024387656616743</v>
      </c>
      <c r="U8" s="3235" t="n"/>
      <c r="V8" s="3233" t="n">
        <v>8080.22919687602</v>
      </c>
      <c r="W8" s="3234" t="n">
        <v>9362.537927757019</v>
      </c>
      <c r="X8" s="3234" t="n">
        <v>7876.12477779944</v>
      </c>
      <c r="Y8" s="3234" t="n">
        <v>-1282.308730880999</v>
      </c>
      <c r="Z8" s="3237" t="n">
        <v>204.1044190765797</v>
      </c>
      <c r="AA8" s="3234" t="n">
        <v>9279.897734847458</v>
      </c>
      <c r="AB8" s="2555" t="n">
        <v>-0.1292760515524322</v>
      </c>
      <c r="AC8" s="2559" t="n"/>
      <c r="AD8" s="3233" t="n">
        <v>7954.74230612398</v>
      </c>
      <c r="AE8" s="3234" t="n">
        <v>9772.46360112472</v>
      </c>
      <c r="AF8" s="3234" t="n">
        <v>8199.61467808833</v>
      </c>
      <c r="AG8" s="3234" t="n">
        <v>-1817.721295000741</v>
      </c>
      <c r="AH8" s="3237" t="n">
        <v>-244.8723719643504</v>
      </c>
      <c r="AI8" s="3234" t="n">
        <v>9134.199936966512</v>
      </c>
      <c r="AJ8" s="2555" t="n">
        <v>-0.1291254449192879</v>
      </c>
      <c r="AK8" s="3235" t="n"/>
      <c r="AL8" s="3233" t="n">
        <v>6462.062483000001</v>
      </c>
      <c r="AM8" s="3234" t="n">
        <v>9466.685901702765</v>
      </c>
      <c r="AN8" s="3234" t="n">
        <v>8095.14720870963</v>
      </c>
      <c r="AO8" s="3234" t="n">
        <v>0</v>
      </c>
      <c r="AP8" s="3234" t="n">
        <v>-3004.623418702765</v>
      </c>
      <c r="AQ8" s="3234" t="n">
        <v>-1633.084725709629</v>
      </c>
      <c r="AR8" s="3234" t="n">
        <v>8946.75583618603</v>
      </c>
      <c r="AS8" s="3238" t="n">
        <v>-0.2777200360309873</v>
      </c>
      <c r="AT8" s="3236" t="n"/>
      <c r="AU8" s="3239" t="n"/>
      <c r="AV8" s="3234" t="n"/>
      <c r="AW8" s="3234" t="n"/>
      <c r="AX8" s="3234" t="n"/>
      <c r="AY8" s="3234" t="n"/>
      <c r="AZ8" s="3234" t="n"/>
      <c r="BA8" s="2555" t="n"/>
      <c r="BB8" s="2559" t="n"/>
      <c r="BC8" s="3239" t="n"/>
      <c r="BD8" s="3234" t="n"/>
      <c r="BE8" s="3234" t="n"/>
      <c r="BF8" s="3234" t="n"/>
      <c r="BG8" s="3234" t="n"/>
      <c r="BH8" s="3234" t="n"/>
      <c r="BI8" s="2555" t="n"/>
      <c r="BJ8" s="3236" t="n"/>
      <c r="BK8" s="3239" t="n"/>
      <c r="BL8" s="3234" t="n"/>
      <c r="BM8" s="3234" t="n"/>
      <c r="BN8" s="3234" t="n"/>
      <c r="BO8" s="3234" t="n"/>
      <c r="BP8" s="3234" t="n"/>
      <c r="BQ8" s="3234" t="n"/>
      <c r="BR8" s="3238" t="n"/>
      <c r="BS8" s="2559" t="n"/>
      <c r="BT8" s="3239" t="n"/>
      <c r="BU8" s="3234" t="n"/>
      <c r="BV8" s="3234" t="n"/>
      <c r="BW8" s="3234" t="n"/>
      <c r="BX8" s="3234" t="n"/>
      <c r="BY8" s="3234" t="n"/>
      <c r="BZ8" s="3238" t="n"/>
      <c r="CA8" s="2562" t="n"/>
      <c r="CB8" s="3239" t="n"/>
      <c r="CC8" s="3234" t="n"/>
      <c r="CD8" s="3234" t="n"/>
      <c r="CE8" s="3234" t="n"/>
      <c r="CF8" s="3234" t="n"/>
      <c r="CG8" s="3234" t="n"/>
      <c r="CH8" s="3238" t="n"/>
      <c r="CI8" s="1068" t="n"/>
      <c r="CJ8" s="3239" t="n"/>
      <c r="CK8" s="3234" t="n"/>
      <c r="CL8" s="3234" t="n"/>
      <c r="CM8" s="3234" t="n"/>
      <c r="CN8" s="3234" t="n"/>
      <c r="CO8" s="3234" t="n"/>
      <c r="CP8" s="3238" t="n"/>
      <c r="CQ8" s="2563" t="n"/>
      <c r="CR8" s="3240" t="n">
        <v>46365.34018000001</v>
      </c>
      <c r="CS8" s="3241" t="n">
        <v>56384.03813341523</v>
      </c>
      <c r="CT8" s="3049" t="n"/>
      <c r="CU8" s="3241" t="n">
        <v>-10018.69795341521</v>
      </c>
      <c r="CV8" s="3241">
        <f>+CR8-CT8</f>
        <v/>
      </c>
      <c r="CW8" s="3241" t="n">
        <v>46914.49351981399</v>
      </c>
      <c r="CX8" s="2555">
        <f>IFERROR(CR8/CW8-1, "-")</f>
        <v/>
      </c>
      <c r="CY8" s="2488" t="n"/>
      <c r="CZ8" s="3233" t="n">
        <v>114333.7636652239</v>
      </c>
      <c r="DA8" s="3234" t="n">
        <v>100883.8396619986</v>
      </c>
      <c r="DB8" s="3234" t="n"/>
      <c r="DC8" s="3234" t="n"/>
      <c r="DD8" s="3234" t="n">
        <v>106192.130599</v>
      </c>
      <c r="DE8" s="2565">
        <f>(CZ8-DD8)/DD8</f>
        <v/>
      </c>
      <c r="DF8" s="2565">
        <f>(DA8-DD8)/DD8</f>
        <v/>
      </c>
      <c r="DG8" s="2565">
        <f>(DB8-DD8)/DD8</f>
        <v/>
      </c>
      <c r="DH8" s="2565">
        <f>(DC8-DD8)/DD8</f>
        <v/>
      </c>
      <c r="DI8" s="3242" t="n"/>
      <c r="DJ8" s="2841" t="n"/>
      <c r="DL8" s="2841" t="n"/>
      <c r="DM8" s="2878">
        <f>CS8-CZ8</f>
        <v/>
      </c>
      <c r="DN8" s="2878">
        <f>CT8-DC8</f>
        <v/>
      </c>
      <c r="DO8" s="2878">
        <f>CW8-DD8</f>
        <v/>
      </c>
      <c r="DP8" s="2878" t="n"/>
    </row>
    <row customHeight="1" ht="2" r="9" s="3">
      <c r="C9" s="2486" t="inlineStr">
        <is>
          <t>CA2</t>
        </is>
      </c>
      <c r="D9" s="2891" t="n"/>
      <c r="E9" s="2891" t="n"/>
      <c r="F9" s="2891" t="n"/>
      <c r="G9" s="2891" t="n"/>
      <c r="H9" s="37" t="n"/>
      <c r="I9" s="1031" t="n"/>
      <c r="J9" s="2891" t="n"/>
      <c r="K9" s="2891" t="n"/>
      <c r="L9" s="2891" t="n"/>
      <c r="M9" s="2891" t="n"/>
      <c r="N9" s="37" t="n"/>
      <c r="O9" s="3058" t="n"/>
      <c r="P9" s="2891" t="n"/>
      <c r="Q9" s="2891" t="n"/>
      <c r="R9" s="2891" t="n"/>
      <c r="S9" s="2891" t="n"/>
      <c r="T9" s="37" t="n"/>
      <c r="U9" s="1031" t="n"/>
      <c r="V9" s="2891" t="n"/>
      <c r="W9" s="2891" t="n"/>
      <c r="X9" s="2891" t="n"/>
      <c r="Y9" s="2891" t="n"/>
      <c r="Z9" s="2975" t="n"/>
      <c r="AA9" s="2891" t="n"/>
      <c r="AB9" s="37" t="n"/>
      <c r="AC9" s="1031" t="n"/>
      <c r="AD9" s="2891" t="n"/>
      <c r="AE9" s="2891" t="n"/>
      <c r="AF9" s="2891" t="n"/>
      <c r="AG9" s="2891" t="n"/>
      <c r="AH9" s="2975" t="n"/>
      <c r="AI9" s="2891" t="n"/>
      <c r="AJ9" s="37" t="n"/>
      <c r="AK9" s="1031" t="n"/>
      <c r="AL9" s="2891" t="n"/>
      <c r="AM9" s="2891" t="n"/>
      <c r="AN9" s="2891" t="n"/>
      <c r="AO9" s="2891" t="n"/>
      <c r="AP9" s="2891" t="n"/>
      <c r="AQ9" s="2975" t="n"/>
      <c r="AR9" s="2891" t="n"/>
      <c r="AS9" s="37" t="n"/>
      <c r="AT9" s="3058" t="n"/>
      <c r="AU9" s="2975" t="n"/>
      <c r="AV9" s="2891" t="n"/>
      <c r="AW9" s="2891" t="n"/>
      <c r="AX9" s="2891" t="n"/>
      <c r="AY9" s="2891" t="n"/>
      <c r="AZ9" s="2891" t="n"/>
      <c r="BA9" s="37" t="n"/>
      <c r="BB9" s="1031" t="n"/>
      <c r="BC9" s="2975" t="n"/>
      <c r="BD9" s="2891" t="n"/>
      <c r="BE9" s="2891" t="n"/>
      <c r="BF9" s="2891" t="n"/>
      <c r="BG9" s="2891" t="n"/>
      <c r="BH9" s="2891" t="n"/>
      <c r="BI9" s="37" t="n"/>
      <c r="BJ9" s="3058" t="n"/>
      <c r="BK9" s="2975" t="n"/>
      <c r="BL9" s="2891" t="n"/>
      <c r="BM9" s="2891" t="n"/>
      <c r="BN9" s="2891" t="n"/>
      <c r="BO9" s="2891" t="n"/>
      <c r="BP9" s="2891" t="n"/>
      <c r="BQ9" s="2891" t="n"/>
      <c r="BR9" s="37" t="n"/>
      <c r="BS9" s="1031" t="n"/>
      <c r="BT9" s="2975" t="n"/>
      <c r="BU9" s="2891" t="n"/>
      <c r="BV9" s="2891" t="n"/>
      <c r="BW9" s="2891" t="n"/>
      <c r="BX9" s="2891" t="n"/>
      <c r="BY9" s="2891" t="n"/>
      <c r="BZ9" s="37" t="n"/>
      <c r="CA9" s="1031" t="n"/>
      <c r="CB9" s="2975" t="n"/>
      <c r="CC9" s="2891" t="n"/>
      <c r="CD9" s="2891" t="n"/>
      <c r="CE9" s="2891" t="n"/>
      <c r="CF9" s="2891" t="n"/>
      <c r="CG9" s="2891" t="n"/>
      <c r="CH9" s="37" t="n"/>
      <c r="CI9" s="1031" t="n"/>
      <c r="CJ9" s="2975" t="n"/>
      <c r="CK9" s="2891" t="n"/>
      <c r="CL9" s="2891" t="n"/>
      <c r="CM9" s="2891" t="n"/>
      <c r="CN9" s="2891" t="n"/>
      <c r="CO9" s="2891" t="n"/>
      <c r="CP9" s="37" t="n"/>
      <c r="CQ9" s="1031" t="n"/>
      <c r="CR9" s="3243" t="n"/>
      <c r="CS9" s="3243" t="n"/>
      <c r="CT9" s="2891" t="n"/>
      <c r="CU9" s="3244" t="n"/>
      <c r="CV9" s="3244">
        <f>+CR9-CT9</f>
        <v/>
      </c>
      <c r="CW9" s="3243" t="n"/>
      <c r="CX9" s="37">
        <f>IFERROR(CR9/CW9-1, "-")</f>
        <v/>
      </c>
      <c r="CY9" s="15" t="n"/>
      <c r="CZ9" s="3245" t="n"/>
      <c r="DA9" s="2891" t="n"/>
      <c r="DB9" s="2891" t="n"/>
      <c r="DC9" s="2891" t="n"/>
      <c r="DD9" s="2891" t="n"/>
      <c r="DE9" s="37" t="n"/>
      <c r="DF9" s="37" t="n"/>
      <c r="DG9" s="37" t="n"/>
      <c r="DH9" s="37" t="n"/>
      <c r="DI9" s="3242" t="n"/>
      <c r="DJ9" s="2949" t="n"/>
      <c r="DL9" s="2949" t="n"/>
      <c r="DM9" s="2878">
        <f>(CS9-CZ9)*10^6</f>
        <v/>
      </c>
      <c r="DN9" s="2878">
        <f>(CT9-DC9)*10^6</f>
        <v/>
      </c>
      <c r="DO9" s="2878">
        <f>(CW9-DD9)*10^6</f>
        <v/>
      </c>
    </row>
    <row customFormat="1" customHeight="1" hidden="1" ht="17.5" r="10" s="8">
      <c r="A10" s="108" t="n"/>
      <c r="B10" s="537" t="inlineStr">
        <is>
          <t>dont CA Etat</t>
        </is>
      </c>
      <c r="C10" s="2486" t="inlineStr">
        <is>
          <t>CA3</t>
        </is>
      </c>
      <c r="D10" s="2878" t="n"/>
      <c r="E10" s="2878" t="n"/>
      <c r="F10" s="2878" t="n"/>
      <c r="G10" s="2878" t="n"/>
      <c r="H10" s="199" t="n"/>
      <c r="I10" s="1030" t="n"/>
      <c r="J10" s="2878" t="n"/>
      <c r="K10" s="2878" t="n"/>
      <c r="L10" s="2878" t="n"/>
      <c r="M10" s="2878" t="n"/>
      <c r="N10" s="199" t="n"/>
      <c r="O10" s="3045" t="n"/>
      <c r="P10" s="2878" t="n"/>
      <c r="Q10" s="2878" t="n"/>
      <c r="R10" s="2878" t="n"/>
      <c r="S10" s="2878" t="n"/>
      <c r="T10" s="199" t="n"/>
      <c r="U10" s="1030" t="n"/>
      <c r="V10" s="2878" t="n"/>
      <c r="W10" s="2878" t="n"/>
      <c r="X10" s="3246" t="n"/>
      <c r="Y10" s="2878" t="n"/>
      <c r="Z10" s="3044" t="n"/>
      <c r="AA10" s="2878" t="n"/>
      <c r="AB10" s="199" t="n"/>
      <c r="AC10" s="1030" t="n"/>
      <c r="AD10" s="2878" t="n"/>
      <c r="AE10" s="2878" t="n"/>
      <c r="AF10" s="2878" t="n"/>
      <c r="AG10" s="2878" t="n"/>
      <c r="AH10" s="3044" t="n"/>
      <c r="AI10" s="2878" t="n"/>
      <c r="AJ10" s="199" t="n"/>
      <c r="AK10" s="1030" t="n"/>
      <c r="AL10" s="2878" t="n"/>
      <c r="AM10" s="2878" t="n"/>
      <c r="AN10" s="2878" t="n"/>
      <c r="AO10" s="2878" t="n"/>
      <c r="AP10" s="2878" t="n"/>
      <c r="AQ10" s="3044" t="n"/>
      <c r="AR10" s="2878" t="n"/>
      <c r="AS10" s="199" t="n"/>
      <c r="AT10" s="3045" t="n"/>
      <c r="AU10" s="3044" t="n"/>
      <c r="AV10" s="2878" t="n"/>
      <c r="AW10" s="2878" t="n"/>
      <c r="AX10" s="2878" t="n"/>
      <c r="AY10" s="2878" t="n"/>
      <c r="AZ10" s="2878" t="n"/>
      <c r="BA10" s="199" t="n"/>
      <c r="BB10" s="1030" t="n"/>
      <c r="BC10" s="3044" t="n"/>
      <c r="BD10" s="2878" t="n"/>
      <c r="BE10" s="2878" t="n"/>
      <c r="BF10" s="2878" t="n"/>
      <c r="BG10" s="2878" t="n"/>
      <c r="BH10" s="2878" t="n"/>
      <c r="BI10" s="199" t="n"/>
      <c r="BJ10" s="3045" t="n"/>
      <c r="BK10" s="3044" t="n"/>
      <c r="BL10" s="2878" t="n"/>
      <c r="BM10" s="2878" t="n"/>
      <c r="BN10" s="2878" t="n"/>
      <c r="BO10" s="2878" t="n"/>
      <c r="BP10" s="2878" t="n"/>
      <c r="BQ10" s="2878" t="n"/>
      <c r="BR10" s="199" t="n"/>
      <c r="BS10" s="1030" t="n"/>
      <c r="BT10" s="3044" t="n"/>
      <c r="BU10" s="2878" t="n"/>
      <c r="BV10" s="2878" t="n"/>
      <c r="BW10" s="2878" t="n"/>
      <c r="BX10" s="2878" t="n"/>
      <c r="BY10" s="2878" t="n"/>
      <c r="BZ10" s="199" t="n"/>
      <c r="CA10" s="1070" t="n"/>
      <c r="CB10" s="3044" t="n"/>
      <c r="CC10" s="2878" t="n"/>
      <c r="CD10" s="2878" t="n"/>
      <c r="CE10" s="2878" t="n"/>
      <c r="CF10" s="2878" t="n"/>
      <c r="CG10" s="2878" t="n"/>
      <c r="CH10" s="199" t="n"/>
      <c r="CI10" s="1070" t="n"/>
      <c r="CJ10" s="3044" t="n"/>
      <c r="CK10" s="2878" t="n"/>
      <c r="CL10" s="2878" t="n"/>
      <c r="CM10" s="2878" t="n"/>
      <c r="CN10" s="2878" t="n"/>
      <c r="CO10" s="2878" t="n"/>
      <c r="CP10" s="199" t="n"/>
      <c r="CQ10" s="1123" t="n"/>
      <c r="CR10" s="3247" t="n"/>
      <c r="CS10" s="3247" t="n"/>
      <c r="CT10" s="2878" t="n"/>
      <c r="CU10" s="3247" t="n"/>
      <c r="CV10" s="3247">
        <f>+CR10-CT10</f>
        <v/>
      </c>
      <c r="CW10" s="3247" t="n"/>
      <c r="CX10" s="102">
        <f>IFERROR(CR10/CW10-1, "-")</f>
        <v/>
      </c>
      <c r="CY10" s="19" t="n"/>
      <c r="CZ10" s="3248" t="n"/>
      <c r="DA10" s="2878" t="n"/>
      <c r="DB10" s="2878" t="n"/>
      <c r="DC10" s="2878" t="n"/>
      <c r="DD10" s="2878" t="n"/>
      <c r="DE10" s="199" t="n"/>
      <c r="DF10" s="199" t="n"/>
      <c r="DG10" s="199" t="n"/>
      <c r="DH10" s="199" t="n"/>
      <c r="DI10" s="3242" t="n"/>
      <c r="DJ10" s="2949" t="n"/>
      <c r="DL10" s="2949" t="n"/>
      <c r="DM10" s="2878">
        <f>(CS10-CZ10)*10^6</f>
        <v/>
      </c>
      <c r="DN10" s="2878">
        <f>(CT10-DC10)*10^6</f>
        <v/>
      </c>
      <c r="DO10" s="2878">
        <f>(CW10-DD10)*10^6</f>
        <v/>
      </c>
    </row>
    <row customHeight="1" ht="3.5" r="11" s="3">
      <c r="C11" s="2486" t="inlineStr">
        <is>
          <t>CA4</t>
        </is>
      </c>
      <c r="D11" s="2891" t="n"/>
      <c r="E11" s="2891" t="n"/>
      <c r="F11" s="2891" t="n"/>
      <c r="G11" s="2891" t="n"/>
      <c r="H11" s="37" t="n"/>
      <c r="I11" s="1100" t="n"/>
      <c r="J11" s="2891" t="n"/>
      <c r="K11" s="2891" t="n"/>
      <c r="L11" s="2891" t="n"/>
      <c r="M11" s="2891" t="n"/>
      <c r="N11" s="37" t="n"/>
      <c r="O11" s="3141" t="n"/>
      <c r="P11" s="2891" t="n"/>
      <c r="Q11" s="2891" t="n"/>
      <c r="R11" s="2891" t="n"/>
      <c r="S11" s="2891" t="n"/>
      <c r="T11" s="37" t="n"/>
      <c r="U11" s="1100" t="n"/>
      <c r="V11" s="2891" t="n"/>
      <c r="W11" s="2891" t="n"/>
      <c r="X11" s="2891" t="n"/>
      <c r="Y11" s="2891" t="n"/>
      <c r="Z11" s="3139" t="n"/>
      <c r="AA11" s="2891" t="n"/>
      <c r="AB11" s="37" t="n"/>
      <c r="AC11" s="1100" t="n"/>
      <c r="AD11" s="2891" t="n"/>
      <c r="AE11" s="2891" t="n"/>
      <c r="AF11" s="2891" t="n"/>
      <c r="AG11" s="2891" t="n"/>
      <c r="AH11" s="3139" t="n"/>
      <c r="AI11" s="2891" t="n"/>
      <c r="AJ11" s="37" t="n"/>
      <c r="AK11" s="1031" t="n"/>
      <c r="AL11" s="2891" t="n"/>
      <c r="AM11" s="2891" t="n"/>
      <c r="AN11" s="2891" t="n"/>
      <c r="AO11" s="2891" t="n"/>
      <c r="AP11" s="2891" t="n"/>
      <c r="AQ11" s="2975" t="n"/>
      <c r="AR11" s="2891" t="n"/>
      <c r="AS11" s="37" t="n"/>
      <c r="AT11" s="3058" t="n"/>
      <c r="AU11" s="2975" t="n"/>
      <c r="AV11" s="2891" t="n"/>
      <c r="AW11" s="2891" t="n"/>
      <c r="AX11" s="2891" t="n"/>
      <c r="AY11" s="2891" t="n"/>
      <c r="AZ11" s="2891" t="n"/>
      <c r="BA11" s="37" t="n"/>
      <c r="BB11" s="1031" t="n"/>
      <c r="BC11" s="2975" t="n"/>
      <c r="BD11" s="2891" t="n"/>
      <c r="BE11" s="2891" t="n"/>
      <c r="BF11" s="2891" t="n"/>
      <c r="BG11" s="2891" t="n"/>
      <c r="BH11" s="2891" t="n"/>
      <c r="BI11" s="37" t="n"/>
      <c r="BJ11" s="3058" t="n"/>
      <c r="BK11" s="2975" t="n"/>
      <c r="BL11" s="2891" t="n"/>
      <c r="BM11" s="2891" t="n"/>
      <c r="BN11" s="2891" t="n"/>
      <c r="BO11" s="2891" t="n"/>
      <c r="BP11" s="2891" t="n"/>
      <c r="BQ11" s="2891" t="n"/>
      <c r="BR11" s="37" t="n"/>
      <c r="BS11" s="1031" t="n"/>
      <c r="BT11" s="2975" t="n"/>
      <c r="BU11" s="2891" t="n"/>
      <c r="BV11" s="2891" t="n"/>
      <c r="BW11" s="2891" t="n"/>
      <c r="BX11" s="2891" t="n"/>
      <c r="BY11" s="2891" t="n"/>
      <c r="BZ11" s="37" t="n"/>
      <c r="CA11" s="1031" t="n"/>
      <c r="CB11" s="2975" t="n"/>
      <c r="CC11" s="2891" t="n"/>
      <c r="CD11" s="2891" t="n"/>
      <c r="CE11" s="2891" t="n"/>
      <c r="CF11" s="2891" t="n"/>
      <c r="CG11" s="2891" t="n"/>
      <c r="CH11" s="37" t="n"/>
      <c r="CI11" s="1031" t="n"/>
      <c r="CJ11" s="2975" t="n"/>
      <c r="CK11" s="2891" t="n"/>
      <c r="CL11" s="2891" t="n"/>
      <c r="CM11" s="2891" t="n"/>
      <c r="CN11" s="2891" t="n"/>
      <c r="CO11" s="2891" t="n"/>
      <c r="CP11" s="37" t="n"/>
      <c r="CQ11" s="1031" t="n"/>
      <c r="CR11" s="2891" t="n"/>
      <c r="CS11" s="2891" t="n"/>
      <c r="CT11" s="2891" t="n"/>
      <c r="CU11" s="2891" t="n"/>
      <c r="CV11" s="2891">
        <f>+CR11-CT11</f>
        <v/>
      </c>
      <c r="CW11" s="2891" t="n"/>
      <c r="CX11" s="37">
        <f>IFERROR(CR11/CW11-1, "-")</f>
        <v/>
      </c>
      <c r="CY11" s="15" t="n"/>
      <c r="CZ11" s="3245" t="n"/>
      <c r="DA11" s="2891" t="n"/>
      <c r="DB11" s="2891" t="n"/>
      <c r="DC11" s="2891" t="n"/>
      <c r="DD11" s="2891" t="n"/>
      <c r="DE11" s="197" t="n"/>
      <c r="DF11" s="197" t="n"/>
      <c r="DG11" s="197" t="n"/>
      <c r="DH11" s="197" t="n"/>
      <c r="DI11" s="3242" t="n"/>
      <c r="DL11" s="2949" t="n"/>
      <c r="DM11" s="2878">
        <f>(CS11-CZ11)*10^6</f>
        <v/>
      </c>
      <c r="DN11" s="2878">
        <f>(CT11-DC11)*10^6</f>
        <v/>
      </c>
      <c r="DO11" s="2878">
        <f>(CW11-DD11)*10^6</f>
        <v/>
      </c>
    </row>
    <row customFormat="1" customHeight="1" ht="13" r="12" s="8">
      <c r="A12" s="108" t="inlineStr">
        <is>
          <t>CA services Mobile</t>
        </is>
      </c>
      <c r="B12" s="109" t="n"/>
      <c r="C12" s="2486" t="inlineStr">
        <is>
          <t>CA5</t>
        </is>
      </c>
      <c r="D12" s="2878" t="n">
        <v>8118.34843854314</v>
      </c>
      <c r="E12" s="2878" t="n">
        <v>9340.1170062825</v>
      </c>
      <c r="F12" s="2878" t="n">
        <v>-1221.76856773936</v>
      </c>
      <c r="G12" s="2878" t="n">
        <v>9400.269054999999</v>
      </c>
      <c r="H12" s="199" t="n">
        <v>-0.1363706303464799</v>
      </c>
      <c r="I12" s="1030" t="n"/>
      <c r="J12" s="2878" t="n">
        <v>7438.66361891381</v>
      </c>
      <c r="K12" s="2878" t="n">
        <v>8595.15062756935</v>
      </c>
      <c r="L12" s="2878" t="n">
        <v>-1156.48700865554</v>
      </c>
      <c r="M12" s="2878" t="n">
        <v>8867.91267090339</v>
      </c>
      <c r="N12" s="199" t="n">
        <v>-0.1611708532808521</v>
      </c>
      <c r="O12" s="3045" t="n"/>
      <c r="P12" s="2878" t="n">
        <v>7825.40179454306</v>
      </c>
      <c r="Q12" s="2878" t="n">
        <v>9286.1668841559</v>
      </c>
      <c r="R12" s="2878" t="n">
        <v>-1460.765089612841</v>
      </c>
      <c r="S12" s="2878" t="n">
        <v>9820.334621096623</v>
      </c>
      <c r="T12" s="199" t="n">
        <v>-0.2031430601425669</v>
      </c>
      <c r="U12" s="1030" t="n"/>
      <c r="V12" s="2878" t="n">
        <v>7896.84507587602</v>
      </c>
      <c r="W12" s="2878" t="n">
        <v>9175.56586614936</v>
      </c>
      <c r="X12" s="2878" t="n">
        <v>7690.15271619178</v>
      </c>
      <c r="Y12" s="2878" t="n">
        <v>-1278.72079027334</v>
      </c>
      <c r="Z12" s="3044" t="n">
        <v>206.6923596842398</v>
      </c>
      <c r="AA12" s="2878" t="n">
        <v>9164.580355847458</v>
      </c>
      <c r="AB12" s="199" t="n">
        <v>-0.1383298777191211</v>
      </c>
      <c r="AC12" s="1030" t="n"/>
      <c r="AD12" s="2878" t="n">
        <v>7818.41623512398</v>
      </c>
      <c r="AE12" s="2878" t="n">
        <v>9585.49153951707</v>
      </c>
      <c r="AF12" s="2878" t="n">
        <v>8013.64261648067</v>
      </c>
      <c r="AG12" s="2878" t="n">
        <v>-1767.07530439309</v>
      </c>
      <c r="AH12" s="3044" t="n">
        <v>-195.2263813566897</v>
      </c>
      <c r="AI12" s="2878" t="n">
        <v>9068.304000966511</v>
      </c>
      <c r="AJ12" s="199" t="n">
        <v>-0.1378303777320783</v>
      </c>
      <c r="AK12" s="1030" t="n"/>
      <c r="AL12" s="2878" t="n">
        <v>6387.482272</v>
      </c>
      <c r="AM12" s="2878" t="n">
        <v>9278.71384009511</v>
      </c>
      <c r="AN12" s="2878" t="n">
        <v>7909.175147101974</v>
      </c>
      <c r="AO12" s="2878" t="n">
        <v>0</v>
      </c>
      <c r="AP12" s="2878" t="n">
        <v>-2891.23156809511</v>
      </c>
      <c r="AQ12" s="3044" t="n">
        <v>-1521.692875101974</v>
      </c>
      <c r="AR12" s="2878" t="n">
        <v>8721.89718518603</v>
      </c>
      <c r="AS12" s="199" t="n">
        <v>-0.26764990043118</v>
      </c>
      <c r="AT12" s="3045" t="n"/>
      <c r="AU12" s="3044" t="n"/>
      <c r="AV12" s="2878" t="n"/>
      <c r="AW12" s="2878" t="n"/>
      <c r="AX12" s="2878" t="n"/>
      <c r="AY12" s="2878" t="n"/>
      <c r="AZ12" s="2878" t="n"/>
      <c r="BA12" s="199" t="n"/>
      <c r="BB12" s="1030" t="n"/>
      <c r="BC12" s="3044" t="n"/>
      <c r="BD12" s="2878" t="n"/>
      <c r="BE12" s="2878" t="n"/>
      <c r="BF12" s="2878" t="n"/>
      <c r="BG12" s="2878" t="n"/>
      <c r="BH12" s="2878" t="n"/>
      <c r="BI12" s="199" t="n"/>
      <c r="BJ12" s="3045" t="n"/>
      <c r="BK12" s="3044" t="n"/>
      <c r="BL12" s="2878" t="n"/>
      <c r="BM12" s="2878" t="n"/>
      <c r="BN12" s="2878" t="n"/>
      <c r="BO12" s="2878" t="n"/>
      <c r="BP12" s="2878" t="n"/>
      <c r="BQ12" s="2878" t="n"/>
      <c r="BR12" s="199" t="n"/>
      <c r="BS12" s="1030" t="n"/>
      <c r="BT12" s="3044" t="n"/>
      <c r="BU12" s="2878" t="n"/>
      <c r="BV12" s="2878" t="n"/>
      <c r="BW12" s="2878" t="n"/>
      <c r="BX12" s="2878" t="n"/>
      <c r="BY12" s="2878" t="n"/>
      <c r="BZ12" s="199" t="n"/>
      <c r="CA12" s="1070" t="n"/>
      <c r="CB12" s="3044" t="n"/>
      <c r="CC12" s="2878" t="n"/>
      <c r="CD12" s="2878" t="n"/>
      <c r="CE12" s="2878" t="n"/>
      <c r="CF12" s="2878" t="n"/>
      <c r="CG12" s="2878" t="n"/>
      <c r="CH12" s="199" t="n"/>
      <c r="CI12" s="1070" t="n"/>
      <c r="CJ12" s="3044" t="n"/>
      <c r="CK12" s="2878" t="n"/>
      <c r="CL12" s="2878" t="n"/>
      <c r="CM12" s="2878" t="n"/>
      <c r="CN12" s="2878" t="n"/>
      <c r="CO12" s="2878" t="n"/>
      <c r="CP12" s="199" t="n"/>
      <c r="CQ12" s="1123" t="n"/>
      <c r="CR12" s="2878" t="n">
        <v>45485.15743500001</v>
      </c>
      <c r="CS12" s="2878" t="n">
        <v>55261.20576376929</v>
      </c>
      <c r="CT12" s="2878" t="n"/>
      <c r="CU12" s="2878" t="n">
        <v>-9776.048328769277</v>
      </c>
      <c r="CV12" s="2878">
        <f>+CR12-CT12</f>
        <v/>
      </c>
      <c r="CW12" s="2878" t="n">
        <v>46321.40070381398</v>
      </c>
      <c r="CX12" s="102">
        <f>IFERROR(CR12/CW12-1, "-")</f>
        <v/>
      </c>
      <c r="CY12" s="19" t="n"/>
      <c r="CZ12" s="3248" t="n">
        <v>112087.098925932</v>
      </c>
      <c r="DA12" s="2878" t="n">
        <v>98724.19876552977</v>
      </c>
      <c r="DB12" s="2878" t="n"/>
      <c r="DC12" s="2878" t="n"/>
      <c r="DD12" s="2878" t="n">
        <v>104134.761308</v>
      </c>
      <c r="DE12" s="199">
        <f>(CZ12-DD12)/DD12</f>
        <v/>
      </c>
      <c r="DF12" s="199">
        <f>(DA12-DD12)/DD12</f>
        <v/>
      </c>
      <c r="DG12" s="199">
        <f>(DB12-DD12)/DD12</f>
        <v/>
      </c>
      <c r="DH12" s="199">
        <f>(DC12-DD12)/DD12</f>
        <v/>
      </c>
      <c r="DI12" s="3242" t="n"/>
      <c r="DJ12" s="2949" t="n"/>
      <c r="DL12" s="2949" t="n"/>
      <c r="DM12" s="2878">
        <f>(CS12-CZ12)*10^6</f>
        <v/>
      </c>
      <c r="DN12" s="2878">
        <f>(CT12-DC12)*10^6</f>
        <v/>
      </c>
      <c r="DO12" s="2878">
        <f>(CW12-DD12)*10^6</f>
        <v/>
      </c>
    </row>
    <row customHeight="1" ht="4.5" r="13" s="3">
      <c r="C13" s="2486" t="inlineStr">
        <is>
          <t>CA6</t>
        </is>
      </c>
      <c r="D13" s="2891" t="n"/>
      <c r="E13" s="2891" t="n"/>
      <c r="F13" s="2891" t="n"/>
      <c r="G13" s="2891" t="n"/>
      <c r="H13" s="37" t="n"/>
      <c r="I13" s="1031" t="n"/>
      <c r="J13" s="2891" t="n"/>
      <c r="K13" s="2891" t="n"/>
      <c r="L13" s="2891" t="n"/>
      <c r="M13" s="2891" t="n"/>
      <c r="N13" s="37" t="n"/>
      <c r="O13" s="3058" t="n"/>
      <c r="P13" s="2891" t="n"/>
      <c r="Q13" s="2891" t="n"/>
      <c r="R13" s="2891" t="n"/>
      <c r="S13" s="2891" t="n"/>
      <c r="T13" s="37" t="n"/>
      <c r="U13" s="1031" t="n"/>
      <c r="V13" s="2891" t="n"/>
      <c r="W13" s="2891" t="n"/>
      <c r="X13" s="2891" t="n"/>
      <c r="Y13" s="2891" t="n"/>
      <c r="Z13" s="2975" t="n"/>
      <c r="AA13" s="2891" t="n"/>
      <c r="AB13" s="37" t="n"/>
      <c r="AC13" s="1031" t="n"/>
      <c r="AD13" s="2891" t="n"/>
      <c r="AE13" s="2891" t="n"/>
      <c r="AF13" s="2891" t="n"/>
      <c r="AG13" s="2891" t="n"/>
      <c r="AH13" s="2975" t="n"/>
      <c r="AI13" s="2891" t="n"/>
      <c r="AJ13" s="37" t="n"/>
      <c r="AK13" s="1031" t="n"/>
      <c r="AL13" s="2891" t="n"/>
      <c r="AM13" s="2891" t="n"/>
      <c r="AN13" s="2891" t="n"/>
      <c r="AO13" s="2891" t="n"/>
      <c r="AP13" s="2891" t="n"/>
      <c r="AQ13" s="2975" t="n"/>
      <c r="AR13" s="2891" t="n"/>
      <c r="AS13" s="37" t="n"/>
      <c r="AT13" s="3058" t="n"/>
      <c r="AU13" s="2975" t="n"/>
      <c r="AV13" s="2891" t="n"/>
      <c r="AW13" s="2891" t="n"/>
      <c r="AX13" s="2891" t="n"/>
      <c r="AY13" s="2891" t="n"/>
      <c r="AZ13" s="2891" t="n"/>
      <c r="BA13" s="37" t="n"/>
      <c r="BB13" s="1031" t="n"/>
      <c r="BC13" s="2975" t="n"/>
      <c r="BD13" s="2891" t="n"/>
      <c r="BE13" s="2891" t="n"/>
      <c r="BF13" s="2891" t="n"/>
      <c r="BG13" s="2891" t="n"/>
      <c r="BH13" s="2891" t="n"/>
      <c r="BI13" s="37" t="n"/>
      <c r="BJ13" s="3058" t="n"/>
      <c r="BK13" s="2975" t="n"/>
      <c r="BL13" s="2891" t="n"/>
      <c r="BM13" s="2891" t="n"/>
      <c r="BN13" s="2891" t="n"/>
      <c r="BO13" s="2891" t="n"/>
      <c r="BP13" s="2891" t="n"/>
      <c r="BQ13" s="2891" t="n"/>
      <c r="BR13" s="37" t="n"/>
      <c r="BS13" s="1031" t="n"/>
      <c r="BT13" s="2975" t="n"/>
      <c r="BU13" s="2891" t="n"/>
      <c r="BV13" s="2891" t="n"/>
      <c r="BW13" s="2891" t="n"/>
      <c r="BX13" s="2891" t="n"/>
      <c r="BY13" s="2891" t="n"/>
      <c r="BZ13" s="37" t="n"/>
      <c r="CA13" s="1031" t="n"/>
      <c r="CB13" s="2975" t="n"/>
      <c r="CC13" s="2891" t="n"/>
      <c r="CD13" s="2891" t="n"/>
      <c r="CE13" s="2891" t="n"/>
      <c r="CF13" s="2891" t="n"/>
      <c r="CG13" s="2891" t="n"/>
      <c r="CH13" s="37" t="n"/>
      <c r="CI13" s="1031" t="n"/>
      <c r="CJ13" s="2975" t="n"/>
      <c r="CK13" s="2891" t="n"/>
      <c r="CL13" s="2891" t="n"/>
      <c r="CM13" s="2891" t="n"/>
      <c r="CN13" s="2891" t="n"/>
      <c r="CO13" s="2891" t="n"/>
      <c r="CP13" s="37" t="n"/>
      <c r="CQ13" s="1031" t="n"/>
      <c r="CR13" s="3249" t="n"/>
      <c r="CS13" s="3249" t="n"/>
      <c r="CT13" s="3249" t="n"/>
      <c r="CU13" s="2891" t="n"/>
      <c r="CV13" s="2891">
        <f>+CR13-CT13</f>
        <v/>
      </c>
      <c r="CW13" s="3249" t="n"/>
      <c r="CX13" s="37">
        <f>IFERROR(CR13/CW13-1, "-")</f>
        <v/>
      </c>
      <c r="CY13" s="15" t="n"/>
      <c r="CZ13" s="3245" t="n"/>
      <c r="DA13" s="2891" t="n"/>
      <c r="DB13" s="2891" t="n"/>
      <c r="DC13" s="2891" t="n"/>
      <c r="DD13" s="2891" t="n"/>
      <c r="DE13" s="37" t="n"/>
      <c r="DF13" s="37" t="n"/>
      <c r="DG13" s="37" t="n"/>
      <c r="DH13" s="37" t="n"/>
      <c r="DI13" s="3242" t="n"/>
      <c r="DL13" s="2949" t="n"/>
      <c r="DM13" s="2878">
        <f>(CS13-CZ13)*10^6</f>
        <v/>
      </c>
      <c r="DN13" s="2878">
        <f>(CT13-DC13)*10^6</f>
        <v/>
      </c>
      <c r="DO13" s="2878">
        <f>(CW13-DD13)*10^6</f>
        <v/>
      </c>
    </row>
    <row customFormat="1" customHeight="1" ht="13" r="14" s="8">
      <c r="A14" s="360" t="inlineStr">
        <is>
          <t>CA récurrent</t>
        </is>
      </c>
      <c r="B14" s="109" t="n"/>
      <c r="C14" s="2486" t="inlineStr">
        <is>
          <t>CA7</t>
        </is>
      </c>
      <c r="D14" s="2878" t="n">
        <v>7983.14513254314</v>
      </c>
      <c r="E14" s="2878" t="n">
        <v>9190.320853913139</v>
      </c>
      <c r="F14" s="2878" t="n">
        <v>-1207.175721369999</v>
      </c>
      <c r="G14" s="2878" t="n">
        <v>9314.576798999999</v>
      </c>
      <c r="H14" s="199" t="n">
        <v>-0.1429406504651719</v>
      </c>
      <c r="I14" s="1030" t="n"/>
      <c r="J14" s="2878" t="n">
        <v>7200.84169091381</v>
      </c>
      <c r="K14" s="2878" t="n">
        <v>8457.927827912279</v>
      </c>
      <c r="L14" s="2878" t="n">
        <v>-1257.086136998469</v>
      </c>
      <c r="M14" s="2878" t="n">
        <v>8778.62393090339</v>
      </c>
      <c r="N14" s="199" t="n">
        <v>-0.1797300183272816</v>
      </c>
      <c r="O14" s="3045" t="n"/>
      <c r="P14" s="2878" t="n">
        <v>7648.48857454306</v>
      </c>
      <c r="Q14" s="2878" t="n">
        <v>9131.6850635021</v>
      </c>
      <c r="R14" s="2878" t="n">
        <v>-1483.19648895904</v>
      </c>
      <c r="S14" s="2878" t="n">
        <v>9712.382873096623</v>
      </c>
      <c r="T14" s="199" t="n">
        <v>-0.2125013321159904</v>
      </c>
      <c r="U14" s="1030" t="n"/>
      <c r="V14" s="2878" t="n">
        <v>7537.16987387602</v>
      </c>
      <c r="W14" s="2878" t="n">
        <v>9023.34029303386</v>
      </c>
      <c r="X14" s="2878" t="n">
        <v>7518.89684719179</v>
      </c>
      <c r="Y14" s="2878" t="n">
        <v>-1486.17041915784</v>
      </c>
      <c r="Z14" s="3044" t="n">
        <v>18.27302668422999</v>
      </c>
      <c r="AA14" s="2878" t="n">
        <v>9074.525090847457</v>
      </c>
      <c r="AB14" s="199" t="n">
        <v>-0.1694143992749561</v>
      </c>
      <c r="AC14" s="1030" t="n"/>
      <c r="AD14" s="2878" t="n">
        <v>7326.88563912398</v>
      </c>
      <c r="AE14" s="2878" t="n">
        <v>9425.399819315309</v>
      </c>
      <c r="AF14" s="2878" t="n">
        <v>7842.38674748068</v>
      </c>
      <c r="AG14" s="2878" t="n">
        <v>-2098.51418019133</v>
      </c>
      <c r="AH14" s="3044" t="n">
        <v>-515.5011083567006</v>
      </c>
      <c r="AI14" s="2878" t="n">
        <v>8971.486911966511</v>
      </c>
      <c r="AJ14" s="199" t="n">
        <v>-0.1833142364226046</v>
      </c>
      <c r="AK14" s="1030" t="n"/>
      <c r="AL14" s="2878" t="n">
        <v>5632.066870000001</v>
      </c>
      <c r="AM14" s="2878" t="n">
        <v>9120.928011847727</v>
      </c>
      <c r="AN14" s="2878" t="n">
        <v>7737.919278101975</v>
      </c>
      <c r="AO14" s="2878" t="n">
        <v>0</v>
      </c>
      <c r="AP14" s="2878" t="n">
        <v>-3488.861141847727</v>
      </c>
      <c r="AQ14" s="3044" t="n">
        <v>-2105.852408101974</v>
      </c>
      <c r="AR14" s="2878" t="n">
        <v>8557.294713186029</v>
      </c>
      <c r="AS14" s="2879" t="n">
        <v>-0.3418402592443747</v>
      </c>
      <c r="AT14" s="3045" t="n"/>
      <c r="AU14" s="3044" t="n"/>
      <c r="AV14" s="2878" t="n"/>
      <c r="AW14" s="2878" t="n"/>
      <c r="AX14" s="2878" t="n"/>
      <c r="AY14" s="2878" t="n"/>
      <c r="AZ14" s="2878" t="n"/>
      <c r="BA14" s="199" t="n"/>
      <c r="BB14" s="1030" t="n"/>
      <c r="BC14" s="3044" t="n"/>
      <c r="BD14" s="2878" t="n"/>
      <c r="BE14" s="2878" t="n"/>
      <c r="BF14" s="2878" t="n"/>
      <c r="BG14" s="2878" t="n"/>
      <c r="BH14" s="2878" t="n"/>
      <c r="BI14" s="199" t="n"/>
      <c r="BJ14" s="3045" t="n"/>
      <c r="BK14" s="3044" t="n"/>
      <c r="BL14" s="2878" t="n"/>
      <c r="BM14" s="2878" t="n"/>
      <c r="BN14" s="2878" t="n"/>
      <c r="BO14" s="2878" t="n"/>
      <c r="BP14" s="2878" t="n"/>
      <c r="BQ14" s="2878" t="n"/>
      <c r="BR14" s="199" t="n"/>
      <c r="BS14" s="1030" t="n"/>
      <c r="BT14" s="3044" t="n"/>
      <c r="BU14" s="2878" t="n"/>
      <c r="BV14" s="2878" t="n"/>
      <c r="BW14" s="2878" t="n"/>
      <c r="BX14" s="2878" t="n"/>
      <c r="BY14" s="2878" t="n"/>
      <c r="BZ14" s="199" t="n"/>
      <c r="CA14" s="1070" t="n"/>
      <c r="CB14" s="3044" t="n"/>
      <c r="CC14" s="2878" t="n"/>
      <c r="CD14" s="2878" t="n"/>
      <c r="CE14" s="2878" t="n"/>
      <c r="CF14" s="2878" t="n"/>
      <c r="CG14" s="2878" t="n"/>
      <c r="CH14" s="199" t="n"/>
      <c r="CI14" s="1070" t="n"/>
      <c r="CJ14" s="3044" t="n"/>
      <c r="CK14" s="2878" t="n"/>
      <c r="CL14" s="2878" t="n"/>
      <c r="CM14" s="2878" t="n"/>
      <c r="CN14" s="2878" t="n"/>
      <c r="CO14" s="2878" t="n"/>
      <c r="CP14" s="199" t="n"/>
      <c r="CQ14" s="1123" t="n"/>
      <c r="CR14" s="2878" t="n">
        <v>43328.59778100001</v>
      </c>
      <c r="CS14" s="2878" t="n">
        <v>54349.60186952441</v>
      </c>
      <c r="CT14" s="2878" t="n"/>
      <c r="CU14" s="2885" t="n">
        <v>-11021.0040885244</v>
      </c>
      <c r="CV14" s="2885">
        <f>+CR14-CT14</f>
        <v/>
      </c>
      <c r="CW14" s="2878" t="n">
        <v>45851.59560581398</v>
      </c>
      <c r="CX14" s="153">
        <f>IFERROR(CR14/CW14-1, "-")</f>
        <v/>
      </c>
      <c r="CY14" s="19" t="n"/>
      <c r="CZ14" s="3248" t="n">
        <v>110140.9833783559</v>
      </c>
      <c r="DA14" s="2878" t="n">
        <v>96632.95749052976</v>
      </c>
      <c r="DB14" s="2878" t="n"/>
      <c r="DC14" s="2878" t="n"/>
      <c r="DD14" s="2878" t="n">
        <v>102631.63788</v>
      </c>
      <c r="DE14" s="610">
        <f>(CZ14-DD14)/DD14</f>
        <v/>
      </c>
      <c r="DF14" s="610">
        <f>(DA14-DD14)/DD14</f>
        <v/>
      </c>
      <c r="DG14" s="610">
        <f>(DB14-DD14)/DD14</f>
        <v/>
      </c>
      <c r="DH14" s="610">
        <f>(DC14-DD14)/DD14</f>
        <v/>
      </c>
      <c r="DI14" s="3242" t="n"/>
      <c r="DJ14" s="2949" t="n"/>
      <c r="DL14" s="2949" t="n"/>
      <c r="DM14" s="2878">
        <f>(CS14-CZ14)*10^6</f>
        <v/>
      </c>
      <c r="DN14" s="2878">
        <f>(CT14-DC14)*10^6</f>
        <v/>
      </c>
      <c r="DO14" s="2878">
        <f>(CW14-DD14)*10^6</f>
        <v/>
      </c>
    </row>
    <row customHeight="1" ht="3.75" r="15" s="3">
      <c r="A15" s="361" t="n"/>
      <c r="B15" s="139" t="n"/>
      <c r="C15" s="2486" t="inlineStr">
        <is>
          <t>CA8</t>
        </is>
      </c>
      <c r="D15" s="3146" t="n"/>
      <c r="E15" s="3146" t="n"/>
      <c r="F15" s="3146" t="n"/>
      <c r="G15" s="3146" t="n"/>
      <c r="H15" s="754" t="n"/>
      <c r="I15" s="1032" t="n"/>
      <c r="J15" s="3146" t="n"/>
      <c r="K15" s="3146" t="n"/>
      <c r="L15" s="3146" t="n"/>
      <c r="M15" s="3146" t="n"/>
      <c r="N15" s="754" t="n"/>
      <c r="O15" s="3147" t="n"/>
      <c r="P15" s="3146" t="n"/>
      <c r="Q15" s="3146" t="n"/>
      <c r="R15" s="3146" t="n"/>
      <c r="S15" s="3146" t="n"/>
      <c r="T15" s="754" t="n"/>
      <c r="U15" s="1032" t="n"/>
      <c r="V15" s="3146" t="n"/>
      <c r="W15" s="3146" t="n"/>
      <c r="X15" s="3146" t="n"/>
      <c r="Y15" s="3146" t="n"/>
      <c r="Z15" s="3145" t="n"/>
      <c r="AA15" s="3146" t="n"/>
      <c r="AB15" s="754" t="n"/>
      <c r="AC15" s="1032" t="n"/>
      <c r="AD15" s="3146" t="n"/>
      <c r="AE15" s="3146" t="n"/>
      <c r="AF15" s="3146" t="n"/>
      <c r="AG15" s="3146" t="n"/>
      <c r="AH15" s="3145" t="n"/>
      <c r="AI15" s="3146" t="n"/>
      <c r="AJ15" s="754" t="n"/>
      <c r="AK15" s="1032" t="n"/>
      <c r="AL15" s="3146" t="n"/>
      <c r="AM15" s="3146" t="n"/>
      <c r="AN15" s="3146" t="n"/>
      <c r="AO15" s="3146" t="n"/>
      <c r="AP15" s="3146" t="n"/>
      <c r="AQ15" s="3145" t="n"/>
      <c r="AR15" s="3146" t="n"/>
      <c r="AS15" s="754" t="n"/>
      <c r="AT15" s="3147" t="n"/>
      <c r="AU15" s="3145" t="n"/>
      <c r="AV15" s="3146" t="n"/>
      <c r="AW15" s="3146" t="n"/>
      <c r="AX15" s="3146" t="n"/>
      <c r="AY15" s="3146" t="n"/>
      <c r="AZ15" s="3146" t="n"/>
      <c r="BA15" s="754" t="n"/>
      <c r="BB15" s="1032" t="n"/>
      <c r="BC15" s="3145" t="n"/>
      <c r="BD15" s="3146" t="n"/>
      <c r="BE15" s="3146" t="n"/>
      <c r="BF15" s="3146" t="n"/>
      <c r="BG15" s="3146" t="n"/>
      <c r="BH15" s="3146" t="n"/>
      <c r="BI15" s="754" t="n"/>
      <c r="BJ15" s="3147" t="n"/>
      <c r="BK15" s="3145" t="n"/>
      <c r="BL15" s="3146" t="n"/>
      <c r="BM15" s="3146" t="n"/>
      <c r="BN15" s="3146" t="n"/>
      <c r="BO15" s="3146" t="n"/>
      <c r="BP15" s="3146" t="n"/>
      <c r="BQ15" s="3146" t="n"/>
      <c r="BR15" s="754" t="n"/>
      <c r="BS15" s="1032" t="n"/>
      <c r="BT15" s="3145" t="n"/>
      <c r="BU15" s="3146" t="n"/>
      <c r="BV15" s="3146" t="n"/>
      <c r="BW15" s="3146" t="n"/>
      <c r="BX15" s="3146" t="n"/>
      <c r="BY15" s="3146" t="n"/>
      <c r="BZ15" s="754" t="n"/>
      <c r="CA15" s="1032" t="n"/>
      <c r="CB15" s="3145" t="n"/>
      <c r="CC15" s="3146" t="n"/>
      <c r="CD15" s="3146" t="n"/>
      <c r="CE15" s="3146" t="n"/>
      <c r="CF15" s="3146" t="n"/>
      <c r="CG15" s="3146" t="n"/>
      <c r="CH15" s="754" t="n"/>
      <c r="CI15" s="1032" t="n"/>
      <c r="CJ15" s="3145" t="n"/>
      <c r="CK15" s="3146" t="n"/>
      <c r="CL15" s="3146" t="n"/>
      <c r="CM15" s="3146" t="n"/>
      <c r="CN15" s="3146" t="n"/>
      <c r="CO15" s="3146" t="n"/>
      <c r="CP15" s="754" t="n"/>
      <c r="CQ15" s="1031" t="n"/>
      <c r="CR15" s="3244" t="n"/>
      <c r="CS15" s="3244" t="n"/>
      <c r="CT15" s="3244" t="n"/>
      <c r="CU15" s="3244" t="n"/>
      <c r="CV15" s="3244">
        <f>+CR15-CT15</f>
        <v/>
      </c>
      <c r="CW15" s="3244" t="n"/>
      <c r="CX15" s="2492">
        <f>IFERROR(CR15/CW15-1, "-")</f>
        <v/>
      </c>
      <c r="CY15" s="15" t="n"/>
      <c r="CZ15" s="3250" t="n"/>
      <c r="DA15" s="3146" t="n"/>
      <c r="DB15" s="3146" t="n"/>
      <c r="DC15" s="3146" t="n"/>
      <c r="DD15" s="3146" t="n"/>
      <c r="DE15" s="37" t="n"/>
      <c r="DF15" s="37" t="n"/>
      <c r="DG15" s="37" t="n"/>
      <c r="DH15" s="37" t="n"/>
      <c r="DI15" s="3242" t="n"/>
      <c r="DL15" s="2949" t="n"/>
      <c r="DM15" s="2878">
        <f>(CS15-CZ15)*10^6</f>
        <v/>
      </c>
      <c r="DN15" s="2878">
        <f>(CT15-DC15)*10^6</f>
        <v/>
      </c>
      <c r="DO15" s="2878">
        <f>(CW15-DD15)*10^6</f>
        <v/>
      </c>
    </row>
    <row customHeight="1" ht="13" r="16" s="3">
      <c r="A16" s="362" t="inlineStr">
        <is>
          <t>CA sortant</t>
        </is>
      </c>
      <c r="B16" s="142" t="n"/>
      <c r="C16" s="2486" t="inlineStr">
        <is>
          <t>CA9</t>
        </is>
      </c>
      <c r="D16" s="3251" t="n">
        <v>7739.29180450924</v>
      </c>
      <c r="E16" s="3251" t="n">
        <v>8900.11688748107</v>
      </c>
      <c r="F16" s="3251" t="n">
        <v>-1160.82508297183</v>
      </c>
      <c r="G16" s="3251" t="n">
        <v>9000.889373542372</v>
      </c>
      <c r="H16" s="206" t="n">
        <v>-0.1401636567983525</v>
      </c>
      <c r="I16" s="1033" t="n"/>
      <c r="J16" s="3251" t="n">
        <v>6969.14970387992</v>
      </c>
      <c r="K16" s="3251" t="n">
        <v>8185.59214355898</v>
      </c>
      <c r="L16" s="3251" t="n">
        <v>-1216.44243967906</v>
      </c>
      <c r="M16" s="3251" t="n">
        <v>8473.12976090339</v>
      </c>
      <c r="N16" s="206" t="n">
        <v>-0.1774999438770685</v>
      </c>
      <c r="O16" s="3252" t="n"/>
      <c r="P16" s="3251" t="n">
        <v>7409.30417050916</v>
      </c>
      <c r="Q16" s="3251" t="n">
        <v>8857.764027051729</v>
      </c>
      <c r="R16" s="3251" t="n">
        <v>-1448.459856542569</v>
      </c>
      <c r="S16" s="3251" t="n">
        <v>9387.330136096623</v>
      </c>
      <c r="T16" s="206" t="n">
        <v>-0.210712304447615</v>
      </c>
      <c r="U16" s="1033" t="n"/>
      <c r="V16" s="3251" t="n">
        <v>7303.1048021472</v>
      </c>
      <c r="W16" s="3251" t="n">
        <v>8752.973039389401</v>
      </c>
      <c r="X16" s="3251" t="n">
        <v>7274.15489915549</v>
      </c>
      <c r="Y16" s="3251" t="n">
        <v>-1449.868237242201</v>
      </c>
      <c r="Z16" s="3253" t="n">
        <v>28.94990299170968</v>
      </c>
      <c r="AA16" s="3251" t="n">
        <v>8777.66539</v>
      </c>
      <c r="AB16" s="206" t="n">
        <v>-0.1679900659613547</v>
      </c>
      <c r="AC16" s="1033" t="n"/>
      <c r="AD16" s="3251" t="n">
        <v>7054.71645119313</v>
      </c>
      <c r="AE16" s="3251" t="n">
        <v>9168.861759280921</v>
      </c>
      <c r="AF16" s="3251" t="n">
        <v>7596.49693575224</v>
      </c>
      <c r="AG16" s="3251" t="n">
        <v>-2114.145308087791</v>
      </c>
      <c r="AH16" s="3253" t="n">
        <v>-541.7804845591099</v>
      </c>
      <c r="AI16" s="3251" t="n">
        <v>8690.380751119053</v>
      </c>
      <c r="AJ16" s="206" t="n">
        <v>-0.1882154932872533</v>
      </c>
      <c r="AK16" s="1033" t="n"/>
      <c r="AL16" s="3251" t="n">
        <v>5377.566418069153</v>
      </c>
      <c r="AM16" s="3251" t="n">
        <v>8852.695602542955</v>
      </c>
      <c r="AN16" s="3251" t="n">
        <v>7495.225711989559</v>
      </c>
      <c r="AO16" s="3251" t="n">
        <v>0</v>
      </c>
      <c r="AP16" s="3251" t="n">
        <v>-3475.129184473803</v>
      </c>
      <c r="AQ16" s="3253" t="n">
        <v>-2117.659293920407</v>
      </c>
      <c r="AR16" s="3251" t="n">
        <v>8254.70943616908</v>
      </c>
      <c r="AS16" s="3254" t="n">
        <v>-0.3485456441983714</v>
      </c>
      <c r="AT16" s="3252" t="n"/>
      <c r="AU16" s="3253" t="n"/>
      <c r="AV16" s="3251" t="n"/>
      <c r="AW16" s="3251" t="n"/>
      <c r="AX16" s="3251" t="n"/>
      <c r="AY16" s="3251" t="n"/>
      <c r="AZ16" s="3251" t="n"/>
      <c r="BA16" s="206" t="n"/>
      <c r="BB16" s="1033" t="n"/>
      <c r="BC16" s="3253" t="n"/>
      <c r="BD16" s="3251" t="n"/>
      <c r="BE16" s="3251" t="n"/>
      <c r="BF16" s="3251" t="n"/>
      <c r="BG16" s="3251" t="n"/>
      <c r="BH16" s="3251" t="n"/>
      <c r="BI16" s="206" t="n"/>
      <c r="BJ16" s="3252" t="n"/>
      <c r="BK16" s="3253" t="n"/>
      <c r="BL16" s="3251" t="n"/>
      <c r="BM16" s="3251" t="n"/>
      <c r="BN16" s="3251" t="n"/>
      <c r="BO16" s="3251" t="n"/>
      <c r="BP16" s="3251" t="n"/>
      <c r="BQ16" s="3251" t="n"/>
      <c r="BR16" s="206" t="n"/>
      <c r="BS16" s="1033" t="n"/>
      <c r="BT16" s="3253" t="n"/>
      <c r="BU16" s="3251" t="n"/>
      <c r="BV16" s="3251" t="n"/>
      <c r="BW16" s="3251" t="n"/>
      <c r="BX16" s="3251" t="n"/>
      <c r="BY16" s="3251" t="n"/>
      <c r="BZ16" s="206" t="n"/>
      <c r="CA16" s="1392" t="n"/>
      <c r="CB16" s="3253" t="n"/>
      <c r="CC16" s="3251" t="n"/>
      <c r="CD16" s="3251" t="n"/>
      <c r="CE16" s="3251" t="n"/>
      <c r="CF16" s="3251" t="n"/>
      <c r="CG16" s="3251" t="n"/>
      <c r="CH16" s="206" t="n"/>
      <c r="CI16" s="1392" t="n"/>
      <c r="CJ16" s="3253" t="n"/>
      <c r="CK16" s="3251" t="n"/>
      <c r="CL16" s="3251" t="n"/>
      <c r="CM16" s="3251" t="n"/>
      <c r="CN16" s="3251" t="n"/>
      <c r="CO16" s="3251" t="n"/>
      <c r="CP16" s="206" t="n"/>
      <c r="CQ16" s="1033" t="n"/>
      <c r="CR16" s="3251" t="n">
        <v>41853.13335030781</v>
      </c>
      <c r="CS16" s="3251" t="n">
        <v>52718.00345930505</v>
      </c>
      <c r="CT16" s="3253" t="n"/>
      <c r="CU16" s="3251" t="n">
        <v>-10864.87010899725</v>
      </c>
      <c r="CV16" s="3251">
        <f>+CR16-CT16</f>
        <v/>
      </c>
      <c r="CW16" s="3251" t="n">
        <v>44329.39541166144</v>
      </c>
      <c r="CX16" s="564">
        <f>IFERROR(CR16/CW16-1, "-")</f>
        <v/>
      </c>
      <c r="CY16" s="52" t="n"/>
      <c r="CZ16" s="3255" t="n">
        <v>106924.2663110207</v>
      </c>
      <c r="DA16" s="3251" t="n">
        <v>93694.61056941762</v>
      </c>
      <c r="DB16" s="3251" t="n"/>
      <c r="DC16" s="3251" t="n"/>
      <c r="DD16" s="3251" t="n">
        <v>99048.00140909808</v>
      </c>
      <c r="DE16" s="206">
        <f>(CZ16-DD16)/DD16</f>
        <v/>
      </c>
      <c r="DF16" s="206">
        <f>(DA16-DD16)/DD16</f>
        <v/>
      </c>
      <c r="DG16" s="206">
        <f>(DB16-DD16)/DD16</f>
        <v/>
      </c>
      <c r="DH16" s="206">
        <f>(DC16-DD16)/DD16</f>
        <v/>
      </c>
      <c r="DI16" s="3242" t="n"/>
      <c r="DL16" s="2949" t="n"/>
      <c r="DM16" s="2878">
        <f>(CS16-CZ16)*10^6</f>
        <v/>
      </c>
      <c r="DN16" s="2878">
        <f>(CT16-DC16)*10^6</f>
        <v/>
      </c>
      <c r="DO16" s="2878">
        <f>(CW16-DD16)*10^6</f>
        <v/>
      </c>
    </row>
    <row customFormat="1" customHeight="1" ht="15" r="17" s="21">
      <c r="A17" s="143" t="n"/>
      <c r="B17" s="144" t="inlineStr">
        <is>
          <t>Prépayé (yc commissions)</t>
        </is>
      </c>
      <c r="C17" s="2486" t="inlineStr">
        <is>
          <t>CA10</t>
        </is>
      </c>
      <c r="D17" s="2883" t="n">
        <v>3180.332031</v>
      </c>
      <c r="E17" s="2883" t="n">
        <v>3844.69752510256</v>
      </c>
      <c r="F17" s="2883" t="n">
        <v>-664.3654941025602</v>
      </c>
      <c r="G17" s="2883" t="n">
        <v>4134.060606999999</v>
      </c>
      <c r="H17" s="258" t="n">
        <v>-0.230700192054538</v>
      </c>
      <c r="I17" s="1034" t="n"/>
      <c r="J17" s="2883" t="n">
        <v>2693.63378</v>
      </c>
      <c r="K17" s="2883" t="n">
        <v>3485.76739980762</v>
      </c>
      <c r="L17" s="2883" t="n">
        <v>-792.1336198076201</v>
      </c>
      <c r="M17" s="2883" t="n">
        <v>3898.707122</v>
      </c>
      <c r="N17" s="258" t="n">
        <v>-0.3090956320365528</v>
      </c>
      <c r="O17" s="3256" t="n"/>
      <c r="P17" s="2883" t="n">
        <v>2822.21649500001</v>
      </c>
      <c r="Q17" s="2883" t="n">
        <v>3661.46346140774</v>
      </c>
      <c r="R17" s="2883" t="n">
        <v>-839.2469664077298</v>
      </c>
      <c r="S17" s="2883" t="n">
        <v>4254.946443999999</v>
      </c>
      <c r="T17" s="258" t="n">
        <v>-0.3367210299486414</v>
      </c>
      <c r="U17" s="1034" t="n"/>
      <c r="V17" s="2883" t="n">
        <v>2814.41709</v>
      </c>
      <c r="W17" s="2883" t="n">
        <v>3589.60580711443</v>
      </c>
      <c r="X17" s="2883" t="n">
        <v>2755.45178159056</v>
      </c>
      <c r="Y17" s="2883" t="n">
        <v>-775.1887171144299</v>
      </c>
      <c r="Z17" s="3257" t="n">
        <v>58.96530840943979</v>
      </c>
      <c r="AA17" s="2883" t="n">
        <v>3646.62631</v>
      </c>
      <c r="AB17" s="258" t="n">
        <v>-0.2282134634190143</v>
      </c>
      <c r="AC17" s="1034" t="n"/>
      <c r="AD17" s="2883" t="n">
        <v>2543.80553669491</v>
      </c>
      <c r="AE17" s="2883" t="n">
        <v>3709.67891488202</v>
      </c>
      <c r="AF17" s="2883" t="n">
        <v>2900.56351932031</v>
      </c>
      <c r="AG17" s="2883" t="n">
        <v>-1165.87337818711</v>
      </c>
      <c r="AH17" s="3257" t="n">
        <v>-356.7579826254</v>
      </c>
      <c r="AI17" s="2883" t="n">
        <v>3632.277251</v>
      </c>
      <c r="AJ17" s="258" t="n">
        <v>-0.2996664734239169</v>
      </c>
      <c r="AK17" s="1034" t="n"/>
      <c r="AL17" s="2883" t="n">
        <v>2328.363097</v>
      </c>
      <c r="AM17" s="2883" t="n">
        <v>3487.295439316044</v>
      </c>
      <c r="AN17" s="2883" t="n">
        <v>2876.807587995399</v>
      </c>
      <c r="AO17" s="2883" t="n">
        <v>0</v>
      </c>
      <c r="AP17" s="2883" t="n">
        <v>-1158.932342316044</v>
      </c>
      <c r="AQ17" s="3257" t="n">
        <v>-548.4444909953982</v>
      </c>
      <c r="AR17" s="2883" t="n">
        <v>3512.507435000008</v>
      </c>
      <c r="AS17" s="258" t="n">
        <v>-0.337122229607467</v>
      </c>
      <c r="AT17" s="3256" t="n"/>
      <c r="AU17" s="3257" t="n"/>
      <c r="AV17" s="2883" t="n"/>
      <c r="AW17" s="2883" t="n"/>
      <c r="AX17" s="2883" t="n"/>
      <c r="AY17" s="2883" t="n"/>
      <c r="AZ17" s="2883" t="n"/>
      <c r="BA17" s="258" t="n"/>
      <c r="BB17" s="1034" t="n"/>
      <c r="BC17" s="3257" t="n"/>
      <c r="BD17" s="2883" t="n"/>
      <c r="BE17" s="2883" t="n"/>
      <c r="BF17" s="2883" t="n"/>
      <c r="BG17" s="2883" t="n"/>
      <c r="BH17" s="2883" t="n"/>
      <c r="BI17" s="258" t="n"/>
      <c r="BJ17" s="3256" t="n"/>
      <c r="BK17" s="3257" t="n"/>
      <c r="BL17" s="2883" t="n"/>
      <c r="BM17" s="2883" t="n"/>
      <c r="BN17" s="2883" t="n"/>
      <c r="BO17" s="2883" t="n"/>
      <c r="BP17" s="2883" t="n"/>
      <c r="BQ17" s="2883" t="n"/>
      <c r="BR17" s="258" t="n"/>
      <c r="BS17" s="1034" t="n"/>
      <c r="BT17" s="3257" t="n"/>
      <c r="BU17" s="2883" t="n"/>
      <c r="BV17" s="2883" t="n"/>
      <c r="BW17" s="2883" t="n"/>
      <c r="BX17" s="2883" t="n"/>
      <c r="BY17" s="2883" t="n"/>
      <c r="BZ17" s="258" t="n"/>
      <c r="CA17" s="1034" t="n"/>
      <c r="CB17" s="3257" t="n"/>
      <c r="CC17" s="2883" t="n"/>
      <c r="CD17" s="2883" t="n"/>
      <c r="CE17" s="2883" t="n"/>
      <c r="CF17" s="2883" t="n"/>
      <c r="CG17" s="2883" t="n"/>
      <c r="CH17" s="258" t="n"/>
      <c r="CI17" s="1034" t="n"/>
      <c r="CJ17" s="3257" t="n"/>
      <c r="CK17" s="2883" t="n"/>
      <c r="CL17" s="2883" t="n"/>
      <c r="CM17" s="2883" t="n"/>
      <c r="CN17" s="2883" t="n"/>
      <c r="CO17" s="2883" t="n"/>
      <c r="CP17" s="258" t="n"/>
      <c r="CQ17" s="1034" t="n"/>
      <c r="CR17" s="2883" t="n">
        <v>16382.76802969492</v>
      </c>
      <c r="CS17" s="2883" t="n">
        <v>21778.50854763042</v>
      </c>
      <c r="CT17" s="2883" t="n"/>
      <c r="CU17" s="2883" t="n">
        <v>-5395.740517935497</v>
      </c>
      <c r="CV17" s="2883">
        <f>+CR17-CT17</f>
        <v/>
      </c>
      <c r="CW17" s="2883" t="n">
        <v>19566.617734</v>
      </c>
      <c r="CX17" s="261">
        <f>IFERROR(CR17/CW17-1, "-")</f>
        <v/>
      </c>
      <c r="CY17" s="19" t="n"/>
      <c r="CZ17" s="3258" t="n">
        <v>41713.59398575562</v>
      </c>
      <c r="DA17" s="2883" t="n">
        <v>36911.41581660229</v>
      </c>
      <c r="DB17" s="2883" t="n"/>
      <c r="DC17" s="2883" t="n"/>
      <c r="DD17" s="2883" t="n">
        <v>40845.14156400002</v>
      </c>
      <c r="DE17" s="258">
        <f>(CZ17-DD17)/DD17</f>
        <v/>
      </c>
      <c r="DF17" s="258">
        <f>(DA17-DD17)/DD17</f>
        <v/>
      </c>
      <c r="DG17" s="258">
        <f>(DB17-DD17)/DD17</f>
        <v/>
      </c>
      <c r="DH17" s="258">
        <f>(DC17-DD17)/DD17</f>
        <v/>
      </c>
      <c r="DI17" s="3242" t="n"/>
      <c r="DJ17" s="2949" t="n"/>
      <c r="DL17" s="2949" t="n"/>
      <c r="DM17" s="2878">
        <f>(CS17-CZ17)*10^6</f>
        <v/>
      </c>
      <c r="DN17" s="2878">
        <f>(CT17-DC17)*10^6</f>
        <v/>
      </c>
      <c r="DO17" s="2878">
        <f>(CW17-DD17)*10^6</f>
        <v/>
      </c>
    </row>
    <row customFormat="1" customHeight="1" ht="15" outlineLevel="1" r="18" s="428">
      <c r="A18" s="3259" t="inlineStr">
        <is>
          <t>Consumer Prepaid</t>
        </is>
      </c>
      <c r="B18" s="141" t="n"/>
      <c r="C18" s="2486" t="inlineStr">
        <is>
          <t>CA11</t>
        </is>
      </c>
      <c r="D18" s="3260" t="n">
        <v>3180.332031</v>
      </c>
      <c r="E18" s="3260" t="n">
        <v>3844.69752510256</v>
      </c>
      <c r="F18" s="3260" t="n"/>
      <c r="G18" s="3260" t="n">
        <v>4134.060607</v>
      </c>
      <c r="H18" s="427" t="n"/>
      <c r="I18" s="1035" t="n"/>
      <c r="J18" s="3260" t="n">
        <v>2693.63378</v>
      </c>
      <c r="K18" s="3260" t="n">
        <v>3485.76739980762</v>
      </c>
      <c r="L18" s="3260" t="n"/>
      <c r="M18" s="3260" t="n">
        <v>3898.707122</v>
      </c>
      <c r="N18" s="427" t="n"/>
      <c r="O18" s="3261" t="n"/>
      <c r="P18" s="3260" t="n">
        <v>2822.21649500001</v>
      </c>
      <c r="Q18" s="3260" t="n">
        <v>3661.46346140774</v>
      </c>
      <c r="R18" s="3260" t="n"/>
      <c r="S18" s="3260" t="n">
        <v>4254.946444</v>
      </c>
      <c r="T18" s="427" t="n"/>
      <c r="U18" s="1035" t="n"/>
      <c r="V18" s="3260" t="n">
        <v>2814.41709</v>
      </c>
      <c r="W18" s="3260" t="n">
        <v>3589.60580711443</v>
      </c>
      <c r="X18" s="3260" t="n">
        <v>2755.45178159056</v>
      </c>
      <c r="Y18" s="3260" t="n"/>
      <c r="Z18" s="3262" t="n"/>
      <c r="AA18" s="3260" t="n">
        <v>3646.62631</v>
      </c>
      <c r="AB18" s="427" t="n"/>
      <c r="AC18" s="1035" t="n"/>
      <c r="AD18" s="3260" t="n">
        <v>2543.80553669491</v>
      </c>
      <c r="AE18" s="3260" t="n">
        <v>3709.67891488202</v>
      </c>
      <c r="AF18" s="3260" t="n">
        <v>2900.56351932031</v>
      </c>
      <c r="AG18" s="3260" t="n"/>
      <c r="AH18" s="3262" t="n"/>
      <c r="AI18" s="3260" t="n">
        <v>3632.277251</v>
      </c>
      <c r="AJ18" s="427" t="n"/>
      <c r="AK18" s="1035" t="n"/>
      <c r="AL18" s="3260" t="n">
        <v>2328.363097</v>
      </c>
      <c r="AM18" s="3260" t="n"/>
      <c r="AN18" s="3260" t="n"/>
      <c r="AO18" s="3260" t="n"/>
      <c r="AP18" s="3260" t="n"/>
      <c r="AQ18" s="3262" t="n"/>
      <c r="AR18" s="3260" t="n"/>
      <c r="AS18" s="427" t="n"/>
      <c r="AT18" s="3261" t="n"/>
      <c r="AU18" s="3262" t="n"/>
      <c r="AV18" s="3260" t="n"/>
      <c r="AW18" s="3260" t="n"/>
      <c r="AX18" s="3260" t="n"/>
      <c r="AY18" s="3260" t="n"/>
      <c r="AZ18" s="3260" t="n"/>
      <c r="BA18" s="427" t="n"/>
      <c r="BB18" s="1035" t="n"/>
      <c r="BC18" s="3262" t="n"/>
      <c r="BD18" s="3260" t="n"/>
      <c r="BE18" s="3260" t="n"/>
      <c r="BF18" s="3260" t="n"/>
      <c r="BG18" s="3260" t="n"/>
      <c r="BH18" s="3260" t="n"/>
      <c r="BI18" s="427" t="n"/>
      <c r="BJ18" s="3261" t="n"/>
      <c r="BK18" s="3262" t="n"/>
      <c r="BL18" s="3260" t="n"/>
      <c r="BM18" s="3260" t="n"/>
      <c r="BN18" s="3260" t="n"/>
      <c r="BO18" s="3260" t="n"/>
      <c r="BP18" s="3260" t="n"/>
      <c r="BQ18" s="3260" t="n"/>
      <c r="BR18" s="427" t="n"/>
      <c r="BS18" s="1035" t="n"/>
      <c r="BT18" s="3262" t="n"/>
      <c r="BU18" s="3260" t="n"/>
      <c r="BV18" s="3260" t="n"/>
      <c r="BW18" s="3260" t="n"/>
      <c r="BX18" s="3260" t="n"/>
      <c r="BY18" s="3260" t="n"/>
      <c r="BZ18" s="427" t="n"/>
      <c r="CA18" s="1393" t="n"/>
      <c r="CB18" s="3262" t="n"/>
      <c r="CC18" s="3260" t="n"/>
      <c r="CD18" s="3260" t="n"/>
      <c r="CE18" s="3260" t="n"/>
      <c r="CF18" s="3260" t="n"/>
      <c r="CG18" s="3260" t="n"/>
      <c r="CH18" s="427" t="n"/>
      <c r="CI18" s="1393" t="n"/>
      <c r="CJ18" s="3262" t="n"/>
      <c r="CK18" s="3260" t="n"/>
      <c r="CL18" s="3260" t="n"/>
      <c r="CM18" s="3260" t="n"/>
      <c r="CN18" s="3260" t="n"/>
      <c r="CO18" s="3260" t="n"/>
      <c r="CP18" s="427" t="n"/>
      <c r="CQ18" s="1035" t="n"/>
      <c r="CR18" s="3260">
        <f>+SUMIF($D$5:$CQ$5,CR$5,$D18:$CQ18)</f>
        <v/>
      </c>
      <c r="CS18" s="3260">
        <f>+SUMIF($D$5:$CQ$5,CS$5,$D18:$CQ18)</f>
        <v/>
      </c>
      <c r="CT18" s="3263">
        <f>SUMIF($D$5:$CQ$5,CT$5,$D18:$CQ18)+SUMIF($D$5:$BI$5,CR$5,$D18:$BI18)</f>
        <v/>
      </c>
      <c r="CU18" s="3260">
        <f>+CR18-CS18</f>
        <v/>
      </c>
      <c r="CV18" s="3260">
        <f>+CR18-CT18</f>
        <v/>
      </c>
      <c r="CW18" s="3260">
        <f>+SUMIF($D$5:$CQ$5,CW$5,$D18:$CQ18)</f>
        <v/>
      </c>
      <c r="CX18" s="561">
        <f>+CR18/CW18-1</f>
        <v/>
      </c>
      <c r="CY18" s="2302" t="n"/>
      <c r="CZ18" s="3264" t="n">
        <v>41713.5939857556</v>
      </c>
      <c r="DA18" s="3260" t="n">
        <v>36911.4158166023</v>
      </c>
      <c r="DB18" s="3260" t="n"/>
      <c r="DC18" s="3260" t="n"/>
      <c r="DD18" s="3260" t="n">
        <v>40845.141564</v>
      </c>
      <c r="DE18" s="427">
        <f>(CZ18-DD18)/DD18</f>
        <v/>
      </c>
      <c r="DF18" s="427">
        <f>(DA18-DD18)/DD18</f>
        <v/>
      </c>
      <c r="DG18" s="427">
        <f>(DB18-DD18)/DD18</f>
        <v/>
      </c>
      <c r="DH18" s="427">
        <f>(DC18-DD18)/DD18</f>
        <v/>
      </c>
      <c r="DI18" s="3242" t="n"/>
      <c r="DJ18" s="2949" t="n"/>
      <c r="DL18" s="2949" t="n"/>
      <c r="DM18" s="2878">
        <f>(CS18-CZ18)*10^6</f>
        <v/>
      </c>
      <c r="DN18" s="2878">
        <f>(CT18-DC18)*10^6</f>
        <v/>
      </c>
      <c r="DO18" s="2878">
        <f>(CW18-DD18)*10^6</f>
        <v/>
      </c>
    </row>
    <row customFormat="1" customHeight="1" ht="15" outlineLevel="1" r="19" s="369">
      <c r="A19" s="364" t="n"/>
      <c r="B19" s="413" t="inlineStr">
        <is>
          <t xml:space="preserve">   Frais d'activation &amp; Sim swap</t>
        </is>
      </c>
      <c r="C19" s="2486" t="inlineStr">
        <is>
          <t>CA12</t>
        </is>
      </c>
      <c r="D19" s="3265" t="n">
        <v>-9.204763</v>
      </c>
      <c r="E19" s="3266" t="n">
        <v>-22.4618063333333</v>
      </c>
      <c r="F19" s="3266" t="n"/>
      <c r="G19" s="3266" t="n">
        <v>-34.062214</v>
      </c>
      <c r="H19" s="368" t="n"/>
      <c r="I19" s="1036" t="n"/>
      <c r="J19" s="3265" t="n">
        <v>-10.193765</v>
      </c>
      <c r="K19" s="3266" t="n">
        <v>-22.4618063333333</v>
      </c>
      <c r="L19" s="3266" t="n"/>
      <c r="M19" s="3266" t="n">
        <v>-16.284725</v>
      </c>
      <c r="N19" s="368" t="n"/>
      <c r="O19" s="3267" t="n"/>
      <c r="P19" s="3265" t="n">
        <v>-19.075374</v>
      </c>
      <c r="Q19" s="3266" t="n">
        <v>-22.4618063333333</v>
      </c>
      <c r="R19" s="3266" t="n"/>
      <c r="S19" s="3266" t="n">
        <v>23.0374</v>
      </c>
      <c r="T19" s="368" t="n"/>
      <c r="U19" s="1036" t="n"/>
      <c r="V19" s="3265" t="n">
        <v>-7.311322</v>
      </c>
      <c r="W19" s="3266" t="n">
        <v>-22.4618063333333</v>
      </c>
      <c r="X19" s="3266" t="n">
        <v>-14.6345695</v>
      </c>
      <c r="Y19" s="3266" t="n"/>
      <c r="Z19" s="3265" t="n"/>
      <c r="AA19" s="3266" t="n">
        <v>49.439702</v>
      </c>
      <c r="AB19" s="368" t="n"/>
      <c r="AC19" s="1036" t="n"/>
      <c r="AD19" s="3265" t="n">
        <v>-9.738512</v>
      </c>
      <c r="AE19" s="3266" t="n">
        <v>-22.4618063333333</v>
      </c>
      <c r="AF19" s="3266" t="n">
        <v>-14.6345695</v>
      </c>
      <c r="AG19" s="3266" t="n"/>
      <c r="AH19" s="3265" t="n"/>
      <c r="AI19" s="3266" t="n">
        <v>-29.696997</v>
      </c>
      <c r="AJ19" s="368" t="n"/>
      <c r="AK19" s="1036" t="n"/>
      <c r="AL19" s="3268" t="n">
        <v>-15.659001</v>
      </c>
      <c r="AM19" s="3266" t="n">
        <v>-22.46180633333333</v>
      </c>
      <c r="AN19" s="3266" t="n">
        <v>-14.6345695</v>
      </c>
      <c r="AO19" s="3266" t="n"/>
      <c r="AP19" s="3266" t="n"/>
      <c r="AQ19" s="3265" t="n"/>
      <c r="AR19" s="3266" t="n"/>
      <c r="AS19" s="368" t="n"/>
      <c r="AT19" s="3267" t="n"/>
      <c r="AU19" s="3265" t="n"/>
      <c r="AV19" s="3266" t="n"/>
      <c r="AW19" s="3266" t="n"/>
      <c r="AX19" s="3266" t="n"/>
      <c r="AY19" s="3266" t="n"/>
      <c r="AZ19" s="3266" t="n"/>
      <c r="BA19" s="368" t="n"/>
      <c r="BB19" s="1036" t="n"/>
      <c r="BC19" s="3265" t="n"/>
      <c r="BD19" s="3266" t="n"/>
      <c r="BE19" s="3266" t="n"/>
      <c r="BF19" s="3266" t="n"/>
      <c r="BG19" s="3266" t="n"/>
      <c r="BH19" s="3266" t="n"/>
      <c r="BI19" s="368" t="n"/>
      <c r="BJ19" s="3267" t="n"/>
      <c r="BK19" s="3265" t="n"/>
      <c r="BL19" s="3266" t="n"/>
      <c r="BM19" s="3266" t="n"/>
      <c r="BN19" s="3266" t="n"/>
      <c r="BO19" s="3266" t="n"/>
      <c r="BP19" s="3266" t="n"/>
      <c r="BQ19" s="3266" t="n"/>
      <c r="BR19" s="368" t="n"/>
      <c r="BS19" s="1036" t="n"/>
      <c r="BT19" s="3265" t="n"/>
      <c r="BU19" s="3266" t="n"/>
      <c r="BV19" s="3266" t="n"/>
      <c r="BW19" s="3266" t="n"/>
      <c r="BX19" s="3266" t="n"/>
      <c r="BY19" s="3266" t="n"/>
      <c r="BZ19" s="368" t="n"/>
      <c r="CA19" s="1394" t="n"/>
      <c r="CB19" s="3265" t="n"/>
      <c r="CC19" s="3266" t="n"/>
      <c r="CD19" s="3266" t="n"/>
      <c r="CE19" s="3266" t="n"/>
      <c r="CF19" s="3266" t="n"/>
      <c r="CG19" s="3266" t="n"/>
      <c r="CH19" s="368" t="n"/>
      <c r="CI19" s="1394" t="n"/>
      <c r="CJ19" s="3265" t="n"/>
      <c r="CK19" s="3266" t="n"/>
      <c r="CL19" s="3266" t="n"/>
      <c r="CM19" s="3266" t="n"/>
      <c r="CN19" s="3266" t="n"/>
      <c r="CO19" s="3266" t="n"/>
      <c r="CP19" s="368" t="n"/>
      <c r="CQ19" s="1036" t="n"/>
      <c r="CR19" s="3266">
        <f>+SUMIF($D$5:$CQ$5,CR$5,$D19:$CQ19)</f>
        <v/>
      </c>
      <c r="CS19" s="3266">
        <f>+SUMIF($D$5:$CQ$5,CS$5,$D19:$CQ19)</f>
        <v/>
      </c>
      <c r="CT19" s="3269">
        <f>SUMIF($D$5:$CQ$5,CT$5,$D19:$CQ19)+SUMIF($D$5:$BI$5,CR$5,$D19:$BI19)</f>
        <v/>
      </c>
      <c r="CU19" s="3266">
        <f>+CR19-CS19</f>
        <v/>
      </c>
      <c r="CV19" s="3266">
        <f>+CR19-CT19</f>
        <v/>
      </c>
      <c r="CW19" s="3266">
        <f>+SUMIF($D$5:$CQ$5,CW$5,$D19:$CQ19)</f>
        <v/>
      </c>
      <c r="CX19" s="559">
        <f>+CR19/CW19-1</f>
        <v/>
      </c>
      <c r="CY19" s="2303" t="n"/>
      <c r="CZ19" s="3270" t="n">
        <v>-269.541676</v>
      </c>
      <c r="DA19" s="3266" t="n">
        <v>-170.1850275</v>
      </c>
      <c r="DB19" s="3266" t="n"/>
      <c r="DC19" s="3266" t="n"/>
      <c r="DD19" s="3266" t="n">
        <v>-102.583209</v>
      </c>
      <c r="DE19" s="368">
        <f>(CZ19-DD19)/DD19</f>
        <v/>
      </c>
      <c r="DF19" s="368">
        <f>(DA19-DD19)/DD19</f>
        <v/>
      </c>
      <c r="DG19" s="368">
        <f>(DB19-DD19)/DD19</f>
        <v/>
      </c>
      <c r="DH19" s="368">
        <f>(DC19-DD19)/DD19</f>
        <v/>
      </c>
      <c r="DI19" s="3242" t="n"/>
      <c r="DJ19" s="3271" t="n"/>
      <c r="DK19" s="21" t="n"/>
      <c r="DL19" s="3271" t="n"/>
      <c r="DM19" s="2878">
        <f>(CS19-CZ19)*10^6</f>
        <v/>
      </c>
      <c r="DN19" s="2878">
        <f>(CT19-DC19)*10^6</f>
        <v/>
      </c>
      <c r="DO19" s="2878">
        <f>(CW19-DD19)*10^6</f>
        <v/>
      </c>
      <c r="DP19" s="21" t="n"/>
      <c r="DQ19" s="21" t="n"/>
      <c r="DR19" s="21" t="n"/>
      <c r="DS19" s="21" t="n"/>
      <c r="DT19" s="21" t="n"/>
      <c r="DU19" s="21" t="n"/>
      <c r="DV19" s="21" t="n"/>
      <c r="DW19" s="21" t="n"/>
      <c r="DX19" s="21" t="n"/>
      <c r="DY19" s="21" t="n"/>
      <c r="DZ19" s="21" t="n"/>
      <c r="EA19" s="21" t="n"/>
      <c r="EB19" s="21" t="n"/>
      <c r="EC19" s="21" t="n"/>
      <c r="ED19" s="21" t="n"/>
      <c r="EE19" s="21" t="n"/>
      <c r="EF19" s="21" t="n"/>
      <c r="EG19" s="21" t="n"/>
      <c r="EH19" s="21" t="n"/>
      <c r="EI19" s="21" t="n"/>
      <c r="EJ19" s="21" t="n"/>
      <c r="EK19" s="21" t="n"/>
      <c r="EL19" s="21" t="n"/>
      <c r="EM19" s="21" t="n"/>
      <c r="EN19" s="21" t="n"/>
      <c r="EO19" s="21" t="n"/>
      <c r="EP19" s="21" t="n"/>
      <c r="EQ19" s="21" t="n"/>
      <c r="ER19" s="21" t="n"/>
      <c r="ES19" s="21" t="n"/>
      <c r="ET19" s="21" t="n"/>
      <c r="EU19" s="21" t="n"/>
      <c r="EV19" s="21" t="n"/>
      <c r="EW19" s="21" t="n"/>
      <c r="EX19" s="21" t="n"/>
      <c r="EY19" s="21" t="n"/>
      <c r="EZ19" s="21" t="n"/>
      <c r="FA19" s="21" t="n"/>
      <c r="FB19" s="21" t="n"/>
      <c r="FC19" s="21" t="n"/>
      <c r="FD19" s="21" t="n"/>
      <c r="FE19" s="21" t="n"/>
      <c r="FF19" s="21" t="n"/>
      <c r="FG19" s="21" t="n"/>
      <c r="FH19" s="21" t="n"/>
      <c r="FI19" s="21" t="n"/>
      <c r="FJ19" s="21" t="n"/>
      <c r="FK19" s="21" t="n"/>
      <c r="FL19" s="21" t="n"/>
      <c r="FM19" s="21" t="n"/>
      <c r="FN19" s="21" t="n"/>
      <c r="FO19" s="21" t="n"/>
      <c r="FP19" s="21" t="n"/>
      <c r="FQ19" s="21" t="n"/>
      <c r="FR19" s="21" t="n"/>
      <c r="FS19" s="21" t="n"/>
      <c r="FT19" s="21" t="n"/>
      <c r="FU19" s="21" t="n"/>
      <c r="FV19" s="21" t="n"/>
      <c r="FW19" s="21" t="n"/>
      <c r="FX19" s="21" t="n"/>
      <c r="FY19" s="21" t="n"/>
      <c r="FZ19" s="21" t="n"/>
      <c r="GA19" s="21" t="n"/>
      <c r="GB19" s="21" t="n"/>
      <c r="GC19" s="21" t="n"/>
      <c r="GD19" s="21" t="n"/>
      <c r="GE19" s="21" t="n"/>
      <c r="GF19" s="21" t="n"/>
      <c r="GG19" s="21" t="n"/>
      <c r="GH19" s="21" t="n"/>
      <c r="GI19" s="21" t="n"/>
      <c r="GJ19" s="21" t="n"/>
      <c r="GK19" s="21" t="n"/>
      <c r="GL19" s="21" t="n"/>
      <c r="GM19" s="21" t="n"/>
      <c r="GN19" s="21" t="n"/>
      <c r="GO19" s="21" t="n"/>
      <c r="GP19" s="21" t="n"/>
      <c r="GQ19" s="21" t="n"/>
      <c r="GR19" s="21" t="n"/>
      <c r="GS19" s="21" t="n"/>
      <c r="GT19" s="21" t="n"/>
      <c r="GU19" s="21" t="n"/>
      <c r="GV19" s="21" t="n"/>
      <c r="GW19" s="21" t="n"/>
      <c r="GX19" s="21" t="n"/>
      <c r="GY19" s="21" t="n"/>
      <c r="GZ19" s="21" t="n"/>
      <c r="HA19" s="21" t="n"/>
      <c r="HB19" s="21" t="n"/>
      <c r="HC19" s="21" t="n"/>
      <c r="HD19" s="21" t="n"/>
      <c r="HE19" s="21" t="n"/>
      <c r="HF19" s="21" t="n"/>
      <c r="HG19" s="21" t="n"/>
      <c r="HH19" s="21" t="n"/>
      <c r="HI19" s="21" t="n"/>
      <c r="HJ19" s="21" t="n"/>
      <c r="HK19" s="21" t="n"/>
      <c r="HL19" s="21" t="n"/>
    </row>
    <row customFormat="1" customHeight="1" ht="15" outlineLevel="1" r="20" s="424">
      <c r="A20" s="423" t="n"/>
      <c r="B20" s="365" t="inlineStr">
        <is>
          <t xml:space="preserve">    Sortant voix on net</t>
        </is>
      </c>
      <c r="C20" s="2486" t="inlineStr">
        <is>
          <t>CA13</t>
        </is>
      </c>
      <c r="D20" s="3133" t="n">
        <v>1325.24247814407</v>
      </c>
      <c r="E20" s="3133" t="n">
        <v>1532.00227381839</v>
      </c>
      <c r="F20" s="3133" t="n"/>
      <c r="G20" s="3133" t="n">
        <v>1925.91370072034</v>
      </c>
      <c r="H20" s="409" t="n"/>
      <c r="I20" s="901" t="n"/>
      <c r="J20" s="3133" t="n">
        <v>1129.24833290678</v>
      </c>
      <c r="K20" s="3133" t="n">
        <v>1445.43826971035</v>
      </c>
      <c r="L20" s="3133" t="n"/>
      <c r="M20" s="3133" t="n">
        <v>1831.41850319492</v>
      </c>
      <c r="N20" s="409" t="n"/>
      <c r="O20" s="3272" t="n"/>
      <c r="P20" s="3133" t="n">
        <v>1071.56053</v>
      </c>
      <c r="Q20" s="3133" t="n">
        <v>1509.96336516721</v>
      </c>
      <c r="R20" s="3133" t="n"/>
      <c r="S20" s="3133" t="n">
        <v>1922.764475</v>
      </c>
      <c r="T20" s="409" t="n"/>
      <c r="U20" s="901" t="n"/>
      <c r="V20" s="3133" t="n">
        <v>1194.16116044068</v>
      </c>
      <c r="W20" s="3133" t="n">
        <v>1477.34461851531</v>
      </c>
      <c r="X20" s="3133" t="n">
        <v>1054.05719829004</v>
      </c>
      <c r="Y20" s="3133" t="n"/>
      <c r="Z20" s="3067" t="n"/>
      <c r="AA20" s="3133" t="n">
        <v>1650.80713628814</v>
      </c>
      <c r="AB20" s="409" t="n"/>
      <c r="AC20" s="901" t="n"/>
      <c r="AD20" s="3133" t="n">
        <v>966.0070190593181</v>
      </c>
      <c r="AE20" s="3133" t="n">
        <v>1510.82056495126</v>
      </c>
      <c r="AF20" s="3133" t="n">
        <v>1101.44062659437</v>
      </c>
      <c r="AG20" s="3133" t="n"/>
      <c r="AH20" s="3067" t="n"/>
      <c r="AI20" s="3133" t="n">
        <v>1664.95363038983</v>
      </c>
      <c r="AJ20" s="409" t="n"/>
      <c r="AK20" s="901" t="n"/>
      <c r="AL20" s="3133" t="n">
        <v>817.718352</v>
      </c>
      <c r="AM20" s="3133" t="n">
        <v>1404.659192030746</v>
      </c>
      <c r="AN20" s="3133" t="n">
        <v>1052.924679917796</v>
      </c>
      <c r="AO20" s="3133" t="n"/>
      <c r="AP20" s="3133" t="n"/>
      <c r="AQ20" s="3067" t="n"/>
      <c r="AR20" s="3133" t="n"/>
      <c r="AS20" s="409" t="n"/>
      <c r="AT20" s="3272" t="n"/>
      <c r="AU20" s="3067" t="n"/>
      <c r="AV20" s="3133" t="n"/>
      <c r="AW20" s="3133" t="n"/>
      <c r="AX20" s="3133" t="n"/>
      <c r="AY20" s="3133" t="n"/>
      <c r="AZ20" s="3133" t="n"/>
      <c r="BA20" s="409" t="n"/>
      <c r="BB20" s="901" t="n"/>
      <c r="BC20" s="3067" t="n"/>
      <c r="BD20" s="3133" t="n"/>
      <c r="BE20" s="3133" t="n"/>
      <c r="BF20" s="3133" t="n"/>
      <c r="BG20" s="3133" t="n"/>
      <c r="BH20" s="3133" t="n"/>
      <c r="BI20" s="409" t="n"/>
      <c r="BJ20" s="3272" t="n"/>
      <c r="BK20" s="3067" t="n"/>
      <c r="BL20" s="3133" t="n"/>
      <c r="BM20" s="3133" t="n"/>
      <c r="BN20" s="3133" t="n"/>
      <c r="BO20" s="3133" t="n"/>
      <c r="BP20" s="3133" t="n"/>
      <c r="BQ20" s="3133" t="n"/>
      <c r="BR20" s="409" t="n"/>
      <c r="BS20" s="901" t="n"/>
      <c r="BT20" s="3067" t="n"/>
      <c r="BU20" s="3133" t="n"/>
      <c r="BV20" s="3133" t="n"/>
      <c r="BW20" s="3133" t="n"/>
      <c r="BX20" s="3133" t="n"/>
      <c r="BY20" s="3133" t="n"/>
      <c r="BZ20" s="409" t="n"/>
      <c r="CA20" s="902" t="n"/>
      <c r="CB20" s="3067" t="n"/>
      <c r="CC20" s="3133" t="n"/>
      <c r="CD20" s="3133" t="n"/>
      <c r="CE20" s="3133" t="n"/>
      <c r="CF20" s="3133" t="n"/>
      <c r="CG20" s="3133" t="n"/>
      <c r="CH20" s="409" t="n"/>
      <c r="CI20" s="902" t="n"/>
      <c r="CJ20" s="3067" t="n"/>
      <c r="CK20" s="3133" t="n"/>
      <c r="CL20" s="3133" t="n"/>
      <c r="CM20" s="3133" t="n"/>
      <c r="CN20" s="3133" t="n"/>
      <c r="CO20" s="3133" t="n"/>
      <c r="CP20" s="409" t="n"/>
      <c r="CQ20" s="901" t="n"/>
      <c r="CR20" s="3133">
        <f>+SUMIF($D$5:$CQ$5,CR$5,$D20:$CQ20)</f>
        <v/>
      </c>
      <c r="CS20" s="3133">
        <f>+SUMIF($D$5:$CQ$5,CS$5,$D20:$CQ20)</f>
        <v/>
      </c>
      <c r="CT20" s="3064">
        <f>SUMIF($D$5:$CQ$5,CT$5,$D20:$CQ20)+SUMIF($D$5:$BI$5,CR$5,$D20:$BI20)</f>
        <v/>
      </c>
      <c r="CU20" s="3133">
        <f>+CR20-CS20</f>
        <v/>
      </c>
      <c r="CV20" s="3133">
        <f>+CR20-CT20</f>
        <v/>
      </c>
      <c r="CW20" s="3133">
        <f>+SUMIF($D$5:$CQ$5,CW$5,$D20:$CQ20)</f>
        <v/>
      </c>
      <c r="CX20" s="448">
        <f>+CR20/CW20-1</f>
        <v/>
      </c>
      <c r="CY20" s="2304" t="n"/>
      <c r="CZ20" s="3273" t="n">
        <v>16414.42519268357</v>
      </c>
      <c r="DA20" s="3133" t="n">
        <v>14049.53910815093</v>
      </c>
      <c r="DB20" s="3133" t="n"/>
      <c r="DC20" s="3133" t="n"/>
      <c r="DD20" s="3133" t="n">
        <v>18153.9234363475</v>
      </c>
      <c r="DE20" s="409">
        <f>(CZ20-DD20)/DD20</f>
        <v/>
      </c>
      <c r="DF20" s="409">
        <f>(DA20-DD20)/DD20</f>
        <v/>
      </c>
      <c r="DG20" s="409">
        <f>(DB20-DD20)/DD20</f>
        <v/>
      </c>
      <c r="DH20" s="409">
        <f>(DC20-DD20)/DD20</f>
        <v/>
      </c>
      <c r="DI20" s="3242" t="n"/>
      <c r="DJ20" s="2949" t="n"/>
      <c r="DL20" s="2949" t="n"/>
      <c r="DM20" s="2878">
        <f>(CS20-CZ20)*10^6</f>
        <v/>
      </c>
      <c r="DN20" s="2878">
        <f>(CT20-DC20)*10^6</f>
        <v/>
      </c>
      <c r="DO20" s="2878">
        <f>(CW20-DD20)*10^6</f>
        <v/>
      </c>
    </row>
    <row customFormat="1" customHeight="1" ht="15" outlineLevel="1" r="21" s="424">
      <c r="A21" s="423" t="n"/>
      <c r="B21" s="365" t="inlineStr">
        <is>
          <t xml:space="preserve">    Sortant voix MTN</t>
        </is>
      </c>
      <c r="C21" s="2486" t="inlineStr">
        <is>
          <t>CA14</t>
        </is>
      </c>
      <c r="D21" s="3133" t="n">
        <v>1093.76709404237</v>
      </c>
      <c r="E21" s="3133" t="n">
        <v>1964.28892338618</v>
      </c>
      <c r="F21" s="3133" t="n"/>
      <c r="G21" s="3133" t="n">
        <v>1821.5084833983</v>
      </c>
      <c r="H21" s="409" t="n"/>
      <c r="I21" s="901" t="n"/>
      <c r="J21" s="3133" t="n">
        <v>891.334835940678</v>
      </c>
      <c r="K21" s="3133" t="n">
        <v>1734.44961984925</v>
      </c>
      <c r="L21" s="3133" t="n"/>
      <c r="M21" s="3133" t="n">
        <v>1675.7918035</v>
      </c>
      <c r="N21" s="409" t="n"/>
      <c r="O21" s="3272" t="n"/>
      <c r="P21" s="3133" t="n">
        <v>946.8050469999999</v>
      </c>
      <c r="Q21" s="3133" t="n">
        <v>1811.14658286629</v>
      </c>
      <c r="R21" s="3133" t="n"/>
      <c r="S21" s="3133" t="n">
        <v>1893.38329</v>
      </c>
      <c r="T21" s="409" t="n"/>
      <c r="U21" s="901" t="n"/>
      <c r="V21" s="3133" t="n">
        <v>991.005146483051</v>
      </c>
      <c r="W21" s="3133" t="n">
        <v>1795.80733646442</v>
      </c>
      <c r="X21" s="3133" t="n">
        <v>1024.37193692336</v>
      </c>
      <c r="Y21" s="3133" t="n"/>
      <c r="Z21" s="3067" t="n"/>
      <c r="AA21" s="3133" t="n">
        <v>1473.71002794915</v>
      </c>
      <c r="AB21" s="409" t="n"/>
      <c r="AC21" s="901" t="n"/>
      <c r="AD21" s="3133" t="n">
        <v>904.711395372881</v>
      </c>
      <c r="AE21" s="3133" t="n">
        <v>1879.06642391286</v>
      </c>
      <c r="AF21" s="3133" t="n">
        <v>1094.9452794153</v>
      </c>
      <c r="AG21" s="3133" t="n"/>
      <c r="AH21" s="3067" t="n"/>
      <c r="AI21" s="3133" t="n">
        <v>1604.86974765254</v>
      </c>
      <c r="AJ21" s="409" t="n"/>
      <c r="AK21" s="901" t="n"/>
      <c r="AL21" s="3133" t="n">
        <v>745.072675</v>
      </c>
      <c r="AM21" s="3133" t="n">
        <v>1773.986873792712</v>
      </c>
      <c r="AN21" s="3133" t="n">
        <v>1112.269122785945</v>
      </c>
      <c r="AO21" s="3133" t="n"/>
      <c r="AP21" s="3133" t="n"/>
      <c r="AQ21" s="3067" t="n"/>
      <c r="AR21" s="3133" t="n"/>
      <c r="AS21" s="409" t="n"/>
      <c r="AT21" s="3272" t="n"/>
      <c r="AU21" s="3067" t="n"/>
      <c r="AV21" s="3133" t="n"/>
      <c r="AW21" s="3133" t="n"/>
      <c r="AX21" s="3133" t="n"/>
      <c r="AY21" s="3133" t="n"/>
      <c r="AZ21" s="3133" t="n"/>
      <c r="BA21" s="409" t="n"/>
      <c r="BB21" s="901" t="n"/>
      <c r="BC21" s="3067" t="n"/>
      <c r="BD21" s="3133" t="n"/>
      <c r="BE21" s="3133" t="n"/>
      <c r="BF21" s="3133" t="n"/>
      <c r="BG21" s="3133" t="n"/>
      <c r="BH21" s="3133" t="n"/>
      <c r="BI21" s="409" t="n"/>
      <c r="BJ21" s="3272" t="n"/>
      <c r="BK21" s="3067" t="n"/>
      <c r="BL21" s="3133" t="n"/>
      <c r="BM21" s="3133" t="n"/>
      <c r="BN21" s="3133" t="n"/>
      <c r="BO21" s="3133" t="n"/>
      <c r="BP21" s="3133" t="n"/>
      <c r="BQ21" s="3133" t="n"/>
      <c r="BR21" s="409" t="n"/>
      <c r="BS21" s="901" t="n"/>
      <c r="BT21" s="3067" t="n"/>
      <c r="BU21" s="3133" t="n"/>
      <c r="BV21" s="3133" t="n"/>
      <c r="BW21" s="3133" t="n"/>
      <c r="BX21" s="3133" t="n"/>
      <c r="BY21" s="3133" t="n"/>
      <c r="BZ21" s="409" t="n"/>
      <c r="CA21" s="902" t="n"/>
      <c r="CB21" s="3067" t="n"/>
      <c r="CC21" s="3133" t="n"/>
      <c r="CD21" s="3133" t="n"/>
      <c r="CE21" s="3133" t="n"/>
      <c r="CF21" s="3133" t="n"/>
      <c r="CG21" s="3133" t="n"/>
      <c r="CH21" s="409" t="n"/>
      <c r="CI21" s="902" t="n"/>
      <c r="CJ21" s="3067" t="n"/>
      <c r="CK21" s="3133" t="n"/>
      <c r="CL21" s="3133" t="n"/>
      <c r="CM21" s="3133" t="n"/>
      <c r="CN21" s="3133" t="n"/>
      <c r="CO21" s="3133" t="n"/>
      <c r="CP21" s="409" t="n"/>
      <c r="CQ21" s="901" t="n"/>
      <c r="CR21" s="3133">
        <f>+SUMIF($D$5:$CQ$5,CR$5,$D21:$CQ21)</f>
        <v/>
      </c>
      <c r="CS21" s="3133">
        <f>+SUMIF($D$5:$CQ$5,CS$5,$D21:$CQ21)</f>
        <v/>
      </c>
      <c r="CT21" s="3064">
        <f>SUMIF($D$5:$CQ$5,CT$5,$D21:$CQ21)+SUMIF($D$5:$BI$5,CR$5,$D21:$BI21)</f>
        <v/>
      </c>
      <c r="CU21" s="3133">
        <f>+CR21-CS21</f>
        <v/>
      </c>
      <c r="CV21" s="3133">
        <f>+CR21-CT21</f>
        <v/>
      </c>
      <c r="CW21" s="3133">
        <f>+SUMIF($D$5:$CQ$5,CW$5,$D21:$CQ21)</f>
        <v/>
      </c>
      <c r="CX21" s="448">
        <f>+CR21/CW21-1</f>
        <v/>
      </c>
      <c r="CY21" s="2304" t="n"/>
      <c r="CZ21" s="3273" t="n">
        <v>21498.1446614908</v>
      </c>
      <c r="DA21" s="3133" t="n">
        <v>13781.09485375217</v>
      </c>
      <c r="DB21" s="3133" t="n"/>
      <c r="DC21" s="3133" t="n"/>
      <c r="DD21" s="3133" t="n">
        <v>18164.6686261949</v>
      </c>
      <c r="DE21" s="409">
        <f>(CZ21-DD21)/DD21</f>
        <v/>
      </c>
      <c r="DF21" s="409">
        <f>(DA21-DD21)/DD21</f>
        <v/>
      </c>
      <c r="DG21" s="409">
        <f>(DB21-DD21)/DD21</f>
        <v/>
      </c>
      <c r="DH21" s="409">
        <f>(DC21-DD21)/DD21</f>
        <v/>
      </c>
      <c r="DI21" s="3242" t="n"/>
      <c r="DJ21" s="2949" t="n"/>
      <c r="DL21" s="2949" t="n"/>
      <c r="DM21" s="2878">
        <f>(CS21-CZ21)*10^6</f>
        <v/>
      </c>
      <c r="DN21" s="2878">
        <f>(CT21-DC21)*10^6</f>
        <v/>
      </c>
      <c r="DO21" s="2878">
        <f>(CW21-DD21)*10^6</f>
        <v/>
      </c>
    </row>
    <row customFormat="1" customHeight="1" ht="15" outlineLevel="1" r="22" s="424">
      <c r="A22" s="423" t="n"/>
      <c r="B22" s="365" t="inlineStr">
        <is>
          <t xml:space="preserve">    Sortant voix GLO</t>
        </is>
      </c>
      <c r="C22" s="2486" t="inlineStr">
        <is>
          <t>CA15</t>
        </is>
      </c>
      <c r="D22" s="3133" t="n">
        <v>0</v>
      </c>
      <c r="E22" s="3133" t="n">
        <v>0</v>
      </c>
      <c r="F22" s="3133" t="n"/>
      <c r="G22" s="3133" t="n">
        <v>0</v>
      </c>
      <c r="H22" s="409" t="n"/>
      <c r="I22" s="901" t="n"/>
      <c r="J22" s="3133" t="n">
        <v>0</v>
      </c>
      <c r="K22" s="3133" t="n">
        <v>0</v>
      </c>
      <c r="L22" s="3133" t="n"/>
      <c r="M22" s="3133" t="n">
        <v>0</v>
      </c>
      <c r="N22" s="409" t="n"/>
      <c r="O22" s="3272" t="n"/>
      <c r="P22" s="3133" t="n">
        <v>0</v>
      </c>
      <c r="Q22" s="3133" t="n">
        <v>0</v>
      </c>
      <c r="R22" s="3133" t="n"/>
      <c r="S22" s="3133" t="n">
        <v>0</v>
      </c>
      <c r="T22" s="409" t="n"/>
      <c r="U22" s="901" t="n"/>
      <c r="V22" s="3133" t="n">
        <v>0</v>
      </c>
      <c r="W22" s="3133" t="n">
        <v>0</v>
      </c>
      <c r="X22" s="3133" t="n">
        <v>0</v>
      </c>
      <c r="Y22" s="3133" t="n"/>
      <c r="Z22" s="3067" t="n"/>
      <c r="AA22" s="3133" t="n">
        <v>0</v>
      </c>
      <c r="AB22" s="409" t="n"/>
      <c r="AC22" s="901" t="n"/>
      <c r="AD22" s="3133" t="n">
        <v>0.021132</v>
      </c>
      <c r="AE22" s="3133" t="n">
        <v>0</v>
      </c>
      <c r="AF22" s="3133" t="n">
        <v>0</v>
      </c>
      <c r="AG22" s="3133" t="n"/>
      <c r="AH22" s="3067" t="n"/>
      <c r="AI22" s="3133" t="n">
        <v>0</v>
      </c>
      <c r="AJ22" s="409" t="n"/>
      <c r="AK22" s="901" t="n"/>
      <c r="AL22" s="3133" t="n">
        <v>0</v>
      </c>
      <c r="AM22" s="3133" t="n"/>
      <c r="AN22" s="3133" t="n"/>
      <c r="AO22" s="3133" t="n"/>
      <c r="AP22" s="3133" t="n"/>
      <c r="AQ22" s="3067" t="n"/>
      <c r="AR22" s="3133" t="n"/>
      <c r="AS22" s="409" t="n"/>
      <c r="AT22" s="3272" t="n"/>
      <c r="AU22" s="3067" t="n"/>
      <c r="AV22" s="3133" t="n"/>
      <c r="AW22" s="3133" t="n"/>
      <c r="AX22" s="3133" t="n"/>
      <c r="AY22" s="3133" t="n"/>
      <c r="AZ22" s="3133" t="n"/>
      <c r="BA22" s="409" t="n"/>
      <c r="BB22" s="901" t="n"/>
      <c r="BC22" s="3067" t="n"/>
      <c r="BD22" s="3133" t="n"/>
      <c r="BE22" s="3133" t="n"/>
      <c r="BF22" s="3133" t="n"/>
      <c r="BG22" s="3133" t="n"/>
      <c r="BH22" s="3133" t="n"/>
      <c r="BI22" s="409" t="n"/>
      <c r="BJ22" s="3272" t="n"/>
      <c r="BK22" s="3067" t="n"/>
      <c r="BL22" s="3133" t="n"/>
      <c r="BM22" s="3133" t="n"/>
      <c r="BN22" s="3133" t="n"/>
      <c r="BO22" s="3133" t="n"/>
      <c r="BP22" s="3133" t="n"/>
      <c r="BQ22" s="3133" t="n"/>
      <c r="BR22" s="409" t="n"/>
      <c r="BS22" s="901" t="n"/>
      <c r="BT22" s="3067" t="n"/>
      <c r="BU22" s="3133" t="n"/>
      <c r="BV22" s="3133" t="n"/>
      <c r="BW22" s="3133" t="n"/>
      <c r="BX22" s="3133" t="n"/>
      <c r="BY22" s="3133" t="n"/>
      <c r="BZ22" s="409" t="n"/>
      <c r="CA22" s="902" t="n"/>
      <c r="CB22" s="3067" t="n"/>
      <c r="CC22" s="3133" t="n"/>
      <c r="CD22" s="3133" t="n"/>
      <c r="CE22" s="3133" t="n"/>
      <c r="CF22" s="3133" t="n"/>
      <c r="CG22" s="3133" t="n"/>
      <c r="CH22" s="409" t="n"/>
      <c r="CI22" s="902" t="n"/>
      <c r="CJ22" s="3067" t="n"/>
      <c r="CK22" s="3133" t="n"/>
      <c r="CL22" s="3133" t="n"/>
      <c r="CM22" s="3133" t="n"/>
      <c r="CN22" s="3133" t="n"/>
      <c r="CO22" s="3133" t="n"/>
      <c r="CP22" s="409" t="n"/>
      <c r="CQ22" s="901" t="n"/>
      <c r="CR22" s="3133">
        <f>+SUMIF($D$5:$CQ$5,CR$5,$D22:$CQ22)</f>
        <v/>
      </c>
      <c r="CS22" s="3133">
        <f>+SUMIF($D$5:$CQ$5,CS$5,$D22:$CQ22)</f>
        <v/>
      </c>
      <c r="CT22" s="3064">
        <f>SUMIF($D$5:$CQ$5,CT$5,$D22:$CQ22)+SUMIF($D$5:$BI$5,CR$5,$D22:$BI22)</f>
        <v/>
      </c>
      <c r="CU22" s="3133">
        <f>+CR22-CS22</f>
        <v/>
      </c>
      <c r="CV22" s="3133">
        <f>+CR22-CT22</f>
        <v/>
      </c>
      <c r="CW22" s="3133">
        <f>+SUMIF($D$5:$CQ$5,CW$5,$D22:$CQ22)</f>
        <v/>
      </c>
      <c r="CX22" s="448" t="n"/>
      <c r="CY22" s="2304" t="n"/>
      <c r="CZ22" s="3273" t="n">
        <v>0</v>
      </c>
      <c r="DA22" s="3133" t="n">
        <v>0</v>
      </c>
      <c r="DB22" s="3133" t="n"/>
      <c r="DC22" s="3133" t="n"/>
      <c r="DD22" s="3133" t="n">
        <v>0</v>
      </c>
      <c r="DE22" s="409" t="n"/>
      <c r="DF22" s="409" t="n"/>
      <c r="DG22" s="409" t="n"/>
      <c r="DH22" s="409" t="n"/>
      <c r="DI22" s="3242" t="n"/>
      <c r="DJ22" s="2949" t="n"/>
      <c r="DL22" s="2949" t="n"/>
      <c r="DM22" s="2878">
        <f>(CS22-CZ22)*10^6</f>
        <v/>
      </c>
      <c r="DN22" s="2878">
        <f>(CT22-DC22)*10^6</f>
        <v/>
      </c>
      <c r="DO22" s="2878">
        <f>(CW22-DD22)*10^6</f>
        <v/>
      </c>
    </row>
    <row customFormat="1" customHeight="1" ht="15" outlineLevel="1" r="23" s="424">
      <c r="A23" s="423" t="n"/>
      <c r="B23" s="365" t="inlineStr">
        <is>
          <t xml:space="preserve">    Sortant voix BBCOM</t>
        </is>
      </c>
      <c r="C23" s="2486" t="inlineStr">
        <is>
          <t>CA16</t>
        </is>
      </c>
      <c r="D23" s="3133" t="n">
        <v>0</v>
      </c>
      <c r="E23" s="3133" t="n">
        <v>0</v>
      </c>
      <c r="F23" s="3133" t="n"/>
      <c r="G23" s="3133" t="n">
        <v>0</v>
      </c>
      <c r="H23" s="409" t="n"/>
      <c r="I23" s="901" t="n"/>
      <c r="J23" s="3133" t="n">
        <v>0</v>
      </c>
      <c r="K23" s="3133" t="n">
        <v>0</v>
      </c>
      <c r="L23" s="3133" t="n"/>
      <c r="M23" s="3133" t="n">
        <v>0</v>
      </c>
      <c r="N23" s="409" t="n"/>
      <c r="O23" s="3272" t="n"/>
      <c r="P23" s="3133" t="n">
        <v>0</v>
      </c>
      <c r="Q23" s="3133" t="n">
        <v>0</v>
      </c>
      <c r="R23" s="3133" t="n"/>
      <c r="S23" s="3133" t="n">
        <v>0</v>
      </c>
      <c r="T23" s="409" t="n"/>
      <c r="U23" s="901" t="n"/>
      <c r="V23" s="3133" t="n">
        <v>0</v>
      </c>
      <c r="W23" s="3133" t="n">
        <v>0</v>
      </c>
      <c r="X23" s="3133" t="n">
        <v>0</v>
      </c>
      <c r="Y23" s="3133" t="n"/>
      <c r="Z23" s="3067" t="n"/>
      <c r="AA23" s="3133" t="n">
        <v>0</v>
      </c>
      <c r="AB23" s="409" t="n"/>
      <c r="AC23" s="901" t="n"/>
      <c r="AD23" s="3133" t="n">
        <v>0</v>
      </c>
      <c r="AE23" s="3133" t="n">
        <v>0</v>
      </c>
      <c r="AF23" s="3133" t="n">
        <v>0</v>
      </c>
      <c r="AG23" s="3133" t="n"/>
      <c r="AH23" s="3067" t="n"/>
      <c r="AI23" s="3133" t="n">
        <v>0</v>
      </c>
      <c r="AJ23" s="409" t="n"/>
      <c r="AK23" s="901" t="n"/>
      <c r="AL23" s="3133" t="n">
        <v>0</v>
      </c>
      <c r="AM23" s="3133" t="n"/>
      <c r="AN23" s="3133" t="n"/>
      <c r="AO23" s="3133" t="n"/>
      <c r="AP23" s="3133" t="n"/>
      <c r="AQ23" s="3067" t="n"/>
      <c r="AR23" s="3133" t="n"/>
      <c r="AS23" s="409" t="n"/>
      <c r="AT23" s="3272" t="n"/>
      <c r="AU23" s="3067" t="n"/>
      <c r="AV23" s="3133" t="n"/>
      <c r="AW23" s="3133" t="n"/>
      <c r="AX23" s="3133" t="n"/>
      <c r="AY23" s="3133" t="n"/>
      <c r="AZ23" s="3133" t="n"/>
      <c r="BA23" s="409" t="n"/>
      <c r="BB23" s="901" t="n"/>
      <c r="BC23" s="3067" t="n"/>
      <c r="BD23" s="3133" t="n"/>
      <c r="BE23" s="3133" t="n"/>
      <c r="BF23" s="3133" t="n"/>
      <c r="BG23" s="3133" t="n"/>
      <c r="BH23" s="3133" t="n"/>
      <c r="BI23" s="409" t="n"/>
      <c r="BJ23" s="3272" t="n"/>
      <c r="BK23" s="3067" t="n"/>
      <c r="BL23" s="3133" t="n"/>
      <c r="BM23" s="3133" t="n"/>
      <c r="BN23" s="3133" t="n"/>
      <c r="BO23" s="3133" t="n"/>
      <c r="BP23" s="3133" t="n"/>
      <c r="BQ23" s="3133" t="n"/>
      <c r="BR23" s="409" t="n"/>
      <c r="BS23" s="901" t="n"/>
      <c r="BT23" s="3067" t="n"/>
      <c r="BU23" s="3133" t="n"/>
      <c r="BV23" s="3133" t="n"/>
      <c r="BW23" s="3133" t="n"/>
      <c r="BX23" s="3133" t="n"/>
      <c r="BY23" s="3133" t="n"/>
      <c r="BZ23" s="409" t="n"/>
      <c r="CA23" s="902" t="n"/>
      <c r="CB23" s="3067" t="n"/>
      <c r="CC23" s="3133" t="n"/>
      <c r="CD23" s="3133" t="n"/>
      <c r="CE23" s="3133" t="n"/>
      <c r="CF23" s="3133" t="n"/>
      <c r="CG23" s="3133" t="n"/>
      <c r="CH23" s="409" t="n"/>
      <c r="CI23" s="902" t="n"/>
      <c r="CJ23" s="3067" t="n"/>
      <c r="CK23" s="3133" t="n"/>
      <c r="CL23" s="3133" t="n"/>
      <c r="CM23" s="3133" t="n"/>
      <c r="CN23" s="3133" t="n"/>
      <c r="CO23" s="3133" t="n"/>
      <c r="CP23" s="409" t="n"/>
      <c r="CQ23" s="901" t="n"/>
      <c r="CR23" s="3133">
        <f>+SUMIF($D$5:$CQ$5,CR$5,$D23:$CQ23)</f>
        <v/>
      </c>
      <c r="CS23" s="3133">
        <f>+SUMIF($D$5:$CQ$5,CS$5,$D23:$CQ23)</f>
        <v/>
      </c>
      <c r="CT23" s="3064">
        <f>SUMIF($D$5:$CQ$5,CT$5,$D23:$CQ23)+SUMIF($D$5:$BI$5,CR$5,$D23:$BI23)</f>
        <v/>
      </c>
      <c r="CU23" s="3133">
        <f>+CR23-CS23</f>
        <v/>
      </c>
      <c r="CV23" s="3133">
        <f>+CR23-CT23</f>
        <v/>
      </c>
      <c r="CW23" s="3133">
        <f>+SUMIF($D$5:$CQ$5,CW$5,$D23:$CQ23)</f>
        <v/>
      </c>
      <c r="CX23" s="448" t="n"/>
      <c r="CY23" s="2304" t="n"/>
      <c r="CZ23" s="3273" t="n">
        <v>0</v>
      </c>
      <c r="DA23" s="3133" t="n">
        <v>0</v>
      </c>
      <c r="DB23" s="3133" t="n"/>
      <c r="DC23" s="3133" t="n"/>
      <c r="DD23" s="3133" t="n">
        <v>0</v>
      </c>
      <c r="DE23" s="409" t="n"/>
      <c r="DF23" s="409" t="n"/>
      <c r="DG23" s="409" t="n"/>
      <c r="DH23" s="409" t="n"/>
      <c r="DI23" s="3242" t="n"/>
      <c r="DJ23" s="2949" t="n"/>
      <c r="DL23" s="2949" t="n"/>
      <c r="DM23" s="2878">
        <f>(CS23-CZ23)*10^6</f>
        <v/>
      </c>
      <c r="DN23" s="2878">
        <f>(CT23-DC23)*10^6</f>
        <v/>
      </c>
      <c r="DO23" s="2878">
        <f>(CW23-DD23)*10^6</f>
        <v/>
      </c>
    </row>
    <row customFormat="1" customHeight="1" ht="15" outlineLevel="1" r="24" s="424">
      <c r="A24" s="423" t="n"/>
      <c r="B24" s="365" t="inlineStr">
        <is>
          <t xml:space="preserve">    Sortant voix LIBERCOM</t>
        </is>
      </c>
      <c r="C24" s="2486" t="inlineStr">
        <is>
          <t>CA17</t>
        </is>
      </c>
      <c r="D24" s="3133" t="n">
        <v>0</v>
      </c>
      <c r="E24" s="3133" t="n">
        <v>134.857522330426</v>
      </c>
      <c r="F24" s="3133" t="n"/>
      <c r="G24" s="3133" t="n">
        <v>0</v>
      </c>
      <c r="H24" s="409" t="n"/>
      <c r="I24" s="901" t="n"/>
      <c r="J24" s="3133" t="n">
        <v>0</v>
      </c>
      <c r="K24" s="3133" t="n">
        <v>119.072377178341</v>
      </c>
      <c r="L24" s="3133" t="n"/>
      <c r="M24" s="3133" t="n">
        <v>0</v>
      </c>
      <c r="N24" s="409" t="n"/>
      <c r="O24" s="3272" t="n"/>
      <c r="P24" s="3133" t="n">
        <v>0</v>
      </c>
      <c r="Q24" s="3133" t="n">
        <v>124.387827766167</v>
      </c>
      <c r="R24" s="3133" t="n"/>
      <c r="S24" s="3133" t="n">
        <v>0</v>
      </c>
      <c r="T24" s="409" t="n"/>
      <c r="U24" s="901" t="n"/>
      <c r="V24" s="3133" t="n">
        <v>0</v>
      </c>
      <c r="W24" s="3133" t="n">
        <v>123.286366901014</v>
      </c>
      <c r="X24" s="3133" t="n">
        <v>76.4699397840522</v>
      </c>
      <c r="Y24" s="3133" t="n"/>
      <c r="Z24" s="3067" t="n"/>
      <c r="AA24" s="3133" t="n">
        <v>0</v>
      </c>
      <c r="AB24" s="409" t="n"/>
      <c r="AC24" s="901" t="n"/>
      <c r="AD24" s="3133" t="n">
        <v>0</v>
      </c>
      <c r="AE24" s="3133" t="n">
        <v>129.00452197884</v>
      </c>
      <c r="AF24" s="3133" t="n">
        <v>81.7382793941028</v>
      </c>
      <c r="AG24" s="3133" t="n"/>
      <c r="AH24" s="3067" t="n"/>
      <c r="AI24" s="3133" t="n">
        <v>0</v>
      </c>
      <c r="AJ24" s="409" t="n"/>
      <c r="AK24" s="901" t="n"/>
      <c r="AL24" s="3133" t="n">
        <v>0</v>
      </c>
      <c r="AM24" s="3133" t="n">
        <v>121.8357342272938</v>
      </c>
      <c r="AN24" s="3133" t="n">
        <v>83.03151402073692</v>
      </c>
      <c r="AO24" s="3133" t="n"/>
      <c r="AP24" s="3133" t="n"/>
      <c r="AQ24" s="3067" t="n"/>
      <c r="AR24" s="3133" t="n"/>
      <c r="AS24" s="409" t="n"/>
      <c r="AT24" s="3272" t="n"/>
      <c r="AU24" s="3067" t="n"/>
      <c r="AV24" s="3133" t="n"/>
      <c r="AW24" s="3133" t="n"/>
      <c r="AX24" s="3133" t="n"/>
      <c r="AY24" s="3133" t="n"/>
      <c r="AZ24" s="3133" t="n"/>
      <c r="BA24" s="409" t="n"/>
      <c r="BB24" s="901" t="n"/>
      <c r="BC24" s="3067" t="n"/>
      <c r="BD24" s="3133" t="n"/>
      <c r="BE24" s="3133" t="n"/>
      <c r="BF24" s="3133" t="n"/>
      <c r="BG24" s="3133" t="n"/>
      <c r="BH24" s="3133" t="n"/>
      <c r="BI24" s="409" t="n"/>
      <c r="BJ24" s="3272" t="n"/>
      <c r="BK24" s="3067" t="n"/>
      <c r="BL24" s="3133" t="n"/>
      <c r="BM24" s="3133" t="n"/>
      <c r="BN24" s="3133" t="n"/>
      <c r="BO24" s="3133" t="n"/>
      <c r="BP24" s="3133" t="n"/>
      <c r="BQ24" s="3133" t="n"/>
      <c r="BR24" s="409" t="n"/>
      <c r="BS24" s="901" t="n"/>
      <c r="BT24" s="3067" t="n"/>
      <c r="BU24" s="3133" t="n"/>
      <c r="BV24" s="3133" t="n"/>
      <c r="BW24" s="3133" t="n"/>
      <c r="BX24" s="3133" t="n"/>
      <c r="BY24" s="3133" t="n"/>
      <c r="BZ24" s="409" t="n"/>
      <c r="CA24" s="902" t="n"/>
      <c r="CB24" s="3067" t="n"/>
      <c r="CC24" s="3133" t="n"/>
      <c r="CD24" s="3133" t="n"/>
      <c r="CE24" s="3133" t="n"/>
      <c r="CF24" s="3133" t="n"/>
      <c r="CG24" s="3133" t="n"/>
      <c r="CH24" s="409" t="n"/>
      <c r="CI24" s="902" t="n"/>
      <c r="CJ24" s="3067" t="n"/>
      <c r="CK24" s="3133" t="n"/>
      <c r="CL24" s="3133" t="n"/>
      <c r="CM24" s="3133" t="n"/>
      <c r="CN24" s="3133" t="n"/>
      <c r="CO24" s="3133" t="n"/>
      <c r="CP24" s="409" t="n"/>
      <c r="CQ24" s="901" t="n"/>
      <c r="CR24" s="3133">
        <f>+SUMIF($D$5:$CQ$5,CR$5,$D24:$CQ24)</f>
        <v/>
      </c>
      <c r="CS24" s="3133">
        <f>+SUMIF($D$5:$CQ$5,CS$5,$D24:$CQ24)</f>
        <v/>
      </c>
      <c r="CT24" s="3064">
        <f>SUMIF($D$5:$CQ$5,CT$5,$D24:$CQ24)+SUMIF($D$5:$BI$5,CR$5,$D24:$BI24)</f>
        <v/>
      </c>
      <c r="CU24" s="3133">
        <f>+CR24-CS24</f>
        <v/>
      </c>
      <c r="CV24" s="3133">
        <f>+CR24-CT24</f>
        <v/>
      </c>
      <c r="CW24" s="3133">
        <f>+SUMIF($D$5:$CQ$5,CW$5,$D24:$CQ24)</f>
        <v/>
      </c>
      <c r="CX24" s="448" t="n"/>
      <c r="CY24" s="2304" t="n"/>
      <c r="CZ24" s="3273" t="n">
        <v>1476.280260565037</v>
      </c>
      <c r="DA24" s="3133" t="n">
        <v>809.8979616077389</v>
      </c>
      <c r="DB24" s="3133" t="n"/>
      <c r="DC24" s="3133" t="n"/>
      <c r="DD24" s="3133" t="n">
        <v>113.555211</v>
      </c>
      <c r="DE24" s="409" t="n"/>
      <c r="DF24" s="409" t="n"/>
      <c r="DG24" s="409" t="n"/>
      <c r="DH24" s="409" t="n"/>
      <c r="DI24" s="3242" t="n"/>
      <c r="DJ24" s="2949" t="n"/>
      <c r="DL24" s="2949" t="n"/>
      <c r="DM24" s="2878">
        <f>(CS24-CZ24)*10^6</f>
        <v/>
      </c>
      <c r="DN24" s="2878">
        <f>(CT24-DC24)*10^6</f>
        <v/>
      </c>
      <c r="DO24" s="2878">
        <f>(CW24-DD24)*10^6</f>
        <v/>
      </c>
    </row>
    <row customFormat="1" customHeight="1" ht="15" outlineLevel="1" r="25" s="424">
      <c r="A25" s="423" t="n"/>
      <c r="B25" s="365" t="inlineStr">
        <is>
          <t xml:space="preserve">    Sortant voix BTSA</t>
        </is>
      </c>
      <c r="C25" s="2486" t="inlineStr">
        <is>
          <t>CA18</t>
        </is>
      </c>
      <c r="D25" s="3274" t="n">
        <v>477.338191152542</v>
      </c>
      <c r="E25" s="3133" t="n">
        <v>0.269636162271666</v>
      </c>
      <c r="F25" s="3133" t="n"/>
      <c r="G25" s="3133" t="n">
        <v>72.3489876355932</v>
      </c>
      <c r="H25" s="409" t="n"/>
      <c r="I25" s="901" t="n"/>
      <c r="J25" s="3274" t="n">
        <v>443.005416957627</v>
      </c>
      <c r="K25" s="3133" t="n">
        <v>0.23807510519336</v>
      </c>
      <c r="L25" s="3133" t="n"/>
      <c r="M25" s="3133" t="n">
        <v>74.7611735338983</v>
      </c>
      <c r="N25" s="409" t="n"/>
      <c r="O25" s="3272" t="n"/>
      <c r="P25" s="3274" t="n">
        <v>542.002445</v>
      </c>
      <c r="Q25" s="3133" t="n">
        <v>0.248702897195458</v>
      </c>
      <c r="R25" s="3133" t="n"/>
      <c r="S25" s="3133" t="n">
        <v>85.784432</v>
      </c>
      <c r="T25" s="409" t="n"/>
      <c r="U25" s="901" t="n"/>
      <c r="V25" s="3274" t="n">
        <v>414.467359805085</v>
      </c>
      <c r="W25" s="3133" t="n">
        <v>0.246500619744116</v>
      </c>
      <c r="X25" s="3133" t="n">
        <v>364.993327624208</v>
      </c>
      <c r="Y25" s="3133" t="n"/>
      <c r="Z25" s="3067" t="n"/>
      <c r="AA25" s="3133" t="n">
        <v>95.4926025847458</v>
      </c>
      <c r="AB25" s="409" t="n"/>
      <c r="AC25" s="901" t="n"/>
      <c r="AD25" s="3274" t="n">
        <v>455.746392677966</v>
      </c>
      <c r="AE25" s="3133" t="n">
        <v>0.257933585171743</v>
      </c>
      <c r="AF25" s="3133" t="n">
        <v>390.139271386646</v>
      </c>
      <c r="AG25" s="3133" t="n"/>
      <c r="AH25" s="3067" t="n"/>
      <c r="AI25" s="3133" t="n">
        <v>98.01418958474579</v>
      </c>
      <c r="AJ25" s="409" t="n"/>
      <c r="AK25" s="901" t="n"/>
      <c r="AL25" s="3274" t="n">
        <v>577.815283</v>
      </c>
      <c r="AM25" s="3133" t="n">
        <v>0.2436002029171669</v>
      </c>
      <c r="AN25" s="3133" t="n">
        <v>396.3119192415678</v>
      </c>
      <c r="AO25" s="3133" t="n"/>
      <c r="AP25" s="3133" t="n"/>
      <c r="AQ25" s="3067" t="n"/>
      <c r="AR25" s="3133" t="n"/>
      <c r="AS25" s="409" t="n"/>
      <c r="AT25" s="3272" t="n"/>
      <c r="AU25" s="3067" t="n"/>
      <c r="AV25" s="3133" t="n"/>
      <c r="AW25" s="3133" t="n"/>
      <c r="AX25" s="3133" t="n"/>
      <c r="AY25" s="3133" t="n"/>
      <c r="AZ25" s="3133" t="n"/>
      <c r="BA25" s="409" t="n"/>
      <c r="BB25" s="901" t="n"/>
      <c r="BC25" s="3067" t="n"/>
      <c r="BD25" s="3133" t="n"/>
      <c r="BE25" s="3133" t="n"/>
      <c r="BF25" s="3133" t="n"/>
      <c r="BG25" s="3133" t="n"/>
      <c r="BH25" s="3133" t="n"/>
      <c r="BI25" s="409" t="n"/>
      <c r="BJ25" s="3272" t="n"/>
      <c r="BK25" s="3067" t="n"/>
      <c r="BL25" s="3133" t="n"/>
      <c r="BM25" s="3133" t="n"/>
      <c r="BN25" s="3133" t="n"/>
      <c r="BO25" s="3133" t="n"/>
      <c r="BP25" s="3133" t="n"/>
      <c r="BQ25" s="3133" t="n"/>
      <c r="BR25" s="409" t="n"/>
      <c r="BS25" s="901" t="n"/>
      <c r="BT25" s="3067" t="n"/>
      <c r="BU25" s="3133" t="n"/>
      <c r="BV25" s="3133" t="n"/>
      <c r="BW25" s="3133" t="n"/>
      <c r="BX25" s="3133" t="n"/>
      <c r="BY25" s="3133" t="n"/>
      <c r="BZ25" s="409" t="n"/>
      <c r="CA25" s="902" t="n"/>
      <c r="CB25" s="3067" t="n"/>
      <c r="CC25" s="3133" t="n"/>
      <c r="CD25" s="3133" t="n"/>
      <c r="CE25" s="3133" t="n"/>
      <c r="CF25" s="3133" t="n"/>
      <c r="CG25" s="3133" t="n"/>
      <c r="CH25" s="409" t="n"/>
      <c r="CI25" s="902" t="n"/>
      <c r="CJ25" s="3067" t="n"/>
      <c r="CK25" s="3133" t="n"/>
      <c r="CL25" s="3133" t="n"/>
      <c r="CM25" s="3133" t="n"/>
      <c r="CN25" s="3133" t="n"/>
      <c r="CO25" s="3133" t="n"/>
      <c r="CP25" s="409" t="n"/>
      <c r="CQ25" s="901" t="n"/>
      <c r="CR25" s="3133">
        <f>+SUMIF($D$5:$CQ$5,CR$5,$D25:$CQ25)</f>
        <v/>
      </c>
      <c r="CS25" s="3133">
        <f>+SUMIF($D$5:$CQ$5,CS$5,$D25:$CQ25)</f>
        <v/>
      </c>
      <c r="CT25" s="3064">
        <f>SUMIF($D$5:$CQ$5,CT$5,$D25:$CQ25)+SUMIF($D$5:$BI$5,CR$5,$D25:$BI25)</f>
        <v/>
      </c>
      <c r="CU25" s="3133">
        <f>+CR25-CS25</f>
        <v/>
      </c>
      <c r="CV25" s="3133">
        <f>+CR25-CT25</f>
        <v/>
      </c>
      <c r="CW25" s="3133">
        <f>+SUMIF($D$5:$CQ$5,CW$5,$D25:$CQ25)</f>
        <v/>
      </c>
      <c r="CX25" s="448">
        <f>+CR25/CW25-1</f>
        <v/>
      </c>
      <c r="CY25" s="2304" t="n"/>
      <c r="CZ25" s="3273" t="n">
        <v>2.951696998561591</v>
      </c>
      <c r="DA25" s="3133" t="n">
        <v>5328.013436634389</v>
      </c>
      <c r="DB25" s="3133" t="n"/>
      <c r="DC25" s="3133" t="n"/>
      <c r="DD25" s="3133" t="n">
        <v>1167.6149510678</v>
      </c>
      <c r="DE25" s="409">
        <f>(CZ25-DD25)/DD25</f>
        <v/>
      </c>
      <c r="DF25" s="409">
        <f>(DA25-DD25)/DD25</f>
        <v/>
      </c>
      <c r="DG25" s="409">
        <f>(DB25-DD25)/DD25</f>
        <v/>
      </c>
      <c r="DH25" s="409">
        <f>(DC25-DD25)/DD25</f>
        <v/>
      </c>
      <c r="DI25" s="3242" t="n"/>
      <c r="DJ25" s="2949" t="n"/>
      <c r="DL25" s="2949" t="n"/>
      <c r="DM25" s="2878">
        <f>(CS25-CZ25)*10^6</f>
        <v/>
      </c>
      <c r="DN25" s="2878">
        <f>(CT25-DC25)*10^6</f>
        <v/>
      </c>
      <c r="DO25" s="2878">
        <f>(CW25-DD25)*10^6</f>
        <v/>
      </c>
    </row>
    <row customFormat="1" customHeight="1" ht="15" outlineLevel="1" r="26" s="424">
      <c r="A26" s="423" t="n"/>
      <c r="B26" s="365" t="inlineStr">
        <is>
          <t xml:space="preserve">    Sortant voix INTERNATIONAL</t>
        </is>
      </c>
      <c r="C26" s="2486" t="inlineStr">
        <is>
          <t>CA19</t>
        </is>
      </c>
      <c r="D26" s="3133" t="n">
        <v>159.659921661017</v>
      </c>
      <c r="E26" s="3133" t="n">
        <v>134.979151816662</v>
      </c>
      <c r="F26" s="3133" t="n"/>
      <c r="G26" s="3133" t="n">
        <v>206.809589245763</v>
      </c>
      <c r="H26" s="409" t="n"/>
      <c r="I26" s="901" t="n"/>
      <c r="J26" s="3133" t="n">
        <v>139.884523194915</v>
      </c>
      <c r="K26" s="3133" t="n">
        <v>111.993663274608</v>
      </c>
      <c r="L26" s="3133" t="n"/>
      <c r="M26" s="3133" t="n">
        <v>191.517051771186</v>
      </c>
      <c r="N26" s="409" t="n"/>
      <c r="O26" s="3272" t="n"/>
      <c r="P26" s="3133" t="n">
        <v>181.130241</v>
      </c>
      <c r="Q26" s="3133" t="n">
        <v>130.1384428515</v>
      </c>
      <c r="R26" s="3133" t="n"/>
      <c r="S26" s="3133" t="n">
        <v>185.649059</v>
      </c>
      <c r="T26" s="409" t="n"/>
      <c r="U26" s="901" t="n"/>
      <c r="V26" s="3133" t="n">
        <v>113.364884271186</v>
      </c>
      <c r="W26" s="3133" t="n">
        <v>106.778483765831</v>
      </c>
      <c r="X26" s="3133" t="n">
        <v>148.89</v>
      </c>
      <c r="Y26" s="3133" t="n"/>
      <c r="Z26" s="3067" t="n"/>
      <c r="AA26" s="3133" t="n">
        <v>203.712907177966</v>
      </c>
      <c r="AB26" s="409" t="n"/>
      <c r="AC26" s="901" t="n"/>
      <c r="AD26" s="3133" t="n">
        <v>124.372491584746</v>
      </c>
      <c r="AE26" s="3133" t="n">
        <v>97.1166710206426</v>
      </c>
      <c r="AF26" s="3133" t="n">
        <v>142.561918575913</v>
      </c>
      <c r="AG26" s="3133" t="n"/>
      <c r="AH26" s="3067" t="n"/>
      <c r="AI26" s="3133" t="n">
        <v>175.294654372881</v>
      </c>
      <c r="AJ26" s="409" t="n"/>
      <c r="AK26" s="901" t="n"/>
      <c r="AL26" s="3133" t="n">
        <v>116.145827</v>
      </c>
      <c r="AM26" s="3133" t="n">
        <v>92.6967088987865</v>
      </c>
      <c r="AN26" s="3133" t="n">
        <v>143.5862025650736</v>
      </c>
      <c r="AO26" s="3133" t="n"/>
      <c r="AP26" s="3133" t="n"/>
      <c r="AQ26" s="3067" t="n"/>
      <c r="AR26" s="3133" t="n"/>
      <c r="AS26" s="409" t="n"/>
      <c r="AT26" s="3272" t="n"/>
      <c r="AU26" s="3067" t="n"/>
      <c r="AV26" s="3133" t="n"/>
      <c r="AW26" s="3133" t="n"/>
      <c r="AX26" s="3133" t="n"/>
      <c r="AY26" s="3133" t="n"/>
      <c r="AZ26" s="3133" t="n"/>
      <c r="BA26" s="409" t="n"/>
      <c r="BB26" s="901" t="n"/>
      <c r="BC26" s="3067" t="n"/>
      <c r="BD26" s="3133" t="n"/>
      <c r="BE26" s="3133" t="n"/>
      <c r="BF26" s="3133" t="n"/>
      <c r="BG26" s="3133" t="n"/>
      <c r="BH26" s="3133" t="n"/>
      <c r="BI26" s="409" t="n"/>
      <c r="BJ26" s="3272" t="n"/>
      <c r="BK26" s="3067" t="n"/>
      <c r="BL26" s="3133" t="n"/>
      <c r="BM26" s="3133" t="n"/>
      <c r="BN26" s="3133" t="n"/>
      <c r="BO26" s="3133" t="n"/>
      <c r="BP26" s="3133" t="n"/>
      <c r="BQ26" s="3133" t="n"/>
      <c r="BR26" s="409" t="n"/>
      <c r="BS26" s="901" t="n"/>
      <c r="BT26" s="3067" t="n"/>
      <c r="BU26" s="3133" t="n"/>
      <c r="BV26" s="3133" t="n"/>
      <c r="BW26" s="3133" t="n"/>
      <c r="BX26" s="3133" t="n"/>
      <c r="BY26" s="3133" t="n"/>
      <c r="BZ26" s="409" t="n"/>
      <c r="CA26" s="902" t="n"/>
      <c r="CB26" s="3067" t="n"/>
      <c r="CC26" s="3133" t="n"/>
      <c r="CD26" s="3133" t="n"/>
      <c r="CE26" s="3133" t="n"/>
      <c r="CF26" s="3133" t="n"/>
      <c r="CG26" s="3133" t="n"/>
      <c r="CH26" s="409" t="n"/>
      <c r="CI26" s="902" t="n"/>
      <c r="CJ26" s="3067" t="n"/>
      <c r="CK26" s="3133" t="n"/>
      <c r="CL26" s="3133" t="n"/>
      <c r="CM26" s="3133" t="n"/>
      <c r="CN26" s="3133" t="n"/>
      <c r="CO26" s="3133" t="n"/>
      <c r="CP26" s="409" t="n"/>
      <c r="CQ26" s="901" t="n"/>
      <c r="CR26" s="3133">
        <f>+SUMIF($D$5:$CQ$5,CR$5,$D26:$CQ26)</f>
        <v/>
      </c>
      <c r="CS26" s="3133">
        <f>+SUMIF($D$5:$CQ$5,CS$5,$D26:$CQ26)</f>
        <v/>
      </c>
      <c r="CT26" s="3064">
        <f>SUMIF($D$5:$CQ$5,CT$5,$D26:$CQ26)+SUMIF($D$5:$BI$5,CR$5,$D26:$BI26)</f>
        <v/>
      </c>
      <c r="CU26" s="3133">
        <f>+CR26-CS26</f>
        <v/>
      </c>
      <c r="CV26" s="3133">
        <f>+CR26-CT26</f>
        <v/>
      </c>
      <c r="CW26" s="3133">
        <f>+SUMIF($D$5:$CQ$5,CW$5,$D26:$CQ26)</f>
        <v/>
      </c>
      <c r="CX26" s="448">
        <f>+CR26/CW26-1</f>
        <v/>
      </c>
      <c r="CY26" s="2304" t="n"/>
      <c r="CZ26" s="3273" t="n">
        <v>1148.144703737162</v>
      </c>
      <c r="DA26" s="3133" t="n">
        <v>1814.777620963226</v>
      </c>
      <c r="DB26" s="3133" t="n"/>
      <c r="DC26" s="3133" t="n"/>
      <c r="DD26" s="3133" t="n">
        <v>1908.73313325424</v>
      </c>
      <c r="DE26" s="409">
        <f>(CZ26-DD26)/DD26</f>
        <v/>
      </c>
      <c r="DF26" s="409">
        <f>(DA26-DD26)/DD26</f>
        <v/>
      </c>
      <c r="DG26" s="409">
        <f>(DB26-DD26)/DD26</f>
        <v/>
      </c>
      <c r="DH26" s="409">
        <f>(DC26-DD26)/DD26</f>
        <v/>
      </c>
      <c r="DI26" s="3242" t="n"/>
      <c r="DJ26" s="2949" t="n"/>
      <c r="DL26" s="2949" t="n"/>
      <c r="DM26" s="2878">
        <f>(CS26-CZ26)*10^6</f>
        <v/>
      </c>
      <c r="DN26" s="2878">
        <f>(CT26-DC26)*10^6</f>
        <v/>
      </c>
      <c r="DO26" s="2878">
        <f>(CW26-DD26)*10^6</f>
        <v/>
      </c>
    </row>
    <row customFormat="1" customHeight="1" ht="15" outlineLevel="1" r="27" s="424">
      <c r="A27" s="423" t="n"/>
      <c r="B27" s="365" t="inlineStr">
        <is>
          <t xml:space="preserve">    Sortant voix roaming</t>
        </is>
      </c>
      <c r="C27" s="2486" t="inlineStr">
        <is>
          <t>CA20</t>
        </is>
      </c>
      <c r="D27" s="3133" t="n">
        <v>10.56786</v>
      </c>
      <c r="E27" s="3133" t="n">
        <v>16.5958505316488</v>
      </c>
      <c r="F27" s="3133" t="n"/>
      <c r="G27" s="3133" t="n">
        <v>12.72778</v>
      </c>
      <c r="H27" s="409" t="n"/>
      <c r="I27" s="901" t="n"/>
      <c r="J27" s="3133" t="n">
        <v>10.085312</v>
      </c>
      <c r="K27" s="3133" t="n">
        <v>14.8772927812087</v>
      </c>
      <c r="L27" s="3133" t="n"/>
      <c r="M27" s="3133" t="n">
        <v>13.135162</v>
      </c>
      <c r="N27" s="409" t="n"/>
      <c r="O27" s="3272" t="n"/>
      <c r="P27" s="3133" t="n">
        <v>13.910103</v>
      </c>
      <c r="Q27" s="3133" t="n">
        <v>16.1900975468682</v>
      </c>
      <c r="R27" s="3133" t="n"/>
      <c r="S27" s="3133" t="n">
        <v>15.075004</v>
      </c>
      <c r="T27" s="409" t="n"/>
      <c r="U27" s="901" t="n"/>
      <c r="V27" s="3133" t="n">
        <v>7.596249</v>
      </c>
      <c r="W27" s="3133" t="n">
        <v>15.9997670507363</v>
      </c>
      <c r="X27" s="3133" t="n">
        <v>13.9294707699553</v>
      </c>
      <c r="Y27" s="3133" t="n"/>
      <c r="Z27" s="3067" t="n"/>
      <c r="AA27" s="3133" t="n">
        <v>6.984574</v>
      </c>
      <c r="AB27" s="409" t="n"/>
      <c r="AC27" s="901" t="n"/>
      <c r="AD27" s="3133" t="n">
        <v>12.878297</v>
      </c>
      <c r="AE27" s="3133" t="n">
        <v>16.5702142952703</v>
      </c>
      <c r="AF27" s="3133" t="n">
        <v>14.1093944603894</v>
      </c>
      <c r="AG27" s="3133" t="n"/>
      <c r="AH27" s="3067" t="n"/>
      <c r="AI27" s="3133" t="n">
        <v>10.504886</v>
      </c>
      <c r="AJ27" s="409" t="n"/>
      <c r="AK27" s="901" t="n"/>
      <c r="AL27" s="3133" t="n">
        <v>14.234937</v>
      </c>
      <c r="AM27" s="3133" t="n">
        <v>16.04083115607921</v>
      </c>
      <c r="AN27" s="3133" t="n">
        <v>13.66838960692259</v>
      </c>
      <c r="AO27" s="3133" t="n"/>
      <c r="AP27" s="3133" t="n"/>
      <c r="AQ27" s="3067" t="n"/>
      <c r="AR27" s="3133" t="n"/>
      <c r="AS27" s="409" t="n"/>
      <c r="AT27" s="3272" t="n"/>
      <c r="AU27" s="3067" t="n"/>
      <c r="AV27" s="3133" t="n"/>
      <c r="AW27" s="3133" t="n"/>
      <c r="AX27" s="3133" t="n"/>
      <c r="AY27" s="3133" t="n"/>
      <c r="AZ27" s="3133" t="n"/>
      <c r="BA27" s="409" t="n"/>
      <c r="BB27" s="901" t="n"/>
      <c r="BC27" s="3067" t="n"/>
      <c r="BD27" s="3133" t="n"/>
      <c r="BE27" s="3133" t="n"/>
      <c r="BF27" s="3133" t="n"/>
      <c r="BG27" s="3133" t="n"/>
      <c r="BH27" s="3133" t="n"/>
      <c r="BI27" s="409" t="n"/>
      <c r="BJ27" s="3272" t="n"/>
      <c r="BK27" s="3067" t="n"/>
      <c r="BL27" s="3133" t="n"/>
      <c r="BM27" s="3133" t="n"/>
      <c r="BN27" s="3133" t="n"/>
      <c r="BO27" s="3133" t="n"/>
      <c r="BP27" s="3133" t="n"/>
      <c r="BQ27" s="3133" t="n"/>
      <c r="BR27" s="409" t="n"/>
      <c r="BS27" s="901" t="n"/>
      <c r="BT27" s="3067" t="n"/>
      <c r="BU27" s="3133" t="n"/>
      <c r="BV27" s="3133" t="n"/>
      <c r="BW27" s="3133" t="n"/>
      <c r="BX27" s="3133" t="n"/>
      <c r="BY27" s="3133" t="n"/>
      <c r="BZ27" s="409" t="n"/>
      <c r="CA27" s="902" t="n"/>
      <c r="CB27" s="3067" t="n"/>
      <c r="CC27" s="3133" t="n"/>
      <c r="CD27" s="3133" t="n"/>
      <c r="CE27" s="3133" t="n"/>
      <c r="CF27" s="3133" t="n"/>
      <c r="CG27" s="3133" t="n"/>
      <c r="CH27" s="409" t="n"/>
      <c r="CI27" s="902" t="n"/>
      <c r="CJ27" s="3067" t="n"/>
      <c r="CK27" s="3133" t="n"/>
      <c r="CL27" s="3133" t="n"/>
      <c r="CM27" s="3133" t="n"/>
      <c r="CN27" s="3133" t="n"/>
      <c r="CO27" s="3133" t="n"/>
      <c r="CP27" s="409" t="n"/>
      <c r="CQ27" s="901" t="n"/>
      <c r="CR27" s="3133">
        <f>+SUMIF($D$5:$CQ$5,CR$5,$D27:$CQ27)</f>
        <v/>
      </c>
      <c r="CS27" s="3133">
        <f>+SUMIF($D$5:$CQ$5,CS$5,$D27:$CQ27)</f>
        <v/>
      </c>
      <c r="CT27" s="3064">
        <f>SUMIF($D$5:$CQ$5,CT$5,$D27:$CQ27)+SUMIF($D$5:$BI$5,CR$5,$D27:$BI27)</f>
        <v/>
      </c>
      <c r="CU27" s="3133">
        <f>+CR27-CS27</f>
        <v/>
      </c>
      <c r="CV27" s="3133">
        <f>+CR27-CT27</f>
        <v/>
      </c>
      <c r="CW27" s="3133">
        <f>+SUMIF($D$5:$CQ$5,CW$5,$D27:$CQ27)</f>
        <v/>
      </c>
      <c r="CX27" s="448">
        <f>+CR27/CW27-1</f>
        <v/>
      </c>
      <c r="CY27" s="2304" t="n"/>
      <c r="CZ27" s="3273" t="n">
        <v>196.533249879653</v>
      </c>
      <c r="DA27" s="3133" t="n">
        <v>163.2346152008977</v>
      </c>
      <c r="DB27" s="3133" t="n"/>
      <c r="DC27" s="3133" t="n"/>
      <c r="DD27" s="3133" t="n">
        <v>136.8012</v>
      </c>
      <c r="DE27" s="409">
        <f>(CZ27-DD27)/DD27</f>
        <v/>
      </c>
      <c r="DF27" s="409">
        <f>(DA27-DD27)/DD27</f>
        <v/>
      </c>
      <c r="DG27" s="409">
        <f>(DB27-DD27)/DD27</f>
        <v/>
      </c>
      <c r="DH27" s="409">
        <f>(DC27-DD27)/DD27</f>
        <v/>
      </c>
      <c r="DI27" s="3242" t="n"/>
      <c r="DJ27" s="2949" t="n"/>
      <c r="DL27" s="2949" t="n"/>
      <c r="DM27" s="2878">
        <f>(CS27-CZ27)*10^6</f>
        <v/>
      </c>
      <c r="DN27" s="2878">
        <f>(CT27-DC27)*10^6</f>
        <v/>
      </c>
      <c r="DO27" s="2878">
        <f>(CW27-DD27)*10^6</f>
        <v/>
      </c>
    </row>
    <row customFormat="1" customHeight="1" ht="15" outlineLevel="1" r="28" s="369">
      <c r="A28" s="364" t="n"/>
      <c r="B28" s="413" t="inlineStr">
        <is>
          <t>Total VOIX Sortant</t>
        </is>
      </c>
      <c r="C28" s="2486" t="inlineStr">
        <is>
          <t>CA21</t>
        </is>
      </c>
      <c r="D28" s="3266" t="n">
        <v>3066.575545</v>
      </c>
      <c r="E28" s="3266" t="n">
        <v>3782.99335804558</v>
      </c>
      <c r="F28" s="3266" t="n"/>
      <c r="G28" s="3266" t="n">
        <v>4039.308541</v>
      </c>
      <c r="H28" s="368" t="n"/>
      <c r="I28" s="1036" t="n"/>
      <c r="J28" s="3266" t="n">
        <v>2613.558421</v>
      </c>
      <c r="K28" s="3266" t="n">
        <v>3426.06929789895</v>
      </c>
      <c r="L28" s="3266" t="n"/>
      <c r="M28" s="3266" t="n">
        <v>3786.623694</v>
      </c>
      <c r="N28" s="368" t="n"/>
      <c r="O28" s="3267" t="n"/>
      <c r="P28" s="3266" t="n">
        <v>2755.408366</v>
      </c>
      <c r="Q28" s="3266" t="n">
        <v>3592.07501909522</v>
      </c>
      <c r="R28" s="3266" t="n"/>
      <c r="S28" s="3266" t="n">
        <v>4102.65626</v>
      </c>
      <c r="T28" s="368" t="n"/>
      <c r="U28" s="1036" t="n"/>
      <c r="V28" s="3266" t="n">
        <v>2720.5948</v>
      </c>
      <c r="W28" s="3266" t="n">
        <v>3519.46307331706</v>
      </c>
      <c r="X28" s="3266" t="n">
        <v>2682.71187339162</v>
      </c>
      <c r="Y28" s="3266" t="n"/>
      <c r="Z28" s="3265" t="n"/>
      <c r="AA28" s="3266" t="n">
        <v>3430.707248</v>
      </c>
      <c r="AB28" s="368" t="n"/>
      <c r="AC28" s="1036" t="n"/>
      <c r="AD28" s="3266" t="n">
        <v>2463.73672769491</v>
      </c>
      <c r="AE28" s="3266" t="n">
        <v>3632.83632974404</v>
      </c>
      <c r="AF28" s="3266" t="n">
        <v>2824.93476982672</v>
      </c>
      <c r="AG28" s="3266" t="n"/>
      <c r="AH28" s="3265" t="n"/>
      <c r="AI28" s="3266" t="n">
        <v>3553.637108</v>
      </c>
      <c r="AJ28" s="368" t="n"/>
      <c r="AK28" s="1036" t="n"/>
      <c r="AL28" s="3266" t="n">
        <v>2270.987074</v>
      </c>
      <c r="AM28" s="3266" t="n">
        <v>3409.462940308535</v>
      </c>
      <c r="AN28" s="3266" t="n">
        <v>2801.791828138042</v>
      </c>
      <c r="AO28" s="3266" t="n"/>
      <c r="AP28" s="3266" t="n"/>
      <c r="AQ28" s="3265" t="n"/>
      <c r="AR28" s="3266" t="n"/>
      <c r="AS28" s="368" t="n"/>
      <c r="AT28" s="3267" t="n"/>
      <c r="AU28" s="3265" t="n"/>
      <c r="AV28" s="3266" t="n"/>
      <c r="AW28" s="3266" t="n"/>
      <c r="AX28" s="3266" t="n"/>
      <c r="AY28" s="3266" t="n"/>
      <c r="AZ28" s="3266" t="n"/>
      <c r="BA28" s="368" t="n"/>
      <c r="BB28" s="1036" t="n"/>
      <c r="BC28" s="3265" t="n"/>
      <c r="BD28" s="3266" t="n"/>
      <c r="BE28" s="3266" t="n"/>
      <c r="BF28" s="3266" t="n"/>
      <c r="BG28" s="3266" t="n"/>
      <c r="BH28" s="3266" t="n"/>
      <c r="BI28" s="368" t="n"/>
      <c r="BJ28" s="3267" t="n"/>
      <c r="BK28" s="3265" t="n"/>
      <c r="BL28" s="3266" t="n"/>
      <c r="BM28" s="3266" t="n"/>
      <c r="BN28" s="3266" t="n"/>
      <c r="BO28" s="3266" t="n"/>
      <c r="BP28" s="3266" t="n"/>
      <c r="BQ28" s="3266" t="n"/>
      <c r="BR28" s="368" t="n"/>
      <c r="BS28" s="1036" t="n"/>
      <c r="BT28" s="3265" t="n"/>
      <c r="BU28" s="3266" t="n"/>
      <c r="BV28" s="3266" t="n"/>
      <c r="BW28" s="3266" t="n"/>
      <c r="BX28" s="3266" t="n"/>
      <c r="BY28" s="3266" t="n"/>
      <c r="BZ28" s="368" t="n"/>
      <c r="CA28" s="1394" t="n"/>
      <c r="CB28" s="3265" t="n"/>
      <c r="CC28" s="3266" t="n"/>
      <c r="CD28" s="3266" t="n"/>
      <c r="CE28" s="3266" t="n"/>
      <c r="CF28" s="3266" t="n"/>
      <c r="CG28" s="3266" t="n"/>
      <c r="CH28" s="368" t="n"/>
      <c r="CI28" s="1394" t="n"/>
      <c r="CJ28" s="3265" t="n"/>
      <c r="CK28" s="3266" t="n"/>
      <c r="CL28" s="3266" t="n"/>
      <c r="CM28" s="3266" t="n"/>
      <c r="CN28" s="3266" t="n"/>
      <c r="CO28" s="3266" t="n"/>
      <c r="CP28" s="368" t="n"/>
      <c r="CQ28" s="1036" t="n"/>
      <c r="CR28" s="3266">
        <f>+SUMIF($D$5:$CQ$5,CR$5,$D28:$CQ28)</f>
        <v/>
      </c>
      <c r="CS28" s="3266">
        <f>+SUMIF($D$5:$CQ$5,CS$5,$D28:$CQ28)</f>
        <v/>
      </c>
      <c r="CT28" s="3269">
        <f>SUMIF($D$5:$CQ$5,CT$5,$D28:$CQ28)+SUMIF($D$5:$BI$5,CR$5,$D28:$BI28)</f>
        <v/>
      </c>
      <c r="CU28" s="3266">
        <f>+CR28-CS28</f>
        <v/>
      </c>
      <c r="CV28" s="3266">
        <f>+CR28-CT28</f>
        <v/>
      </c>
      <c r="CW28" s="3266">
        <f>+SUMIF($D$5:$CQ$5,CW$5,$D28:$CQ28)</f>
        <v/>
      </c>
      <c r="CX28" s="559">
        <f>+CR28/CW28-1</f>
        <v/>
      </c>
      <c r="CY28" s="2303" t="n"/>
      <c r="CZ28" s="3270" t="n">
        <v>40736.47976535477</v>
      </c>
      <c r="DA28" s="3266" t="n">
        <v>35946.55759630936</v>
      </c>
      <c r="DB28" s="3266" t="n"/>
      <c r="DC28" s="3266" t="n"/>
      <c r="DD28" s="3266" t="n">
        <v>39645.2965578644</v>
      </c>
      <c r="DE28" s="368">
        <f>(CZ28-DD28)/DD28</f>
        <v/>
      </c>
      <c r="DF28" s="368">
        <f>(DA28-DD28)/DD28</f>
        <v/>
      </c>
      <c r="DG28" s="368">
        <f>(DB28-DD28)/DD28</f>
        <v/>
      </c>
      <c r="DH28" s="368">
        <f>(DC28-DD28)/DD28</f>
        <v/>
      </c>
      <c r="DI28" s="3242" t="n"/>
      <c r="DJ28" s="2949" t="n"/>
      <c r="DL28" s="2949" t="n"/>
      <c r="DM28" s="2878">
        <f>(CS28-CZ28)*10^6</f>
        <v/>
      </c>
      <c r="DN28" s="2878">
        <f>(CT28-DC28)*10^6</f>
        <v/>
      </c>
      <c r="DO28" s="2878">
        <f>(CW28-DD28)*10^6</f>
        <v/>
      </c>
    </row>
    <row customFormat="1" customHeight="1" ht="15" outlineLevel="1" r="29" s="424">
      <c r="A29" s="423" t="n"/>
      <c r="B29" s="365" t="n"/>
      <c r="C29" s="2486" t="inlineStr">
        <is>
          <t>CA22</t>
        </is>
      </c>
      <c r="D29" s="3133" t="n"/>
      <c r="E29" s="3133" t="n"/>
      <c r="F29" s="3133" t="n"/>
      <c r="G29" s="3133" t="n"/>
      <c r="H29" s="368" t="n"/>
      <c r="I29" s="1036" t="n"/>
      <c r="J29" s="3133" t="n"/>
      <c r="K29" s="3133" t="n"/>
      <c r="L29" s="3133" t="n"/>
      <c r="M29" s="3133" t="n"/>
      <c r="N29" s="368" t="n"/>
      <c r="O29" s="3267" t="n"/>
      <c r="P29" s="3133" t="n"/>
      <c r="Q29" s="3133" t="n"/>
      <c r="R29" s="3133" t="n"/>
      <c r="S29" s="3133" t="n"/>
      <c r="T29" s="368" t="n"/>
      <c r="U29" s="1036" t="n"/>
      <c r="V29" s="3133" t="n"/>
      <c r="W29" s="3133" t="n"/>
      <c r="X29" s="3133" t="n"/>
      <c r="Y29" s="3133" t="n"/>
      <c r="Z29" s="3265" t="n"/>
      <c r="AA29" s="3133" t="n"/>
      <c r="AB29" s="368" t="n"/>
      <c r="AC29" s="1036" t="n"/>
      <c r="AD29" s="3133" t="n"/>
      <c r="AE29" s="3133" t="n"/>
      <c r="AF29" s="3133" t="n"/>
      <c r="AG29" s="3133" t="n"/>
      <c r="AH29" s="3265" t="n"/>
      <c r="AI29" s="3133" t="n"/>
      <c r="AJ29" s="368" t="n"/>
      <c r="AK29" s="1036" t="n"/>
      <c r="AL29" s="3133" t="n"/>
      <c r="AM29" s="3133" t="n"/>
      <c r="AN29" s="3133" t="n"/>
      <c r="AO29" s="3133" t="n"/>
      <c r="AP29" s="3133" t="n"/>
      <c r="AQ29" s="3265" t="n"/>
      <c r="AR29" s="3133" t="n"/>
      <c r="AS29" s="368" t="n"/>
      <c r="AT29" s="3267" t="n"/>
      <c r="AU29" s="3067" t="n"/>
      <c r="AV29" s="3133" t="n"/>
      <c r="AW29" s="3133" t="n"/>
      <c r="AX29" s="3133" t="n"/>
      <c r="AY29" s="3133" t="n"/>
      <c r="AZ29" s="3133" t="n"/>
      <c r="BA29" s="368" t="n"/>
      <c r="BB29" s="1036" t="n"/>
      <c r="BC29" s="3067" t="n"/>
      <c r="BD29" s="3133" t="n"/>
      <c r="BE29" s="3133" t="n"/>
      <c r="BF29" s="3133" t="n"/>
      <c r="BG29" s="3133" t="n"/>
      <c r="BH29" s="3133" t="n"/>
      <c r="BI29" s="368" t="n"/>
      <c r="BJ29" s="3267" t="n"/>
      <c r="BK29" s="3067" t="n"/>
      <c r="BL29" s="3133" t="n"/>
      <c r="BM29" s="3133" t="n"/>
      <c r="BN29" s="3133" t="n"/>
      <c r="BO29" s="3133" t="n"/>
      <c r="BP29" s="3133" t="n"/>
      <c r="BQ29" s="3133" t="n"/>
      <c r="BR29" s="368" t="n"/>
      <c r="BS29" s="1036" t="n"/>
      <c r="BT29" s="3067" t="n"/>
      <c r="BU29" s="3133" t="n"/>
      <c r="BV29" s="3133" t="n"/>
      <c r="BW29" s="3133" t="n"/>
      <c r="BX29" s="3133" t="n"/>
      <c r="BY29" s="3133" t="n"/>
      <c r="BZ29" s="368" t="n"/>
      <c r="CA29" s="1394" t="n"/>
      <c r="CB29" s="3067" t="n"/>
      <c r="CC29" s="3133" t="n"/>
      <c r="CD29" s="3133" t="n"/>
      <c r="CE29" s="3133" t="n"/>
      <c r="CF29" s="3133" t="n"/>
      <c r="CG29" s="3133" t="n"/>
      <c r="CH29" s="368" t="n"/>
      <c r="CI29" s="1394" t="n"/>
      <c r="CJ29" s="3067" t="n"/>
      <c r="CK29" s="3133" t="n"/>
      <c r="CL29" s="3133" t="n"/>
      <c r="CM29" s="3133" t="n"/>
      <c r="CN29" s="3133" t="n"/>
      <c r="CO29" s="3133" t="n"/>
      <c r="CP29" s="368" t="n"/>
      <c r="CQ29" s="1036" t="n"/>
      <c r="CR29" s="3133">
        <f>+SUMIF($D$5:$CQ$5,CR$5,$D29:$CQ29)</f>
        <v/>
      </c>
      <c r="CS29" s="3133">
        <f>+SUMIF($D$5:$CQ$5,CS$5,$D29:$CQ29)</f>
        <v/>
      </c>
      <c r="CT29" s="3064">
        <f>SUMIF($D$5:$CQ$5,CT$5,$D29:$CQ29)+SUMIF($D$5:$BI$5,CR$5,$D29:$BI29)</f>
        <v/>
      </c>
      <c r="CU29" s="3133">
        <f>+CR29-CS29</f>
        <v/>
      </c>
      <c r="CV29" s="3133">
        <f>+CR29-CT29</f>
        <v/>
      </c>
      <c r="CW29" s="3133">
        <f>+SUMIF($D$5:$CQ$5,CW$5,$D29:$CQ29)</f>
        <v/>
      </c>
      <c r="CX29" s="448" t="n"/>
      <c r="CY29" s="2304" t="n"/>
      <c r="CZ29" s="3273" t="n"/>
      <c r="DA29" s="3133" t="n"/>
      <c r="DB29" s="3133" t="n"/>
      <c r="DC29" s="3133" t="n"/>
      <c r="DD29" s="3133" t="n"/>
      <c r="DE29" s="409" t="n"/>
      <c r="DF29" s="409" t="n"/>
      <c r="DG29" s="409" t="n"/>
      <c r="DH29" s="409" t="n"/>
      <c r="DI29" s="3242" t="n"/>
      <c r="DJ29" s="2949" t="n"/>
      <c r="DL29" s="2949" t="n"/>
      <c r="DM29" s="2878">
        <f>(CS29-CZ29)*10^6</f>
        <v/>
      </c>
      <c r="DN29" s="2878">
        <f>(CT29-DC29)*10^6</f>
        <v/>
      </c>
      <c r="DO29" s="2878">
        <f>(CW29-DD29)*10^6</f>
        <v/>
      </c>
    </row>
    <row customFormat="1" customHeight="1" ht="15" outlineLevel="1" r="30" s="424">
      <c r="A30" s="423" t="n"/>
      <c r="B30" s="365" t="inlineStr">
        <is>
          <t xml:space="preserve">    Sortant sms on net</t>
        </is>
      </c>
      <c r="C30" s="2486" t="inlineStr">
        <is>
          <t>CA23</t>
        </is>
      </c>
      <c r="D30" s="3133" t="n">
        <v>1.236479</v>
      </c>
      <c r="E30" s="3133" t="n">
        <v>1.21043511326679</v>
      </c>
      <c r="F30" s="3133" t="n"/>
      <c r="G30" s="3133" t="n">
        <v>1.899627</v>
      </c>
      <c r="H30" s="409" t="n"/>
      <c r="I30" s="901" t="n"/>
      <c r="J30" s="3133" t="n">
        <v>1.069845</v>
      </c>
      <c r="K30" s="3133" t="n">
        <v>1.03981871472542</v>
      </c>
      <c r="L30" s="3133" t="n"/>
      <c r="M30" s="3133" t="n">
        <v>1.969119</v>
      </c>
      <c r="N30" s="409" t="n"/>
      <c r="O30" s="3272" t="n"/>
      <c r="P30" s="3133" t="n">
        <v>1.14373</v>
      </c>
      <c r="Q30" s="3133" t="n">
        <v>1.1670257124395</v>
      </c>
      <c r="R30" s="3133" t="n"/>
      <c r="S30" s="3133" t="n">
        <v>1.791167</v>
      </c>
      <c r="T30" s="409" t="n"/>
      <c r="U30" s="901" t="n"/>
      <c r="V30" s="3275" t="n">
        <v>6.743099</v>
      </c>
      <c r="W30" s="3133" t="n">
        <v>1.06695213372679</v>
      </c>
      <c r="X30" s="3133" t="n">
        <v>1.12788423516949</v>
      </c>
      <c r="Y30" s="3133" t="n"/>
      <c r="Z30" s="3067" t="n"/>
      <c r="AA30" s="3133" t="n">
        <v>2.082762</v>
      </c>
      <c r="AB30" s="409" t="n"/>
      <c r="AC30" s="901" t="n"/>
      <c r="AD30" s="3275" t="n">
        <v>0.975179</v>
      </c>
      <c r="AE30" s="3133" t="n">
        <v>1.05044989682778</v>
      </c>
      <c r="AF30" s="3133" t="n">
        <v>1.11739013145762</v>
      </c>
      <c r="AG30" s="3133" t="n"/>
      <c r="AH30" s="3067" t="n"/>
      <c r="AI30" s="3133" t="n">
        <v>1.77121</v>
      </c>
      <c r="AJ30" s="409" t="n"/>
      <c r="AK30" s="901" t="n"/>
      <c r="AL30" s="3275" t="n">
        <v>0.905922</v>
      </c>
      <c r="AM30" s="3133" t="n">
        <v>1.011376793338082</v>
      </c>
      <c r="AN30" s="3133" t="n">
        <v>1.075296804161207</v>
      </c>
      <c r="AO30" s="3133" t="n"/>
      <c r="AP30" s="3133" t="n"/>
      <c r="AQ30" s="3067" t="n"/>
      <c r="AR30" s="3133" t="n"/>
      <c r="AS30" s="409" t="n"/>
      <c r="AT30" s="3272" t="n"/>
      <c r="AU30" s="3085" t="n"/>
      <c r="AV30" s="3133" t="n"/>
      <c r="AW30" s="3133" t="n"/>
      <c r="AX30" s="3133" t="n"/>
      <c r="AY30" s="3133" t="n"/>
      <c r="AZ30" s="3133" t="n"/>
      <c r="BA30" s="409" t="n"/>
      <c r="BB30" s="901" t="n"/>
      <c r="BC30" s="3085" t="n"/>
      <c r="BD30" s="3133" t="n"/>
      <c r="BE30" s="3133" t="n"/>
      <c r="BF30" s="3133" t="n"/>
      <c r="BG30" s="3133" t="n"/>
      <c r="BH30" s="3133" t="n"/>
      <c r="BI30" s="409" t="n"/>
      <c r="BJ30" s="3272" t="n"/>
      <c r="BK30" s="3085" t="n"/>
      <c r="BL30" s="3133" t="n"/>
      <c r="BM30" s="3133" t="n"/>
      <c r="BN30" s="3133" t="n"/>
      <c r="BO30" s="3133" t="n"/>
      <c r="BP30" s="3133" t="n"/>
      <c r="BQ30" s="3133" t="n"/>
      <c r="BR30" s="409" t="n"/>
      <c r="BS30" s="901" t="n"/>
      <c r="BT30" s="3085" t="n"/>
      <c r="BU30" s="3133" t="n"/>
      <c r="BV30" s="3133" t="n"/>
      <c r="BW30" s="3133" t="n"/>
      <c r="BX30" s="3133" t="n"/>
      <c r="BY30" s="3133" t="n"/>
      <c r="BZ30" s="409" t="n"/>
      <c r="CA30" s="902" t="n"/>
      <c r="CB30" s="3085" t="n"/>
      <c r="CC30" s="3133" t="n"/>
      <c r="CD30" s="3133" t="n"/>
      <c r="CE30" s="3133" t="n"/>
      <c r="CF30" s="3133" t="n"/>
      <c r="CG30" s="3133" t="n"/>
      <c r="CH30" s="409" t="n"/>
      <c r="CI30" s="902" t="n"/>
      <c r="CJ30" s="3085" t="n"/>
      <c r="CK30" s="3133" t="n"/>
      <c r="CL30" s="3133" t="n"/>
      <c r="CM30" s="3133" t="n"/>
      <c r="CN30" s="3133" t="n"/>
      <c r="CO30" s="3133" t="n"/>
      <c r="CP30" s="409" t="n"/>
      <c r="CQ30" s="901" t="n"/>
      <c r="CR30" s="3133">
        <f>+SUMIF($D$5:$CQ$5,CR$5,$D30:$CQ30)</f>
        <v/>
      </c>
      <c r="CS30" s="3133">
        <f>+SUMIF($D$5:$CQ$5,CS$5,$D30:$CQ30)</f>
        <v/>
      </c>
      <c r="CT30" s="3064">
        <f>SUMIF($D$5:$CQ$5,CT$5,$D30:$CQ30)+SUMIF($D$5:$BI$5,CR$5,$D30:$BI30)</f>
        <v/>
      </c>
      <c r="CU30" s="3133">
        <f>+CR30-CS30</f>
        <v/>
      </c>
      <c r="CV30" s="3133">
        <f>+CR30-CT30</f>
        <v/>
      </c>
      <c r="CW30" s="3133">
        <f>+SUMIF($D$5:$CQ$5,CW$5,$D30:$CQ30)</f>
        <v/>
      </c>
      <c r="CX30" s="448">
        <f>+CR30/CW30-1</f>
        <v/>
      </c>
      <c r="CY30" s="2304" t="n"/>
      <c r="CZ30" s="3273" t="n">
        <v>11.85559636659525</v>
      </c>
      <c r="DA30" s="3133" t="n">
        <v>12.37971977087408</v>
      </c>
      <c r="DB30" s="3133" t="n"/>
      <c r="DC30" s="3133" t="n"/>
      <c r="DD30" s="3133" t="n">
        <v>31.01325</v>
      </c>
      <c r="DE30" s="409">
        <f>(CZ30-DD30)/DD30</f>
        <v/>
      </c>
      <c r="DF30" s="409">
        <f>(DA30-DD30)/DD30</f>
        <v/>
      </c>
      <c r="DG30" s="409">
        <f>(DB30-DD30)/DD30</f>
        <v/>
      </c>
      <c r="DH30" s="409">
        <f>(DC30-DD30)/DD30</f>
        <v/>
      </c>
      <c r="DI30" s="3242" t="n"/>
      <c r="DJ30" s="2949" t="n"/>
      <c r="DL30" s="2949" t="n"/>
      <c r="DM30" s="2878">
        <f>(CS30-CZ30)*10^6</f>
        <v/>
      </c>
      <c r="DN30" s="2878">
        <f>(CT30-DC30)*10^6</f>
        <v/>
      </c>
      <c r="DO30" s="2878">
        <f>(CW30-DD30)*10^6</f>
        <v/>
      </c>
    </row>
    <row customFormat="1" customHeight="1" ht="15" outlineLevel="1" r="31" s="424">
      <c r="A31" s="423" t="n"/>
      <c r="B31" s="365" t="inlineStr">
        <is>
          <t xml:space="preserve">    Sortant sms MTN</t>
        </is>
      </c>
      <c r="C31" s="2486" t="inlineStr">
        <is>
          <t>CA24</t>
        </is>
      </c>
      <c r="D31" s="3133" t="n">
        <v>1.231451</v>
      </c>
      <c r="E31" s="3133" t="n">
        <v>1.34959684657322</v>
      </c>
      <c r="F31" s="3133" t="n"/>
      <c r="G31" s="3133" t="n">
        <v>1.765875</v>
      </c>
      <c r="H31" s="409" t="n"/>
      <c r="I31" s="901" t="n"/>
      <c r="J31" s="3133" t="n">
        <v>1.131735</v>
      </c>
      <c r="K31" s="3133" t="n">
        <v>1.13745191331268</v>
      </c>
      <c r="L31" s="3133" t="n"/>
      <c r="M31" s="3133" t="n">
        <v>1.712154</v>
      </c>
      <c r="N31" s="409" t="n"/>
      <c r="O31" s="3272" t="n"/>
      <c r="P31" s="3133" t="n">
        <v>1.980375</v>
      </c>
      <c r="Q31" s="3133" t="n">
        <v>1.30230639754377</v>
      </c>
      <c r="R31" s="3133" t="n"/>
      <c r="S31" s="3133" t="n">
        <v>1.648988</v>
      </c>
      <c r="T31" s="409" t="n"/>
      <c r="U31" s="901" t="n"/>
      <c r="V31" s="3133" t="n">
        <v>0.393717</v>
      </c>
      <c r="W31" s="3133" t="n">
        <v>1.18856176186732</v>
      </c>
      <c r="X31" s="3133" t="n">
        <v>0.172328218460907</v>
      </c>
      <c r="Y31" s="3133" t="n"/>
      <c r="Z31" s="3067" t="n"/>
      <c r="AA31" s="3133" t="n">
        <v>1.774768</v>
      </c>
      <c r="AB31" s="409" t="n"/>
      <c r="AC31" s="901" t="n"/>
      <c r="AD31" s="3133" t="n">
        <v>1.14641</v>
      </c>
      <c r="AE31" s="3133" t="n">
        <v>1.19621475271467</v>
      </c>
      <c r="AF31" s="3133" t="n">
        <v>0.182388911430436</v>
      </c>
      <c r="AG31" s="3133" t="n"/>
      <c r="AH31" s="3067" t="n"/>
      <c r="AI31" s="3133" t="n">
        <v>1.705125</v>
      </c>
      <c r="AJ31" s="409" t="n"/>
      <c r="AK31" s="901" t="n"/>
      <c r="AL31" s="3133" t="n">
        <v>0.953639</v>
      </c>
      <c r="AM31" s="3133" t="n">
        <v>1.204072608675673</v>
      </c>
      <c r="AN31" s="3133" t="n">
        <v>0.179704644498084</v>
      </c>
      <c r="AO31" s="3133" t="n"/>
      <c r="AP31" s="3133" t="n"/>
      <c r="AQ31" s="3067" t="n"/>
      <c r="AR31" s="3133" t="n"/>
      <c r="AS31" s="409" t="n"/>
      <c r="AT31" s="3272" t="n"/>
      <c r="AU31" s="3067" t="n"/>
      <c r="AV31" s="3133" t="n"/>
      <c r="AW31" s="3133" t="n"/>
      <c r="AX31" s="3133" t="n"/>
      <c r="AY31" s="3133" t="n"/>
      <c r="AZ31" s="3133" t="n"/>
      <c r="BA31" s="409" t="n"/>
      <c r="BB31" s="901" t="n"/>
      <c r="BC31" s="3067" t="n"/>
      <c r="BD31" s="3133" t="n"/>
      <c r="BE31" s="3133" t="n"/>
      <c r="BF31" s="3133" t="n"/>
      <c r="BG31" s="3133" t="n"/>
      <c r="BH31" s="3133" t="n"/>
      <c r="BI31" s="409" t="n"/>
      <c r="BJ31" s="3272" t="n"/>
      <c r="BK31" s="3067" t="n"/>
      <c r="BL31" s="3133" t="n"/>
      <c r="BM31" s="3133" t="n"/>
      <c r="BN31" s="3133" t="n"/>
      <c r="BO31" s="3133" t="n"/>
      <c r="BP31" s="3133" t="n"/>
      <c r="BQ31" s="3133" t="n"/>
      <c r="BR31" s="409" t="n"/>
      <c r="BS31" s="901" t="n"/>
      <c r="BT31" s="3067" t="n"/>
      <c r="BU31" s="3133" t="n"/>
      <c r="BV31" s="3133" t="n"/>
      <c r="BW31" s="3133" t="n"/>
      <c r="BX31" s="3133" t="n"/>
      <c r="BY31" s="3133" t="n"/>
      <c r="BZ31" s="409" t="n"/>
      <c r="CA31" s="902" t="n"/>
      <c r="CB31" s="3067" t="n"/>
      <c r="CC31" s="3133" t="n"/>
      <c r="CD31" s="3133" t="n"/>
      <c r="CE31" s="3133" t="n"/>
      <c r="CF31" s="3133" t="n"/>
      <c r="CG31" s="3133" t="n"/>
      <c r="CH31" s="409" t="n"/>
      <c r="CI31" s="902" t="n"/>
      <c r="CJ31" s="3067" t="n"/>
      <c r="CK31" s="3133" t="n"/>
      <c r="CL31" s="3133" t="n"/>
      <c r="CM31" s="3133" t="n"/>
      <c r="CN31" s="3133" t="n"/>
      <c r="CO31" s="3133" t="n"/>
      <c r="CP31" s="409" t="n"/>
      <c r="CQ31" s="901" t="n"/>
      <c r="CR31" s="3133">
        <f>+SUMIF($D$5:$CQ$5,CR$5,$D31:$CQ31)</f>
        <v/>
      </c>
      <c r="CS31" s="3133">
        <f>+SUMIF($D$5:$CQ$5,CS$5,$D31:$CQ31)</f>
        <v/>
      </c>
      <c r="CT31" s="3064">
        <f>SUMIF($D$5:$CQ$5,CT$5,$D31:$CQ31)+SUMIF($D$5:$BI$5,CR$5,$D31:$BI31)</f>
        <v/>
      </c>
      <c r="CU31" s="3133">
        <f>+CR31-CS31</f>
        <v/>
      </c>
      <c r="CV31" s="3133">
        <f>+CR31-CT31</f>
        <v/>
      </c>
      <c r="CW31" s="3133">
        <f>+SUMIF($D$5:$CQ$5,CW$5,$D31:$CQ31)</f>
        <v/>
      </c>
      <c r="CX31" s="448">
        <f>+CR31/CW31-1</f>
        <v/>
      </c>
      <c r="CY31" s="2304" t="n"/>
      <c r="CZ31" s="3273" t="n">
        <v>13.7399632841969</v>
      </c>
      <c r="DA31" s="3133" t="n">
        <v>5.828699182883676</v>
      </c>
      <c r="DB31" s="3133" t="n"/>
      <c r="DC31" s="3133" t="n"/>
      <c r="DD31" s="3133" t="n">
        <v>20.29824</v>
      </c>
      <c r="DE31" s="409">
        <f>(CZ31-DD31)/DD31</f>
        <v/>
      </c>
      <c r="DF31" s="409">
        <f>(DA31-DD31)/DD31</f>
        <v/>
      </c>
      <c r="DG31" s="409">
        <f>(DB31-DD31)/DD31</f>
        <v/>
      </c>
      <c r="DH31" s="409">
        <f>(DC31-DD31)/DD31</f>
        <v/>
      </c>
      <c r="DI31" s="3242" t="n"/>
      <c r="DJ31" s="2949" t="n"/>
      <c r="DL31" s="2949" t="n"/>
      <c r="DM31" s="2878">
        <f>(CS31-CZ31)*10^6</f>
        <v/>
      </c>
      <c r="DN31" s="2878">
        <f>(CT31-DC31)*10^6</f>
        <v/>
      </c>
      <c r="DO31" s="2878">
        <f>(CW31-DD31)*10^6</f>
        <v/>
      </c>
    </row>
    <row customFormat="1" customHeight="1" ht="15" outlineLevel="1" r="32" s="424">
      <c r="A32" s="423" t="n"/>
      <c r="B32" s="365" t="inlineStr">
        <is>
          <t xml:space="preserve">    Sortant sms GLO</t>
        </is>
      </c>
      <c r="C32" s="2486" t="inlineStr">
        <is>
          <t>CA25</t>
        </is>
      </c>
      <c r="D32" s="3133" t="n">
        <v>0</v>
      </c>
      <c r="E32" s="3133" t="n">
        <v>0</v>
      </c>
      <c r="F32" s="3133" t="n"/>
      <c r="G32" s="3133" t="n">
        <v>0</v>
      </c>
      <c r="H32" s="409" t="n"/>
      <c r="I32" s="901" t="n"/>
      <c r="J32" s="3133" t="n">
        <v>0</v>
      </c>
      <c r="K32" s="3133" t="n">
        <v>0</v>
      </c>
      <c r="L32" s="3133" t="n"/>
      <c r="M32" s="3133" t="n">
        <v>0</v>
      </c>
      <c r="N32" s="409" t="n"/>
      <c r="O32" s="3272" t="n"/>
      <c r="P32" s="3133" t="n">
        <v>0</v>
      </c>
      <c r="Q32" s="3133" t="n">
        <v>0</v>
      </c>
      <c r="R32" s="3133" t="n"/>
      <c r="S32" s="3133" t="n">
        <v>0</v>
      </c>
      <c r="T32" s="409" t="n"/>
      <c r="U32" s="901" t="n"/>
      <c r="V32" s="3133" t="n">
        <v>0</v>
      </c>
      <c r="W32" s="3133" t="n">
        <v>0</v>
      </c>
      <c r="X32" s="3133" t="n">
        <v>0</v>
      </c>
      <c r="Y32" s="3133" t="n"/>
      <c r="Z32" s="3067" t="n"/>
      <c r="AA32" s="3133" t="n">
        <v>0</v>
      </c>
      <c r="AB32" s="409" t="n"/>
      <c r="AC32" s="901" t="n"/>
      <c r="AD32" s="3133" t="n">
        <v>0</v>
      </c>
      <c r="AE32" s="3133" t="n">
        <v>0</v>
      </c>
      <c r="AF32" s="3133" t="n">
        <v>0</v>
      </c>
      <c r="AG32" s="3133" t="n"/>
      <c r="AH32" s="3067" t="n"/>
      <c r="AI32" s="3133" t="n">
        <v>0</v>
      </c>
      <c r="AJ32" s="409" t="n"/>
      <c r="AK32" s="901" t="n"/>
      <c r="AL32" s="3133" t="n">
        <v>0</v>
      </c>
      <c r="AM32" s="3133" t="n"/>
      <c r="AN32" s="3133" t="n"/>
      <c r="AO32" s="3133" t="n"/>
      <c r="AP32" s="3133" t="n"/>
      <c r="AQ32" s="3067" t="n"/>
      <c r="AR32" s="3133" t="n"/>
      <c r="AS32" s="409" t="n"/>
      <c r="AT32" s="3272" t="n"/>
      <c r="AU32" s="3067" t="n"/>
      <c r="AV32" s="3133" t="n"/>
      <c r="AW32" s="3133" t="n"/>
      <c r="AX32" s="3133" t="n"/>
      <c r="AY32" s="3133" t="n"/>
      <c r="AZ32" s="3133" t="n"/>
      <c r="BA32" s="409" t="n"/>
      <c r="BB32" s="901" t="n"/>
      <c r="BC32" s="3067" t="n"/>
      <c r="BD32" s="3133" t="n"/>
      <c r="BE32" s="3133" t="n"/>
      <c r="BF32" s="3133" t="n"/>
      <c r="BG32" s="3133" t="n"/>
      <c r="BH32" s="3133" t="n"/>
      <c r="BI32" s="409" t="n"/>
      <c r="BJ32" s="3272" t="n"/>
      <c r="BK32" s="3067" t="n"/>
      <c r="BL32" s="3133" t="n"/>
      <c r="BM32" s="3133" t="n"/>
      <c r="BN32" s="3133" t="n"/>
      <c r="BO32" s="3133" t="n"/>
      <c r="BP32" s="3133" t="n"/>
      <c r="BQ32" s="3133" t="n"/>
      <c r="BR32" s="409" t="n"/>
      <c r="BS32" s="901" t="n"/>
      <c r="BT32" s="3067" t="n"/>
      <c r="BU32" s="3133" t="n"/>
      <c r="BV32" s="3133" t="n"/>
      <c r="BW32" s="3133" t="n"/>
      <c r="BX32" s="3133" t="n"/>
      <c r="BY32" s="3133" t="n"/>
      <c r="BZ32" s="409" t="n"/>
      <c r="CA32" s="902" t="n"/>
      <c r="CB32" s="3067" t="n"/>
      <c r="CC32" s="3133" t="n"/>
      <c r="CD32" s="3133" t="n"/>
      <c r="CE32" s="3133" t="n"/>
      <c r="CF32" s="3133" t="n"/>
      <c r="CG32" s="3133" t="n"/>
      <c r="CH32" s="409" t="n"/>
      <c r="CI32" s="902" t="n"/>
      <c r="CJ32" s="3067" t="n"/>
      <c r="CK32" s="3133" t="n"/>
      <c r="CL32" s="3133" t="n"/>
      <c r="CM32" s="3133" t="n"/>
      <c r="CN32" s="3133" t="n"/>
      <c r="CO32" s="3133" t="n"/>
      <c r="CP32" s="409" t="n"/>
      <c r="CQ32" s="901" t="n"/>
      <c r="CR32" s="3133">
        <f>+SUMIF($D$5:$CQ$5,CR$5,$D32:$CQ32)</f>
        <v/>
      </c>
      <c r="CS32" s="3133">
        <f>+SUMIF($D$5:$CQ$5,CS$5,$D32:$CQ32)</f>
        <v/>
      </c>
      <c r="CT32" s="3064">
        <f>SUMIF($D$5:$CQ$5,CT$5,$D32:$CQ32)+SUMIF($D$5:$BI$5,CR$5,$D32:$BI32)</f>
        <v/>
      </c>
      <c r="CU32" s="3133">
        <f>+CR32-CS32</f>
        <v/>
      </c>
      <c r="CV32" s="3133">
        <f>+CR32-CT32</f>
        <v/>
      </c>
      <c r="CW32" s="3133">
        <f>+SUMIF($D$5:$CQ$5,CW$5,$D32:$CQ32)</f>
        <v/>
      </c>
      <c r="CX32" s="448" t="n"/>
      <c r="CY32" s="2304" t="n"/>
      <c r="CZ32" s="3273" t="n">
        <v>0</v>
      </c>
      <c r="DA32" s="3133" t="n">
        <v>0</v>
      </c>
      <c r="DB32" s="3133" t="n"/>
      <c r="DC32" s="3133" t="n"/>
      <c r="DD32" s="3133" t="n">
        <v>0</v>
      </c>
      <c r="DE32" s="409" t="n"/>
      <c r="DF32" s="409" t="n"/>
      <c r="DG32" s="409" t="n"/>
      <c r="DH32" s="409" t="n"/>
      <c r="DI32" s="3242" t="n"/>
      <c r="DJ32" s="2949" t="n"/>
      <c r="DL32" s="2949" t="n"/>
      <c r="DM32" s="2878">
        <f>(CS32-CZ32)*10^6</f>
        <v/>
      </c>
      <c r="DN32" s="2878">
        <f>(CT32-DC32)*10^6</f>
        <v/>
      </c>
      <c r="DO32" s="2878">
        <f>(CW32-DD32)*10^6</f>
        <v/>
      </c>
    </row>
    <row customFormat="1" customHeight="1" ht="15" outlineLevel="1" r="33" s="424">
      <c r="A33" s="423" t="n"/>
      <c r="B33" s="365" t="inlineStr">
        <is>
          <t xml:space="preserve">    Sortant sms BBCOM</t>
        </is>
      </c>
      <c r="C33" s="2486" t="inlineStr">
        <is>
          <t>CA26</t>
        </is>
      </c>
      <c r="D33" s="3133" t="n">
        <v>0.001381</v>
      </c>
      <c r="E33" s="3133" t="n">
        <v>0.0020104273866394</v>
      </c>
      <c r="F33" s="3133" t="n"/>
      <c r="G33" s="3133" t="n">
        <v>0.001729</v>
      </c>
      <c r="H33" s="409" t="n"/>
      <c r="I33" s="901" t="n"/>
      <c r="J33" s="3133" t="n">
        <v>0.001449</v>
      </c>
      <c r="K33" s="3133" t="n">
        <v>0.0016762381928766</v>
      </c>
      <c r="L33" s="3133" t="n"/>
      <c r="M33" s="3133" t="n">
        <v>0.001983</v>
      </c>
      <c r="N33" s="409" t="n"/>
      <c r="O33" s="3272" t="n"/>
      <c r="P33" s="3133" t="n">
        <v>0</v>
      </c>
      <c r="Q33" s="3133" t="n">
        <v>0.0019295856746983</v>
      </c>
      <c r="R33" s="3133" t="n"/>
      <c r="S33" s="3133" t="n">
        <v>0</v>
      </c>
      <c r="T33" s="409" t="n"/>
      <c r="U33" s="901" t="n"/>
      <c r="V33" s="3133" t="n">
        <v>0.002344</v>
      </c>
      <c r="W33" s="3133" t="n">
        <v>0.0017563068670355</v>
      </c>
      <c r="X33" s="3133" t="n">
        <v>8.02361062269183e-05</v>
      </c>
      <c r="Y33" s="3133" t="n"/>
      <c r="Z33" s="3067" t="n"/>
      <c r="AA33" s="3133" t="n">
        <v>0.004004</v>
      </c>
      <c r="AB33" s="409" t="n"/>
      <c r="AC33" s="901" t="n"/>
      <c r="AD33" s="3133" t="n">
        <v>0.001852</v>
      </c>
      <c r="AE33" s="3133" t="n">
        <v>0.0017700045614842</v>
      </c>
      <c r="AF33" s="3133" t="n">
        <v>3.73655823334127e-05</v>
      </c>
      <c r="AG33" s="3133" t="n"/>
      <c r="AH33" s="3067" t="n"/>
      <c r="AI33" s="3133" t="n">
        <v>0.001928</v>
      </c>
      <c r="AJ33" s="409" t="n"/>
      <c r="AK33" s="901" t="n"/>
      <c r="AL33" s="3133" t="n">
        <v>0</v>
      </c>
      <c r="AM33" s="3133" t="n">
        <v>0.001780429292715581</v>
      </c>
      <c r="AN33" s="3133" t="n">
        <v>5.874794237781309e-05</v>
      </c>
      <c r="AO33" s="3133" t="n"/>
      <c r="AP33" s="3133" t="n"/>
      <c r="AQ33" s="3067" t="n"/>
      <c r="AR33" s="3133" t="n"/>
      <c r="AS33" s="409" t="n"/>
      <c r="AT33" s="3272" t="n"/>
      <c r="AU33" s="3067" t="n"/>
      <c r="AV33" s="3133" t="n"/>
      <c r="AW33" s="3133" t="n"/>
      <c r="AX33" s="3133" t="n"/>
      <c r="AY33" s="3133" t="n"/>
      <c r="AZ33" s="3133" t="n"/>
      <c r="BA33" s="409" t="n"/>
      <c r="BB33" s="901" t="n"/>
      <c r="BC33" s="3067" t="n"/>
      <c r="BD33" s="3133" t="n"/>
      <c r="BE33" s="3133" t="n"/>
      <c r="BF33" s="3133" t="n"/>
      <c r="BG33" s="3133" t="n"/>
      <c r="BH33" s="3133" t="n"/>
      <c r="BI33" s="409" t="n"/>
      <c r="BJ33" s="3272" t="n"/>
      <c r="BK33" s="3067" t="n"/>
      <c r="BL33" s="3133" t="n"/>
      <c r="BM33" s="3133" t="n"/>
      <c r="BN33" s="3133" t="n"/>
      <c r="BO33" s="3133" t="n"/>
      <c r="BP33" s="3133" t="n"/>
      <c r="BQ33" s="3133" t="n"/>
      <c r="BR33" s="409" t="n"/>
      <c r="BS33" s="901" t="n"/>
      <c r="BT33" s="3067" t="n"/>
      <c r="BU33" s="3133" t="n"/>
      <c r="BV33" s="3133" t="n"/>
      <c r="BW33" s="3133" t="n"/>
      <c r="BX33" s="3133" t="n"/>
      <c r="BY33" s="3133" t="n"/>
      <c r="BZ33" s="409" t="n"/>
      <c r="CA33" s="902" t="n"/>
      <c r="CB33" s="3067" t="n"/>
      <c r="CC33" s="3133" t="n"/>
      <c r="CD33" s="3133" t="n"/>
      <c r="CE33" s="3133" t="n"/>
      <c r="CF33" s="3133" t="n"/>
      <c r="CG33" s="3133" t="n"/>
      <c r="CH33" s="409" t="n"/>
      <c r="CI33" s="902" t="n"/>
      <c r="CJ33" s="3067" t="n"/>
      <c r="CK33" s="3133" t="n"/>
      <c r="CL33" s="3133" t="n"/>
      <c r="CM33" s="3133" t="n"/>
      <c r="CN33" s="3133" t="n"/>
      <c r="CO33" s="3133" t="n"/>
      <c r="CP33" s="409" t="n"/>
      <c r="CQ33" s="901" t="n"/>
      <c r="CR33" s="3133">
        <f>+SUMIF($D$5:$CQ$5,CR$5,$D33:$CQ33)</f>
        <v/>
      </c>
      <c r="CS33" s="3133">
        <f>+SUMIF($D$5:$CQ$5,CS$5,$D33:$CQ33)</f>
        <v/>
      </c>
      <c r="CT33" s="3064">
        <f>SUMIF($D$5:$CQ$5,CT$5,$D33:$CQ33)+SUMIF($D$5:$BI$5,CR$5,$D33:$BI33)</f>
        <v/>
      </c>
      <c r="CU33" s="3133">
        <f>+CR33-CS33</f>
        <v/>
      </c>
      <c r="CV33" s="3133">
        <f>+CR33-CT33</f>
        <v/>
      </c>
      <c r="CW33" s="3133">
        <f>+SUMIF($D$5:$CQ$5,CW$5,$D33:$CQ33)</f>
        <v/>
      </c>
      <c r="CX33" s="448">
        <f>+CR33/CW33-1</f>
        <v/>
      </c>
      <c r="CY33" s="2304" t="n"/>
      <c r="CZ33" s="3273" t="n">
        <v>0.02033220304340478</v>
      </c>
      <c r="DA33" s="3133" t="n">
        <v>0.003274383258477137</v>
      </c>
      <c r="DB33" s="3133" t="n"/>
      <c r="DC33" s="3133" t="n"/>
      <c r="DD33" s="3133" t="n">
        <v>0.020196</v>
      </c>
      <c r="DE33" s="409">
        <f>(CZ33-DD33)/DD33</f>
        <v/>
      </c>
      <c r="DF33" s="409">
        <f>(DA33-DD33)/DD33</f>
        <v/>
      </c>
      <c r="DG33" s="409">
        <f>(DB33-DD33)/DD33</f>
        <v/>
      </c>
      <c r="DH33" s="409">
        <f>(DC33-DD33)/DD33</f>
        <v/>
      </c>
      <c r="DI33" s="3242" t="n"/>
      <c r="DJ33" s="2949" t="n"/>
      <c r="DL33" s="2949" t="n"/>
      <c r="DM33" s="2878">
        <f>(CS33-CZ33)*10^6</f>
        <v/>
      </c>
      <c r="DN33" s="2878">
        <f>(CT33-DC33)*10^6</f>
        <v/>
      </c>
      <c r="DO33" s="2878">
        <f>(CW33-DD33)*10^6</f>
        <v/>
      </c>
    </row>
    <row customFormat="1" customHeight="1" ht="15" outlineLevel="1" r="34" s="424">
      <c r="A34" s="423" t="n"/>
      <c r="B34" s="365" t="inlineStr">
        <is>
          <t xml:space="preserve">    Sortant sms LIBERCOM</t>
        </is>
      </c>
      <c r="C34" s="2486" t="inlineStr">
        <is>
          <t>CA27</t>
        </is>
      </c>
      <c r="D34" s="3133" t="n">
        <v>0.232047</v>
      </c>
      <c r="E34" s="3133" t="n">
        <v>0.408058764399366</v>
      </c>
      <c r="F34" s="3133" t="n"/>
      <c r="G34" s="3133" t="n">
        <v>0.444316</v>
      </c>
      <c r="H34" s="409" t="n"/>
      <c r="I34" s="901" t="n"/>
      <c r="J34" s="3133" t="n">
        <v>0.256878</v>
      </c>
      <c r="K34" s="3133" t="n">
        <v>0.341405119002997</v>
      </c>
      <c r="L34" s="3133" t="n"/>
      <c r="M34" s="3133" t="n">
        <v>0.483856</v>
      </c>
      <c r="N34" s="409" t="n"/>
      <c r="O34" s="3272" t="n"/>
      <c r="P34" s="3133" t="n">
        <v>0</v>
      </c>
      <c r="Q34" s="3133" t="n">
        <v>0.392323782409506</v>
      </c>
      <c r="R34" s="3133" t="n"/>
      <c r="S34" s="3133" t="n">
        <v>0.120348</v>
      </c>
      <c r="T34" s="409" t="n"/>
      <c r="U34" s="901" t="n"/>
      <c r="V34" s="3133" t="n">
        <v>0.474559</v>
      </c>
      <c r="W34" s="3133" t="n">
        <v>0.357401927863587</v>
      </c>
      <c r="X34" s="3133" t="n">
        <v>0.0142242170430354</v>
      </c>
      <c r="Y34" s="3133" t="n"/>
      <c r="Z34" s="3067" t="n"/>
      <c r="AA34" s="3133" t="n">
        <v>0.720278</v>
      </c>
      <c r="AB34" s="409" t="n"/>
      <c r="AC34" s="901" t="n"/>
      <c r="AD34" s="3133" t="n">
        <v>0.059786</v>
      </c>
      <c r="AE34" s="3133" t="n">
        <v>0.360033308518743</v>
      </c>
      <c r="AF34" s="3133" t="n">
        <v>0.0066241518693184</v>
      </c>
      <c r="AG34" s="3133" t="n"/>
      <c r="AH34" s="3067" t="n"/>
      <c r="AI34" s="3133" t="n">
        <v>0.461819</v>
      </c>
      <c r="AJ34" s="409" t="n"/>
      <c r="AK34" s="901" t="n"/>
      <c r="AL34" s="3133" t="n">
        <v>0.837927</v>
      </c>
      <c r="AM34" s="3133" t="n">
        <v>0.3622322102491697</v>
      </c>
      <c r="AN34" s="3133" t="n">
        <v>0.01041480603321454</v>
      </c>
      <c r="AO34" s="3133" t="n"/>
      <c r="AP34" s="3133" t="n"/>
      <c r="AQ34" s="3067" t="n"/>
      <c r="AR34" s="3133" t="n"/>
      <c r="AS34" s="409" t="n"/>
      <c r="AT34" s="3272" t="n"/>
      <c r="AU34" s="3067" t="n"/>
      <c r="AV34" s="3133" t="n"/>
      <c r="AW34" s="3133" t="n"/>
      <c r="AX34" s="3133" t="n"/>
      <c r="AY34" s="3133" t="n"/>
      <c r="AZ34" s="3133" t="n"/>
      <c r="BA34" s="409" t="n"/>
      <c r="BB34" s="901" t="n"/>
      <c r="BC34" s="3067" t="n"/>
      <c r="BD34" s="3133" t="n"/>
      <c r="BE34" s="3133" t="n"/>
      <c r="BF34" s="3133" t="n"/>
      <c r="BG34" s="3133" t="n"/>
      <c r="BH34" s="3133" t="n"/>
      <c r="BI34" s="409" t="n"/>
      <c r="BJ34" s="3272" t="n"/>
      <c r="BK34" s="3067" t="n"/>
      <c r="BL34" s="3133" t="n"/>
      <c r="BM34" s="3133" t="n"/>
      <c r="BN34" s="3133" t="n"/>
      <c r="BO34" s="3133" t="n"/>
      <c r="BP34" s="3133" t="n"/>
      <c r="BQ34" s="3133" t="n"/>
      <c r="BR34" s="409" t="n"/>
      <c r="BS34" s="901" t="n"/>
      <c r="BT34" s="3067" t="n"/>
      <c r="BU34" s="3133" t="n"/>
      <c r="BV34" s="3133" t="n"/>
      <c r="BW34" s="3133" t="n"/>
      <c r="BX34" s="3133" t="n"/>
      <c r="BY34" s="3133" t="n"/>
      <c r="BZ34" s="409" t="n"/>
      <c r="CA34" s="902" t="n"/>
      <c r="CB34" s="3067" t="n"/>
      <c r="CC34" s="3133" t="n"/>
      <c r="CD34" s="3133" t="n"/>
      <c r="CE34" s="3133" t="n"/>
      <c r="CF34" s="3133" t="n"/>
      <c r="CG34" s="3133" t="n"/>
      <c r="CH34" s="409" t="n"/>
      <c r="CI34" s="902" t="n"/>
      <c r="CJ34" s="3067" t="n"/>
      <c r="CK34" s="3133" t="n"/>
      <c r="CL34" s="3133" t="n"/>
      <c r="CM34" s="3133" t="n"/>
      <c r="CN34" s="3133" t="n"/>
      <c r="CO34" s="3133" t="n"/>
      <c r="CP34" s="409" t="n"/>
      <c r="CQ34" s="901" t="n"/>
      <c r="CR34" s="3133">
        <f>+SUMIF($D$5:$CQ$5,CR$5,$D34:$CQ34)</f>
        <v/>
      </c>
      <c r="CS34" s="3133">
        <f>+SUMIF($D$5:$CQ$5,CS$5,$D34:$CQ34)</f>
        <v/>
      </c>
      <c r="CT34" s="3064">
        <f>SUMIF($D$5:$CQ$5,CT$5,$D34:$CQ34)+SUMIF($D$5:$BI$5,CR$5,$D34:$BI34)</f>
        <v/>
      </c>
      <c r="CU34" s="3133">
        <f>+CR34-CS34</f>
        <v/>
      </c>
      <c r="CV34" s="3133">
        <f>+CR34-CT34</f>
        <v/>
      </c>
      <c r="CW34" s="3133">
        <f>+SUMIF($D$5:$CQ$5,CW$5,$D34:$CQ34)</f>
        <v/>
      </c>
      <c r="CX34" s="448">
        <f>+CR34/CW34-1</f>
        <v/>
      </c>
      <c r="CY34" s="2304" t="n"/>
      <c r="CZ34" s="3273" t="n">
        <v>4.135632581225573</v>
      </c>
      <c r="DA34" s="3133" t="n">
        <v>0.5677050432512699</v>
      </c>
      <c r="DB34" s="3133" t="n"/>
      <c r="DC34" s="3133" t="n"/>
      <c r="DD34" s="3133" t="n">
        <v>4.869894</v>
      </c>
      <c r="DE34" s="409">
        <f>(CZ34-DD34)/DD34</f>
        <v/>
      </c>
      <c r="DF34" s="409">
        <f>(DA34-DD34)/DD34</f>
        <v/>
      </c>
      <c r="DG34" s="409">
        <f>(DB34-DD34)/DD34</f>
        <v/>
      </c>
      <c r="DH34" s="409">
        <f>(DC34-DD34)/DD34</f>
        <v/>
      </c>
      <c r="DI34" s="3242" t="n"/>
      <c r="DJ34" s="2949" t="n"/>
      <c r="DL34" s="2949" t="n"/>
      <c r="DM34" s="2878">
        <f>(CS34-CZ34)*10^6</f>
        <v/>
      </c>
      <c r="DN34" s="2878">
        <f>(CT34-DC34)*10^6</f>
        <v/>
      </c>
      <c r="DO34" s="2878">
        <f>(CW34-DD34)*10^6</f>
        <v/>
      </c>
    </row>
    <row customFormat="1" customHeight="1" ht="15" outlineLevel="1" r="35" s="424">
      <c r="A35" s="423" t="n"/>
      <c r="B35" s="365" t="inlineStr">
        <is>
          <t xml:space="preserve">    Sortant sms INTERNATIONAL</t>
        </is>
      </c>
      <c r="C35" s="2486" t="inlineStr">
        <is>
          <t>CA28</t>
        </is>
      </c>
      <c r="D35" s="3133" t="n">
        <v>2.620917</v>
      </c>
      <c r="E35" s="3133" t="n">
        <v>1.72648343846722</v>
      </c>
      <c r="F35" s="3133" t="n"/>
      <c r="G35" s="3133" t="n">
        <v>2.610107</v>
      </c>
      <c r="H35" s="409" t="n"/>
      <c r="I35" s="901" t="n"/>
      <c r="J35" s="3133" t="n">
        <v>2.365969</v>
      </c>
      <c r="K35" s="3133" t="n">
        <v>1.40702209750772</v>
      </c>
      <c r="L35" s="3133" t="n"/>
      <c r="M35" s="3133" t="n">
        <v>2.446585</v>
      </c>
      <c r="N35" s="409" t="n"/>
      <c r="O35" s="3272" t="n"/>
      <c r="P35" s="3133" t="n">
        <v>2.169288</v>
      </c>
      <c r="Q35" s="3133" t="n">
        <v>1.66456718142819</v>
      </c>
      <c r="R35" s="3133" t="n"/>
      <c r="S35" s="3133" t="n">
        <v>2.156481</v>
      </c>
      <c r="T35" s="409" t="n"/>
      <c r="U35" s="901" t="n"/>
      <c r="V35" s="3133" t="n">
        <v>1.859409</v>
      </c>
      <c r="W35" s="3133" t="n">
        <v>1.44750444833513</v>
      </c>
      <c r="X35" s="3133" t="n">
        <v>7.156174</v>
      </c>
      <c r="Y35" s="3133" t="n"/>
      <c r="Z35" s="3067" t="n"/>
      <c r="AA35" s="3133" t="n">
        <v>3.351597</v>
      </c>
      <c r="AB35" s="409" t="n"/>
      <c r="AC35" s="901" t="n"/>
      <c r="AD35" s="3133" t="n">
        <v>1.419257</v>
      </c>
      <c r="AE35" s="3133" t="n">
        <v>1.46590392186052</v>
      </c>
      <c r="AF35" s="3133" t="n">
        <v>7.29249919782627</v>
      </c>
      <c r="AG35" s="3133" t="n"/>
      <c r="AH35" s="3067" t="n"/>
      <c r="AI35" s="3133" t="n">
        <v>2.819749</v>
      </c>
      <c r="AJ35" s="409" t="n"/>
      <c r="AK35" s="901" t="n"/>
      <c r="AL35" s="3133" t="n">
        <v>1.293527</v>
      </c>
      <c r="AM35" s="3133" t="n">
        <v>1.44047203924104</v>
      </c>
      <c r="AN35" s="3133" t="n">
        <v>7.162449914496801</v>
      </c>
      <c r="AO35" s="3133" t="n"/>
      <c r="AP35" s="3133" t="n"/>
      <c r="AQ35" s="3067" t="n"/>
      <c r="AR35" s="3133" t="n"/>
      <c r="AS35" s="409" t="n"/>
      <c r="AT35" s="3272" t="n"/>
      <c r="AU35" s="3067" t="n"/>
      <c r="AV35" s="3133" t="n"/>
      <c r="AW35" s="3133" t="n"/>
      <c r="AX35" s="3133" t="n"/>
      <c r="AY35" s="3133" t="n"/>
      <c r="AZ35" s="3133" t="n"/>
      <c r="BA35" s="409" t="n"/>
      <c r="BB35" s="901" t="n"/>
      <c r="BC35" s="3067" t="n"/>
      <c r="BD35" s="3133" t="n"/>
      <c r="BE35" s="3133" t="n"/>
      <c r="BF35" s="3133" t="n"/>
      <c r="BG35" s="3133" t="n"/>
      <c r="BH35" s="3133" t="n"/>
      <c r="BI35" s="409" t="n"/>
      <c r="BJ35" s="3272" t="n"/>
      <c r="BK35" s="3067" t="n"/>
      <c r="BL35" s="3133" t="n"/>
      <c r="BM35" s="3133" t="n"/>
      <c r="BN35" s="3133" t="n"/>
      <c r="BO35" s="3133" t="n"/>
      <c r="BP35" s="3133" t="n"/>
      <c r="BQ35" s="3133" t="n"/>
      <c r="BR35" s="409" t="n"/>
      <c r="BS35" s="901" t="n"/>
      <c r="BT35" s="3067" t="n"/>
      <c r="BU35" s="3133" t="n"/>
      <c r="BV35" s="3133" t="n"/>
      <c r="BW35" s="3133" t="n"/>
      <c r="BX35" s="3133" t="n"/>
      <c r="BY35" s="3133" t="n"/>
      <c r="BZ35" s="409" t="n"/>
      <c r="CA35" s="902" t="n"/>
      <c r="CB35" s="3067" t="n"/>
      <c r="CC35" s="3133" t="n"/>
      <c r="CD35" s="3133" t="n"/>
      <c r="CE35" s="3133" t="n"/>
      <c r="CF35" s="3133" t="n"/>
      <c r="CG35" s="3133" t="n"/>
      <c r="CH35" s="409" t="n"/>
      <c r="CI35" s="902" t="n"/>
      <c r="CJ35" s="3067" t="n"/>
      <c r="CK35" s="3133" t="n"/>
      <c r="CL35" s="3133" t="n"/>
      <c r="CM35" s="3133" t="n"/>
      <c r="CN35" s="3133" t="n"/>
      <c r="CO35" s="3133" t="n"/>
      <c r="CP35" s="409" t="n"/>
      <c r="CQ35" s="901" t="n"/>
      <c r="CR35" s="3133">
        <f>+SUMIF($D$5:$CQ$5,CR$5,$D35:$CQ35)</f>
        <v/>
      </c>
      <c r="CS35" s="3133">
        <f>+SUMIF($D$5:$CQ$5,CS$5,$D35:$CQ35)</f>
        <v/>
      </c>
      <c r="CT35" s="3064">
        <f>SUMIF($D$5:$CQ$5,CT$5,$D35:$CQ35)+SUMIF($D$5:$BI$5,CR$5,$D35:$BI35)</f>
        <v/>
      </c>
      <c r="CU35" s="3133">
        <f>+CR35-CS35</f>
        <v/>
      </c>
      <c r="CV35" s="3133">
        <f>+CR35-CT35</f>
        <v/>
      </c>
      <c r="CW35" s="3133">
        <f>+SUMIF($D$5:$CQ$5,CW$5,$D35:$CQ35)</f>
        <v/>
      </c>
      <c r="CX35" s="448">
        <f>+CR35/CW35-1</f>
        <v/>
      </c>
      <c r="CY35" s="2304" t="n"/>
      <c r="CZ35" s="3273" t="n">
        <v>16.93770212471371</v>
      </c>
      <c r="DA35" s="3133" t="n">
        <v>67.23498381508318</v>
      </c>
      <c r="DB35" s="3133" t="n"/>
      <c r="DC35" s="3133" t="n"/>
      <c r="DD35" s="3133" t="n">
        <v>28.821699</v>
      </c>
      <c r="DE35" s="409">
        <f>(CZ35-DD35)/DD35</f>
        <v/>
      </c>
      <c r="DF35" s="409">
        <f>(DA35-DD35)/DD35</f>
        <v/>
      </c>
      <c r="DG35" s="409">
        <f>(DB35-DD35)/DD35</f>
        <v/>
      </c>
      <c r="DH35" s="409">
        <f>(DC35-DD35)/DD35</f>
        <v/>
      </c>
      <c r="DI35" s="3242" t="n"/>
      <c r="DJ35" s="2949" t="n"/>
      <c r="DL35" s="2949" t="n"/>
      <c r="DM35" s="2878">
        <f>(CS35-CZ35)*10^6</f>
        <v/>
      </c>
      <c r="DN35" s="2878">
        <f>(CT35-DC35)*10^6</f>
        <v/>
      </c>
      <c r="DO35" s="2878">
        <f>(CW35-DD35)*10^6</f>
        <v/>
      </c>
    </row>
    <row customFormat="1" customHeight="1" ht="15" outlineLevel="1" r="36" s="369">
      <c r="A36" s="364" t="n"/>
      <c r="B36" s="413" t="inlineStr">
        <is>
          <t>Total SMS Sortant</t>
        </is>
      </c>
      <c r="C36" s="2486" t="inlineStr">
        <is>
          <t>CA29</t>
        </is>
      </c>
      <c r="D36" s="3266" t="n">
        <v>5.322275</v>
      </c>
      <c r="E36" s="3266" t="n">
        <v>4.69658459009325</v>
      </c>
      <c r="F36" s="3266" t="n"/>
      <c r="G36" s="3266" t="n">
        <v>6.721654</v>
      </c>
      <c r="H36" s="368" t="n"/>
      <c r="I36" s="1036" t="n"/>
      <c r="J36" s="3266" t="n">
        <v>4.825876</v>
      </c>
      <c r="K36" s="3266" t="n">
        <v>3.9273740827417</v>
      </c>
      <c r="L36" s="3266" t="n"/>
      <c r="M36" s="3266" t="n">
        <v>6.613697</v>
      </c>
      <c r="N36" s="368" t="n"/>
      <c r="O36" s="3267" t="n"/>
      <c r="P36" s="3266" t="n">
        <v>5.293393</v>
      </c>
      <c r="Q36" s="3266" t="n">
        <v>4.52815265949566</v>
      </c>
      <c r="R36" s="3266" t="n"/>
      <c r="S36" s="3266" t="n">
        <v>5.716984</v>
      </c>
      <c r="T36" s="368" t="n"/>
      <c r="U36" s="1036" t="n"/>
      <c r="V36" s="3266" t="n">
        <v>9.473128000000001</v>
      </c>
      <c r="W36" s="3266" t="n">
        <v>4.06217657865985</v>
      </c>
      <c r="X36" s="3266" t="n">
        <v>8.470690906779661</v>
      </c>
      <c r="Y36" s="3266" t="n"/>
      <c r="Z36" s="3265" t="n"/>
      <c r="AA36" s="3266" t="n">
        <v>7.933409</v>
      </c>
      <c r="AB36" s="368" t="n"/>
      <c r="AC36" s="1036" t="n"/>
      <c r="AD36" s="3266" t="n">
        <v>3.602484</v>
      </c>
      <c r="AE36" s="3266" t="n">
        <v>4.0743718844832</v>
      </c>
      <c r="AF36" s="3266" t="n">
        <v>8.598939758165979</v>
      </c>
      <c r="AG36" s="3266" t="n"/>
      <c r="AH36" s="3265" t="n"/>
      <c r="AI36" s="3266" t="n">
        <v>6.759831</v>
      </c>
      <c r="AJ36" s="368" t="n"/>
      <c r="AK36" s="1036" t="n"/>
      <c r="AL36" s="3266" t="n">
        <v>3.991015</v>
      </c>
      <c r="AM36" s="3266" t="n">
        <v>4.019934080796681</v>
      </c>
      <c r="AN36" s="3266" t="n">
        <v>8.427924917131683</v>
      </c>
      <c r="AO36" s="3266" t="n"/>
      <c r="AP36" s="3266" t="n"/>
      <c r="AQ36" s="3265" t="n"/>
      <c r="AR36" s="3266" t="n"/>
      <c r="AS36" s="368" t="n"/>
      <c r="AT36" s="3267" t="n"/>
      <c r="AU36" s="3265" t="n"/>
      <c r="AV36" s="3266" t="n"/>
      <c r="AW36" s="3266" t="n"/>
      <c r="AX36" s="3266" t="n"/>
      <c r="AY36" s="3266" t="n"/>
      <c r="AZ36" s="3266" t="n"/>
      <c r="BA36" s="368" t="n"/>
      <c r="BB36" s="1036" t="n"/>
      <c r="BC36" s="3265" t="n"/>
      <c r="BD36" s="3266" t="n"/>
      <c r="BE36" s="3266" t="n"/>
      <c r="BF36" s="3266" t="n"/>
      <c r="BG36" s="3266" t="n"/>
      <c r="BH36" s="3266" t="n"/>
      <c r="BI36" s="368" t="n"/>
      <c r="BJ36" s="3267" t="n"/>
      <c r="BK36" s="3265" t="n"/>
      <c r="BL36" s="3266" t="n"/>
      <c r="BM36" s="3266" t="n"/>
      <c r="BN36" s="3266" t="n"/>
      <c r="BO36" s="3266" t="n"/>
      <c r="BP36" s="3266" t="n"/>
      <c r="BQ36" s="3266" t="n"/>
      <c r="BR36" s="368" t="n"/>
      <c r="BS36" s="1036" t="n"/>
      <c r="BT36" s="3265" t="n"/>
      <c r="BU36" s="3266" t="n"/>
      <c r="BV36" s="3266" t="n"/>
      <c r="BW36" s="3266" t="n"/>
      <c r="BX36" s="3266" t="n"/>
      <c r="BY36" s="3266" t="n"/>
      <c r="BZ36" s="368" t="n"/>
      <c r="CA36" s="1394" t="n"/>
      <c r="CB36" s="3265" t="n"/>
      <c r="CC36" s="3266" t="n"/>
      <c r="CD36" s="3266" t="n"/>
      <c r="CE36" s="3266" t="n"/>
      <c r="CF36" s="3266" t="n"/>
      <c r="CG36" s="3266" t="n"/>
      <c r="CH36" s="368" t="n"/>
      <c r="CI36" s="1394" t="n"/>
      <c r="CJ36" s="3265" t="n"/>
      <c r="CK36" s="3266" t="n"/>
      <c r="CL36" s="3266" t="n"/>
      <c r="CM36" s="3266" t="n"/>
      <c r="CN36" s="3266" t="n"/>
      <c r="CO36" s="3266" t="n"/>
      <c r="CP36" s="368" t="n"/>
      <c r="CQ36" s="1036" t="n"/>
      <c r="CR36" s="3266">
        <f>+SUMIF($D$5:$CQ$5,CR$5,$D36:$CQ36)</f>
        <v/>
      </c>
      <c r="CS36" s="3266">
        <f>+SUMIF($D$5:$CQ$5,CS$5,$D36:$CQ36)</f>
        <v/>
      </c>
      <c r="CT36" s="3269">
        <f>SUMIF($D$5:$CQ$5,CT$5,$D36:$CQ36)+SUMIF($D$5:$BI$5,CR$5,$D36:$BI36)</f>
        <v/>
      </c>
      <c r="CU36" s="3266">
        <f>+CR36-CS36</f>
        <v/>
      </c>
      <c r="CV36" s="3266">
        <f>+CR36-CT36</f>
        <v/>
      </c>
      <c r="CW36" s="3266">
        <f>+SUMIF($D$5:$CQ$5,CW$5,$D36:$CQ36)</f>
        <v/>
      </c>
      <c r="CX36" s="559">
        <f>+CR36/CW36-1</f>
        <v/>
      </c>
      <c r="CY36" s="2303" t="n"/>
      <c r="CZ36" s="3270" t="n">
        <v>46.68922655977483</v>
      </c>
      <c r="DA36" s="3266" t="n">
        <v>86.01438219535069</v>
      </c>
      <c r="DB36" s="3266" t="n"/>
      <c r="DC36" s="3266" t="n"/>
      <c r="DD36" s="3266" t="n">
        <v>85.023279</v>
      </c>
      <c r="DE36" s="368">
        <f>(CZ36-DD36)/DD36</f>
        <v/>
      </c>
      <c r="DF36" s="368">
        <f>(DA36-DD36)/DD36</f>
        <v/>
      </c>
      <c r="DG36" s="368">
        <f>(DB36-DD36)/DD36</f>
        <v/>
      </c>
      <c r="DH36" s="368">
        <f>(DC36-DD36)/DD36</f>
        <v/>
      </c>
      <c r="DI36" s="3242" t="n"/>
      <c r="DJ36" s="2949" t="n"/>
      <c r="DL36" s="2949" t="n"/>
      <c r="DM36" s="2878">
        <f>(CS36-CZ36)*10^6</f>
        <v/>
      </c>
      <c r="DN36" s="2878">
        <f>(CT36-DC36)*10^6</f>
        <v/>
      </c>
      <c r="DO36" s="2878">
        <f>(CW36-DD36)*10^6</f>
        <v/>
      </c>
    </row>
    <row customFormat="1" customHeight="1" ht="15" outlineLevel="1" r="37" s="424">
      <c r="A37" s="423" t="n"/>
      <c r="B37" s="365" t="n"/>
      <c r="C37" s="2486" t="inlineStr">
        <is>
          <t>CA30</t>
        </is>
      </c>
      <c r="D37" s="3133" t="n"/>
      <c r="E37" s="3133" t="n"/>
      <c r="F37" s="3133" t="n"/>
      <c r="G37" s="3133" t="n"/>
      <c r="H37" s="409" t="n"/>
      <c r="I37" s="901" t="n"/>
      <c r="J37" s="3133" t="n"/>
      <c r="K37" s="3133" t="n"/>
      <c r="L37" s="3133" t="n"/>
      <c r="M37" s="3133" t="n"/>
      <c r="N37" s="409" t="n"/>
      <c r="O37" s="3272" t="n"/>
      <c r="P37" s="3133" t="n"/>
      <c r="Q37" s="3133" t="n"/>
      <c r="R37" s="3133" t="n"/>
      <c r="S37" s="3133" t="n"/>
      <c r="T37" s="409" t="n"/>
      <c r="U37" s="901" t="n"/>
      <c r="V37" s="3133" t="n"/>
      <c r="W37" s="3133" t="n"/>
      <c r="X37" s="3133" t="n"/>
      <c r="Y37" s="3133" t="n"/>
      <c r="Z37" s="3067" t="n"/>
      <c r="AA37" s="3133" t="n"/>
      <c r="AB37" s="409" t="n"/>
      <c r="AC37" s="901" t="n"/>
      <c r="AD37" s="3133" t="n"/>
      <c r="AE37" s="3133" t="n"/>
      <c r="AF37" s="3133" t="n"/>
      <c r="AG37" s="3133" t="n"/>
      <c r="AH37" s="3067" t="n"/>
      <c r="AI37" s="3133" t="n"/>
      <c r="AJ37" s="409" t="n"/>
      <c r="AK37" s="901" t="n"/>
      <c r="AL37" s="3133" t="n"/>
      <c r="AM37" s="3133" t="n"/>
      <c r="AN37" s="3133" t="n"/>
      <c r="AO37" s="3133" t="n"/>
      <c r="AP37" s="3133" t="n"/>
      <c r="AQ37" s="3067" t="n"/>
      <c r="AR37" s="3133" t="n"/>
      <c r="AS37" s="409" t="n"/>
      <c r="AT37" s="3272" t="n"/>
      <c r="AU37" s="3067" t="n"/>
      <c r="AV37" s="3133" t="n"/>
      <c r="AW37" s="3133" t="n"/>
      <c r="AX37" s="3133" t="n"/>
      <c r="AY37" s="3133" t="n"/>
      <c r="AZ37" s="3133" t="n"/>
      <c r="BA37" s="409" t="n"/>
      <c r="BB37" s="901" t="n"/>
      <c r="BC37" s="3067" t="n"/>
      <c r="BD37" s="3133" t="n"/>
      <c r="BE37" s="3133" t="n"/>
      <c r="BF37" s="3133" t="n"/>
      <c r="BG37" s="3133" t="n"/>
      <c r="BH37" s="3133" t="n"/>
      <c r="BI37" s="409" t="n"/>
      <c r="BJ37" s="3272" t="n"/>
      <c r="BK37" s="3067" t="n"/>
      <c r="BL37" s="3133" t="n"/>
      <c r="BM37" s="3133" t="n"/>
      <c r="BN37" s="3133" t="n"/>
      <c r="BO37" s="3133" t="n"/>
      <c r="BP37" s="3133" t="n"/>
      <c r="BQ37" s="3133" t="n"/>
      <c r="BR37" s="409" t="n"/>
      <c r="BS37" s="901" t="n"/>
      <c r="BT37" s="3067" t="n"/>
      <c r="BU37" s="3133" t="n"/>
      <c r="BV37" s="3133" t="n"/>
      <c r="BW37" s="3133" t="n"/>
      <c r="BX37" s="3133" t="n"/>
      <c r="BY37" s="3133" t="n"/>
      <c r="BZ37" s="409" t="n"/>
      <c r="CA37" s="902" t="n"/>
      <c r="CB37" s="3067" t="n"/>
      <c r="CC37" s="3133" t="n"/>
      <c r="CD37" s="3133" t="n"/>
      <c r="CE37" s="3133" t="n"/>
      <c r="CF37" s="3133" t="n"/>
      <c r="CG37" s="3133" t="n"/>
      <c r="CH37" s="409" t="n"/>
      <c r="CI37" s="902" t="n"/>
      <c r="CJ37" s="3067" t="n"/>
      <c r="CK37" s="3133" t="n"/>
      <c r="CL37" s="3133" t="n"/>
      <c r="CM37" s="3133" t="n"/>
      <c r="CN37" s="3133" t="n"/>
      <c r="CO37" s="3133" t="n"/>
      <c r="CP37" s="409" t="n"/>
      <c r="CQ37" s="901" t="n"/>
      <c r="CR37" s="3133">
        <f>+SUMIF($D$5:$CQ$5,CR$5,$D37:$CQ37)</f>
        <v/>
      </c>
      <c r="CS37" s="3133">
        <f>+SUMIF($D$5:$CQ$5,CS$5,$D37:$CQ37)</f>
        <v/>
      </c>
      <c r="CT37" s="3064">
        <f>SUMIF($D$5:$CQ$5,CT$5,$D37:$CQ37)+SUMIF($D$5:$BI$5,CR$5,$D37:$BI37)</f>
        <v/>
      </c>
      <c r="CU37" s="3133">
        <f>+CR37-CS37</f>
        <v/>
      </c>
      <c r="CV37" s="3133">
        <f>+CR37-CT37</f>
        <v/>
      </c>
      <c r="CW37" s="3133">
        <f>+SUMIF($D$5:$CQ$5,CW$5,$D37:$CQ37)</f>
        <v/>
      </c>
      <c r="CX37" s="448" t="n"/>
      <c r="CY37" s="2304" t="n"/>
      <c r="CZ37" s="3273" t="n"/>
      <c r="DA37" s="3133" t="n"/>
      <c r="DB37" s="3133" t="n"/>
      <c r="DC37" s="3133" t="n"/>
      <c r="DD37" s="3133" t="n"/>
      <c r="DE37" s="409" t="n"/>
      <c r="DF37" s="409" t="n"/>
      <c r="DG37" s="409" t="n"/>
      <c r="DH37" s="409" t="n"/>
      <c r="DI37" s="3242" t="n"/>
      <c r="DJ37" s="2949" t="n"/>
      <c r="DL37" s="2949" t="n"/>
      <c r="DM37" s="2878">
        <f>(CS37-CZ37)*10^6</f>
        <v/>
      </c>
      <c r="DN37" s="2878">
        <f>(CT37-DC37)*10^6</f>
        <v/>
      </c>
      <c r="DO37" s="2878">
        <f>(CW37-DD37)*10^6</f>
        <v/>
      </c>
    </row>
    <row customFormat="1" customHeight="1" ht="14.25" outlineLevel="1" r="38" s="635">
      <c r="A38" s="630" t="n"/>
      <c r="B38" s="631" t="inlineStr">
        <is>
          <t xml:space="preserve">    Revenu Internet 3G</t>
        </is>
      </c>
      <c r="C38" s="2486" t="inlineStr">
        <is>
          <t>CA31</t>
        </is>
      </c>
      <c r="D38" s="3276" t="n">
        <v>3391.819301</v>
      </c>
      <c r="E38" s="3276" t="n">
        <v>3972.95791763436</v>
      </c>
      <c r="F38" s="3276" t="n"/>
      <c r="G38" s="3276" t="n">
        <v>3929.111582</v>
      </c>
      <c r="H38" s="632" t="n"/>
      <c r="I38" s="1037" t="n"/>
      <c r="J38" s="3276" t="n">
        <v>3154.712737</v>
      </c>
      <c r="K38" s="3276" t="n">
        <v>3623.23464513302</v>
      </c>
      <c r="L38" s="3276" t="n"/>
      <c r="M38" s="3276" t="n">
        <v>3651.921204</v>
      </c>
      <c r="N38" s="632" t="n"/>
      <c r="O38" s="3272" t="n"/>
      <c r="P38" s="3276" t="n">
        <v>3350.591376</v>
      </c>
      <c r="Q38" s="3276" t="n">
        <v>4066.64914822782</v>
      </c>
      <c r="R38" s="3276" t="n"/>
      <c r="S38" s="3276" t="n">
        <v>4052.431802</v>
      </c>
      <c r="T38" s="632" t="n"/>
      <c r="U38" s="1037" t="n"/>
      <c r="V38" s="3276" t="n">
        <v>3323.016306</v>
      </c>
      <c r="W38" s="3276" t="n">
        <v>3997.49350131151</v>
      </c>
      <c r="X38" s="3276" t="n">
        <v>3306.48189680898</v>
      </c>
      <c r="Y38" s="3276" t="n"/>
      <c r="Z38" s="3277" t="n"/>
      <c r="AA38" s="3276" t="n">
        <v>3953.154397</v>
      </c>
      <c r="AB38" s="632" t="n"/>
      <c r="AC38" s="1037" t="n"/>
      <c r="AD38" s="3276" t="n">
        <v>3293.829747</v>
      </c>
      <c r="AE38" s="3276" t="n">
        <v>4278.60444091104</v>
      </c>
      <c r="AF38" s="3276" t="n">
        <v>3474.90813767252</v>
      </c>
      <c r="AG38" s="3276" t="n"/>
      <c r="AH38" s="3277" t="n"/>
      <c r="AI38" s="3276" t="n">
        <v>3847.044619</v>
      </c>
      <c r="AJ38" s="632" t="n"/>
      <c r="AK38" s="1037" t="n"/>
      <c r="AL38" s="3276" t="n">
        <v>3165.760364</v>
      </c>
      <c r="AM38" s="3276" t="n">
        <v>4176.751204274918</v>
      </c>
      <c r="AN38" s="3276" t="n">
        <v>3402.275533235866</v>
      </c>
      <c r="AO38" s="3276" t="n"/>
      <c r="AP38" s="3276" t="n"/>
      <c r="AQ38" s="3277" t="n"/>
      <c r="AR38" s="3276" t="n"/>
      <c r="AS38" s="632" t="n"/>
      <c r="AT38" s="3272" t="n"/>
      <c r="AU38" s="3277" t="n"/>
      <c r="AV38" s="3276" t="n"/>
      <c r="AW38" s="3276" t="n"/>
      <c r="AX38" s="3276" t="n"/>
      <c r="AY38" s="3276" t="n"/>
      <c r="AZ38" s="3276" t="n"/>
      <c r="BA38" s="632" t="n"/>
      <c r="BB38" s="1037" t="n"/>
      <c r="BC38" s="3277" t="n"/>
      <c r="BD38" s="3276" t="n"/>
      <c r="BE38" s="3276" t="n"/>
      <c r="BF38" s="3276" t="n"/>
      <c r="BG38" s="3276" t="n"/>
      <c r="BH38" s="3276" t="n"/>
      <c r="BI38" s="632" t="n"/>
      <c r="BJ38" s="3272" t="n"/>
      <c r="BK38" s="3277" t="n"/>
      <c r="BL38" s="3276" t="n"/>
      <c r="BM38" s="3276" t="n"/>
      <c r="BN38" s="3276" t="n"/>
      <c r="BO38" s="3276" t="n"/>
      <c r="BP38" s="3276" t="n"/>
      <c r="BQ38" s="3276" t="n"/>
      <c r="BR38" s="632" t="n"/>
      <c r="BS38" s="1037" t="n"/>
      <c r="BT38" s="3277" t="n"/>
      <c r="BU38" s="3276" t="n"/>
      <c r="BV38" s="3276" t="n"/>
      <c r="BW38" s="3276" t="n"/>
      <c r="BX38" s="3276" t="n"/>
      <c r="BY38" s="3276" t="n"/>
      <c r="BZ38" s="632" t="n"/>
      <c r="CA38" s="902" t="n"/>
      <c r="CB38" s="3277" t="n"/>
      <c r="CC38" s="3276" t="n"/>
      <c r="CD38" s="3276" t="n"/>
      <c r="CE38" s="3276" t="n"/>
      <c r="CF38" s="3276" t="n"/>
      <c r="CG38" s="3276" t="n"/>
      <c r="CH38" s="632" t="n"/>
      <c r="CI38" s="902" t="n"/>
      <c r="CJ38" s="3277" t="n"/>
      <c r="CK38" s="3276" t="n"/>
      <c r="CL38" s="3276" t="n"/>
      <c r="CM38" s="3276" t="n"/>
      <c r="CN38" s="3276" t="n"/>
      <c r="CO38" s="3276" t="n"/>
      <c r="CP38" s="632" t="n"/>
      <c r="CQ38" s="1037" t="n"/>
      <c r="CR38" s="3276">
        <f>+SUMIF($D$5:$CQ$5,CR$5,$D38:$CQ38)</f>
        <v/>
      </c>
      <c r="CS38" s="3276">
        <f>+SUMIF($D$5:$CQ$5,CS$5,$D38:$CQ38)</f>
        <v/>
      </c>
      <c r="CT38" s="3121">
        <f>SUMIF($D$5:$CQ$5,CT$5,$D38:$CQ38)+SUMIF($D$5:$BI$5,CR$5,$D38:$BI38)</f>
        <v/>
      </c>
      <c r="CU38" s="3276">
        <f>+CR38-CS38</f>
        <v/>
      </c>
      <c r="CV38" s="3276">
        <f>+CR38-CT38</f>
        <v/>
      </c>
      <c r="CW38" s="3276">
        <f>+SUMIF($D$5:$CQ$5,CW$5,$D38:$CQ38)</f>
        <v/>
      </c>
      <c r="CX38" s="633">
        <f>+CR38/CW38-1</f>
        <v/>
      </c>
      <c r="CY38" s="2304" t="n"/>
      <c r="CZ38" s="3278" t="n">
        <v>50816.77332357638</v>
      </c>
      <c r="DA38" s="3276" t="n">
        <v>41836.03064670206</v>
      </c>
      <c r="DB38" s="3276" t="n"/>
      <c r="DC38" s="3276" t="n"/>
      <c r="DD38" s="3276" t="n">
        <v>44049.577516</v>
      </c>
      <c r="DE38" s="632">
        <f>(CZ38-DD38)/DD38</f>
        <v/>
      </c>
      <c r="DF38" s="632">
        <f>(DA38-DD38)/DD38</f>
        <v/>
      </c>
      <c r="DG38" s="632">
        <f>(DB38-DD38)/DD38</f>
        <v/>
      </c>
      <c r="DH38" s="632">
        <f>(DC38-DD38)/DD38</f>
        <v/>
      </c>
      <c r="DI38" s="3242" t="n"/>
      <c r="DJ38" s="3279" t="n"/>
      <c r="DK38" s="634" t="n"/>
      <c r="DL38" s="3279" t="n"/>
      <c r="DM38" s="2878">
        <f>(CS38-CZ38)*10^6</f>
        <v/>
      </c>
      <c r="DN38" s="2878">
        <f>(CT38-DC38)*10^6</f>
        <v/>
      </c>
      <c r="DO38" s="2878">
        <f>(CW38-DD38)*10^6</f>
        <v/>
      </c>
      <c r="DP38" s="634" t="n"/>
      <c r="DQ38" s="634" t="n"/>
      <c r="DR38" s="634" t="n"/>
      <c r="DS38" s="634" t="n"/>
      <c r="DT38" s="634" t="n"/>
      <c r="DU38" s="634" t="n"/>
      <c r="DV38" s="634" t="n"/>
      <c r="DW38" s="634" t="n"/>
      <c r="DX38" s="634" t="n"/>
      <c r="DY38" s="634" t="n"/>
      <c r="DZ38" s="634" t="n"/>
      <c r="EA38" s="634" t="n"/>
      <c r="EB38" s="634" t="n"/>
      <c r="EC38" s="634" t="n"/>
      <c r="ED38" s="634" t="n"/>
      <c r="EE38" s="634" t="n"/>
      <c r="EF38" s="634" t="n"/>
      <c r="EG38" s="634" t="n"/>
      <c r="EH38" s="634" t="n"/>
      <c r="EI38" s="634" t="n"/>
      <c r="EJ38" s="634" t="n"/>
      <c r="EK38" s="634" t="n"/>
      <c r="EL38" s="634" t="n"/>
      <c r="EM38" s="634" t="n"/>
      <c r="EN38" s="634" t="n"/>
      <c r="EO38" s="634" t="n"/>
      <c r="EP38" s="634" t="n"/>
      <c r="EQ38" s="634" t="n"/>
      <c r="ER38" s="634" t="n"/>
      <c r="ES38" s="634" t="n"/>
      <c r="ET38" s="634" t="n"/>
      <c r="EU38" s="634" t="n"/>
      <c r="EV38" s="634" t="n"/>
      <c r="EW38" s="634" t="n"/>
      <c r="EX38" s="634" t="n"/>
      <c r="EY38" s="634" t="n"/>
      <c r="EZ38" s="634" t="n"/>
      <c r="FA38" s="634" t="n"/>
      <c r="FB38" s="634" t="n"/>
      <c r="FC38" s="634" t="n"/>
      <c r="FD38" s="634" t="n"/>
      <c r="FE38" s="634" t="n"/>
      <c r="FF38" s="634" t="n"/>
      <c r="FG38" s="634" t="n"/>
      <c r="FH38" s="634" t="n"/>
      <c r="FI38" s="634" t="n"/>
      <c r="FJ38" s="634" t="n"/>
      <c r="FK38" s="634" t="n"/>
      <c r="FL38" s="634" t="n"/>
      <c r="FM38" s="634" t="n"/>
      <c r="FN38" s="634" t="n"/>
      <c r="FO38" s="634" t="n"/>
      <c r="FP38" s="634" t="n"/>
      <c r="FQ38" s="634" t="n"/>
      <c r="FR38" s="634" t="n"/>
      <c r="FS38" s="634" t="n"/>
      <c r="FT38" s="634" t="n"/>
      <c r="FU38" s="634" t="n"/>
      <c r="FV38" s="634" t="n"/>
      <c r="FW38" s="634" t="n"/>
      <c r="FX38" s="634" t="n"/>
      <c r="FY38" s="634" t="n"/>
      <c r="FZ38" s="634" t="n"/>
      <c r="GA38" s="634" t="n"/>
      <c r="GB38" s="634" t="n"/>
      <c r="GC38" s="634" t="n"/>
      <c r="GD38" s="634" t="n"/>
      <c r="GE38" s="634" t="n"/>
      <c r="GF38" s="634" t="n"/>
      <c r="GG38" s="634" t="n"/>
      <c r="GH38" s="634" t="n"/>
      <c r="GI38" s="634" t="n"/>
      <c r="GJ38" s="634" t="n"/>
      <c r="GK38" s="634" t="n"/>
      <c r="GL38" s="634" t="n"/>
      <c r="GM38" s="634" t="n"/>
      <c r="GN38" s="634" t="n"/>
      <c r="GO38" s="634" t="n"/>
      <c r="GP38" s="634" t="n"/>
      <c r="GQ38" s="634" t="n"/>
      <c r="GR38" s="634" t="n"/>
      <c r="GS38" s="634" t="n"/>
      <c r="GT38" s="634" t="n"/>
      <c r="GU38" s="634" t="n"/>
      <c r="GV38" s="634" t="n"/>
      <c r="GW38" s="634" t="n"/>
      <c r="GX38" s="634" t="n"/>
      <c r="GY38" s="634" t="n"/>
      <c r="GZ38" s="634" t="n"/>
      <c r="HA38" s="634" t="n"/>
      <c r="HB38" s="634" t="n"/>
      <c r="HC38" s="634" t="n"/>
      <c r="HD38" s="634" t="n"/>
      <c r="HE38" s="634" t="n"/>
      <c r="HF38" s="634" t="n"/>
      <c r="HG38" s="634" t="n"/>
      <c r="HH38" s="634" t="n"/>
      <c r="HI38" s="634" t="n"/>
      <c r="HJ38" s="634" t="n"/>
      <c r="HK38" s="634" t="n"/>
      <c r="HL38" s="634" t="n"/>
    </row>
    <row customFormat="1" customHeight="1" ht="15" outlineLevel="1" r="39" s="424">
      <c r="A39" s="423" t="n"/>
      <c r="B39" s="365" t="n"/>
      <c r="C39" s="2486" t="inlineStr">
        <is>
          <t>CA32</t>
        </is>
      </c>
      <c r="D39" s="3133" t="n"/>
      <c r="E39" s="3133" t="n"/>
      <c r="F39" s="3133" t="n"/>
      <c r="G39" s="3133" t="n"/>
      <c r="H39" s="409" t="n"/>
      <c r="I39" s="901" t="n"/>
      <c r="J39" s="3133" t="n"/>
      <c r="K39" s="3133" t="n"/>
      <c r="L39" s="3133" t="n"/>
      <c r="M39" s="3133" t="n"/>
      <c r="N39" s="409" t="n"/>
      <c r="O39" s="3272" t="n"/>
      <c r="P39" s="3133" t="n"/>
      <c r="Q39" s="3133" t="n"/>
      <c r="R39" s="3133" t="n"/>
      <c r="S39" s="3133" t="n"/>
      <c r="T39" s="409" t="n"/>
      <c r="U39" s="901" t="n"/>
      <c r="V39" s="3133" t="n"/>
      <c r="W39" s="3133" t="n"/>
      <c r="X39" s="3133" t="n"/>
      <c r="Y39" s="3133" t="n"/>
      <c r="Z39" s="3067" t="n"/>
      <c r="AA39" s="3133" t="n"/>
      <c r="AB39" s="409" t="n"/>
      <c r="AC39" s="901" t="n"/>
      <c r="AD39" s="3133" t="n"/>
      <c r="AE39" s="3133" t="n"/>
      <c r="AF39" s="3133" t="n"/>
      <c r="AG39" s="3133" t="n"/>
      <c r="AH39" s="3067" t="n"/>
      <c r="AI39" s="3133" t="n"/>
      <c r="AJ39" s="409" t="n"/>
      <c r="AK39" s="901" t="n"/>
      <c r="AL39" s="3133" t="n"/>
      <c r="AM39" s="3133" t="n"/>
      <c r="AN39" s="3133" t="n"/>
      <c r="AO39" s="3133" t="n"/>
      <c r="AP39" s="3133" t="n"/>
      <c r="AQ39" s="3067" t="n"/>
      <c r="AR39" s="3133" t="n"/>
      <c r="AS39" s="409" t="n"/>
      <c r="AT39" s="3272" t="n"/>
      <c r="AU39" s="3067" t="n"/>
      <c r="AV39" s="3133" t="n"/>
      <c r="AW39" s="3133" t="n"/>
      <c r="AX39" s="3133" t="n"/>
      <c r="AY39" s="3133" t="n"/>
      <c r="AZ39" s="3133" t="n"/>
      <c r="BA39" s="409" t="n"/>
      <c r="BB39" s="901" t="n"/>
      <c r="BC39" s="3067" t="n"/>
      <c r="BD39" s="3133" t="n"/>
      <c r="BE39" s="3133" t="n"/>
      <c r="BF39" s="3133" t="n"/>
      <c r="BG39" s="3133" t="n"/>
      <c r="BH39" s="3133" t="n"/>
      <c r="BI39" s="409" t="n"/>
      <c r="BJ39" s="3272" t="n"/>
      <c r="BK39" s="3067" t="n"/>
      <c r="BL39" s="3133" t="n"/>
      <c r="BM39" s="3133" t="n"/>
      <c r="BN39" s="3133" t="n"/>
      <c r="BO39" s="3133" t="n"/>
      <c r="BP39" s="3133" t="n"/>
      <c r="BQ39" s="3133" t="n"/>
      <c r="BR39" s="409" t="n"/>
      <c r="BS39" s="901" t="n"/>
      <c r="BT39" s="3067" t="n"/>
      <c r="BU39" s="3133" t="n"/>
      <c r="BV39" s="3133" t="n"/>
      <c r="BW39" s="3133" t="n"/>
      <c r="BX39" s="3133" t="n"/>
      <c r="BY39" s="3133" t="n"/>
      <c r="BZ39" s="409" t="n"/>
      <c r="CA39" s="902" t="n"/>
      <c r="CB39" s="3067" t="n"/>
      <c r="CC39" s="3133" t="n"/>
      <c r="CD39" s="3133" t="n"/>
      <c r="CE39" s="3133" t="n"/>
      <c r="CF39" s="3133" t="n"/>
      <c r="CG39" s="3133" t="n"/>
      <c r="CH39" s="409" t="n"/>
      <c r="CI39" s="902" t="n"/>
      <c r="CJ39" s="3067" t="n"/>
      <c r="CK39" s="3133" t="n"/>
      <c r="CL39" s="3133" t="n"/>
      <c r="CM39" s="3133" t="n"/>
      <c r="CN39" s="3133" t="n"/>
      <c r="CO39" s="3133" t="n"/>
      <c r="CP39" s="409" t="n"/>
      <c r="CQ39" s="901" t="n"/>
      <c r="CR39" s="3133">
        <f>+SUMIF($D$5:$CQ$5,CR$5,$D39:$CQ39)</f>
        <v/>
      </c>
      <c r="CS39" s="3133">
        <f>+SUMIF($D$5:$CQ$5,CS$5,$D39:$CQ39)</f>
        <v/>
      </c>
      <c r="CT39" s="3064">
        <f>SUMIF($D$5:$CQ$5,CT$5,$D39:$CQ39)+SUMIF($D$5:$BI$5,CR$5,$D39:$BI39)</f>
        <v/>
      </c>
      <c r="CU39" s="3133">
        <f>+CR39-CS39</f>
        <v/>
      </c>
      <c r="CV39" s="3133">
        <f>+CR39-CT39</f>
        <v/>
      </c>
      <c r="CW39" s="3133">
        <f>+SUMIF($D$5:$CQ$5,CW$5,$D39:$CQ39)</f>
        <v/>
      </c>
      <c r="CX39" s="448" t="n"/>
      <c r="CY39" s="2304" t="n"/>
      <c r="CZ39" s="3273" t="n"/>
      <c r="DA39" s="3133" t="n"/>
      <c r="DB39" s="3133" t="n"/>
      <c r="DC39" s="3133" t="n"/>
      <c r="DD39" s="3133" t="n"/>
      <c r="DE39" s="409" t="n"/>
      <c r="DF39" s="409" t="n"/>
      <c r="DG39" s="409" t="n"/>
      <c r="DH39" s="409" t="n"/>
      <c r="DI39" s="3242" t="n"/>
      <c r="DJ39" s="2949" t="n"/>
      <c r="DL39" s="2949" t="n"/>
      <c r="DM39" s="2878">
        <f>(CS39-CZ39)*10^6</f>
        <v/>
      </c>
      <c r="DN39" s="2878">
        <f>(CT39-DC39)*10^6</f>
        <v/>
      </c>
      <c r="DO39" s="2878">
        <f>(CW39-DD39)*10^6</f>
        <v/>
      </c>
    </row>
    <row customFormat="1" customHeight="1" ht="15" outlineLevel="1" r="40" s="424">
      <c r="A40" s="423" t="n"/>
      <c r="B40" s="365" t="inlineStr">
        <is>
          <t xml:space="preserve">    CRBT</t>
        </is>
      </c>
      <c r="C40" s="2486" t="inlineStr">
        <is>
          <t>CA33</t>
        </is>
      </c>
      <c r="D40" s="3133" t="n">
        <v>0.132797</v>
      </c>
      <c r="E40" s="3133" t="n">
        <v>0.289098904293011</v>
      </c>
      <c r="F40" s="3133" t="n"/>
      <c r="G40" s="3133" t="n">
        <v>0.565572</v>
      </c>
      <c r="H40" s="409" t="n"/>
      <c r="I40" s="901" t="n"/>
      <c r="J40" s="3133" t="n">
        <v>0.134873</v>
      </c>
      <c r="K40" s="3133" t="n">
        <v>0.262427198929204</v>
      </c>
      <c r="L40" s="3133" t="n"/>
      <c r="M40" s="3133" t="n">
        <v>0.583941</v>
      </c>
      <c r="N40" s="409" t="n"/>
      <c r="O40" s="3272" t="n"/>
      <c r="P40" s="3133" t="n">
        <v>0</v>
      </c>
      <c r="Q40" s="3133" t="n">
        <v>0.291997120808549</v>
      </c>
      <c r="R40" s="3133" t="n"/>
      <c r="S40" s="3133" t="n">
        <v>0.608177</v>
      </c>
      <c r="T40" s="409" t="n"/>
      <c r="U40" s="901" t="n"/>
      <c r="V40" s="3133" t="n">
        <v>0.378517</v>
      </c>
      <c r="W40" s="3133" t="n">
        <v>0.283990748141217</v>
      </c>
      <c r="X40" s="3133" t="n">
        <v>0.310153841598087</v>
      </c>
      <c r="Y40" s="3133" t="n"/>
      <c r="Z40" s="3067" t="n"/>
      <c r="AA40" s="3133" t="n">
        <v>0.446823</v>
      </c>
      <c r="AB40" s="409" t="n"/>
      <c r="AC40" s="901" t="n"/>
      <c r="AD40" s="3133" t="n">
        <v>0</v>
      </c>
      <c r="AE40" s="3133" t="n">
        <v>0.294924391944654</v>
      </c>
      <c r="AF40" s="3133" t="n">
        <v>0.322094764499614</v>
      </c>
      <c r="AG40" s="3133" t="n"/>
      <c r="AH40" s="3067" t="n"/>
      <c r="AI40" s="3133" t="n">
        <v>0.479301</v>
      </c>
      <c r="AJ40" s="409" t="n"/>
      <c r="AK40" s="901" t="n"/>
      <c r="AL40" s="3133" t="n">
        <v>0.013051</v>
      </c>
      <c r="AM40" s="3133" t="n">
        <v>0.2868377553913331</v>
      </c>
      <c r="AN40" s="3133" t="n">
        <v>0.3132631338601081</v>
      </c>
      <c r="AO40" s="3133" t="n"/>
      <c r="AP40" s="3133" t="n"/>
      <c r="AQ40" s="3067" t="n"/>
      <c r="AR40" s="3133" t="n"/>
      <c r="AS40" s="409" t="n"/>
      <c r="AT40" s="3272" t="n"/>
      <c r="AU40" s="3067" t="n"/>
      <c r="AV40" s="3133" t="n"/>
      <c r="AW40" s="3133" t="n"/>
      <c r="AX40" s="3133" t="n"/>
      <c r="AY40" s="3133" t="n"/>
      <c r="AZ40" s="3133" t="n"/>
      <c r="BA40" s="409" t="n"/>
      <c r="BB40" s="901" t="n"/>
      <c r="BC40" s="3085" t="n"/>
      <c r="BD40" s="3133" t="n"/>
      <c r="BE40" s="3133" t="n"/>
      <c r="BF40" s="3133" t="n"/>
      <c r="BG40" s="3133" t="n"/>
      <c r="BH40" s="3133" t="n"/>
      <c r="BI40" s="409" t="n"/>
      <c r="BJ40" s="3272" t="n"/>
      <c r="BK40" s="3085" t="n"/>
      <c r="BL40" s="3133" t="n"/>
      <c r="BM40" s="3133" t="n"/>
      <c r="BN40" s="3133" t="n"/>
      <c r="BO40" s="3133" t="n"/>
      <c r="BP40" s="3133" t="n"/>
      <c r="BQ40" s="3133" t="n"/>
      <c r="BR40" s="409" t="n"/>
      <c r="BS40" s="901" t="n"/>
      <c r="BT40" s="3085" t="n"/>
      <c r="BU40" s="3133" t="n"/>
      <c r="BV40" s="3133" t="n"/>
      <c r="BW40" s="3133" t="n"/>
      <c r="BX40" s="3133" t="n"/>
      <c r="BY40" s="3133" t="n"/>
      <c r="BZ40" s="409" t="n"/>
      <c r="CA40" s="902" t="n"/>
      <c r="CB40" s="3085" t="n"/>
      <c r="CC40" s="3133" t="n"/>
      <c r="CD40" s="3133" t="n"/>
      <c r="CE40" s="3133" t="n"/>
      <c r="CF40" s="3133" t="n"/>
      <c r="CG40" s="3133" t="n"/>
      <c r="CH40" s="409" t="n"/>
      <c r="CI40" s="902" t="n"/>
      <c r="CJ40" s="3085" t="n"/>
      <c r="CK40" s="3133" t="n"/>
      <c r="CL40" s="3133" t="n"/>
      <c r="CM40" s="3133" t="n"/>
      <c r="CN40" s="3133" t="n"/>
      <c r="CO40" s="3133" t="n"/>
      <c r="CP40" s="409" t="n"/>
      <c r="CQ40" s="901" t="n"/>
      <c r="CR40" s="3133">
        <f>+SUMIF($D$5:$CQ$5,CR$5,$D40:$CQ40)</f>
        <v/>
      </c>
      <c r="CS40" s="3133">
        <f>+SUMIF($D$5:$CQ$5,CS$5,$D40:$CQ40)</f>
        <v/>
      </c>
      <c r="CT40" s="3064">
        <f>SUMIF($D$5:$CQ$5,CT$5,$D40:$CQ40)+SUMIF($D$5:$BI$5,CR$5,$D40:$BI40)</f>
        <v/>
      </c>
      <c r="CU40" s="3133">
        <f>+CR40-CS40</f>
        <v/>
      </c>
      <c r="CV40" s="3133">
        <f>+CR40-CT40</f>
        <v/>
      </c>
      <c r="CW40" s="3133">
        <f>+SUMIF($D$5:$CQ$5,CW$5,$D40:$CQ40)</f>
        <v/>
      </c>
      <c r="CX40" s="448">
        <f>+CR40/CW40-1</f>
        <v/>
      </c>
      <c r="CY40" s="2304" t="n"/>
      <c r="CZ40" s="3273" t="n">
        <v>3.499544661221504</v>
      </c>
      <c r="DA40" s="3133" t="n">
        <v>3.168381581286972</v>
      </c>
      <c r="DB40" s="3133" t="n"/>
      <c r="DC40" s="3133" t="n"/>
      <c r="DD40" s="3133" t="n">
        <v>82.64214013559319</v>
      </c>
      <c r="DE40" s="409">
        <f>(CZ40-DD40)/DD40</f>
        <v/>
      </c>
      <c r="DF40" s="409">
        <f>(DA40-DD40)/DD40</f>
        <v/>
      </c>
      <c r="DG40" s="409">
        <f>(DB40-DD40)/DD40</f>
        <v/>
      </c>
      <c r="DH40" s="409">
        <f>(DC40-DD40)/DD40</f>
        <v/>
      </c>
      <c r="DI40" s="3242" t="n"/>
      <c r="DJ40" s="2949" t="n"/>
      <c r="DL40" s="2949" t="n"/>
      <c r="DM40" s="2878">
        <f>(CS40-CZ40)*10^6</f>
        <v/>
      </c>
      <c r="DN40" s="2878">
        <f>(CT40-DC40)*10^6</f>
        <v/>
      </c>
      <c r="DO40" s="2878">
        <f>(CW40-DD40)*10^6</f>
        <v/>
      </c>
    </row>
    <row customFormat="1" customHeight="1" ht="15" outlineLevel="1" r="41" s="424">
      <c r="A41" s="423" t="n"/>
      <c r="B41" s="365" t="inlineStr">
        <is>
          <t xml:space="preserve">    Crédit secours</t>
        </is>
      </c>
      <c r="C41" s="2486" t="inlineStr">
        <is>
          <t>CA34</t>
        </is>
      </c>
      <c r="D41" s="3133" t="n">
        <v>7.7828593220339</v>
      </c>
      <c r="E41" s="3133" t="n">
        <v>6.5450632963003</v>
      </c>
      <c r="F41" s="3133" t="n"/>
      <c r="G41" s="3133" t="n">
        <v>11.08976909091</v>
      </c>
      <c r="H41" s="409" t="n"/>
      <c r="I41" s="901" t="n"/>
      <c r="J41" s="3133" t="n">
        <v>6.16097627118644</v>
      </c>
      <c r="K41" s="3133" t="n">
        <v>6.02990347555924</v>
      </c>
      <c r="L41" s="3133" t="n"/>
      <c r="M41" s="3133" t="n">
        <v>8.2821593220339</v>
      </c>
      <c r="N41" s="409" t="n"/>
      <c r="O41" s="3272" t="n"/>
      <c r="P41" s="3133" t="n">
        <v>6.38253578582435</v>
      </c>
      <c r="Q41" s="3133" t="n">
        <v>6.80948385347083</v>
      </c>
      <c r="R41" s="3133" t="n"/>
      <c r="S41" s="3133" t="n">
        <v>9.06450378204122</v>
      </c>
      <c r="T41" s="409" t="n"/>
      <c r="U41" s="901" t="n"/>
      <c r="V41" s="3133" t="n">
        <v>6.07349406779661</v>
      </c>
      <c r="W41" s="3133" t="n">
        <v>6.72161954568411</v>
      </c>
      <c r="X41" s="3133" t="n">
        <v>6.235343</v>
      </c>
      <c r="Y41" s="3133" t="n"/>
      <c r="Z41" s="3067" t="n"/>
      <c r="AA41" s="3133" t="n">
        <v>8.19101271186441</v>
      </c>
      <c r="AB41" s="409" t="n"/>
      <c r="AC41" s="901" t="n"/>
      <c r="AD41" s="3133" t="n">
        <v>5.50518474576271</v>
      </c>
      <c r="AE41" s="3133" t="n">
        <v>7.08458700115106</v>
      </c>
      <c r="AF41" s="3133" t="n">
        <v>6.572051522</v>
      </c>
      <c r="AG41" s="3133" t="n"/>
      <c r="AH41" s="3067" t="n"/>
      <c r="AI41" s="3133" t="n">
        <v>7.61011440677966</v>
      </c>
      <c r="AJ41" s="409" t="n"/>
      <c r="AK41" s="901" t="n"/>
      <c r="AL41" s="3133" t="n">
        <v>5.073920096852301</v>
      </c>
      <c r="AM41" s="3133" t="n">
        <v>6.993172975329752</v>
      </c>
      <c r="AN41" s="3133" t="n">
        <v>6.550851355799999</v>
      </c>
      <c r="AO41" s="3133" t="n"/>
      <c r="AP41" s="3133" t="n"/>
      <c r="AQ41" s="3067" t="n"/>
      <c r="AR41" s="3133" t="n"/>
      <c r="AS41" s="409" t="n"/>
      <c r="AT41" s="3272" t="n"/>
      <c r="AU41" s="3067" t="n"/>
      <c r="AV41" s="3133" t="n"/>
      <c r="AW41" s="3133" t="n"/>
      <c r="AX41" s="3133" t="n"/>
      <c r="AY41" s="3133" t="n"/>
      <c r="AZ41" s="3133" t="n"/>
      <c r="BA41" s="409" t="n"/>
      <c r="BB41" s="901" t="n"/>
      <c r="BC41" s="3067" t="n"/>
      <c r="BD41" s="3133" t="n"/>
      <c r="BE41" s="3133" t="n"/>
      <c r="BF41" s="3133" t="n"/>
      <c r="BG41" s="3133" t="n"/>
      <c r="BH41" s="3133" t="n"/>
      <c r="BI41" s="409" t="n"/>
      <c r="BJ41" s="3272" t="n"/>
      <c r="BK41" s="3067" t="n"/>
      <c r="BL41" s="3133" t="n"/>
      <c r="BM41" s="3133" t="n"/>
      <c r="BN41" s="3133" t="n"/>
      <c r="BO41" s="3133" t="n"/>
      <c r="BP41" s="3133" t="n"/>
      <c r="BQ41" s="3133" t="n"/>
      <c r="BR41" s="409" t="n"/>
      <c r="BS41" s="901" t="n"/>
      <c r="BT41" s="3067" t="n"/>
      <c r="BU41" s="3133" t="n"/>
      <c r="BV41" s="3133" t="n"/>
      <c r="BW41" s="3133" t="n"/>
      <c r="BX41" s="3133" t="n"/>
      <c r="BY41" s="3133" t="n"/>
      <c r="BZ41" s="409" t="n"/>
      <c r="CA41" s="902" t="n"/>
      <c r="CB41" s="3067" t="n"/>
      <c r="CC41" s="3133" t="n"/>
      <c r="CD41" s="3133" t="n"/>
      <c r="CE41" s="3133" t="n"/>
      <c r="CF41" s="3133" t="n"/>
      <c r="CG41" s="3133" t="n"/>
      <c r="CH41" s="409" t="n"/>
      <c r="CI41" s="902" t="n"/>
      <c r="CJ41" s="3067" t="n"/>
      <c r="CK41" s="3133" t="n"/>
      <c r="CL41" s="3133" t="n"/>
      <c r="CM41" s="3133" t="n"/>
      <c r="CN41" s="3133" t="n"/>
      <c r="CO41" s="3133" t="n"/>
      <c r="CP41" s="409" t="n"/>
      <c r="CQ41" s="901" t="n"/>
      <c r="CR41" s="3133">
        <f>+SUMIF($D$5:$CQ$5,CR$5,$D41:$CQ41)</f>
        <v/>
      </c>
      <c r="CS41" s="3133">
        <f>+SUMIF($D$5:$CQ$5,CS$5,$D41:$CQ41)</f>
        <v/>
      </c>
      <c r="CT41" s="3064">
        <f>SUMIF($D$5:$CQ$5,CT$5,$D41:$CQ41)+SUMIF($D$5:$BI$5,CR$5,$D41:$BI41)</f>
        <v/>
      </c>
      <c r="CU41" s="3133">
        <f>+CR41-CS41</f>
        <v/>
      </c>
      <c r="CV41" s="3133">
        <f>+CR41-CT41</f>
        <v/>
      </c>
      <c r="CW41" s="3133">
        <f>+SUMIF($D$5:$CQ$5,CW$5,$D41:$CQ41)</f>
        <v/>
      </c>
      <c r="CX41" s="448">
        <f>+CR41/CW41-1</f>
        <v/>
      </c>
      <c r="CY41" s="2304" t="n"/>
      <c r="CZ41" s="3273" t="n">
        <v>86.17501406414047</v>
      </c>
      <c r="DA41" s="3133" t="n">
        <v>84.29249250440819</v>
      </c>
      <c r="DB41" s="3133" t="n"/>
      <c r="DC41" s="3133" t="n"/>
      <c r="DD41" s="3133" t="n">
        <v>86.4990999915953</v>
      </c>
      <c r="DE41" s="409">
        <f>(CZ41-DD41)/DD41</f>
        <v/>
      </c>
      <c r="DF41" s="409">
        <f>(DA41-DD41)/DD41</f>
        <v/>
      </c>
      <c r="DG41" s="409">
        <f>(DB41-DD41)/DD41</f>
        <v/>
      </c>
      <c r="DH41" s="409">
        <f>(DC41-DD41)/DD41</f>
        <v/>
      </c>
      <c r="DI41" s="3242" t="n"/>
      <c r="DJ41" s="2949" t="n"/>
      <c r="DL41" s="2949" t="n"/>
      <c r="DM41" s="2878">
        <f>(CS41-CZ41)*10^6</f>
        <v/>
      </c>
      <c r="DN41" s="2878">
        <f>(CT41-DC41)*10^6</f>
        <v/>
      </c>
      <c r="DO41" s="2878">
        <f>(CW41-DD41)*10^6</f>
        <v/>
      </c>
    </row>
    <row customFormat="1" customHeight="1" ht="15" outlineLevel="1" r="42" s="424">
      <c r="A42" s="423" t="n"/>
      <c r="B42" s="365" t="inlineStr">
        <is>
          <t xml:space="preserve">    Story Box</t>
        </is>
      </c>
      <c r="C42" s="2486" t="inlineStr">
        <is>
          <t>CA35</t>
        </is>
      </c>
      <c r="D42" s="3133" t="n">
        <v>0</v>
      </c>
      <c r="E42" s="3133" t="n">
        <v>0</v>
      </c>
      <c r="F42" s="3133" t="n"/>
      <c r="G42" s="3133" t="n">
        <v>0</v>
      </c>
      <c r="H42" s="409" t="n"/>
      <c r="I42" s="901" t="n"/>
      <c r="J42" s="3133" t="n">
        <v>0</v>
      </c>
      <c r="K42" s="3133" t="n">
        <v>0</v>
      </c>
      <c r="L42" s="3133" t="n"/>
      <c r="M42" s="3133" t="n">
        <v>0</v>
      </c>
      <c r="N42" s="409" t="n"/>
      <c r="O42" s="3272" t="n"/>
      <c r="P42" s="3133" t="n">
        <v>0</v>
      </c>
      <c r="Q42" s="3133" t="n">
        <v>0</v>
      </c>
      <c r="R42" s="3133" t="n"/>
      <c r="S42" s="3133" t="n">
        <v>0</v>
      </c>
      <c r="T42" s="409" t="n"/>
      <c r="U42" s="901" t="n"/>
      <c r="V42" s="3133" t="n">
        <v>0</v>
      </c>
      <c r="W42" s="3133" t="n">
        <v>0</v>
      </c>
      <c r="X42" s="3133" t="n">
        <v>0</v>
      </c>
      <c r="Y42" s="3133" t="n"/>
      <c r="Z42" s="3067" t="n"/>
      <c r="AA42" s="3133" t="n">
        <v>0</v>
      </c>
      <c r="AB42" s="409" t="n"/>
      <c r="AC42" s="901" t="n"/>
      <c r="AD42" s="3133" t="n">
        <v>0</v>
      </c>
      <c r="AE42" s="3133" t="n">
        <v>0</v>
      </c>
      <c r="AF42" s="3133" t="n">
        <v>0</v>
      </c>
      <c r="AG42" s="3133" t="n"/>
      <c r="AH42" s="3067" t="n"/>
      <c r="AI42" s="3133" t="n">
        <v>0</v>
      </c>
      <c r="AJ42" s="409" t="n"/>
      <c r="AK42" s="901" t="n"/>
      <c r="AL42" s="3133" t="n">
        <v>0</v>
      </c>
      <c r="AM42" s="3133" t="n"/>
      <c r="AN42" s="3133" t="n"/>
      <c r="AO42" s="3133" t="n"/>
      <c r="AP42" s="3133" t="n"/>
      <c r="AQ42" s="3067" t="n"/>
      <c r="AR42" s="3133" t="n"/>
      <c r="AS42" s="409" t="n"/>
      <c r="AT42" s="3272" t="n"/>
      <c r="AU42" s="3067" t="n"/>
      <c r="AV42" s="3133" t="n"/>
      <c r="AW42" s="3133" t="n"/>
      <c r="AX42" s="3133" t="n"/>
      <c r="AY42" s="3133" t="n"/>
      <c r="AZ42" s="3133" t="n"/>
      <c r="BA42" s="409" t="n"/>
      <c r="BB42" s="901" t="n"/>
      <c r="BC42" s="3067" t="n"/>
      <c r="BD42" s="3133" t="n"/>
      <c r="BE42" s="3133" t="n"/>
      <c r="BF42" s="3133" t="n"/>
      <c r="BG42" s="3133" t="n"/>
      <c r="BH42" s="3133" t="n"/>
      <c r="BI42" s="409" t="n"/>
      <c r="BJ42" s="3272" t="n"/>
      <c r="BK42" s="3067" t="n"/>
      <c r="BL42" s="3133" t="n"/>
      <c r="BM42" s="3133" t="n"/>
      <c r="BN42" s="3133" t="n"/>
      <c r="BO42" s="3133" t="n"/>
      <c r="BP42" s="3133" t="n"/>
      <c r="BQ42" s="3133" t="n"/>
      <c r="BR42" s="409" t="n"/>
      <c r="BS42" s="901" t="n"/>
      <c r="BT42" s="3067" t="n"/>
      <c r="BU42" s="3133" t="n"/>
      <c r="BV42" s="3133" t="n"/>
      <c r="BW42" s="3133" t="n"/>
      <c r="BX42" s="3133" t="n"/>
      <c r="BY42" s="3133" t="n"/>
      <c r="BZ42" s="409" t="n"/>
      <c r="CA42" s="902" t="n"/>
      <c r="CB42" s="3067" t="n"/>
      <c r="CC42" s="3133" t="n"/>
      <c r="CD42" s="3133" t="n"/>
      <c r="CE42" s="3133" t="n"/>
      <c r="CF42" s="3133" t="n"/>
      <c r="CG42" s="3133" t="n"/>
      <c r="CH42" s="409" t="n"/>
      <c r="CI42" s="902" t="n"/>
      <c r="CJ42" s="3067" t="n"/>
      <c r="CK42" s="3133" t="n"/>
      <c r="CL42" s="3133" t="n"/>
      <c r="CM42" s="3133" t="n"/>
      <c r="CN42" s="3133" t="n"/>
      <c r="CO42" s="3133" t="n"/>
      <c r="CP42" s="409" t="n"/>
      <c r="CQ42" s="901" t="n"/>
      <c r="CR42" s="3133">
        <f>+SUMIF($D$5:$CQ$5,CR$5,$D42:$CQ42)</f>
        <v/>
      </c>
      <c r="CS42" s="3133">
        <f>+SUMIF($D$5:$CQ$5,CS$5,$D42:$CQ42)</f>
        <v/>
      </c>
      <c r="CT42" s="3064">
        <f>SUMIF($D$5:$CQ$5,CT$5,$D42:$CQ42)+SUMIF($D$5:$BI$5,CR$5,$D42:$BI42)</f>
        <v/>
      </c>
      <c r="CU42" s="3133">
        <f>+CR42-CS42</f>
        <v/>
      </c>
      <c r="CV42" s="3133">
        <f>+CR42-CT42</f>
        <v/>
      </c>
      <c r="CW42" s="3133">
        <f>+SUMIF($D$5:$CQ$5,CW$5,$D42:$CQ42)</f>
        <v/>
      </c>
      <c r="CX42" s="448" t="n"/>
      <c r="CY42" s="2304" t="n"/>
      <c r="CZ42" s="3273" t="n">
        <v>0</v>
      </c>
      <c r="DA42" s="3133" t="n">
        <v>0</v>
      </c>
      <c r="DB42" s="3133" t="n"/>
      <c r="DC42" s="3133" t="n"/>
      <c r="DD42" s="3133" t="n">
        <v>0</v>
      </c>
      <c r="DE42" s="409" t="n"/>
      <c r="DF42" s="409" t="n"/>
      <c r="DG42" s="409" t="n"/>
      <c r="DH42" s="409" t="n"/>
      <c r="DI42" s="3242" t="n"/>
      <c r="DJ42" s="2949" t="n"/>
      <c r="DL42" s="2949" t="n"/>
      <c r="DM42" s="2878">
        <f>(CS42-CZ42)*10^6</f>
        <v/>
      </c>
      <c r="DN42" s="2878">
        <f>(CT42-DC42)*10^6</f>
        <v/>
      </c>
      <c r="DO42" s="2878">
        <f>(CW42-DD42)*10^6</f>
        <v/>
      </c>
    </row>
    <row customFormat="1" customHeight="1" ht="15" outlineLevel="1" r="43" s="424">
      <c r="A43" s="423" t="n"/>
      <c r="B43" s="365" t="inlineStr">
        <is>
          <t xml:space="preserve">    Phonebook STK</t>
        </is>
      </c>
      <c r="C43" s="2486" t="inlineStr">
        <is>
          <t>CA36</t>
        </is>
      </c>
      <c r="D43" s="3133" t="n">
        <v>0</v>
      </c>
      <c r="E43" s="3133" t="n">
        <v>0</v>
      </c>
      <c r="F43" s="3133" t="n"/>
      <c r="G43" s="3133" t="n">
        <v>0</v>
      </c>
      <c r="H43" s="409" t="n"/>
      <c r="I43" s="901" t="n"/>
      <c r="J43" s="3133" t="n">
        <v>0</v>
      </c>
      <c r="K43" s="3133" t="n">
        <v>0</v>
      </c>
      <c r="L43" s="3133" t="n"/>
      <c r="M43" s="3133" t="n">
        <v>0</v>
      </c>
      <c r="N43" s="409" t="n"/>
      <c r="O43" s="3272" t="n"/>
      <c r="P43" s="3133" t="n">
        <v>0</v>
      </c>
      <c r="Q43" s="3133" t="n">
        <v>0</v>
      </c>
      <c r="R43" s="3133" t="n"/>
      <c r="S43" s="3133" t="n">
        <v>0</v>
      </c>
      <c r="T43" s="409" t="n"/>
      <c r="U43" s="901" t="n"/>
      <c r="V43" s="3133" t="n">
        <v>0</v>
      </c>
      <c r="W43" s="3133" t="n">
        <v>0</v>
      </c>
      <c r="X43" s="3133" t="n">
        <v>0</v>
      </c>
      <c r="Y43" s="3133" t="n"/>
      <c r="Z43" s="3067" t="n"/>
      <c r="AA43" s="3133" t="n">
        <v>0</v>
      </c>
      <c r="AB43" s="409" t="n"/>
      <c r="AC43" s="901" t="n"/>
      <c r="AD43" s="3133" t="n">
        <v>0</v>
      </c>
      <c r="AE43" s="3133" t="n">
        <v>0</v>
      </c>
      <c r="AF43" s="3133" t="n">
        <v>0</v>
      </c>
      <c r="AG43" s="3133" t="n"/>
      <c r="AH43" s="3067" t="n"/>
      <c r="AI43" s="3133" t="n">
        <v>0</v>
      </c>
      <c r="AJ43" s="409" t="n"/>
      <c r="AK43" s="901" t="n"/>
      <c r="AL43" s="3133" t="n">
        <v>0</v>
      </c>
      <c r="AM43" s="3133" t="n"/>
      <c r="AN43" s="3133" t="n"/>
      <c r="AO43" s="3133" t="n"/>
      <c r="AP43" s="3133" t="n"/>
      <c r="AQ43" s="3067" t="n"/>
      <c r="AR43" s="3133" t="n"/>
      <c r="AS43" s="409" t="n"/>
      <c r="AT43" s="3272" t="n"/>
      <c r="AU43" s="3067" t="n"/>
      <c r="AV43" s="3133" t="n"/>
      <c r="AW43" s="3133" t="n"/>
      <c r="AX43" s="3133" t="n"/>
      <c r="AY43" s="3133" t="n"/>
      <c r="AZ43" s="3133" t="n"/>
      <c r="BA43" s="409" t="n"/>
      <c r="BB43" s="901" t="n"/>
      <c r="BC43" s="3067" t="n"/>
      <c r="BD43" s="3133" t="n"/>
      <c r="BE43" s="3133" t="n"/>
      <c r="BF43" s="3133" t="n"/>
      <c r="BG43" s="3133" t="n"/>
      <c r="BH43" s="3133" t="n"/>
      <c r="BI43" s="409" t="n"/>
      <c r="BJ43" s="3272" t="n"/>
      <c r="BK43" s="3067" t="n"/>
      <c r="BL43" s="3133" t="n"/>
      <c r="BM43" s="3133" t="n"/>
      <c r="BN43" s="3133" t="n"/>
      <c r="BO43" s="3133" t="n"/>
      <c r="BP43" s="3133" t="n"/>
      <c r="BQ43" s="3133" t="n"/>
      <c r="BR43" s="409" t="n"/>
      <c r="BS43" s="901" t="n"/>
      <c r="BT43" s="3067" t="n"/>
      <c r="BU43" s="3133" t="n"/>
      <c r="BV43" s="3133" t="n"/>
      <c r="BW43" s="3133" t="n"/>
      <c r="BX43" s="3133" t="n"/>
      <c r="BY43" s="3133" t="n"/>
      <c r="BZ43" s="409" t="n"/>
      <c r="CA43" s="902" t="n"/>
      <c r="CB43" s="3067" t="n"/>
      <c r="CC43" s="3133" t="n"/>
      <c r="CD43" s="3133" t="n"/>
      <c r="CE43" s="3133" t="n"/>
      <c r="CF43" s="3133" t="n"/>
      <c r="CG43" s="3133" t="n"/>
      <c r="CH43" s="409" t="n"/>
      <c r="CI43" s="902" t="n"/>
      <c r="CJ43" s="3067" t="n"/>
      <c r="CK43" s="3133" t="n"/>
      <c r="CL43" s="3133" t="n"/>
      <c r="CM43" s="3133" t="n"/>
      <c r="CN43" s="3133" t="n"/>
      <c r="CO43" s="3133" t="n"/>
      <c r="CP43" s="409" t="n"/>
      <c r="CQ43" s="901" t="n"/>
      <c r="CR43" s="3133">
        <f>+SUMIF($D$5:$CQ$5,CR$5,$D43:$CQ43)</f>
        <v/>
      </c>
      <c r="CS43" s="3133">
        <f>+SUMIF($D$5:$CQ$5,CS$5,$D43:$CQ43)</f>
        <v/>
      </c>
      <c r="CT43" s="3064">
        <f>SUMIF($D$5:$CQ$5,CT$5,$D43:$CQ43)+SUMIF($D$5:$BI$5,CR$5,$D43:$BI43)</f>
        <v/>
      </c>
      <c r="CU43" s="3133">
        <f>+CR43-CS43</f>
        <v/>
      </c>
      <c r="CV43" s="3133">
        <f>+CR43-CT43</f>
        <v/>
      </c>
      <c r="CW43" s="3133">
        <f>+SUMIF($D$5:$CQ$5,CW$5,$D43:$CQ43)</f>
        <v/>
      </c>
      <c r="CX43" s="448" t="n"/>
      <c r="CY43" s="2304" t="n"/>
      <c r="CZ43" s="3273" t="n">
        <v>0</v>
      </c>
      <c r="DA43" s="3133" t="n">
        <v>0</v>
      </c>
      <c r="DB43" s="3133" t="n"/>
      <c r="DC43" s="3133" t="n"/>
      <c r="DD43" s="3133" t="n">
        <v>0</v>
      </c>
      <c r="DE43" s="409" t="n"/>
      <c r="DF43" s="409" t="n"/>
      <c r="DG43" s="409" t="n"/>
      <c r="DH43" s="409" t="n"/>
      <c r="DI43" s="3242" t="n"/>
      <c r="DJ43" s="2949" t="n"/>
      <c r="DL43" s="2949" t="n"/>
      <c r="DM43" s="2878">
        <f>(CS43-CZ43)*10^6</f>
        <v/>
      </c>
      <c r="DN43" s="2878">
        <f>(CT43-DC43)*10^6</f>
        <v/>
      </c>
      <c r="DO43" s="2878">
        <f>(CW43-DD43)*10^6</f>
        <v/>
      </c>
    </row>
    <row customFormat="1" customHeight="1" ht="15" outlineLevel="1" r="44" s="424">
      <c r="A44" s="423" t="n"/>
      <c r="B44" s="365" t="inlineStr">
        <is>
          <t xml:space="preserve">    Gaming</t>
        </is>
      </c>
      <c r="C44" s="2486" t="inlineStr">
        <is>
          <t>CA37</t>
        </is>
      </c>
      <c r="D44" s="3133" t="n">
        <v>0</v>
      </c>
      <c r="E44" s="3133" t="n">
        <v>0</v>
      </c>
      <c r="F44" s="3133" t="n"/>
      <c r="G44" s="3133" t="n">
        <v>0</v>
      </c>
      <c r="H44" s="409" t="n"/>
      <c r="I44" s="901" t="n"/>
      <c r="J44" s="3133" t="n">
        <v>0</v>
      </c>
      <c r="K44" s="3133" t="n">
        <v>0</v>
      </c>
      <c r="L44" s="3133" t="n"/>
      <c r="M44" s="3133" t="n">
        <v>0</v>
      </c>
      <c r="N44" s="409" t="n"/>
      <c r="O44" s="3272" t="n"/>
      <c r="P44" s="3133" t="n">
        <v>0</v>
      </c>
      <c r="Q44" s="3133" t="n">
        <v>0</v>
      </c>
      <c r="R44" s="3133" t="n"/>
      <c r="S44" s="3133" t="n">
        <v>0</v>
      </c>
      <c r="T44" s="409" t="n"/>
      <c r="U44" s="901" t="n"/>
      <c r="V44" s="3133" t="n">
        <v>0</v>
      </c>
      <c r="W44" s="3133" t="n">
        <v>0</v>
      </c>
      <c r="X44" s="3133" t="n">
        <v>0</v>
      </c>
      <c r="Y44" s="3133" t="n"/>
      <c r="Z44" s="3067" t="n"/>
      <c r="AA44" s="3133" t="n">
        <v>0</v>
      </c>
      <c r="AB44" s="409" t="n"/>
      <c r="AC44" s="901" t="n"/>
      <c r="AD44" s="3133" t="n">
        <v>0</v>
      </c>
      <c r="AE44" s="3133" t="n">
        <v>0</v>
      </c>
      <c r="AF44" s="3133" t="n">
        <v>0</v>
      </c>
      <c r="AG44" s="3133" t="n"/>
      <c r="AH44" s="3067" t="n"/>
      <c r="AI44" s="3133" t="n">
        <v>0</v>
      </c>
      <c r="AJ44" s="409" t="n"/>
      <c r="AK44" s="901" t="n"/>
      <c r="AL44" s="3133" t="n">
        <v>0</v>
      </c>
      <c r="AM44" s="3133" t="n">
        <v>0</v>
      </c>
      <c r="AN44" s="3133" t="n">
        <v>0</v>
      </c>
      <c r="AO44" s="3133" t="n"/>
      <c r="AP44" s="3133" t="n"/>
      <c r="AQ44" s="3067" t="n"/>
      <c r="AR44" s="3133" t="n"/>
      <c r="AS44" s="409" t="n"/>
      <c r="AT44" s="3272" t="n"/>
      <c r="AU44" s="3067" t="n"/>
      <c r="AV44" s="3133" t="n"/>
      <c r="AW44" s="3133" t="n"/>
      <c r="AX44" s="3133" t="n"/>
      <c r="AY44" s="3133" t="n"/>
      <c r="AZ44" s="3133" t="n"/>
      <c r="BA44" s="409" t="n"/>
      <c r="BB44" s="901" t="n"/>
      <c r="BC44" s="3067" t="n"/>
      <c r="BD44" s="3133" t="n"/>
      <c r="BE44" s="3133" t="n"/>
      <c r="BF44" s="3133" t="n"/>
      <c r="BG44" s="3133" t="n"/>
      <c r="BH44" s="3133" t="n"/>
      <c r="BI44" s="409" t="n"/>
      <c r="BJ44" s="3272" t="n"/>
      <c r="BK44" s="3067" t="n"/>
      <c r="BL44" s="3133" t="n"/>
      <c r="BM44" s="3133" t="n"/>
      <c r="BN44" s="3133" t="n"/>
      <c r="BO44" s="3133" t="n"/>
      <c r="BP44" s="3133" t="n"/>
      <c r="BQ44" s="3133" t="n"/>
      <c r="BR44" s="409" t="n"/>
      <c r="BS44" s="901" t="n"/>
      <c r="BT44" s="3067" t="n"/>
      <c r="BU44" s="3133" t="n"/>
      <c r="BV44" s="3133" t="n"/>
      <c r="BW44" s="3133" t="n"/>
      <c r="BX44" s="3133" t="n"/>
      <c r="BY44" s="3133" t="n"/>
      <c r="BZ44" s="409" t="n"/>
      <c r="CA44" s="902" t="n"/>
      <c r="CB44" s="3067" t="n"/>
      <c r="CC44" s="3133" t="n"/>
      <c r="CD44" s="3133" t="n"/>
      <c r="CE44" s="3133" t="n"/>
      <c r="CF44" s="3133" t="n"/>
      <c r="CG44" s="3133" t="n"/>
      <c r="CH44" s="409" t="n"/>
      <c r="CI44" s="902" t="n"/>
      <c r="CJ44" s="3067" t="n"/>
      <c r="CK44" s="3133" t="n"/>
      <c r="CL44" s="3133" t="n"/>
      <c r="CM44" s="3133" t="n"/>
      <c r="CN44" s="3133" t="n"/>
      <c r="CO44" s="3133" t="n"/>
      <c r="CP44" s="409" t="n"/>
      <c r="CQ44" s="901" t="n"/>
      <c r="CR44" s="3133">
        <f>+SUMIF($D$5:$CQ$5,CR$5,$D44:$CQ44)</f>
        <v/>
      </c>
      <c r="CS44" s="3133">
        <f>+SUMIF($D$5:$CQ$5,CS$5,$D44:$CQ44)</f>
        <v/>
      </c>
      <c r="CT44" s="3064">
        <f>SUMIF($D$5:$CQ$5,CT$5,$D44:$CQ44)+SUMIF($D$5:$BI$5,CR$5,$D44:$BI44)</f>
        <v/>
      </c>
      <c r="CU44" s="3133">
        <f>+CR44-CS44</f>
        <v/>
      </c>
      <c r="CV44" s="3133">
        <f>+CR44-CT44</f>
        <v/>
      </c>
      <c r="CW44" s="3133">
        <f>+SUMIF($D$5:$CQ$5,CW$5,$D44:$CQ44)</f>
        <v/>
      </c>
      <c r="CX44" s="448" t="n"/>
      <c r="CY44" s="2304" t="n"/>
      <c r="CZ44" s="3273" t="n">
        <v>0</v>
      </c>
      <c r="DA44" s="3133" t="n">
        <v>0</v>
      </c>
      <c r="DB44" s="3133" t="n"/>
      <c r="DC44" s="3133" t="n"/>
      <c r="DD44" s="3133" t="n">
        <v>0</v>
      </c>
      <c r="DE44" s="409" t="n"/>
      <c r="DF44" s="409" t="n"/>
      <c r="DG44" s="409" t="n"/>
      <c r="DH44" s="409" t="n"/>
      <c r="DI44" s="3242" t="n"/>
      <c r="DJ44" s="2949" t="n"/>
      <c r="DL44" s="2949" t="n"/>
      <c r="DM44" s="2878">
        <f>(CS44-CZ44)*10^6</f>
        <v/>
      </c>
      <c r="DN44" s="2878">
        <f>(CT44-DC44)*10^6</f>
        <v/>
      </c>
      <c r="DO44" s="2878">
        <f>(CW44-DD44)*10^6</f>
        <v/>
      </c>
    </row>
    <row customFormat="1" customHeight="1" ht="15" outlineLevel="1" r="45" s="424">
      <c r="A45" s="423" t="n"/>
      <c r="B45" s="365" t="inlineStr">
        <is>
          <t xml:space="preserve">    Autres dont BAC17  (VOICEALERT,MOOVKDO...) &amp; SAV agences</t>
        </is>
      </c>
      <c r="C45" s="2486" t="inlineStr">
        <is>
          <t>CA38</t>
        </is>
      </c>
      <c r="D45" s="3133" t="n">
        <v>109.723317677966</v>
      </c>
      <c r="E45" s="3133" t="n">
        <v>72.63522659963159</v>
      </c>
      <c r="F45" s="3133" t="n"/>
      <c r="G45" s="3133" t="n">
        <v>110.43728490909</v>
      </c>
      <c r="H45" s="409" t="n"/>
      <c r="I45" s="901" t="n"/>
      <c r="J45" s="3275" t="n">
        <v>79.1473987288136</v>
      </c>
      <c r="K45" s="3133" t="n">
        <v>71.9402034847775</v>
      </c>
      <c r="L45" s="3133" t="n"/>
      <c r="M45" s="3133" t="n">
        <v>112.888355677966</v>
      </c>
      <c r="N45" s="409" t="n"/>
      <c r="O45" s="3272" t="n"/>
      <c r="P45" s="3275" t="n">
        <v>74.2075742141795</v>
      </c>
      <c r="Q45" s="3133" t="n">
        <v>80.2206150120756</v>
      </c>
      <c r="R45" s="3133" t="n"/>
      <c r="S45" s="3133" t="n">
        <v>113.863119217959</v>
      </c>
      <c r="T45" s="409" t="n"/>
      <c r="U45" s="901" t="n"/>
      <c r="V45" s="3275" t="n">
        <v>85.20847293220341</v>
      </c>
      <c r="W45" s="3133" t="n">
        <v>81.5367532582174</v>
      </c>
      <c r="X45" s="3133" t="n">
        <v>72.35828995056499</v>
      </c>
      <c r="Y45" s="3133" t="n"/>
      <c r="Z45" s="3067" t="n"/>
      <c r="AA45" s="3133" t="n">
        <v>149.908115288136</v>
      </c>
      <c r="AB45" s="409" t="n"/>
      <c r="AC45" s="901" t="n"/>
      <c r="AD45" s="3275" t="n">
        <v>80.69965225423729</v>
      </c>
      <c r="AE45" s="3133" t="n">
        <v>87.8505081937363</v>
      </c>
      <c r="AF45" s="3133" t="n">
        <v>74.7702329489171</v>
      </c>
      <c r="AG45" s="3133" t="n"/>
      <c r="AH45" s="3067" t="n"/>
      <c r="AI45" s="3133" t="n">
        <v>93.48789359322031</v>
      </c>
      <c r="AJ45" s="409" t="n"/>
      <c r="AK45" s="901" t="n"/>
      <c r="AL45" s="3275" t="n">
        <v>63.9570379031477</v>
      </c>
      <c r="AM45" s="3133" t="n">
        <v>88.9943605293243</v>
      </c>
      <c r="AN45" s="3133" t="n"/>
      <c r="AO45" s="3133" t="n"/>
      <c r="AP45" s="3133" t="n"/>
      <c r="AQ45" s="3067" t="n"/>
      <c r="AR45" s="3133" t="n"/>
      <c r="AS45" s="409" t="n"/>
      <c r="AT45" s="3272" t="n"/>
      <c r="AU45" s="3085" t="n"/>
      <c r="AV45" s="3133" t="n"/>
      <c r="AW45" s="3133" t="n"/>
      <c r="AX45" s="3133" t="n"/>
      <c r="AY45" s="3133" t="n"/>
      <c r="AZ45" s="3133" t="n"/>
      <c r="BA45" s="409" t="n"/>
      <c r="BB45" s="901" t="n"/>
      <c r="BC45" s="3085" t="n"/>
      <c r="BD45" s="3133" t="n"/>
      <c r="BE45" s="3133" t="n"/>
      <c r="BF45" s="3133" t="n"/>
      <c r="BG45" s="3133" t="n"/>
      <c r="BH45" s="3133" t="n"/>
      <c r="BI45" s="409" t="n"/>
      <c r="BJ45" s="3272" t="n"/>
      <c r="BK45" s="3085" t="n"/>
      <c r="BL45" s="3133" t="n"/>
      <c r="BM45" s="3133" t="n"/>
      <c r="BN45" s="3133" t="n"/>
      <c r="BO45" s="3133" t="n"/>
      <c r="BP45" s="3133" t="n"/>
      <c r="BQ45" s="3133" t="n"/>
      <c r="BR45" s="409" t="n"/>
      <c r="BS45" s="901" t="n"/>
      <c r="BT45" s="3085" t="n"/>
      <c r="BU45" s="3133" t="n"/>
      <c r="BV45" s="3133" t="n"/>
      <c r="BW45" s="3133" t="n"/>
      <c r="BX45" s="3133" t="n"/>
      <c r="BY45" s="3133" t="n"/>
      <c r="BZ45" s="409" t="n"/>
      <c r="CA45" s="902" t="n"/>
      <c r="CB45" s="3085" t="n"/>
      <c r="CC45" s="3133" t="n"/>
      <c r="CD45" s="3133" t="n"/>
      <c r="CE45" s="3133" t="n"/>
      <c r="CF45" s="3133" t="n"/>
      <c r="CG45" s="3133" t="n"/>
      <c r="CH45" s="409" t="n"/>
      <c r="CI45" s="902" t="n"/>
      <c r="CJ45" s="3085" t="n"/>
      <c r="CK45" s="3133" t="n"/>
      <c r="CL45" s="3133" t="n"/>
      <c r="CM45" s="3133" t="n"/>
      <c r="CN45" s="3133" t="n"/>
      <c r="CO45" s="3133" t="n"/>
      <c r="CP45" s="409" t="n"/>
      <c r="CQ45" s="901" t="n"/>
      <c r="CR45" s="3133">
        <f>+SUMIF($D$5:$CQ$5,CR$5,$D45:$CQ45)</f>
        <v/>
      </c>
      <c r="CS45" s="3133">
        <f>+SUMIF($D$5:$CQ$5,CS$5,$D45:$CQ45)</f>
        <v/>
      </c>
      <c r="CT45" s="3064">
        <f>SUMIF($D$5:$CQ$5,CT$5,$D45:$CQ45)+SUMIF($D$5:$BI$5,CR$5,$D45:$BI45)</f>
        <v/>
      </c>
      <c r="CU45" s="3133">
        <f>+CR45-CS45</f>
        <v/>
      </c>
      <c r="CV45" s="3133">
        <f>+CR45-CT45</f>
        <v/>
      </c>
      <c r="CW45" s="3133">
        <f>+SUMIF($D$5:$CQ$5,CW$5,$D45:$CQ45)</f>
        <v/>
      </c>
      <c r="CX45" s="448">
        <f>+CR45/CW45-1</f>
        <v/>
      </c>
      <c r="CY45" s="2304" t="n"/>
      <c r="CZ45" s="3273" t="n">
        <v>1110.2921111157</v>
      </c>
      <c r="DA45" s="3133" t="n">
        <v>961.567991511891</v>
      </c>
      <c r="DB45" s="3133" t="n"/>
      <c r="DC45" s="3133" t="n"/>
      <c r="DD45" s="3133" t="n">
        <v>1048.2636960084</v>
      </c>
      <c r="DE45" s="409">
        <f>(CZ45-DD45)/DD45</f>
        <v/>
      </c>
      <c r="DF45" s="409">
        <f>(DA45-DD45)/DD45</f>
        <v/>
      </c>
      <c r="DG45" s="409">
        <f>(DB45-DD45)/DD45</f>
        <v/>
      </c>
      <c r="DH45" s="409">
        <f>(DC45-DD45)/DD45</f>
        <v/>
      </c>
      <c r="DI45" s="3242" t="n"/>
      <c r="DJ45" s="2949" t="n"/>
      <c r="DL45" s="2949" t="n"/>
      <c r="DM45" s="2878">
        <f>(CS45-CZ45)*10^6</f>
        <v/>
      </c>
      <c r="DN45" s="2878">
        <f>(CT45-DC45)*10^6</f>
        <v/>
      </c>
      <c r="DO45" s="2878">
        <f>(CW45-DD45)*10^6</f>
        <v/>
      </c>
    </row>
    <row customFormat="1" customHeight="1" ht="15" outlineLevel="1" r="46" s="424">
      <c r="A46" s="423" t="n"/>
      <c r="B46" s="365" t="inlineStr">
        <is>
          <t xml:space="preserve">    Videos</t>
        </is>
      </c>
      <c r="C46" s="2486" t="inlineStr">
        <is>
          <t>CA39</t>
        </is>
      </c>
      <c r="D46" s="3133" t="n">
        <v>0</v>
      </c>
      <c r="E46" s="3133" t="n">
        <v>0</v>
      </c>
      <c r="F46" s="3133" t="n"/>
      <c r="G46" s="3133" t="n">
        <v>0</v>
      </c>
      <c r="H46" s="409" t="n"/>
      <c r="I46" s="901" t="n"/>
      <c r="J46" s="3133" t="n">
        <v>0</v>
      </c>
      <c r="K46" s="3133" t="n">
        <v>0</v>
      </c>
      <c r="L46" s="3133" t="n"/>
      <c r="M46" s="3133" t="n">
        <v>0</v>
      </c>
      <c r="N46" s="409" t="n"/>
      <c r="O46" s="3272" t="n"/>
      <c r="P46" s="3133" t="n">
        <v>0</v>
      </c>
      <c r="Q46" s="3133" t="n">
        <v>0</v>
      </c>
      <c r="R46" s="3133" t="n"/>
      <c r="S46" s="3133" t="n">
        <v>0</v>
      </c>
      <c r="T46" s="409" t="n"/>
      <c r="U46" s="901" t="n"/>
      <c r="V46" s="3133" t="n">
        <v>0</v>
      </c>
      <c r="W46" s="3133" t="n">
        <v>0</v>
      </c>
      <c r="X46" s="3133" t="n">
        <v>0</v>
      </c>
      <c r="Y46" s="3133" t="n"/>
      <c r="Z46" s="3067" t="n"/>
      <c r="AA46" s="3133" t="n">
        <v>0</v>
      </c>
      <c r="AB46" s="409" t="n"/>
      <c r="AC46" s="901" t="n"/>
      <c r="AD46" s="3133" t="n">
        <v>0</v>
      </c>
      <c r="AE46" s="3133" t="n">
        <v>0</v>
      </c>
      <c r="AF46" s="3133" t="n">
        <v>0</v>
      </c>
      <c r="AG46" s="3133" t="n"/>
      <c r="AH46" s="3067" t="n"/>
      <c r="AI46" s="3133" t="n">
        <v>0</v>
      </c>
      <c r="AJ46" s="409" t="n"/>
      <c r="AK46" s="901" t="n"/>
      <c r="AL46" s="3133" t="n">
        <v>0</v>
      </c>
      <c r="AM46" s="3133" t="n"/>
      <c r="AN46" s="3133" t="n"/>
      <c r="AO46" s="3133" t="n"/>
      <c r="AP46" s="3133" t="n"/>
      <c r="AQ46" s="3067" t="n"/>
      <c r="AR46" s="3133" t="n"/>
      <c r="AS46" s="409" t="n"/>
      <c r="AT46" s="3272" t="n"/>
      <c r="AU46" s="3067" t="n"/>
      <c r="AV46" s="3133" t="n"/>
      <c r="AW46" s="3133" t="n"/>
      <c r="AX46" s="3133" t="n"/>
      <c r="AY46" s="3133" t="n"/>
      <c r="AZ46" s="3133" t="n"/>
      <c r="BA46" s="409" t="n"/>
      <c r="BB46" s="901" t="n"/>
      <c r="BC46" s="3067" t="n"/>
      <c r="BD46" s="3133" t="n"/>
      <c r="BE46" s="3133" t="n"/>
      <c r="BF46" s="3133" t="n"/>
      <c r="BG46" s="3133" t="n"/>
      <c r="BH46" s="3133" t="n"/>
      <c r="BI46" s="409" t="n"/>
      <c r="BJ46" s="3272" t="n"/>
      <c r="BK46" s="3067" t="n"/>
      <c r="BL46" s="3133" t="n"/>
      <c r="BM46" s="3133" t="n"/>
      <c r="BN46" s="3133" t="n"/>
      <c r="BO46" s="3133" t="n"/>
      <c r="BP46" s="3133" t="n"/>
      <c r="BQ46" s="3133" t="n"/>
      <c r="BR46" s="409" t="n"/>
      <c r="BS46" s="901" t="n"/>
      <c r="BT46" s="3067" t="n"/>
      <c r="BU46" s="3133" t="n"/>
      <c r="BV46" s="3133" t="n"/>
      <c r="BW46" s="3133" t="n"/>
      <c r="BX46" s="3133" t="n"/>
      <c r="BY46" s="3133" t="n"/>
      <c r="BZ46" s="409" t="n"/>
      <c r="CA46" s="902" t="n"/>
      <c r="CB46" s="3067" t="n"/>
      <c r="CC46" s="3133" t="n"/>
      <c r="CD46" s="3133" t="n"/>
      <c r="CE46" s="3133" t="n"/>
      <c r="CF46" s="3133" t="n"/>
      <c r="CG46" s="3133" t="n"/>
      <c r="CH46" s="409" t="n"/>
      <c r="CI46" s="902" t="n"/>
      <c r="CJ46" s="3067" t="n"/>
      <c r="CK46" s="3133" t="n"/>
      <c r="CL46" s="3133" t="n"/>
      <c r="CM46" s="3133" t="n"/>
      <c r="CN46" s="3133" t="n"/>
      <c r="CO46" s="3133" t="n"/>
      <c r="CP46" s="409" t="n"/>
      <c r="CQ46" s="901" t="n"/>
      <c r="CR46" s="3133">
        <f>+SUMIF($D$5:$CQ$5,CR$5,$D46:$CQ46)</f>
        <v/>
      </c>
      <c r="CS46" s="3133">
        <f>+SUMIF($D$5:$CQ$5,CS$5,$D46:$CQ46)</f>
        <v/>
      </c>
      <c r="CT46" s="3064">
        <f>SUMIF($D$5:$CQ$5,CT$5,$D46:$CQ46)+SUMIF($D$5:$BI$5,CR$5,$D46:$BI46)</f>
        <v/>
      </c>
      <c r="CU46" s="3133">
        <f>+CR46-CS46</f>
        <v/>
      </c>
      <c r="CV46" s="3133">
        <f>+CR46-CT46</f>
        <v/>
      </c>
      <c r="CW46" s="3133">
        <f>+SUMIF($D$5:$CQ$5,CW$5,$D46:$CQ46)</f>
        <v/>
      </c>
      <c r="CX46" s="448" t="n"/>
      <c r="CY46" s="2304" t="n"/>
      <c r="CZ46" s="3273" t="n">
        <v>0</v>
      </c>
      <c r="DA46" s="3133" t="n">
        <v>0</v>
      </c>
      <c r="DB46" s="3133" t="n"/>
      <c r="DC46" s="3133" t="n"/>
      <c r="DD46" s="3133" t="n">
        <v>0</v>
      </c>
      <c r="DE46" s="409" t="n"/>
      <c r="DF46" s="409" t="n"/>
      <c r="DG46" s="409">
        <f>(DB46-DD46)/DD46</f>
        <v/>
      </c>
      <c r="DH46" s="409" t="n"/>
      <c r="DI46" s="3242" t="n"/>
      <c r="DJ46" s="2949" t="n"/>
      <c r="DL46" s="2949" t="n"/>
      <c r="DM46" s="2878">
        <f>(CS46-CZ46)*10^6</f>
        <v/>
      </c>
      <c r="DN46" s="2878">
        <f>(CT46-DC46)*10^6</f>
        <v/>
      </c>
      <c r="DO46" s="2878">
        <f>(CW46-DD46)*10^6</f>
        <v/>
      </c>
    </row>
    <row customFormat="1" customHeight="1" ht="15" outlineLevel="1" r="47" s="369">
      <c r="A47" s="364" t="n"/>
      <c r="B47" s="413" t="inlineStr">
        <is>
          <t>Total Data</t>
        </is>
      </c>
      <c r="C47" s="2486" t="inlineStr">
        <is>
          <t>CA40</t>
        </is>
      </c>
      <c r="D47" s="3266" t="n">
        <v>117.638974</v>
      </c>
      <c r="E47" s="3266" t="n">
        <v>79.46938880022491</v>
      </c>
      <c r="F47" s="3266" t="n"/>
      <c r="G47" s="3266" t="n">
        <v>122.092626</v>
      </c>
      <c r="H47" s="3280" t="n"/>
      <c r="I47" s="1036" t="n"/>
      <c r="J47" s="3266" t="n">
        <v>85.443248</v>
      </c>
      <c r="K47" s="3266" t="n">
        <v>78.232534159266</v>
      </c>
      <c r="L47" s="3266" t="n"/>
      <c r="M47" s="3266" t="n">
        <v>121.754456</v>
      </c>
      <c r="N47" s="3280" t="n"/>
      <c r="O47" s="3267" t="n"/>
      <c r="P47" s="3266" t="n">
        <v>80.5901100000038</v>
      </c>
      <c r="Q47" s="3266" t="n">
        <v>87.322095986355</v>
      </c>
      <c r="R47" s="3266" t="n"/>
      <c r="S47" s="3266" t="n">
        <v>123.5358</v>
      </c>
      <c r="T47" s="3280" t="n"/>
      <c r="U47" s="1036" t="n"/>
      <c r="V47" s="3266" t="n">
        <v>91.660484</v>
      </c>
      <c r="W47" s="3266" t="n">
        <v>88.5423635520427</v>
      </c>
      <c r="X47" s="3266" t="n">
        <v>78.9037867921631</v>
      </c>
      <c r="Y47" s="3266" t="n"/>
      <c r="Z47" s="3265" t="n"/>
      <c r="AA47" s="3266" t="n">
        <v>158.545951</v>
      </c>
      <c r="AB47" s="368" t="n"/>
      <c r="AC47" s="1036" t="n"/>
      <c r="AD47" s="3266" t="n">
        <v>86.204837</v>
      </c>
      <c r="AE47" s="3266" t="n">
        <v>95.230019586832</v>
      </c>
      <c r="AF47" s="3266" t="n">
        <v>81.6643792354168</v>
      </c>
      <c r="AG47" s="3266" t="n"/>
      <c r="AH47" s="3265" t="n"/>
      <c r="AI47" s="3266" t="n">
        <v>101.577309</v>
      </c>
      <c r="AJ47" s="368" t="n"/>
      <c r="AK47" s="1036" t="n"/>
      <c r="AL47" s="3266" t="n">
        <v>69.044009</v>
      </c>
      <c r="AM47" s="3266" t="n">
        <v>96.27437126004538</v>
      </c>
      <c r="AN47" s="3266" t="n">
        <v>81.22240444022508</v>
      </c>
      <c r="AO47" s="3266" t="n"/>
      <c r="AP47" s="3266" t="n"/>
      <c r="AQ47" s="3265" t="n"/>
      <c r="AR47" s="3266" t="n"/>
      <c r="AS47" s="3280" t="n"/>
      <c r="AT47" s="3267" t="n"/>
      <c r="AU47" s="3265" t="n"/>
      <c r="AV47" s="3266" t="n"/>
      <c r="AW47" s="3266" t="n"/>
      <c r="AX47" s="3266" t="n"/>
      <c r="AY47" s="3266" t="n"/>
      <c r="AZ47" s="3266" t="n"/>
      <c r="BA47" s="368" t="n"/>
      <c r="BB47" s="1036" t="n"/>
      <c r="BC47" s="3265" t="n"/>
      <c r="BD47" s="3266" t="n"/>
      <c r="BE47" s="3266" t="n"/>
      <c r="BF47" s="3266" t="n"/>
      <c r="BG47" s="3266" t="n"/>
      <c r="BH47" s="3266" t="n"/>
      <c r="BI47" s="368" t="n"/>
      <c r="BJ47" s="3267" t="n"/>
      <c r="BK47" s="3265" t="n"/>
      <c r="BL47" s="3266" t="n"/>
      <c r="BM47" s="3266" t="n"/>
      <c r="BN47" s="3266" t="n"/>
      <c r="BO47" s="3266" t="n"/>
      <c r="BP47" s="3266" t="n"/>
      <c r="BQ47" s="3266" t="n"/>
      <c r="BR47" s="368" t="n"/>
      <c r="BS47" s="1036" t="n"/>
      <c r="BT47" s="3265" t="n"/>
      <c r="BU47" s="3266" t="n"/>
      <c r="BV47" s="3266" t="n"/>
      <c r="BW47" s="3266" t="n"/>
      <c r="BX47" s="3266" t="n"/>
      <c r="BY47" s="3266" t="n"/>
      <c r="BZ47" s="368" t="n"/>
      <c r="CA47" s="1394" t="n"/>
      <c r="CB47" s="3265" t="n"/>
      <c r="CC47" s="3266" t="n"/>
      <c r="CD47" s="3266" t="n"/>
      <c r="CE47" s="3266" t="n"/>
      <c r="CF47" s="3266" t="n"/>
      <c r="CG47" s="3266" t="n"/>
      <c r="CH47" s="368" t="n"/>
      <c r="CI47" s="1394" t="n"/>
      <c r="CJ47" s="3265" t="n"/>
      <c r="CK47" s="3266" t="n"/>
      <c r="CL47" s="3266" t="n"/>
      <c r="CM47" s="3266" t="n"/>
      <c r="CN47" s="3266" t="n"/>
      <c r="CO47" s="3266" t="n"/>
      <c r="CP47" s="368" t="n"/>
      <c r="CQ47" s="1036" t="n"/>
      <c r="CR47" s="3266">
        <f>+SUMIF($D$5:$CQ$5,CR$5,$D47:$CQ47)</f>
        <v/>
      </c>
      <c r="CS47" s="3266">
        <f>+SUMIF($D$5:$CQ$5,CS$5,$D47:$CQ47)</f>
        <v/>
      </c>
      <c r="CT47" s="3269">
        <f>SUMIF($D$5:$CQ$5,CT$5,$D47:$CQ47)+SUMIF($D$5:$BI$5,CR$5,$D47:$BI47)</f>
        <v/>
      </c>
      <c r="CU47" s="3266">
        <f>+CR47-CS47</f>
        <v/>
      </c>
      <c r="CV47" s="3266">
        <f>+CR47-CT47</f>
        <v/>
      </c>
      <c r="CW47" s="3266">
        <f>+SUMIF($D$5:$CQ$5,CW$5,$D47:$CQ47)</f>
        <v/>
      </c>
      <c r="CX47" s="559">
        <f>+CR47/CW47-1</f>
        <v/>
      </c>
      <c r="CY47" s="2303" t="n"/>
      <c r="CZ47" s="3270" t="n">
        <v>1199.966669841062</v>
      </c>
      <c r="DA47" s="3266" t="n">
        <v>1049.028865597586</v>
      </c>
      <c r="DB47" s="3266" t="n"/>
      <c r="DC47" s="3266" t="n"/>
      <c r="DD47" s="3266" t="n">
        <v>1217.40493613559</v>
      </c>
      <c r="DE47" s="368">
        <f>(CZ47-DD47)/DD47</f>
        <v/>
      </c>
      <c r="DF47" s="368">
        <f>(DA47-DD47)/DD47</f>
        <v/>
      </c>
      <c r="DG47" s="368">
        <f>(DB47-DD47)/DD47</f>
        <v/>
      </c>
      <c r="DH47" s="368">
        <f>(DC47-DD47)/DD47</f>
        <v/>
      </c>
      <c r="DI47" s="3242" t="n"/>
      <c r="DJ47" s="2949" t="n"/>
      <c r="DL47" s="2949" t="n"/>
      <c r="DM47" s="2878">
        <f>(CS47-CZ47)*10^6</f>
        <v/>
      </c>
      <c r="DN47" s="2878">
        <f>(CT47-DC47)*10^6</f>
        <v/>
      </c>
      <c r="DO47" s="2878">
        <f>(CW47-DD47)*10^6</f>
        <v/>
      </c>
    </row>
    <row customFormat="1" customHeight="1" ht="9" outlineLevel="1" r="48" s="376">
      <c r="A48" s="370" t="n"/>
      <c r="B48" s="371" t="n"/>
      <c r="C48" s="2486" t="inlineStr">
        <is>
          <t>CA41</t>
        </is>
      </c>
      <c r="D48" s="3269" t="n"/>
      <c r="E48" s="3269" t="n"/>
      <c r="F48" s="3269" t="n"/>
      <c r="G48" s="3269" t="n"/>
      <c r="H48" s="375" t="n"/>
      <c r="I48" s="1038" t="n"/>
      <c r="J48" s="3269" t="n"/>
      <c r="K48" s="3269" t="n"/>
      <c r="L48" s="3269" t="n"/>
      <c r="M48" s="3269" t="n"/>
      <c r="N48" s="375" t="n"/>
      <c r="O48" s="3256" t="n"/>
      <c r="P48" s="3269" t="n"/>
      <c r="Q48" s="3269" t="n"/>
      <c r="R48" s="3269" t="n"/>
      <c r="S48" s="3269" t="n"/>
      <c r="T48" s="375" t="n"/>
      <c r="U48" s="1038" t="n"/>
      <c r="V48" s="3269" t="n"/>
      <c r="W48" s="3269" t="n"/>
      <c r="X48" s="3269" t="n"/>
      <c r="Y48" s="3269" t="n"/>
      <c r="Z48" s="3281" t="n"/>
      <c r="AA48" s="3269" t="n"/>
      <c r="AB48" s="375" t="n"/>
      <c r="AC48" s="1038" t="n"/>
      <c r="AD48" s="3269" t="n"/>
      <c r="AE48" s="3269" t="n"/>
      <c r="AF48" s="3269" t="n"/>
      <c r="AG48" s="3269" t="n"/>
      <c r="AH48" s="3281" t="n"/>
      <c r="AI48" s="3269" t="n"/>
      <c r="AJ48" s="375" t="n"/>
      <c r="AK48" s="1038" t="n"/>
      <c r="AL48" s="3269" t="n"/>
      <c r="AM48" s="3269" t="n"/>
      <c r="AN48" s="3269" t="n"/>
      <c r="AO48" s="3269" t="n"/>
      <c r="AP48" s="3269" t="n"/>
      <c r="AQ48" s="3281" t="n"/>
      <c r="AR48" s="3269" t="n"/>
      <c r="AS48" s="375" t="n"/>
      <c r="AT48" s="3256" t="n"/>
      <c r="AU48" s="3281" t="n"/>
      <c r="AV48" s="3269" t="n"/>
      <c r="AW48" s="3269" t="n"/>
      <c r="AX48" s="3269" t="n"/>
      <c r="AY48" s="3269" t="n"/>
      <c r="AZ48" s="3269" t="n"/>
      <c r="BA48" s="375" t="n"/>
      <c r="BB48" s="1038" t="n"/>
      <c r="BC48" s="3281" t="n"/>
      <c r="BD48" s="3269" t="n"/>
      <c r="BE48" s="3269" t="n"/>
      <c r="BF48" s="3269" t="n"/>
      <c r="BG48" s="3269" t="n"/>
      <c r="BH48" s="3269" t="n"/>
      <c r="BI48" s="375" t="n"/>
      <c r="BJ48" s="3256" t="n"/>
      <c r="BK48" s="3281" t="n"/>
      <c r="BL48" s="3269" t="n"/>
      <c r="BM48" s="3269" t="n"/>
      <c r="BN48" s="3269" t="n"/>
      <c r="BO48" s="3269" t="n"/>
      <c r="BP48" s="3269" t="n"/>
      <c r="BQ48" s="3269" t="n"/>
      <c r="BR48" s="375" t="n"/>
      <c r="BS48" s="1038" t="n"/>
      <c r="BT48" s="3281" t="n"/>
      <c r="BU48" s="3269" t="n"/>
      <c r="BV48" s="3269" t="n"/>
      <c r="BW48" s="3269" t="n"/>
      <c r="BX48" s="3269" t="n"/>
      <c r="BY48" s="3269" t="n"/>
      <c r="BZ48" s="375" t="n"/>
      <c r="CA48" s="1034" t="n"/>
      <c r="CB48" s="3281" t="n"/>
      <c r="CC48" s="3269" t="n"/>
      <c r="CD48" s="3269" t="n"/>
      <c r="CE48" s="3269" t="n"/>
      <c r="CF48" s="3269" t="n"/>
      <c r="CG48" s="3269" t="n"/>
      <c r="CH48" s="375" t="n"/>
      <c r="CI48" s="1034" t="n"/>
      <c r="CJ48" s="3281" t="n"/>
      <c r="CK48" s="3269" t="n"/>
      <c r="CL48" s="3269" t="n"/>
      <c r="CM48" s="3269" t="n"/>
      <c r="CN48" s="3269" t="n"/>
      <c r="CO48" s="3269" t="n"/>
      <c r="CP48" s="375" t="n"/>
      <c r="CQ48" s="1038" t="n"/>
      <c r="CR48" s="3064">
        <f>+SUMIF($D$5:$CQ$5,CR$5,$D48:$CQ48)</f>
        <v/>
      </c>
      <c r="CS48" s="3064">
        <f>+SUMIF($D$5:$CQ$5,CS$5,$D48:$CQ48)</f>
        <v/>
      </c>
      <c r="CT48" s="3064">
        <f>SUMIF($D$5:$CQ$5,CT$5,$D48:$CQ48)+SUMIF($D$5:$BI$5,CR$5,$D48:$BI48)</f>
        <v/>
      </c>
      <c r="CU48" s="3064">
        <f>+CR48-CS48</f>
        <v/>
      </c>
      <c r="CV48" s="3064">
        <f>+CR48-CT48</f>
        <v/>
      </c>
      <c r="CW48" s="3064">
        <f>+SUMIF($D$5:$CQ$5,CW$5,$D48:$CQ48)</f>
        <v/>
      </c>
      <c r="CX48" s="442" t="n"/>
      <c r="CY48" s="19" t="n"/>
      <c r="CZ48" s="3282" t="n"/>
      <c r="DA48" s="3269" t="n"/>
      <c r="DB48" s="3269" t="n"/>
      <c r="DC48" s="3269" t="n"/>
      <c r="DD48" s="3269" t="n"/>
      <c r="DE48" s="375" t="n"/>
      <c r="DF48" s="375" t="n"/>
      <c r="DG48" s="375" t="n"/>
      <c r="DH48" s="375" t="n"/>
      <c r="DI48" s="3242" t="n"/>
      <c r="DJ48" s="2949" t="n"/>
      <c r="DL48" s="2949" t="n"/>
      <c r="DM48" s="2878">
        <f>(CS48-CZ48)*10^6</f>
        <v/>
      </c>
      <c r="DN48" s="2878">
        <f>(CT48-DC48)*10^6</f>
        <v/>
      </c>
      <c r="DO48" s="2878">
        <f>(CW48-DD48)*10^6</f>
        <v/>
      </c>
    </row>
    <row customFormat="1" customHeight="1" ht="12.75" outlineLevel="1" r="49" s="642">
      <c r="A49" s="636" t="n"/>
      <c r="B49" s="637" t="inlineStr">
        <is>
          <t>dont CA voix</t>
        </is>
      </c>
      <c r="C49" s="2486" t="inlineStr">
        <is>
          <t>CA42</t>
        </is>
      </c>
      <c r="D49" s="3269" t="n"/>
      <c r="E49" s="3269" t="n"/>
      <c r="F49" s="3080" t="n"/>
      <c r="G49" s="3269" t="n"/>
      <c r="H49" s="1975" t="n"/>
      <c r="I49" s="1039" t="n"/>
      <c r="J49" s="3269" t="n"/>
      <c r="K49" s="3269" t="n"/>
      <c r="L49" s="3080" t="n"/>
      <c r="M49" s="3269" t="n"/>
      <c r="N49" s="1975" t="n"/>
      <c r="O49" s="3283" t="n"/>
      <c r="P49" s="3269" t="n"/>
      <c r="Q49" s="3269" t="n"/>
      <c r="R49" s="3080" t="n"/>
      <c r="S49" s="3269" t="n"/>
      <c r="T49" s="1975" t="n"/>
      <c r="U49" s="1039" t="n"/>
      <c r="V49" s="3269" t="n"/>
      <c r="W49" s="3269" t="n"/>
      <c r="X49" s="3269" t="n"/>
      <c r="Y49" s="3080" t="n"/>
      <c r="Z49" s="3081" t="n"/>
      <c r="AA49" s="3269" t="n"/>
      <c r="AB49" s="1975" t="n"/>
      <c r="AC49" s="1039" t="n"/>
      <c r="AD49" s="3269" t="n"/>
      <c r="AE49" s="3269" t="n"/>
      <c r="AF49" s="3269" t="n"/>
      <c r="AG49" s="3080" t="n"/>
      <c r="AH49" s="3081" t="n"/>
      <c r="AI49" s="3269" t="n"/>
      <c r="AJ49" s="1975" t="n"/>
      <c r="AK49" s="1039" t="n"/>
      <c r="AL49" s="3269" t="n"/>
      <c r="AM49" s="3269" t="n"/>
      <c r="AN49" s="3269" t="n"/>
      <c r="AO49" s="3269" t="n"/>
      <c r="AP49" s="3080" t="n"/>
      <c r="AQ49" s="3081" t="n"/>
      <c r="AR49" s="3269" t="n"/>
      <c r="AS49" s="1975" t="n"/>
      <c r="AT49" s="3283" t="n"/>
      <c r="AU49" s="3281" t="n"/>
      <c r="AV49" s="3269" t="n"/>
      <c r="AW49" s="3269" t="n"/>
      <c r="AX49" s="3080" t="n"/>
      <c r="AY49" s="3080" t="n"/>
      <c r="AZ49" s="3269" t="n"/>
      <c r="BA49" s="1975" t="n"/>
      <c r="BB49" s="1039" t="n"/>
      <c r="BC49" s="3281" t="n"/>
      <c r="BD49" s="3269" t="n"/>
      <c r="BE49" s="3269" t="n"/>
      <c r="BF49" s="3080" t="n"/>
      <c r="BG49" s="3080" t="n"/>
      <c r="BH49" s="3269" t="n"/>
      <c r="BI49" s="1975" t="n"/>
      <c r="BJ49" s="3283" t="n"/>
      <c r="BK49" s="3281" t="n"/>
      <c r="BL49" s="3269" t="n"/>
      <c r="BM49" s="3269" t="n"/>
      <c r="BN49" s="3269" t="n"/>
      <c r="BO49" s="3080" t="n"/>
      <c r="BP49" s="3080" t="n"/>
      <c r="BQ49" s="3269" t="n"/>
      <c r="BR49" s="1975" t="n"/>
      <c r="BS49" s="1039" t="n"/>
      <c r="BT49" s="3281" t="n"/>
      <c r="BU49" s="3269" t="n"/>
      <c r="BV49" s="3269" t="n"/>
      <c r="BW49" s="3080" t="n"/>
      <c r="BX49" s="3080" t="n"/>
      <c r="BY49" s="3269" t="n"/>
      <c r="BZ49" s="1975" t="n"/>
      <c r="CA49" s="1395" t="n"/>
      <c r="CB49" s="3281" t="n"/>
      <c r="CC49" s="3269" t="n"/>
      <c r="CD49" s="3269" t="n"/>
      <c r="CE49" s="3080" t="n"/>
      <c r="CF49" s="3080" t="n"/>
      <c r="CG49" s="3269" t="n"/>
      <c r="CH49" s="1975" t="n"/>
      <c r="CI49" s="1395" t="n"/>
      <c r="CJ49" s="3281" t="n"/>
      <c r="CK49" s="3269" t="n"/>
      <c r="CL49" s="3269" t="n"/>
      <c r="CM49" s="3080" t="n"/>
      <c r="CN49" s="3080" t="n"/>
      <c r="CO49" s="3269" t="n"/>
      <c r="CP49" s="1975" t="n"/>
      <c r="CQ49" s="1039" t="n"/>
      <c r="CR49" s="3080">
        <f>+SUMIF($D$5:$CQ$5,CR$5,$D49:$CQ49)</f>
        <v/>
      </c>
      <c r="CS49" s="3080">
        <f>+SUMIF($D$5:$CQ$5,CS$5,$D49:$CQ49)</f>
        <v/>
      </c>
      <c r="CT49" s="3080">
        <f>SUMIF($D$5:$CQ$5,CT$5,$D49:$CQ49)+SUMIF($D$5:$BI$5,CR$5,$D49:$BI49)</f>
        <v/>
      </c>
      <c r="CU49" s="3080">
        <f>+CR49-CS49</f>
        <v/>
      </c>
      <c r="CV49" s="3080">
        <f>+CR49-CT49</f>
        <v/>
      </c>
      <c r="CW49" s="3080">
        <f>+SUMIF($D$5:$CQ$5,CW$5,$D49:$CQ49)</f>
        <v/>
      </c>
      <c r="CX49" s="641" t="n"/>
      <c r="CY49" s="1479" t="n"/>
      <c r="CZ49" s="3282" t="n"/>
      <c r="DA49" s="3269" t="n"/>
      <c r="DB49" s="3269" t="n"/>
      <c r="DC49" s="3269" t="n"/>
      <c r="DD49" s="3269" t="n"/>
      <c r="DE49" s="1975" t="n"/>
      <c r="DF49" s="1975" t="n"/>
      <c r="DG49" s="1975" t="n"/>
      <c r="DH49" s="1975" t="n"/>
      <c r="DI49" s="3242" t="n"/>
      <c r="DJ49" s="2953" t="n"/>
      <c r="DK49" s="323" t="n"/>
      <c r="DL49" s="2953" t="n"/>
      <c r="DM49" s="2878">
        <f>(CS49-CZ49)*10^6</f>
        <v/>
      </c>
      <c r="DN49" s="2878">
        <f>(CT49-DC49)*10^6</f>
        <v/>
      </c>
      <c r="DO49" s="2878">
        <f>(CW49-DD49)*10^6</f>
        <v/>
      </c>
      <c r="DP49" s="323" t="n"/>
      <c r="DQ49" s="323" t="n"/>
      <c r="DR49" s="323" t="n"/>
      <c r="DS49" s="323" t="n"/>
      <c r="DT49" s="323" t="n"/>
      <c r="DU49" s="323" t="n"/>
      <c r="DV49" s="323" t="n"/>
      <c r="DW49" s="323" t="n"/>
      <c r="DX49" s="323" t="n"/>
      <c r="DY49" s="323" t="n"/>
      <c r="DZ49" s="323" t="n"/>
      <c r="EA49" s="323" t="n"/>
      <c r="EB49" s="323" t="n"/>
      <c r="EC49" s="323" t="n"/>
      <c r="ED49" s="323" t="n"/>
      <c r="EE49" s="323" t="n"/>
      <c r="EF49" s="323" t="n"/>
      <c r="EG49" s="323" t="n"/>
      <c r="EH49" s="323" t="n"/>
      <c r="EI49" s="323" t="n"/>
      <c r="EJ49" s="323" t="n"/>
      <c r="EK49" s="323" t="n"/>
      <c r="EL49" s="323" t="n"/>
      <c r="EM49" s="323" t="n"/>
      <c r="EN49" s="323" t="n"/>
      <c r="EO49" s="323" t="n"/>
      <c r="EP49" s="323" t="n"/>
      <c r="EQ49" s="323" t="n"/>
      <c r="ER49" s="323" t="n"/>
      <c r="ES49" s="323" t="n"/>
      <c r="ET49" s="323" t="n"/>
      <c r="EU49" s="323" t="n"/>
      <c r="EV49" s="323" t="n"/>
      <c r="EW49" s="323" t="n"/>
      <c r="EX49" s="323" t="n"/>
      <c r="EY49" s="323" t="n"/>
      <c r="EZ49" s="323" t="n"/>
      <c r="FA49" s="323" t="n"/>
      <c r="FB49" s="323" t="n"/>
      <c r="FC49" s="323" t="n"/>
      <c r="FD49" s="323" t="n"/>
      <c r="FE49" s="323" t="n"/>
      <c r="FF49" s="323" t="n"/>
      <c r="FG49" s="323" t="n"/>
      <c r="FH49" s="323" t="n"/>
      <c r="FI49" s="323" t="n"/>
      <c r="FJ49" s="323" t="n"/>
      <c r="FK49" s="323" t="n"/>
      <c r="FL49" s="323" t="n"/>
      <c r="FM49" s="323" t="n"/>
      <c r="FN49" s="323" t="n"/>
      <c r="FO49" s="323" t="n"/>
      <c r="FP49" s="323" t="n"/>
      <c r="FQ49" s="323" t="n"/>
      <c r="FR49" s="323" t="n"/>
      <c r="FS49" s="323" t="n"/>
      <c r="FT49" s="323" t="n"/>
      <c r="FU49" s="323" t="n"/>
      <c r="FV49" s="323" t="n"/>
      <c r="FW49" s="323" t="n"/>
      <c r="FX49" s="323" t="n"/>
      <c r="FY49" s="323" t="n"/>
      <c r="FZ49" s="323" t="n"/>
      <c r="GA49" s="323" t="n"/>
      <c r="GB49" s="323" t="n"/>
      <c r="GC49" s="323" t="n"/>
      <c r="GD49" s="323" t="n"/>
      <c r="GE49" s="323" t="n"/>
      <c r="GF49" s="323" t="n"/>
      <c r="GG49" s="323" t="n"/>
      <c r="GH49" s="323" t="n"/>
      <c r="GI49" s="323" t="n"/>
      <c r="GJ49" s="323" t="n"/>
      <c r="GK49" s="323" t="n"/>
      <c r="GL49" s="323" t="n"/>
      <c r="GM49" s="323" t="n"/>
      <c r="GN49" s="323" t="n"/>
      <c r="GO49" s="323" t="n"/>
      <c r="GP49" s="323" t="n"/>
      <c r="GQ49" s="323" t="n"/>
      <c r="GR49" s="323" t="n"/>
      <c r="GS49" s="323" t="n"/>
      <c r="GT49" s="323" t="n"/>
      <c r="GU49" s="323" t="n"/>
      <c r="GV49" s="323" t="n"/>
      <c r="GW49" s="323" t="n"/>
      <c r="GX49" s="323" t="n"/>
      <c r="GY49" s="323" t="n"/>
      <c r="GZ49" s="323" t="n"/>
      <c r="HA49" s="323" t="n"/>
      <c r="HB49" s="323" t="n"/>
      <c r="HC49" s="323" t="n"/>
      <c r="HD49" s="323" t="n"/>
      <c r="HE49" s="323" t="n"/>
      <c r="HF49" s="323" t="n"/>
      <c r="HG49" s="323" t="n"/>
      <c r="HH49" s="323" t="n"/>
      <c r="HI49" s="323" t="n"/>
      <c r="HJ49" s="323" t="n"/>
      <c r="HK49" s="323" t="n"/>
      <c r="HL49" s="323" t="n"/>
    </row>
    <row customFormat="1" customHeight="1" ht="12.75" outlineLevel="1" r="50" s="642">
      <c r="A50" s="636" t="n"/>
      <c r="B50" s="637" t="inlineStr">
        <is>
          <t>dont CA SMS</t>
        </is>
      </c>
      <c r="C50" s="2486" t="inlineStr">
        <is>
          <t>CA43</t>
        </is>
      </c>
      <c r="D50" s="3269" t="n"/>
      <c r="E50" s="3269" t="n"/>
      <c r="F50" s="3080" t="n"/>
      <c r="G50" s="3269" t="n"/>
      <c r="H50" s="1975" t="n"/>
      <c r="I50" s="1039" t="n"/>
      <c r="J50" s="3269" t="n"/>
      <c r="K50" s="3269" t="n"/>
      <c r="L50" s="3080" t="n"/>
      <c r="M50" s="3269" t="n"/>
      <c r="N50" s="1975" t="n"/>
      <c r="O50" s="3283" t="n"/>
      <c r="P50" s="3269" t="n"/>
      <c r="Q50" s="3269" t="n"/>
      <c r="R50" s="3080" t="n"/>
      <c r="S50" s="3269" t="n"/>
      <c r="T50" s="1975" t="n"/>
      <c r="U50" s="1039" t="n"/>
      <c r="V50" s="3269" t="n"/>
      <c r="W50" s="3269" t="n"/>
      <c r="X50" s="3269" t="n"/>
      <c r="Y50" s="3080" t="n"/>
      <c r="Z50" s="3081" t="n"/>
      <c r="AA50" s="3269" t="n"/>
      <c r="AB50" s="1975" t="n"/>
      <c r="AC50" s="1039" t="n"/>
      <c r="AD50" s="3269" t="n"/>
      <c r="AE50" s="3269" t="n"/>
      <c r="AF50" s="3269" t="n"/>
      <c r="AG50" s="3080" t="n"/>
      <c r="AH50" s="3081" t="n"/>
      <c r="AI50" s="3269" t="n"/>
      <c r="AJ50" s="1975" t="n"/>
      <c r="AK50" s="1039" t="n"/>
      <c r="AL50" s="3269" t="n"/>
      <c r="AM50" s="3269" t="n"/>
      <c r="AN50" s="3269" t="n"/>
      <c r="AO50" s="3269" t="n"/>
      <c r="AP50" s="3080" t="n"/>
      <c r="AQ50" s="3081" t="n"/>
      <c r="AR50" s="3269" t="n"/>
      <c r="AS50" s="1975" t="n"/>
      <c r="AT50" s="3283" t="n"/>
      <c r="AU50" s="3281" t="n"/>
      <c r="AV50" s="3269" t="n"/>
      <c r="AW50" s="3269" t="n"/>
      <c r="AX50" s="3080" t="n"/>
      <c r="AY50" s="3080" t="n"/>
      <c r="AZ50" s="3269" t="n"/>
      <c r="BA50" s="1975" t="n"/>
      <c r="BB50" s="1039" t="n"/>
      <c r="BC50" s="3281" t="n"/>
      <c r="BD50" s="3269" t="n"/>
      <c r="BE50" s="3269" t="n"/>
      <c r="BF50" s="3080" t="n"/>
      <c r="BG50" s="3080" t="n"/>
      <c r="BH50" s="3269" t="n"/>
      <c r="BI50" s="1975" t="n"/>
      <c r="BJ50" s="3283" t="n"/>
      <c r="BK50" s="3281" t="n"/>
      <c r="BL50" s="3269" t="n"/>
      <c r="BM50" s="3269" t="n"/>
      <c r="BN50" s="3269" t="n"/>
      <c r="BO50" s="3080" t="n"/>
      <c r="BP50" s="3080" t="n"/>
      <c r="BQ50" s="3269" t="n"/>
      <c r="BR50" s="1975" t="n"/>
      <c r="BS50" s="1039" t="n"/>
      <c r="BT50" s="3281" t="n"/>
      <c r="BU50" s="3269" t="n"/>
      <c r="BV50" s="3269" t="n"/>
      <c r="BW50" s="3080" t="n"/>
      <c r="BX50" s="3080" t="n"/>
      <c r="BY50" s="3269" t="n"/>
      <c r="BZ50" s="1975" t="n"/>
      <c r="CA50" s="1395" t="n"/>
      <c r="CB50" s="3281" t="n"/>
      <c r="CC50" s="3269" t="n"/>
      <c r="CD50" s="3269" t="n"/>
      <c r="CE50" s="3080" t="n"/>
      <c r="CF50" s="3080" t="n"/>
      <c r="CG50" s="3269" t="n"/>
      <c r="CH50" s="1975" t="n"/>
      <c r="CI50" s="1395" t="n"/>
      <c r="CJ50" s="3281" t="n"/>
      <c r="CK50" s="3269" t="n"/>
      <c r="CL50" s="3269" t="n"/>
      <c r="CM50" s="3080" t="n"/>
      <c r="CN50" s="3080" t="n"/>
      <c r="CO50" s="3269" t="n"/>
      <c r="CP50" s="1975" t="n"/>
      <c r="CQ50" s="1039" t="n"/>
      <c r="CR50" s="3080">
        <f>+SUMIF($D$5:$CQ$5,CR$5,$D50:$CQ50)</f>
        <v/>
      </c>
      <c r="CS50" s="3080">
        <f>+SUMIF($D$5:$CQ$5,CS$5,$D50:$CQ50)</f>
        <v/>
      </c>
      <c r="CT50" s="3080">
        <f>SUMIF($D$5:$CQ$5,CT$5,$D50:$CQ50)+SUMIF($D$5:$BI$5,CR$5,$D50:$BI50)</f>
        <v/>
      </c>
      <c r="CU50" s="3080">
        <f>+CR50-CS50</f>
        <v/>
      </c>
      <c r="CV50" s="3080">
        <f>+CR50-CT50</f>
        <v/>
      </c>
      <c r="CW50" s="3080">
        <f>+SUMIF($D$5:$CQ$5,CW$5,$D50:$CQ50)</f>
        <v/>
      </c>
      <c r="CX50" s="641" t="n"/>
      <c r="CY50" s="1479" t="n"/>
      <c r="CZ50" s="3282" t="n"/>
      <c r="DA50" s="3269" t="n"/>
      <c r="DB50" s="3269" t="n"/>
      <c r="DC50" s="3269" t="n"/>
      <c r="DD50" s="3269" t="n"/>
      <c r="DE50" s="1975" t="n"/>
      <c r="DF50" s="1975" t="n"/>
      <c r="DG50" s="1975" t="n"/>
      <c r="DH50" s="1975" t="n"/>
      <c r="DI50" s="3242" t="n"/>
      <c r="DJ50" s="2953" t="n"/>
      <c r="DK50" s="323" t="n"/>
      <c r="DL50" s="2953" t="n"/>
      <c r="DM50" s="2878">
        <f>(CS50-CZ50)*10^6</f>
        <v/>
      </c>
      <c r="DN50" s="2878">
        <f>(CT50-DC50)*10^6</f>
        <v/>
      </c>
      <c r="DO50" s="2878">
        <f>(CW50-DD50)*10^6</f>
        <v/>
      </c>
      <c r="DP50" s="323" t="n"/>
      <c r="DQ50" s="323" t="n"/>
      <c r="DR50" s="323" t="n"/>
      <c r="DS50" s="323" t="n"/>
      <c r="DT50" s="323" t="n"/>
      <c r="DU50" s="323" t="n"/>
      <c r="DV50" s="323" t="n"/>
      <c r="DW50" s="323" t="n"/>
      <c r="DX50" s="323" t="n"/>
      <c r="DY50" s="323" t="n"/>
      <c r="DZ50" s="323" t="n"/>
      <c r="EA50" s="323" t="n"/>
      <c r="EB50" s="323" t="n"/>
      <c r="EC50" s="323" t="n"/>
      <c r="ED50" s="323" t="n"/>
      <c r="EE50" s="323" t="n"/>
      <c r="EF50" s="323" t="n"/>
      <c r="EG50" s="323" t="n"/>
      <c r="EH50" s="323" t="n"/>
      <c r="EI50" s="323" t="n"/>
      <c r="EJ50" s="323" t="n"/>
      <c r="EK50" s="323" t="n"/>
      <c r="EL50" s="323" t="n"/>
      <c r="EM50" s="323" t="n"/>
      <c r="EN50" s="323" t="n"/>
      <c r="EO50" s="323" t="n"/>
      <c r="EP50" s="323" t="n"/>
      <c r="EQ50" s="323" t="n"/>
      <c r="ER50" s="323" t="n"/>
      <c r="ES50" s="323" t="n"/>
      <c r="ET50" s="323" t="n"/>
      <c r="EU50" s="323" t="n"/>
      <c r="EV50" s="323" t="n"/>
      <c r="EW50" s="323" t="n"/>
      <c r="EX50" s="323" t="n"/>
      <c r="EY50" s="323" t="n"/>
      <c r="EZ50" s="323" t="n"/>
      <c r="FA50" s="323" t="n"/>
      <c r="FB50" s="323" t="n"/>
      <c r="FC50" s="323" t="n"/>
      <c r="FD50" s="323" t="n"/>
      <c r="FE50" s="323" t="n"/>
      <c r="FF50" s="323" t="n"/>
      <c r="FG50" s="323" t="n"/>
      <c r="FH50" s="323" t="n"/>
      <c r="FI50" s="323" t="n"/>
      <c r="FJ50" s="323" t="n"/>
      <c r="FK50" s="323" t="n"/>
      <c r="FL50" s="323" t="n"/>
      <c r="FM50" s="323" t="n"/>
      <c r="FN50" s="323" t="n"/>
      <c r="FO50" s="323" t="n"/>
      <c r="FP50" s="323" t="n"/>
      <c r="FQ50" s="323" t="n"/>
      <c r="FR50" s="323" t="n"/>
      <c r="FS50" s="323" t="n"/>
      <c r="FT50" s="323" t="n"/>
      <c r="FU50" s="323" t="n"/>
      <c r="FV50" s="323" t="n"/>
      <c r="FW50" s="323" t="n"/>
      <c r="FX50" s="323" t="n"/>
      <c r="FY50" s="323" t="n"/>
      <c r="FZ50" s="323" t="n"/>
      <c r="GA50" s="323" t="n"/>
      <c r="GB50" s="323" t="n"/>
      <c r="GC50" s="323" t="n"/>
      <c r="GD50" s="323" t="n"/>
      <c r="GE50" s="323" t="n"/>
      <c r="GF50" s="323" t="n"/>
      <c r="GG50" s="323" t="n"/>
      <c r="GH50" s="323" t="n"/>
      <c r="GI50" s="323" t="n"/>
      <c r="GJ50" s="323" t="n"/>
      <c r="GK50" s="323" t="n"/>
      <c r="GL50" s="323" t="n"/>
      <c r="GM50" s="323" t="n"/>
      <c r="GN50" s="323" t="n"/>
      <c r="GO50" s="323" t="n"/>
      <c r="GP50" s="323" t="n"/>
      <c r="GQ50" s="323" t="n"/>
      <c r="GR50" s="323" t="n"/>
      <c r="GS50" s="323" t="n"/>
      <c r="GT50" s="323" t="n"/>
      <c r="GU50" s="323" t="n"/>
      <c r="GV50" s="323" t="n"/>
      <c r="GW50" s="323" t="n"/>
      <c r="GX50" s="323" t="n"/>
      <c r="GY50" s="323" t="n"/>
      <c r="GZ50" s="323" t="n"/>
      <c r="HA50" s="323" t="n"/>
      <c r="HB50" s="323" t="n"/>
      <c r="HC50" s="323" t="n"/>
      <c r="HD50" s="323" t="n"/>
      <c r="HE50" s="323" t="n"/>
      <c r="HF50" s="323" t="n"/>
      <c r="HG50" s="323" t="n"/>
      <c r="HH50" s="323" t="n"/>
      <c r="HI50" s="323" t="n"/>
      <c r="HJ50" s="323" t="n"/>
      <c r="HK50" s="323" t="n"/>
      <c r="HL50" s="323" t="n"/>
    </row>
    <row customFormat="1" customHeight="1" ht="12.75" outlineLevel="1" r="51" s="642">
      <c r="A51" s="636" t="n"/>
      <c r="B51" s="637" t="inlineStr">
        <is>
          <t>dont SVA (Sce à Val. Ajoutée)</t>
        </is>
      </c>
      <c r="C51" s="2486" t="inlineStr">
        <is>
          <t>CA44</t>
        </is>
      </c>
      <c r="D51" s="3080" t="n"/>
      <c r="E51" s="3080" t="n"/>
      <c r="F51" s="3080" t="n"/>
      <c r="G51" s="3080" t="n"/>
      <c r="H51" s="1975" t="n"/>
      <c r="I51" s="1039" t="n"/>
      <c r="J51" s="3080" t="n"/>
      <c r="K51" s="3080" t="n"/>
      <c r="L51" s="3080" t="n"/>
      <c r="M51" s="3080" t="n"/>
      <c r="N51" s="1975" t="n"/>
      <c r="O51" s="3283" t="n"/>
      <c r="P51" s="3080" t="n"/>
      <c r="Q51" s="3080" t="n"/>
      <c r="R51" s="3080" t="n"/>
      <c r="S51" s="3080" t="n"/>
      <c r="T51" s="1975" t="n"/>
      <c r="U51" s="1039" t="n"/>
      <c r="V51" s="3080" t="n"/>
      <c r="W51" s="3080" t="n"/>
      <c r="X51" s="3080" t="n"/>
      <c r="Y51" s="3080" t="n"/>
      <c r="Z51" s="3081" t="n"/>
      <c r="AA51" s="3080" t="n"/>
      <c r="AB51" s="1975" t="n"/>
      <c r="AC51" s="1039" t="n"/>
      <c r="AD51" s="3080" t="n"/>
      <c r="AE51" s="3080" t="n"/>
      <c r="AF51" s="3080" t="n"/>
      <c r="AG51" s="3080" t="n"/>
      <c r="AH51" s="3081" t="n"/>
      <c r="AI51" s="3080" t="n"/>
      <c r="AJ51" s="1975" t="n"/>
      <c r="AK51" s="1039" t="n"/>
      <c r="AL51" s="3080" t="n"/>
      <c r="AM51" s="3080" t="n"/>
      <c r="AN51" s="3080" t="n"/>
      <c r="AO51" s="3080" t="n"/>
      <c r="AP51" s="3080" t="n"/>
      <c r="AQ51" s="3081" t="n"/>
      <c r="AR51" s="3080" t="n"/>
      <c r="AS51" s="1975" t="n"/>
      <c r="AT51" s="3283" t="n"/>
      <c r="AU51" s="3081" t="n"/>
      <c r="AV51" s="3080" t="n"/>
      <c r="AW51" s="3080" t="n"/>
      <c r="AX51" s="3080" t="n"/>
      <c r="AY51" s="3080" t="n"/>
      <c r="AZ51" s="3080" t="n"/>
      <c r="BA51" s="1975" t="n"/>
      <c r="BB51" s="1039" t="n"/>
      <c r="BC51" s="3081" t="n"/>
      <c r="BD51" s="3080" t="n"/>
      <c r="BE51" s="3080" t="n"/>
      <c r="BF51" s="3080" t="n"/>
      <c r="BG51" s="3080" t="n"/>
      <c r="BH51" s="3080" t="n"/>
      <c r="BI51" s="1975" t="n"/>
      <c r="BJ51" s="3283" t="n"/>
      <c r="BK51" s="3081" t="n"/>
      <c r="BL51" s="3080" t="n"/>
      <c r="BM51" s="3080" t="n"/>
      <c r="BN51" s="3080" t="n"/>
      <c r="BO51" s="3080" t="n"/>
      <c r="BP51" s="3080" t="n"/>
      <c r="BQ51" s="3080" t="n"/>
      <c r="BR51" s="1975" t="n"/>
      <c r="BS51" s="1039" t="n"/>
      <c r="BT51" s="3081" t="n"/>
      <c r="BU51" s="3080" t="n"/>
      <c r="BV51" s="3080" t="n"/>
      <c r="BW51" s="3080" t="n"/>
      <c r="BX51" s="3080" t="n"/>
      <c r="BY51" s="3080" t="n"/>
      <c r="BZ51" s="1975" t="n"/>
      <c r="CA51" s="1395" t="n"/>
      <c r="CB51" s="3081" t="n"/>
      <c r="CC51" s="3080" t="n"/>
      <c r="CD51" s="3080" t="n"/>
      <c r="CE51" s="3080" t="n"/>
      <c r="CF51" s="3080" t="n"/>
      <c r="CG51" s="3080" t="n"/>
      <c r="CH51" s="1975" t="n"/>
      <c r="CI51" s="1395" t="n"/>
      <c r="CJ51" s="3081" t="n"/>
      <c r="CK51" s="3080" t="n"/>
      <c r="CL51" s="3080" t="n"/>
      <c r="CM51" s="3080" t="n"/>
      <c r="CN51" s="3080" t="n"/>
      <c r="CO51" s="3080" t="n"/>
      <c r="CP51" s="1975" t="n"/>
      <c r="CQ51" s="1039" t="n"/>
      <c r="CR51" s="3080">
        <f>+SUMIF($D$5:$CQ$5,CR$5,$D51:$CQ51)</f>
        <v/>
      </c>
      <c r="CS51" s="3080">
        <f>+SUMIF($D$5:$CQ$5,CS$5,$D51:$CQ51)</f>
        <v/>
      </c>
      <c r="CT51" s="3080">
        <f>SUMIF($D$5:$CQ$5,CT$5,$D51:$CQ51)+SUMIF($D$5:$BI$5,CR$5,$D51:$BI51)</f>
        <v/>
      </c>
      <c r="CU51" s="3080">
        <f>+CR51-CS51</f>
        <v/>
      </c>
      <c r="CV51" s="3080">
        <f>+CR51-CT51</f>
        <v/>
      </c>
      <c r="CW51" s="3080">
        <f>+SUMIF($D$5:$CQ$5,CW$5,$D51:$CQ51)</f>
        <v/>
      </c>
      <c r="CX51" s="641" t="n"/>
      <c r="CY51" s="1479" t="n"/>
      <c r="CZ51" s="3284" t="n"/>
      <c r="DA51" s="3080" t="n"/>
      <c r="DB51" s="3080" t="n"/>
      <c r="DC51" s="3080" t="n"/>
      <c r="DD51" s="3080" t="n"/>
      <c r="DE51" s="1975" t="n"/>
      <c r="DF51" s="1975" t="n"/>
      <c r="DG51" s="1975" t="n"/>
      <c r="DH51" s="1975" t="n"/>
      <c r="DI51" s="3242" t="n"/>
      <c r="DJ51" s="2953" t="n"/>
      <c r="DK51" s="323" t="n"/>
      <c r="DL51" s="2953" t="n"/>
      <c r="DM51" s="2878">
        <f>(CS51-CZ51)*10^6</f>
        <v/>
      </c>
      <c r="DN51" s="2878">
        <f>(CT51-DC51)*10^6</f>
        <v/>
      </c>
      <c r="DO51" s="2878">
        <f>(CW51-DD51)*10^6</f>
        <v/>
      </c>
      <c r="DP51" s="323" t="n"/>
      <c r="DQ51" s="323" t="n"/>
      <c r="DR51" s="323" t="n"/>
      <c r="DS51" s="323" t="n"/>
      <c r="DT51" s="323" t="n"/>
      <c r="DU51" s="323" t="n"/>
      <c r="DV51" s="323" t="n"/>
      <c r="DW51" s="323" t="n"/>
      <c r="DX51" s="323" t="n"/>
      <c r="DY51" s="323" t="n"/>
      <c r="DZ51" s="323" t="n"/>
      <c r="EA51" s="323" t="n"/>
      <c r="EB51" s="323" t="n"/>
      <c r="EC51" s="323" t="n"/>
      <c r="ED51" s="323" t="n"/>
      <c r="EE51" s="323" t="n"/>
      <c r="EF51" s="323" t="n"/>
      <c r="EG51" s="323" t="n"/>
      <c r="EH51" s="323" t="n"/>
      <c r="EI51" s="323" t="n"/>
      <c r="EJ51" s="323" t="n"/>
      <c r="EK51" s="323" t="n"/>
      <c r="EL51" s="323" t="n"/>
      <c r="EM51" s="323" t="n"/>
      <c r="EN51" s="323" t="n"/>
      <c r="EO51" s="323" t="n"/>
      <c r="EP51" s="323" t="n"/>
      <c r="EQ51" s="323" t="n"/>
      <c r="ER51" s="323" t="n"/>
      <c r="ES51" s="323" t="n"/>
      <c r="ET51" s="323" t="n"/>
      <c r="EU51" s="323" t="n"/>
      <c r="EV51" s="323" t="n"/>
      <c r="EW51" s="323" t="n"/>
      <c r="EX51" s="323" t="n"/>
      <c r="EY51" s="323" t="n"/>
      <c r="EZ51" s="323" t="n"/>
      <c r="FA51" s="323" t="n"/>
      <c r="FB51" s="323" t="n"/>
      <c r="FC51" s="323" t="n"/>
      <c r="FD51" s="323" t="n"/>
      <c r="FE51" s="323" t="n"/>
      <c r="FF51" s="323" t="n"/>
      <c r="FG51" s="323" t="n"/>
      <c r="FH51" s="323" t="n"/>
      <c r="FI51" s="323" t="n"/>
      <c r="FJ51" s="323" t="n"/>
      <c r="FK51" s="323" t="n"/>
      <c r="FL51" s="323" t="n"/>
      <c r="FM51" s="323" t="n"/>
      <c r="FN51" s="323" t="n"/>
      <c r="FO51" s="323" t="n"/>
      <c r="FP51" s="323" t="n"/>
      <c r="FQ51" s="323" t="n"/>
      <c r="FR51" s="323" t="n"/>
      <c r="FS51" s="323" t="n"/>
      <c r="FT51" s="323" t="n"/>
      <c r="FU51" s="323" t="n"/>
      <c r="FV51" s="323" t="n"/>
      <c r="FW51" s="323" t="n"/>
      <c r="FX51" s="323" t="n"/>
      <c r="FY51" s="323" t="n"/>
      <c r="FZ51" s="323" t="n"/>
      <c r="GA51" s="323" t="n"/>
      <c r="GB51" s="323" t="n"/>
      <c r="GC51" s="323" t="n"/>
      <c r="GD51" s="323" t="n"/>
      <c r="GE51" s="323" t="n"/>
      <c r="GF51" s="323" t="n"/>
      <c r="GG51" s="323" t="n"/>
      <c r="GH51" s="323" t="n"/>
      <c r="GI51" s="323" t="n"/>
      <c r="GJ51" s="323" t="n"/>
      <c r="GK51" s="323" t="n"/>
      <c r="GL51" s="323" t="n"/>
      <c r="GM51" s="323" t="n"/>
      <c r="GN51" s="323" t="n"/>
      <c r="GO51" s="323" t="n"/>
      <c r="GP51" s="323" t="n"/>
      <c r="GQ51" s="323" t="n"/>
      <c r="GR51" s="323" t="n"/>
      <c r="GS51" s="323" t="n"/>
      <c r="GT51" s="323" t="n"/>
      <c r="GU51" s="323" t="n"/>
      <c r="GV51" s="323" t="n"/>
      <c r="GW51" s="323" t="n"/>
      <c r="GX51" s="323" t="n"/>
      <c r="GY51" s="323" t="n"/>
      <c r="GZ51" s="323" t="n"/>
      <c r="HA51" s="323" t="n"/>
      <c r="HB51" s="323" t="n"/>
      <c r="HC51" s="323" t="n"/>
      <c r="HD51" s="323" t="n"/>
      <c r="HE51" s="323" t="n"/>
      <c r="HF51" s="323" t="n"/>
      <c r="HG51" s="323" t="n"/>
      <c r="HH51" s="323" t="n"/>
      <c r="HI51" s="323" t="n"/>
      <c r="HJ51" s="323" t="n"/>
      <c r="HK51" s="323" t="n"/>
      <c r="HL51" s="323" t="n"/>
    </row>
    <row customFormat="1" customHeight="1" ht="12.75" outlineLevel="1" r="52" s="642">
      <c r="A52" s="636" t="n"/>
      <c r="B52" s="637" t="inlineStr">
        <is>
          <t>dont CA Internet 3G</t>
        </is>
      </c>
      <c r="C52" s="2486" t="inlineStr">
        <is>
          <t>CA45</t>
        </is>
      </c>
      <c r="D52" s="3080" t="n"/>
      <c r="E52" s="3080" t="n"/>
      <c r="F52" s="3080" t="n"/>
      <c r="G52" s="3080" t="n"/>
      <c r="H52" s="1975" t="n"/>
      <c r="I52" s="1039" t="n"/>
      <c r="J52" s="3080" t="n"/>
      <c r="K52" s="3080" t="n"/>
      <c r="L52" s="3080" t="n"/>
      <c r="M52" s="3080" t="n"/>
      <c r="N52" s="1975" t="n"/>
      <c r="O52" s="3283" t="n"/>
      <c r="P52" s="3080" t="n"/>
      <c r="Q52" s="3080" t="n"/>
      <c r="R52" s="3080" t="n"/>
      <c r="S52" s="3080" t="n"/>
      <c r="T52" s="1975" t="n"/>
      <c r="U52" s="1039" t="n"/>
      <c r="V52" s="3080" t="n"/>
      <c r="W52" s="3080" t="n"/>
      <c r="X52" s="3080" t="n"/>
      <c r="Y52" s="3080" t="n"/>
      <c r="Z52" s="3081" t="n"/>
      <c r="AA52" s="3080" t="n"/>
      <c r="AB52" s="1975" t="n"/>
      <c r="AC52" s="1039" t="n"/>
      <c r="AD52" s="3080" t="n"/>
      <c r="AE52" s="3080" t="n"/>
      <c r="AF52" s="3080" t="n"/>
      <c r="AG52" s="3080" t="n"/>
      <c r="AH52" s="3081" t="n"/>
      <c r="AI52" s="3080" t="n"/>
      <c r="AJ52" s="1975" t="n"/>
      <c r="AK52" s="1039" t="n"/>
      <c r="AL52" s="3080" t="n">
        <v>3165.760364</v>
      </c>
      <c r="AM52" s="3080" t="n"/>
      <c r="AN52" s="3080" t="n">
        <v>3402.275533235866</v>
      </c>
      <c r="AO52" s="3080" t="n"/>
      <c r="AP52" s="3080" t="n"/>
      <c r="AQ52" s="3081" t="n"/>
      <c r="AR52" s="3080" t="n"/>
      <c r="AS52" s="1975" t="n"/>
      <c r="AT52" s="3283" t="n"/>
      <c r="AU52" s="3081" t="n"/>
      <c r="AV52" s="3080" t="n"/>
      <c r="AW52" s="3080" t="n"/>
      <c r="AX52" s="3080" t="n"/>
      <c r="AY52" s="3080" t="n"/>
      <c r="AZ52" s="3080" t="n"/>
      <c r="BA52" s="1975" t="n"/>
      <c r="BB52" s="1039" t="n"/>
      <c r="BC52" s="3081" t="n"/>
      <c r="BD52" s="3080" t="n"/>
      <c r="BE52" s="3080" t="n"/>
      <c r="BF52" s="3080" t="n"/>
      <c r="BG52" s="3080" t="n"/>
      <c r="BH52" s="3080" t="n"/>
      <c r="BI52" s="1975" t="n"/>
      <c r="BJ52" s="3283" t="n"/>
      <c r="BK52" s="3081" t="n"/>
      <c r="BL52" s="3080" t="n"/>
      <c r="BM52" s="3080" t="n"/>
      <c r="BN52" s="3080" t="n"/>
      <c r="BO52" s="3080" t="n"/>
      <c r="BP52" s="3080" t="n"/>
      <c r="BQ52" s="3080" t="n"/>
      <c r="BR52" s="1975" t="n"/>
      <c r="BS52" s="1039" t="n"/>
      <c r="BT52" s="3081" t="n"/>
      <c r="BU52" s="3080" t="n"/>
      <c r="BV52" s="3080" t="n"/>
      <c r="BW52" s="3080" t="n"/>
      <c r="BX52" s="3080" t="n"/>
      <c r="BY52" s="3080" t="n"/>
      <c r="BZ52" s="1975" t="n"/>
      <c r="CA52" s="1395" t="n"/>
      <c r="CB52" s="3081" t="n"/>
      <c r="CC52" s="3080" t="n"/>
      <c r="CD52" s="3080" t="n"/>
      <c r="CE52" s="3080" t="n"/>
      <c r="CF52" s="3080" t="n"/>
      <c r="CG52" s="3080" t="n"/>
      <c r="CH52" s="1975" t="n"/>
      <c r="CI52" s="1395" t="n"/>
      <c r="CJ52" s="3081" t="n"/>
      <c r="CK52" s="3080" t="n"/>
      <c r="CL52" s="3080" t="n"/>
      <c r="CM52" s="3080" t="n"/>
      <c r="CN52" s="3080" t="n"/>
      <c r="CO52" s="3080" t="n"/>
      <c r="CP52" s="1975" t="n"/>
      <c r="CQ52" s="1039" t="n"/>
      <c r="CR52" s="3080">
        <f>+SUMIF($D$5:$CQ$5,CR$5,$D52:$CQ52)</f>
        <v/>
      </c>
      <c r="CS52" s="3080">
        <f>+SUMIF($D$5:$CQ$5,CS$5,$D52:$CQ52)</f>
        <v/>
      </c>
      <c r="CT52" s="3080">
        <f>SUMIF($D$5:$CQ$5,CT$5,$D52:$CQ52)+SUMIF($D$5:$BI$5,CR$5,$D52:$BI52)</f>
        <v/>
      </c>
      <c r="CU52" s="3080">
        <f>+CR52-CS52</f>
        <v/>
      </c>
      <c r="CV52" s="3080">
        <f>+CR52-CT52</f>
        <v/>
      </c>
      <c r="CW52" s="3080">
        <f>+SUMIF($D$5:$CQ$5,CW$5,$D52:$CQ52)</f>
        <v/>
      </c>
      <c r="CX52" s="641">
        <f>+CR52/CW52-1</f>
        <v/>
      </c>
      <c r="CY52" s="1479" t="n"/>
      <c r="CZ52" s="3284" t="n"/>
      <c r="DA52" s="3080" t="n">
        <v>41836.03064670206</v>
      </c>
      <c r="DB52" s="3080" t="n"/>
      <c r="DC52" s="3080" t="n"/>
      <c r="DD52" s="3080" t="n"/>
      <c r="DE52" s="1975">
        <f>(CZ52-DD52)/DD52</f>
        <v/>
      </c>
      <c r="DF52" s="1975">
        <f>(DA52-DD52)/DD52</f>
        <v/>
      </c>
      <c r="DG52" s="1975">
        <f>(DB52-DD52)/DD52</f>
        <v/>
      </c>
      <c r="DH52" s="1975">
        <f>(DC52-DD52)/DD52</f>
        <v/>
      </c>
      <c r="DI52" s="3242" t="n"/>
      <c r="DJ52" s="2953" t="n"/>
      <c r="DK52" s="323" t="n"/>
      <c r="DL52" s="2953" t="n"/>
      <c r="DM52" s="2878">
        <f>(CS52-CZ52)*10^6</f>
        <v/>
      </c>
      <c r="DN52" s="2878">
        <f>(CT52-DC52)*10^6</f>
        <v/>
      </c>
      <c r="DO52" s="2878">
        <f>(CW52-DD52)*10^6</f>
        <v/>
      </c>
      <c r="DP52" s="323" t="n"/>
      <c r="DQ52" s="323" t="n"/>
      <c r="DR52" s="323" t="n"/>
      <c r="DS52" s="323" t="n"/>
      <c r="DT52" s="323" t="n"/>
      <c r="DU52" s="323" t="n"/>
      <c r="DV52" s="323" t="n"/>
      <c r="DW52" s="323" t="n"/>
      <c r="DX52" s="323" t="n"/>
      <c r="DY52" s="323" t="n"/>
      <c r="DZ52" s="323" t="n"/>
      <c r="EA52" s="323" t="n"/>
      <c r="EB52" s="323" t="n"/>
      <c r="EC52" s="323" t="n"/>
      <c r="ED52" s="323" t="n"/>
      <c r="EE52" s="323" t="n"/>
      <c r="EF52" s="323" t="n"/>
      <c r="EG52" s="323" t="n"/>
      <c r="EH52" s="323" t="n"/>
      <c r="EI52" s="323" t="n"/>
      <c r="EJ52" s="323" t="n"/>
      <c r="EK52" s="323" t="n"/>
      <c r="EL52" s="323" t="n"/>
      <c r="EM52" s="323" t="n"/>
      <c r="EN52" s="323" t="n"/>
      <c r="EO52" s="323" t="n"/>
      <c r="EP52" s="323" t="n"/>
      <c r="EQ52" s="323" t="n"/>
      <c r="ER52" s="323" t="n"/>
      <c r="ES52" s="323" t="n"/>
      <c r="ET52" s="323" t="n"/>
      <c r="EU52" s="323" t="n"/>
      <c r="EV52" s="323" t="n"/>
      <c r="EW52" s="323" t="n"/>
      <c r="EX52" s="323" t="n"/>
      <c r="EY52" s="323" t="n"/>
      <c r="EZ52" s="323" t="n"/>
      <c r="FA52" s="323" t="n"/>
      <c r="FB52" s="323" t="n"/>
      <c r="FC52" s="323" t="n"/>
      <c r="FD52" s="323" t="n"/>
      <c r="FE52" s="323" t="n"/>
      <c r="FF52" s="323" t="n"/>
      <c r="FG52" s="323" t="n"/>
      <c r="FH52" s="323" t="n"/>
      <c r="FI52" s="323" t="n"/>
      <c r="FJ52" s="323" t="n"/>
      <c r="FK52" s="323" t="n"/>
      <c r="FL52" s="323" t="n"/>
      <c r="FM52" s="323" t="n"/>
      <c r="FN52" s="323" t="n"/>
      <c r="FO52" s="323" t="n"/>
      <c r="FP52" s="323" t="n"/>
      <c r="FQ52" s="323" t="n"/>
      <c r="FR52" s="323" t="n"/>
      <c r="FS52" s="323" t="n"/>
      <c r="FT52" s="323" t="n"/>
      <c r="FU52" s="323" t="n"/>
      <c r="FV52" s="323" t="n"/>
      <c r="FW52" s="323" t="n"/>
      <c r="FX52" s="323" t="n"/>
      <c r="FY52" s="323" t="n"/>
      <c r="FZ52" s="323" t="n"/>
      <c r="GA52" s="323" t="n"/>
      <c r="GB52" s="323" t="n"/>
      <c r="GC52" s="323" t="n"/>
      <c r="GD52" s="323" t="n"/>
      <c r="GE52" s="323" t="n"/>
      <c r="GF52" s="323" t="n"/>
      <c r="GG52" s="323" t="n"/>
      <c r="GH52" s="323" t="n"/>
      <c r="GI52" s="323" t="n"/>
      <c r="GJ52" s="323" t="n"/>
      <c r="GK52" s="323" t="n"/>
      <c r="GL52" s="323" t="n"/>
      <c r="GM52" s="323" t="n"/>
      <c r="GN52" s="323" t="n"/>
      <c r="GO52" s="323" t="n"/>
      <c r="GP52" s="323" t="n"/>
      <c r="GQ52" s="323" t="n"/>
      <c r="GR52" s="323" t="n"/>
      <c r="GS52" s="323" t="n"/>
      <c r="GT52" s="323" t="n"/>
      <c r="GU52" s="323" t="n"/>
      <c r="GV52" s="323" t="n"/>
      <c r="GW52" s="323" t="n"/>
      <c r="GX52" s="323" t="n"/>
      <c r="GY52" s="323" t="n"/>
      <c r="GZ52" s="323" t="n"/>
      <c r="HA52" s="323" t="n"/>
      <c r="HB52" s="323" t="n"/>
      <c r="HC52" s="323" t="n"/>
      <c r="HD52" s="323" t="n"/>
      <c r="HE52" s="323" t="n"/>
      <c r="HF52" s="323" t="n"/>
      <c r="HG52" s="323" t="n"/>
      <c r="HH52" s="323" t="n"/>
      <c r="HI52" s="323" t="n"/>
      <c r="HJ52" s="323" t="n"/>
      <c r="HK52" s="323" t="n"/>
      <c r="HL52" s="323" t="n"/>
    </row>
    <row customFormat="1" customHeight="1" ht="15" r="53" s="21">
      <c r="A53" s="143" t="n"/>
      <c r="B53" s="144" t="inlineStr">
        <is>
          <t xml:space="preserve">Postpayé </t>
        </is>
      </c>
      <c r="C53" s="2486" t="inlineStr">
        <is>
          <t>CA46</t>
        </is>
      </c>
      <c r="D53" s="2883" t="n">
        <v>283.302398</v>
      </c>
      <c r="E53" s="2883" t="n">
        <v>292.509360884889</v>
      </c>
      <c r="F53" s="2883" t="n">
        <v>-9.206962884889037</v>
      </c>
      <c r="G53" s="2883" t="n">
        <v>286.374594</v>
      </c>
      <c r="H53" s="3285" t="n">
        <v>-0.01072789299179244</v>
      </c>
      <c r="I53" s="1034" t="n"/>
      <c r="J53" s="2883" t="n">
        <v>275.732277</v>
      </c>
      <c r="K53" s="2883" t="n">
        <v>288.832617580882</v>
      </c>
      <c r="L53" s="2883" t="n">
        <v>-13.100340580882</v>
      </c>
      <c r="M53" s="2883" t="n">
        <v>276.536101</v>
      </c>
      <c r="N53" s="2905" t="n">
        <v>-0.002906759721762242</v>
      </c>
      <c r="O53" s="3256" t="n"/>
      <c r="P53" s="2883" t="n">
        <v>266.05768</v>
      </c>
      <c r="Q53" s="2883" t="n">
        <v>295.316807297394</v>
      </c>
      <c r="R53" s="2883" t="n">
        <v>-29.259127297394</v>
      </c>
      <c r="S53" s="2883" t="n">
        <v>316.3217610000038</v>
      </c>
      <c r="T53" s="258" t="n">
        <v>-0.1589017487797912</v>
      </c>
      <c r="U53" s="1034" t="n"/>
      <c r="V53" s="2883" t="n">
        <v>279.466554</v>
      </c>
      <c r="W53" s="2883" t="n">
        <v>298.469628491411</v>
      </c>
      <c r="X53" s="2883" t="n">
        <v>280.047769274954</v>
      </c>
      <c r="Y53" s="2883" t="n">
        <v>-19.00307449141104</v>
      </c>
      <c r="Z53" s="3257" t="n">
        <v>-0.5812152749540473</v>
      </c>
      <c r="AA53" s="2883" t="n">
        <v>284.5313159999999</v>
      </c>
      <c r="AB53" s="258" t="n">
        <v>-0.01780036753493919</v>
      </c>
      <c r="AC53" s="1034" t="n"/>
      <c r="AD53" s="2883" t="n">
        <v>277.321057305085</v>
      </c>
      <c r="AE53" s="2883" t="n">
        <v>281.422100154947</v>
      </c>
      <c r="AF53" s="2883" t="n">
        <v>281.433392610574</v>
      </c>
      <c r="AG53" s="2883" t="n">
        <v>-4.101042849861983</v>
      </c>
      <c r="AH53" s="3257" t="n">
        <v>-4.112335305489012</v>
      </c>
      <c r="AI53" s="2883" t="n">
        <v>277.0121519999999</v>
      </c>
      <c r="AJ53" s="258" t="n">
        <v>0.001115132685894249</v>
      </c>
      <c r="AK53" s="1034" t="n"/>
      <c r="AL53" s="2883" t="n">
        <v>265.902046</v>
      </c>
      <c r="AM53" s="2883" t="n">
        <v>294.6528370844843</v>
      </c>
      <c r="AN53" s="2883" t="n">
        <v>281.3209239927252</v>
      </c>
      <c r="AO53" s="2883" t="n">
        <v>0</v>
      </c>
      <c r="AP53" s="2883" t="n">
        <v>-28.75079108448432</v>
      </c>
      <c r="AQ53" s="3257" t="n">
        <v>-15.41887799272519</v>
      </c>
      <c r="AR53" s="2883" t="n">
        <v>264.137877</v>
      </c>
      <c r="AS53" s="258" t="n">
        <v>0.006678970165266973</v>
      </c>
      <c r="AT53" s="3256" t="n"/>
      <c r="AU53" s="3257" t="n"/>
      <c r="AV53" s="2883" t="n"/>
      <c r="AW53" s="2883" t="n"/>
      <c r="AX53" s="2883" t="n"/>
      <c r="AY53" s="2883" t="n"/>
      <c r="AZ53" s="2883" t="n"/>
      <c r="BA53" s="258" t="n"/>
      <c r="BB53" s="1034" t="n"/>
      <c r="BC53" s="3257" t="n"/>
      <c r="BD53" s="2883" t="n"/>
      <c r="BE53" s="2883" t="n"/>
      <c r="BF53" s="2883" t="n"/>
      <c r="BG53" s="2883" t="n"/>
      <c r="BH53" s="2883" t="n"/>
      <c r="BI53" s="258" t="n"/>
      <c r="BJ53" s="3256" t="n"/>
      <c r="BK53" s="3257" t="n"/>
      <c r="BL53" s="2883" t="n"/>
      <c r="BM53" s="2883" t="n"/>
      <c r="BN53" s="2883" t="n"/>
      <c r="BO53" s="2883" t="n"/>
      <c r="BP53" s="2883" t="n"/>
      <c r="BQ53" s="2883" t="n"/>
      <c r="BR53" s="258" t="n"/>
      <c r="BS53" s="1034" t="n"/>
      <c r="BT53" s="3257" t="n"/>
      <c r="BU53" s="2883" t="n"/>
      <c r="BV53" s="2883" t="n"/>
      <c r="BW53" s="2883" t="n"/>
      <c r="BX53" s="2883" t="n"/>
      <c r="BY53" s="2883" t="n"/>
      <c r="BZ53" s="258" t="n"/>
      <c r="CA53" s="1034" t="n"/>
      <c r="CB53" s="3257" t="n"/>
      <c r="CC53" s="2883" t="n"/>
      <c r="CD53" s="2883" t="n"/>
      <c r="CE53" s="2883" t="n"/>
      <c r="CF53" s="2883" t="n"/>
      <c r="CG53" s="2883" t="n"/>
      <c r="CH53" s="258" t="n"/>
      <c r="CI53" s="1034" t="n"/>
      <c r="CJ53" s="3257" t="n"/>
      <c r="CK53" s="2883" t="n"/>
      <c r="CL53" s="2883" t="n"/>
      <c r="CM53" s="2883" t="n"/>
      <c r="CN53" s="2883" t="n"/>
      <c r="CO53" s="2883" t="n"/>
      <c r="CP53" s="258" t="n"/>
      <c r="CQ53" s="1034" t="n"/>
      <c r="CR53" s="2883" t="n">
        <v>1647.782012305085</v>
      </c>
      <c r="CS53" s="2883" t="n">
        <v>1751.203351494007</v>
      </c>
      <c r="CT53" s="2883" t="n"/>
      <c r="CU53" s="2883" t="n">
        <v>-103.4213391889223</v>
      </c>
      <c r="CV53" s="2883">
        <f>+CR53-CT53</f>
        <v/>
      </c>
      <c r="CW53" s="2883" t="n">
        <v>1440.775924000004</v>
      </c>
      <c r="CX53" s="261">
        <f>IFERROR(CR53/CW53-1, "-")</f>
        <v/>
      </c>
      <c r="CY53" s="19" t="n"/>
      <c r="CZ53" s="3258" t="n">
        <v>3522.787398853581</v>
      </c>
      <c r="DA53" s="2883" t="n">
        <v>3355.200132547684</v>
      </c>
      <c r="DB53" s="2883" t="n"/>
      <c r="DC53" s="2883" t="n"/>
      <c r="DD53" s="2883" t="n">
        <v>3393.746657000004</v>
      </c>
      <c r="DE53" s="258">
        <f>(CZ53-DD53)/DD53</f>
        <v/>
      </c>
      <c r="DF53" s="258">
        <f>(DA53-DD53)/DD53</f>
        <v/>
      </c>
      <c r="DG53" s="258">
        <f>(DB53-DD53)/DD53</f>
        <v/>
      </c>
      <c r="DH53" s="258">
        <f>(DC53-DD53)/DD53</f>
        <v/>
      </c>
      <c r="DI53" s="3242" t="n"/>
      <c r="DJ53" s="2949" t="n"/>
      <c r="DL53" s="2949" t="n"/>
      <c r="DM53" s="2878">
        <f>(CS53-CZ53)*10^6</f>
        <v/>
      </c>
      <c r="DN53" s="2878">
        <f>(CT53-DC53)*10^6</f>
        <v/>
      </c>
      <c r="DO53" s="2878">
        <f>(CW53-DD53)*10^6</f>
        <v/>
      </c>
    </row>
    <row customHeight="1" ht="13.5" r="54" s="3">
      <c r="A54" s="140" t="n"/>
      <c r="B54" s="3286" t="inlineStr">
        <is>
          <t>Redevance d'abonnement</t>
        </is>
      </c>
      <c r="C54" s="2486" t="inlineStr">
        <is>
          <t>CA47</t>
        </is>
      </c>
      <c r="D54" s="2890" t="n">
        <v>210.729966</v>
      </c>
      <c r="E54" s="2890" t="n">
        <v>216.243761225611</v>
      </c>
      <c r="F54" s="2890" t="n">
        <v>-5.513795225611005</v>
      </c>
      <c r="G54" s="2890" t="n">
        <v>201.054859</v>
      </c>
      <c r="H54" s="27" t="n">
        <v>0.04812172681685833</v>
      </c>
      <c r="I54" s="1040" t="n"/>
      <c r="J54" s="2890" t="n">
        <v>204.27607</v>
      </c>
      <c r="K54" s="2890" t="n">
        <v>216.899697668297</v>
      </c>
      <c r="L54" s="2890" t="n">
        <v>-12.62362766829699</v>
      </c>
      <c r="M54" s="2890" t="n">
        <v>213.380372</v>
      </c>
      <c r="N54" s="27" t="n">
        <v>-0.04266700781644528</v>
      </c>
      <c r="O54" s="3287" t="n"/>
      <c r="P54" s="2890" t="n">
        <v>202.280722</v>
      </c>
      <c r="Q54" s="2890" t="n">
        <v>217.555634110983</v>
      </c>
      <c r="R54" s="2890" t="n">
        <v>-15.274912110983</v>
      </c>
      <c r="S54" s="2890" t="n">
        <v>233.121555</v>
      </c>
      <c r="T54" s="27" t="n">
        <v>-0.132295072414046</v>
      </c>
      <c r="U54" s="1040" t="n"/>
      <c r="V54" s="2890" t="n">
        <v>205.385126</v>
      </c>
      <c r="W54" s="2890" t="n">
        <v>218.266231923893</v>
      </c>
      <c r="X54" s="2890" t="n">
        <v>218.940932169382</v>
      </c>
      <c r="Y54" s="2890" t="n">
        <v>-12.88110592389299</v>
      </c>
      <c r="Z54" s="3288" t="n">
        <v>-13.55580616938198</v>
      </c>
      <c r="AA54" s="2890" t="n">
        <v>209.666493</v>
      </c>
      <c r="AB54" s="27" t="n">
        <v>-0.02041989131758881</v>
      </c>
      <c r="AC54" s="1040" t="n"/>
      <c r="AD54" s="2890" t="n">
        <v>209.400012</v>
      </c>
      <c r="AE54" s="2890" t="n">
        <v>219.140813847474</v>
      </c>
      <c r="AF54" s="2890" t="n">
        <v>219.444013177576</v>
      </c>
      <c r="AG54" s="2890" t="n">
        <v>-9.740801847473989</v>
      </c>
      <c r="AH54" s="3288" t="n">
        <v>-10.04400117757601</v>
      </c>
      <c r="AI54" s="2890" t="n">
        <v>210.906538</v>
      </c>
      <c r="AJ54" s="27" t="n">
        <v>-0.007143097669167431</v>
      </c>
      <c r="AK54" s="1040" t="n"/>
      <c r="AL54" s="2890" t="n">
        <v>214.01683</v>
      </c>
      <c r="AM54" s="2890" t="n">
        <v>220.1247185115031</v>
      </c>
      <c r="AN54" s="2890" t="n">
        <v>220.009979311794</v>
      </c>
      <c r="AO54" s="2890" t="n">
        <v>0</v>
      </c>
      <c r="AP54" s="2890" t="n">
        <v>-6.107888511503091</v>
      </c>
      <c r="AQ54" s="3288" t="n">
        <v>-5.993149311793957</v>
      </c>
      <c r="AR54" s="2890" t="n">
        <v>211.448099</v>
      </c>
      <c r="AS54" s="27" t="n">
        <v>0.01214828136147017</v>
      </c>
      <c r="AT54" s="3287" t="n"/>
      <c r="AU54" s="3288" t="n"/>
      <c r="AV54" s="2890" t="n"/>
      <c r="AW54" s="2890" t="n"/>
      <c r="AX54" s="2890" t="n"/>
      <c r="AY54" s="2890" t="n"/>
      <c r="AZ54" s="2890" t="n"/>
      <c r="BA54" s="27" t="n"/>
      <c r="BB54" s="1040" t="n"/>
      <c r="BC54" s="3288" t="n"/>
      <c r="BD54" s="2890" t="n"/>
      <c r="BE54" s="2890" t="n"/>
      <c r="BF54" s="2890" t="n"/>
      <c r="BG54" s="2890" t="n"/>
      <c r="BH54" s="2890" t="n"/>
      <c r="BI54" s="27" t="n"/>
      <c r="BJ54" s="3287" t="n"/>
      <c r="BK54" s="3288" t="n"/>
      <c r="BL54" s="2890" t="n"/>
      <c r="BM54" s="2890" t="n"/>
      <c r="BN54" s="2890" t="n"/>
      <c r="BO54" s="2890" t="n"/>
      <c r="BP54" s="2890" t="n"/>
      <c r="BQ54" s="2890" t="n"/>
      <c r="BR54" s="27" t="n"/>
      <c r="BS54" s="1040" t="n"/>
      <c r="BT54" s="3288" t="n"/>
      <c r="BU54" s="2890" t="n"/>
      <c r="BV54" s="2890" t="n"/>
      <c r="BW54" s="2890" t="n"/>
      <c r="BX54" s="2890" t="n"/>
      <c r="BY54" s="2890" t="n"/>
      <c r="BZ54" s="27" t="n"/>
      <c r="CA54" s="1040" t="n"/>
      <c r="CB54" s="3288" t="n"/>
      <c r="CC54" s="2890" t="n"/>
      <c r="CD54" s="2890" t="n"/>
      <c r="CE54" s="2890" t="n"/>
      <c r="CF54" s="2890" t="n"/>
      <c r="CG54" s="2890" t="n"/>
      <c r="CH54" s="27" t="n"/>
      <c r="CI54" s="1040" t="n"/>
      <c r="CJ54" s="3288" t="n"/>
      <c r="CK54" s="2890" t="n"/>
      <c r="CL54" s="2890" t="n"/>
      <c r="CM54" s="2890" t="n"/>
      <c r="CN54" s="2890" t="n"/>
      <c r="CO54" s="2890" t="n"/>
      <c r="CP54" s="27" t="n"/>
      <c r="CQ54" s="1040" t="n"/>
      <c r="CR54" s="2890" t="n">
        <v>1246.088726</v>
      </c>
      <c r="CS54" s="2890" t="n">
        <v>1308.230857287761</v>
      </c>
      <c r="CT54" s="2891" t="n"/>
      <c r="CU54" s="2890" t="n">
        <v>-62.142131287761</v>
      </c>
      <c r="CV54" s="2890">
        <f>+CR54-CT54</f>
        <v/>
      </c>
      <c r="CW54" s="2890" t="n">
        <v>1068.129817</v>
      </c>
      <c r="CX54" s="188">
        <f>IFERROR(CR54/CW54-1, "-")</f>
        <v/>
      </c>
      <c r="CY54" s="15" t="n"/>
      <c r="CZ54" s="3289" t="n">
        <v>2654.833996472654</v>
      </c>
      <c r="DA54" s="2890" t="n">
        <v>2610.613890834245</v>
      </c>
      <c r="DB54" s="2890" t="n"/>
      <c r="DC54" s="2890" t="n"/>
      <c r="DD54" s="2890" t="n">
        <v>2541.433163</v>
      </c>
      <c r="DE54" s="27">
        <f>(CZ54-DD54)/DD54</f>
        <v/>
      </c>
      <c r="DF54" s="27">
        <f>(DA54-DD54)/DD54</f>
        <v/>
      </c>
      <c r="DG54" s="27">
        <f>(DB54-DD54)/DD54</f>
        <v/>
      </c>
      <c r="DH54" s="27">
        <f>(DC54-DD54)/DD54</f>
        <v/>
      </c>
      <c r="DI54" s="3242" t="n"/>
      <c r="DL54" s="2949" t="n"/>
      <c r="DM54" s="2878">
        <f>(CS54-CZ54)*10^6</f>
        <v/>
      </c>
      <c r="DN54" s="2878">
        <f>(CT54-DC54)*10^6</f>
        <v/>
      </c>
      <c r="DO54" s="2878">
        <f>(CW54-DD54)*10^6</f>
        <v/>
      </c>
    </row>
    <row customFormat="1" customHeight="1" ht="15" outlineLevel="1" r="55" s="428">
      <c r="A55" s="3259" t="inlineStr">
        <is>
          <t>Consumer Postpaid</t>
        </is>
      </c>
      <c r="B55" s="141" t="n"/>
      <c r="C55" s="2486" t="inlineStr">
        <is>
          <t>CA48</t>
        </is>
      </c>
      <c r="D55" s="3260" t="n">
        <v>10.744112</v>
      </c>
      <c r="E55" s="3260" t="n">
        <v>9.66703946275525</v>
      </c>
      <c r="F55" s="3260" t="n"/>
      <c r="G55" s="3260" t="n">
        <v>-10.210921</v>
      </c>
      <c r="H55" s="427" t="n"/>
      <c r="I55" s="1035" t="n"/>
      <c r="J55" s="3260" t="n">
        <v>8.377122999999999</v>
      </c>
      <c r="K55" s="3260" t="n">
        <v>9.69139659486282</v>
      </c>
      <c r="L55" s="3260" t="n"/>
      <c r="M55" s="3260" t="n">
        <v>12.944075</v>
      </c>
      <c r="N55" s="427" t="n"/>
      <c r="O55" s="3261" t="n"/>
      <c r="P55" s="3260" t="n">
        <v>11.147391</v>
      </c>
      <c r="Q55" s="3260" t="n">
        <v>9.715753726970391</v>
      </c>
      <c r="R55" s="3260" t="n"/>
      <c r="S55" s="3260" t="n">
        <v>32.80881</v>
      </c>
      <c r="T55" s="427" t="n"/>
      <c r="U55" s="1035" t="n"/>
      <c r="V55" s="3260" t="n">
        <v>7.867374</v>
      </c>
      <c r="W55" s="3260" t="n">
        <v>9.74214062008692</v>
      </c>
      <c r="X55" s="3260" t="n">
        <v>8.893764121743081</v>
      </c>
      <c r="Y55" s="3260" t="n"/>
      <c r="Z55" s="3262" t="n"/>
      <c r="AA55" s="3260" t="n">
        <v>10.199999</v>
      </c>
      <c r="AB55" s="427" t="n"/>
      <c r="AC55" s="1035" t="n"/>
      <c r="AD55" s="3260" t="n">
        <v>12.190486</v>
      </c>
      <c r="AE55" s="3260" t="n">
        <v>9.774616796230349</v>
      </c>
      <c r="AF55" s="3260" t="n">
        <v>8.926240297886521</v>
      </c>
      <c r="AG55" s="3260" t="n"/>
      <c r="AH55" s="3262" t="n"/>
      <c r="AI55" s="3260" t="n">
        <v>12.206783</v>
      </c>
      <c r="AJ55" s="427" t="n"/>
      <c r="AK55" s="1035" t="n"/>
      <c r="AL55" s="3260" t="n">
        <v>10.219515</v>
      </c>
      <c r="AM55" s="3260" t="n">
        <v>9.811152494391706</v>
      </c>
      <c r="AN55" s="3260" t="n">
        <v>8.962775996047869</v>
      </c>
      <c r="AO55" s="3260" t="n"/>
      <c r="AP55" s="3260" t="n"/>
      <c r="AQ55" s="3262" t="n"/>
      <c r="AR55" s="3260" t="n"/>
      <c r="AS55" s="427" t="n"/>
      <c r="AT55" s="3261" t="n"/>
      <c r="AU55" s="3262" t="n"/>
      <c r="AV55" s="3260" t="n"/>
      <c r="AW55" s="3260" t="n"/>
      <c r="AX55" s="3260" t="n"/>
      <c r="AY55" s="3260" t="n"/>
      <c r="AZ55" s="3260" t="n"/>
      <c r="BA55" s="427" t="n"/>
      <c r="BB55" s="1035" t="n"/>
      <c r="BC55" s="3262" t="n"/>
      <c r="BD55" s="3260" t="n"/>
      <c r="BE55" s="3260" t="n"/>
      <c r="BF55" s="3260" t="n"/>
      <c r="BG55" s="3260" t="n"/>
      <c r="BH55" s="3260" t="n"/>
      <c r="BI55" s="427" t="n"/>
      <c r="BJ55" s="3261" t="n"/>
      <c r="BK55" s="3262" t="n"/>
      <c r="BL55" s="3260" t="n"/>
      <c r="BM55" s="3260" t="n"/>
      <c r="BN55" s="3260" t="n"/>
      <c r="BO55" s="3260" t="n"/>
      <c r="BP55" s="3260" t="n"/>
      <c r="BQ55" s="3260" t="n"/>
      <c r="BR55" s="427" t="n"/>
      <c r="BS55" s="1035" t="n"/>
      <c r="BT55" s="3262" t="n"/>
      <c r="BU55" s="3260" t="n"/>
      <c r="BV55" s="3260" t="n"/>
      <c r="BW55" s="3260" t="n"/>
      <c r="BX55" s="3260" t="n"/>
      <c r="BY55" s="3260" t="n"/>
      <c r="BZ55" s="427" t="n"/>
      <c r="CA55" s="1393" t="n"/>
      <c r="CB55" s="3262" t="n"/>
      <c r="CC55" s="3260" t="n"/>
      <c r="CD55" s="3260" t="n"/>
      <c r="CE55" s="3260" t="n"/>
      <c r="CF55" s="3260" t="n"/>
      <c r="CG55" s="3260" t="n"/>
      <c r="CH55" s="427" t="n"/>
      <c r="CI55" s="1393" t="n"/>
      <c r="CJ55" s="3262" t="n"/>
      <c r="CK55" s="3260" t="n"/>
      <c r="CL55" s="3260" t="n"/>
      <c r="CM55" s="3260" t="n"/>
      <c r="CN55" s="3260" t="n"/>
      <c r="CO55" s="3260" t="n"/>
      <c r="CP55" s="427" t="n"/>
      <c r="CQ55" s="1035" t="n"/>
      <c r="CR55" s="3260">
        <f>+SUMIF($D$5:$CQ$5,CR$5,$D55:$CQ55)</f>
        <v/>
      </c>
      <c r="CS55" s="3260">
        <f>+SUMIF($D$5:$CQ$5,CS$5,$D55:$CQ55)</f>
        <v/>
      </c>
      <c r="CT55" s="3263">
        <f>SUMIF($D$5:$CQ$5,CT$5,$D55:$CQ55)+SUMIF($D$5:$BI$5,CR$5,$D55:$BI55)</f>
        <v/>
      </c>
      <c r="CU55" s="3260">
        <f>+CR55-CS55</f>
        <v/>
      </c>
      <c r="CV55" s="3260">
        <f>+CR55-CT55</f>
        <v/>
      </c>
      <c r="CW55" s="3260">
        <f>+SUMIF($D$5:$CQ$5,CW$5,$D55:$CQ55)</f>
        <v/>
      </c>
      <c r="CX55" s="561">
        <f>+CR55/CW55-1</f>
        <v/>
      </c>
      <c r="CY55" s="2302" t="n"/>
      <c r="CZ55" s="3264" t="n">
        <v>118.2290916188878</v>
      </c>
      <c r="DA55" s="3260" t="n">
        <v>111.7881393492048</v>
      </c>
      <c r="DB55" s="3260" t="n"/>
      <c r="DC55" s="3260" t="n"/>
      <c r="DD55" s="3260" t="n">
        <v>125.389873</v>
      </c>
      <c r="DE55" s="427">
        <f>(CZ55-DD55)/DD55</f>
        <v/>
      </c>
      <c r="DF55" s="427">
        <f>(DA55-DD55)/DD55</f>
        <v/>
      </c>
      <c r="DG55" s="427">
        <f>(DB55-DD55)/DD55</f>
        <v/>
      </c>
      <c r="DH55" s="427">
        <f>(DC55-DD55)/DD55</f>
        <v/>
      </c>
      <c r="DI55" s="3242" t="n"/>
      <c r="DJ55" s="2949" t="n"/>
      <c r="DL55" s="2949" t="n"/>
      <c r="DM55" s="2878">
        <f>(CS55-CZ55)*10^6</f>
        <v/>
      </c>
      <c r="DN55" s="2878">
        <f>(CT55-DC55)*10^6</f>
        <v/>
      </c>
      <c r="DO55" s="2878">
        <f>(CW55-DD55)*10^6</f>
        <v/>
      </c>
    </row>
    <row customFormat="1" customHeight="1" ht="15" outlineLevel="1" r="56" s="430">
      <c r="A56" s="3259" t="inlineStr">
        <is>
          <t>Business Postpaid</t>
        </is>
      </c>
      <c r="B56" s="141" t="n"/>
      <c r="C56" s="2486" t="inlineStr">
        <is>
          <t>CA49</t>
        </is>
      </c>
      <c r="D56" s="3260" t="n">
        <v>14.508871</v>
      </c>
      <c r="E56" s="3260" t="n">
        <v>18.5032608556544</v>
      </c>
      <c r="F56" s="3263" t="n"/>
      <c r="G56" s="3260" t="n">
        <v>20.653505</v>
      </c>
      <c r="H56" s="429" t="n"/>
      <c r="I56" s="1041" t="n"/>
      <c r="J56" s="3260" t="n">
        <v>14.707985</v>
      </c>
      <c r="K56" s="3260" t="n">
        <v>18.5333403598267</v>
      </c>
      <c r="L56" s="3263" t="n"/>
      <c r="M56" s="3260" t="n">
        <v>20.636356</v>
      </c>
      <c r="N56" s="429" t="n"/>
      <c r="O56" s="3290" t="n"/>
      <c r="P56" s="3260" t="n">
        <v>14.380717</v>
      </c>
      <c r="Q56" s="3260" t="n">
        <v>18.5634198639989</v>
      </c>
      <c r="R56" s="3263" t="n"/>
      <c r="S56" s="3260" t="n">
        <v>20.542765</v>
      </c>
      <c r="T56" s="429" t="n"/>
      <c r="U56" s="1041" t="n"/>
      <c r="V56" s="3260" t="n">
        <v>15.03903</v>
      </c>
      <c r="W56" s="3260" t="n">
        <v>18.5960059935189</v>
      </c>
      <c r="X56" s="3260" t="n">
        <v>7.55810616824032</v>
      </c>
      <c r="Y56" s="3263" t="n"/>
      <c r="Z56" s="3291" t="n"/>
      <c r="AA56" s="3260" t="n">
        <v>20.468296</v>
      </c>
      <c r="AB56" s="429" t="n"/>
      <c r="AC56" s="1041" t="n"/>
      <c r="AD56" s="3260" t="n">
        <v>14.192589</v>
      </c>
      <c r="AE56" s="3260" t="n">
        <v>18.6361119990819</v>
      </c>
      <c r="AF56" s="3260" t="n">
        <v>7.59821217380333</v>
      </c>
      <c r="AG56" s="3263" t="n"/>
      <c r="AH56" s="3291" t="n"/>
      <c r="AI56" s="3260" t="n">
        <v>19.646177</v>
      </c>
      <c r="AJ56" s="429" t="n"/>
      <c r="AK56" s="1041" t="n"/>
      <c r="AL56" s="3260" t="n">
        <v>14.139861</v>
      </c>
      <c r="AM56" s="3260" t="n">
        <v>18.68123125534026</v>
      </c>
      <c r="AN56" s="3260" t="n">
        <v>7.643331430061709</v>
      </c>
      <c r="AO56" s="3260" t="n"/>
      <c r="AP56" s="3263" t="n"/>
      <c r="AQ56" s="3291" t="n"/>
      <c r="AR56" s="3260" t="n"/>
      <c r="AS56" s="429" t="n"/>
      <c r="AT56" s="3290" t="n"/>
      <c r="AU56" s="3262" t="n"/>
      <c r="AV56" s="3260" t="n"/>
      <c r="AW56" s="3260" t="n"/>
      <c r="AX56" s="3263" t="n"/>
      <c r="AY56" s="3263" t="n"/>
      <c r="AZ56" s="3260" t="n"/>
      <c r="BA56" s="429" t="n"/>
      <c r="BB56" s="1041" t="n"/>
      <c r="BC56" s="3262" t="n"/>
      <c r="BD56" s="3260" t="n"/>
      <c r="BE56" s="3260" t="n"/>
      <c r="BF56" s="3263" t="n"/>
      <c r="BG56" s="3263" t="n"/>
      <c r="BH56" s="3260" t="n"/>
      <c r="BI56" s="429" t="n"/>
      <c r="BJ56" s="3290" t="n"/>
      <c r="BK56" s="3262" t="n"/>
      <c r="BL56" s="3260" t="n"/>
      <c r="BM56" s="3260" t="n"/>
      <c r="BN56" s="3260" t="n"/>
      <c r="BO56" s="3263" t="n"/>
      <c r="BP56" s="3263" t="n"/>
      <c r="BQ56" s="3260" t="n"/>
      <c r="BR56" s="429" t="n"/>
      <c r="BS56" s="1041" t="n"/>
      <c r="BT56" s="3262" t="n"/>
      <c r="BU56" s="3260" t="n"/>
      <c r="BV56" s="3260" t="n"/>
      <c r="BW56" s="3263" t="n"/>
      <c r="BX56" s="3263" t="n"/>
      <c r="BY56" s="3260" t="n"/>
      <c r="BZ56" s="429" t="n"/>
      <c r="CA56" s="1396" t="n"/>
      <c r="CB56" s="3262" t="n"/>
      <c r="CC56" s="3260" t="n"/>
      <c r="CD56" s="3260" t="n"/>
      <c r="CE56" s="3263" t="n"/>
      <c r="CF56" s="3263" t="n"/>
      <c r="CG56" s="3260" t="n"/>
      <c r="CH56" s="429" t="n"/>
      <c r="CI56" s="1396" t="n"/>
      <c r="CJ56" s="3262" t="n"/>
      <c r="CK56" s="3260" t="n"/>
      <c r="CL56" s="3260" t="n"/>
      <c r="CM56" s="3263" t="n"/>
      <c r="CN56" s="3263" t="n"/>
      <c r="CO56" s="3260" t="n"/>
      <c r="CP56" s="429" t="n"/>
      <c r="CQ56" s="1041" t="n"/>
      <c r="CR56" s="3263">
        <f>+SUMIF($D$5:$CQ$5,CR$5,$D56:$CQ56)</f>
        <v/>
      </c>
      <c r="CS56" s="3263">
        <f>+SUMIF($D$5:$CQ$5,CS$5,$D56:$CQ56)</f>
        <v/>
      </c>
      <c r="CT56" s="3263">
        <f>SUMIF($D$5:$CQ$5,CT$5,$D56:$CQ56)+SUMIF($D$5:$BI$5,CR$5,$D56:$BI56)</f>
        <v/>
      </c>
      <c r="CU56" s="3263">
        <f>+CR56-CS56</f>
        <v/>
      </c>
      <c r="CV56" s="3263">
        <f>+CR56-CT56</f>
        <v/>
      </c>
      <c r="CW56" s="3263">
        <f>+SUMIF($D$5:$CQ$5,CW$5,$D56:$CQ56)</f>
        <v/>
      </c>
      <c r="CX56" s="562">
        <f>+CR56/CW56-1</f>
        <v/>
      </c>
      <c r="CY56" s="190" t="n"/>
      <c r="CZ56" s="3264" t="n">
        <v>224.7863916489191</v>
      </c>
      <c r="DA56" s="3260" t="n">
        <v>113.442845141932</v>
      </c>
      <c r="DB56" s="3260" t="n"/>
      <c r="DC56" s="3260" t="n"/>
      <c r="DD56" s="3260" t="n">
        <v>210.460108</v>
      </c>
      <c r="DE56" s="429">
        <f>(CZ56-DD56)/DD56</f>
        <v/>
      </c>
      <c r="DF56" s="429">
        <f>(DA56-DD56)/DD56</f>
        <v/>
      </c>
      <c r="DG56" s="429">
        <f>(DB56-DD56)/DD56</f>
        <v/>
      </c>
      <c r="DH56" s="429">
        <f>(DC56-DD56)/DD56</f>
        <v/>
      </c>
      <c r="DI56" s="3242" t="n"/>
      <c r="DJ56" s="2949" t="n"/>
      <c r="DL56" s="2949" t="n"/>
      <c r="DM56" s="2878">
        <f>(CS56-CZ56)*10^6</f>
        <v/>
      </c>
      <c r="DN56" s="2878">
        <f>(CT56-DC56)*10^6</f>
        <v/>
      </c>
      <c r="DO56" s="2878">
        <f>(CW56-DD56)*10^6</f>
        <v/>
      </c>
    </row>
    <row customFormat="1" customHeight="1" ht="14.25" outlineLevel="1" r="57" s="430">
      <c r="A57" s="3259" t="inlineStr">
        <is>
          <t>Business Prepaid</t>
        </is>
      </c>
      <c r="B57" s="141" t="n"/>
      <c r="C57" s="2486" t="inlineStr">
        <is>
          <t>CA50</t>
        </is>
      </c>
      <c r="D57" s="3260" t="n">
        <v>185.476983</v>
      </c>
      <c r="E57" s="3260" t="n">
        <v>188.073460907201</v>
      </c>
      <c r="F57" s="3263" t="n"/>
      <c r="G57" s="3260" t="n">
        <v>190.612275</v>
      </c>
      <c r="H57" s="429" t="n"/>
      <c r="I57" s="1041" t="n"/>
      <c r="J57" s="3260" t="n">
        <v>181.190962</v>
      </c>
      <c r="K57" s="3260" t="n">
        <v>188.674960713607</v>
      </c>
      <c r="L57" s="3263" t="n"/>
      <c r="M57" s="3260" t="n">
        <v>179.799941</v>
      </c>
      <c r="N57" s="429" t="n"/>
      <c r="O57" s="3290" t="n"/>
      <c r="P57" s="3260" t="n">
        <v>176.752614</v>
      </c>
      <c r="Q57" s="3260" t="n">
        <v>189.276460520013</v>
      </c>
      <c r="R57" s="3263" t="n"/>
      <c r="S57" s="3260" t="n">
        <v>179.76998</v>
      </c>
      <c r="T57" s="429" t="n"/>
      <c r="U57" s="1041" t="n"/>
      <c r="V57" s="3260" t="n">
        <v>182.478722</v>
      </c>
      <c r="W57" s="3260" t="n">
        <v>189.928085310287</v>
      </c>
      <c r="X57" s="3260" t="n">
        <v>202.489061879399</v>
      </c>
      <c r="Y57" s="3263" t="n"/>
      <c r="Z57" s="3291" t="n"/>
      <c r="AA57" s="3260" t="n">
        <v>178.998198</v>
      </c>
      <c r="AB57" s="429" t="n"/>
      <c r="AC57" s="1041" t="n"/>
      <c r="AD57" s="3260" t="n">
        <v>183.016937</v>
      </c>
      <c r="AE57" s="3260" t="n">
        <v>190.730085052162</v>
      </c>
      <c r="AF57" s="3260" t="n">
        <v>202.919560705886</v>
      </c>
      <c r="AG57" s="3263" t="n"/>
      <c r="AH57" s="3291" t="n"/>
      <c r="AI57" s="3260" t="n">
        <v>179.053578</v>
      </c>
      <c r="AJ57" s="429" t="n"/>
      <c r="AK57" s="1041" t="n"/>
      <c r="AL57" s="3260" t="n">
        <v>189.657454</v>
      </c>
      <c r="AM57" s="3260" t="n">
        <v>191.6323347617711</v>
      </c>
      <c r="AN57" s="3260" t="n">
        <v>203.4038718856844</v>
      </c>
      <c r="AO57" s="3260" t="n"/>
      <c r="AP57" s="3263" t="n"/>
      <c r="AQ57" s="3291" t="n"/>
      <c r="AR57" s="3260" t="n"/>
      <c r="AS57" s="429" t="n"/>
      <c r="AT57" s="3290" t="n"/>
      <c r="AU57" s="3262" t="n"/>
      <c r="AV57" s="3260" t="n"/>
      <c r="AW57" s="3260" t="n"/>
      <c r="AX57" s="3263" t="n"/>
      <c r="AY57" s="3263" t="n"/>
      <c r="AZ57" s="3260" t="n"/>
      <c r="BA57" s="429" t="n"/>
      <c r="BB57" s="1041" t="n"/>
      <c r="BC57" s="3262" t="n"/>
      <c r="BD57" s="3260" t="n"/>
      <c r="BE57" s="3260" t="n"/>
      <c r="BF57" s="3263" t="n"/>
      <c r="BG57" s="3263" t="n"/>
      <c r="BH57" s="3260" t="n"/>
      <c r="BI57" s="429" t="n"/>
      <c r="BJ57" s="3290" t="n"/>
      <c r="BK57" s="3262" t="n"/>
      <c r="BL57" s="3260" t="n"/>
      <c r="BM57" s="3260" t="n"/>
      <c r="BN57" s="3260" t="n"/>
      <c r="BO57" s="3263" t="n"/>
      <c r="BP57" s="3263" t="n"/>
      <c r="BQ57" s="3260" t="n"/>
      <c r="BR57" s="429" t="n"/>
      <c r="BS57" s="1041" t="n"/>
      <c r="BT57" s="3262" t="n"/>
      <c r="BU57" s="3260" t="n"/>
      <c r="BV57" s="3260" t="n"/>
      <c r="BW57" s="3263" t="n"/>
      <c r="BX57" s="3263" t="n"/>
      <c r="BY57" s="3260" t="n"/>
      <c r="BZ57" s="429" t="n"/>
      <c r="CA57" s="1396" t="n"/>
      <c r="CB57" s="3262" t="n"/>
      <c r="CC57" s="3260" t="n"/>
      <c r="CD57" s="3260" t="n"/>
      <c r="CE57" s="3263" t="n"/>
      <c r="CF57" s="3263" t="n"/>
      <c r="CG57" s="3260" t="n"/>
      <c r="CH57" s="429" t="n"/>
      <c r="CI57" s="1396" t="n"/>
      <c r="CJ57" s="3262" t="n"/>
      <c r="CK57" s="3260" t="n"/>
      <c r="CL57" s="3260" t="n"/>
      <c r="CM57" s="3263" t="n"/>
      <c r="CN57" s="3263" t="n"/>
      <c r="CO57" s="3260" t="n"/>
      <c r="CP57" s="429" t="n"/>
      <c r="CQ57" s="1041" t="n"/>
      <c r="CR57" s="3263">
        <f>+SUMIF($D$5:$CQ$5,CR$5,$D57:$CQ57)</f>
        <v/>
      </c>
      <c r="CS57" s="3263">
        <f>+SUMIF($D$5:$CQ$5,CS$5,$D57:$CQ57)</f>
        <v/>
      </c>
      <c r="CT57" s="3263">
        <f>SUMIF($D$5:$CQ$5,CT$5,$D57:$CQ57)+SUMIF($D$5:$BI$5,CR$5,$D57:$BI57)</f>
        <v/>
      </c>
      <c r="CU57" s="3263">
        <f>+CR57-CS57</f>
        <v/>
      </c>
      <c r="CV57" s="3263">
        <f>+CR57-CT57</f>
        <v/>
      </c>
      <c r="CW57" s="3263">
        <f>+SUMIF($D$5:$CQ$5,CW$5,$D57:$CQ57)</f>
        <v/>
      </c>
      <c r="CX57" s="562">
        <f>+CR57/CW57-1</f>
        <v/>
      </c>
      <c r="CY57" s="190" t="n"/>
      <c r="CZ57" s="3264" t="n">
        <v>2311.818513204847</v>
      </c>
      <c r="DA57" s="3260" t="n">
        <v>2385.382906343109</v>
      </c>
      <c r="DB57" s="3260" t="n"/>
      <c r="DC57" s="3260" t="n"/>
      <c r="DD57" s="3260" t="n">
        <v>2205.583182</v>
      </c>
      <c r="DE57" s="429">
        <f>(CZ57-DD57)/DD57</f>
        <v/>
      </c>
      <c r="DF57" s="429">
        <f>(DA57-DD57)/DD57</f>
        <v/>
      </c>
      <c r="DG57" s="429">
        <f>(DB57-DD57)/DD57</f>
        <v/>
      </c>
      <c r="DH57" s="429">
        <f>(DC57-DD57)/DD57</f>
        <v/>
      </c>
      <c r="DI57" s="3242" t="n"/>
      <c r="DJ57" s="2949" t="n"/>
      <c r="DL57" s="2949" t="n"/>
      <c r="DM57" s="2878">
        <f>(CS57-CZ57)*10^6</f>
        <v/>
      </c>
      <c r="DN57" s="2878">
        <f>(CT57-DC57)*10^6</f>
        <v/>
      </c>
      <c r="DO57" s="2878">
        <f>(CW57-DD57)*10^6</f>
        <v/>
      </c>
    </row>
    <row customHeight="1" ht="15" r="58" s="3">
      <c r="A58" s="140" t="n"/>
      <c r="B58" s="3286" t="inlineStr">
        <is>
          <t>Trafic sortant</t>
        </is>
      </c>
      <c r="C58" s="2486" t="inlineStr">
        <is>
          <t>CA51</t>
        </is>
      </c>
      <c r="D58" s="2891" t="n">
        <v>72.57243200000001</v>
      </c>
      <c r="E58" s="2891" t="n">
        <v>76.26559965927871</v>
      </c>
      <c r="F58" s="2891" t="n">
        <v>-3.6931676592787</v>
      </c>
      <c r="G58" s="2891" t="n">
        <v>85.31973499999998</v>
      </c>
      <c r="H58" s="37" t="n">
        <v>-0.1494062657367604</v>
      </c>
      <c r="I58" s="1031" t="n"/>
      <c r="J58" s="2891" t="n">
        <v>71.45620700000001</v>
      </c>
      <c r="K58" s="2891" t="n">
        <v>71.9329199125856</v>
      </c>
      <c r="L58" s="2891" t="n">
        <v>-0.4767129125855973</v>
      </c>
      <c r="M58" s="2891" t="n">
        <v>63.15572899999999</v>
      </c>
      <c r="N58" s="37" t="n">
        <v>0.1314287418010804</v>
      </c>
      <c r="O58" s="3058" t="n"/>
      <c r="P58" s="2891" t="n">
        <v>63.7769579999999</v>
      </c>
      <c r="Q58" s="2891" t="n">
        <v>77.761173186411</v>
      </c>
      <c r="R58" s="2891" t="n">
        <v>-13.9842151864111</v>
      </c>
      <c r="S58" s="2891" t="n">
        <v>83.20020600000382</v>
      </c>
      <c r="T58" s="37" t="n">
        <v>-0.2334519219820564</v>
      </c>
      <c r="U58" s="1031" t="n"/>
      <c r="V58" s="2891" t="n">
        <v>74.081428</v>
      </c>
      <c r="W58" s="2891" t="n">
        <v>80.203396567518</v>
      </c>
      <c r="X58" s="2891" t="n">
        <v>61.1068371055717</v>
      </c>
      <c r="Y58" s="2891" t="n">
        <v>-6.121968567517996</v>
      </c>
      <c r="Z58" s="2975" t="n">
        <v>12.9745908944283</v>
      </c>
      <c r="AA58" s="2891" t="n">
        <v>74.86482299999989</v>
      </c>
      <c r="AB58" s="37" t="n">
        <v>-0.01046412679022679</v>
      </c>
      <c r="AC58" s="1031" t="n"/>
      <c r="AD58" s="2891" t="n">
        <v>67.921045305085</v>
      </c>
      <c r="AE58" s="2891" t="n">
        <v>62.2812863074726</v>
      </c>
      <c r="AF58" s="2891" t="n">
        <v>61.9893794329986</v>
      </c>
      <c r="AG58" s="2891" t="n">
        <v>5.639758997612404</v>
      </c>
      <c r="AH58" s="2975" t="n">
        <v>5.931665872086405</v>
      </c>
      <c r="AI58" s="2891" t="n">
        <v>66.10561399999989</v>
      </c>
      <c r="AJ58" s="37" t="n">
        <v>0.02746258895780196</v>
      </c>
      <c r="AK58" s="1031" t="n"/>
      <c r="AL58" s="2891" t="n">
        <v>51.885216</v>
      </c>
      <c r="AM58" s="2891" t="n">
        <v>74.52811857298119</v>
      </c>
      <c r="AN58" s="2891" t="n">
        <v>61.31094468093124</v>
      </c>
      <c r="AO58" s="2891" t="n">
        <v>0</v>
      </c>
      <c r="AP58" s="2891" t="n">
        <v>-22.64290257298119</v>
      </c>
      <c r="AQ58" s="2975" t="n">
        <v>-9.425728680931236</v>
      </c>
      <c r="AR58" s="2891" t="n">
        <v>52.689778</v>
      </c>
      <c r="AS58" s="37" t="n">
        <v>-0.0152697929378256</v>
      </c>
      <c r="AT58" s="3058" t="n"/>
      <c r="AU58" s="2975" t="n"/>
      <c r="AV58" s="2891" t="n"/>
      <c r="AW58" s="2891" t="n"/>
      <c r="AX58" s="2891" t="n"/>
      <c r="AY58" s="2891" t="n"/>
      <c r="AZ58" s="2891" t="n"/>
      <c r="BA58" s="37" t="n"/>
      <c r="BB58" s="1031" t="n"/>
      <c r="BC58" s="2975" t="n"/>
      <c r="BD58" s="2891" t="n"/>
      <c r="BE58" s="2891" t="n"/>
      <c r="BF58" s="2891" t="n"/>
      <c r="BG58" s="2891" t="n"/>
      <c r="BH58" s="2891" t="n"/>
      <c r="BI58" s="37" t="n"/>
      <c r="BJ58" s="3058" t="n"/>
      <c r="BK58" s="2975" t="n"/>
      <c r="BL58" s="2891" t="n"/>
      <c r="BM58" s="2891" t="n"/>
      <c r="BN58" s="2891" t="n"/>
      <c r="BO58" s="2891" t="n"/>
      <c r="BP58" s="2891" t="n"/>
      <c r="BQ58" s="2891" t="n"/>
      <c r="BR58" s="37" t="n"/>
      <c r="BS58" s="1031" t="n"/>
      <c r="BT58" s="2975" t="n"/>
      <c r="BU58" s="2891" t="n"/>
      <c r="BV58" s="2891" t="n"/>
      <c r="BW58" s="2891" t="n"/>
      <c r="BX58" s="2891" t="n"/>
      <c r="BY58" s="2891" t="n"/>
      <c r="BZ58" s="37" t="n"/>
      <c r="CA58" s="1031" t="n"/>
      <c r="CB58" s="2975" t="n"/>
      <c r="CC58" s="2891" t="n"/>
      <c r="CD58" s="2891" t="n"/>
      <c r="CE58" s="2891" t="n"/>
      <c r="CF58" s="2891" t="n"/>
      <c r="CG58" s="2891" t="n"/>
      <c r="CH58" s="37" t="n"/>
      <c r="CI58" s="1031" t="n"/>
      <c r="CJ58" s="2975" t="n"/>
      <c r="CK58" s="2891" t="n"/>
      <c r="CL58" s="2891" t="n"/>
      <c r="CM58" s="2891" t="n"/>
      <c r="CN58" s="2891" t="n"/>
      <c r="CO58" s="2891" t="n"/>
      <c r="CP58" s="37" t="n"/>
      <c r="CQ58" s="1031" t="n"/>
      <c r="CR58" s="2891" t="n">
        <v>401.6932863050849</v>
      </c>
      <c r="CS58" s="2891" t="n">
        <v>442.9724942062471</v>
      </c>
      <c r="CT58" s="2891" t="n"/>
      <c r="CU58" s="2891" t="n">
        <v>-41.27920790116224</v>
      </c>
      <c r="CV58" s="2891">
        <f>+CR58-CT58</f>
        <v/>
      </c>
      <c r="CW58" s="2891" t="n">
        <v>372.6461070000036</v>
      </c>
      <c r="CX58" s="441">
        <f>IFERROR(CR58/CW58-1, "-")</f>
        <v/>
      </c>
      <c r="CY58" s="15" t="n"/>
      <c r="CZ58" s="3245" t="n">
        <v>867.9534023809271</v>
      </c>
      <c r="DA58" s="2891" t="n">
        <v>744.5862417134396</v>
      </c>
      <c r="DB58" s="2891" t="n"/>
      <c r="DC58" s="2891" t="n"/>
      <c r="DD58" s="2891" t="n">
        <v>852.3134940000041</v>
      </c>
      <c r="DE58" s="37">
        <f>(CZ58-DD58)/DD58</f>
        <v/>
      </c>
      <c r="DF58" s="37">
        <f>(DA58-DD58)/DD58</f>
        <v/>
      </c>
      <c r="DG58" s="37">
        <f>(DB58-DD58)/DD58</f>
        <v/>
      </c>
      <c r="DH58" s="37">
        <f>(DC58-DD58)/DD58</f>
        <v/>
      </c>
      <c r="DI58" s="3242" t="n"/>
      <c r="DL58" s="2949" t="n"/>
      <c r="DM58" s="2878">
        <f>(CS58-CZ58)*10^6</f>
        <v/>
      </c>
      <c r="DN58" s="2878">
        <f>(CT58-DC58)*10^6</f>
        <v/>
      </c>
      <c r="DO58" s="2878">
        <f>(CW58-DD58)*10^6</f>
        <v/>
      </c>
    </row>
    <row customFormat="1" customHeight="1" ht="16.5" outlineLevel="1" r="59" s="430">
      <c r="A59" s="3259" t="inlineStr">
        <is>
          <t>Consumer Postpaid</t>
        </is>
      </c>
      <c r="B59" s="141" t="n"/>
      <c r="C59" s="2486" t="inlineStr">
        <is>
          <t>CA52</t>
        </is>
      </c>
      <c r="D59" s="3263" t="n">
        <v>0.597171</v>
      </c>
      <c r="E59" s="3263" t="n">
        <v>1.76869275843791</v>
      </c>
      <c r="F59" s="3263" t="n"/>
      <c r="G59" s="3263" t="n">
        <v>1.55598</v>
      </c>
      <c r="H59" s="429" t="n"/>
      <c r="I59" s="1041" t="n"/>
      <c r="J59" s="3263" t="n">
        <v>0.7861399999999999</v>
      </c>
      <c r="K59" s="3263" t="n">
        <v>1.67225226910438</v>
      </c>
      <c r="L59" s="3263" t="n"/>
      <c r="M59" s="3263" t="n">
        <v>0.7433959999999999</v>
      </c>
      <c r="N59" s="429" t="n"/>
      <c r="O59" s="3290" t="n"/>
      <c r="P59" s="3263" t="n">
        <v>0.866239</v>
      </c>
      <c r="Q59" s="3263" t="n">
        <v>1.77711551674424</v>
      </c>
      <c r="R59" s="3263" t="n"/>
      <c r="S59" s="3263" t="n">
        <v>1.113691</v>
      </c>
      <c r="T59" s="429" t="n"/>
      <c r="U59" s="1041" t="n"/>
      <c r="V59" s="3263" t="n">
        <v>0.36027</v>
      </c>
      <c r="W59" s="3263" t="n">
        <v>1.82790554056183</v>
      </c>
      <c r="X59" s="3263" t="n">
        <v>0.995755027983501</v>
      </c>
      <c r="Y59" s="3263" t="n"/>
      <c r="Z59" s="3291" t="n"/>
      <c r="AA59" s="3263" t="n">
        <v>0.980291</v>
      </c>
      <c r="AB59" s="429" t="n"/>
      <c r="AC59" s="1041" t="n"/>
      <c r="AD59" s="3263" t="n">
        <v>0.475082</v>
      </c>
      <c r="AE59" s="3263" t="n">
        <v>2.01707100395206</v>
      </c>
      <c r="AF59" s="3263" t="n">
        <v>2.06775092555632</v>
      </c>
      <c r="AG59" s="3263" t="n"/>
      <c r="AH59" s="3291" t="n"/>
      <c r="AI59" s="3263" t="n">
        <v>1.14741</v>
      </c>
      <c r="AJ59" s="429" t="n"/>
      <c r="AK59" s="1041" t="n"/>
      <c r="AL59" s="3263" t="n">
        <v>-0.013093</v>
      </c>
      <c r="AM59" s="3263" t="n">
        <v>2.004115902351344</v>
      </c>
      <c r="AN59" s="3263" t="n">
        <v>2.056811545523475</v>
      </c>
      <c r="AO59" s="3263" t="n"/>
      <c r="AP59" s="3263" t="n"/>
      <c r="AQ59" s="3291" t="n"/>
      <c r="AR59" s="3263" t="n"/>
      <c r="AS59" s="429" t="n"/>
      <c r="AT59" s="3290" t="n"/>
      <c r="AU59" s="3291" t="n"/>
      <c r="AV59" s="3263" t="n"/>
      <c r="AW59" s="3263" t="n"/>
      <c r="AX59" s="3263" t="n"/>
      <c r="AY59" s="3263" t="n"/>
      <c r="AZ59" s="3263" t="n"/>
      <c r="BA59" s="429" t="n"/>
      <c r="BB59" s="1041" t="n"/>
      <c r="BC59" s="3291" t="n"/>
      <c r="BD59" s="3263" t="n"/>
      <c r="BE59" s="3263" t="n"/>
      <c r="BF59" s="3263" t="n"/>
      <c r="BG59" s="3263" t="n"/>
      <c r="BH59" s="3263" t="n"/>
      <c r="BI59" s="429" t="n"/>
      <c r="BJ59" s="3290" t="n"/>
      <c r="BK59" s="3291" t="n"/>
      <c r="BL59" s="3263" t="n"/>
      <c r="BM59" s="3263" t="n"/>
      <c r="BN59" s="3263" t="n"/>
      <c r="BO59" s="3263" t="n"/>
      <c r="BP59" s="3263" t="n"/>
      <c r="BQ59" s="3263" t="n"/>
      <c r="BR59" s="429" t="n"/>
      <c r="BS59" s="1041" t="n"/>
      <c r="BT59" s="3291" t="n"/>
      <c r="BU59" s="3263" t="n"/>
      <c r="BV59" s="3263" t="n"/>
      <c r="BW59" s="3263" t="n"/>
      <c r="BX59" s="3263" t="n"/>
      <c r="BY59" s="3263" t="n"/>
      <c r="BZ59" s="429" t="n"/>
      <c r="CA59" s="1396" t="n"/>
      <c r="CB59" s="3291" t="n"/>
      <c r="CC59" s="3263" t="n"/>
      <c r="CD59" s="3263" t="n"/>
      <c r="CE59" s="3263" t="n"/>
      <c r="CF59" s="3263" t="n"/>
      <c r="CG59" s="3263" t="n"/>
      <c r="CH59" s="429" t="n"/>
      <c r="CI59" s="1396" t="n"/>
      <c r="CJ59" s="3291" t="n"/>
      <c r="CK59" s="3263" t="n"/>
      <c r="CL59" s="3263" t="n"/>
      <c r="CM59" s="3263" t="n"/>
      <c r="CN59" s="3263" t="n"/>
      <c r="CO59" s="3263" t="n"/>
      <c r="CP59" s="429" t="n"/>
      <c r="CQ59" s="1041" t="n"/>
      <c r="CR59" s="3263">
        <f>+SUMIF($D$5:$CQ$5,CR$5,$D59:$CQ59)</f>
        <v/>
      </c>
      <c r="CS59" s="3263">
        <f>+SUMIF($D$5:$CQ$5,CS$5,$D59:$CQ59)</f>
        <v/>
      </c>
      <c r="CT59" s="3263">
        <f>SUMIF($D$5:$CQ$5,CT$5,$D59:$CQ59)+SUMIF($D$5:$BI$5,CR$5,$D59:$BI59)</f>
        <v/>
      </c>
      <c r="CU59" s="3263">
        <f>+CR59-CS59</f>
        <v/>
      </c>
      <c r="CV59" s="3263">
        <f>+CR59-CT59</f>
        <v/>
      </c>
      <c r="CW59" s="3263">
        <f>+SUMIF($D$5:$CQ$5,CW$5,$D59:$CQ59)</f>
        <v/>
      </c>
      <c r="CX59" s="562">
        <f>+CR59/CW59-1</f>
        <v/>
      </c>
      <c r="CY59" s="190" t="n"/>
      <c r="CZ59" s="3292" t="n">
        <v>22.96159286804172</v>
      </c>
      <c r="DA59" s="3263" t="n">
        <v>19.01037672457053</v>
      </c>
      <c r="DB59" s="3263" t="n"/>
      <c r="DC59" s="3263" t="n"/>
      <c r="DD59" s="3263" t="n">
        <v>11.725451</v>
      </c>
      <c r="DE59" s="429">
        <f>(CZ59-DD59)/DD59</f>
        <v/>
      </c>
      <c r="DF59" s="429">
        <f>(DA59-DD59)/DD59</f>
        <v/>
      </c>
      <c r="DG59" s="429">
        <f>(DB59-DD59)/DD59</f>
        <v/>
      </c>
      <c r="DH59" s="429">
        <f>(DC59-DD59)/DD59</f>
        <v/>
      </c>
      <c r="DI59" s="3242" t="n"/>
      <c r="DJ59" s="2949" t="n"/>
      <c r="DL59" s="2949" t="n"/>
      <c r="DM59" s="2878">
        <f>(CS59-CZ59)*10^6</f>
        <v/>
      </c>
      <c r="DN59" s="2878">
        <f>(CT59-DC59)*10^6</f>
        <v/>
      </c>
      <c r="DO59" s="2878">
        <f>(CW59-DD59)*10^6</f>
        <v/>
      </c>
    </row>
    <row customFormat="1" customHeight="1" ht="15" outlineLevel="1" r="60" s="424">
      <c r="A60" s="423" t="n"/>
      <c r="B60" s="365" t="inlineStr">
        <is>
          <t xml:space="preserve">    Sortant voix on net</t>
        </is>
      </c>
      <c r="C60" s="2486" t="inlineStr">
        <is>
          <t>CA53</t>
        </is>
      </c>
      <c r="D60" s="3133" t="n">
        <v>0.150395</v>
      </c>
      <c r="E60" s="3133" t="n">
        <v>0.12043360019165</v>
      </c>
      <c r="F60" s="3133" t="n"/>
      <c r="G60" s="3133" t="n">
        <v>0.293624</v>
      </c>
      <c r="H60" s="409" t="n"/>
      <c r="I60" s="901" t="n"/>
      <c r="J60" s="3133" t="n">
        <v>0.138837</v>
      </c>
      <c r="K60" s="3133" t="n">
        <v>0.105661754340548</v>
      </c>
      <c r="L60" s="3133" t="n"/>
      <c r="M60" s="3133" t="n">
        <v>0.226887</v>
      </c>
      <c r="N60" s="409" t="n"/>
      <c r="O60" s="3272" t="n"/>
      <c r="P60" s="3133" t="n">
        <v>0.143348</v>
      </c>
      <c r="Q60" s="3133" t="n">
        <v>0.119447947951214</v>
      </c>
      <c r="R60" s="3133" t="n"/>
      <c r="S60" s="3133" t="n">
        <v>0.203561</v>
      </c>
      <c r="T60" s="409" t="n"/>
      <c r="U60" s="901" t="n"/>
      <c r="V60" s="3133" t="n">
        <v>0.133441</v>
      </c>
      <c r="W60" s="3133" t="n">
        <v>0.134406898481354</v>
      </c>
      <c r="X60" s="3133" t="n">
        <v>0.172270439854907</v>
      </c>
      <c r="Y60" s="3133" t="n"/>
      <c r="Z60" s="3067" t="n"/>
      <c r="AA60" s="3133" t="n">
        <v>0.230471</v>
      </c>
      <c r="AB60" s="409" t="n"/>
      <c r="AC60" s="901" t="n"/>
      <c r="AD60" s="3133" t="n">
        <v>0.087967</v>
      </c>
      <c r="AE60" s="3133" t="n">
        <v>0.184450952515687</v>
      </c>
      <c r="AF60" s="3133" t="n">
        <v>0.236487247193118</v>
      </c>
      <c r="AG60" s="3133" t="n"/>
      <c r="AH60" s="3067" t="n"/>
      <c r="AI60" s="3133" t="n">
        <v>0.255199</v>
      </c>
      <c r="AJ60" s="409" t="n"/>
      <c r="AK60" s="901" t="n"/>
      <c r="AL60" s="3133" t="n">
        <v>-0.002395</v>
      </c>
      <c r="AM60" s="3133" t="n">
        <v>0.1865966160783694</v>
      </c>
      <c r="AN60" s="3133" t="n">
        <v>0.2393229072342685</v>
      </c>
      <c r="AO60" s="3133" t="n"/>
      <c r="AP60" s="3133" t="n"/>
      <c r="AQ60" s="3067" t="n"/>
      <c r="AR60" s="3133" t="n"/>
      <c r="AS60" s="409" t="n"/>
      <c r="AT60" s="3272" t="n"/>
      <c r="AU60" s="3067" t="n"/>
      <c r="AV60" s="3133" t="n"/>
      <c r="AW60" s="3133" t="n"/>
      <c r="AX60" s="3133" t="n"/>
      <c r="AY60" s="3133" t="n"/>
      <c r="AZ60" s="3133" t="n"/>
      <c r="BA60" s="409" t="n"/>
      <c r="BB60" s="901" t="n"/>
      <c r="BC60" s="3067" t="n"/>
      <c r="BD60" s="3133" t="n"/>
      <c r="BE60" s="3133" t="n"/>
      <c r="BF60" s="3133" t="n"/>
      <c r="BG60" s="3133" t="n"/>
      <c r="BH60" s="3133" t="n"/>
      <c r="BI60" s="409" t="n"/>
      <c r="BJ60" s="3272" t="n"/>
      <c r="BK60" s="3067" t="n"/>
      <c r="BL60" s="3133" t="n"/>
      <c r="BM60" s="3133" t="n"/>
      <c r="BN60" s="3133" t="n"/>
      <c r="BO60" s="3133" t="n"/>
      <c r="BP60" s="3133" t="n"/>
      <c r="BQ60" s="3133" t="n"/>
      <c r="BR60" s="409" t="n"/>
      <c r="BS60" s="901" t="n"/>
      <c r="BT60" s="3067" t="n"/>
      <c r="BU60" s="3133" t="n"/>
      <c r="BV60" s="3133" t="n"/>
      <c r="BW60" s="3133" t="n"/>
      <c r="BX60" s="3133" t="n"/>
      <c r="BY60" s="3133" t="n"/>
      <c r="BZ60" s="409" t="n"/>
      <c r="CA60" s="902" t="n"/>
      <c r="CB60" s="3067" t="n"/>
      <c r="CC60" s="3133" t="n"/>
      <c r="CD60" s="3133" t="n"/>
      <c r="CE60" s="3133" t="n"/>
      <c r="CF60" s="3133" t="n"/>
      <c r="CG60" s="3133" t="n"/>
      <c r="CH60" s="409" t="n"/>
      <c r="CI60" s="902" t="n"/>
      <c r="CJ60" s="3067" t="n"/>
      <c r="CK60" s="3133" t="n"/>
      <c r="CL60" s="3133" t="n"/>
      <c r="CM60" s="3133" t="n"/>
      <c r="CN60" s="3133" t="n"/>
      <c r="CO60" s="3133" t="n"/>
      <c r="CP60" s="409" t="n"/>
      <c r="CQ60" s="901" t="n"/>
      <c r="CR60" s="3133">
        <f>+SUMIF($D$5:$CQ$5,CR$5,$D60:$CQ60)</f>
        <v/>
      </c>
      <c r="CS60" s="3133">
        <f>+SUMIF($D$5:$CQ$5,CS$5,$D60:$CQ60)</f>
        <v/>
      </c>
      <c r="CT60" s="3064">
        <f>SUMIF($D$5:$CQ$5,CT$5,$D60:$CQ60)+SUMIF($D$5:$BI$5,CR$5,$D60:$BI60)</f>
        <v/>
      </c>
      <c r="CU60" s="3133">
        <f>+CR60-CS60</f>
        <v/>
      </c>
      <c r="CV60" s="3133">
        <f>+CR60-CT60</f>
        <v/>
      </c>
      <c r="CW60" s="3133">
        <f>+SUMIF($D$5:$CQ$5,CW$5,$D60:$CQ60)</f>
        <v/>
      </c>
      <c r="CX60" s="448">
        <f>+CR60/CW60-1</f>
        <v/>
      </c>
      <c r="CY60" s="2304" t="n"/>
      <c r="CZ60" s="3273" t="n">
        <v>1.928113768502483</v>
      </c>
      <c r="DA60" s="3133" t="n">
        <v>2.384961307817802</v>
      </c>
      <c r="DB60" s="3133" t="n"/>
      <c r="DC60" s="3133" t="n"/>
      <c r="DD60" s="3133" t="n">
        <v>2.412765</v>
      </c>
      <c r="DE60" s="409">
        <f>(CZ60-DD60)/DD60</f>
        <v/>
      </c>
      <c r="DF60" s="409">
        <f>(DA60-DD60)/DD60</f>
        <v/>
      </c>
      <c r="DG60" s="409">
        <f>(DB60-DD60)/DD60</f>
        <v/>
      </c>
      <c r="DH60" s="409">
        <f>(DC60-DD60)/DD60</f>
        <v/>
      </c>
      <c r="DI60" s="3242" t="n"/>
      <c r="DJ60" s="2949" t="n"/>
      <c r="DL60" s="2949" t="n"/>
      <c r="DM60" s="2878">
        <f>(CS60-CZ60)*10^6</f>
        <v/>
      </c>
      <c r="DN60" s="2878">
        <f>(CT60-DC60)*10^6</f>
        <v/>
      </c>
      <c r="DO60" s="2878">
        <f>(CW60-DD60)*10^6</f>
        <v/>
      </c>
    </row>
    <row customFormat="1" customHeight="1" ht="15" outlineLevel="1" r="61" s="424">
      <c r="A61" s="423" t="n"/>
      <c r="B61" s="365" t="inlineStr">
        <is>
          <t xml:space="preserve">    Sortant voix MTN</t>
        </is>
      </c>
      <c r="C61" s="2486" t="inlineStr">
        <is>
          <t>CA54</t>
        </is>
      </c>
      <c r="D61" s="3133" t="n">
        <v>0.314893</v>
      </c>
      <c r="E61" s="3133" t="n">
        <v>0.26936534275089</v>
      </c>
      <c r="F61" s="3133" t="n"/>
      <c r="G61" s="3133" t="n">
        <v>0.588739</v>
      </c>
      <c r="H61" s="409" t="n"/>
      <c r="I61" s="901" t="n"/>
      <c r="J61" s="3133" t="n">
        <v>0.290621</v>
      </c>
      <c r="K61" s="3133" t="n">
        <v>0.239295515818902</v>
      </c>
      <c r="L61" s="3133" t="n"/>
      <c r="M61" s="3133" t="n">
        <v>0.470392</v>
      </c>
      <c r="N61" s="409" t="n"/>
      <c r="O61" s="3272" t="n"/>
      <c r="P61" s="3133" t="n">
        <v>0.300011</v>
      </c>
      <c r="Q61" s="3133" t="n">
        <v>0.276386019746457</v>
      </c>
      <c r="R61" s="3133" t="n"/>
      <c r="S61" s="3133" t="n">
        <v>0.512307</v>
      </c>
      <c r="T61" s="409" t="n"/>
      <c r="U61" s="901" t="n"/>
      <c r="V61" s="3133" t="n">
        <v>0.270128</v>
      </c>
      <c r="W61" s="3133" t="n">
        <v>0.311388830883197</v>
      </c>
      <c r="X61" s="3133" t="n">
        <v>0.358346937332449</v>
      </c>
      <c r="Y61" s="3133" t="n"/>
      <c r="Z61" s="3067" t="n"/>
      <c r="AA61" s="3133" t="n">
        <v>0.47955</v>
      </c>
      <c r="AB61" s="409" t="n"/>
      <c r="AC61" s="901" t="n"/>
      <c r="AD61" s="3133" t="n">
        <v>0.258754</v>
      </c>
      <c r="AE61" s="3133" t="n">
        <v>0.409632954576833</v>
      </c>
      <c r="AF61" s="3133" t="n">
        <v>0.462809864285324</v>
      </c>
      <c r="AG61" s="3133" t="n"/>
      <c r="AH61" s="3067" t="n"/>
      <c r="AI61" s="3133" t="n">
        <v>0.489614</v>
      </c>
      <c r="AJ61" s="409" t="n"/>
      <c r="AK61" s="901" t="n"/>
      <c r="AL61" s="3133" t="n">
        <v>-0.004605</v>
      </c>
      <c r="AM61" s="3133" t="n">
        <v>0.4031176065903172</v>
      </c>
      <c r="AN61" s="3133" t="n">
        <v>0.4518533481551505</v>
      </c>
      <c r="AO61" s="3133" t="n"/>
      <c r="AP61" s="3133" t="n"/>
      <c r="AQ61" s="3067" t="n"/>
      <c r="AR61" s="3133" t="n"/>
      <c r="AS61" s="409" t="n"/>
      <c r="AT61" s="3272" t="n"/>
      <c r="AU61" s="3067" t="n"/>
      <c r="AV61" s="3133" t="n"/>
      <c r="AW61" s="3133" t="n"/>
      <c r="AX61" s="3133" t="n"/>
      <c r="AY61" s="3133" t="n"/>
      <c r="AZ61" s="3133" t="n"/>
      <c r="BA61" s="409" t="n"/>
      <c r="BB61" s="901" t="n"/>
      <c r="BC61" s="3067" t="n"/>
      <c r="BD61" s="3133" t="n"/>
      <c r="BE61" s="3133" t="n"/>
      <c r="BF61" s="3133" t="n"/>
      <c r="BG61" s="3133" t="n"/>
      <c r="BH61" s="3133" t="n"/>
      <c r="BI61" s="409" t="n"/>
      <c r="BJ61" s="3272" t="n"/>
      <c r="BK61" s="3067" t="n"/>
      <c r="BL61" s="3133" t="n"/>
      <c r="BM61" s="3133" t="n"/>
      <c r="BN61" s="3133" t="n"/>
      <c r="BO61" s="3133" t="n"/>
      <c r="BP61" s="3133" t="n"/>
      <c r="BQ61" s="3133" t="n"/>
      <c r="BR61" s="409" t="n"/>
      <c r="BS61" s="901" t="n"/>
      <c r="BT61" s="3067" t="n"/>
      <c r="BU61" s="3133" t="n"/>
      <c r="BV61" s="3133" t="n"/>
      <c r="BW61" s="3133" t="n"/>
      <c r="BX61" s="3133" t="n"/>
      <c r="BY61" s="3133" t="n"/>
      <c r="BZ61" s="409" t="n"/>
      <c r="CA61" s="902" t="n"/>
      <c r="CB61" s="3067" t="n"/>
      <c r="CC61" s="3133" t="n"/>
      <c r="CD61" s="3133" t="n"/>
      <c r="CE61" s="3133" t="n"/>
      <c r="CF61" s="3133" t="n"/>
      <c r="CG61" s="3133" t="n"/>
      <c r="CH61" s="409" t="n"/>
      <c r="CI61" s="902" t="n"/>
      <c r="CJ61" s="3067" t="n"/>
      <c r="CK61" s="3133" t="n"/>
      <c r="CL61" s="3133" t="n"/>
      <c r="CM61" s="3133" t="n"/>
      <c r="CN61" s="3133" t="n"/>
      <c r="CO61" s="3133" t="n"/>
      <c r="CP61" s="409" t="n"/>
      <c r="CQ61" s="901" t="n"/>
      <c r="CR61" s="3133">
        <f>+SUMIF($D$5:$CQ$5,CR$5,$D61:$CQ61)</f>
        <v/>
      </c>
      <c r="CS61" s="3133">
        <f>+SUMIF($D$5:$CQ$5,CS$5,$D61:$CQ61)</f>
        <v/>
      </c>
      <c r="CT61" s="3064">
        <f>SUMIF($D$5:$CQ$5,CT$5,$D61:$CQ61)+SUMIF($D$5:$BI$5,CR$5,$D61:$BI61)</f>
        <v/>
      </c>
      <c r="CU61" s="3133">
        <f>+CR61-CS61</f>
        <v/>
      </c>
      <c r="CV61" s="3133">
        <f>+CR61-CT61</f>
        <v/>
      </c>
      <c r="CW61" s="3133">
        <f>+SUMIF($D$5:$CQ$5,CW$5,$D61:$CQ61)</f>
        <v/>
      </c>
      <c r="CX61" s="448">
        <f>+CR61/CW61-1</f>
        <v/>
      </c>
      <c r="CY61" s="2304" t="n"/>
      <c r="CZ61" s="3273" t="n">
        <v>4.22658219965704</v>
      </c>
      <c r="DA61" s="3133" t="n">
        <v>4.48190461293364</v>
      </c>
      <c r="DB61" s="3133" t="n"/>
      <c r="DC61" s="3133" t="n"/>
      <c r="DD61" s="3133" t="n">
        <v>5.326982</v>
      </c>
      <c r="DE61" s="409">
        <f>(CZ61-DD61)/DD61</f>
        <v/>
      </c>
      <c r="DF61" s="409">
        <f>(DA61-DD61)/DD61</f>
        <v/>
      </c>
      <c r="DG61" s="409">
        <f>(DB61-DD61)/DD61</f>
        <v/>
      </c>
      <c r="DH61" s="409">
        <f>(DC61-DD61)/DD61</f>
        <v/>
      </c>
      <c r="DI61" s="3242" t="n"/>
      <c r="DJ61" s="2949" t="n"/>
      <c r="DL61" s="2949" t="n"/>
      <c r="DM61" s="2878">
        <f>(CS61-CZ61)*10^6</f>
        <v/>
      </c>
      <c r="DN61" s="2878">
        <f>(CT61-DC61)*10^6</f>
        <v/>
      </c>
      <c r="DO61" s="2878">
        <f>(CW61-DD61)*10^6</f>
        <v/>
      </c>
    </row>
    <row customFormat="1" customHeight="1" ht="15" outlineLevel="1" r="62" s="424">
      <c r="A62" s="423" t="n"/>
      <c r="B62" s="365" t="inlineStr">
        <is>
          <t xml:space="preserve">    Sortant voix GLO</t>
        </is>
      </c>
      <c r="C62" s="2486" t="inlineStr">
        <is>
          <t>CA55</t>
        </is>
      </c>
      <c r="D62" s="3133" t="n">
        <v>0</v>
      </c>
      <c r="E62" s="3133" t="n">
        <v>0</v>
      </c>
      <c r="F62" s="3133" t="n"/>
      <c r="G62" s="3133" t="n">
        <v>0</v>
      </c>
      <c r="H62" s="409" t="n"/>
      <c r="I62" s="901" t="n"/>
      <c r="J62" s="3133" t="n">
        <v>0</v>
      </c>
      <c r="K62" s="3133" t="n">
        <v>0</v>
      </c>
      <c r="L62" s="3133" t="n"/>
      <c r="M62" s="3133" t="n">
        <v>0</v>
      </c>
      <c r="N62" s="409" t="n"/>
      <c r="O62" s="3272" t="n"/>
      <c r="P62" s="3133" t="n">
        <v>0</v>
      </c>
      <c r="Q62" s="3133" t="n">
        <v>0</v>
      </c>
      <c r="R62" s="3133" t="n"/>
      <c r="S62" s="3133" t="n">
        <v>0</v>
      </c>
      <c r="T62" s="409" t="n"/>
      <c r="U62" s="901" t="n"/>
      <c r="V62" s="3133" t="n">
        <v>0</v>
      </c>
      <c r="W62" s="3133" t="n">
        <v>0</v>
      </c>
      <c r="X62" s="3133" t="n">
        <v>0</v>
      </c>
      <c r="Y62" s="3133" t="n"/>
      <c r="Z62" s="3067" t="n"/>
      <c r="AA62" s="3133" t="n">
        <v>0</v>
      </c>
      <c r="AB62" s="409" t="n"/>
      <c r="AC62" s="901" t="n"/>
      <c r="AD62" s="3133" t="n">
        <v>0</v>
      </c>
      <c r="AE62" s="3133" t="n">
        <v>0</v>
      </c>
      <c r="AF62" s="3133" t="n">
        <v>0</v>
      </c>
      <c r="AG62" s="3133" t="n"/>
      <c r="AH62" s="3067" t="n"/>
      <c r="AI62" s="3133" t="n">
        <v>0</v>
      </c>
      <c r="AJ62" s="409" t="n"/>
      <c r="AK62" s="901" t="n"/>
      <c r="AL62" s="3133" t="n">
        <v>0</v>
      </c>
      <c r="AM62" s="3133" t="n"/>
      <c r="AN62" s="3133" t="n"/>
      <c r="AO62" s="3133" t="n"/>
      <c r="AP62" s="3133" t="n"/>
      <c r="AQ62" s="3067" t="n"/>
      <c r="AR62" s="3133" t="n"/>
      <c r="AS62" s="409" t="n"/>
      <c r="AT62" s="3272" t="n"/>
      <c r="AU62" s="3067" t="n"/>
      <c r="AV62" s="3133" t="n"/>
      <c r="AW62" s="3133" t="n"/>
      <c r="AX62" s="3133" t="n"/>
      <c r="AY62" s="3133" t="n"/>
      <c r="AZ62" s="3133" t="n"/>
      <c r="BA62" s="409" t="n"/>
      <c r="BB62" s="901" t="n"/>
      <c r="BC62" s="3067" t="n"/>
      <c r="BD62" s="3133" t="n"/>
      <c r="BE62" s="3133" t="n"/>
      <c r="BF62" s="3133" t="n"/>
      <c r="BG62" s="3133" t="n"/>
      <c r="BH62" s="3133" t="n"/>
      <c r="BI62" s="409" t="n"/>
      <c r="BJ62" s="3272" t="n"/>
      <c r="BK62" s="3067" t="n"/>
      <c r="BL62" s="3133" t="n"/>
      <c r="BM62" s="3133" t="n"/>
      <c r="BN62" s="3133" t="n"/>
      <c r="BO62" s="3133" t="n"/>
      <c r="BP62" s="3133" t="n"/>
      <c r="BQ62" s="3133" t="n"/>
      <c r="BR62" s="409" t="n"/>
      <c r="BS62" s="901" t="n"/>
      <c r="BT62" s="3067" t="n"/>
      <c r="BU62" s="3133" t="n"/>
      <c r="BV62" s="3133" t="n"/>
      <c r="BW62" s="3133" t="n"/>
      <c r="BX62" s="3133" t="n"/>
      <c r="BY62" s="3133" t="n"/>
      <c r="BZ62" s="409" t="n"/>
      <c r="CA62" s="902" t="n"/>
      <c r="CB62" s="3067" t="n"/>
      <c r="CC62" s="3133" t="n"/>
      <c r="CD62" s="3133" t="n"/>
      <c r="CE62" s="3133" t="n"/>
      <c r="CF62" s="3133" t="n"/>
      <c r="CG62" s="3133" t="n"/>
      <c r="CH62" s="409" t="n"/>
      <c r="CI62" s="902" t="n"/>
      <c r="CJ62" s="3067" t="n"/>
      <c r="CK62" s="3133" t="n"/>
      <c r="CL62" s="3133" t="n"/>
      <c r="CM62" s="3133" t="n"/>
      <c r="CN62" s="3133" t="n"/>
      <c r="CO62" s="3133" t="n"/>
      <c r="CP62" s="409" t="n"/>
      <c r="CQ62" s="901" t="n"/>
      <c r="CR62" s="3133">
        <f>+SUMIF($D$5:$CQ$5,CR$5,$D62:$CQ62)</f>
        <v/>
      </c>
      <c r="CS62" s="3133">
        <f>+SUMIF($D$5:$CQ$5,CS$5,$D62:$CQ62)</f>
        <v/>
      </c>
      <c r="CT62" s="3064">
        <f>SUMIF($D$5:$CQ$5,CT$5,$D62:$CQ62)+SUMIF($D$5:$BI$5,CR$5,$D62:$BI62)</f>
        <v/>
      </c>
      <c r="CU62" s="3133">
        <f>+CR62-CS62</f>
        <v/>
      </c>
      <c r="CV62" s="3133">
        <f>+CR62-CT62</f>
        <v/>
      </c>
      <c r="CW62" s="3133">
        <f>+SUMIF($D$5:$CQ$5,CW$5,$D62:$CQ62)</f>
        <v/>
      </c>
      <c r="CX62" s="448" t="n"/>
      <c r="CY62" s="2304" t="n"/>
      <c r="CZ62" s="3273" t="n">
        <v>0</v>
      </c>
      <c r="DA62" s="3133" t="n">
        <v>0</v>
      </c>
      <c r="DB62" s="3133" t="n"/>
      <c r="DC62" s="3133" t="n"/>
      <c r="DD62" s="3133" t="n">
        <v>0</v>
      </c>
      <c r="DE62" s="409" t="n"/>
      <c r="DF62" s="409" t="n"/>
      <c r="DG62" s="409" t="n"/>
      <c r="DH62" s="409" t="n"/>
      <c r="DI62" s="3242" t="n"/>
      <c r="DJ62" s="2949" t="n"/>
      <c r="DL62" s="2949" t="n"/>
      <c r="DM62" s="2878">
        <f>(CS62-CZ62)*10^6</f>
        <v/>
      </c>
      <c r="DN62" s="2878">
        <f>(CT62-DC62)*10^6</f>
        <v/>
      </c>
      <c r="DO62" s="2878">
        <f>(CW62-DD62)*10^6</f>
        <v/>
      </c>
    </row>
    <row customFormat="1" customHeight="1" ht="15" outlineLevel="1" r="63" s="424">
      <c r="A63" s="423" t="n"/>
      <c r="B63" s="365" t="inlineStr">
        <is>
          <t xml:space="preserve">    Sortant voix BBCOM</t>
        </is>
      </c>
      <c r="C63" s="2486" t="inlineStr">
        <is>
          <t>CA56</t>
        </is>
      </c>
      <c r="D63" s="3133" t="n">
        <v>0</v>
      </c>
      <c r="E63" s="3133" t="n">
        <v>0</v>
      </c>
      <c r="F63" s="3133" t="n"/>
      <c r="G63" s="3133" t="n">
        <v>0</v>
      </c>
      <c r="H63" s="409" t="n"/>
      <c r="I63" s="901" t="n"/>
      <c r="J63" s="3133" t="n">
        <v>0</v>
      </c>
      <c r="K63" s="3133" t="n">
        <v>0</v>
      </c>
      <c r="L63" s="3133" t="n"/>
      <c r="M63" s="3133" t="n">
        <v>0</v>
      </c>
      <c r="N63" s="409" t="n"/>
      <c r="O63" s="3272" t="n"/>
      <c r="P63" s="3133" t="n">
        <v>0</v>
      </c>
      <c r="Q63" s="3133" t="n">
        <v>0</v>
      </c>
      <c r="R63" s="3133" t="n"/>
      <c r="S63" s="3133" t="n">
        <v>0</v>
      </c>
      <c r="T63" s="409" t="n"/>
      <c r="U63" s="901" t="n"/>
      <c r="V63" s="3133" t="n">
        <v>0</v>
      </c>
      <c r="W63" s="3133" t="n">
        <v>0</v>
      </c>
      <c r="X63" s="3133" t="n">
        <v>0</v>
      </c>
      <c r="Y63" s="3133" t="n"/>
      <c r="Z63" s="3067" t="n"/>
      <c r="AA63" s="3133" t="n">
        <v>0</v>
      </c>
      <c r="AB63" s="409" t="n"/>
      <c r="AC63" s="901" t="n"/>
      <c r="AD63" s="3133" t="n">
        <v>0</v>
      </c>
      <c r="AE63" s="3133" t="n">
        <v>0</v>
      </c>
      <c r="AF63" s="3133" t="n">
        <v>0</v>
      </c>
      <c r="AG63" s="3133" t="n"/>
      <c r="AH63" s="3067" t="n"/>
      <c r="AI63" s="3133" t="n">
        <v>0</v>
      </c>
      <c r="AJ63" s="409" t="n"/>
      <c r="AK63" s="901" t="n"/>
      <c r="AL63" s="3133" t="n">
        <v>0</v>
      </c>
      <c r="AM63" s="3133" t="n"/>
      <c r="AN63" s="3133" t="n"/>
      <c r="AO63" s="3133" t="n"/>
      <c r="AP63" s="3133" t="n"/>
      <c r="AQ63" s="3067" t="n"/>
      <c r="AR63" s="3133" t="n"/>
      <c r="AS63" s="409" t="n"/>
      <c r="AT63" s="3272" t="n"/>
      <c r="AU63" s="3067" t="n"/>
      <c r="AV63" s="3133" t="n"/>
      <c r="AW63" s="3133" t="n"/>
      <c r="AX63" s="3133" t="n"/>
      <c r="AY63" s="3133" t="n"/>
      <c r="AZ63" s="3133" t="n"/>
      <c r="BA63" s="409" t="n"/>
      <c r="BB63" s="901" t="n"/>
      <c r="BC63" s="3067" t="n"/>
      <c r="BD63" s="3133" t="n"/>
      <c r="BE63" s="3133" t="n"/>
      <c r="BF63" s="3133" t="n"/>
      <c r="BG63" s="3133" t="n"/>
      <c r="BH63" s="3133" t="n"/>
      <c r="BI63" s="409" t="n"/>
      <c r="BJ63" s="3272" t="n"/>
      <c r="BK63" s="3067" t="n"/>
      <c r="BL63" s="3133" t="n"/>
      <c r="BM63" s="3133" t="n"/>
      <c r="BN63" s="3133" t="n"/>
      <c r="BO63" s="3133" t="n"/>
      <c r="BP63" s="3133" t="n"/>
      <c r="BQ63" s="3133" t="n"/>
      <c r="BR63" s="409" t="n"/>
      <c r="BS63" s="901" t="n"/>
      <c r="BT63" s="3067" t="n"/>
      <c r="BU63" s="3133" t="n"/>
      <c r="BV63" s="3133" t="n"/>
      <c r="BW63" s="3133" t="n"/>
      <c r="BX63" s="3133" t="n"/>
      <c r="BY63" s="3133" t="n"/>
      <c r="BZ63" s="409" t="n"/>
      <c r="CA63" s="902" t="n"/>
      <c r="CB63" s="3067" t="n"/>
      <c r="CC63" s="3133" t="n"/>
      <c r="CD63" s="3133" t="n"/>
      <c r="CE63" s="3133" t="n"/>
      <c r="CF63" s="3133" t="n"/>
      <c r="CG63" s="3133" t="n"/>
      <c r="CH63" s="409" t="n"/>
      <c r="CI63" s="902" t="n"/>
      <c r="CJ63" s="3067" t="n"/>
      <c r="CK63" s="3133" t="n"/>
      <c r="CL63" s="3133" t="n"/>
      <c r="CM63" s="3133" t="n"/>
      <c r="CN63" s="3133" t="n"/>
      <c r="CO63" s="3133" t="n"/>
      <c r="CP63" s="409" t="n"/>
      <c r="CQ63" s="901" t="n"/>
      <c r="CR63" s="3133">
        <f>+SUMIF($D$5:$CQ$5,CR$5,$D63:$CQ63)</f>
        <v/>
      </c>
      <c r="CS63" s="3133">
        <f>+SUMIF($D$5:$CQ$5,CS$5,$D63:$CQ63)</f>
        <v/>
      </c>
      <c r="CT63" s="3064">
        <f>SUMIF($D$5:$CQ$5,CT$5,$D63:$CQ63)+SUMIF($D$5:$BI$5,CR$5,$D63:$BI63)</f>
        <v/>
      </c>
      <c r="CU63" s="3133">
        <f>+CR63-CS63</f>
        <v/>
      </c>
      <c r="CV63" s="3133">
        <f>+CR63-CT63</f>
        <v/>
      </c>
      <c r="CW63" s="3133">
        <f>+SUMIF($D$5:$CQ$5,CW$5,$D63:$CQ63)</f>
        <v/>
      </c>
      <c r="CX63" s="448" t="n"/>
      <c r="CY63" s="2304" t="n"/>
      <c r="CZ63" s="3273" t="n">
        <v>0</v>
      </c>
      <c r="DA63" s="3133" t="n">
        <v>0</v>
      </c>
      <c r="DB63" s="3133" t="n"/>
      <c r="DC63" s="3133" t="n"/>
      <c r="DD63" s="3133" t="n">
        <v>0</v>
      </c>
      <c r="DE63" s="409" t="n"/>
      <c r="DF63" s="409" t="n"/>
      <c r="DG63" s="409" t="n"/>
      <c r="DH63" s="409" t="n"/>
      <c r="DI63" s="3242" t="n"/>
      <c r="DJ63" s="2949" t="n"/>
      <c r="DL63" s="2949" t="n"/>
      <c r="DM63" s="2878">
        <f>(CS63-CZ63)*10^6</f>
        <v/>
      </c>
      <c r="DN63" s="2878">
        <f>(CT63-DC63)*10^6</f>
        <v/>
      </c>
      <c r="DO63" s="2878">
        <f>(CW63-DD63)*10^6</f>
        <v/>
      </c>
    </row>
    <row customFormat="1" customHeight="1" ht="15" outlineLevel="1" r="64" s="424">
      <c r="A64" s="423" t="n"/>
      <c r="B64" s="365" t="inlineStr">
        <is>
          <t xml:space="preserve">    Sortant voix LIBERCOM</t>
        </is>
      </c>
      <c r="C64" s="2486" t="inlineStr">
        <is>
          <t>CA57</t>
        </is>
      </c>
      <c r="D64" s="3133" t="n">
        <v>0.044706</v>
      </c>
      <c r="E64" s="3133" t="n">
        <v>0.0309274604843443</v>
      </c>
      <c r="F64" s="3133" t="n"/>
      <c r="G64" s="3133" t="n">
        <v>0.019446</v>
      </c>
      <c r="H64" s="409" t="n"/>
      <c r="I64" s="901" t="n"/>
      <c r="J64" s="3133" t="n">
        <v>0.040065</v>
      </c>
      <c r="K64" s="3133" t="n">
        <v>0.0273396811518898</v>
      </c>
      <c r="L64" s="3133" t="n"/>
      <c r="M64" s="3133" t="n">
        <v>0.053445</v>
      </c>
      <c r="N64" s="409" t="n"/>
      <c r="O64" s="3272" t="n"/>
      <c r="P64" s="3133" t="n">
        <v>0.085193</v>
      </c>
      <c r="Q64" s="3133" t="n">
        <v>0.0316304133247359</v>
      </c>
      <c r="R64" s="3133" t="n"/>
      <c r="S64" s="3133" t="n">
        <v>0.013419</v>
      </c>
      <c r="T64" s="409" t="n"/>
      <c r="U64" s="901" t="n"/>
      <c r="V64" s="3133" t="n">
        <v>0.03708</v>
      </c>
      <c r="W64" s="3133" t="n">
        <v>0.0356546904209305</v>
      </c>
      <c r="X64" s="3133" t="n">
        <v>0.0672605161169183</v>
      </c>
      <c r="Y64" s="3133" t="n"/>
      <c r="Z64" s="3067" t="n"/>
      <c r="AA64" s="3133" t="n">
        <v>0.015962</v>
      </c>
      <c r="AB64" s="409" t="n"/>
      <c r="AC64" s="901" t="n"/>
      <c r="AD64" s="3133" t="n">
        <v>0.031553</v>
      </c>
      <c r="AE64" s="3133" t="n">
        <v>0.0468613325837599</v>
      </c>
      <c r="AF64" s="3133" t="n">
        <v>0.09433440976049109</v>
      </c>
      <c r="AG64" s="3133" t="n"/>
      <c r="AH64" s="3067" t="n"/>
      <c r="AI64" s="3133" t="n">
        <v>0.053982</v>
      </c>
      <c r="AJ64" s="409" t="n"/>
      <c r="AK64" s="901" t="n"/>
      <c r="AL64" s="3133" t="n">
        <v>-0.000793</v>
      </c>
      <c r="AM64" s="3133" t="n">
        <v>0.04613590682062413</v>
      </c>
      <c r="AN64" s="3133" t="n">
        <v>0.1017337491736207</v>
      </c>
      <c r="AO64" s="3133" t="n"/>
      <c r="AP64" s="3133" t="n"/>
      <c r="AQ64" s="3067" t="n"/>
      <c r="AR64" s="3133" t="n"/>
      <c r="AS64" s="409" t="n"/>
      <c r="AT64" s="3272" t="n"/>
      <c r="AU64" s="3067" t="n"/>
      <c r="AV64" s="3133" t="n"/>
      <c r="AW64" s="3133" t="n"/>
      <c r="AX64" s="3133" t="n"/>
      <c r="AY64" s="3133" t="n"/>
      <c r="AZ64" s="3133" t="n"/>
      <c r="BA64" s="409" t="n"/>
      <c r="BB64" s="901" t="n"/>
      <c r="BC64" s="3067" t="n"/>
      <c r="BD64" s="3133" t="n"/>
      <c r="BE64" s="3133" t="n"/>
      <c r="BF64" s="3133" t="n"/>
      <c r="BG64" s="3133" t="n"/>
      <c r="BH64" s="3133" t="n"/>
      <c r="BI64" s="409" t="n"/>
      <c r="BJ64" s="3272" t="n"/>
      <c r="BK64" s="3067" t="n"/>
      <c r="BL64" s="3133" t="n"/>
      <c r="BM64" s="3133" t="n"/>
      <c r="BN64" s="3133" t="n"/>
      <c r="BO64" s="3133" t="n"/>
      <c r="BP64" s="3133" t="n"/>
      <c r="BQ64" s="3133" t="n"/>
      <c r="BR64" s="409" t="n"/>
      <c r="BS64" s="901" t="n"/>
      <c r="BT64" s="3067" t="n"/>
      <c r="BU64" s="3133" t="n"/>
      <c r="BV64" s="3133" t="n"/>
      <c r="BW64" s="3133" t="n"/>
      <c r="BX64" s="3133" t="n"/>
      <c r="BY64" s="3133" t="n"/>
      <c r="BZ64" s="409" t="n"/>
      <c r="CA64" s="902" t="n"/>
      <c r="CB64" s="3067" t="n"/>
      <c r="CC64" s="3133" t="n"/>
      <c r="CD64" s="3133" t="n"/>
      <c r="CE64" s="3133" t="n"/>
      <c r="CF64" s="3133" t="n"/>
      <c r="CG64" s="3133" t="n"/>
      <c r="CH64" s="409" t="n"/>
      <c r="CI64" s="902" t="n"/>
      <c r="CJ64" s="3067" t="n"/>
      <c r="CK64" s="3133" t="n"/>
      <c r="CL64" s="3133" t="n"/>
      <c r="CM64" s="3133" t="n"/>
      <c r="CN64" s="3133" t="n"/>
      <c r="CO64" s="3133" t="n"/>
      <c r="CP64" s="409" t="n"/>
      <c r="CQ64" s="901" t="n"/>
      <c r="CR64" s="3133">
        <f>+SUMIF($D$5:$CQ$5,CR$5,$D64:$CQ64)</f>
        <v/>
      </c>
      <c r="CS64" s="3133">
        <f>+SUMIF($D$5:$CQ$5,CS$5,$D64:$CQ64)</f>
        <v/>
      </c>
      <c r="CT64" s="3064">
        <f>SUMIF($D$5:$CQ$5,CT$5,$D64:$CQ64)+SUMIF($D$5:$BI$5,CR$5,$D64:$BI64)</f>
        <v/>
      </c>
      <c r="CU64" s="3133">
        <f>+CR64-CS64</f>
        <v/>
      </c>
      <c r="CV64" s="3133">
        <f>+CR64-CT64</f>
        <v/>
      </c>
      <c r="CW64" s="3133">
        <f>+SUMIF($D$5:$CQ$5,CW$5,$D64:$CQ64)</f>
        <v/>
      </c>
      <c r="CX64" s="448" t="n"/>
      <c r="CY64" s="2304" t="n"/>
      <c r="CZ64" s="3273" t="n">
        <v>0.4837543676228411</v>
      </c>
      <c r="DA64" s="3133" t="n">
        <v>0.9186881431726129</v>
      </c>
      <c r="DB64" s="3133" t="n"/>
      <c r="DC64" s="3133" t="n"/>
      <c r="DD64" s="3133" t="n">
        <v>0.48885</v>
      </c>
      <c r="DE64" s="409" t="n"/>
      <c r="DF64" s="409" t="n"/>
      <c r="DG64" s="409" t="n"/>
      <c r="DH64" s="409" t="n"/>
      <c r="DI64" s="3242" t="n"/>
      <c r="DJ64" s="2949" t="n"/>
      <c r="DL64" s="2949" t="n"/>
      <c r="DM64" s="2878">
        <f>(CS64-CZ64)*10^6</f>
        <v/>
      </c>
      <c r="DN64" s="2878">
        <f>(CT64-DC64)*10^6</f>
        <v/>
      </c>
      <c r="DO64" s="2878">
        <f>(CW64-DD64)*10^6</f>
        <v/>
      </c>
    </row>
    <row customFormat="1" customHeight="1" ht="15" outlineLevel="1" r="65" s="424">
      <c r="A65" s="423" t="n"/>
      <c r="B65" s="365" t="inlineStr">
        <is>
          <t xml:space="preserve">    Sortant voix BTSA</t>
        </is>
      </c>
      <c r="C65" s="2486" t="inlineStr">
        <is>
          <t>CA58</t>
        </is>
      </c>
      <c r="D65" s="3133" t="n">
        <v>-0.001938</v>
      </c>
      <c r="E65" s="3133" t="n">
        <v>0.0045030739555807</v>
      </c>
      <c r="F65" s="3133" t="n"/>
      <c r="G65" s="3133" t="n">
        <v>0.003216</v>
      </c>
      <c r="H65" s="409" t="n"/>
      <c r="I65" s="901" t="n"/>
      <c r="J65" s="3133" t="n">
        <v>0.015248</v>
      </c>
      <c r="K65" s="3133" t="n">
        <v>0.0039155636325627</v>
      </c>
      <c r="L65" s="3133" t="n"/>
      <c r="M65" s="3133" t="n">
        <v>0.024492</v>
      </c>
      <c r="N65" s="409" t="n"/>
      <c r="O65" s="3272" t="n"/>
      <c r="P65" s="3133" t="n">
        <v>-0.002613</v>
      </c>
      <c r="Q65" s="3133" t="n">
        <v>0.0045260302468233</v>
      </c>
      <c r="R65" s="3133" t="n"/>
      <c r="S65" s="3133" t="n">
        <v>-0.001506</v>
      </c>
      <c r="T65" s="409" t="n"/>
      <c r="U65" s="901" t="n"/>
      <c r="V65" s="3133" t="n">
        <v>0.002427</v>
      </c>
      <c r="W65" s="3133" t="n">
        <v>0.0051331300691942</v>
      </c>
      <c r="X65" s="3133" t="n">
        <v>0.0042331654991802</v>
      </c>
      <c r="Y65" s="3133" t="n"/>
      <c r="Z65" s="3067" t="n"/>
      <c r="AA65" s="3133" t="n">
        <v>0.00957</v>
      </c>
      <c r="AB65" s="409" t="n"/>
      <c r="AC65" s="901" t="n"/>
      <c r="AD65" s="3133" t="n">
        <v>0.005103</v>
      </c>
      <c r="AE65" s="3133" t="n">
        <v>0.0067211228412805</v>
      </c>
      <c r="AF65" s="3133" t="n">
        <v>0.008401175991372</v>
      </c>
      <c r="AG65" s="3133" t="n"/>
      <c r="AH65" s="3067" t="n"/>
      <c r="AI65" s="3133" t="n">
        <v>0.012359</v>
      </c>
      <c r="AJ65" s="409" t="n"/>
      <c r="AK65" s="901" t="n"/>
      <c r="AL65" s="3133" t="n">
        <v>-3.7e-05</v>
      </c>
      <c r="AM65" s="3133" t="n">
        <v>0.0066202642972005</v>
      </c>
      <c r="AN65" s="3133" t="n">
        <v>0.003191853695084983</v>
      </c>
      <c r="AO65" s="3133" t="n"/>
      <c r="AP65" s="3133" t="n"/>
      <c r="AQ65" s="3067" t="n"/>
      <c r="AR65" s="3133" t="n"/>
      <c r="AS65" s="409" t="n"/>
      <c r="AT65" s="3272" t="n"/>
      <c r="AU65" s="3067" t="n"/>
      <c r="AV65" s="3133" t="n"/>
      <c r="AW65" s="3133" t="n"/>
      <c r="AX65" s="3133" t="n"/>
      <c r="AY65" s="3133" t="n"/>
      <c r="AZ65" s="3133" t="n"/>
      <c r="BA65" s="409" t="n"/>
      <c r="BB65" s="901" t="n"/>
      <c r="BC65" s="3067" t="n"/>
      <c r="BD65" s="3133" t="n"/>
      <c r="BE65" s="3133" t="n"/>
      <c r="BF65" s="3133" t="n"/>
      <c r="BG65" s="3133" t="n"/>
      <c r="BH65" s="3133" t="n"/>
      <c r="BI65" s="409" t="n"/>
      <c r="BJ65" s="3272" t="n"/>
      <c r="BK65" s="3067" t="n"/>
      <c r="BL65" s="3133" t="n"/>
      <c r="BM65" s="3133" t="n"/>
      <c r="BN65" s="3133" t="n"/>
      <c r="BO65" s="3133" t="n"/>
      <c r="BP65" s="3133" t="n"/>
      <c r="BQ65" s="3133" t="n"/>
      <c r="BR65" s="409" t="n"/>
      <c r="BS65" s="901" t="n"/>
      <c r="BT65" s="3067" t="n"/>
      <c r="BU65" s="3133" t="n"/>
      <c r="BV65" s="3133" t="n"/>
      <c r="BW65" s="3133" t="n"/>
      <c r="BX65" s="3133" t="n"/>
      <c r="BY65" s="3133" t="n"/>
      <c r="BZ65" s="409" t="n"/>
      <c r="CA65" s="902" t="n"/>
      <c r="CB65" s="3067" t="n"/>
      <c r="CC65" s="3133" t="n"/>
      <c r="CD65" s="3133" t="n"/>
      <c r="CE65" s="3133" t="n"/>
      <c r="CF65" s="3133" t="n"/>
      <c r="CG65" s="3133" t="n"/>
      <c r="CH65" s="409" t="n"/>
      <c r="CI65" s="902" t="n"/>
      <c r="CJ65" s="3067" t="n"/>
      <c r="CK65" s="3133" t="n"/>
      <c r="CL65" s="3133" t="n"/>
      <c r="CM65" s="3133" t="n"/>
      <c r="CN65" s="3133" t="n"/>
      <c r="CO65" s="3133" t="n"/>
      <c r="CP65" s="409" t="n"/>
      <c r="CQ65" s="901" t="n"/>
      <c r="CR65" s="3133">
        <f>+SUMIF($D$5:$CQ$5,CR$5,$D65:$CQ65)</f>
        <v/>
      </c>
      <c r="CS65" s="3133">
        <f>+SUMIF($D$5:$CQ$5,CS$5,$D65:$CQ65)</f>
        <v/>
      </c>
      <c r="CT65" s="3064">
        <f>SUMIF($D$5:$CQ$5,CT$5,$D65:$CQ65)+SUMIF($D$5:$BI$5,CR$5,$D65:$BI65)</f>
        <v/>
      </c>
      <c r="CU65" s="3133">
        <f>+CR65-CS65</f>
        <v/>
      </c>
      <c r="CV65" s="3133">
        <f>+CR65-CT65</f>
        <v/>
      </c>
      <c r="CW65" s="3133">
        <f>+SUMIF($D$5:$CQ$5,CW$5,$D65:$CQ65)</f>
        <v/>
      </c>
      <c r="CX65" s="448">
        <f>+CR65/CW65-1</f>
        <v/>
      </c>
      <c r="CY65" s="2304" t="n"/>
      <c r="CZ65" s="3273" t="n">
        <v>0.06949168848105455</v>
      </c>
      <c r="DA65" s="3133" t="n">
        <v>0.05361961215200653</v>
      </c>
      <c r="DB65" s="3133" t="n"/>
      <c r="DC65" s="3133" t="n"/>
      <c r="DD65" s="3133" t="n">
        <v>0.077585</v>
      </c>
      <c r="DE65" s="409">
        <f>(CZ65-DD65)/DD65</f>
        <v/>
      </c>
      <c r="DF65" s="409">
        <f>(DA65-DD65)/DD65</f>
        <v/>
      </c>
      <c r="DG65" s="409">
        <f>(DB65-DD65)/DD65</f>
        <v/>
      </c>
      <c r="DH65" s="409">
        <f>(DC65-DD65)/DD65</f>
        <v/>
      </c>
      <c r="DI65" s="3242" t="n"/>
      <c r="DJ65" s="2949" t="n"/>
      <c r="DL65" s="2949" t="n"/>
      <c r="DM65" s="2878">
        <f>(CS65-CZ65)*10^6</f>
        <v/>
      </c>
      <c r="DN65" s="2878">
        <f>(CT65-DC65)*10^6</f>
        <v/>
      </c>
      <c r="DO65" s="2878">
        <f>(CW65-DD65)*10^6</f>
        <v/>
      </c>
    </row>
    <row customFormat="1" customHeight="1" ht="15" outlineLevel="1" r="66" s="424">
      <c r="A66" s="423" t="n"/>
      <c r="B66" s="365" t="inlineStr">
        <is>
          <t xml:space="preserve">    Sortant voix INTERNATIONAL</t>
        </is>
      </c>
      <c r="C66" s="2486" t="inlineStr">
        <is>
          <t>CA59</t>
        </is>
      </c>
      <c r="D66" s="3133" t="n">
        <v>0.046205</v>
      </c>
      <c r="E66" s="3133" t="n">
        <v>0.0632129382634553</v>
      </c>
      <c r="F66" s="3133" t="n"/>
      <c r="G66" s="3133" t="n">
        <v>0.271662</v>
      </c>
      <c r="H66" s="409" t="n"/>
      <c r="I66" s="901" t="n"/>
      <c r="J66" s="3133" t="n">
        <v>0.06272800000000001</v>
      </c>
      <c r="K66" s="3133" t="n">
        <v>0.0522981316998635</v>
      </c>
      <c r="L66" s="3133" t="n"/>
      <c r="M66" s="3133" t="n">
        <v>0.08537699999999999</v>
      </c>
      <c r="N66" s="409" t="n"/>
      <c r="O66" s="3272" t="n"/>
      <c r="P66" s="3133" t="n">
        <v>0.04571</v>
      </c>
      <c r="Q66" s="3133" t="n">
        <v>0.062692703188196</v>
      </c>
      <c r="R66" s="3133" t="n"/>
      <c r="S66" s="3133" t="n">
        <v>0.202708</v>
      </c>
      <c r="T66" s="409" t="n"/>
      <c r="U66" s="901" t="n"/>
      <c r="V66" s="3133" t="n">
        <v>0.04981</v>
      </c>
      <c r="W66" s="3133" t="n">
        <v>0.0703065134860163</v>
      </c>
      <c r="X66" s="3133" t="n">
        <v>0.07006466006408341</v>
      </c>
      <c r="Y66" s="3133" t="n"/>
      <c r="Z66" s="3067" t="n"/>
      <c r="AA66" s="3133" t="n">
        <v>0.08864</v>
      </c>
      <c r="AB66" s="409" t="n"/>
      <c r="AC66" s="901" t="n"/>
      <c r="AD66" s="3133" t="n">
        <v>0.024212</v>
      </c>
      <c r="AE66" s="3133" t="n">
        <v>0.0843355839247677</v>
      </c>
      <c r="AF66" s="3133" t="n">
        <v>0.0840721075235888</v>
      </c>
      <c r="AG66" s="3133" t="n"/>
      <c r="AH66" s="3067" t="n"/>
      <c r="AI66" s="3133" t="n">
        <v>0.08041</v>
      </c>
      <c r="AJ66" s="409" t="n"/>
      <c r="AK66" s="901" t="n"/>
      <c r="AL66" s="3133" t="n">
        <v>-0.001389</v>
      </c>
      <c r="AM66" s="3133" t="n">
        <v>0.08762802894082994</v>
      </c>
      <c r="AN66" s="3133" t="n">
        <v>0.08738518377157298</v>
      </c>
      <c r="AO66" s="3133" t="n"/>
      <c r="AP66" s="3133" t="n"/>
      <c r="AQ66" s="3067" t="n"/>
      <c r="AR66" s="3133" t="n"/>
      <c r="AS66" s="409" t="n"/>
      <c r="AT66" s="3272" t="n"/>
      <c r="AU66" s="3067" t="n"/>
      <c r="AV66" s="3133" t="n"/>
      <c r="AW66" s="3133" t="n"/>
      <c r="AX66" s="3133" t="n"/>
      <c r="AY66" s="3133" t="n"/>
      <c r="AZ66" s="3133" t="n"/>
      <c r="BA66" s="409" t="n"/>
      <c r="BB66" s="901" t="n"/>
      <c r="BC66" s="3067" t="n"/>
      <c r="BD66" s="3133" t="n"/>
      <c r="BE66" s="3133" t="n"/>
      <c r="BF66" s="3133" t="n"/>
      <c r="BG66" s="3133" t="n"/>
      <c r="BH66" s="3133" t="n"/>
      <c r="BI66" s="409" t="n"/>
      <c r="BJ66" s="3272" t="n"/>
      <c r="BK66" s="3067" t="n"/>
      <c r="BL66" s="3133" t="n"/>
      <c r="BM66" s="3133" t="n"/>
      <c r="BN66" s="3133" t="n"/>
      <c r="BO66" s="3133" t="n"/>
      <c r="BP66" s="3133" t="n"/>
      <c r="BQ66" s="3133" t="n"/>
      <c r="BR66" s="409" t="n"/>
      <c r="BS66" s="901" t="n"/>
      <c r="BT66" s="3067" t="n"/>
      <c r="BU66" s="3133" t="n"/>
      <c r="BV66" s="3133" t="n"/>
      <c r="BW66" s="3133" t="n"/>
      <c r="BX66" s="3133" t="n"/>
      <c r="BY66" s="3133" t="n"/>
      <c r="BZ66" s="409" t="n"/>
      <c r="CA66" s="902" t="n"/>
      <c r="CB66" s="3067" t="n"/>
      <c r="CC66" s="3133" t="n"/>
      <c r="CD66" s="3133" t="n"/>
      <c r="CE66" s="3133" t="n"/>
      <c r="CF66" s="3133" t="n"/>
      <c r="CG66" s="3133" t="n"/>
      <c r="CH66" s="409" t="n"/>
      <c r="CI66" s="902" t="n"/>
      <c r="CJ66" s="3067" t="n"/>
      <c r="CK66" s="3133" t="n"/>
      <c r="CL66" s="3133" t="n"/>
      <c r="CM66" s="3133" t="n"/>
      <c r="CN66" s="3133" t="n"/>
      <c r="CO66" s="3133" t="n"/>
      <c r="CP66" s="409" t="n"/>
      <c r="CQ66" s="901" t="n"/>
      <c r="CR66" s="3133">
        <f>+SUMIF($D$5:$CQ$5,CR$5,$D66:$CQ66)</f>
        <v/>
      </c>
      <c r="CS66" s="3133">
        <f>+SUMIF($D$5:$CQ$5,CS$5,$D66:$CQ66)</f>
        <v/>
      </c>
      <c r="CT66" s="3064">
        <f>SUMIF($D$5:$CQ$5,CT$5,$D66:$CQ66)+SUMIF($D$5:$BI$5,CR$5,$D66:$BI66)</f>
        <v/>
      </c>
      <c r="CU66" s="3133">
        <f>+CR66-CS66</f>
        <v/>
      </c>
      <c r="CV66" s="3133">
        <f>+CR66-CT66</f>
        <v/>
      </c>
      <c r="CW66" s="3133">
        <f>+SUMIF($D$5:$CQ$5,CW$5,$D66:$CQ66)</f>
        <v/>
      </c>
      <c r="CX66" s="448">
        <f>+CR66/CW66-1</f>
        <v/>
      </c>
      <c r="CY66" s="2304" t="n"/>
      <c r="CZ66" s="3273" t="n">
        <v>0.879737455506405</v>
      </c>
      <c r="DA66" s="3133" t="n">
        <v>0.8022325315061778</v>
      </c>
      <c r="DB66" s="3133" t="n"/>
      <c r="DC66" s="3133" t="n"/>
      <c r="DD66" s="3133" t="n">
        <v>1.21763</v>
      </c>
      <c r="DE66" s="409">
        <f>(CZ66-DD66)/DD66</f>
        <v/>
      </c>
      <c r="DF66" s="409">
        <f>(DA66-DD66)/DD66</f>
        <v/>
      </c>
      <c r="DG66" s="409">
        <f>(DB66-DD66)/DD66</f>
        <v/>
      </c>
      <c r="DH66" s="409">
        <f>(DC66-DD66)/DD66</f>
        <v/>
      </c>
      <c r="DI66" s="3242" t="n"/>
      <c r="DJ66" s="2949" t="n"/>
      <c r="DL66" s="2949" t="n"/>
      <c r="DM66" s="2878">
        <f>(CS66-CZ66)*10^6</f>
        <v/>
      </c>
      <c r="DN66" s="2878">
        <f>(CT66-DC66)*10^6</f>
        <v/>
      </c>
      <c r="DO66" s="2878">
        <f>(CW66-DD66)*10^6</f>
        <v/>
      </c>
    </row>
    <row customFormat="1" customHeight="1" ht="15" outlineLevel="1" r="67" s="424">
      <c r="A67" s="423" t="n"/>
      <c r="B67" s="365" t="inlineStr">
        <is>
          <t xml:space="preserve">    Sortant voix roaming</t>
        </is>
      </c>
      <c r="C67" s="2486" t="inlineStr">
        <is>
          <t>CA60</t>
        </is>
      </c>
      <c r="D67" s="3133" t="n">
        <v>0.024176</v>
      </c>
      <c r="E67" s="3133" t="n">
        <v>0.387554266699402</v>
      </c>
      <c r="F67" s="3133" t="n"/>
      <c r="G67" s="3133" t="n">
        <v>0.375186</v>
      </c>
      <c r="H67" s="409" t="n"/>
      <c r="I67" s="901" t="n"/>
      <c r="J67" s="3133" t="n">
        <v>0.239947</v>
      </c>
      <c r="K67" s="3133" t="n">
        <v>0.350931000735439</v>
      </c>
      <c r="L67" s="3133" t="n"/>
      <c r="M67" s="3133" t="n">
        <v>-0.121687</v>
      </c>
      <c r="N67" s="409" t="n"/>
      <c r="O67" s="3272" t="n"/>
      <c r="P67" s="3133" t="n">
        <v>0.296512</v>
      </c>
      <c r="Q67" s="3133" t="n">
        <v>0.38950723492907</v>
      </c>
      <c r="R67" s="3133" t="n"/>
      <c r="S67" s="3133" t="n">
        <v>0.180007</v>
      </c>
      <c r="T67" s="409" t="n"/>
      <c r="U67" s="901" t="n"/>
      <c r="V67" s="3133" t="n">
        <v>-0.136928</v>
      </c>
      <c r="W67" s="3133" t="n">
        <v>0.377966218761425</v>
      </c>
      <c r="X67" s="3133" t="n">
        <v>0.288473179835697</v>
      </c>
      <c r="Y67" s="3133" t="n"/>
      <c r="Z67" s="3067" t="n"/>
      <c r="AA67" s="3133" t="n">
        <v>0.151303</v>
      </c>
      <c r="AB67" s="409" t="n"/>
      <c r="AC67" s="901" t="n"/>
      <c r="AD67" s="3133" t="n">
        <v>0.066423</v>
      </c>
      <c r="AE67" s="3133" t="n">
        <v>0.391867071539918</v>
      </c>
      <c r="AF67" s="3133" t="n">
        <v>0.299177444298016</v>
      </c>
      <c r="AG67" s="3133" t="n"/>
      <c r="AH67" s="3067" t="n"/>
      <c r="AI67" s="3133" t="n">
        <v>0.251411</v>
      </c>
      <c r="AJ67" s="409" t="n"/>
      <c r="AK67" s="901" t="n"/>
      <c r="AL67" s="3133" t="n">
        <v>-0.003874</v>
      </c>
      <c r="AM67" s="3133" t="n">
        <v>0.3806436752053238</v>
      </c>
      <c r="AN67" s="3133" t="n">
        <v>0.2907116105557618</v>
      </c>
      <c r="AO67" s="3133" t="n"/>
      <c r="AP67" s="3133" t="n"/>
      <c r="AQ67" s="3067" t="n"/>
      <c r="AR67" s="3133" t="n"/>
      <c r="AS67" s="409" t="n"/>
      <c r="AT67" s="3272" t="n"/>
      <c r="AU67" s="3067" t="n"/>
      <c r="AV67" s="3133" t="n"/>
      <c r="AW67" s="3133" t="n"/>
      <c r="AX67" s="3133" t="n"/>
      <c r="AY67" s="3133" t="n"/>
      <c r="AZ67" s="3133" t="n"/>
      <c r="BA67" s="409" t="n"/>
      <c r="BB67" s="901" t="n"/>
      <c r="BC67" s="3067" t="n"/>
      <c r="BD67" s="3133" t="n"/>
      <c r="BE67" s="3133" t="n"/>
      <c r="BF67" s="3133" t="n"/>
      <c r="BG67" s="3133" t="n"/>
      <c r="BH67" s="3133" t="n"/>
      <c r="BI67" s="409" t="n"/>
      <c r="BJ67" s="3272" t="n"/>
      <c r="BK67" s="3067" t="n"/>
      <c r="BL67" s="3133" t="n"/>
      <c r="BM67" s="3133" t="n"/>
      <c r="BN67" s="3133" t="n"/>
      <c r="BO67" s="3133" t="n"/>
      <c r="BP67" s="3133" t="n"/>
      <c r="BQ67" s="3133" t="n"/>
      <c r="BR67" s="409" t="n"/>
      <c r="BS67" s="901" t="n"/>
      <c r="BT67" s="3067" t="n"/>
      <c r="BU67" s="3133" t="n"/>
      <c r="BV67" s="3133" t="n"/>
      <c r="BW67" s="3133" t="n"/>
      <c r="BX67" s="3133" t="n"/>
      <c r="BY67" s="3133" t="n"/>
      <c r="BZ67" s="409" t="n"/>
      <c r="CA67" s="902" t="n"/>
      <c r="CB67" s="3067" t="n"/>
      <c r="CC67" s="3133" t="n"/>
      <c r="CD67" s="3133" t="n"/>
      <c r="CE67" s="3133" t="n"/>
      <c r="CF67" s="3133" t="n"/>
      <c r="CG67" s="3133" t="n"/>
      <c r="CH67" s="409" t="n"/>
      <c r="CI67" s="902" t="n"/>
      <c r="CJ67" s="3067" t="n"/>
      <c r="CK67" s="3133" t="n"/>
      <c r="CL67" s="3133" t="n"/>
      <c r="CM67" s="3133" t="n"/>
      <c r="CN67" s="3133" t="n"/>
      <c r="CO67" s="3133" t="n"/>
      <c r="CP67" s="409" t="n"/>
      <c r="CQ67" s="901" t="n"/>
      <c r="CR67" s="3133">
        <f>+SUMIF($D$5:$CQ$5,CR$5,$D67:$CQ67)</f>
        <v/>
      </c>
      <c r="CS67" s="3133">
        <f>+SUMIF($D$5:$CQ$5,CS$5,$D67:$CQ67)</f>
        <v/>
      </c>
      <c r="CT67" s="3064">
        <f>SUMIF($D$5:$CQ$5,CT$5,$D67:$CQ67)+SUMIF($D$5:$BI$5,CR$5,$D67:$BI67)</f>
        <v/>
      </c>
      <c r="CU67" s="3133">
        <f>+CR67-CS67</f>
        <v/>
      </c>
      <c r="CV67" s="3133">
        <f>+CR67-CT67</f>
        <v/>
      </c>
      <c r="CW67" s="3133">
        <f>+SUMIF($D$5:$CQ$5,CW$5,$D67:$CQ67)</f>
        <v/>
      </c>
      <c r="CX67" s="448">
        <f>+CR67/CW67-1</f>
        <v/>
      </c>
      <c r="CY67" s="2304" t="n"/>
      <c r="CZ67" s="3273" t="n">
        <v>4.651098640718661</v>
      </c>
      <c r="DA67" s="3133" t="n">
        <v>3.253809773243229</v>
      </c>
      <c r="DB67" s="3133" t="n"/>
      <c r="DC67" s="3133" t="n"/>
      <c r="DD67" s="3133" t="n">
        <v>2.150254</v>
      </c>
      <c r="DE67" s="409">
        <f>(CZ67-DD67)/DD67</f>
        <v/>
      </c>
      <c r="DF67" s="409">
        <f>(DA67-DD67)/DD67</f>
        <v/>
      </c>
      <c r="DG67" s="409">
        <f>(DB67-DD67)/DD67</f>
        <v/>
      </c>
      <c r="DH67" s="409">
        <f>(DC67-DD67)/DD67</f>
        <v/>
      </c>
      <c r="DI67" s="3242" t="n"/>
      <c r="DJ67" s="2949" t="n"/>
      <c r="DL67" s="2949" t="n"/>
      <c r="DM67" s="2878">
        <f>(CS67-CZ67)*10^6</f>
        <v/>
      </c>
      <c r="DN67" s="2878">
        <f>(CT67-DC67)*10^6</f>
        <v/>
      </c>
      <c r="DO67" s="2878">
        <f>(CW67-DD67)*10^6</f>
        <v/>
      </c>
    </row>
    <row customFormat="1" customHeight="1" ht="15" outlineLevel="1" r="68" s="369">
      <c r="A68" s="364" t="n"/>
      <c r="B68" s="413" t="inlineStr">
        <is>
          <t>Total VOIX Sortant</t>
        </is>
      </c>
      <c r="C68" s="2486" t="inlineStr">
        <is>
          <t>CA61</t>
        </is>
      </c>
      <c r="D68" s="3266" t="n">
        <v>0.578437</v>
      </c>
      <c r="E68" s="3266" t="n">
        <v>0.875996682345322</v>
      </c>
      <c r="F68" s="3266" t="n"/>
      <c r="G68" s="3266" t="n">
        <v>1.551873</v>
      </c>
      <c r="H68" s="368" t="n"/>
      <c r="I68" s="1036" t="n"/>
      <c r="J68" s="3266" t="n">
        <v>0.787446</v>
      </c>
      <c r="K68" s="3266" t="n">
        <v>0.779441647379206</v>
      </c>
      <c r="L68" s="3266" t="n"/>
      <c r="M68" s="3266" t="n">
        <v>0.738906</v>
      </c>
      <c r="N68" s="368" t="n"/>
      <c r="O68" s="3267" t="n"/>
      <c r="P68" s="3266" t="n">
        <v>0.868161</v>
      </c>
      <c r="Q68" s="3266" t="n">
        <v>0.884190349386496</v>
      </c>
      <c r="R68" s="3266" t="n"/>
      <c r="S68" s="3266" t="n">
        <v>1.110496</v>
      </c>
      <c r="T68" s="368" t="n"/>
      <c r="U68" s="1036" t="n"/>
      <c r="V68" s="3266" t="n">
        <v>0.355958</v>
      </c>
      <c r="W68" s="3266" t="n">
        <v>0.934856282102117</v>
      </c>
      <c r="X68" s="3266" t="n">
        <v>0.960648898703235</v>
      </c>
      <c r="Y68" s="3266" t="n"/>
      <c r="Z68" s="3265" t="n"/>
      <c r="AA68" s="3266" t="n">
        <v>0.975496</v>
      </c>
      <c r="AB68" s="368" t="n"/>
      <c r="AC68" s="1036" t="n"/>
      <c r="AD68" s="3266" t="n">
        <v>0.474012</v>
      </c>
      <c r="AE68" s="3266" t="n">
        <v>1.12386901798225</v>
      </c>
      <c r="AF68" s="3266" t="n">
        <v>1.18528224905191</v>
      </c>
      <c r="AG68" s="3266" t="n"/>
      <c r="AH68" s="3265" t="n"/>
      <c r="AI68" s="3266" t="n">
        <v>1.142975</v>
      </c>
      <c r="AJ68" s="368" t="n"/>
      <c r="AK68" s="1036" t="n"/>
      <c r="AL68" s="3266" t="n">
        <v>-0.013093</v>
      </c>
      <c r="AM68" s="3266" t="n">
        <v>1.110742097932665</v>
      </c>
      <c r="AN68" s="3266" t="n">
        <v>1.17419865258546</v>
      </c>
      <c r="AO68" s="3266" t="n"/>
      <c r="AP68" s="3266" t="n"/>
      <c r="AQ68" s="3265" t="n"/>
      <c r="AR68" s="3266" t="n"/>
      <c r="AS68" s="368" t="n"/>
      <c r="AT68" s="3267" t="n"/>
      <c r="AU68" s="3265" t="n"/>
      <c r="AV68" s="3266" t="n"/>
      <c r="AW68" s="3266" t="n"/>
      <c r="AX68" s="3266" t="n"/>
      <c r="AY68" s="3266" t="n"/>
      <c r="AZ68" s="3266" t="n"/>
      <c r="BA68" s="368" t="n"/>
      <c r="BB68" s="1036" t="n"/>
      <c r="BC68" s="3265" t="n"/>
      <c r="BD68" s="3266" t="n"/>
      <c r="BE68" s="3266" t="n"/>
      <c r="BF68" s="3266" t="n"/>
      <c r="BG68" s="3266" t="n"/>
      <c r="BH68" s="3266" t="n"/>
      <c r="BI68" s="368" t="n"/>
      <c r="BJ68" s="3267" t="n"/>
      <c r="BK68" s="3265" t="n"/>
      <c r="BL68" s="3266" t="n"/>
      <c r="BM68" s="3266" t="n"/>
      <c r="BN68" s="3266" t="n"/>
      <c r="BO68" s="3266" t="n"/>
      <c r="BP68" s="3266" t="n"/>
      <c r="BQ68" s="3266" t="n"/>
      <c r="BR68" s="368" t="n"/>
      <c r="BS68" s="1036" t="n"/>
      <c r="BT68" s="3265" t="n"/>
      <c r="BU68" s="3266" t="n"/>
      <c r="BV68" s="3266" t="n"/>
      <c r="BW68" s="3266" t="n"/>
      <c r="BX68" s="3266" t="n"/>
      <c r="BY68" s="3266" t="n"/>
      <c r="BZ68" s="368" t="n"/>
      <c r="CA68" s="1394" t="n"/>
      <c r="CB68" s="3265" t="n"/>
      <c r="CC68" s="3266" t="n"/>
      <c r="CD68" s="3266" t="n"/>
      <c r="CE68" s="3266" t="n"/>
      <c r="CF68" s="3266" t="n"/>
      <c r="CG68" s="3266" t="n"/>
      <c r="CH68" s="368" t="n"/>
      <c r="CI68" s="1394" t="n"/>
      <c r="CJ68" s="3265" t="n"/>
      <c r="CK68" s="3266" t="n"/>
      <c r="CL68" s="3266" t="n"/>
      <c r="CM68" s="3266" t="n"/>
      <c r="CN68" s="3266" t="n"/>
      <c r="CO68" s="3266" t="n"/>
      <c r="CP68" s="368" t="n"/>
      <c r="CQ68" s="1036" t="n"/>
      <c r="CR68" s="3266">
        <f>+SUMIF($D$5:$CQ$5,CR$5,$D68:$CQ68)</f>
        <v/>
      </c>
      <c r="CS68" s="3266">
        <f>+SUMIF($D$5:$CQ$5,CS$5,$D68:$CQ68)</f>
        <v/>
      </c>
      <c r="CT68" s="3269">
        <f>SUMIF($D$5:$CQ$5,CT$5,$D68:$CQ68)+SUMIF($D$5:$BI$5,CR$5,$D68:$BI68)</f>
        <v/>
      </c>
      <c r="CU68" s="3266">
        <f>+CR68-CS68</f>
        <v/>
      </c>
      <c r="CV68" s="3266">
        <f>+CR68-CT68</f>
        <v/>
      </c>
      <c r="CW68" s="3266">
        <f>+SUMIF($D$5:$CQ$5,CW$5,$D68:$CQ68)</f>
        <v/>
      </c>
      <c r="CX68" s="559">
        <f>+CR68/CW68-1</f>
        <v/>
      </c>
      <c r="CY68" s="2303" t="n"/>
      <c r="CZ68" s="3270" t="n">
        <v>12.23877812048848</v>
      </c>
      <c r="DA68" s="3266" t="n">
        <v>11.89521598082547</v>
      </c>
      <c r="DB68" s="3266" t="n"/>
      <c r="DC68" s="3266" t="n"/>
      <c r="DD68" s="3266" t="n">
        <v>11.674066</v>
      </c>
      <c r="DE68" s="368">
        <f>(CZ68-DD68)/DD68</f>
        <v/>
      </c>
      <c r="DF68" s="368">
        <f>(DA68-DD68)/DD68</f>
        <v/>
      </c>
      <c r="DG68" s="368">
        <f>(DB68-DD68)/DD68</f>
        <v/>
      </c>
      <c r="DH68" s="368">
        <f>(DC68-DD68)/DD68</f>
        <v/>
      </c>
      <c r="DI68" s="3242" t="n"/>
      <c r="DJ68" s="2949" t="n"/>
      <c r="DL68" s="2949" t="n"/>
      <c r="DM68" s="2878">
        <f>(CS68-CZ68)*10^6</f>
        <v/>
      </c>
      <c r="DN68" s="2878">
        <f>(CT68-DC68)*10^6</f>
        <v/>
      </c>
      <c r="DO68" s="2878">
        <f>(CW68-DD68)*10^6</f>
        <v/>
      </c>
    </row>
    <row customFormat="1" customHeight="1" ht="15" outlineLevel="1" r="69" s="410">
      <c r="A69" s="414" t="n"/>
      <c r="B69" s="3293" t="n"/>
      <c r="C69" s="2486" t="inlineStr">
        <is>
          <t>CA62</t>
        </is>
      </c>
      <c r="D69" s="3294" t="n"/>
      <c r="E69" s="3294" t="n"/>
      <c r="F69" s="3294" t="n"/>
      <c r="G69" s="3294" t="n"/>
      <c r="H69" s="1958" t="n"/>
      <c r="I69" s="938" t="n"/>
      <c r="J69" s="3294" t="n"/>
      <c r="K69" s="3294" t="n"/>
      <c r="L69" s="3294" t="n"/>
      <c r="M69" s="3294" t="n"/>
      <c r="N69" s="1958" t="n"/>
      <c r="O69" s="3058" t="n"/>
      <c r="P69" s="3294" t="n"/>
      <c r="Q69" s="3294" t="n"/>
      <c r="R69" s="3294" t="n"/>
      <c r="S69" s="3294" t="n"/>
      <c r="T69" s="1958" t="n"/>
      <c r="U69" s="938" t="n"/>
      <c r="V69" s="3294" t="n"/>
      <c r="W69" s="3294" t="n"/>
      <c r="X69" s="3294" t="n"/>
      <c r="Y69" s="3294" t="n"/>
      <c r="Z69" s="3063" t="n"/>
      <c r="AA69" s="3294" t="n"/>
      <c r="AB69" s="1958" t="n"/>
      <c r="AC69" s="938" t="n"/>
      <c r="AD69" s="3294" t="n"/>
      <c r="AE69" s="3294" t="n"/>
      <c r="AF69" s="3294" t="n"/>
      <c r="AG69" s="3294" t="n"/>
      <c r="AH69" s="3063" t="n"/>
      <c r="AI69" s="3294" t="n"/>
      <c r="AJ69" s="1958" t="n"/>
      <c r="AK69" s="938" t="n"/>
      <c r="AL69" s="3294" t="n"/>
      <c r="AM69" s="3294" t="n"/>
      <c r="AN69" s="3294" t="n"/>
      <c r="AO69" s="3294" t="n"/>
      <c r="AP69" s="3294" t="n"/>
      <c r="AQ69" s="3063" t="n"/>
      <c r="AR69" s="3294" t="n"/>
      <c r="AS69" s="1958" t="n"/>
      <c r="AT69" s="3058" t="n"/>
      <c r="AU69" s="3295" t="n"/>
      <c r="AV69" s="3294" t="n"/>
      <c r="AW69" s="3294" t="n"/>
      <c r="AX69" s="3294" t="n"/>
      <c r="AY69" s="3294" t="n"/>
      <c r="AZ69" s="3294" t="n"/>
      <c r="BA69" s="1958" t="n"/>
      <c r="BB69" s="938" t="n"/>
      <c r="BC69" s="3295" t="n"/>
      <c r="BD69" s="3294" t="n"/>
      <c r="BE69" s="3294" t="n"/>
      <c r="BF69" s="3294" t="n"/>
      <c r="BG69" s="3294" t="n"/>
      <c r="BH69" s="3294" t="n"/>
      <c r="BI69" s="1958" t="n"/>
      <c r="BJ69" s="3058" t="n"/>
      <c r="BK69" s="3295" t="n"/>
      <c r="BL69" s="3294" t="n"/>
      <c r="BM69" s="3294" t="n"/>
      <c r="BN69" s="3294" t="n"/>
      <c r="BO69" s="3294" t="n"/>
      <c r="BP69" s="3294" t="n"/>
      <c r="BQ69" s="3294" t="n"/>
      <c r="BR69" s="1958" t="n"/>
      <c r="BS69" s="938" t="n"/>
      <c r="BT69" s="3295" t="n"/>
      <c r="BU69" s="3294" t="n"/>
      <c r="BV69" s="3294" t="n"/>
      <c r="BW69" s="3294" t="n"/>
      <c r="BX69" s="3294" t="n"/>
      <c r="BY69" s="3294" t="n"/>
      <c r="BZ69" s="1958" t="n"/>
      <c r="CA69" s="1031" t="n"/>
      <c r="CB69" s="3295" t="n"/>
      <c r="CC69" s="3294" t="n"/>
      <c r="CD69" s="3294" t="n"/>
      <c r="CE69" s="3294" t="n"/>
      <c r="CF69" s="3294" t="n"/>
      <c r="CG69" s="3294" t="n"/>
      <c r="CH69" s="1958" t="n"/>
      <c r="CI69" s="1031" t="n"/>
      <c r="CJ69" s="3295" t="n"/>
      <c r="CK69" s="3294" t="n"/>
      <c r="CL69" s="3294" t="n"/>
      <c r="CM69" s="3294" t="n"/>
      <c r="CN69" s="3294" t="n"/>
      <c r="CO69" s="3294" t="n"/>
      <c r="CP69" s="1958" t="n"/>
      <c r="CQ69" s="938" t="n"/>
      <c r="CR69" s="3294">
        <f>+SUMIF($D$5:$CQ$5,CR$5,$D69:$CQ69)</f>
        <v/>
      </c>
      <c r="CS69" s="3294">
        <f>+SUMIF($D$5:$CQ$5,CS$5,$D69:$CQ69)</f>
        <v/>
      </c>
      <c r="CT69" s="3064">
        <f>SUMIF($D$5:$CQ$5,CT$5,$D69:$CQ69)+SUMIF($D$5:$BI$5,CR$5,$D69:$BI69)</f>
        <v/>
      </c>
      <c r="CU69" s="3294">
        <f>+CR69-CS69</f>
        <v/>
      </c>
      <c r="CV69" s="3294">
        <f>+CR69-CT69</f>
        <v/>
      </c>
      <c r="CW69" s="3294">
        <f>+SUMIF($D$5:$CQ$5,CW$5,$D69:$CQ69)</f>
        <v/>
      </c>
      <c r="CX69" s="563" t="n"/>
      <c r="CY69" s="15" t="n"/>
      <c r="CZ69" s="3296" t="n"/>
      <c r="DA69" s="3294" t="n"/>
      <c r="DB69" s="3294" t="n"/>
      <c r="DC69" s="3294" t="n"/>
      <c r="DD69" s="3294" t="n"/>
      <c r="DE69" s="400" t="n"/>
      <c r="DF69" s="400" t="n"/>
      <c r="DG69" s="400" t="n"/>
      <c r="DH69" s="400" t="n"/>
      <c r="DI69" s="3242" t="n"/>
      <c r="DJ69" s="2949" t="n"/>
      <c r="DL69" s="2949" t="n"/>
      <c r="DM69" s="2878">
        <f>(CS69-CZ69)*10^6</f>
        <v/>
      </c>
      <c r="DN69" s="2878">
        <f>(CT69-DC69)*10^6</f>
        <v/>
      </c>
      <c r="DO69" s="2878">
        <f>(CW69-DD69)*10^6</f>
        <v/>
      </c>
    </row>
    <row customFormat="1" customHeight="1" ht="15" outlineLevel="1" r="70" s="410">
      <c r="A70" s="414" t="n"/>
      <c r="B70" s="365" t="inlineStr">
        <is>
          <t xml:space="preserve">    Sortant sms on net</t>
        </is>
      </c>
      <c r="C70" s="2486" t="inlineStr">
        <is>
          <t>CA63</t>
        </is>
      </c>
      <c r="D70" s="3133" t="n">
        <v>0.018734</v>
      </c>
      <c r="E70" s="3133" t="n">
        <v>0.0052030414463514</v>
      </c>
      <c r="F70" s="3294" t="n"/>
      <c r="G70" s="3133" t="n">
        <v>0.004107</v>
      </c>
      <c r="H70" s="400" t="n"/>
      <c r="I70" s="1042" t="n"/>
      <c r="J70" s="3133" t="n">
        <v>-0.001306</v>
      </c>
      <c r="K70" s="3133" t="n">
        <v>0.0052161510615917</v>
      </c>
      <c r="L70" s="3294" t="n"/>
      <c r="M70" s="3133" t="n">
        <v>0.00449</v>
      </c>
      <c r="N70" s="400" t="n"/>
      <c r="O70" s="3287" t="n"/>
      <c r="P70" s="3133" t="n">
        <v>-0.001922</v>
      </c>
      <c r="Q70" s="3133" t="n">
        <v>0.005229260676832</v>
      </c>
      <c r="R70" s="3294" t="n"/>
      <c r="S70" s="3133" t="n">
        <v>0.003195</v>
      </c>
      <c r="T70" s="400" t="n"/>
      <c r="U70" s="1042" t="n"/>
      <c r="V70" s="3133" t="n">
        <v>0.004312</v>
      </c>
      <c r="W70" s="3133" t="n">
        <v>0.0052434627600091</v>
      </c>
      <c r="X70" s="3133" t="n">
        <v>-0.0019322218550986</v>
      </c>
      <c r="Y70" s="3294" t="n"/>
      <c r="Z70" s="3295" t="n"/>
      <c r="AA70" s="3133" t="n">
        <v>0.004795</v>
      </c>
      <c r="AB70" s="400" t="n"/>
      <c r="AC70" s="1042" t="n"/>
      <c r="AD70" s="3133" t="n">
        <v>0.00107</v>
      </c>
      <c r="AE70" s="3133" t="n">
        <v>0.0052609422469962</v>
      </c>
      <c r="AF70" s="3133" t="n">
        <v>-0.0019392774927854</v>
      </c>
      <c r="AG70" s="3294" t="n"/>
      <c r="AH70" s="3295" t="n"/>
      <c r="AI70" s="3133" t="n">
        <v>0.004435</v>
      </c>
      <c r="AJ70" s="400" t="n"/>
      <c r="AK70" s="1042" t="n"/>
      <c r="AL70" s="3133" t="n">
        <v>-0.000117</v>
      </c>
      <c r="AM70" s="3133" t="n">
        <v>0.005280606669856767</v>
      </c>
      <c r="AN70" s="3133" t="n">
        <v>-0.001947215085182994</v>
      </c>
      <c r="AO70" s="3133" t="n"/>
      <c r="AP70" s="3294" t="n"/>
      <c r="AQ70" s="3295" t="n"/>
      <c r="AR70" s="3133" t="n"/>
      <c r="AS70" s="400" t="n"/>
      <c r="AT70" s="3287" t="n"/>
      <c r="AU70" s="3067" t="n"/>
      <c r="AV70" s="3133" t="n"/>
      <c r="AW70" s="3133" t="n"/>
      <c r="AX70" s="3294" t="n"/>
      <c r="AY70" s="3294" t="n"/>
      <c r="AZ70" s="3133" t="n"/>
      <c r="BA70" s="400" t="n"/>
      <c r="BB70" s="1042" t="n"/>
      <c r="BC70" s="3067" t="n"/>
      <c r="BD70" s="3133" t="n"/>
      <c r="BE70" s="3133" t="n"/>
      <c r="BF70" s="3294" t="n"/>
      <c r="BG70" s="3294" t="n"/>
      <c r="BH70" s="3133" t="n"/>
      <c r="BI70" s="400" t="n"/>
      <c r="BJ70" s="3287" t="n"/>
      <c r="BK70" s="3067" t="n"/>
      <c r="BL70" s="3133" t="n"/>
      <c r="BM70" s="3133" t="n"/>
      <c r="BN70" s="3133" t="n"/>
      <c r="BO70" s="3294" t="n"/>
      <c r="BP70" s="3294" t="n"/>
      <c r="BQ70" s="3133" t="n"/>
      <c r="BR70" s="400" t="n"/>
      <c r="BS70" s="1042" t="n"/>
      <c r="BT70" s="3067" t="n"/>
      <c r="BU70" s="3133" t="n"/>
      <c r="BV70" s="3133" t="n"/>
      <c r="BW70" s="3294" t="n"/>
      <c r="BX70" s="3294" t="n"/>
      <c r="BY70" s="3133" t="n"/>
      <c r="BZ70" s="400" t="n"/>
      <c r="CA70" s="1040" t="n"/>
      <c r="CB70" s="3067" t="n"/>
      <c r="CC70" s="3133" t="n"/>
      <c r="CD70" s="3133" t="n"/>
      <c r="CE70" s="3294" t="n"/>
      <c r="CF70" s="3294" t="n"/>
      <c r="CG70" s="3133" t="n"/>
      <c r="CH70" s="400" t="n"/>
      <c r="CI70" s="1040" t="n"/>
      <c r="CJ70" s="3067" t="n"/>
      <c r="CK70" s="3133" t="n"/>
      <c r="CL70" s="3133" t="n"/>
      <c r="CM70" s="3294" t="n"/>
      <c r="CN70" s="3294" t="n"/>
      <c r="CO70" s="3133" t="n"/>
      <c r="CP70" s="400" t="n"/>
      <c r="CQ70" s="1042" t="n"/>
      <c r="CR70" s="3294">
        <f>+SUMIF($D$5:$CQ$5,CR$5,$D70:$CQ70)</f>
        <v/>
      </c>
      <c r="CS70" s="3294">
        <f>+SUMIF($D$5:$CQ$5,CS$5,$D70:$CQ70)</f>
        <v/>
      </c>
      <c r="CT70" s="3064">
        <f>SUMIF($D$5:$CQ$5,CT$5,$D70:$CQ70)+SUMIF($D$5:$BI$5,CR$5,$D70:$BI70)</f>
        <v/>
      </c>
      <c r="CU70" s="3294">
        <f>+CR70-CS70</f>
        <v/>
      </c>
      <c r="CV70" s="3294">
        <f>+CR70-CT70</f>
        <v/>
      </c>
      <c r="CW70" s="3294">
        <f>+SUMIF($D$5:$CQ$5,CW$5,$D70:$CQ70)</f>
        <v/>
      </c>
      <c r="CX70" s="563">
        <f>+CR70/CW70-1</f>
        <v/>
      </c>
      <c r="CY70" s="15" t="n"/>
      <c r="CZ70" s="3273" t="n">
        <v>0.0636338422148349</v>
      </c>
      <c r="DA70" s="3133" t="n">
        <v>-0.002204587233279354</v>
      </c>
      <c r="DB70" s="3133" t="n"/>
      <c r="DC70" s="3133" t="n"/>
      <c r="DD70" s="3133" t="n">
        <v>0.051385</v>
      </c>
      <c r="DE70" s="400">
        <f>(CZ70-DD70)/DD70</f>
        <v/>
      </c>
      <c r="DF70" s="400">
        <f>(DA70-DD70)/DD70</f>
        <v/>
      </c>
      <c r="DG70" s="400">
        <f>(DB70-DD70)/DD70</f>
        <v/>
      </c>
      <c r="DH70" s="400">
        <f>(DC70-DD70)/DD70</f>
        <v/>
      </c>
      <c r="DI70" s="3242" t="n"/>
      <c r="DJ70" s="2949" t="n"/>
      <c r="DL70" s="2949" t="n"/>
      <c r="DM70" s="2878">
        <f>(CS70-CZ70)*10^6</f>
        <v/>
      </c>
      <c r="DN70" s="2878">
        <f>(CT70-DC70)*10^6</f>
        <v/>
      </c>
      <c r="DO70" s="2878">
        <f>(CW70-DD70)*10^6</f>
        <v/>
      </c>
    </row>
    <row customFormat="1" customHeight="1" ht="15" outlineLevel="1" r="71" s="410">
      <c r="A71" s="414" t="n"/>
      <c r="B71" s="365" t="inlineStr">
        <is>
          <t xml:space="preserve">    Sortant sms MTN</t>
        </is>
      </c>
      <c r="C71" s="2486" t="inlineStr">
        <is>
          <t>CA64</t>
        </is>
      </c>
      <c r="D71" s="3133" t="n">
        <v>0</v>
      </c>
      <c r="E71" s="3133" t="n">
        <v>0</v>
      </c>
      <c r="F71" s="3294" t="n"/>
      <c r="G71" s="3133" t="n">
        <v>0</v>
      </c>
      <c r="H71" s="400" t="n"/>
      <c r="I71" s="1042" t="n"/>
      <c r="J71" s="3133" t="n">
        <v>0</v>
      </c>
      <c r="K71" s="3133" t="n">
        <v>0</v>
      </c>
      <c r="L71" s="3294" t="n"/>
      <c r="M71" s="3133" t="n">
        <v>0</v>
      </c>
      <c r="N71" s="400" t="n"/>
      <c r="O71" s="3287" t="n"/>
      <c r="P71" s="3133" t="n">
        <v>0</v>
      </c>
      <c r="Q71" s="3133" t="n">
        <v>0</v>
      </c>
      <c r="R71" s="3294" t="n"/>
      <c r="S71" s="3133" t="n">
        <v>0</v>
      </c>
      <c r="T71" s="400" t="n"/>
      <c r="U71" s="1042" t="n"/>
      <c r="V71" s="3133" t="n">
        <v>0</v>
      </c>
      <c r="W71" s="3133" t="n">
        <v>0</v>
      </c>
      <c r="X71" s="3133" t="n">
        <v>0</v>
      </c>
      <c r="Y71" s="3294" t="n"/>
      <c r="Z71" s="3295" t="n"/>
      <c r="AA71" s="3133" t="n">
        <v>0</v>
      </c>
      <c r="AB71" s="400" t="n"/>
      <c r="AC71" s="1042" t="n"/>
      <c r="AD71" s="3133" t="n">
        <v>0</v>
      </c>
      <c r="AE71" s="3133" t="n">
        <v>0</v>
      </c>
      <c r="AF71" s="3133" t="n">
        <v>0</v>
      </c>
      <c r="AG71" s="3294" t="n"/>
      <c r="AH71" s="3295" t="n"/>
      <c r="AI71" s="3133" t="n">
        <v>0</v>
      </c>
      <c r="AJ71" s="400" t="n"/>
      <c r="AK71" s="1042" t="n"/>
      <c r="AL71" s="3133" t="n">
        <v>0</v>
      </c>
      <c r="AM71" s="3133" t="n">
        <v>0</v>
      </c>
      <c r="AN71" s="3133" t="n">
        <v>0</v>
      </c>
      <c r="AO71" s="3133" t="n"/>
      <c r="AP71" s="3294" t="n"/>
      <c r="AQ71" s="3295" t="n"/>
      <c r="AR71" s="3133" t="n"/>
      <c r="AS71" s="400" t="n"/>
      <c r="AT71" s="3287" t="n"/>
      <c r="AU71" s="3067" t="n"/>
      <c r="AV71" s="3133" t="n"/>
      <c r="AW71" s="3133" t="n"/>
      <c r="AX71" s="3294" t="n"/>
      <c r="AY71" s="3294" t="n"/>
      <c r="AZ71" s="3133" t="n"/>
      <c r="BA71" s="400" t="n"/>
      <c r="BB71" s="1042" t="n"/>
      <c r="BC71" s="3067" t="n"/>
      <c r="BD71" s="3133" t="n"/>
      <c r="BE71" s="3133" t="n"/>
      <c r="BF71" s="3294" t="n"/>
      <c r="BG71" s="3294" t="n"/>
      <c r="BH71" s="3133" t="n"/>
      <c r="BI71" s="400" t="n"/>
      <c r="BJ71" s="3287" t="n"/>
      <c r="BK71" s="3067" t="n"/>
      <c r="BL71" s="3133" t="n"/>
      <c r="BM71" s="3133" t="n"/>
      <c r="BN71" s="3133" t="n"/>
      <c r="BO71" s="3294" t="n"/>
      <c r="BP71" s="3294" t="n"/>
      <c r="BQ71" s="3133" t="n"/>
      <c r="BR71" s="400" t="n"/>
      <c r="BS71" s="1042" t="n"/>
      <c r="BT71" s="3067" t="n"/>
      <c r="BU71" s="3133" t="n"/>
      <c r="BV71" s="3133" t="n"/>
      <c r="BW71" s="3294" t="n"/>
      <c r="BX71" s="3294" t="n"/>
      <c r="BY71" s="3133" t="n"/>
      <c r="BZ71" s="400" t="n"/>
      <c r="CA71" s="1040" t="n"/>
      <c r="CB71" s="3067" t="n"/>
      <c r="CC71" s="3133" t="n"/>
      <c r="CD71" s="3133" t="n"/>
      <c r="CE71" s="3294" t="n"/>
      <c r="CF71" s="3294" t="n"/>
      <c r="CG71" s="3133" t="n"/>
      <c r="CH71" s="400" t="n"/>
      <c r="CI71" s="1040" t="n"/>
      <c r="CJ71" s="3067" t="n"/>
      <c r="CK71" s="3133" t="n"/>
      <c r="CL71" s="3133" t="n"/>
      <c r="CM71" s="3294" t="n"/>
      <c r="CN71" s="3294" t="n"/>
      <c r="CO71" s="3133" t="n"/>
      <c r="CP71" s="400" t="n"/>
      <c r="CQ71" s="1042" t="n"/>
      <c r="CR71" s="3294">
        <f>+SUMIF($D$5:$CQ$5,CR$5,$D71:$CQ71)</f>
        <v/>
      </c>
      <c r="CS71" s="3294">
        <f>+SUMIF($D$5:$CQ$5,CS$5,$D71:$CQ71)</f>
        <v/>
      </c>
      <c r="CT71" s="3064">
        <f>SUMIF($D$5:$CQ$5,CT$5,$D71:$CQ71)+SUMIF($D$5:$BI$5,CR$5,$D71:$BI71)</f>
        <v/>
      </c>
      <c r="CU71" s="3294">
        <f>+CR71-CS71</f>
        <v/>
      </c>
      <c r="CV71" s="3294">
        <f>+CR71-CT71</f>
        <v/>
      </c>
      <c r="CW71" s="3294">
        <f>+SUMIF($D$5:$CQ$5,CW$5,$D71:$CQ71)</f>
        <v/>
      </c>
      <c r="CX71" s="563">
        <f>+CR71/CW71-1</f>
        <v/>
      </c>
      <c r="CY71" s="15" t="n"/>
      <c r="CZ71" s="3273" t="n">
        <v>0</v>
      </c>
      <c r="DA71" s="3133" t="n">
        <v>0</v>
      </c>
      <c r="DB71" s="3133" t="n"/>
      <c r="DC71" s="3133" t="n"/>
      <c r="DD71" s="3133" t="n">
        <v>0</v>
      </c>
      <c r="DE71" s="400">
        <f>(CZ71-DD71)/DD71</f>
        <v/>
      </c>
      <c r="DF71" s="400">
        <f>(DA71-DD71)/DD71</f>
        <v/>
      </c>
      <c r="DG71" s="400">
        <f>(DB71-DD71)/DD71</f>
        <v/>
      </c>
      <c r="DH71" s="400">
        <f>(DC71-DD71)/DD71</f>
        <v/>
      </c>
      <c r="DI71" s="3242" t="n"/>
      <c r="DJ71" s="2949" t="n"/>
      <c r="DL71" s="2949" t="n"/>
      <c r="DM71" s="2878">
        <f>(CS71-CZ71)*10^6</f>
        <v/>
      </c>
      <c r="DN71" s="2878">
        <f>(CT71-DC71)*10^6</f>
        <v/>
      </c>
      <c r="DO71" s="2878">
        <f>(CW71-DD71)*10^6</f>
        <v/>
      </c>
    </row>
    <row customFormat="1" customHeight="1" ht="15" outlineLevel="1" r="72" s="410">
      <c r="A72" s="414" t="n"/>
      <c r="B72" s="365" t="inlineStr">
        <is>
          <t xml:space="preserve">    Sortant sms GLO</t>
        </is>
      </c>
      <c r="C72" s="2486" t="inlineStr">
        <is>
          <t>CA65</t>
        </is>
      </c>
      <c r="D72" s="3133" t="n">
        <v>0</v>
      </c>
      <c r="E72" s="3133" t="n">
        <v>0</v>
      </c>
      <c r="F72" s="3294" t="n"/>
      <c r="G72" s="3133" t="n">
        <v>0</v>
      </c>
      <c r="H72" s="400" t="n"/>
      <c r="I72" s="1042" t="n"/>
      <c r="J72" s="3133" t="n">
        <v>0</v>
      </c>
      <c r="K72" s="3133" t="n">
        <v>0</v>
      </c>
      <c r="L72" s="3294" t="n"/>
      <c r="M72" s="3133" t="n">
        <v>0</v>
      </c>
      <c r="N72" s="400" t="n"/>
      <c r="O72" s="3287" t="n"/>
      <c r="P72" s="3133" t="n">
        <v>0</v>
      </c>
      <c r="Q72" s="3133" t="n">
        <v>0</v>
      </c>
      <c r="R72" s="3294" t="n"/>
      <c r="S72" s="3133" t="n">
        <v>0</v>
      </c>
      <c r="T72" s="400" t="n"/>
      <c r="U72" s="1042" t="n"/>
      <c r="V72" s="3133" t="n">
        <v>0</v>
      </c>
      <c r="W72" s="3133" t="n">
        <v>0</v>
      </c>
      <c r="X72" s="3133" t="n">
        <v>0</v>
      </c>
      <c r="Y72" s="3294" t="n"/>
      <c r="Z72" s="3295" t="n"/>
      <c r="AA72" s="3133" t="n">
        <v>0</v>
      </c>
      <c r="AB72" s="400" t="n"/>
      <c r="AC72" s="1042" t="n"/>
      <c r="AD72" s="3133" t="n">
        <v>0</v>
      </c>
      <c r="AE72" s="3133" t="n">
        <v>0</v>
      </c>
      <c r="AF72" s="3133" t="n">
        <v>0</v>
      </c>
      <c r="AG72" s="3294" t="n"/>
      <c r="AH72" s="3295" t="n"/>
      <c r="AI72" s="3133" t="n">
        <v>0</v>
      </c>
      <c r="AJ72" s="400" t="n"/>
      <c r="AK72" s="1042" t="n"/>
      <c r="AL72" s="3133" t="n">
        <v>0</v>
      </c>
      <c r="AM72" s="3133" t="n"/>
      <c r="AN72" s="3133" t="n"/>
      <c r="AO72" s="3133" t="n"/>
      <c r="AP72" s="3294" t="n"/>
      <c r="AQ72" s="3295" t="n"/>
      <c r="AR72" s="3133" t="n"/>
      <c r="AS72" s="400" t="n"/>
      <c r="AT72" s="3287" t="n"/>
      <c r="AU72" s="3067" t="n"/>
      <c r="AV72" s="3133" t="n"/>
      <c r="AW72" s="3133" t="n"/>
      <c r="AX72" s="3294" t="n"/>
      <c r="AY72" s="3294" t="n"/>
      <c r="AZ72" s="3133" t="n"/>
      <c r="BA72" s="400" t="n"/>
      <c r="BB72" s="1042" t="n"/>
      <c r="BC72" s="3067" t="n"/>
      <c r="BD72" s="3133" t="n"/>
      <c r="BE72" s="3133" t="n"/>
      <c r="BF72" s="3294" t="n"/>
      <c r="BG72" s="3294" t="n"/>
      <c r="BH72" s="3133" t="n"/>
      <c r="BI72" s="400" t="n"/>
      <c r="BJ72" s="3287" t="n"/>
      <c r="BK72" s="3067" t="n"/>
      <c r="BL72" s="3133" t="n"/>
      <c r="BM72" s="3133" t="n"/>
      <c r="BN72" s="3133" t="n"/>
      <c r="BO72" s="3294" t="n"/>
      <c r="BP72" s="3294" t="n"/>
      <c r="BQ72" s="3133" t="n"/>
      <c r="BR72" s="400" t="n"/>
      <c r="BS72" s="1042" t="n"/>
      <c r="BT72" s="3067" t="n"/>
      <c r="BU72" s="3133" t="n"/>
      <c r="BV72" s="3133" t="n"/>
      <c r="BW72" s="3294" t="n"/>
      <c r="BX72" s="3294" t="n"/>
      <c r="BY72" s="3133" t="n"/>
      <c r="BZ72" s="400" t="n"/>
      <c r="CA72" s="1040" t="n"/>
      <c r="CB72" s="3067" t="n"/>
      <c r="CC72" s="3133" t="n"/>
      <c r="CD72" s="3133" t="n"/>
      <c r="CE72" s="3294" t="n"/>
      <c r="CF72" s="3294" t="n"/>
      <c r="CG72" s="3133" t="n"/>
      <c r="CH72" s="400" t="n"/>
      <c r="CI72" s="1040" t="n"/>
      <c r="CJ72" s="3067" t="n"/>
      <c r="CK72" s="3133" t="n"/>
      <c r="CL72" s="3133" t="n"/>
      <c r="CM72" s="3294" t="n"/>
      <c r="CN72" s="3294" t="n"/>
      <c r="CO72" s="3133" t="n"/>
      <c r="CP72" s="400" t="n"/>
      <c r="CQ72" s="1042" t="n"/>
      <c r="CR72" s="3294">
        <f>+SUMIF($D$5:$CQ$5,CR$5,$D72:$CQ72)</f>
        <v/>
      </c>
      <c r="CS72" s="3294">
        <f>+SUMIF($D$5:$CQ$5,CS$5,$D72:$CQ72)</f>
        <v/>
      </c>
      <c r="CT72" s="3064">
        <f>SUMIF($D$5:$CQ$5,CT$5,$D72:$CQ72)+SUMIF($D$5:$BI$5,CR$5,$D72:$BI72)</f>
        <v/>
      </c>
      <c r="CU72" s="3294">
        <f>+CR72-CS72</f>
        <v/>
      </c>
      <c r="CV72" s="3294">
        <f>+CR72-CT72</f>
        <v/>
      </c>
      <c r="CW72" s="3294">
        <f>+SUMIF($D$5:$CQ$5,CW$5,$D72:$CQ72)</f>
        <v/>
      </c>
      <c r="CX72" s="563" t="n"/>
      <c r="CY72" s="15" t="n"/>
      <c r="CZ72" s="3273" t="n">
        <v>0</v>
      </c>
      <c r="DA72" s="3133" t="n">
        <v>0</v>
      </c>
      <c r="DB72" s="3133" t="n"/>
      <c r="DC72" s="3133" t="n"/>
      <c r="DD72" s="3133" t="n">
        <v>0</v>
      </c>
      <c r="DE72" s="400" t="n"/>
      <c r="DF72" s="400" t="n"/>
      <c r="DG72" s="400" t="n"/>
      <c r="DH72" s="400" t="n"/>
      <c r="DI72" s="3242" t="n"/>
      <c r="DJ72" s="2949" t="n"/>
      <c r="DL72" s="2949" t="n"/>
      <c r="DM72" s="2878">
        <f>(CS72-CZ72)*10^6</f>
        <v/>
      </c>
      <c r="DN72" s="2878">
        <f>(CT72-DC72)*10^6</f>
        <v/>
      </c>
      <c r="DO72" s="2878">
        <f>(CW72-DD72)*10^6</f>
        <v/>
      </c>
    </row>
    <row customFormat="1" customHeight="1" ht="15" outlineLevel="1" r="73" s="410">
      <c r="A73" s="414" t="n"/>
      <c r="B73" s="365" t="inlineStr">
        <is>
          <t xml:space="preserve">    Sortant sms BBCOM</t>
        </is>
      </c>
      <c r="C73" s="2486" t="inlineStr">
        <is>
          <t>CA66</t>
        </is>
      </c>
      <c r="D73" s="3133" t="n">
        <v>0</v>
      </c>
      <c r="E73" s="3133" t="n">
        <v>0</v>
      </c>
      <c r="F73" s="3294" t="n"/>
      <c r="G73" s="3133" t="n">
        <v>0</v>
      </c>
      <c r="H73" s="400" t="n"/>
      <c r="I73" s="1042" t="n"/>
      <c r="J73" s="3133" t="n">
        <v>0</v>
      </c>
      <c r="K73" s="3133" t="n">
        <v>0</v>
      </c>
      <c r="L73" s="3294" t="n"/>
      <c r="M73" s="3133" t="n">
        <v>0</v>
      </c>
      <c r="N73" s="400" t="n"/>
      <c r="O73" s="3287" t="n"/>
      <c r="P73" s="3133" t="n">
        <v>0</v>
      </c>
      <c r="Q73" s="3133" t="n">
        <v>0</v>
      </c>
      <c r="R73" s="3294" t="n"/>
      <c r="S73" s="3133" t="n">
        <v>0</v>
      </c>
      <c r="T73" s="400" t="n"/>
      <c r="U73" s="1042" t="n"/>
      <c r="V73" s="3133" t="n">
        <v>0</v>
      </c>
      <c r="W73" s="3133" t="n">
        <v>0</v>
      </c>
      <c r="X73" s="3133" t="n">
        <v>0</v>
      </c>
      <c r="Y73" s="3294" t="n"/>
      <c r="Z73" s="3295" t="n"/>
      <c r="AA73" s="3133" t="n">
        <v>0</v>
      </c>
      <c r="AB73" s="400" t="n"/>
      <c r="AC73" s="1042" t="n"/>
      <c r="AD73" s="3133" t="n">
        <v>0</v>
      </c>
      <c r="AE73" s="3133" t="n">
        <v>0</v>
      </c>
      <c r="AF73" s="3133" t="n">
        <v>0</v>
      </c>
      <c r="AG73" s="3294" t="n"/>
      <c r="AH73" s="3295" t="n"/>
      <c r="AI73" s="3133" t="n">
        <v>0</v>
      </c>
      <c r="AJ73" s="400" t="n"/>
      <c r="AK73" s="1042" t="n"/>
      <c r="AL73" s="3133" t="n">
        <v>0</v>
      </c>
      <c r="AM73" s="3133" t="n"/>
      <c r="AN73" s="3133" t="n"/>
      <c r="AO73" s="3133" t="n"/>
      <c r="AP73" s="3294" t="n"/>
      <c r="AQ73" s="3295" t="n"/>
      <c r="AR73" s="3133" t="n"/>
      <c r="AS73" s="400" t="n"/>
      <c r="AT73" s="3287" t="n"/>
      <c r="AU73" s="3067" t="n"/>
      <c r="AV73" s="3133" t="n"/>
      <c r="AW73" s="3133" t="n"/>
      <c r="AX73" s="3294" t="n"/>
      <c r="AY73" s="3294" t="n"/>
      <c r="AZ73" s="3133" t="n"/>
      <c r="BA73" s="400" t="n"/>
      <c r="BB73" s="1042" t="n"/>
      <c r="BC73" s="3067" t="n"/>
      <c r="BD73" s="3133" t="n"/>
      <c r="BE73" s="3133" t="n"/>
      <c r="BF73" s="3294" t="n"/>
      <c r="BG73" s="3294" t="n"/>
      <c r="BH73" s="3133" t="n"/>
      <c r="BI73" s="400" t="n"/>
      <c r="BJ73" s="3287" t="n"/>
      <c r="BK73" s="3067" t="n"/>
      <c r="BL73" s="3133" t="n"/>
      <c r="BM73" s="3133" t="n"/>
      <c r="BN73" s="3133" t="n"/>
      <c r="BO73" s="3294" t="n"/>
      <c r="BP73" s="3294" t="n"/>
      <c r="BQ73" s="3133" t="n"/>
      <c r="BR73" s="400" t="n"/>
      <c r="BS73" s="1042" t="n"/>
      <c r="BT73" s="3067" t="n"/>
      <c r="BU73" s="3133" t="n"/>
      <c r="BV73" s="3133" t="n"/>
      <c r="BW73" s="3294" t="n"/>
      <c r="BX73" s="3294" t="n"/>
      <c r="BY73" s="3133" t="n"/>
      <c r="BZ73" s="400" t="n"/>
      <c r="CA73" s="1040" t="n"/>
      <c r="CB73" s="3067" t="n"/>
      <c r="CC73" s="3133" t="n"/>
      <c r="CD73" s="3133" t="n"/>
      <c r="CE73" s="3294" t="n"/>
      <c r="CF73" s="3294" t="n"/>
      <c r="CG73" s="3133" t="n"/>
      <c r="CH73" s="400" t="n"/>
      <c r="CI73" s="1040" t="n"/>
      <c r="CJ73" s="3067" t="n"/>
      <c r="CK73" s="3133" t="n"/>
      <c r="CL73" s="3133" t="n"/>
      <c r="CM73" s="3294" t="n"/>
      <c r="CN73" s="3294" t="n"/>
      <c r="CO73" s="3133" t="n"/>
      <c r="CP73" s="400" t="n"/>
      <c r="CQ73" s="1042" t="n"/>
      <c r="CR73" s="3294">
        <f>+SUMIF($D$5:$CQ$5,CR$5,$D73:$CQ73)</f>
        <v/>
      </c>
      <c r="CS73" s="3294">
        <f>+SUMIF($D$5:$CQ$5,CS$5,$D73:$CQ73)</f>
        <v/>
      </c>
      <c r="CT73" s="3064">
        <f>SUMIF($D$5:$CQ$5,CT$5,$D73:$CQ73)+SUMIF($D$5:$BI$5,CR$5,$D73:$BI73)</f>
        <v/>
      </c>
      <c r="CU73" s="3294">
        <f>+CR73-CS73</f>
        <v/>
      </c>
      <c r="CV73" s="3294">
        <f>+CR73-CT73</f>
        <v/>
      </c>
      <c r="CW73" s="3294">
        <f>+SUMIF($D$5:$CQ$5,CW$5,$D73:$CQ73)</f>
        <v/>
      </c>
      <c r="CX73" s="563" t="n"/>
      <c r="CY73" s="15" t="n"/>
      <c r="CZ73" s="3273" t="n">
        <v>0</v>
      </c>
      <c r="DA73" s="3133" t="n">
        <v>0</v>
      </c>
      <c r="DB73" s="3133" t="n"/>
      <c r="DC73" s="3133" t="n"/>
      <c r="DD73" s="3133" t="n">
        <v>0</v>
      </c>
      <c r="DE73" s="400" t="n"/>
      <c r="DF73" s="400" t="n"/>
      <c r="DG73" s="400" t="n"/>
      <c r="DH73" s="400" t="n"/>
      <c r="DI73" s="3242" t="n"/>
      <c r="DJ73" s="2949" t="n"/>
      <c r="DL73" s="2949" t="n"/>
      <c r="DM73" s="2878">
        <f>(CS73-CZ73)*10^6</f>
        <v/>
      </c>
      <c r="DN73" s="2878">
        <f>(CT73-DC73)*10^6</f>
        <v/>
      </c>
      <c r="DO73" s="2878">
        <f>(CW73-DD73)*10^6</f>
        <v/>
      </c>
    </row>
    <row customFormat="1" customHeight="1" ht="15" outlineLevel="1" r="74" s="410">
      <c r="A74" s="414" t="n"/>
      <c r="B74" s="365" t="inlineStr">
        <is>
          <t xml:space="preserve">    Sortant sms LIBERCOM</t>
        </is>
      </c>
      <c r="C74" s="2486" t="inlineStr">
        <is>
          <t>CA67</t>
        </is>
      </c>
      <c r="D74" s="3133" t="n">
        <v>0</v>
      </c>
      <c r="E74" s="3133" t="n">
        <v>0</v>
      </c>
      <c r="F74" s="3294" t="n"/>
      <c r="G74" s="3133" t="n">
        <v>0</v>
      </c>
      <c r="H74" s="400" t="n"/>
      <c r="I74" s="1042" t="n"/>
      <c r="J74" s="3133" t="n">
        <v>0</v>
      </c>
      <c r="K74" s="3133" t="n">
        <v>0</v>
      </c>
      <c r="L74" s="3294" t="n"/>
      <c r="M74" s="3133" t="n">
        <v>0</v>
      </c>
      <c r="N74" s="400" t="n"/>
      <c r="O74" s="3287" t="n"/>
      <c r="P74" s="3133" t="n">
        <v>0</v>
      </c>
      <c r="Q74" s="3133" t="n">
        <v>0</v>
      </c>
      <c r="R74" s="3294" t="n"/>
      <c r="S74" s="3133" t="n">
        <v>0</v>
      </c>
      <c r="T74" s="400" t="n"/>
      <c r="U74" s="1042" t="n"/>
      <c r="V74" s="3133" t="n">
        <v>0</v>
      </c>
      <c r="W74" s="3133" t="n">
        <v>0</v>
      </c>
      <c r="X74" s="3133" t="n">
        <v>0</v>
      </c>
      <c r="Y74" s="3294" t="n"/>
      <c r="Z74" s="3295" t="n"/>
      <c r="AA74" s="3133" t="n">
        <v>0</v>
      </c>
      <c r="AB74" s="400" t="n"/>
      <c r="AC74" s="1042" t="n"/>
      <c r="AD74" s="3133" t="n">
        <v>0</v>
      </c>
      <c r="AE74" s="3133" t="n">
        <v>0</v>
      </c>
      <c r="AF74" s="3133" t="n">
        <v>0</v>
      </c>
      <c r="AG74" s="3294" t="n"/>
      <c r="AH74" s="3295" t="n"/>
      <c r="AI74" s="3133" t="n">
        <v>0</v>
      </c>
      <c r="AJ74" s="400" t="n"/>
      <c r="AK74" s="1042" t="n"/>
      <c r="AL74" s="3133" t="n">
        <v>0</v>
      </c>
      <c r="AM74" s="3133" t="n"/>
      <c r="AN74" s="3133" t="n"/>
      <c r="AO74" s="3133" t="n"/>
      <c r="AP74" s="3294" t="n"/>
      <c r="AQ74" s="3295" t="n"/>
      <c r="AR74" s="3133" t="n"/>
      <c r="AS74" s="400" t="n"/>
      <c r="AT74" s="3287" t="n"/>
      <c r="AU74" s="3067" t="n"/>
      <c r="AV74" s="3133" t="n"/>
      <c r="AW74" s="3133" t="n"/>
      <c r="AX74" s="3294" t="n"/>
      <c r="AY74" s="3294" t="n"/>
      <c r="AZ74" s="3133" t="n"/>
      <c r="BA74" s="400" t="n"/>
      <c r="BB74" s="1042" t="n"/>
      <c r="BC74" s="3067" t="n"/>
      <c r="BD74" s="3133" t="n"/>
      <c r="BE74" s="3133" t="n"/>
      <c r="BF74" s="3294" t="n"/>
      <c r="BG74" s="3294" t="n"/>
      <c r="BH74" s="3133" t="n"/>
      <c r="BI74" s="400" t="n"/>
      <c r="BJ74" s="3287" t="n"/>
      <c r="BK74" s="3067" t="n"/>
      <c r="BL74" s="3133" t="n"/>
      <c r="BM74" s="3133" t="n"/>
      <c r="BN74" s="3133" t="n"/>
      <c r="BO74" s="3294" t="n"/>
      <c r="BP74" s="3294" t="n"/>
      <c r="BQ74" s="3133" t="n"/>
      <c r="BR74" s="400" t="n"/>
      <c r="BS74" s="1042" t="n"/>
      <c r="BT74" s="3067" t="n"/>
      <c r="BU74" s="3133" t="n"/>
      <c r="BV74" s="3133" t="n"/>
      <c r="BW74" s="3294" t="n"/>
      <c r="BX74" s="3294" t="n"/>
      <c r="BY74" s="3133" t="n"/>
      <c r="BZ74" s="400" t="n"/>
      <c r="CA74" s="1040" t="n"/>
      <c r="CB74" s="3067" t="n"/>
      <c r="CC74" s="3133" t="n"/>
      <c r="CD74" s="3133" t="n"/>
      <c r="CE74" s="3294" t="n"/>
      <c r="CF74" s="3294" t="n"/>
      <c r="CG74" s="3133" t="n"/>
      <c r="CH74" s="400" t="n"/>
      <c r="CI74" s="1040" t="n"/>
      <c r="CJ74" s="3067" t="n"/>
      <c r="CK74" s="3133" t="n"/>
      <c r="CL74" s="3133" t="n"/>
      <c r="CM74" s="3294" t="n"/>
      <c r="CN74" s="3294" t="n"/>
      <c r="CO74" s="3133" t="n"/>
      <c r="CP74" s="400" t="n"/>
      <c r="CQ74" s="1042" t="n"/>
      <c r="CR74" s="3294">
        <f>+SUMIF($D$5:$CQ$5,CR$5,$D74:$CQ74)</f>
        <v/>
      </c>
      <c r="CS74" s="3294">
        <f>+SUMIF($D$5:$CQ$5,CS$5,$D74:$CQ74)</f>
        <v/>
      </c>
      <c r="CT74" s="3064">
        <f>SUMIF($D$5:$CQ$5,CT$5,$D74:$CQ74)+SUMIF($D$5:$BI$5,CR$5,$D74:$BI74)</f>
        <v/>
      </c>
      <c r="CU74" s="3294">
        <f>+CR74-CS74</f>
        <v/>
      </c>
      <c r="CV74" s="3294">
        <f>+CR74-CT74</f>
        <v/>
      </c>
      <c r="CW74" s="3294">
        <f>+SUMIF($D$5:$CQ$5,CW$5,$D74:$CQ74)</f>
        <v/>
      </c>
      <c r="CX74" s="563" t="n"/>
      <c r="CY74" s="15" t="n"/>
      <c r="CZ74" s="3273" t="n">
        <v>0</v>
      </c>
      <c r="DA74" s="3133" t="n">
        <v>0</v>
      </c>
      <c r="DB74" s="3133" t="n"/>
      <c r="DC74" s="3133" t="n"/>
      <c r="DD74" s="3133" t="n">
        <v>0</v>
      </c>
      <c r="DE74" s="400" t="n"/>
      <c r="DF74" s="400" t="n"/>
      <c r="DG74" s="400" t="n"/>
      <c r="DH74" s="400" t="n"/>
      <c r="DI74" s="3242" t="n"/>
      <c r="DJ74" s="2949" t="n"/>
      <c r="DL74" s="2949" t="n"/>
      <c r="DM74" s="2878">
        <f>(CS74-CZ74)*10^6</f>
        <v/>
      </c>
      <c r="DN74" s="2878">
        <f>(CT74-DC74)*10^6</f>
        <v/>
      </c>
      <c r="DO74" s="2878">
        <f>(CW74-DD74)*10^6</f>
        <v/>
      </c>
    </row>
    <row customFormat="1" customHeight="1" ht="15" outlineLevel="1" r="75" s="410">
      <c r="A75" s="414" t="n"/>
      <c r="B75" s="365" t="inlineStr">
        <is>
          <t xml:space="preserve">    Sortant sms INTERNATIONAL</t>
        </is>
      </c>
      <c r="C75" s="2486" t="inlineStr">
        <is>
          <t>CA68</t>
        </is>
      </c>
      <c r="D75" s="3133" t="n">
        <v>0</v>
      </c>
      <c r="E75" s="3133" t="n">
        <v>0.0402586798075305</v>
      </c>
      <c r="F75" s="3294" t="n"/>
      <c r="G75" s="3133" t="n">
        <v>0</v>
      </c>
      <c r="H75" s="400" t="n"/>
      <c r="I75" s="1042" t="n"/>
      <c r="J75" s="3133" t="n">
        <v>0</v>
      </c>
      <c r="K75" s="3133" t="n">
        <v>0.0403601158248682</v>
      </c>
      <c r="L75" s="3294" t="n"/>
      <c r="M75" s="3133" t="n">
        <v>0</v>
      </c>
      <c r="N75" s="400" t="n"/>
      <c r="O75" s="3287" t="n"/>
      <c r="P75" s="3133" t="n">
        <v>0</v>
      </c>
      <c r="Q75" s="3133" t="n">
        <v>0.040461551842206</v>
      </c>
      <c r="R75" s="3294" t="n"/>
      <c r="S75" s="3133" t="n">
        <v>0</v>
      </c>
      <c r="T75" s="400" t="n"/>
      <c r="U75" s="1042" t="n"/>
      <c r="V75" s="3133" t="n">
        <v>0</v>
      </c>
      <c r="W75" s="3133" t="n">
        <v>0.0405714408609885</v>
      </c>
      <c r="X75" s="3133" t="n">
        <v>0.0370383511353649</v>
      </c>
      <c r="Y75" s="3294" t="n"/>
      <c r="Z75" s="3295" t="n"/>
      <c r="AA75" s="3133" t="n">
        <v>0</v>
      </c>
      <c r="AB75" s="400" t="n"/>
      <c r="AC75" s="1042" t="n"/>
      <c r="AD75" s="3133" t="n">
        <v>0</v>
      </c>
      <c r="AE75" s="3133" t="n">
        <v>0.0407066888841054</v>
      </c>
      <c r="AF75" s="3133" t="n">
        <v>0.0371735991584818</v>
      </c>
      <c r="AG75" s="3294" t="n"/>
      <c r="AH75" s="3295" t="n"/>
      <c r="AI75" s="3133" t="n">
        <v>0</v>
      </c>
      <c r="AJ75" s="400" t="n"/>
      <c r="AK75" s="1042" t="n"/>
      <c r="AL75" s="3133" t="n">
        <v>0</v>
      </c>
      <c r="AM75" s="3133" t="n">
        <v>0.04085884291011201</v>
      </c>
      <c r="AN75" s="3133" t="n">
        <v>0.0373257531844884</v>
      </c>
      <c r="AO75" s="3133" t="n"/>
      <c r="AP75" s="3294" t="n"/>
      <c r="AQ75" s="3295" t="n"/>
      <c r="AR75" s="3133" t="n"/>
      <c r="AS75" s="400" t="n"/>
      <c r="AT75" s="3287" t="n"/>
      <c r="AU75" s="3067" t="n"/>
      <c r="AV75" s="3133" t="n"/>
      <c r="AW75" s="3133" t="n"/>
      <c r="AX75" s="3294" t="n"/>
      <c r="AY75" s="3294" t="n"/>
      <c r="AZ75" s="3133" t="n"/>
      <c r="BA75" s="400" t="n"/>
      <c r="BB75" s="1042" t="n"/>
      <c r="BC75" s="3067" t="n"/>
      <c r="BD75" s="3133" t="n"/>
      <c r="BE75" s="3133" t="n"/>
      <c r="BF75" s="3294" t="n"/>
      <c r="BG75" s="3294" t="n"/>
      <c r="BH75" s="3133" t="n"/>
      <c r="BI75" s="400" t="n"/>
      <c r="BJ75" s="3287" t="n"/>
      <c r="BK75" s="3067" t="n"/>
      <c r="BL75" s="3133" t="n"/>
      <c r="BM75" s="3133" t="n"/>
      <c r="BN75" s="3133" t="n"/>
      <c r="BO75" s="3294" t="n"/>
      <c r="BP75" s="3294" t="n"/>
      <c r="BQ75" s="3133" t="n"/>
      <c r="BR75" s="400" t="n"/>
      <c r="BS75" s="1042" t="n"/>
      <c r="BT75" s="3067" t="n"/>
      <c r="BU75" s="3133" t="n"/>
      <c r="BV75" s="3133" t="n"/>
      <c r="BW75" s="3294" t="n"/>
      <c r="BX75" s="3294" t="n"/>
      <c r="BY75" s="3133" t="n"/>
      <c r="BZ75" s="400" t="n"/>
      <c r="CA75" s="1040" t="n"/>
      <c r="CB75" s="3067" t="n"/>
      <c r="CC75" s="3133" t="n"/>
      <c r="CD75" s="3133" t="n"/>
      <c r="CE75" s="3294" t="n"/>
      <c r="CF75" s="3294" t="n"/>
      <c r="CG75" s="3133" t="n"/>
      <c r="CH75" s="400" t="n"/>
      <c r="CI75" s="1040" t="n"/>
      <c r="CJ75" s="3067" t="n"/>
      <c r="CK75" s="3133" t="n"/>
      <c r="CL75" s="3133" t="n"/>
      <c r="CM75" s="3294" t="n"/>
      <c r="CN75" s="3294" t="n"/>
      <c r="CO75" s="3133" t="n"/>
      <c r="CP75" s="400" t="n"/>
      <c r="CQ75" s="1042" t="n"/>
      <c r="CR75" s="3294">
        <f>+SUMIF($D$5:$CQ$5,CR$5,$D75:$CQ75)</f>
        <v/>
      </c>
      <c r="CS75" s="3294">
        <f>+SUMIF($D$5:$CQ$5,CS$5,$D75:$CQ75)</f>
        <v/>
      </c>
      <c r="CT75" s="3064">
        <f>SUMIF($D$5:$CQ$5,CT$5,$D75:$CQ75)+SUMIF($D$5:$BI$5,CR$5,$D75:$BI75)</f>
        <v/>
      </c>
      <c r="CU75" s="3294">
        <f>+CR75-CS75</f>
        <v/>
      </c>
      <c r="CV75" s="3294">
        <f>+CR75-CT75</f>
        <v/>
      </c>
      <c r="CW75" s="3294">
        <f>+SUMIF($D$5:$CQ$5,CW$5,$D75:$CQ75)</f>
        <v/>
      </c>
      <c r="CX75" s="563">
        <f>+CR75/CW75-1</f>
        <v/>
      </c>
      <c r="CY75" s="15" t="n"/>
      <c r="CZ75" s="3273" t="n">
        <v>0.4923686472738777</v>
      </c>
      <c r="DA75" s="3133" t="n">
        <v>0.3394904922686605</v>
      </c>
      <c r="DB75" s="3133" t="n"/>
      <c r="DC75" s="3133" t="n"/>
      <c r="DD75" s="3133" t="n">
        <v>0</v>
      </c>
      <c r="DE75" s="400">
        <f>(CZ75-DD75)/DD75</f>
        <v/>
      </c>
      <c r="DF75" s="400">
        <f>(DA75-DD75)/DD75</f>
        <v/>
      </c>
      <c r="DG75" s="400">
        <f>(DB75-DD75)/DD75</f>
        <v/>
      </c>
      <c r="DH75" s="400">
        <f>(DC75-DD75)/DD75</f>
        <v/>
      </c>
      <c r="DI75" s="3242" t="n"/>
      <c r="DJ75" s="2949" t="n"/>
      <c r="DL75" s="2949" t="n"/>
      <c r="DM75" s="2878">
        <f>(CS75-CZ75)*10^6</f>
        <v/>
      </c>
      <c r="DN75" s="2878">
        <f>(CT75-DC75)*10^6</f>
        <v/>
      </c>
      <c r="DO75" s="2878">
        <f>(CW75-DD75)*10^6</f>
        <v/>
      </c>
    </row>
    <row customFormat="1" customHeight="1" ht="15" outlineLevel="1" r="76" s="376">
      <c r="A76" s="370" t="n"/>
      <c r="B76" s="413" t="inlineStr">
        <is>
          <t>Total SMS Sortant</t>
        </is>
      </c>
      <c r="C76" s="2486" t="inlineStr">
        <is>
          <t>CA69</t>
        </is>
      </c>
      <c r="D76" s="3269" t="n">
        <v>0.018734</v>
      </c>
      <c r="E76" s="3269" t="n">
        <v>0.0454617212538819</v>
      </c>
      <c r="F76" s="3269" t="n"/>
      <c r="G76" s="3269" t="n">
        <v>0.004107</v>
      </c>
      <c r="H76" s="375" t="n"/>
      <c r="I76" s="1038" t="n"/>
      <c r="J76" s="3269" t="n">
        <v>-0.001306</v>
      </c>
      <c r="K76" s="3269" t="n">
        <v>0.04557626688646</v>
      </c>
      <c r="L76" s="3269" t="n"/>
      <c r="M76" s="3269" t="n">
        <v>0.00449</v>
      </c>
      <c r="N76" s="375" t="n"/>
      <c r="O76" s="3256" t="n"/>
      <c r="P76" s="3269" t="n">
        <v>-0.001922</v>
      </c>
      <c r="Q76" s="3269" t="n">
        <v>0.045690812519038</v>
      </c>
      <c r="R76" s="3269" t="n"/>
      <c r="S76" s="3269" t="n">
        <v>0.003195</v>
      </c>
      <c r="T76" s="375" t="n"/>
      <c r="U76" s="1038" t="n"/>
      <c r="V76" s="3269" t="n">
        <v>0.004312</v>
      </c>
      <c r="W76" s="3269" t="n">
        <v>0.0458149036209976</v>
      </c>
      <c r="X76" s="3269" t="n">
        <v>0.0351061292802662</v>
      </c>
      <c r="Y76" s="3269" t="n"/>
      <c r="Z76" s="3281" t="n"/>
      <c r="AA76" s="3269" t="n">
        <v>0.004795</v>
      </c>
      <c r="AB76" s="375" t="n"/>
      <c r="AC76" s="1038" t="n"/>
      <c r="AD76" s="3269" t="n">
        <v>0.00107</v>
      </c>
      <c r="AE76" s="3269" t="n">
        <v>0.0459676311311017</v>
      </c>
      <c r="AF76" s="3269" t="n">
        <v>0.0352343216656964</v>
      </c>
      <c r="AG76" s="3269" t="n"/>
      <c r="AH76" s="3281" t="n"/>
      <c r="AI76" s="3269" t="n">
        <v>0.004435</v>
      </c>
      <c r="AJ76" s="375" t="n"/>
      <c r="AK76" s="1038" t="n"/>
      <c r="AL76" s="3269" t="n">
        <v>0</v>
      </c>
      <c r="AM76" s="3269" t="n">
        <v>0.04613944957996877</v>
      </c>
      <c r="AN76" s="3269" t="n">
        <v>0.03537853809930541</v>
      </c>
      <c r="AO76" s="3269" t="n"/>
      <c r="AP76" s="3269" t="n"/>
      <c r="AQ76" s="3281" t="n"/>
      <c r="AR76" s="3269" t="n"/>
      <c r="AS76" s="375" t="n"/>
      <c r="AT76" s="3256" t="n"/>
      <c r="AU76" s="3281" t="n"/>
      <c r="AV76" s="3269" t="n"/>
      <c r="AW76" s="3269" t="n"/>
      <c r="AX76" s="3269" t="n"/>
      <c r="AY76" s="3269" t="n"/>
      <c r="AZ76" s="3269" t="n"/>
      <c r="BA76" s="375" t="n"/>
      <c r="BB76" s="1038" t="n"/>
      <c r="BC76" s="3281" t="n"/>
      <c r="BD76" s="3269" t="n"/>
      <c r="BE76" s="3269" t="n"/>
      <c r="BF76" s="3269" t="n"/>
      <c r="BG76" s="3269" t="n"/>
      <c r="BH76" s="3269" t="n"/>
      <c r="BI76" s="375" t="n"/>
      <c r="BJ76" s="3256" t="n"/>
      <c r="BK76" s="3281" t="n"/>
      <c r="BL76" s="3269" t="n"/>
      <c r="BM76" s="3269" t="n"/>
      <c r="BN76" s="3269" t="n"/>
      <c r="BO76" s="3269" t="n"/>
      <c r="BP76" s="3269" t="n"/>
      <c r="BQ76" s="3269" t="n"/>
      <c r="BR76" s="375" t="n"/>
      <c r="BS76" s="1038" t="n"/>
      <c r="BT76" s="3281" t="n"/>
      <c r="BU76" s="3269" t="n"/>
      <c r="BV76" s="3269" t="n"/>
      <c r="BW76" s="3269" t="n"/>
      <c r="BX76" s="3269" t="n"/>
      <c r="BY76" s="3269" t="n"/>
      <c r="BZ76" s="375" t="n"/>
      <c r="CA76" s="1034" t="n"/>
      <c r="CB76" s="3281" t="n"/>
      <c r="CC76" s="3269" t="n"/>
      <c r="CD76" s="3269" t="n"/>
      <c r="CE76" s="3269" t="n"/>
      <c r="CF76" s="3269" t="n"/>
      <c r="CG76" s="3269" t="n"/>
      <c r="CH76" s="375" t="n"/>
      <c r="CI76" s="1034" t="n"/>
      <c r="CJ76" s="3281" t="n"/>
      <c r="CK76" s="3269" t="n"/>
      <c r="CL76" s="3269" t="n"/>
      <c r="CM76" s="3269" t="n"/>
      <c r="CN76" s="3269" t="n"/>
      <c r="CO76" s="3269" t="n"/>
      <c r="CP76" s="375" t="n"/>
      <c r="CQ76" s="1038" t="n"/>
      <c r="CR76" s="3269">
        <f>+SUMIF($D$5:$CQ$5,CR$5,$D76:$CQ76)</f>
        <v/>
      </c>
      <c r="CS76" s="3269">
        <f>+SUMIF($D$5:$CQ$5,CS$5,$D76:$CQ76)</f>
        <v/>
      </c>
      <c r="CT76" s="3269">
        <f>SUMIF($D$5:$CQ$5,CT$5,$D76:$CQ76)+SUMIF($D$5:$BI$5,CR$5,$D76:$BI76)</f>
        <v/>
      </c>
      <c r="CU76" s="3269">
        <f>+CR76-CS76</f>
        <v/>
      </c>
      <c r="CV76" s="3269">
        <f>+CR76-CT76</f>
        <v/>
      </c>
      <c r="CW76" s="3269">
        <f>+SUMIF($D$5:$CQ$5,CW$5,$D76:$CQ76)</f>
        <v/>
      </c>
      <c r="CX76" s="560">
        <f>+CR76/CW76-1</f>
        <v/>
      </c>
      <c r="CY76" s="19" t="n"/>
      <c r="CZ76" s="3282" t="n">
        <v>0.5560024894887126</v>
      </c>
      <c r="DA76" s="3269" t="n">
        <v>0.3372859050353812</v>
      </c>
      <c r="DB76" s="3269" t="n"/>
      <c r="DC76" s="3269" t="n"/>
      <c r="DD76" s="3269" t="n">
        <v>0.051385</v>
      </c>
      <c r="DE76" s="375">
        <f>(CZ76-DD76)/DD76</f>
        <v/>
      </c>
      <c r="DF76" s="375">
        <f>(DA76-DD76)/DD76</f>
        <v/>
      </c>
      <c r="DG76" s="375">
        <f>(DB76-DD76)/DD76</f>
        <v/>
      </c>
      <c r="DH76" s="375">
        <f>(DC76-DD76)/DD76</f>
        <v/>
      </c>
      <c r="DI76" s="3242" t="n"/>
      <c r="DJ76" s="2949" t="n"/>
      <c r="DL76" s="2949" t="n"/>
      <c r="DM76" s="2878">
        <f>(CS76-CZ76)*10^6</f>
        <v/>
      </c>
      <c r="DN76" s="2878">
        <f>(CT76-DC76)*10^6</f>
        <v/>
      </c>
      <c r="DO76" s="2878">
        <f>(CW76-DD76)*10^6</f>
        <v/>
      </c>
    </row>
    <row customFormat="1" customHeight="1" ht="15" outlineLevel="1" r="77" s="410">
      <c r="A77" s="414" t="n"/>
      <c r="B77" s="3293" t="n"/>
      <c r="C77" s="2486" t="inlineStr">
        <is>
          <t>CA70</t>
        </is>
      </c>
      <c r="D77" s="3294" t="n"/>
      <c r="E77" s="3294" t="n"/>
      <c r="F77" s="3294" t="n"/>
      <c r="G77" s="3294" t="n"/>
      <c r="H77" s="1958" t="n"/>
      <c r="I77" s="938" t="n"/>
      <c r="J77" s="3294" t="n"/>
      <c r="K77" s="3294" t="n"/>
      <c r="L77" s="3294" t="n"/>
      <c r="M77" s="3294" t="n"/>
      <c r="N77" s="1958" t="n"/>
      <c r="O77" s="3058" t="n"/>
      <c r="P77" s="3294" t="n"/>
      <c r="Q77" s="3294" t="n"/>
      <c r="R77" s="3294" t="n"/>
      <c r="S77" s="3294" t="n"/>
      <c r="T77" s="1958" t="n"/>
      <c r="U77" s="938" t="n"/>
      <c r="V77" s="3294" t="n"/>
      <c r="W77" s="3294" t="n"/>
      <c r="X77" s="3294" t="n"/>
      <c r="Y77" s="3294" t="n"/>
      <c r="Z77" s="3063" t="n"/>
      <c r="AA77" s="3294" t="n"/>
      <c r="AB77" s="1958" t="n"/>
      <c r="AC77" s="938" t="n"/>
      <c r="AD77" s="3294" t="n"/>
      <c r="AE77" s="3294" t="n"/>
      <c r="AF77" s="3294" t="n"/>
      <c r="AG77" s="3294" t="n"/>
      <c r="AH77" s="3063" t="n"/>
      <c r="AI77" s="3294" t="n"/>
      <c r="AJ77" s="1958" t="n"/>
      <c r="AK77" s="938" t="n"/>
      <c r="AL77" s="3294" t="n"/>
      <c r="AM77" s="3294" t="n"/>
      <c r="AN77" s="3294" t="n"/>
      <c r="AO77" s="3294" t="n"/>
      <c r="AP77" s="3294" t="n"/>
      <c r="AQ77" s="3063" t="n"/>
      <c r="AR77" s="3294" t="n"/>
      <c r="AS77" s="1958" t="n"/>
      <c r="AT77" s="3058" t="n"/>
      <c r="AU77" s="3295" t="n"/>
      <c r="AV77" s="3294" t="n"/>
      <c r="AW77" s="3294" t="n"/>
      <c r="AX77" s="3294" t="n"/>
      <c r="AY77" s="3294" t="n"/>
      <c r="AZ77" s="3294" t="n"/>
      <c r="BA77" s="1958" t="n"/>
      <c r="BB77" s="938" t="n"/>
      <c r="BC77" s="3295" t="n"/>
      <c r="BD77" s="3294" t="n"/>
      <c r="BE77" s="3294" t="n"/>
      <c r="BF77" s="3294" t="n"/>
      <c r="BG77" s="3294" t="n"/>
      <c r="BH77" s="3294" t="n"/>
      <c r="BI77" s="1958" t="n"/>
      <c r="BJ77" s="3058" t="n"/>
      <c r="BK77" s="3295" t="n"/>
      <c r="BL77" s="3294" t="n"/>
      <c r="BM77" s="3294" t="n"/>
      <c r="BN77" s="3294" t="n"/>
      <c r="BO77" s="3294" t="n"/>
      <c r="BP77" s="3294" t="n"/>
      <c r="BQ77" s="3294" t="n"/>
      <c r="BR77" s="1958" t="n"/>
      <c r="BS77" s="938" t="n"/>
      <c r="BT77" s="3295" t="n"/>
      <c r="BU77" s="3294" t="n"/>
      <c r="BV77" s="3294" t="n"/>
      <c r="BW77" s="3294" t="n"/>
      <c r="BX77" s="3294" t="n"/>
      <c r="BY77" s="3294" t="n"/>
      <c r="BZ77" s="1958" t="n"/>
      <c r="CA77" s="1031" t="n"/>
      <c r="CB77" s="3295" t="n"/>
      <c r="CC77" s="3294" t="n"/>
      <c r="CD77" s="3294" t="n"/>
      <c r="CE77" s="3294" t="n"/>
      <c r="CF77" s="3294" t="n"/>
      <c r="CG77" s="3294" t="n"/>
      <c r="CH77" s="1958" t="n"/>
      <c r="CI77" s="1031" t="n"/>
      <c r="CJ77" s="3295" t="n"/>
      <c r="CK77" s="3294" t="n"/>
      <c r="CL77" s="3294" t="n"/>
      <c r="CM77" s="3294" t="n"/>
      <c r="CN77" s="3294" t="n"/>
      <c r="CO77" s="3294" t="n"/>
      <c r="CP77" s="1958" t="n"/>
      <c r="CQ77" s="938" t="n"/>
      <c r="CR77" s="3294">
        <f>+SUMIF($D$5:$CQ$5,CR$5,$D77:$CQ77)</f>
        <v/>
      </c>
      <c r="CS77" s="3294">
        <f>+SUMIF($D$5:$CQ$5,CS$5,$D77:$CQ77)</f>
        <v/>
      </c>
      <c r="CT77" s="3064">
        <f>SUMIF($D$5:$CQ$5,CT$5,$D77:$CQ77)+SUMIF($D$5:$BI$5,CR$5,$D77:$BI77)</f>
        <v/>
      </c>
      <c r="CU77" s="3294">
        <f>+CR77-CS77</f>
        <v/>
      </c>
      <c r="CV77" s="3294">
        <f>+CR77-CT77</f>
        <v/>
      </c>
      <c r="CW77" s="3294">
        <f>+SUMIF($D$5:$CQ$5,CW$5,$D77:$CQ77)</f>
        <v/>
      </c>
      <c r="CX77" s="563" t="n"/>
      <c r="CY77" s="15" t="n"/>
      <c r="CZ77" s="3296" t="n"/>
      <c r="DA77" s="3294" t="n"/>
      <c r="DB77" s="3294" t="n"/>
      <c r="DC77" s="3294" t="n"/>
      <c r="DD77" s="3294" t="n"/>
      <c r="DE77" s="400" t="n"/>
      <c r="DF77" s="400" t="n"/>
      <c r="DG77" s="400" t="n"/>
      <c r="DH77" s="400" t="n"/>
      <c r="DI77" s="3242" t="n"/>
      <c r="DJ77" s="2949" t="n"/>
      <c r="DL77" s="2949" t="n"/>
      <c r="DM77" s="2878">
        <f>(CS77-CZ77)*10^6</f>
        <v/>
      </c>
      <c r="DN77" s="2878">
        <f>(CT77-DC77)*10^6</f>
        <v/>
      </c>
      <c r="DO77" s="2878">
        <f>(CW77-DD77)*10^6</f>
        <v/>
      </c>
    </row>
    <row customFormat="1" customHeight="1" ht="15" outlineLevel="1" r="78" s="634">
      <c r="A78" s="643" t="n"/>
      <c r="B78" s="631" t="inlineStr">
        <is>
          <t xml:space="preserve">    Revenu Internet 3G</t>
        </is>
      </c>
      <c r="C78" s="2486" t="inlineStr">
        <is>
          <t>CA71</t>
        </is>
      </c>
      <c r="D78" s="3297" t="n">
        <v>-2.612012</v>
      </c>
      <c r="E78" s="3297" t="n">
        <v>1.10297991123803</v>
      </c>
      <c r="F78" s="3297" t="n"/>
      <c r="G78" s="3297" t="n">
        <v>1.63691</v>
      </c>
      <c r="H78" s="645" t="n"/>
      <c r="I78" s="1043" t="n"/>
      <c r="J78" s="3297" t="n">
        <v>-1.04396</v>
      </c>
      <c r="K78" s="3297" t="n">
        <v>1.00588909073141</v>
      </c>
      <c r="L78" s="3297" t="n"/>
      <c r="M78" s="3297" t="n">
        <v>0.787466</v>
      </c>
      <c r="N78" s="645" t="n"/>
      <c r="O78" s="3058" t="n"/>
      <c r="P78" s="3297" t="n">
        <v>-0.6359590000000001</v>
      </c>
      <c r="Q78" s="3297" t="n">
        <v>1.12899064363091</v>
      </c>
      <c r="R78" s="3297" t="n"/>
      <c r="S78" s="3297" t="n">
        <v>1.268029</v>
      </c>
      <c r="T78" s="645" t="n"/>
      <c r="U78" s="1043" t="n"/>
      <c r="V78" s="3297" t="n">
        <v>-0.914427</v>
      </c>
      <c r="W78" s="3297" t="n">
        <v>1.10979152527156</v>
      </c>
      <c r="X78" s="3297" t="n">
        <v>0.957195334608053</v>
      </c>
      <c r="Y78" s="3297" t="n"/>
      <c r="Z78" s="3068" t="n"/>
      <c r="AA78" s="3297" t="n">
        <v>1.098789</v>
      </c>
      <c r="AB78" s="645" t="n"/>
      <c r="AC78" s="1043" t="n"/>
      <c r="AD78" s="3297" t="n">
        <v>-0.684104</v>
      </c>
      <c r="AE78" s="3297" t="n">
        <v>1.18783406325851</v>
      </c>
      <c r="AF78" s="3297" t="n">
        <v>0.838266952248089</v>
      </c>
      <c r="AG78" s="3297" t="n"/>
      <c r="AH78" s="3068" t="n"/>
      <c r="AI78" s="3297" t="n">
        <v>1.281738</v>
      </c>
      <c r="AJ78" s="645" t="n"/>
      <c r="AK78" s="1043" t="n"/>
      <c r="AL78" s="3297" t="n">
        <v>0.859403</v>
      </c>
      <c r="AM78" s="3297" t="n">
        <v>1.159557379680874</v>
      </c>
      <c r="AN78" s="3297" t="n">
        <v>0.8207454784298672</v>
      </c>
      <c r="AO78" s="3297" t="n"/>
      <c r="AP78" s="3297" t="n"/>
      <c r="AQ78" s="3068" t="n"/>
      <c r="AR78" s="3297" t="n"/>
      <c r="AS78" s="645" t="n"/>
      <c r="AT78" s="3058" t="n"/>
      <c r="AU78" s="3298" t="n"/>
      <c r="AV78" s="3297" t="n"/>
      <c r="AW78" s="3297" t="n"/>
      <c r="AX78" s="3297" t="n"/>
      <c r="AY78" s="3297" t="n"/>
      <c r="AZ78" s="3297" t="n"/>
      <c r="BA78" s="645" t="n"/>
      <c r="BB78" s="1043" t="n"/>
      <c r="BC78" s="3298" t="n"/>
      <c r="BD78" s="3297" t="n"/>
      <c r="BE78" s="3297" t="n"/>
      <c r="BF78" s="3297" t="n"/>
      <c r="BG78" s="3297" t="n"/>
      <c r="BH78" s="3297" t="n"/>
      <c r="BI78" s="645" t="n"/>
      <c r="BJ78" s="3058" t="n"/>
      <c r="BK78" s="3298" t="n"/>
      <c r="BL78" s="3297" t="n"/>
      <c r="BM78" s="3297" t="n"/>
      <c r="BN78" s="3297" t="n"/>
      <c r="BO78" s="3297" t="n"/>
      <c r="BP78" s="3297" t="n"/>
      <c r="BQ78" s="3297" t="n"/>
      <c r="BR78" s="645" t="n"/>
      <c r="BS78" s="1043" t="n"/>
      <c r="BT78" s="3298" t="n"/>
      <c r="BU78" s="3297" t="n"/>
      <c r="BV78" s="3297" t="n"/>
      <c r="BW78" s="3297" t="n"/>
      <c r="BX78" s="3297" t="n"/>
      <c r="BY78" s="3297" t="n"/>
      <c r="BZ78" s="645" t="n"/>
      <c r="CA78" s="1031" t="n"/>
      <c r="CB78" s="3298" t="n"/>
      <c r="CC78" s="3297" t="n"/>
      <c r="CD78" s="3297" t="n"/>
      <c r="CE78" s="3297" t="n"/>
      <c r="CF78" s="3297" t="n"/>
      <c r="CG78" s="3297" t="n"/>
      <c r="CH78" s="645" t="n"/>
      <c r="CI78" s="1031" t="n"/>
      <c r="CJ78" s="3298" t="n"/>
      <c r="CK78" s="3297" t="n"/>
      <c r="CL78" s="3297" t="n"/>
      <c r="CM78" s="3297" t="n"/>
      <c r="CN78" s="3297" t="n"/>
      <c r="CO78" s="3297" t="n"/>
      <c r="CP78" s="645" t="n"/>
      <c r="CQ78" s="1043" t="n"/>
      <c r="CR78" s="3297">
        <f>+SUMIF($D$5:$CQ$5,CR$5,$D78:$CQ78)</f>
        <v/>
      </c>
      <c r="CS78" s="3297">
        <f>+SUMIF($D$5:$CQ$5,CS$5,$D78:$CQ78)</f>
        <v/>
      </c>
      <c r="CT78" s="3121">
        <f>SUMIF($D$5:$CQ$5,CT$5,$D78:$CQ78)+SUMIF($D$5:$BI$5,CR$5,$D78:$BI78)</f>
        <v/>
      </c>
      <c r="CU78" s="3297">
        <f>+CR78-CS78</f>
        <v/>
      </c>
      <c r="CV78" s="3297">
        <f>+CR78-CT78</f>
        <v/>
      </c>
      <c r="CW78" s="3297">
        <f>+SUMIF($D$5:$CQ$5,CW$5,$D78:$CQ78)</f>
        <v/>
      </c>
      <c r="CX78" s="647">
        <f>+CR78/CW78-1</f>
        <v/>
      </c>
      <c r="CY78" s="15" t="n"/>
      <c r="CZ78" s="3299" t="n">
        <v>14.10784641867424</v>
      </c>
      <c r="DA78" s="3297" t="n">
        <v>3.572386759394298</v>
      </c>
      <c r="DB78" s="3297" t="n"/>
      <c r="DC78" s="3297" t="n"/>
      <c r="DD78" s="3297" t="n">
        <v>8.992231</v>
      </c>
      <c r="DE78" s="648">
        <f>(CZ78-DD78)/DD78</f>
        <v/>
      </c>
      <c r="DF78" s="648">
        <f>(DA78-DD78)/DD78</f>
        <v/>
      </c>
      <c r="DG78" s="648">
        <f>(DB78-DD78)/DD78</f>
        <v/>
      </c>
      <c r="DH78" s="648">
        <f>(DC78-DD78)/DD78</f>
        <v/>
      </c>
      <c r="DI78" s="3242" t="n"/>
      <c r="DJ78" s="3279" t="n"/>
      <c r="DL78" s="3279" t="n"/>
      <c r="DM78" s="2878">
        <f>(CS78-CZ78)*10^6</f>
        <v/>
      </c>
      <c r="DN78" s="2878">
        <f>(CT78-DC78)*10^6</f>
        <v/>
      </c>
      <c r="DO78" s="2878">
        <f>(CW78-DD78)*10^6</f>
        <v/>
      </c>
    </row>
    <row customFormat="1" customHeight="1" ht="15" outlineLevel="1" r="79" s="410">
      <c r="A79" s="414" t="n"/>
      <c r="B79" s="365" t="inlineStr">
        <is>
          <t xml:space="preserve">    Transport and Automotive (Traking)</t>
        </is>
      </c>
      <c r="C79" s="2486" t="inlineStr">
        <is>
          <t>CA72</t>
        </is>
      </c>
      <c r="D79" s="3294" t="n"/>
      <c r="E79" s="3133" t="n">
        <v>0</v>
      </c>
      <c r="F79" s="3294" t="n"/>
      <c r="G79" s="3133" t="n">
        <v>0</v>
      </c>
      <c r="H79" s="1958" t="n"/>
      <c r="I79" s="938" t="n"/>
      <c r="J79" s="3294" t="n"/>
      <c r="K79" s="3133" t="n">
        <v>0</v>
      </c>
      <c r="L79" s="3294" t="n"/>
      <c r="M79" s="3133" t="n">
        <v>0</v>
      </c>
      <c r="N79" s="1958" t="n"/>
      <c r="O79" s="3058" t="n"/>
      <c r="P79" s="3294" t="n"/>
      <c r="Q79" s="3133" t="n">
        <v>0</v>
      </c>
      <c r="R79" s="3294" t="n"/>
      <c r="S79" s="3133" t="n">
        <v>0</v>
      </c>
      <c r="T79" s="1958" t="n"/>
      <c r="U79" s="938" t="n"/>
      <c r="V79" s="3294" t="n"/>
      <c r="W79" s="3133" t="n">
        <v>0</v>
      </c>
      <c r="X79" s="3133" t="n">
        <v>0</v>
      </c>
      <c r="Y79" s="3294" t="n"/>
      <c r="Z79" s="3063" t="n"/>
      <c r="AA79" s="3133" t="n">
        <v>0</v>
      </c>
      <c r="AB79" s="1958" t="n"/>
      <c r="AC79" s="938" t="n"/>
      <c r="AD79" s="3294" t="n"/>
      <c r="AE79" s="3133" t="n">
        <v>0</v>
      </c>
      <c r="AF79" s="3133" t="n">
        <v>0</v>
      </c>
      <c r="AG79" s="3294" t="n"/>
      <c r="AH79" s="3063" t="n"/>
      <c r="AI79" s="3133" t="n">
        <v>0</v>
      </c>
      <c r="AJ79" s="1958" t="n"/>
      <c r="AK79" s="938" t="n"/>
      <c r="AL79" s="3294" t="n">
        <v>0</v>
      </c>
      <c r="AM79" s="3133" t="n"/>
      <c r="AN79" s="3133" t="n"/>
      <c r="AO79" s="3133" t="n"/>
      <c r="AP79" s="3294" t="n"/>
      <c r="AQ79" s="3063" t="n"/>
      <c r="AR79" s="3133" t="n"/>
      <c r="AS79" s="1958" t="n"/>
      <c r="AT79" s="3058" t="n"/>
      <c r="AU79" s="3295" t="n"/>
      <c r="AV79" s="3133" t="n"/>
      <c r="AW79" s="3133" t="n"/>
      <c r="AX79" s="3294" t="n"/>
      <c r="AY79" s="3294" t="n"/>
      <c r="AZ79" s="3133" t="n"/>
      <c r="BA79" s="1958" t="n"/>
      <c r="BB79" s="938" t="n"/>
      <c r="BC79" s="3295" t="n"/>
      <c r="BD79" s="3133" t="n"/>
      <c r="BE79" s="3133" t="n"/>
      <c r="BF79" s="3294" t="n"/>
      <c r="BG79" s="3294" t="n"/>
      <c r="BH79" s="3133" t="n"/>
      <c r="BI79" s="1958" t="n"/>
      <c r="BJ79" s="3058" t="n"/>
      <c r="BK79" s="3295" t="n"/>
      <c r="BL79" s="3133" t="n"/>
      <c r="BM79" s="3133" t="n"/>
      <c r="BN79" s="3133" t="n"/>
      <c r="BO79" s="3294" t="n"/>
      <c r="BP79" s="3294" t="n"/>
      <c r="BQ79" s="3133" t="n"/>
      <c r="BR79" s="1958" t="n"/>
      <c r="BS79" s="938" t="n"/>
      <c r="BT79" s="3295" t="n"/>
      <c r="BU79" s="3133" t="n"/>
      <c r="BV79" s="3133" t="n"/>
      <c r="BW79" s="3294" t="n"/>
      <c r="BX79" s="3294" t="n"/>
      <c r="BY79" s="3133" t="n"/>
      <c r="BZ79" s="1958" t="n"/>
      <c r="CA79" s="1031" t="n"/>
      <c r="CB79" s="3295" t="n"/>
      <c r="CC79" s="3133" t="n"/>
      <c r="CD79" s="3133" t="n"/>
      <c r="CE79" s="3294" t="n"/>
      <c r="CF79" s="3294" t="n"/>
      <c r="CG79" s="3133" t="n"/>
      <c r="CH79" s="1958" t="n"/>
      <c r="CI79" s="1031" t="n"/>
      <c r="CJ79" s="3295" t="n"/>
      <c r="CK79" s="3133" t="n"/>
      <c r="CL79" s="3133" t="n"/>
      <c r="CM79" s="3294" t="n"/>
      <c r="CN79" s="3294" t="n"/>
      <c r="CO79" s="3133" t="n"/>
      <c r="CP79" s="1958" t="n"/>
      <c r="CQ79" s="938" t="n"/>
      <c r="CR79" s="3294">
        <f>+SUMIF($D$5:$CQ$5,CR$5,$D79:$CQ79)</f>
        <v/>
      </c>
      <c r="CS79" s="3294">
        <f>+SUMIF($D$5:$CQ$5,CS$5,$D79:$CQ79)</f>
        <v/>
      </c>
      <c r="CT79" s="3064">
        <f>SUMIF($D$5:$CQ$5,CT$5,$D79:$CQ79)+SUMIF($D$5:$BI$5,CR$5,$D79:$BI79)</f>
        <v/>
      </c>
      <c r="CU79" s="3294">
        <f>+CR79-CS79</f>
        <v/>
      </c>
      <c r="CV79" s="3294">
        <f>+CR79-CT79</f>
        <v/>
      </c>
      <c r="CW79" s="3294" t="n"/>
      <c r="CX79" s="563" t="n"/>
      <c r="CY79" s="15" t="n"/>
      <c r="CZ79" s="3273" t="n">
        <v>0</v>
      </c>
      <c r="DA79" s="3133" t="n">
        <v>0</v>
      </c>
      <c r="DB79" s="3133" t="n"/>
      <c r="DC79" s="3133" t="n"/>
      <c r="DD79" s="3133" t="n">
        <v>0</v>
      </c>
      <c r="DE79" s="400" t="n"/>
      <c r="DF79" s="400" t="n"/>
      <c r="DG79" s="400" t="n"/>
      <c r="DH79" s="400" t="n"/>
      <c r="DI79" s="3242" t="n"/>
      <c r="DJ79" s="2949" t="n"/>
      <c r="DL79" s="2949" t="n"/>
      <c r="DM79" s="2878">
        <f>(CS79-CZ79)*10^6</f>
        <v/>
      </c>
      <c r="DN79" s="2878">
        <f>(CT79-DC79)*10^6</f>
        <v/>
      </c>
      <c r="DO79" s="2878">
        <f>(CW79-DD79)*10^6</f>
        <v/>
      </c>
    </row>
    <row customFormat="1" customHeight="1" ht="15" outlineLevel="1" r="80" s="410">
      <c r="A80" s="414" t="n"/>
      <c r="B80" s="365" t="inlineStr">
        <is>
          <t xml:space="preserve">    Banking</t>
        </is>
      </c>
      <c r="C80" s="2486" t="inlineStr">
        <is>
          <t>CA73</t>
        </is>
      </c>
      <c r="D80" s="3294" t="n"/>
      <c r="E80" s="3133" t="n">
        <v>0.84723435483871</v>
      </c>
      <c r="F80" s="3294" t="n"/>
      <c r="G80" s="3133" t="n">
        <v>0</v>
      </c>
      <c r="H80" s="1958" t="n"/>
      <c r="I80" s="938" t="n"/>
      <c r="J80" s="3294" t="n"/>
      <c r="K80" s="3133" t="n">
        <v>0.84723435483871</v>
      </c>
      <c r="L80" s="3294" t="n"/>
      <c r="M80" s="3133" t="n">
        <v>0</v>
      </c>
      <c r="N80" s="1958" t="n"/>
      <c r="O80" s="3058" t="n"/>
      <c r="P80" s="3294" t="n"/>
      <c r="Q80" s="3133" t="n">
        <v>0.84723435483871</v>
      </c>
      <c r="R80" s="3294" t="n"/>
      <c r="S80" s="3133" t="n">
        <v>0</v>
      </c>
      <c r="T80" s="1958" t="n"/>
      <c r="U80" s="938" t="n"/>
      <c r="V80" s="3294" t="n"/>
      <c r="W80" s="3133" t="n">
        <v>0.84723435483871</v>
      </c>
      <c r="X80" s="3133" t="n">
        <v>0</v>
      </c>
      <c r="Y80" s="3294" t="n"/>
      <c r="Z80" s="3063" t="n"/>
      <c r="AA80" s="3133" t="n">
        <v>0</v>
      </c>
      <c r="AB80" s="1958" t="n"/>
      <c r="AC80" s="938" t="n"/>
      <c r="AD80" s="3294" t="n"/>
      <c r="AE80" s="3133" t="n">
        <v>0.84723435483871</v>
      </c>
      <c r="AF80" s="3133" t="n">
        <v>0.84723435483871</v>
      </c>
      <c r="AG80" s="3294" t="n"/>
      <c r="AH80" s="3063" t="n"/>
      <c r="AI80" s="3133" t="n">
        <v>0</v>
      </c>
      <c r="AJ80" s="1958" t="n"/>
      <c r="AK80" s="938" t="n"/>
      <c r="AL80" s="3294" t="n">
        <v>0</v>
      </c>
      <c r="AM80" s="3133" t="n">
        <v>0.84723435483871</v>
      </c>
      <c r="AN80" s="3133" t="n">
        <v>0.84723435483871</v>
      </c>
      <c r="AO80" s="3133" t="n"/>
      <c r="AP80" s="3294" t="n"/>
      <c r="AQ80" s="3063" t="n"/>
      <c r="AR80" s="3133" t="n"/>
      <c r="AS80" s="1958" t="n"/>
      <c r="AT80" s="3058" t="n"/>
      <c r="AU80" s="3295" t="n"/>
      <c r="AV80" s="3133" t="n"/>
      <c r="AW80" s="3133" t="n"/>
      <c r="AX80" s="3294" t="n"/>
      <c r="AY80" s="3294" t="n"/>
      <c r="AZ80" s="3133" t="n"/>
      <c r="BA80" s="1958" t="n"/>
      <c r="BB80" s="938" t="n"/>
      <c r="BC80" s="3295" t="n"/>
      <c r="BD80" s="3133" t="n"/>
      <c r="BE80" s="3133" t="n"/>
      <c r="BF80" s="3294" t="n"/>
      <c r="BG80" s="3294" t="n"/>
      <c r="BH80" s="3133" t="n"/>
      <c r="BI80" s="1958" t="n"/>
      <c r="BJ80" s="3058" t="n"/>
      <c r="BK80" s="3295" t="n"/>
      <c r="BL80" s="3133" t="n"/>
      <c r="BM80" s="3133" t="n"/>
      <c r="BN80" s="3133" t="n"/>
      <c r="BO80" s="3294" t="n"/>
      <c r="BP80" s="3294" t="n"/>
      <c r="BQ80" s="3133" t="n"/>
      <c r="BR80" s="1958" t="n"/>
      <c r="BS80" s="938" t="n"/>
      <c r="BT80" s="3295" t="n"/>
      <c r="BU80" s="3133" t="n"/>
      <c r="BV80" s="3133" t="n"/>
      <c r="BW80" s="3294" t="n"/>
      <c r="BX80" s="3294" t="n"/>
      <c r="BY80" s="3133" t="n"/>
      <c r="BZ80" s="1958" t="n"/>
      <c r="CA80" s="1031" t="n"/>
      <c r="CB80" s="3295" t="n"/>
      <c r="CC80" s="3133" t="n"/>
      <c r="CD80" s="3133" t="n"/>
      <c r="CE80" s="3294" t="n"/>
      <c r="CF80" s="3294" t="n"/>
      <c r="CG80" s="3133" t="n"/>
      <c r="CH80" s="1958" t="n"/>
      <c r="CI80" s="1031" t="n"/>
      <c r="CJ80" s="3295" t="n"/>
      <c r="CK80" s="3133" t="n"/>
      <c r="CL80" s="3133" t="n"/>
      <c r="CM80" s="3294" t="n"/>
      <c r="CN80" s="3294" t="n"/>
      <c r="CO80" s="3133" t="n"/>
      <c r="CP80" s="1958" t="n"/>
      <c r="CQ80" s="938" t="n"/>
      <c r="CR80" s="3294">
        <f>+SUMIF($D$5:$CQ$5,CR$5,$D80:$CQ80)</f>
        <v/>
      </c>
      <c r="CS80" s="3294">
        <f>+SUMIF($D$5:$CQ$5,CS$5,$D80:$CQ80)</f>
        <v/>
      </c>
      <c r="CT80" s="3064">
        <f>SUMIF($D$5:$CQ$5,CT$5,$D80:$CQ80)+SUMIF($D$5:$BI$5,CR$5,$D80:$BI80)</f>
        <v/>
      </c>
      <c r="CU80" s="3294">
        <f>+CR80-CS80</f>
        <v/>
      </c>
      <c r="CV80" s="3294">
        <f>+CR80-CT80</f>
        <v/>
      </c>
      <c r="CW80" s="3294" t="n"/>
      <c r="CX80" s="563" t="n"/>
      <c r="CY80" s="15" t="n"/>
      <c r="CZ80" s="3273" t="n">
        <v>10.16681225806452</v>
      </c>
      <c r="DA80" s="3133" t="n">
        <v>6.777874838709679</v>
      </c>
      <c r="DB80" s="3133" t="n"/>
      <c r="DC80" s="3133" t="n"/>
      <c r="DD80" s="3133" t="n">
        <v>0</v>
      </c>
      <c r="DE80" s="400" t="n"/>
      <c r="DF80" s="400" t="n"/>
      <c r="DG80" s="400" t="n"/>
      <c r="DH80" s="400" t="n"/>
      <c r="DI80" s="3242" t="n"/>
      <c r="DJ80" s="2949" t="n"/>
      <c r="DL80" s="2949" t="n"/>
      <c r="DM80" s="2878">
        <f>(CS80-CZ80)*10^6</f>
        <v/>
      </c>
      <c r="DN80" s="2878">
        <f>(CT80-DC80)*10^6</f>
        <v/>
      </c>
      <c r="DO80" s="2878">
        <f>(CW80-DD80)*10^6</f>
        <v/>
      </c>
    </row>
    <row customFormat="1" customHeight="1" ht="15" outlineLevel="1" r="81" s="410">
      <c r="A81" s="414" t="n"/>
      <c r="B81" s="365" t="inlineStr">
        <is>
          <t xml:space="preserve">   TPE</t>
        </is>
      </c>
      <c r="C81" s="2486" t="inlineStr">
        <is>
          <t>CA74</t>
        </is>
      </c>
      <c r="D81" s="3294" t="n"/>
      <c r="E81" s="3133" t="n">
        <v>0</v>
      </c>
      <c r="F81" s="3294" t="n"/>
      <c r="G81" s="3133" t="n">
        <v>0</v>
      </c>
      <c r="H81" s="1958" t="n"/>
      <c r="I81" s="938" t="n"/>
      <c r="J81" s="3294" t="n"/>
      <c r="K81" s="3133" t="n">
        <v>0</v>
      </c>
      <c r="L81" s="3294" t="n"/>
      <c r="M81" s="3133" t="n">
        <v>0</v>
      </c>
      <c r="N81" s="1958" t="n"/>
      <c r="O81" s="3058" t="n"/>
      <c r="P81" s="3294" t="n"/>
      <c r="Q81" s="3133" t="n">
        <v>0</v>
      </c>
      <c r="R81" s="3294" t="n"/>
      <c r="S81" s="3133" t="n">
        <v>0</v>
      </c>
      <c r="T81" s="1958" t="n"/>
      <c r="U81" s="938" t="n"/>
      <c r="V81" s="3294" t="n"/>
      <c r="W81" s="3133" t="n">
        <v>0</v>
      </c>
      <c r="X81" s="3133" t="n">
        <v>0</v>
      </c>
      <c r="Y81" s="3294" t="n"/>
      <c r="Z81" s="3063" t="n"/>
      <c r="AA81" s="3133" t="n">
        <v>0</v>
      </c>
      <c r="AB81" s="1958" t="n"/>
      <c r="AC81" s="938" t="n"/>
      <c r="AD81" s="3294" t="n"/>
      <c r="AE81" s="3133" t="n">
        <v>0</v>
      </c>
      <c r="AF81" s="3133" t="n">
        <v>0</v>
      </c>
      <c r="AG81" s="3294" t="n"/>
      <c r="AH81" s="3063" t="n"/>
      <c r="AI81" s="3133" t="n">
        <v>0</v>
      </c>
      <c r="AJ81" s="1958" t="n"/>
      <c r="AK81" s="938" t="n"/>
      <c r="AL81" s="3294" t="n">
        <v>0</v>
      </c>
      <c r="AM81" s="3133" t="n"/>
      <c r="AN81" s="3133" t="n"/>
      <c r="AO81" s="3133" t="n"/>
      <c r="AP81" s="3294" t="n"/>
      <c r="AQ81" s="3063" t="n"/>
      <c r="AR81" s="3133" t="n"/>
      <c r="AS81" s="1958" t="n"/>
      <c r="AT81" s="3058" t="n"/>
      <c r="AU81" s="3295" t="n"/>
      <c r="AV81" s="3133" t="n"/>
      <c r="AW81" s="3133" t="n"/>
      <c r="AX81" s="3294" t="n"/>
      <c r="AY81" s="3294" t="n"/>
      <c r="AZ81" s="3133" t="n"/>
      <c r="BA81" s="1958" t="n"/>
      <c r="BB81" s="938" t="n"/>
      <c r="BC81" s="3295" t="n"/>
      <c r="BD81" s="3133" t="n"/>
      <c r="BE81" s="3133" t="n"/>
      <c r="BF81" s="3294" t="n"/>
      <c r="BG81" s="3294" t="n"/>
      <c r="BH81" s="3133" t="n"/>
      <c r="BI81" s="1958" t="n"/>
      <c r="BJ81" s="3058" t="n"/>
      <c r="BK81" s="3295" t="n"/>
      <c r="BL81" s="3133" t="n"/>
      <c r="BM81" s="3133" t="n"/>
      <c r="BN81" s="3133" t="n"/>
      <c r="BO81" s="3294" t="n"/>
      <c r="BP81" s="3294" t="n"/>
      <c r="BQ81" s="3133" t="n"/>
      <c r="BR81" s="1958" t="n"/>
      <c r="BS81" s="938" t="n"/>
      <c r="BT81" s="3295" t="n"/>
      <c r="BU81" s="3133" t="n"/>
      <c r="BV81" s="3133" t="n"/>
      <c r="BW81" s="3294" t="n"/>
      <c r="BX81" s="3294" t="n"/>
      <c r="BY81" s="3133" t="n"/>
      <c r="BZ81" s="1958" t="n"/>
      <c r="CA81" s="1031" t="n"/>
      <c r="CB81" s="3295" t="n"/>
      <c r="CC81" s="3133" t="n"/>
      <c r="CD81" s="3133" t="n"/>
      <c r="CE81" s="3294" t="n"/>
      <c r="CF81" s="3294" t="n"/>
      <c r="CG81" s="3133" t="n"/>
      <c r="CH81" s="1958" t="n"/>
      <c r="CI81" s="1031" t="n"/>
      <c r="CJ81" s="3295" t="n"/>
      <c r="CK81" s="3133" t="n"/>
      <c r="CL81" s="3133" t="n"/>
      <c r="CM81" s="3294" t="n"/>
      <c r="CN81" s="3294" t="n"/>
      <c r="CO81" s="3133" t="n"/>
      <c r="CP81" s="1958" t="n"/>
      <c r="CQ81" s="938" t="n"/>
      <c r="CR81" s="3294">
        <f>+SUMIF($D$5:$CQ$5,CR$5,$D81:$CQ81)</f>
        <v/>
      </c>
      <c r="CS81" s="3294">
        <f>+SUMIF($D$5:$CQ$5,CS$5,$D81:$CQ81)</f>
        <v/>
      </c>
      <c r="CT81" s="3064">
        <f>SUMIF($D$5:$CQ$5,CT$5,$D81:$CQ81)+SUMIF($D$5:$BI$5,CR$5,$D81:$BI81)</f>
        <v/>
      </c>
      <c r="CU81" s="3294">
        <f>+CR81-CS81</f>
        <v/>
      </c>
      <c r="CV81" s="3294">
        <f>+CR81-CT81</f>
        <v/>
      </c>
      <c r="CW81" s="3294" t="n"/>
      <c r="CX81" s="563" t="n"/>
      <c r="CY81" s="15" t="n"/>
      <c r="CZ81" s="3273" t="n">
        <v>0</v>
      </c>
      <c r="DA81" s="3133" t="n">
        <v>0</v>
      </c>
      <c r="DB81" s="3133" t="n"/>
      <c r="DC81" s="3133" t="n"/>
      <c r="DD81" s="3133" t="n">
        <v>0</v>
      </c>
      <c r="DE81" s="400" t="n"/>
      <c r="DF81" s="400" t="n"/>
      <c r="DG81" s="400" t="n"/>
      <c r="DH81" s="400" t="n"/>
      <c r="DI81" s="3242" t="n"/>
      <c r="DJ81" s="2949" t="n"/>
      <c r="DL81" s="2949" t="n"/>
      <c r="DM81" s="2878">
        <f>(CS81-CZ81)*10^6</f>
        <v/>
      </c>
      <c r="DN81" s="2878">
        <f>(CT81-DC81)*10^6</f>
        <v/>
      </c>
      <c r="DO81" s="2878">
        <f>(CW81-DD81)*10^6</f>
        <v/>
      </c>
    </row>
    <row customFormat="1" customHeight="1" ht="15" outlineLevel="1" r="82" s="376">
      <c r="A82" s="370" t="n"/>
      <c r="B82" s="413" t="inlineStr">
        <is>
          <t>Total Data</t>
        </is>
      </c>
      <c r="C82" s="2486" t="inlineStr">
        <is>
          <t>CA75</t>
        </is>
      </c>
      <c r="D82" s="3269" t="n">
        <v>0</v>
      </c>
      <c r="E82" s="3269" t="n">
        <v>0.84723435483871</v>
      </c>
      <c r="F82" s="3269" t="n"/>
      <c r="G82" s="3269" t="n">
        <v>0</v>
      </c>
      <c r="H82" s="375" t="n"/>
      <c r="I82" s="1038" t="n"/>
      <c r="J82" s="3269" t="n">
        <v>0</v>
      </c>
      <c r="K82" s="3269" t="n">
        <v>0.84723435483871</v>
      </c>
      <c r="L82" s="3269" t="n"/>
      <c r="M82" s="3269" t="n">
        <v>0</v>
      </c>
      <c r="N82" s="375" t="n"/>
      <c r="O82" s="3256" t="n"/>
      <c r="P82" s="3269" t="n">
        <v>0</v>
      </c>
      <c r="Q82" s="3269" t="n">
        <v>0.84723435483871</v>
      </c>
      <c r="R82" s="3269" t="n"/>
      <c r="S82" s="3269" t="n">
        <v>0</v>
      </c>
      <c r="T82" s="375" t="n"/>
      <c r="U82" s="1038" t="n"/>
      <c r="V82" s="3269" t="n">
        <v>0</v>
      </c>
      <c r="W82" s="3269" t="n">
        <v>0.84723435483871</v>
      </c>
      <c r="X82" s="3269" t="n">
        <v>0</v>
      </c>
      <c r="Y82" s="3269" t="n"/>
      <c r="Z82" s="3281" t="n"/>
      <c r="AA82" s="3269" t="n">
        <v>0</v>
      </c>
      <c r="AB82" s="375" t="n"/>
      <c r="AC82" s="1038" t="n"/>
      <c r="AD82" s="3269" t="n">
        <v>0</v>
      </c>
      <c r="AE82" s="3269" t="n">
        <v>0.84723435483871</v>
      </c>
      <c r="AF82" s="3269" t="n">
        <v>0.84723435483871</v>
      </c>
      <c r="AG82" s="3269" t="n"/>
      <c r="AH82" s="3281" t="n"/>
      <c r="AI82" s="3269" t="n">
        <v>0</v>
      </c>
      <c r="AJ82" s="375" t="n"/>
      <c r="AK82" s="1038" t="n"/>
      <c r="AL82" s="3269" t="n">
        <v>0</v>
      </c>
      <c r="AM82" s="3269" t="n">
        <v>0.84723435483871</v>
      </c>
      <c r="AN82" s="3269" t="n">
        <v>0.84723435483871</v>
      </c>
      <c r="AO82" s="3269" t="n"/>
      <c r="AP82" s="3269" t="n"/>
      <c r="AQ82" s="3281" t="n"/>
      <c r="AR82" s="3269" t="n"/>
      <c r="AS82" s="375" t="n"/>
      <c r="AT82" s="3256" t="n"/>
      <c r="AU82" s="3281" t="n"/>
      <c r="AV82" s="3269" t="n"/>
      <c r="AW82" s="3269" t="n"/>
      <c r="AX82" s="3269" t="n"/>
      <c r="AY82" s="3269" t="n"/>
      <c r="AZ82" s="3269" t="n"/>
      <c r="BA82" s="375" t="n"/>
      <c r="BB82" s="1038" t="n"/>
      <c r="BC82" s="3281" t="n"/>
      <c r="BD82" s="3269" t="n"/>
      <c r="BE82" s="3269" t="n"/>
      <c r="BF82" s="3269" t="n"/>
      <c r="BG82" s="3269" t="n"/>
      <c r="BH82" s="3269" t="n"/>
      <c r="BI82" s="375" t="n"/>
      <c r="BJ82" s="3256" t="n"/>
      <c r="BK82" s="3281" t="n"/>
      <c r="BL82" s="3269" t="n"/>
      <c r="BM82" s="3269" t="n"/>
      <c r="BN82" s="3269" t="n"/>
      <c r="BO82" s="3269" t="n"/>
      <c r="BP82" s="3269" t="n"/>
      <c r="BQ82" s="3269" t="n"/>
      <c r="BR82" s="375" t="n"/>
      <c r="BS82" s="1038" t="n"/>
      <c r="BT82" s="3281" t="n"/>
      <c r="BU82" s="3269" t="n"/>
      <c r="BV82" s="3269" t="n"/>
      <c r="BW82" s="3269" t="n"/>
      <c r="BX82" s="3269" t="n"/>
      <c r="BY82" s="3269" t="n"/>
      <c r="BZ82" s="375" t="n"/>
      <c r="CA82" s="1034" t="n"/>
      <c r="CB82" s="3281" t="n"/>
      <c r="CC82" s="3269" t="n"/>
      <c r="CD82" s="3269" t="n"/>
      <c r="CE82" s="3269" t="n"/>
      <c r="CF82" s="3269" t="n"/>
      <c r="CG82" s="3269" t="n"/>
      <c r="CH82" s="375" t="n"/>
      <c r="CI82" s="1034" t="n"/>
      <c r="CJ82" s="3281" t="n"/>
      <c r="CK82" s="3269" t="n"/>
      <c r="CL82" s="3269" t="n"/>
      <c r="CM82" s="3269" t="n"/>
      <c r="CN82" s="3269" t="n"/>
      <c r="CO82" s="3269" t="n"/>
      <c r="CP82" s="375" t="n"/>
      <c r="CQ82" s="1038" t="n"/>
      <c r="CR82" s="3269">
        <f>+SUMIF($D$5:$CQ$5,CR$5,$D82:$CQ82)</f>
        <v/>
      </c>
      <c r="CS82" s="3269">
        <f>+SUMIF($D$5:$CQ$5,CS$5,$D82:$CQ82)</f>
        <v/>
      </c>
      <c r="CT82" s="3269">
        <f>SUMIF($D$5:$CQ$5,CT$5,$D82:$CQ82)+SUMIF($D$5:$BI$5,CR$5,$D82:$BI82)</f>
        <v/>
      </c>
      <c r="CU82" s="3269">
        <f>+CR82-CS82</f>
        <v/>
      </c>
      <c r="CV82" s="3269">
        <f>+CR82-CT82</f>
        <v/>
      </c>
      <c r="CW82" s="3269">
        <f>+SUMIF($D$5:$CQ$5,CW$5,$D82:$CQ82)</f>
        <v/>
      </c>
      <c r="CX82" s="560" t="n"/>
      <c r="CY82" s="19" t="n"/>
      <c r="CZ82" s="3282" t="n">
        <v>10.16681225806452</v>
      </c>
      <c r="DA82" s="3269" t="n">
        <v>6.777874838709679</v>
      </c>
      <c r="DB82" s="3269" t="n"/>
      <c r="DC82" s="3269" t="n"/>
      <c r="DD82" s="3269" t="n">
        <v>0</v>
      </c>
      <c r="DE82" s="375" t="n"/>
      <c r="DF82" s="375" t="n"/>
      <c r="DG82" s="375" t="n"/>
      <c r="DH82" s="375" t="n"/>
      <c r="DI82" s="3242" t="n"/>
      <c r="DJ82" s="2949" t="n"/>
      <c r="DL82" s="2949" t="n"/>
      <c r="DM82" s="2878">
        <f>(CS82-CZ82)*10^6</f>
        <v/>
      </c>
      <c r="DN82" s="2878">
        <f>(CT82-DC82)*10^6</f>
        <v/>
      </c>
      <c r="DO82" s="2878">
        <f>(CW82-DD82)*10^6</f>
        <v/>
      </c>
    </row>
    <row customFormat="1" customHeight="1" ht="15" outlineLevel="1" r="83" s="405">
      <c r="A83" s="404" t="n"/>
      <c r="B83" s="3300" t="n"/>
      <c r="C83" s="2486" t="inlineStr">
        <is>
          <t>CA76</t>
        </is>
      </c>
      <c r="D83" s="3301" t="n"/>
      <c r="E83" s="3301" t="n"/>
      <c r="F83" s="3301" t="n"/>
      <c r="G83" s="3301" t="n"/>
      <c r="H83" s="1958" t="n"/>
      <c r="I83" s="938" t="n"/>
      <c r="J83" s="3301" t="n"/>
      <c r="K83" s="3301" t="n"/>
      <c r="L83" s="3301" t="n"/>
      <c r="M83" s="3301" t="n"/>
      <c r="N83" s="1958" t="n"/>
      <c r="O83" s="3058" t="n"/>
      <c r="P83" s="3301" t="n"/>
      <c r="Q83" s="3301" t="n"/>
      <c r="R83" s="3301" t="n"/>
      <c r="S83" s="3301" t="n"/>
      <c r="T83" s="1958" t="n"/>
      <c r="U83" s="938" t="n"/>
      <c r="V83" s="3301" t="n"/>
      <c r="W83" s="3301" t="n"/>
      <c r="X83" s="3301" t="n"/>
      <c r="Y83" s="3301" t="n"/>
      <c r="Z83" s="3063" t="n"/>
      <c r="AA83" s="3301" t="n"/>
      <c r="AB83" s="1958" t="n"/>
      <c r="AC83" s="938" t="n"/>
      <c r="AD83" s="3301" t="n"/>
      <c r="AE83" s="3301" t="n"/>
      <c r="AF83" s="3301" t="n"/>
      <c r="AG83" s="3301" t="n"/>
      <c r="AH83" s="3063" t="n"/>
      <c r="AI83" s="3301" t="n"/>
      <c r="AJ83" s="1958" t="n"/>
      <c r="AK83" s="938" t="n"/>
      <c r="AL83" s="3301" t="n"/>
      <c r="AM83" s="3301" t="n"/>
      <c r="AN83" s="3301" t="n"/>
      <c r="AO83" s="3301" t="n"/>
      <c r="AP83" s="3301" t="n"/>
      <c r="AQ83" s="3063" t="n"/>
      <c r="AR83" s="3301" t="n"/>
      <c r="AS83" s="1958" t="n"/>
      <c r="AT83" s="3058" t="n"/>
      <c r="AU83" s="3302" t="n"/>
      <c r="AV83" s="3301" t="n"/>
      <c r="AW83" s="3301" t="n"/>
      <c r="AX83" s="3301" t="n"/>
      <c r="AY83" s="3301" t="n"/>
      <c r="AZ83" s="3301" t="n"/>
      <c r="BA83" s="1958" t="n"/>
      <c r="BB83" s="938" t="n"/>
      <c r="BC83" s="3302" t="n"/>
      <c r="BD83" s="3301" t="n"/>
      <c r="BE83" s="3301" t="n"/>
      <c r="BF83" s="3301" t="n"/>
      <c r="BG83" s="3301" t="n"/>
      <c r="BH83" s="3301" t="n"/>
      <c r="BI83" s="1958" t="n"/>
      <c r="BJ83" s="3058" t="n"/>
      <c r="BK83" s="3302" t="n"/>
      <c r="BL83" s="3301" t="n"/>
      <c r="BM83" s="3301" t="n"/>
      <c r="BN83" s="3301" t="n"/>
      <c r="BO83" s="3301" t="n"/>
      <c r="BP83" s="3301" t="n"/>
      <c r="BQ83" s="3301" t="n"/>
      <c r="BR83" s="1958" t="n"/>
      <c r="BS83" s="938" t="n"/>
      <c r="BT83" s="3302" t="n"/>
      <c r="BU83" s="3301" t="n"/>
      <c r="BV83" s="3301" t="n"/>
      <c r="BW83" s="3301" t="n"/>
      <c r="BX83" s="3301" t="n"/>
      <c r="BY83" s="3301" t="n"/>
      <c r="BZ83" s="1958" t="n"/>
      <c r="CA83" s="1031" t="n"/>
      <c r="CB83" s="3302" t="n"/>
      <c r="CC83" s="3301" t="n"/>
      <c r="CD83" s="3301" t="n"/>
      <c r="CE83" s="3301" t="n"/>
      <c r="CF83" s="3301" t="n"/>
      <c r="CG83" s="3301" t="n"/>
      <c r="CH83" s="1958" t="n"/>
      <c r="CI83" s="1031" t="n"/>
      <c r="CJ83" s="3302" t="n"/>
      <c r="CK83" s="3301" t="n"/>
      <c r="CL83" s="3301" t="n"/>
      <c r="CM83" s="3301" t="n"/>
      <c r="CN83" s="3301" t="n"/>
      <c r="CO83" s="3301" t="n"/>
      <c r="CP83" s="1958" t="n"/>
      <c r="CQ83" s="938" t="n"/>
      <c r="CR83" s="3301">
        <f>+SUMIF($D$5:$CQ$5,CR$5,$D83:$CQ83)</f>
        <v/>
      </c>
      <c r="CS83" s="3301">
        <f>+SUMIF($D$5:$CQ$5,CS$5,$D83:$CQ83)</f>
        <v/>
      </c>
      <c r="CT83" s="3301">
        <f>SUMIF($D$5:$CQ$5,CT$5,$D83:$CQ83)+SUMIF($D$5:$BI$5,CR$5,$D83:$BI83)</f>
        <v/>
      </c>
      <c r="CU83" s="3301">
        <f>+CR83-CS83</f>
        <v/>
      </c>
      <c r="CV83" s="3301">
        <f>+CR83-CT83</f>
        <v/>
      </c>
      <c r="CW83" s="3301">
        <f>+SUMIF($D$5:$CQ$5,CW$5,$D83:$CQ83)</f>
        <v/>
      </c>
      <c r="CX83" s="572" t="n"/>
      <c r="CY83" s="2305" t="n"/>
      <c r="CZ83" s="3303" t="n"/>
      <c r="DA83" s="3301" t="n"/>
      <c r="DB83" s="3301" t="n"/>
      <c r="DC83" s="3301" t="n"/>
      <c r="DD83" s="3301" t="n"/>
      <c r="DE83" s="403" t="n"/>
      <c r="DF83" s="403" t="n"/>
      <c r="DG83" s="403" t="n"/>
      <c r="DH83" s="403">
        <f>(DC83-DD83)/DD83</f>
        <v/>
      </c>
      <c r="DI83" s="3242" t="n"/>
      <c r="DJ83" s="2949" t="n"/>
      <c r="DL83" s="2949" t="n"/>
      <c r="DM83" s="2878">
        <f>(CS83-CZ83)*10^6</f>
        <v/>
      </c>
      <c r="DN83" s="2878">
        <f>(CT83-DC83)*10^6</f>
        <v/>
      </c>
      <c r="DO83" s="2878">
        <f>(CW83-DD83)*10^6</f>
        <v/>
      </c>
    </row>
    <row customFormat="1" customHeight="1" ht="15" outlineLevel="1" r="84" s="430">
      <c r="A84" s="3259" t="inlineStr">
        <is>
          <t>Business Postpaid</t>
        </is>
      </c>
      <c r="B84" s="141" t="n"/>
      <c r="C84" s="2486" t="inlineStr">
        <is>
          <t>CA77</t>
        </is>
      </c>
      <c r="D84" s="3263" t="n">
        <v>35.107592</v>
      </c>
      <c r="E84" s="3263" t="n">
        <v>31.6336606226768</v>
      </c>
      <c r="F84" s="3263" t="n"/>
      <c r="G84" s="3263" t="n">
        <v>30.596928</v>
      </c>
      <c r="H84" s="429" t="n"/>
      <c r="I84" s="1041" t="n"/>
      <c r="J84" s="3263" t="n">
        <v>38.393963</v>
      </c>
      <c r="K84" s="3263" t="n">
        <v>30.2971254785527</v>
      </c>
      <c r="L84" s="3263" t="n"/>
      <c r="M84" s="3263" t="n">
        <v>11.753396</v>
      </c>
      <c r="N84" s="429" t="n"/>
      <c r="O84" s="3290" t="n"/>
      <c r="P84" s="3263" t="n">
        <v>22.1194639999999</v>
      </c>
      <c r="Q84" s="3263" t="n">
        <v>30.9014741940411</v>
      </c>
      <c r="R84" s="3263" t="n"/>
      <c r="S84" s="3263" t="n">
        <v>28.156465</v>
      </c>
      <c r="T84" s="429" t="n"/>
      <c r="U84" s="1041" t="n"/>
      <c r="V84" s="3263" t="n">
        <v>43.405588</v>
      </c>
      <c r="W84" s="3263" t="n">
        <v>30.7894234725527</v>
      </c>
      <c r="X84" s="3263" t="n">
        <v>19.830256106223</v>
      </c>
      <c r="Y84" s="3263" t="n"/>
      <c r="Z84" s="3291" t="n"/>
      <c r="AA84" s="3263" t="n">
        <v>28.0340479999999</v>
      </c>
      <c r="AB84" s="429" t="n"/>
      <c r="AC84" s="1041" t="n"/>
      <c r="AD84" s="3263" t="n">
        <v>32.0278390000002</v>
      </c>
      <c r="AE84" s="3263" t="n">
        <v>31.2446227140744</v>
      </c>
      <c r="AF84" s="3263" t="n">
        <v>20.4406523588313</v>
      </c>
      <c r="AG84" s="3263" t="n"/>
      <c r="AH84" s="3291" t="n"/>
      <c r="AI84" s="3263" t="n">
        <v>17.6494479999999</v>
      </c>
      <c r="AJ84" s="429" t="n"/>
      <c r="AK84" s="1041" t="n"/>
      <c r="AL84" s="3263" t="n">
        <v>22.85813599999999</v>
      </c>
      <c r="AM84" s="3263" t="n">
        <v>31.27980944385866</v>
      </c>
      <c r="AN84" s="3263" t="n">
        <v>20.24823848551882</v>
      </c>
      <c r="AO84" s="3263" t="n"/>
      <c r="AP84" s="3263" t="n"/>
      <c r="AQ84" s="3291" t="n"/>
      <c r="AR84" s="3263" t="n"/>
      <c r="AS84" s="429" t="n"/>
      <c r="AT84" s="3290" t="n"/>
      <c r="AU84" s="3291" t="n"/>
      <c r="AV84" s="3263" t="n"/>
      <c r="AW84" s="3263" t="n"/>
      <c r="AX84" s="3263" t="n"/>
      <c r="AY84" s="3263" t="n"/>
      <c r="AZ84" s="3263" t="n"/>
      <c r="BA84" s="429" t="n"/>
      <c r="BB84" s="1041" t="n"/>
      <c r="BC84" s="3291" t="n"/>
      <c r="BD84" s="3263" t="n"/>
      <c r="BE84" s="3263" t="n"/>
      <c r="BF84" s="3263" t="n"/>
      <c r="BG84" s="3263" t="n"/>
      <c r="BH84" s="3263" t="n"/>
      <c r="BI84" s="429" t="n"/>
      <c r="BJ84" s="3290" t="n"/>
      <c r="BK84" s="3291" t="n"/>
      <c r="BL84" s="3263" t="n"/>
      <c r="BM84" s="3263" t="n"/>
      <c r="BN84" s="3263" t="n"/>
      <c r="BO84" s="3263" t="n"/>
      <c r="BP84" s="3263" t="n"/>
      <c r="BQ84" s="3263" t="n"/>
      <c r="BR84" s="429" t="n"/>
      <c r="BS84" s="1041" t="n"/>
      <c r="BT84" s="3291" t="n"/>
      <c r="BU84" s="3263" t="n"/>
      <c r="BV84" s="3263" t="n"/>
      <c r="BW84" s="3263" t="n"/>
      <c r="BX84" s="3263" t="n"/>
      <c r="BY84" s="3263" t="n"/>
      <c r="BZ84" s="429" t="n"/>
      <c r="CA84" s="1396" t="n"/>
      <c r="CB84" s="3291" t="n"/>
      <c r="CC84" s="3263" t="n"/>
      <c r="CD84" s="3263" t="n"/>
      <c r="CE84" s="3263" t="n"/>
      <c r="CF84" s="3263" t="n"/>
      <c r="CG84" s="3263" t="n"/>
      <c r="CH84" s="429" t="n"/>
      <c r="CI84" s="1396" t="n"/>
      <c r="CJ84" s="3291" t="n"/>
      <c r="CK84" s="3263" t="n"/>
      <c r="CL84" s="3263" t="n"/>
      <c r="CM84" s="3263" t="n"/>
      <c r="CN84" s="3263" t="n"/>
      <c r="CO84" s="3263" t="n"/>
      <c r="CP84" s="429" t="n"/>
      <c r="CQ84" s="1041" t="n"/>
      <c r="CR84" s="3263">
        <f>+SUMIF($D$5:$CQ$5,CR$5,$D84:$CQ84)</f>
        <v/>
      </c>
      <c r="CS84" s="3263">
        <f>+SUMIF($D$5:$CQ$5,CS$5,$D84:$CQ84)</f>
        <v/>
      </c>
      <c r="CT84" s="3263">
        <f>SUMIF($D$5:$CQ$5,CT$5,$D84:$CQ84)+SUMIF($D$5:$BI$5,CR$5,$D84:$BI84)</f>
        <v/>
      </c>
      <c r="CU84" s="3263">
        <f>+CR84-CS84</f>
        <v/>
      </c>
      <c r="CV84" s="3263">
        <f>+CR84-CT84</f>
        <v/>
      </c>
      <c r="CW84" s="3263">
        <f>+SUMIF($D$5:$CQ$5,CW$5,$D84:$CQ84)</f>
        <v/>
      </c>
      <c r="CX84" s="562">
        <f>+CR84/CW84-1</f>
        <v/>
      </c>
      <c r="CY84" s="190" t="n"/>
      <c r="CZ84" s="3292" t="n">
        <v>375.4086780523254</v>
      </c>
      <c r="DA84" s="3263" t="n">
        <v>281.5991053630422</v>
      </c>
      <c r="DB84" s="3263" t="n"/>
      <c r="DC84" s="3263" t="n"/>
      <c r="DD84" s="3263" t="n">
        <v>303.551606</v>
      </c>
      <c r="DE84" s="429">
        <f>(CZ84-DD84)/DD84</f>
        <v/>
      </c>
      <c r="DF84" s="429">
        <f>(DA84-DD84)/DD84</f>
        <v/>
      </c>
      <c r="DG84" s="429">
        <f>(DB84-DD84)/DD84</f>
        <v/>
      </c>
      <c r="DH84" s="429">
        <f>(DC84-DD84)/DD84</f>
        <v/>
      </c>
      <c r="DI84" s="3242" t="n"/>
      <c r="DJ84" s="2949" t="n"/>
      <c r="DL84" s="2949" t="n"/>
      <c r="DM84" s="2878">
        <f>(CS84-CZ84)*10^6</f>
        <v/>
      </c>
      <c r="DN84" s="2878">
        <f>(CT84-DC84)*10^6</f>
        <v/>
      </c>
      <c r="DO84" s="2878">
        <f>(CW84-DD84)*10^6</f>
        <v/>
      </c>
    </row>
    <row customFormat="1" customHeight="1" ht="15" outlineLevel="1" r="85" s="424">
      <c r="A85" s="423" t="n"/>
      <c r="B85" s="365" t="inlineStr">
        <is>
          <t xml:space="preserve">    Sortant voix on net</t>
        </is>
      </c>
      <c r="C85" s="2486" t="inlineStr">
        <is>
          <t>CA78</t>
        </is>
      </c>
      <c r="D85" s="3133" t="n">
        <v>2.479334</v>
      </c>
      <c r="E85" s="3133" t="n">
        <v>2.61858850860967</v>
      </c>
      <c r="F85" s="3133" t="n"/>
      <c r="G85" s="3133" t="n">
        <v>3.180434</v>
      </c>
      <c r="H85" s="409" t="n"/>
      <c r="I85" s="901" t="n"/>
      <c r="J85" s="3133" t="n">
        <v>2.948618</v>
      </c>
      <c r="K85" s="3133" t="n">
        <v>2.30565306613635</v>
      </c>
      <c r="L85" s="3133" t="n"/>
      <c r="M85" s="3133" t="n">
        <v>2.431289</v>
      </c>
      <c r="N85" s="409" t="n"/>
      <c r="O85" s="3272" t="n"/>
      <c r="P85" s="3133" t="n">
        <v>2.343935</v>
      </c>
      <c r="Q85" s="3133" t="n">
        <v>2.41821886312506</v>
      </c>
      <c r="R85" s="3133" t="n"/>
      <c r="S85" s="3133" t="n">
        <v>3.004283</v>
      </c>
      <c r="T85" s="409" t="n"/>
      <c r="U85" s="901" t="n"/>
      <c r="V85" s="3133" t="n">
        <v>2.516735</v>
      </c>
      <c r="W85" s="3133" t="n">
        <v>2.39481676855825</v>
      </c>
      <c r="X85" s="3304" t="n">
        <v>1.23797409984572</v>
      </c>
      <c r="Y85" s="3133" t="n"/>
      <c r="Z85" s="3067" t="n"/>
      <c r="AA85" s="3133" t="n">
        <v>3.037155</v>
      </c>
      <c r="AB85" s="409" t="n"/>
      <c r="AC85" s="901" t="n"/>
      <c r="AD85" s="3133" t="n">
        <v>1.516099</v>
      </c>
      <c r="AE85" s="3133" t="n">
        <v>2.5430350279508</v>
      </c>
      <c r="AF85" s="3133" t="n">
        <v>1.31872550189591</v>
      </c>
      <c r="AG85" s="3133" t="n"/>
      <c r="AH85" s="3067" t="n"/>
      <c r="AI85" s="3133" t="n">
        <v>2.085653</v>
      </c>
      <c r="AJ85" s="409" t="n"/>
      <c r="AK85" s="901" t="n"/>
      <c r="AL85" s="3133" t="n">
        <v>-0.008121</v>
      </c>
      <c r="AM85" s="3133" t="n">
        <v>2.557171962413983</v>
      </c>
      <c r="AN85" s="3133" t="n">
        <v>1.330708977964054</v>
      </c>
      <c r="AO85" s="3133" t="n"/>
      <c r="AP85" s="3133" t="n"/>
      <c r="AQ85" s="3067" t="n"/>
      <c r="AR85" s="3133" t="n"/>
      <c r="AS85" s="409" t="n"/>
      <c r="AT85" s="3272" t="n"/>
      <c r="AU85" s="3067" t="n"/>
      <c r="AV85" s="3133" t="n"/>
      <c r="AW85" s="3133" t="n"/>
      <c r="AX85" s="3133" t="n"/>
      <c r="AY85" s="3133" t="n"/>
      <c r="AZ85" s="3133" t="n"/>
      <c r="BA85" s="409" t="n"/>
      <c r="BB85" s="901" t="n"/>
      <c r="BC85" s="3067" t="n"/>
      <c r="BD85" s="3133" t="n"/>
      <c r="BE85" s="3133" t="n"/>
      <c r="BF85" s="3133" t="n"/>
      <c r="BG85" s="3133" t="n"/>
      <c r="BH85" s="3133" t="n"/>
      <c r="BI85" s="409" t="n"/>
      <c r="BJ85" s="3272" t="n"/>
      <c r="BK85" s="3067" t="n"/>
      <c r="BL85" s="3133" t="n"/>
      <c r="BM85" s="3133" t="n"/>
      <c r="BN85" s="3133" t="n"/>
      <c r="BO85" s="3133" t="n"/>
      <c r="BP85" s="3133" t="n"/>
      <c r="BQ85" s="3133" t="n"/>
      <c r="BR85" s="409" t="n"/>
      <c r="BS85" s="901" t="n"/>
      <c r="BT85" s="3067" t="n"/>
      <c r="BU85" s="3133" t="n"/>
      <c r="BV85" s="3133" t="n"/>
      <c r="BW85" s="3133" t="n"/>
      <c r="BX85" s="3133" t="n"/>
      <c r="BY85" s="3133" t="n"/>
      <c r="BZ85" s="409" t="n"/>
      <c r="CA85" s="902" t="n"/>
      <c r="CB85" s="3067" t="n"/>
      <c r="CC85" s="3133" t="n"/>
      <c r="CD85" s="3133" t="n"/>
      <c r="CE85" s="3133" t="n"/>
      <c r="CF85" s="3133" t="n"/>
      <c r="CG85" s="3133" t="n"/>
      <c r="CH85" s="409" t="n"/>
      <c r="CI85" s="902" t="n"/>
      <c r="CJ85" s="3067" t="n"/>
      <c r="CK85" s="3133" t="n"/>
      <c r="CL85" s="3133" t="n"/>
      <c r="CM85" s="3133" t="n"/>
      <c r="CN85" s="3133" t="n"/>
      <c r="CO85" s="3133" t="n"/>
      <c r="CP85" s="409" t="n"/>
      <c r="CQ85" s="901" t="n"/>
      <c r="CR85" s="3133">
        <f>+SUMIF($D$5:$CQ$5,CR$5,$D85:$CQ85)</f>
        <v/>
      </c>
      <c r="CS85" s="3133">
        <f>+SUMIF($D$5:$CQ$5,CS$5,$D85:$CQ85)</f>
        <v/>
      </c>
      <c r="CT85" s="3064">
        <f>SUMIF($D$5:$CQ$5,CT$5,$D85:$CQ85)+SUMIF($D$5:$BI$5,CR$5,$D85:$BI85)</f>
        <v/>
      </c>
      <c r="CU85" s="3133">
        <f>+CR85-CS85</f>
        <v/>
      </c>
      <c r="CV85" s="3133">
        <f>+CR85-CT85</f>
        <v/>
      </c>
      <c r="CW85" s="3133">
        <f>+SUMIF($D$5:$CQ$5,CW$5,$D85:$CQ85)</f>
        <v/>
      </c>
      <c r="CX85" s="448">
        <f>+CR85/CW85-1</f>
        <v/>
      </c>
      <c r="CY85" s="2304" t="n"/>
      <c r="CZ85" s="3273" t="n">
        <v>29.91520599492579</v>
      </c>
      <c r="DA85" s="3133" t="n">
        <v>19.62887374343207</v>
      </c>
      <c r="DB85" s="3133" t="n"/>
      <c r="DC85" s="3133" t="n"/>
      <c r="DD85" s="3133" t="n">
        <v>32.323987</v>
      </c>
      <c r="DE85" s="409">
        <f>(CZ85-DD85)/DD85</f>
        <v/>
      </c>
      <c r="DF85" s="409">
        <f>(DA85-DD85)/DD85</f>
        <v/>
      </c>
      <c r="DG85" s="409">
        <f>(DB85-DD85)/DD85</f>
        <v/>
      </c>
      <c r="DH85" s="409">
        <f>(DC85-DD85)/DD85</f>
        <v/>
      </c>
      <c r="DI85" s="3242" t="n"/>
      <c r="DJ85" s="2949" t="n"/>
      <c r="DL85" s="2949" t="n"/>
      <c r="DM85" s="2878">
        <f>(CS85-CZ85)*10^6</f>
        <v/>
      </c>
      <c r="DN85" s="2878">
        <f>(CT85-DC85)*10^6</f>
        <v/>
      </c>
      <c r="DO85" s="2878">
        <f>(CW85-DD85)*10^6</f>
        <v/>
      </c>
    </row>
    <row customFormat="1" customHeight="1" ht="15" outlineLevel="1" r="86" s="424">
      <c r="A86" s="423" t="n"/>
      <c r="B86" s="365" t="inlineStr">
        <is>
          <t xml:space="preserve">    Sortant voix MTN</t>
        </is>
      </c>
      <c r="C86" s="2486" t="inlineStr">
        <is>
          <t>CA79</t>
        </is>
      </c>
      <c r="D86" s="3133" t="n">
        <v>5.919833</v>
      </c>
      <c r="E86" s="3133" t="n">
        <v>4.96119824448541</v>
      </c>
      <c r="F86" s="3133" t="n"/>
      <c r="G86" s="3133" t="n">
        <v>7.071411</v>
      </c>
      <c r="H86" s="409" t="n"/>
      <c r="I86" s="901" t="n"/>
      <c r="J86" s="3133" t="n">
        <v>6.266803</v>
      </c>
      <c r="K86" s="3133" t="n">
        <v>4.24649596664939</v>
      </c>
      <c r="L86" s="3133" t="n"/>
      <c r="M86" s="3133" t="n">
        <v>5.122135</v>
      </c>
      <c r="N86" s="409" t="n"/>
      <c r="O86" s="3272" t="n"/>
      <c r="P86" s="3133" t="n">
        <v>3.136939</v>
      </c>
      <c r="Q86" s="3133" t="n">
        <v>4.45374723846781</v>
      </c>
      <c r="R86" s="3133" t="n"/>
      <c r="S86" s="3133" t="n">
        <v>6.123173</v>
      </c>
      <c r="T86" s="409" t="n"/>
      <c r="U86" s="901" t="n"/>
      <c r="V86" s="3133" t="n">
        <v>4.253316</v>
      </c>
      <c r="W86" s="3133" t="n">
        <v>4.43328191362437</v>
      </c>
      <c r="X86" s="3304" t="n">
        <v>2.63984778588596</v>
      </c>
      <c r="Y86" s="3133" t="n"/>
      <c r="Z86" s="3067" t="n"/>
      <c r="AA86" s="3133" t="n">
        <v>6.600579</v>
      </c>
      <c r="AB86" s="409" t="n"/>
      <c r="AC86" s="901" t="n"/>
      <c r="AD86" s="3133" t="n">
        <v>3.46473299999976</v>
      </c>
      <c r="AE86" s="3133" t="n">
        <v>4.72510754127804</v>
      </c>
      <c r="AF86" s="3133" t="n">
        <v>2.82211036835733</v>
      </c>
      <c r="AG86" s="3133" t="n"/>
      <c r="AH86" s="3067" t="n"/>
      <c r="AI86" s="3133" t="n">
        <v>4.992635</v>
      </c>
      <c r="AJ86" s="409" t="n"/>
      <c r="AK86" s="901" t="n"/>
      <c r="AL86" s="3133" t="n">
        <v>-0.015619</v>
      </c>
      <c r="AM86" s="3133" t="n">
        <v>4.751363595833679</v>
      </c>
      <c r="AN86" s="3133" t="n">
        <v>2.845141772003651</v>
      </c>
      <c r="AO86" s="3133" t="n"/>
      <c r="AP86" s="3133" t="n"/>
      <c r="AQ86" s="3067" t="n"/>
      <c r="AR86" s="3133" t="n"/>
      <c r="AS86" s="409" t="n"/>
      <c r="AT86" s="3272" t="n"/>
      <c r="AU86" s="3067" t="n"/>
      <c r="AV86" s="3133" t="n"/>
      <c r="AW86" s="3133" t="n"/>
      <c r="AX86" s="3133" t="n"/>
      <c r="AY86" s="3133" t="n"/>
      <c r="AZ86" s="3133" t="n"/>
      <c r="BA86" s="409" t="n"/>
      <c r="BB86" s="901" t="n"/>
      <c r="BC86" s="3067" t="n"/>
      <c r="BD86" s="3133" t="n"/>
      <c r="BE86" s="3133" t="n"/>
      <c r="BF86" s="3133" t="n"/>
      <c r="BG86" s="3133" t="n"/>
      <c r="BH86" s="3133" t="n"/>
      <c r="BI86" s="409" t="n"/>
      <c r="BJ86" s="3272" t="n"/>
      <c r="BK86" s="3067" t="n"/>
      <c r="BL86" s="3133" t="n"/>
      <c r="BM86" s="3133" t="n"/>
      <c r="BN86" s="3133" t="n"/>
      <c r="BO86" s="3133" t="n"/>
      <c r="BP86" s="3133" t="n"/>
      <c r="BQ86" s="3133" t="n"/>
      <c r="BR86" s="409" t="n"/>
      <c r="BS86" s="901" t="n"/>
      <c r="BT86" s="3067" t="n"/>
      <c r="BU86" s="3133" t="n"/>
      <c r="BV86" s="3133" t="n"/>
      <c r="BW86" s="3133" t="n"/>
      <c r="BX86" s="3133" t="n"/>
      <c r="BY86" s="3133" t="n"/>
      <c r="BZ86" s="409" t="n"/>
      <c r="CA86" s="902" t="n"/>
      <c r="CB86" s="3067" t="n"/>
      <c r="CC86" s="3133" t="n"/>
      <c r="CD86" s="3133" t="n"/>
      <c r="CE86" s="3133" t="n"/>
      <c r="CF86" s="3133" t="n"/>
      <c r="CG86" s="3133" t="n"/>
      <c r="CH86" s="409" t="n"/>
      <c r="CI86" s="902" t="n"/>
      <c r="CJ86" s="3067" t="n"/>
      <c r="CK86" s="3133" t="n"/>
      <c r="CL86" s="3133" t="n"/>
      <c r="CM86" s="3133" t="n"/>
      <c r="CN86" s="3133" t="n"/>
      <c r="CO86" s="3133" t="n"/>
      <c r="CP86" s="409" t="n"/>
      <c r="CQ86" s="901" t="n"/>
      <c r="CR86" s="3133">
        <f>+SUMIF($D$5:$CQ$5,CR$5,$D86:$CQ86)</f>
        <v/>
      </c>
      <c r="CS86" s="3133">
        <f>+SUMIF($D$5:$CQ$5,CS$5,$D86:$CQ86)</f>
        <v/>
      </c>
      <c r="CT86" s="3064">
        <f>SUMIF($D$5:$CQ$5,CT$5,$D86:$CQ86)+SUMIF($D$5:$BI$5,CR$5,$D86:$BI86)</f>
        <v/>
      </c>
      <c r="CU86" s="3133">
        <f>+CR86-CS86</f>
        <v/>
      </c>
      <c r="CV86" s="3133">
        <f>+CR86-CT86</f>
        <v/>
      </c>
      <c r="CW86" s="3133">
        <f>+SUMIF($D$5:$CQ$5,CW$5,$D86:$CQ86)</f>
        <v/>
      </c>
      <c r="CX86" s="448">
        <f>+CR86/CW86-1</f>
        <v/>
      </c>
      <c r="CY86" s="2304" t="n"/>
      <c r="CZ86" s="3273" t="n">
        <v>55.42818829980939</v>
      </c>
      <c r="DA86" s="3133" t="n">
        <v>40.58117385908415</v>
      </c>
      <c r="DB86" s="3133" t="n"/>
      <c r="DC86" s="3133" t="n"/>
      <c r="DD86" s="3133" t="n">
        <v>64.416674</v>
      </c>
      <c r="DE86" s="409">
        <f>(CZ86-DD86)/DD86</f>
        <v/>
      </c>
      <c r="DF86" s="409">
        <f>(DA86-DD86)/DD86</f>
        <v/>
      </c>
      <c r="DG86" s="409">
        <f>(DB86-DD86)/DD86</f>
        <v/>
      </c>
      <c r="DH86" s="409">
        <f>(DC86-DD86)/DD86</f>
        <v/>
      </c>
      <c r="DI86" s="3242" t="n"/>
      <c r="DJ86" s="2949" t="n"/>
      <c r="DL86" s="2949" t="n"/>
      <c r="DM86" s="2878">
        <f>(CS86-CZ86)*10^6</f>
        <v/>
      </c>
      <c r="DN86" s="2878">
        <f>(CT86-DC86)*10^6</f>
        <v/>
      </c>
      <c r="DO86" s="2878">
        <f>(CW86-DD86)*10^6</f>
        <v/>
      </c>
    </row>
    <row customFormat="1" customHeight="1" ht="15" outlineLevel="1" r="87" s="424">
      <c r="A87" s="423" t="n"/>
      <c r="B87" s="365" t="inlineStr">
        <is>
          <t xml:space="preserve">    Sortant voix GLO</t>
        </is>
      </c>
      <c r="C87" s="2486" t="inlineStr">
        <is>
          <t>CA80</t>
        </is>
      </c>
      <c r="D87" s="3133" t="n">
        <v>0</v>
      </c>
      <c r="E87" s="3133" t="n">
        <v>0</v>
      </c>
      <c r="F87" s="3133" t="n"/>
      <c r="G87" s="3133" t="n">
        <v>0</v>
      </c>
      <c r="H87" s="409" t="n"/>
      <c r="I87" s="901" t="n"/>
      <c r="J87" s="3133" t="n">
        <v>0</v>
      </c>
      <c r="K87" s="3133" t="n">
        <v>0</v>
      </c>
      <c r="L87" s="3133" t="n"/>
      <c r="M87" s="3133" t="n">
        <v>0</v>
      </c>
      <c r="N87" s="409" t="n"/>
      <c r="O87" s="3272" t="n"/>
      <c r="P87" s="3133" t="n">
        <v>0</v>
      </c>
      <c r="Q87" s="3133" t="n">
        <v>0</v>
      </c>
      <c r="R87" s="3133" t="n"/>
      <c r="S87" s="3133" t="n">
        <v>0</v>
      </c>
      <c r="T87" s="409" t="n"/>
      <c r="U87" s="901" t="n"/>
      <c r="V87" s="3133" t="n">
        <v>0</v>
      </c>
      <c r="W87" s="3133" t="n">
        <v>0</v>
      </c>
      <c r="X87" s="3133" t="n">
        <v>0</v>
      </c>
      <c r="Y87" s="3133" t="n"/>
      <c r="Z87" s="3067" t="n"/>
      <c r="AA87" s="3133" t="n">
        <v>0</v>
      </c>
      <c r="AB87" s="409" t="n"/>
      <c r="AC87" s="901" t="n"/>
      <c r="AD87" s="3133" t="n">
        <v>0</v>
      </c>
      <c r="AE87" s="3133" t="n">
        <v>0</v>
      </c>
      <c r="AF87" s="3133" t="n">
        <v>0</v>
      </c>
      <c r="AG87" s="3133" t="n"/>
      <c r="AH87" s="3067" t="n"/>
      <c r="AI87" s="3133" t="n">
        <v>0</v>
      </c>
      <c r="AJ87" s="409" t="n"/>
      <c r="AK87" s="901" t="n"/>
      <c r="AL87" s="3133" t="n"/>
      <c r="AM87" s="3133" t="n"/>
      <c r="AN87" s="3133" t="n"/>
      <c r="AO87" s="3133" t="n"/>
      <c r="AP87" s="3133" t="n"/>
      <c r="AQ87" s="3067" t="n"/>
      <c r="AR87" s="3133" t="n"/>
      <c r="AS87" s="409" t="n"/>
      <c r="AT87" s="3272" t="n"/>
      <c r="AU87" s="3067" t="n"/>
      <c r="AV87" s="3133" t="n"/>
      <c r="AW87" s="3133" t="n"/>
      <c r="AX87" s="3133" t="n"/>
      <c r="AY87" s="3133" t="n"/>
      <c r="AZ87" s="3133" t="n"/>
      <c r="BA87" s="409" t="n"/>
      <c r="BB87" s="901" t="n"/>
      <c r="BC87" s="3067" t="n"/>
      <c r="BD87" s="3133" t="n"/>
      <c r="BE87" s="3133" t="n"/>
      <c r="BF87" s="3133" t="n"/>
      <c r="BG87" s="3133" t="n"/>
      <c r="BH87" s="3133" t="n"/>
      <c r="BI87" s="409" t="n"/>
      <c r="BJ87" s="3272" t="n"/>
      <c r="BK87" s="3067" t="n"/>
      <c r="BL87" s="3133" t="n"/>
      <c r="BM87" s="3133" t="n"/>
      <c r="BN87" s="3133" t="n"/>
      <c r="BO87" s="3133" t="n"/>
      <c r="BP87" s="3133" t="n"/>
      <c r="BQ87" s="3133" t="n"/>
      <c r="BR87" s="409" t="n"/>
      <c r="BS87" s="901" t="n"/>
      <c r="BT87" s="3067" t="n"/>
      <c r="BU87" s="3133" t="n"/>
      <c r="BV87" s="3133" t="n"/>
      <c r="BW87" s="3133" t="n"/>
      <c r="BX87" s="3133" t="n"/>
      <c r="BY87" s="3133" t="n"/>
      <c r="BZ87" s="409" t="n"/>
      <c r="CA87" s="902" t="n"/>
      <c r="CB87" s="3067" t="n"/>
      <c r="CC87" s="3133" t="n"/>
      <c r="CD87" s="3133" t="n"/>
      <c r="CE87" s="3133" t="n"/>
      <c r="CF87" s="3133" t="n"/>
      <c r="CG87" s="3133" t="n"/>
      <c r="CH87" s="409" t="n"/>
      <c r="CI87" s="902" t="n"/>
      <c r="CJ87" s="3067" t="n"/>
      <c r="CK87" s="3133" t="n"/>
      <c r="CL87" s="3133" t="n"/>
      <c r="CM87" s="3133" t="n"/>
      <c r="CN87" s="3133" t="n"/>
      <c r="CO87" s="3133" t="n"/>
      <c r="CP87" s="409" t="n"/>
      <c r="CQ87" s="901" t="n"/>
      <c r="CR87" s="3133">
        <f>+SUMIF($D$5:$CQ$5,CR$5,$D87:$CQ87)</f>
        <v/>
      </c>
      <c r="CS87" s="3133">
        <f>+SUMIF($D$5:$CQ$5,CS$5,$D87:$CQ87)</f>
        <v/>
      </c>
      <c r="CT87" s="3064">
        <f>SUMIF($D$5:$CQ$5,CT$5,$D87:$CQ87)+SUMIF($D$5:$BI$5,CR$5,$D87:$BI87)</f>
        <v/>
      </c>
      <c r="CU87" s="3133">
        <f>+CR87-CS87</f>
        <v/>
      </c>
      <c r="CV87" s="3133">
        <f>+CR87-CT87</f>
        <v/>
      </c>
      <c r="CW87" s="3133">
        <f>+SUMIF($D$5:$CQ$5,CW$5,$D87:$CQ87)</f>
        <v/>
      </c>
      <c r="CX87" s="448" t="n"/>
      <c r="CY87" s="2304" t="n"/>
      <c r="CZ87" s="3273" t="n">
        <v>0</v>
      </c>
      <c r="DA87" s="3133" t="n">
        <v>0</v>
      </c>
      <c r="DB87" s="3133" t="n"/>
      <c r="DC87" s="3133" t="n"/>
      <c r="DD87" s="3133" t="n">
        <v>0</v>
      </c>
      <c r="DE87" s="409" t="n"/>
      <c r="DF87" s="409" t="n"/>
      <c r="DG87" s="409" t="n"/>
      <c r="DH87" s="409" t="n"/>
      <c r="DI87" s="3242" t="n"/>
      <c r="DJ87" s="2949" t="n"/>
      <c r="DL87" s="2949" t="n"/>
      <c r="DM87" s="2878">
        <f>(CS87-CZ87)*10^6</f>
        <v/>
      </c>
      <c r="DN87" s="2878">
        <f>(CT87-DC87)*10^6</f>
        <v/>
      </c>
      <c r="DO87" s="2878">
        <f>(CW87-DD87)*10^6</f>
        <v/>
      </c>
    </row>
    <row customFormat="1" customHeight="1" ht="15" outlineLevel="1" r="88" s="424">
      <c r="A88" s="423" t="n"/>
      <c r="B88" s="365" t="inlineStr">
        <is>
          <t xml:space="preserve">    Sortant voix BBCOM</t>
        </is>
      </c>
      <c r="C88" s="2486" t="inlineStr">
        <is>
          <t>CA81</t>
        </is>
      </c>
      <c r="D88" s="3133" t="n">
        <v>0</v>
      </c>
      <c r="E88" s="3133" t="n">
        <v>0</v>
      </c>
      <c r="F88" s="3133" t="n"/>
      <c r="G88" s="3133" t="n">
        <v>0</v>
      </c>
      <c r="H88" s="409" t="n"/>
      <c r="I88" s="901" t="n"/>
      <c r="J88" s="3133" t="n">
        <v>0</v>
      </c>
      <c r="K88" s="3133" t="n">
        <v>0</v>
      </c>
      <c r="L88" s="3133" t="n"/>
      <c r="M88" s="3133" t="n">
        <v>0</v>
      </c>
      <c r="N88" s="409" t="n"/>
      <c r="O88" s="3272" t="n"/>
      <c r="P88" s="3133" t="n">
        <v>0</v>
      </c>
      <c r="Q88" s="3133" t="n">
        <v>0</v>
      </c>
      <c r="R88" s="3133" t="n"/>
      <c r="S88" s="3133" t="n">
        <v>0</v>
      </c>
      <c r="T88" s="409" t="n"/>
      <c r="U88" s="901" t="n"/>
      <c r="V88" s="3133" t="n">
        <v>0</v>
      </c>
      <c r="W88" s="3133" t="n">
        <v>0</v>
      </c>
      <c r="X88" s="3133" t="n">
        <v>0</v>
      </c>
      <c r="Y88" s="3133" t="n"/>
      <c r="Z88" s="3067" t="n"/>
      <c r="AA88" s="3133" t="n">
        <v>0</v>
      </c>
      <c r="AB88" s="409" t="n"/>
      <c r="AC88" s="901" t="n"/>
      <c r="AD88" s="3133" t="n">
        <v>0</v>
      </c>
      <c r="AE88" s="3133" t="n">
        <v>0</v>
      </c>
      <c r="AF88" s="3133" t="n">
        <v>0</v>
      </c>
      <c r="AG88" s="3133" t="n"/>
      <c r="AH88" s="3067" t="n"/>
      <c r="AI88" s="3133" t="n">
        <v>0</v>
      </c>
      <c r="AJ88" s="409" t="n"/>
      <c r="AK88" s="901" t="n"/>
      <c r="AL88" s="3133" t="n"/>
      <c r="AM88" s="3133" t="n"/>
      <c r="AN88" s="3133" t="n"/>
      <c r="AO88" s="3133" t="n"/>
      <c r="AP88" s="3133" t="n"/>
      <c r="AQ88" s="3067" t="n"/>
      <c r="AR88" s="3133" t="n"/>
      <c r="AS88" s="409" t="n"/>
      <c r="AT88" s="3272" t="n"/>
      <c r="AU88" s="3067" t="n"/>
      <c r="AV88" s="3133" t="n"/>
      <c r="AW88" s="3133" t="n"/>
      <c r="AX88" s="3133" t="n"/>
      <c r="AY88" s="3133" t="n"/>
      <c r="AZ88" s="3133" t="n"/>
      <c r="BA88" s="409" t="n"/>
      <c r="BB88" s="901" t="n"/>
      <c r="BC88" s="3067" t="n"/>
      <c r="BD88" s="3133" t="n"/>
      <c r="BE88" s="3133" t="n"/>
      <c r="BF88" s="3133" t="n"/>
      <c r="BG88" s="3133" t="n"/>
      <c r="BH88" s="3133" t="n"/>
      <c r="BI88" s="409" t="n"/>
      <c r="BJ88" s="3272" t="n"/>
      <c r="BK88" s="3067" t="n"/>
      <c r="BL88" s="3133" t="n"/>
      <c r="BM88" s="3133" t="n"/>
      <c r="BN88" s="3133" t="n"/>
      <c r="BO88" s="3133" t="n"/>
      <c r="BP88" s="3133" t="n"/>
      <c r="BQ88" s="3133" t="n"/>
      <c r="BR88" s="409" t="n"/>
      <c r="BS88" s="901" t="n"/>
      <c r="BT88" s="3067" t="n"/>
      <c r="BU88" s="3133" t="n"/>
      <c r="BV88" s="3133" t="n"/>
      <c r="BW88" s="3133" t="n"/>
      <c r="BX88" s="3133" t="n"/>
      <c r="BY88" s="3133" t="n"/>
      <c r="BZ88" s="409" t="n"/>
      <c r="CA88" s="902" t="n"/>
      <c r="CB88" s="3067" t="n"/>
      <c r="CC88" s="3133" t="n"/>
      <c r="CD88" s="3133" t="n"/>
      <c r="CE88" s="3133" t="n"/>
      <c r="CF88" s="3133" t="n"/>
      <c r="CG88" s="3133" t="n"/>
      <c r="CH88" s="409" t="n"/>
      <c r="CI88" s="902" t="n"/>
      <c r="CJ88" s="3067" t="n"/>
      <c r="CK88" s="3133" t="n"/>
      <c r="CL88" s="3133" t="n"/>
      <c r="CM88" s="3133" t="n"/>
      <c r="CN88" s="3133" t="n"/>
      <c r="CO88" s="3133" t="n"/>
      <c r="CP88" s="409" t="n"/>
      <c r="CQ88" s="901" t="n"/>
      <c r="CR88" s="3133">
        <f>+SUMIF($D$5:$CQ$5,CR$5,$D88:$CQ88)</f>
        <v/>
      </c>
      <c r="CS88" s="3133">
        <f>+SUMIF($D$5:$CQ$5,CS$5,$D88:$CQ88)</f>
        <v/>
      </c>
      <c r="CT88" s="3064">
        <f>SUMIF($D$5:$CQ$5,CT$5,$D88:$CQ88)+SUMIF($D$5:$BI$5,CR$5,$D88:$BI88)</f>
        <v/>
      </c>
      <c r="CU88" s="3133">
        <f>+CR88-CS88</f>
        <v/>
      </c>
      <c r="CV88" s="3133">
        <f>+CR88-CT88</f>
        <v/>
      </c>
      <c r="CW88" s="3133">
        <f>+SUMIF($D$5:$CQ$5,CW$5,$D88:$CQ88)</f>
        <v/>
      </c>
      <c r="CX88" s="448" t="n"/>
      <c r="CY88" s="2304" t="n"/>
      <c r="CZ88" s="3273" t="n">
        <v>0</v>
      </c>
      <c r="DA88" s="3133" t="n">
        <v>0</v>
      </c>
      <c r="DB88" s="3133" t="n"/>
      <c r="DC88" s="3133" t="n"/>
      <c r="DD88" s="3133" t="n">
        <v>0</v>
      </c>
      <c r="DE88" s="409" t="n"/>
      <c r="DF88" s="409" t="n"/>
      <c r="DG88" s="409" t="n"/>
      <c r="DH88" s="409" t="n"/>
      <c r="DI88" s="3242" t="n"/>
      <c r="DJ88" s="2949" t="n"/>
      <c r="DL88" s="2949" t="n"/>
      <c r="DM88" s="2878">
        <f>(CS88-CZ88)*10^6</f>
        <v/>
      </c>
      <c r="DN88" s="2878">
        <f>(CT88-DC88)*10^6</f>
        <v/>
      </c>
      <c r="DO88" s="2878">
        <f>(CW88-DD88)*10^6</f>
        <v/>
      </c>
    </row>
    <row customFormat="1" customHeight="1" ht="15" outlineLevel="1" r="89" s="424">
      <c r="A89" s="423" t="n"/>
      <c r="B89" s="365" t="inlineStr">
        <is>
          <t xml:space="preserve">    Sortant voix LIBERCOM</t>
        </is>
      </c>
      <c r="C89" s="2486" t="inlineStr">
        <is>
          <t>CA82</t>
        </is>
      </c>
      <c r="D89" s="3133" t="n">
        <v>0</v>
      </c>
      <c r="E89" s="3133" t="n">
        <v>0</v>
      </c>
      <c r="F89" s="3133" t="n"/>
      <c r="G89" s="3133" t="n">
        <v>0</v>
      </c>
      <c r="H89" s="409" t="n"/>
      <c r="I89" s="901" t="n"/>
      <c r="J89" s="3133" t="n">
        <v>0</v>
      </c>
      <c r="K89" s="3133" t="n">
        <v>0</v>
      </c>
      <c r="L89" s="3133" t="n"/>
      <c r="M89" s="3133" t="n">
        <v>0</v>
      </c>
      <c r="N89" s="409" t="n"/>
      <c r="O89" s="3272" t="n"/>
      <c r="P89" s="3133" t="n">
        <v>0</v>
      </c>
      <c r="Q89" s="3133" t="n">
        <v>0</v>
      </c>
      <c r="R89" s="3133" t="n"/>
      <c r="S89" s="3133" t="n">
        <v>0</v>
      </c>
      <c r="T89" s="409" t="n"/>
      <c r="U89" s="901" t="n"/>
      <c r="V89" s="3133" t="n">
        <v>0</v>
      </c>
      <c r="W89" s="3133" t="n">
        <v>0</v>
      </c>
      <c r="X89" s="3133" t="n">
        <v>0</v>
      </c>
      <c r="Y89" s="3133" t="n"/>
      <c r="Z89" s="3067" t="n"/>
      <c r="AA89" s="3133" t="n">
        <v>0</v>
      </c>
      <c r="AB89" s="409" t="n"/>
      <c r="AC89" s="901" t="n"/>
      <c r="AD89" s="3133" t="n">
        <v>0</v>
      </c>
      <c r="AE89" s="3133" t="n">
        <v>0</v>
      </c>
      <c r="AF89" s="3133" t="n">
        <v>0</v>
      </c>
      <c r="AG89" s="3133" t="n"/>
      <c r="AH89" s="3067" t="n"/>
      <c r="AI89" s="3133" t="n">
        <v>0</v>
      </c>
      <c r="AJ89" s="409" t="n"/>
      <c r="AK89" s="901" t="n"/>
      <c r="AL89" s="3133" t="n"/>
      <c r="AM89" s="3133" t="n"/>
      <c r="AN89" s="3133" t="n"/>
      <c r="AO89" s="3133" t="n"/>
      <c r="AP89" s="3133" t="n"/>
      <c r="AQ89" s="3067" t="n"/>
      <c r="AR89" s="3133" t="n"/>
      <c r="AS89" s="409" t="n"/>
      <c r="AT89" s="3272" t="n"/>
      <c r="AU89" s="3067" t="n"/>
      <c r="AV89" s="3133" t="n"/>
      <c r="AW89" s="3133" t="n"/>
      <c r="AX89" s="3133" t="n"/>
      <c r="AY89" s="3133" t="n"/>
      <c r="AZ89" s="3133" t="n"/>
      <c r="BA89" s="409" t="n"/>
      <c r="BB89" s="901" t="n"/>
      <c r="BC89" s="3067" t="n"/>
      <c r="BD89" s="3133" t="n"/>
      <c r="BE89" s="3133" t="n"/>
      <c r="BF89" s="3133" t="n"/>
      <c r="BG89" s="3133" t="n"/>
      <c r="BH89" s="3133" t="n"/>
      <c r="BI89" s="409" t="n"/>
      <c r="BJ89" s="3272" t="n"/>
      <c r="BK89" s="3067" t="n"/>
      <c r="BL89" s="3133" t="n"/>
      <c r="BM89" s="3133" t="n"/>
      <c r="BN89" s="3133" t="n"/>
      <c r="BO89" s="3133" t="n"/>
      <c r="BP89" s="3133" t="n"/>
      <c r="BQ89" s="3133" t="n"/>
      <c r="BR89" s="409" t="n"/>
      <c r="BS89" s="901" t="n"/>
      <c r="BT89" s="3067" t="n"/>
      <c r="BU89" s="3133" t="n"/>
      <c r="BV89" s="3133" t="n"/>
      <c r="BW89" s="3133" t="n"/>
      <c r="BX89" s="3133" t="n"/>
      <c r="BY89" s="3133" t="n"/>
      <c r="BZ89" s="409" t="n"/>
      <c r="CA89" s="902" t="n"/>
      <c r="CB89" s="3067" t="n"/>
      <c r="CC89" s="3133" t="n"/>
      <c r="CD89" s="3133" t="n"/>
      <c r="CE89" s="3133" t="n"/>
      <c r="CF89" s="3133" t="n"/>
      <c r="CG89" s="3133" t="n"/>
      <c r="CH89" s="409" t="n"/>
      <c r="CI89" s="902" t="n"/>
      <c r="CJ89" s="3067" t="n"/>
      <c r="CK89" s="3133" t="n"/>
      <c r="CL89" s="3133" t="n"/>
      <c r="CM89" s="3133" t="n"/>
      <c r="CN89" s="3133" t="n"/>
      <c r="CO89" s="3133" t="n"/>
      <c r="CP89" s="409" t="n"/>
      <c r="CQ89" s="901" t="n"/>
      <c r="CR89" s="3133">
        <f>+SUMIF($D$5:$CQ$5,CR$5,$D89:$CQ89)</f>
        <v/>
      </c>
      <c r="CS89" s="3133">
        <f>+SUMIF($D$5:$CQ$5,CS$5,$D89:$CQ89)</f>
        <v/>
      </c>
      <c r="CT89" s="3064">
        <f>SUMIF($D$5:$CQ$5,CT$5,$D89:$CQ89)+SUMIF($D$5:$BI$5,CR$5,$D89:$BI89)</f>
        <v/>
      </c>
      <c r="CU89" s="3133">
        <f>+CR89-CS89</f>
        <v/>
      </c>
      <c r="CV89" s="3133">
        <f>+CR89-CT89</f>
        <v/>
      </c>
      <c r="CW89" s="3133">
        <f>+SUMIF($D$5:$CQ$5,CW$5,$D89:$CQ89)</f>
        <v/>
      </c>
      <c r="CX89" s="448" t="n"/>
      <c r="CY89" s="2304" t="n"/>
      <c r="CZ89" s="3273" t="n">
        <v>0</v>
      </c>
      <c r="DA89" s="3133" t="n">
        <v>0</v>
      </c>
      <c r="DB89" s="3133" t="n"/>
      <c r="DC89" s="3133" t="n"/>
      <c r="DD89" s="3133" t="n">
        <v>0</v>
      </c>
      <c r="DE89" s="409" t="n"/>
      <c r="DF89" s="409" t="n"/>
      <c r="DG89" s="409" t="n"/>
      <c r="DH89" s="409" t="n"/>
      <c r="DI89" s="3242" t="n"/>
      <c r="DJ89" s="2949" t="n"/>
      <c r="DL89" s="2949" t="n"/>
      <c r="DM89" s="2878">
        <f>(CS89-CZ89)*10^6</f>
        <v/>
      </c>
      <c r="DN89" s="2878">
        <f>(CT89-DC89)*10^6</f>
        <v/>
      </c>
      <c r="DO89" s="2878">
        <f>(CW89-DD89)*10^6</f>
        <v/>
      </c>
    </row>
    <row customFormat="1" customHeight="1" ht="15" outlineLevel="1" r="90" s="424">
      <c r="A90" s="423" t="n"/>
      <c r="B90" s="365" t="inlineStr">
        <is>
          <t xml:space="preserve">    Sortant voix BTSA</t>
        </is>
      </c>
      <c r="C90" s="2486" t="inlineStr">
        <is>
          <t>CA83</t>
        </is>
      </c>
      <c r="D90" s="3133" t="n">
        <v>0.022573</v>
      </c>
      <c r="E90" s="3133" t="n">
        <v>0.0324929960406032</v>
      </c>
      <c r="F90" s="3133" t="n"/>
      <c r="G90" s="3133" t="n">
        <v>0.032085</v>
      </c>
      <c r="H90" s="409" t="n"/>
      <c r="I90" s="901" t="n"/>
      <c r="J90" s="3133" t="n">
        <v>0.014563</v>
      </c>
      <c r="K90" s="3133" t="n">
        <v>0.0278079515765494</v>
      </c>
      <c r="L90" s="3133" t="n"/>
      <c r="M90" s="3133" t="n">
        <v>0.018711</v>
      </c>
      <c r="N90" s="409" t="n"/>
      <c r="O90" s="3272" t="n"/>
      <c r="P90" s="3133" t="n">
        <v>0.026045</v>
      </c>
      <c r="Q90" s="3133" t="n">
        <v>0.0292352681345375</v>
      </c>
      <c r="R90" s="3133" t="n"/>
      <c r="S90" s="3133" t="n">
        <v>0.043003</v>
      </c>
      <c r="T90" s="409" t="n"/>
      <c r="U90" s="901" t="n"/>
      <c r="V90" s="3133" t="n">
        <v>0.026428</v>
      </c>
      <c r="W90" s="3133" t="n">
        <v>0.0290558410413707</v>
      </c>
      <c r="X90" s="3133" t="n">
        <v>0.0108844197884672</v>
      </c>
      <c r="Y90" s="3133" t="n"/>
      <c r="Z90" s="3067" t="n"/>
      <c r="AA90" s="3133" t="n">
        <v>0.027975</v>
      </c>
      <c r="AB90" s="409" t="n"/>
      <c r="AC90" s="901" t="n"/>
      <c r="AD90" s="3133" t="n">
        <v>0.031197</v>
      </c>
      <c r="AE90" s="3133" t="n">
        <v>0.0309756984828911</v>
      </c>
      <c r="AF90" s="3133" t="n">
        <v>0.0119928084361279</v>
      </c>
      <c r="AG90" s="3133" t="n"/>
      <c r="AH90" s="3067" t="n"/>
      <c r="AI90" s="3133" t="n">
        <v>0.023225</v>
      </c>
      <c r="AJ90" s="409" t="n"/>
      <c r="AK90" s="901" t="n"/>
      <c r="AL90" s="3133" t="n">
        <v>-0.000127</v>
      </c>
      <c r="AM90" s="3133" t="n">
        <v>0.03115908983456916</v>
      </c>
      <c r="AN90" s="3133" t="n">
        <v>0.01471536764630277</v>
      </c>
      <c r="AO90" s="3133" t="n"/>
      <c r="AP90" s="3133" t="n"/>
      <c r="AQ90" s="3067" t="n"/>
      <c r="AR90" s="3133" t="n"/>
      <c r="AS90" s="409" t="n"/>
      <c r="AT90" s="3272" t="n"/>
      <c r="AU90" s="3067" t="n"/>
      <c r="AV90" s="3133" t="n"/>
      <c r="AW90" s="3133" t="n"/>
      <c r="AX90" s="3133" t="n"/>
      <c r="AY90" s="3133" t="n"/>
      <c r="AZ90" s="3133" t="n"/>
      <c r="BA90" s="409" t="n"/>
      <c r="BB90" s="901" t="n"/>
      <c r="BC90" s="3067" t="n"/>
      <c r="BD90" s="3133" t="n"/>
      <c r="BE90" s="3133" t="n"/>
      <c r="BF90" s="3133" t="n"/>
      <c r="BG90" s="3133" t="n"/>
      <c r="BH90" s="3133" t="n"/>
      <c r="BI90" s="409" t="n"/>
      <c r="BJ90" s="3272" t="n"/>
      <c r="BK90" s="3067" t="n"/>
      <c r="BL90" s="3133" t="n"/>
      <c r="BM90" s="3133" t="n"/>
      <c r="BN90" s="3133" t="n"/>
      <c r="BO90" s="3133" t="n"/>
      <c r="BP90" s="3133" t="n"/>
      <c r="BQ90" s="3133" t="n"/>
      <c r="BR90" s="409" t="n"/>
      <c r="BS90" s="901" t="n"/>
      <c r="BT90" s="3067" t="n"/>
      <c r="BU90" s="3133" t="n"/>
      <c r="BV90" s="3133" t="n"/>
      <c r="BW90" s="3133" t="n"/>
      <c r="BX90" s="3133" t="n"/>
      <c r="BY90" s="3133" t="n"/>
      <c r="BZ90" s="409" t="n"/>
      <c r="CA90" s="902" t="n"/>
      <c r="CB90" s="3067" t="n"/>
      <c r="CC90" s="3133" t="n"/>
      <c r="CD90" s="3133" t="n"/>
      <c r="CE90" s="3133" t="n"/>
      <c r="CF90" s="3133" t="n"/>
      <c r="CG90" s="3133" t="n"/>
      <c r="CH90" s="409" t="n"/>
      <c r="CI90" s="902" t="n"/>
      <c r="CJ90" s="3067" t="n"/>
      <c r="CK90" s="3133" t="n"/>
      <c r="CL90" s="3133" t="n"/>
      <c r="CM90" s="3133" t="n"/>
      <c r="CN90" s="3133" t="n"/>
      <c r="CO90" s="3133" t="n"/>
      <c r="CP90" s="409" t="n"/>
      <c r="CQ90" s="901" t="n"/>
      <c r="CR90" s="3133">
        <f>+SUMIF($D$5:$CQ$5,CR$5,$D90:$CQ90)</f>
        <v/>
      </c>
      <c r="CS90" s="3133">
        <f>+SUMIF($D$5:$CQ$5,CS$5,$D90:$CQ90)</f>
        <v/>
      </c>
      <c r="CT90" s="3064">
        <f>SUMIF($D$5:$CQ$5,CT$5,$D90:$CQ90)+SUMIF($D$5:$BI$5,CR$5,$D90:$BI90)</f>
        <v/>
      </c>
      <c r="CU90" s="3133">
        <f>+CR90-CS90</f>
        <v/>
      </c>
      <c r="CV90" s="3133">
        <f>+CR90-CT90</f>
        <v/>
      </c>
      <c r="CW90" s="3133">
        <f>+SUMIF($D$5:$CQ$5,CW$5,$D90:$CQ90)</f>
        <v/>
      </c>
      <c r="CX90" s="448">
        <f>+CR90/CW90-1</f>
        <v/>
      </c>
      <c r="CY90" s="2304" t="n"/>
      <c r="CZ90" s="3273" t="n">
        <v>0.3633684393894541</v>
      </c>
      <c r="DA90" s="3133" t="n">
        <v>0.1793463855172567</v>
      </c>
      <c r="DB90" s="3133" t="n"/>
      <c r="DC90" s="3133" t="n"/>
      <c r="DD90" s="3133" t="n">
        <v>0.331406</v>
      </c>
      <c r="DE90" s="409">
        <f>(CZ90-DD90)/DD90</f>
        <v/>
      </c>
      <c r="DF90" s="409">
        <f>(DA90-DD90)/DD90</f>
        <v/>
      </c>
      <c r="DG90" s="409">
        <f>(DB90-DD90)/DD90</f>
        <v/>
      </c>
      <c r="DH90" s="409">
        <f>(DC90-DD90)/DD90</f>
        <v/>
      </c>
      <c r="DI90" s="3242" t="n"/>
      <c r="DJ90" s="2949" t="n"/>
      <c r="DL90" s="2949" t="n"/>
      <c r="DM90" s="2878">
        <f>(CS90-CZ90)*10^6</f>
        <v/>
      </c>
      <c r="DN90" s="2878">
        <f>(CT90-DC90)*10^6</f>
        <v/>
      </c>
      <c r="DO90" s="2878">
        <f>(CW90-DD90)*10^6</f>
        <v/>
      </c>
    </row>
    <row customFormat="1" customHeight="1" ht="15" outlineLevel="1" r="91" s="424">
      <c r="A91" s="423" t="n"/>
      <c r="B91" s="365" t="inlineStr">
        <is>
          <t xml:space="preserve">    Sortant voix INTERNATIONAL</t>
        </is>
      </c>
      <c r="C91" s="2486" t="inlineStr">
        <is>
          <t>CA84</t>
        </is>
      </c>
      <c r="D91" s="3133" t="n">
        <v>1.07568</v>
      </c>
      <c r="E91" s="3133" t="n">
        <v>1.25718117547599</v>
      </c>
      <c r="F91" s="3133" t="n"/>
      <c r="G91" s="3133" t="n">
        <v>1.401239</v>
      </c>
      <c r="H91" s="409" t="n"/>
      <c r="I91" s="901" t="n"/>
      <c r="J91" s="3133" t="n">
        <v>1.501554</v>
      </c>
      <c r="K91" s="3133" t="n">
        <v>1.11037218571147</v>
      </c>
      <c r="L91" s="3133" t="n"/>
      <c r="M91" s="3133" t="n">
        <v>1.685151</v>
      </c>
      <c r="N91" s="409" t="n"/>
      <c r="O91" s="3272" t="n"/>
      <c r="P91" s="3133" t="n">
        <v>1.077939</v>
      </c>
      <c r="Q91" s="3133" t="n">
        <v>1.16458239273457</v>
      </c>
      <c r="R91" s="3133" t="n"/>
      <c r="S91" s="3133" t="n">
        <v>1.409207</v>
      </c>
      <c r="T91" s="409" t="n"/>
      <c r="U91" s="901" t="n"/>
      <c r="V91" s="3133" t="n">
        <v>1.365527</v>
      </c>
      <c r="W91" s="3133" t="n">
        <v>1.1223703855869</v>
      </c>
      <c r="X91" s="3133" t="n">
        <v>0.613512329511789</v>
      </c>
      <c r="Y91" s="3133" t="n"/>
      <c r="Z91" s="3067" t="n"/>
      <c r="AA91" s="3133" t="n">
        <v>1.62443</v>
      </c>
      <c r="AB91" s="409" t="n"/>
      <c r="AC91" s="901" t="n"/>
      <c r="AD91" s="3133" t="n">
        <v>0.974704</v>
      </c>
      <c r="AE91" s="3133" t="n">
        <v>1.02342937845415</v>
      </c>
      <c r="AF91" s="3133" t="n">
        <v>0.561187216906211</v>
      </c>
      <c r="AG91" s="3133" t="n"/>
      <c r="AH91" s="3067" t="n"/>
      <c r="AI91" s="3133" t="n">
        <v>1.081674</v>
      </c>
      <c r="AJ91" s="409" t="n"/>
      <c r="AK91" s="901" t="n"/>
      <c r="AL91" s="3133" t="n">
        <v>-0.004711</v>
      </c>
      <c r="AM91" s="3133" t="n">
        <v>1.029118703961611</v>
      </c>
      <c r="AN91" s="3133" t="n">
        <v>0.5662868176751912</v>
      </c>
      <c r="AO91" s="3133" t="n"/>
      <c r="AP91" s="3133" t="n"/>
      <c r="AQ91" s="3067" t="n"/>
      <c r="AR91" s="3133" t="n"/>
      <c r="AS91" s="409" t="n"/>
      <c r="AT91" s="3272" t="n"/>
      <c r="AU91" s="3067" t="n"/>
      <c r="AV91" s="3133" t="n"/>
      <c r="AW91" s="3133" t="n"/>
      <c r="AX91" s="3133" t="n"/>
      <c r="AY91" s="3133" t="n"/>
      <c r="AZ91" s="3133" t="n"/>
      <c r="BA91" s="409" t="n"/>
      <c r="BB91" s="901" t="n"/>
      <c r="BC91" s="3067" t="n"/>
      <c r="BD91" s="3133" t="n"/>
      <c r="BE91" s="3133" t="n"/>
      <c r="BF91" s="3133" t="n"/>
      <c r="BG91" s="3133" t="n"/>
      <c r="BH91" s="3133" t="n"/>
      <c r="BI91" s="409" t="n"/>
      <c r="BJ91" s="3272" t="n"/>
      <c r="BK91" s="3067" t="n"/>
      <c r="BL91" s="3133" t="n"/>
      <c r="BM91" s="3133" t="n"/>
      <c r="BN91" s="3133" t="n"/>
      <c r="BO91" s="3133" t="n"/>
      <c r="BP91" s="3133" t="n"/>
      <c r="BQ91" s="3133" t="n"/>
      <c r="BR91" s="409" t="n"/>
      <c r="BS91" s="901" t="n"/>
      <c r="BT91" s="3067" t="n"/>
      <c r="BU91" s="3133" t="n"/>
      <c r="BV91" s="3133" t="n"/>
      <c r="BW91" s="3133" t="n"/>
      <c r="BX91" s="3133" t="n"/>
      <c r="BY91" s="3133" t="n"/>
      <c r="BZ91" s="409" t="n"/>
      <c r="CA91" s="902" t="n"/>
      <c r="CB91" s="3067" t="n"/>
      <c r="CC91" s="3133" t="n"/>
      <c r="CD91" s="3133" t="n"/>
      <c r="CE91" s="3133" t="n"/>
      <c r="CF91" s="3133" t="n"/>
      <c r="CG91" s="3133" t="n"/>
      <c r="CH91" s="409" t="n"/>
      <c r="CI91" s="902" t="n"/>
      <c r="CJ91" s="3067" t="n"/>
      <c r="CK91" s="3133" t="n"/>
      <c r="CL91" s="3133" t="n"/>
      <c r="CM91" s="3133" t="n"/>
      <c r="CN91" s="3133" t="n"/>
      <c r="CO91" s="3133" t="n"/>
      <c r="CP91" s="409" t="n"/>
      <c r="CQ91" s="901" t="n"/>
      <c r="CR91" s="3133">
        <f>+SUMIF($D$5:$CQ$5,CR$5,$D91:$CQ91)</f>
        <v/>
      </c>
      <c r="CS91" s="3133">
        <f>+SUMIF($D$5:$CQ$5,CS$5,$D91:$CQ91)</f>
        <v/>
      </c>
      <c r="CT91" s="3064">
        <f>SUMIF($D$5:$CQ$5,CT$5,$D91:$CQ91)+SUMIF($D$5:$BI$5,CR$5,$D91:$BI91)</f>
        <v/>
      </c>
      <c r="CU91" s="3133">
        <f>+CR91-CS91</f>
        <v/>
      </c>
      <c r="CV91" s="3133">
        <f>+CR91-CT91</f>
        <v/>
      </c>
      <c r="CW91" s="3133">
        <f>+SUMIF($D$5:$CQ$5,CW$5,$D91:$CQ91)</f>
        <v/>
      </c>
      <c r="CX91" s="448">
        <f>+CR91/CW91-1</f>
        <v/>
      </c>
      <c r="CY91" s="2304" t="n"/>
      <c r="CZ91" s="3273" t="n">
        <v>13.7194949122338</v>
      </c>
      <c r="DA91" s="3133" t="n">
        <v>9.313493388355695</v>
      </c>
      <c r="DB91" s="3133" t="n"/>
      <c r="DC91" s="3133" t="n"/>
      <c r="DD91" s="3133" t="n">
        <v>18.486794</v>
      </c>
      <c r="DE91" s="409">
        <f>(CZ91-DD91)/DD91</f>
        <v/>
      </c>
      <c r="DF91" s="409">
        <f>(DA91-DD91)/DD91</f>
        <v/>
      </c>
      <c r="DG91" s="409">
        <f>(DB91-DD91)/DD91</f>
        <v/>
      </c>
      <c r="DH91" s="409">
        <f>(DC91-DD91)/DD91</f>
        <v/>
      </c>
      <c r="DI91" s="3242" t="n"/>
      <c r="DJ91" s="2949" t="n"/>
      <c r="DL91" s="2949" t="n"/>
      <c r="DM91" s="2878">
        <f>(CS91-CZ91)*10^6</f>
        <v/>
      </c>
      <c r="DN91" s="2878">
        <f>(CT91-DC91)*10^6</f>
        <v/>
      </c>
      <c r="DO91" s="2878">
        <f>(CW91-DD91)*10^6</f>
        <v/>
      </c>
    </row>
    <row customFormat="1" customHeight="1" ht="15" outlineLevel="1" r="92" s="424">
      <c r="A92" s="423" t="n"/>
      <c r="B92" s="365" t="inlineStr">
        <is>
          <t xml:space="preserve">    Sortant voix roaming</t>
        </is>
      </c>
      <c r="C92" s="2486" t="inlineStr">
        <is>
          <t>CA85</t>
        </is>
      </c>
      <c r="D92" s="3133" t="n">
        <v>1.821352</v>
      </c>
      <c r="E92" s="3133" t="n">
        <v>1.21827900813378</v>
      </c>
      <c r="F92" s="3133" t="n"/>
      <c r="G92" s="3133" t="n">
        <v>-0.236035</v>
      </c>
      <c r="H92" s="409" t="n"/>
      <c r="I92" s="901" t="n"/>
      <c r="J92" s="3133" t="n">
        <v>2.178046</v>
      </c>
      <c r="K92" s="3133" t="n">
        <v>1.10216985490218</v>
      </c>
      <c r="L92" s="3133" t="n"/>
      <c r="M92" s="3133" t="n">
        <v>2.908919</v>
      </c>
      <c r="N92" s="409" t="n"/>
      <c r="O92" s="3272" t="n"/>
      <c r="P92" s="3305" t="n">
        <v>8.986183999999881</v>
      </c>
      <c r="Q92" s="3133" t="n">
        <v>1.22223995629249</v>
      </c>
      <c r="R92" s="3133" t="n"/>
      <c r="S92" s="3133" t="n">
        <v>3.44154</v>
      </c>
      <c r="T92" s="409" t="n"/>
      <c r="U92" s="901" t="n"/>
      <c r="V92" s="3305" t="n">
        <v>2.742113</v>
      </c>
      <c r="W92" s="3133" t="n">
        <v>1.1848891643985</v>
      </c>
      <c r="X92" s="3275" t="n">
        <v>8.763678611682391</v>
      </c>
      <c r="Y92" s="3133" t="n"/>
      <c r="Z92" s="3067" t="n"/>
      <c r="AA92" s="3133" t="n">
        <v>0.70158999999988</v>
      </c>
      <c r="AB92" s="409" t="n"/>
      <c r="AC92" s="901" t="n"/>
      <c r="AD92" s="3305" t="n">
        <v>4.27452000000048</v>
      </c>
      <c r="AE92" s="3133" t="n">
        <v>1.22702610198426</v>
      </c>
      <c r="AF92" s="3133" t="n">
        <v>9.103854541526109</v>
      </c>
      <c r="AG92" s="3133" t="n"/>
      <c r="AH92" s="3067" t="n"/>
      <c r="AI92" s="3133" t="n">
        <v>-0.36748600000012</v>
      </c>
      <c r="AJ92" s="409" t="n"/>
      <c r="AK92" s="901" t="n"/>
      <c r="AL92" s="3305" t="n">
        <v>4.110854</v>
      </c>
      <c r="AM92" s="3133" t="n">
        <v>1.190319496551566</v>
      </c>
      <c r="AN92" s="3133" t="n">
        <v>8.862497917415039</v>
      </c>
      <c r="AO92" s="3133" t="n"/>
      <c r="AP92" s="3133" t="n"/>
      <c r="AQ92" s="3067" t="n"/>
      <c r="AR92" s="3133" t="n"/>
      <c r="AS92" s="409" t="n"/>
      <c r="AT92" s="3272" t="n"/>
      <c r="AU92" s="3090" t="n"/>
      <c r="AV92" s="3133" t="n"/>
      <c r="AW92" s="3133" t="n"/>
      <c r="AX92" s="3133" t="n"/>
      <c r="AY92" s="3133" t="n"/>
      <c r="AZ92" s="3133" t="n"/>
      <c r="BA92" s="409" t="n"/>
      <c r="BB92" s="901" t="n"/>
      <c r="BC92" s="3090" t="n"/>
      <c r="BD92" s="3133" t="n"/>
      <c r="BE92" s="3133" t="n"/>
      <c r="BF92" s="3133" t="n"/>
      <c r="BG92" s="3133" t="n"/>
      <c r="BH92" s="3133" t="n"/>
      <c r="BI92" s="409" t="n"/>
      <c r="BJ92" s="3272" t="n"/>
      <c r="BK92" s="3090" t="n"/>
      <c r="BL92" s="3133" t="n"/>
      <c r="BM92" s="3133" t="n"/>
      <c r="BN92" s="3133" t="n"/>
      <c r="BO92" s="3133" t="n"/>
      <c r="BP92" s="3133" t="n"/>
      <c r="BQ92" s="3133" t="n"/>
      <c r="BR92" s="409" t="n"/>
      <c r="BS92" s="901" t="n"/>
      <c r="BT92" s="3090" t="n"/>
      <c r="BU92" s="3133" t="n"/>
      <c r="BV92" s="3133" t="n"/>
      <c r="BW92" s="3133" t="n"/>
      <c r="BX92" s="3133" t="n"/>
      <c r="BY92" s="3133" t="n"/>
      <c r="BZ92" s="409" t="n"/>
      <c r="CA92" s="902" t="n"/>
      <c r="CB92" s="3090" t="n"/>
      <c r="CC92" s="3133" t="n"/>
      <c r="CD92" s="3133" t="n"/>
      <c r="CE92" s="3133" t="n"/>
      <c r="CF92" s="3133" t="n"/>
      <c r="CG92" s="3133" t="n"/>
      <c r="CH92" s="409" t="n"/>
      <c r="CI92" s="902" t="n"/>
      <c r="CJ92" s="3090" t="n"/>
      <c r="CK92" s="3133" t="n"/>
      <c r="CL92" s="3133" t="n"/>
      <c r="CM92" s="3133" t="n"/>
      <c r="CN92" s="3133" t="n"/>
      <c r="CO92" s="3133" t="n"/>
      <c r="CP92" s="409" t="n"/>
      <c r="CQ92" s="901" t="n"/>
      <c r="CR92" s="3133">
        <f>+SUMIF($D$5:$CQ$5,CR$5,$D92:$CQ92)</f>
        <v/>
      </c>
      <c r="CS92" s="3133">
        <f>+SUMIF($D$5:$CQ$5,CS$5,$D92:$CQ92)</f>
        <v/>
      </c>
      <c r="CT92" s="3064">
        <f>SUMIF($D$5:$CQ$5,CT$5,$D92:$CQ92)+SUMIF($D$5:$BI$5,CR$5,$D92:$BI92)</f>
        <v/>
      </c>
      <c r="CU92" s="3133">
        <f>+CR92-CS92</f>
        <v/>
      </c>
      <c r="CV92" s="3133">
        <f>+CR92-CT92</f>
        <v/>
      </c>
      <c r="CW92" s="3133">
        <f>+SUMIF($D$5:$CQ$5,CW$5,$D92:$CQ92)</f>
        <v/>
      </c>
      <c r="CX92" s="448">
        <f>+CR92/CW92-1</f>
        <v/>
      </c>
      <c r="CY92" s="2304" t="n"/>
      <c r="CZ92" s="3273" t="n">
        <v>14.52264989664246</v>
      </c>
      <c r="DA92" s="3133" t="n">
        <v>95.47530734216132</v>
      </c>
      <c r="DB92" s="3133" t="n"/>
      <c r="DC92" s="3133" t="n"/>
      <c r="DD92" s="3133" t="n">
        <v>17.0672763728812</v>
      </c>
      <c r="DE92" s="409">
        <f>(CZ92-DD92)/DD92</f>
        <v/>
      </c>
      <c r="DF92" s="409">
        <f>(DA92-DD92)/DD92</f>
        <v/>
      </c>
      <c r="DG92" s="409">
        <f>(DB92-DD92)/DD92</f>
        <v/>
      </c>
      <c r="DH92" s="409">
        <f>(DC92-DD92)/DD92</f>
        <v/>
      </c>
      <c r="DI92" s="3242" t="n"/>
      <c r="DJ92" s="2949" t="n"/>
      <c r="DL92" s="2949" t="n"/>
      <c r="DM92" s="2878">
        <f>(CS92-CZ92)*10^6</f>
        <v/>
      </c>
      <c r="DN92" s="2878">
        <f>(CT92-DC92)*10^6</f>
        <v/>
      </c>
      <c r="DO92" s="2878">
        <f>(CW92-DD92)*10^6</f>
        <v/>
      </c>
    </row>
    <row customFormat="1" customHeight="1" ht="15" outlineLevel="1" r="93" s="369">
      <c r="A93" s="364" t="n"/>
      <c r="B93" s="413" t="inlineStr">
        <is>
          <t>Total VOIX Sortant</t>
        </is>
      </c>
      <c r="C93" s="2486" t="inlineStr">
        <is>
          <t>CA86</t>
        </is>
      </c>
      <c r="D93" s="3266" t="n">
        <v>11.318772</v>
      </c>
      <c r="E93" s="3266" t="n">
        <v>10.0877399327455</v>
      </c>
      <c r="F93" s="3266" t="n"/>
      <c r="G93" s="3266" t="n">
        <v>11.449134</v>
      </c>
      <c r="H93" s="368" t="n"/>
      <c r="I93" s="1036" t="n"/>
      <c r="J93" s="3266" t="n">
        <v>12.909584</v>
      </c>
      <c r="K93" s="3266" t="n">
        <v>8.79249902497595</v>
      </c>
      <c r="L93" s="3266" t="n"/>
      <c r="M93" s="3266" t="n">
        <v>12.166205</v>
      </c>
      <c r="N93" s="368" t="n"/>
      <c r="O93" s="3267" t="n"/>
      <c r="P93" s="3266" t="n">
        <v>15.5710419999999</v>
      </c>
      <c r="Q93" s="3266" t="n">
        <v>9.288023718754459</v>
      </c>
      <c r="R93" s="3266" t="n"/>
      <c r="S93" s="3266" t="n">
        <v>14.021206</v>
      </c>
      <c r="T93" s="368" t="n"/>
      <c r="U93" s="1036" t="n"/>
      <c r="V93" s="3266" t="n">
        <v>10.904119</v>
      </c>
      <c r="W93" s="3266" t="n">
        <v>9.164414073209389</v>
      </c>
      <c r="X93" s="3266" t="n">
        <v>13.2658972467143</v>
      </c>
      <c r="Y93" s="3266" t="n"/>
      <c r="Z93" s="3265" t="n"/>
      <c r="AA93" s="3266" t="n">
        <v>11.9917289999999</v>
      </c>
      <c r="AB93" s="368" t="n"/>
      <c r="AC93" s="1036" t="n"/>
      <c r="AD93" s="3266" t="n">
        <v>10.2612530000002</v>
      </c>
      <c r="AE93" s="3266" t="n">
        <v>9.549573748150131</v>
      </c>
      <c r="AF93" s="3266" t="n">
        <v>13.8178704371217</v>
      </c>
      <c r="AG93" s="3266" t="n"/>
      <c r="AH93" s="3265" t="n"/>
      <c r="AI93" s="3266" t="n">
        <v>7.81570099999988</v>
      </c>
      <c r="AJ93" s="368" t="n"/>
      <c r="AK93" s="1036" t="n"/>
      <c r="AL93" s="3266" t="n">
        <v>4.082275999999999</v>
      </c>
      <c r="AM93" s="3266" t="n">
        <v>9.559132848595407</v>
      </c>
      <c r="AN93" s="3266" t="n"/>
      <c r="AO93" s="3266" t="n"/>
      <c r="AP93" s="3266" t="n"/>
      <c r="AQ93" s="3265" t="n"/>
      <c r="AR93" s="3266" t="n"/>
      <c r="AS93" s="368" t="n"/>
      <c r="AT93" s="3267" t="n"/>
      <c r="AU93" s="3265" t="n"/>
      <c r="AV93" s="3266" t="n"/>
      <c r="AW93" s="3266" t="n"/>
      <c r="AX93" s="3266" t="n"/>
      <c r="AY93" s="3266" t="n"/>
      <c r="AZ93" s="3266" t="n"/>
      <c r="BA93" s="368" t="n"/>
      <c r="BB93" s="1036" t="n"/>
      <c r="BC93" s="3265" t="n"/>
      <c r="BD93" s="3266" t="n"/>
      <c r="BE93" s="3266" t="n"/>
      <c r="BF93" s="3266" t="n"/>
      <c r="BG93" s="3266" t="n"/>
      <c r="BH93" s="3266" t="n"/>
      <c r="BI93" s="368" t="n"/>
      <c r="BJ93" s="3267" t="n"/>
      <c r="BK93" s="3265" t="n"/>
      <c r="BL93" s="3266" t="n"/>
      <c r="BM93" s="3266" t="n"/>
      <c r="BN93" s="3266" t="n"/>
      <c r="BO93" s="3266" t="n"/>
      <c r="BP93" s="3266" t="n"/>
      <c r="BQ93" s="3266" t="n"/>
      <c r="BR93" s="368" t="n"/>
      <c r="BS93" s="1036" t="n"/>
      <c r="BT93" s="3265" t="n"/>
      <c r="BU93" s="3266" t="n"/>
      <c r="BV93" s="3266" t="n"/>
      <c r="BW93" s="3266" t="n"/>
      <c r="BX93" s="3266" t="n"/>
      <c r="BY93" s="3266" t="n"/>
      <c r="BZ93" s="368" t="n"/>
      <c r="CA93" s="1394" t="n"/>
      <c r="CB93" s="3265" t="n"/>
      <c r="CC93" s="3266" t="n"/>
      <c r="CD93" s="3266" t="n"/>
      <c r="CE93" s="3266" t="n"/>
      <c r="CF93" s="3266" t="n"/>
      <c r="CG93" s="3266" t="n"/>
      <c r="CH93" s="368" t="n"/>
      <c r="CI93" s="1394" t="n"/>
      <c r="CJ93" s="3265" t="n"/>
      <c r="CK93" s="3266" t="n"/>
      <c r="CL93" s="3266" t="n"/>
      <c r="CM93" s="3266" t="n"/>
      <c r="CN93" s="3266" t="n"/>
      <c r="CO93" s="3266" t="n"/>
      <c r="CP93" s="368" t="n"/>
      <c r="CQ93" s="1036" t="n"/>
      <c r="CR93" s="3266">
        <f>+SUMIF($D$5:$CQ$5,CR$5,$D93:$CQ93)</f>
        <v/>
      </c>
      <c r="CS93" s="3266">
        <f>+SUMIF($D$5:$CQ$5,CS$5,$D93:$CQ93)</f>
        <v/>
      </c>
      <c r="CT93" s="3269">
        <f>SUMIF($D$5:$CQ$5,CT$5,$D93:$CQ93)+SUMIF($D$5:$BI$5,CR$5,$D93:$BI93)</f>
        <v/>
      </c>
      <c r="CU93" s="3266">
        <f>+CR93-CS93</f>
        <v/>
      </c>
      <c r="CV93" s="3266">
        <f>+CR93-CT93</f>
        <v/>
      </c>
      <c r="CW93" s="3266">
        <f>+SUMIF($D$5:$CQ$5,CW$5,$D93:$CQ93)</f>
        <v/>
      </c>
      <c r="CX93" s="559">
        <f>+CR93/CW93-1</f>
        <v/>
      </c>
      <c r="CY93" s="2303" t="n"/>
      <c r="CZ93" s="3270" t="n">
        <v>113.9489075430009</v>
      </c>
      <c r="DA93" s="3266" t="n">
        <v>165.178194718551</v>
      </c>
      <c r="DB93" s="3266" t="n"/>
      <c r="DC93" s="3266" t="n"/>
      <c r="DD93" s="3266" t="n">
        <v>132.626137372881</v>
      </c>
      <c r="DE93" s="368">
        <f>(CZ93-DD93)/DD93</f>
        <v/>
      </c>
      <c r="DF93" s="368">
        <f>(DA93-DD93)/DD93</f>
        <v/>
      </c>
      <c r="DG93" s="368">
        <f>(DB93-DD93)/DD93</f>
        <v/>
      </c>
      <c r="DH93" s="368">
        <f>(DC93-DD93)/DD93</f>
        <v/>
      </c>
      <c r="DI93" s="3242" t="n"/>
      <c r="DJ93" s="2949" t="n"/>
      <c r="DL93" s="2949" t="n"/>
      <c r="DM93" s="2878">
        <f>(CS93-CZ93)*10^6</f>
        <v/>
      </c>
      <c r="DN93" s="2878">
        <f>(CT93-DC93)*10^6</f>
        <v/>
      </c>
      <c r="DO93" s="2878">
        <f>(CW93-DD93)*10^6</f>
        <v/>
      </c>
    </row>
    <row customFormat="1" customHeight="1" ht="15" outlineLevel="1" r="94" s="410">
      <c r="A94" s="414" t="n"/>
      <c r="B94" s="3293" t="n"/>
      <c r="C94" s="2486" t="inlineStr">
        <is>
          <t>CA87</t>
        </is>
      </c>
      <c r="D94" s="3294" t="n"/>
      <c r="E94" s="3294" t="n"/>
      <c r="F94" s="3294" t="n"/>
      <c r="G94" s="3294" t="n"/>
      <c r="H94" s="1958" t="n"/>
      <c r="I94" s="938" t="n"/>
      <c r="J94" s="3294" t="n"/>
      <c r="K94" s="3294" t="n"/>
      <c r="L94" s="3294" t="n"/>
      <c r="M94" s="3294" t="n"/>
      <c r="N94" s="1958" t="n"/>
      <c r="O94" s="3058" t="n"/>
      <c r="P94" s="3294" t="n"/>
      <c r="Q94" s="3294" t="n"/>
      <c r="R94" s="3294" t="n"/>
      <c r="S94" s="3294" t="n"/>
      <c r="T94" s="1958" t="n"/>
      <c r="U94" s="938" t="n"/>
      <c r="V94" s="3294" t="n"/>
      <c r="W94" s="3294" t="n"/>
      <c r="X94" s="3294" t="n"/>
      <c r="Y94" s="3294" t="n"/>
      <c r="Z94" s="3063" t="n"/>
      <c r="AA94" s="3294" t="n"/>
      <c r="AB94" s="1958" t="n"/>
      <c r="AC94" s="938" t="n"/>
      <c r="AD94" s="3294" t="n"/>
      <c r="AE94" s="3294" t="n"/>
      <c r="AF94" s="3294" t="n"/>
      <c r="AG94" s="3294" t="n"/>
      <c r="AH94" s="3063" t="n"/>
      <c r="AI94" s="3294" t="n"/>
      <c r="AJ94" s="1958" t="n"/>
      <c r="AK94" s="938" t="n"/>
      <c r="AL94" s="3294" t="n"/>
      <c r="AM94" s="3294" t="n"/>
      <c r="AN94" s="3294" t="n"/>
      <c r="AO94" s="3294" t="n"/>
      <c r="AP94" s="3294" t="n"/>
      <c r="AQ94" s="3063" t="n"/>
      <c r="AR94" s="3294" t="n"/>
      <c r="AS94" s="1958" t="n"/>
      <c r="AT94" s="3058" t="n"/>
      <c r="AU94" s="3295" t="n"/>
      <c r="AV94" s="3294" t="n"/>
      <c r="AW94" s="3294" t="n"/>
      <c r="AX94" s="3294" t="n"/>
      <c r="AY94" s="3294" t="n"/>
      <c r="AZ94" s="3294" t="n"/>
      <c r="BA94" s="1958" t="n"/>
      <c r="BB94" s="938" t="n"/>
      <c r="BC94" s="3295" t="n"/>
      <c r="BD94" s="3294" t="n"/>
      <c r="BE94" s="3294" t="n"/>
      <c r="BF94" s="3294" t="n"/>
      <c r="BG94" s="3294" t="n"/>
      <c r="BH94" s="3294" t="n"/>
      <c r="BI94" s="1958" t="n"/>
      <c r="BJ94" s="3058" t="n"/>
      <c r="BK94" s="3295" t="n"/>
      <c r="BL94" s="3294" t="n"/>
      <c r="BM94" s="3294" t="n"/>
      <c r="BN94" s="3294" t="n"/>
      <c r="BO94" s="3294" t="n"/>
      <c r="BP94" s="3294" t="n"/>
      <c r="BQ94" s="3294" t="n"/>
      <c r="BR94" s="1958" t="n"/>
      <c r="BS94" s="938" t="n"/>
      <c r="BT94" s="3295" t="n"/>
      <c r="BU94" s="3294" t="n"/>
      <c r="BV94" s="3294" t="n"/>
      <c r="BW94" s="3294" t="n"/>
      <c r="BX94" s="3294" t="n"/>
      <c r="BY94" s="3294" t="n"/>
      <c r="BZ94" s="1958" t="n"/>
      <c r="CA94" s="1031" t="n"/>
      <c r="CB94" s="3295" t="n"/>
      <c r="CC94" s="3294" t="n"/>
      <c r="CD94" s="3294" t="n"/>
      <c r="CE94" s="3294" t="n"/>
      <c r="CF94" s="3294" t="n"/>
      <c r="CG94" s="3294" t="n"/>
      <c r="CH94" s="1958" t="n"/>
      <c r="CI94" s="1031" t="n"/>
      <c r="CJ94" s="3295" t="n"/>
      <c r="CK94" s="3294" t="n"/>
      <c r="CL94" s="3294" t="n"/>
      <c r="CM94" s="3294" t="n"/>
      <c r="CN94" s="3294" t="n"/>
      <c r="CO94" s="3294" t="n"/>
      <c r="CP94" s="1958" t="n"/>
      <c r="CQ94" s="938" t="n"/>
      <c r="CR94" s="3294">
        <f>+SUMIF($D$5:$CQ$5,CR$5,$D94:$CQ94)</f>
        <v/>
      </c>
      <c r="CS94" s="3294">
        <f>+SUMIF($D$5:$CQ$5,CS$5,$D94:$CQ94)</f>
        <v/>
      </c>
      <c r="CT94" s="3064">
        <f>SUMIF($D$5:$CQ$5,CT$5,$D94:$CQ94)+SUMIF($D$5:$BI$5,CR$5,$D94:$BI94)</f>
        <v/>
      </c>
      <c r="CU94" s="3294">
        <f>+CR94-CS94</f>
        <v/>
      </c>
      <c r="CV94" s="3294">
        <f>+CR94-CT94</f>
        <v/>
      </c>
      <c r="CW94" s="3294">
        <f>+SUMIF($D$5:$CQ$5,CW$5,$D94:$CQ94)</f>
        <v/>
      </c>
      <c r="CX94" s="563" t="n"/>
      <c r="CY94" s="15" t="n"/>
      <c r="CZ94" s="3296" t="n"/>
      <c r="DA94" s="3294" t="n"/>
      <c r="DB94" s="3294" t="n"/>
      <c r="DC94" s="3294" t="n"/>
      <c r="DD94" s="3294" t="n"/>
      <c r="DE94" s="400" t="n"/>
      <c r="DF94" s="400" t="n"/>
      <c r="DG94" s="400" t="n"/>
      <c r="DH94" s="400" t="n"/>
      <c r="DI94" s="3242" t="n"/>
      <c r="DJ94" s="2949" t="n"/>
      <c r="DL94" s="2949" t="n"/>
      <c r="DM94" s="2878">
        <f>(CS94-CZ94)*10^6</f>
        <v/>
      </c>
      <c r="DN94" s="2878">
        <f>(CT94-DC94)*10^6</f>
        <v/>
      </c>
      <c r="DO94" s="2878">
        <f>(CW94-DD94)*10^6</f>
        <v/>
      </c>
    </row>
    <row customFormat="1" customHeight="1" ht="15" outlineLevel="1" r="95" s="410">
      <c r="A95" s="414" t="n"/>
      <c r="B95" s="365" t="inlineStr">
        <is>
          <t xml:space="preserve">    Sortant sms on net</t>
        </is>
      </c>
      <c r="C95" s="2486" t="inlineStr">
        <is>
          <t>CA88</t>
        </is>
      </c>
      <c r="D95" s="3294" t="n">
        <v>22.126457</v>
      </c>
      <c r="E95" s="3133" t="n">
        <v>20.7703096899314</v>
      </c>
      <c r="F95" s="3294" t="n"/>
      <c r="G95" s="3133" t="n">
        <v>18.338001</v>
      </c>
      <c r="H95" s="1958" t="n"/>
      <c r="I95" s="938" t="n"/>
      <c r="J95" s="3294" t="n">
        <v>24.674096</v>
      </c>
      <c r="K95" s="3133" t="n">
        <v>20.804074582609</v>
      </c>
      <c r="L95" s="3294" t="n"/>
      <c r="M95" s="3133" t="n">
        <v>-1.168141</v>
      </c>
      <c r="N95" s="1958" t="n"/>
      <c r="O95" s="3058" t="n"/>
      <c r="P95" s="3294" t="n">
        <v>5.678668</v>
      </c>
      <c r="Q95" s="3133" t="n">
        <v>20.8378394752866</v>
      </c>
      <c r="R95" s="3294" t="n"/>
      <c r="S95" s="3133" t="n">
        <v>13.354556</v>
      </c>
      <c r="T95" s="1958" t="n"/>
      <c r="U95" s="938" t="n"/>
      <c r="V95" s="3306" t="n">
        <v>31.749443</v>
      </c>
      <c r="W95" s="3133" t="n">
        <v>20.8744181090207</v>
      </c>
      <c r="X95" s="3133" t="n">
        <v>5.72266144015384</v>
      </c>
      <c r="Y95" s="3294" t="n"/>
      <c r="Z95" s="3063" t="n"/>
      <c r="AA95" s="3133" t="n">
        <v>15.256004</v>
      </c>
      <c r="AB95" s="1958" t="n"/>
      <c r="AC95" s="938" t="n"/>
      <c r="AD95" s="3306" t="n">
        <v>20.96309</v>
      </c>
      <c r="AE95" s="3133" t="n">
        <v>20.9194379659242</v>
      </c>
      <c r="AF95" s="3133" t="n">
        <v>5.75302792170956</v>
      </c>
      <c r="AG95" s="3294" t="n"/>
      <c r="AH95" s="3063" t="n"/>
      <c r="AI95" s="3133" t="n">
        <v>9.063024</v>
      </c>
      <c r="AJ95" s="1958" t="n"/>
      <c r="AK95" s="938" t="n"/>
      <c r="AL95" s="3306" t="n">
        <v>17.942657</v>
      </c>
      <c r="AM95" s="3133" t="n">
        <v>20.97008530494067</v>
      </c>
      <c r="AN95" s="3133" t="n">
        <v>5.787190213459739</v>
      </c>
      <c r="AO95" s="3133" t="n"/>
      <c r="AP95" s="3294" t="n"/>
      <c r="AQ95" s="3063" t="n"/>
      <c r="AR95" s="3133" t="n"/>
      <c r="AS95" s="1958" t="n"/>
      <c r="AT95" s="3058" t="n"/>
      <c r="AU95" s="3307" t="n"/>
      <c r="AV95" s="3133" t="n"/>
      <c r="AW95" s="3133" t="n"/>
      <c r="AX95" s="3294" t="n"/>
      <c r="AY95" s="3294" t="n"/>
      <c r="AZ95" s="3133" t="n"/>
      <c r="BA95" s="1958" t="n"/>
      <c r="BB95" s="938" t="n"/>
      <c r="BC95" s="3307" t="n"/>
      <c r="BD95" s="3133" t="n"/>
      <c r="BE95" s="3133" t="n"/>
      <c r="BF95" s="3294" t="n"/>
      <c r="BG95" s="3294" t="n"/>
      <c r="BH95" s="3133" t="n"/>
      <c r="BI95" s="1958" t="n"/>
      <c r="BJ95" s="3058" t="n"/>
      <c r="BK95" s="3307" t="n"/>
      <c r="BL95" s="3133" t="n"/>
      <c r="BM95" s="3133" t="n"/>
      <c r="BN95" s="3133" t="n"/>
      <c r="BO95" s="3294" t="n"/>
      <c r="BP95" s="3294" t="n"/>
      <c r="BQ95" s="3133" t="n"/>
      <c r="BR95" s="1958" t="n"/>
      <c r="BS95" s="938" t="n"/>
      <c r="BT95" s="3307" t="n"/>
      <c r="BU95" s="3133" t="n"/>
      <c r="BV95" s="3133" t="n"/>
      <c r="BW95" s="3294" t="n"/>
      <c r="BX95" s="3294" t="n"/>
      <c r="BY95" s="3133" t="n"/>
      <c r="BZ95" s="1958" t="n"/>
      <c r="CA95" s="1031" t="n"/>
      <c r="CB95" s="3307" t="n"/>
      <c r="CC95" s="3133" t="n"/>
      <c r="CD95" s="3133" t="n"/>
      <c r="CE95" s="3294" t="n"/>
      <c r="CF95" s="3294" t="n"/>
      <c r="CG95" s="3133" t="n"/>
      <c r="CH95" s="1958" t="n"/>
      <c r="CI95" s="1031" t="n"/>
      <c r="CJ95" s="3307" t="n"/>
      <c r="CK95" s="3133" t="n"/>
      <c r="CL95" s="3133" t="n"/>
      <c r="CM95" s="3294" t="n"/>
      <c r="CN95" s="3294" t="n"/>
      <c r="CO95" s="3133" t="n"/>
      <c r="CP95" s="1958" t="n"/>
      <c r="CQ95" s="938" t="n"/>
      <c r="CR95" s="3308">
        <f>+SUMIF($D$5:$CQ$5,CR$5,$D95:$CQ95)</f>
        <v/>
      </c>
      <c r="CS95" s="3294">
        <f>+SUMIF($D$5:$CQ$5,CS$5,$D95:$CQ95)</f>
        <v/>
      </c>
      <c r="CT95" s="3064">
        <f>SUMIF($D$5:$CQ$5,CT$5,$D95:$CQ95)+SUMIF($D$5:$BI$5,CR$5,$D95:$BI95)</f>
        <v/>
      </c>
      <c r="CU95" s="3294">
        <f>+CR95-CS95</f>
        <v/>
      </c>
      <c r="CV95" s="3294">
        <f>+CR95-CT95</f>
        <v/>
      </c>
      <c r="CW95" s="3294">
        <f>+SUMIF($D$5:$CQ$5,CW$5,$D95:$CQ95)</f>
        <v/>
      </c>
      <c r="CX95" s="563">
        <f>+CR95/CW95-1</f>
        <v/>
      </c>
      <c r="CY95" s="15" t="n"/>
      <c r="CZ95" s="3273" t="n">
        <v>252.3275764770664</v>
      </c>
      <c r="DA95" s="3133" t="n">
        <v>105.3629509670724</v>
      </c>
      <c r="DB95" s="3133" t="n"/>
      <c r="DC95" s="3133" t="n"/>
      <c r="DD95" s="3133" t="n">
        <v>161.532937627119</v>
      </c>
      <c r="DE95" s="400">
        <f>(CZ95-DD95)/DD95</f>
        <v/>
      </c>
      <c r="DF95" s="400">
        <f>(DA95-DD95)/DD95</f>
        <v/>
      </c>
      <c r="DG95" s="400">
        <f>(DB95-DD95)/DD95</f>
        <v/>
      </c>
      <c r="DH95" s="400">
        <f>(DC95-DD95)/DD95</f>
        <v/>
      </c>
      <c r="DI95" s="3242" t="n"/>
      <c r="DJ95" s="2949" t="n"/>
      <c r="DL95" s="2949" t="n"/>
      <c r="DM95" s="2878">
        <f>(CS95-CZ95)*10^6</f>
        <v/>
      </c>
      <c r="DN95" s="2878">
        <f>(CT95-DC95)*10^6</f>
        <v/>
      </c>
      <c r="DO95" s="2878">
        <f>(CW95-DD95)*10^6</f>
        <v/>
      </c>
    </row>
    <row customFormat="1" customHeight="1" ht="15" outlineLevel="1" r="96" s="410">
      <c r="A96" s="414" t="n"/>
      <c r="B96" s="365" t="inlineStr">
        <is>
          <t xml:space="preserve">    Sortant sms MTN</t>
        </is>
      </c>
      <c r="C96" s="2486" t="inlineStr">
        <is>
          <t>CA89</t>
        </is>
      </c>
      <c r="D96" s="3294" t="n">
        <v>0</v>
      </c>
      <c r="E96" s="3133" t="n">
        <v>0</v>
      </c>
      <c r="F96" s="3294" t="n"/>
      <c r="G96" s="3133" t="n">
        <v>0</v>
      </c>
      <c r="H96" s="1958" t="n"/>
      <c r="I96" s="938" t="n"/>
      <c r="J96" s="3294" t="n">
        <v>0</v>
      </c>
      <c r="K96" s="3133" t="n">
        <v>0</v>
      </c>
      <c r="L96" s="3294" t="n"/>
      <c r="M96" s="3133" t="n">
        <v>0</v>
      </c>
      <c r="N96" s="1958" t="n"/>
      <c r="O96" s="3058" t="n"/>
      <c r="P96" s="3294" t="n">
        <v>0</v>
      </c>
      <c r="Q96" s="3133" t="n">
        <v>0</v>
      </c>
      <c r="R96" s="3294" t="n"/>
      <c r="S96" s="3133" t="n">
        <v>0</v>
      </c>
      <c r="T96" s="1958" t="n"/>
      <c r="U96" s="938" t="n"/>
      <c r="V96" s="3294" t="n">
        <v>0</v>
      </c>
      <c r="W96" s="3133" t="n">
        <v>0</v>
      </c>
      <c r="X96" s="3133" t="n">
        <v>0</v>
      </c>
      <c r="Y96" s="3294" t="n"/>
      <c r="Z96" s="3063" t="n"/>
      <c r="AA96" s="3133" t="n">
        <v>0</v>
      </c>
      <c r="AB96" s="1958" t="n"/>
      <c r="AC96" s="938" t="n"/>
      <c r="AD96" s="3294" t="n">
        <v>0</v>
      </c>
      <c r="AE96" s="3133" t="n">
        <v>0</v>
      </c>
      <c r="AF96" s="3133" t="n">
        <v>0</v>
      </c>
      <c r="AG96" s="3294" t="n"/>
      <c r="AH96" s="3063" t="n"/>
      <c r="AI96" s="3133" t="n">
        <v>0</v>
      </c>
      <c r="AJ96" s="1958" t="n"/>
      <c r="AK96" s="938" t="n"/>
      <c r="AL96" s="3294" t="n">
        <v>-0.000513</v>
      </c>
      <c r="AM96" s="3133" t="n">
        <v>0</v>
      </c>
      <c r="AN96" s="3133" t="n">
        <v>0</v>
      </c>
      <c r="AO96" s="3133" t="n"/>
      <c r="AP96" s="3294" t="n"/>
      <c r="AQ96" s="3063" t="n"/>
      <c r="AR96" s="3133" t="n"/>
      <c r="AS96" s="1958" t="n"/>
      <c r="AT96" s="3058" t="n"/>
      <c r="AU96" s="3295" t="n"/>
      <c r="AV96" s="3133" t="n"/>
      <c r="AW96" s="3133" t="n"/>
      <c r="AX96" s="3294" t="n"/>
      <c r="AY96" s="3294" t="n"/>
      <c r="AZ96" s="3133" t="n"/>
      <c r="BA96" s="1958" t="n"/>
      <c r="BB96" s="938" t="n"/>
      <c r="BC96" s="3295" t="n"/>
      <c r="BD96" s="3133" t="n"/>
      <c r="BE96" s="3133" t="n"/>
      <c r="BF96" s="3294" t="n"/>
      <c r="BG96" s="3294" t="n"/>
      <c r="BH96" s="3133" t="n"/>
      <c r="BI96" s="1958" t="n"/>
      <c r="BJ96" s="3058" t="n"/>
      <c r="BK96" s="3295" t="n"/>
      <c r="BL96" s="3133" t="n"/>
      <c r="BM96" s="3133" t="n"/>
      <c r="BN96" s="3133" t="n"/>
      <c r="BO96" s="3294" t="n"/>
      <c r="BP96" s="3294" t="n"/>
      <c r="BQ96" s="3133" t="n"/>
      <c r="BR96" s="1958" t="n"/>
      <c r="BS96" s="938" t="n"/>
      <c r="BT96" s="3295" t="n"/>
      <c r="BU96" s="3133" t="n"/>
      <c r="BV96" s="3133" t="n"/>
      <c r="BW96" s="3294" t="n"/>
      <c r="BX96" s="3294" t="n"/>
      <c r="BY96" s="3133" t="n"/>
      <c r="BZ96" s="1958" t="n"/>
      <c r="CA96" s="1031" t="n"/>
      <c r="CB96" s="3295" t="n"/>
      <c r="CC96" s="3133" t="n"/>
      <c r="CD96" s="3133" t="n"/>
      <c r="CE96" s="3294" t="n"/>
      <c r="CF96" s="3294" t="n"/>
      <c r="CG96" s="3133" t="n"/>
      <c r="CH96" s="1958" t="n"/>
      <c r="CI96" s="1031" t="n"/>
      <c r="CJ96" s="3295" t="n"/>
      <c r="CK96" s="3133" t="n"/>
      <c r="CL96" s="3133" t="n"/>
      <c r="CM96" s="3294" t="n"/>
      <c r="CN96" s="3294" t="n"/>
      <c r="CO96" s="3133" t="n"/>
      <c r="CP96" s="1958" t="n"/>
      <c r="CQ96" s="938" t="n"/>
      <c r="CR96" s="3294">
        <f>+SUMIF($D$5:$CQ$5,CR$5,$D96:$CQ96)</f>
        <v/>
      </c>
      <c r="CS96" s="3294">
        <f>+SUMIF($D$5:$CQ$5,CS$5,$D96:$CQ96)</f>
        <v/>
      </c>
      <c r="CT96" s="3064">
        <f>SUMIF($D$5:$CQ$5,CT$5,$D96:$CQ96)+SUMIF($D$5:$BI$5,CR$5,$D96:$BI96)</f>
        <v/>
      </c>
      <c r="CU96" s="3294">
        <f>+CR96-CS96</f>
        <v/>
      </c>
      <c r="CV96" s="3294">
        <f>+CR96-CT96</f>
        <v/>
      </c>
      <c r="CW96" s="3294">
        <f>+SUMIF($D$5:$CQ$5,CW$5,$D96:$CQ96)</f>
        <v/>
      </c>
      <c r="CX96" s="563">
        <f>+CR96/CW96-1</f>
        <v/>
      </c>
      <c r="CY96" s="15" t="n"/>
      <c r="CZ96" s="3273" t="n">
        <v>0</v>
      </c>
      <c r="DA96" s="3133" t="n">
        <v>0</v>
      </c>
      <c r="DB96" s="3133" t="n"/>
      <c r="DC96" s="3133" t="n"/>
      <c r="DD96" s="3133" t="n">
        <v>0</v>
      </c>
      <c r="DE96" s="400">
        <f>(CZ96-DD96)/DD96</f>
        <v/>
      </c>
      <c r="DF96" s="400">
        <f>(DA96-DD96)/DD96</f>
        <v/>
      </c>
      <c r="DG96" s="400">
        <f>(DB96-DD96)/DD96</f>
        <v/>
      </c>
      <c r="DH96" s="400">
        <f>(DC96-DD96)/DD96</f>
        <v/>
      </c>
      <c r="DI96" s="3242" t="n"/>
      <c r="DJ96" s="2949" t="n"/>
      <c r="DL96" s="2949" t="n"/>
      <c r="DM96" s="2878">
        <f>(CS96-CZ96)*10^6</f>
        <v/>
      </c>
      <c r="DN96" s="2878">
        <f>(CT96-DC96)*10^6</f>
        <v/>
      </c>
      <c r="DO96" s="2878">
        <f>(CW96-DD96)*10^6</f>
        <v/>
      </c>
    </row>
    <row customFormat="1" customHeight="1" ht="15" outlineLevel="1" r="97" s="410">
      <c r="A97" s="414" t="n"/>
      <c r="B97" s="365" t="inlineStr">
        <is>
          <t xml:space="preserve">    Sortant sms GLO</t>
        </is>
      </c>
      <c r="C97" s="2486" t="inlineStr">
        <is>
          <t>CA90</t>
        </is>
      </c>
      <c r="D97" s="3294" t="n">
        <v>0</v>
      </c>
      <c r="E97" s="3133" t="n">
        <v>0</v>
      </c>
      <c r="F97" s="3294" t="n"/>
      <c r="G97" s="3133" t="n">
        <v>0</v>
      </c>
      <c r="H97" s="1958" t="n"/>
      <c r="I97" s="938" t="n"/>
      <c r="J97" s="3294" t="n">
        <v>0</v>
      </c>
      <c r="K97" s="3133" t="n">
        <v>0</v>
      </c>
      <c r="L97" s="3294" t="n"/>
      <c r="M97" s="3133" t="n">
        <v>0</v>
      </c>
      <c r="N97" s="1958" t="n"/>
      <c r="O97" s="3058" t="n"/>
      <c r="P97" s="3294" t="n">
        <v>0</v>
      </c>
      <c r="Q97" s="3133" t="n">
        <v>0</v>
      </c>
      <c r="R97" s="3294" t="n"/>
      <c r="S97" s="3133" t="n">
        <v>0</v>
      </c>
      <c r="T97" s="1958" t="n"/>
      <c r="U97" s="938" t="n"/>
      <c r="V97" s="3294" t="n">
        <v>0</v>
      </c>
      <c r="W97" s="3133" t="n">
        <v>0</v>
      </c>
      <c r="X97" s="3133" t="n">
        <v>0</v>
      </c>
      <c r="Y97" s="3294" t="n"/>
      <c r="Z97" s="3063" t="n"/>
      <c r="AA97" s="3133" t="n">
        <v>0</v>
      </c>
      <c r="AB97" s="1958" t="n"/>
      <c r="AC97" s="938" t="n"/>
      <c r="AD97" s="3294" t="n">
        <v>0</v>
      </c>
      <c r="AE97" s="3133" t="n">
        <v>0</v>
      </c>
      <c r="AF97" s="3133" t="n">
        <v>0</v>
      </c>
      <c r="AG97" s="3294" t="n"/>
      <c r="AH97" s="3063" t="n"/>
      <c r="AI97" s="3133" t="n">
        <v>0</v>
      </c>
      <c r="AJ97" s="1958" t="n"/>
      <c r="AK97" s="938" t="n"/>
      <c r="AL97" s="3294" t="n">
        <v>-0.000513</v>
      </c>
      <c r="AM97" s="3133" t="n"/>
      <c r="AN97" s="3133" t="n"/>
      <c r="AO97" s="3133" t="n"/>
      <c r="AP97" s="3294" t="n"/>
      <c r="AQ97" s="3063" t="n"/>
      <c r="AR97" s="3133" t="n"/>
      <c r="AS97" s="1958" t="n"/>
      <c r="AT97" s="3058" t="n"/>
      <c r="AU97" s="3295" t="n"/>
      <c r="AV97" s="3133" t="n"/>
      <c r="AW97" s="3133" t="n"/>
      <c r="AX97" s="3294" t="n"/>
      <c r="AY97" s="3294" t="n"/>
      <c r="AZ97" s="3133" t="n"/>
      <c r="BA97" s="1958" t="n"/>
      <c r="BB97" s="938" t="n"/>
      <c r="BC97" s="3295" t="n"/>
      <c r="BD97" s="3133" t="n"/>
      <c r="BE97" s="3133" t="n"/>
      <c r="BF97" s="3294" t="n"/>
      <c r="BG97" s="3294" t="n"/>
      <c r="BH97" s="3133" t="n"/>
      <c r="BI97" s="1958" t="n"/>
      <c r="BJ97" s="3058" t="n"/>
      <c r="BK97" s="3295" t="n"/>
      <c r="BL97" s="3133" t="n"/>
      <c r="BM97" s="3133" t="n"/>
      <c r="BN97" s="3133" t="n"/>
      <c r="BO97" s="3294" t="n"/>
      <c r="BP97" s="3294" t="n"/>
      <c r="BQ97" s="3133" t="n"/>
      <c r="BR97" s="1958" t="n"/>
      <c r="BS97" s="938" t="n"/>
      <c r="BT97" s="3295" t="n"/>
      <c r="BU97" s="3133" t="n"/>
      <c r="BV97" s="3133" t="n"/>
      <c r="BW97" s="3294" t="n"/>
      <c r="BX97" s="3294" t="n"/>
      <c r="BY97" s="3133" t="n"/>
      <c r="BZ97" s="1958" t="n"/>
      <c r="CA97" s="1031" t="n"/>
      <c r="CB97" s="3295" t="n"/>
      <c r="CC97" s="3133" t="n"/>
      <c r="CD97" s="3133" t="n"/>
      <c r="CE97" s="3294" t="n"/>
      <c r="CF97" s="3294" t="n"/>
      <c r="CG97" s="3133" t="n"/>
      <c r="CH97" s="1958" t="n"/>
      <c r="CI97" s="1031" t="n"/>
      <c r="CJ97" s="3295" t="n"/>
      <c r="CK97" s="3133" t="n"/>
      <c r="CL97" s="3133" t="n"/>
      <c r="CM97" s="3294" t="n"/>
      <c r="CN97" s="3294" t="n"/>
      <c r="CO97" s="3133" t="n"/>
      <c r="CP97" s="1958" t="n"/>
      <c r="CQ97" s="938" t="n"/>
      <c r="CR97" s="3294">
        <f>+SUMIF($D$5:$CQ$5,CR$5,$D97:$CQ97)</f>
        <v/>
      </c>
      <c r="CS97" s="3294">
        <f>+SUMIF($D$5:$CQ$5,CS$5,$D97:$CQ97)</f>
        <v/>
      </c>
      <c r="CT97" s="3064">
        <f>SUMIF($D$5:$CQ$5,CT$5,$D97:$CQ97)+SUMIF($D$5:$BI$5,CR$5,$D97:$BI97)</f>
        <v/>
      </c>
      <c r="CU97" s="3294">
        <f>+CR97-CS97</f>
        <v/>
      </c>
      <c r="CV97" s="3294">
        <f>+CR97-CT97</f>
        <v/>
      </c>
      <c r="CW97" s="3294">
        <f>+SUMIF($D$5:$CQ$5,CW$5,$D97:$CQ97)</f>
        <v/>
      </c>
      <c r="CX97" s="563" t="n"/>
      <c r="CY97" s="15" t="n"/>
      <c r="CZ97" s="3273" t="n">
        <v>0</v>
      </c>
      <c r="DA97" s="3133" t="n">
        <v>0</v>
      </c>
      <c r="DB97" s="3133" t="n"/>
      <c r="DC97" s="3133" t="n"/>
      <c r="DD97" s="3133" t="n">
        <v>0</v>
      </c>
      <c r="DE97" s="400" t="n"/>
      <c r="DF97" s="400" t="n"/>
      <c r="DG97" s="400" t="n"/>
      <c r="DH97" s="400" t="n"/>
      <c r="DI97" s="3242" t="n"/>
      <c r="DJ97" s="2949" t="n"/>
      <c r="DL97" s="2949" t="n"/>
      <c r="DM97" s="2878">
        <f>(CS97-CZ97)*10^6</f>
        <v/>
      </c>
      <c r="DN97" s="2878">
        <f>(CT97-DC97)*10^6</f>
        <v/>
      </c>
      <c r="DO97" s="2878">
        <f>(CW97-DD97)*10^6</f>
        <v/>
      </c>
    </row>
    <row customFormat="1" customHeight="1" ht="15" outlineLevel="1" r="98" s="410">
      <c r="A98" s="414" t="n"/>
      <c r="B98" s="365" t="inlineStr">
        <is>
          <t xml:space="preserve">    Sortant sms BBCOM</t>
        </is>
      </c>
      <c r="C98" s="2486" t="inlineStr">
        <is>
          <t>CA91</t>
        </is>
      </c>
      <c r="D98" s="3294" t="n">
        <v>0</v>
      </c>
      <c r="E98" s="3133" t="n">
        <v>0</v>
      </c>
      <c r="F98" s="3294" t="n"/>
      <c r="G98" s="3133" t="n">
        <v>0</v>
      </c>
      <c r="H98" s="1958" t="n"/>
      <c r="I98" s="938" t="n"/>
      <c r="J98" s="3294" t="n">
        <v>0</v>
      </c>
      <c r="K98" s="3133" t="n">
        <v>0</v>
      </c>
      <c r="L98" s="3294" t="n"/>
      <c r="M98" s="3133" t="n">
        <v>0</v>
      </c>
      <c r="N98" s="1958" t="n"/>
      <c r="O98" s="3058" t="n"/>
      <c r="P98" s="3294" t="n">
        <v>0</v>
      </c>
      <c r="Q98" s="3133" t="n">
        <v>0</v>
      </c>
      <c r="R98" s="3294" t="n"/>
      <c r="S98" s="3133" t="n">
        <v>0</v>
      </c>
      <c r="T98" s="1958" t="n"/>
      <c r="U98" s="938" t="n"/>
      <c r="V98" s="3294" t="n">
        <v>0</v>
      </c>
      <c r="W98" s="3133" t="n">
        <v>0</v>
      </c>
      <c r="X98" s="3133" t="n">
        <v>0</v>
      </c>
      <c r="Y98" s="3294" t="n"/>
      <c r="Z98" s="3063" t="n"/>
      <c r="AA98" s="3133" t="n">
        <v>0</v>
      </c>
      <c r="AB98" s="1958" t="n"/>
      <c r="AC98" s="938" t="n"/>
      <c r="AD98" s="3294" t="n">
        <v>0</v>
      </c>
      <c r="AE98" s="3133" t="n">
        <v>0</v>
      </c>
      <c r="AF98" s="3133" t="n">
        <v>0</v>
      </c>
      <c r="AG98" s="3294" t="n"/>
      <c r="AH98" s="3063" t="n"/>
      <c r="AI98" s="3133" t="n">
        <v>0</v>
      </c>
      <c r="AJ98" s="1958" t="n"/>
      <c r="AK98" s="938" t="n"/>
      <c r="AL98" s="3294" t="n">
        <v>-0.000513</v>
      </c>
      <c r="AM98" s="3133" t="n"/>
      <c r="AN98" s="3133" t="n"/>
      <c r="AO98" s="3133" t="n"/>
      <c r="AP98" s="3294" t="n"/>
      <c r="AQ98" s="3063" t="n"/>
      <c r="AR98" s="3133" t="n"/>
      <c r="AS98" s="1958" t="n"/>
      <c r="AT98" s="3058" t="n"/>
      <c r="AU98" s="3295" t="n"/>
      <c r="AV98" s="3133" t="n"/>
      <c r="AW98" s="3133" t="n"/>
      <c r="AX98" s="3294" t="n"/>
      <c r="AY98" s="3294" t="n"/>
      <c r="AZ98" s="3133" t="n"/>
      <c r="BA98" s="1958" t="n"/>
      <c r="BB98" s="938" t="n"/>
      <c r="BC98" s="3295" t="n"/>
      <c r="BD98" s="3133" t="n"/>
      <c r="BE98" s="3133" t="n"/>
      <c r="BF98" s="3294" t="n"/>
      <c r="BG98" s="3294" t="n"/>
      <c r="BH98" s="3133" t="n"/>
      <c r="BI98" s="1958" t="n"/>
      <c r="BJ98" s="3058" t="n"/>
      <c r="BK98" s="3295" t="n"/>
      <c r="BL98" s="3133" t="n"/>
      <c r="BM98" s="3133" t="n"/>
      <c r="BN98" s="3133" t="n"/>
      <c r="BO98" s="3294" t="n"/>
      <c r="BP98" s="3294" t="n"/>
      <c r="BQ98" s="3133" t="n"/>
      <c r="BR98" s="1958" t="n"/>
      <c r="BS98" s="938" t="n"/>
      <c r="BT98" s="3295" t="n"/>
      <c r="BU98" s="3133" t="n"/>
      <c r="BV98" s="3133" t="n"/>
      <c r="BW98" s="3294" t="n"/>
      <c r="BX98" s="3294" t="n"/>
      <c r="BY98" s="3133" t="n"/>
      <c r="BZ98" s="1958" t="n"/>
      <c r="CA98" s="1031" t="n"/>
      <c r="CB98" s="3295" t="n"/>
      <c r="CC98" s="3133" t="n"/>
      <c r="CD98" s="3133" t="n"/>
      <c r="CE98" s="3294" t="n"/>
      <c r="CF98" s="3294" t="n"/>
      <c r="CG98" s="3133" t="n"/>
      <c r="CH98" s="1958" t="n"/>
      <c r="CI98" s="1031" t="n"/>
      <c r="CJ98" s="3295" t="n"/>
      <c r="CK98" s="3133" t="n"/>
      <c r="CL98" s="3133" t="n"/>
      <c r="CM98" s="3294" t="n"/>
      <c r="CN98" s="3294" t="n"/>
      <c r="CO98" s="3133" t="n"/>
      <c r="CP98" s="1958" t="n"/>
      <c r="CQ98" s="938" t="n"/>
      <c r="CR98" s="3294">
        <f>+SUMIF($D$5:$CQ$5,CR$5,$D98:$CQ98)</f>
        <v/>
      </c>
      <c r="CS98" s="3294">
        <f>+SUMIF($D$5:$CQ$5,CS$5,$D98:$CQ98)</f>
        <v/>
      </c>
      <c r="CT98" s="3064">
        <f>SUMIF($D$5:$CQ$5,CT$5,$D98:$CQ98)+SUMIF($D$5:$BI$5,CR$5,$D98:$BI98)</f>
        <v/>
      </c>
      <c r="CU98" s="3294">
        <f>+CR98-CS98</f>
        <v/>
      </c>
      <c r="CV98" s="3294">
        <f>+CR98-CT98</f>
        <v/>
      </c>
      <c r="CW98" s="3294">
        <f>+SUMIF($D$5:$CQ$5,CW$5,$D98:$CQ98)</f>
        <v/>
      </c>
      <c r="CX98" s="563">
        <f>+CR98/CW98-1</f>
        <v/>
      </c>
      <c r="CY98" s="15" t="n"/>
      <c r="CZ98" s="3273" t="n">
        <v>0</v>
      </c>
      <c r="DA98" s="3133" t="n">
        <v>0</v>
      </c>
      <c r="DB98" s="3133" t="n"/>
      <c r="DC98" s="3133" t="n"/>
      <c r="DD98" s="3133" t="n">
        <v>0</v>
      </c>
      <c r="DE98" s="400">
        <f>(CZ98-DD98)/DD98</f>
        <v/>
      </c>
      <c r="DF98" s="400">
        <f>(DA98-DD98)/DD98</f>
        <v/>
      </c>
      <c r="DG98" s="400">
        <f>(DB98-DD98)/DD98</f>
        <v/>
      </c>
      <c r="DH98" s="400">
        <f>(DC98-DD98)/DD98</f>
        <v/>
      </c>
      <c r="DI98" s="3242" t="n"/>
      <c r="DJ98" s="2949" t="n"/>
      <c r="DL98" s="2949" t="n"/>
      <c r="DM98" s="2878">
        <f>(CS98-CZ98)*10^6</f>
        <v/>
      </c>
      <c r="DN98" s="2878">
        <f>(CT98-DC98)*10^6</f>
        <v/>
      </c>
      <c r="DO98" s="2878">
        <f>(CW98-DD98)*10^6</f>
        <v/>
      </c>
    </row>
    <row customFormat="1" customHeight="1" ht="15" outlineLevel="1" r="99" s="410">
      <c r="A99" s="414" t="n"/>
      <c r="B99" s="365" t="inlineStr">
        <is>
          <t xml:space="preserve">    Sortant sms LIBERCOM</t>
        </is>
      </c>
      <c r="C99" s="2486" t="inlineStr">
        <is>
          <t>CA92</t>
        </is>
      </c>
      <c r="D99" s="3294" t="n">
        <v>0</v>
      </c>
      <c r="E99" s="3133" t="n">
        <v>0</v>
      </c>
      <c r="F99" s="3294" t="n"/>
      <c r="G99" s="3133" t="n">
        <v>0</v>
      </c>
      <c r="H99" s="1958" t="n"/>
      <c r="I99" s="938" t="n"/>
      <c r="J99" s="3294" t="n">
        <v>0</v>
      </c>
      <c r="K99" s="3133" t="n">
        <v>0</v>
      </c>
      <c r="L99" s="3294" t="n"/>
      <c r="M99" s="3133" t="n">
        <v>0</v>
      </c>
      <c r="N99" s="1958" t="n"/>
      <c r="O99" s="3058" t="n"/>
      <c r="P99" s="3294" t="n">
        <v>0</v>
      </c>
      <c r="Q99" s="3133" t="n">
        <v>0</v>
      </c>
      <c r="R99" s="3294" t="n"/>
      <c r="S99" s="3133" t="n">
        <v>0</v>
      </c>
      <c r="T99" s="1958" t="n"/>
      <c r="U99" s="938" t="n"/>
      <c r="V99" s="3294" t="n">
        <v>0</v>
      </c>
      <c r="W99" s="3133" t="n">
        <v>0</v>
      </c>
      <c r="X99" s="3133" t="n">
        <v>0</v>
      </c>
      <c r="Y99" s="3294" t="n"/>
      <c r="Z99" s="3063" t="n"/>
      <c r="AA99" s="3133" t="n">
        <v>0</v>
      </c>
      <c r="AB99" s="1958" t="n"/>
      <c r="AC99" s="938" t="n"/>
      <c r="AD99" s="3294" t="n">
        <v>0</v>
      </c>
      <c r="AE99" s="3133" t="n">
        <v>0</v>
      </c>
      <c r="AF99" s="3133" t="n">
        <v>0</v>
      </c>
      <c r="AG99" s="3294" t="n"/>
      <c r="AH99" s="3063" t="n"/>
      <c r="AI99" s="3133" t="n">
        <v>0</v>
      </c>
      <c r="AJ99" s="1958" t="n"/>
      <c r="AK99" s="938" t="n"/>
      <c r="AL99" s="3294" t="n">
        <v>-0.000513</v>
      </c>
      <c r="AM99" s="3133" t="n"/>
      <c r="AN99" s="3133" t="n"/>
      <c r="AO99" s="3133" t="n"/>
      <c r="AP99" s="3294" t="n"/>
      <c r="AQ99" s="3063" t="n"/>
      <c r="AR99" s="3133" t="n"/>
      <c r="AS99" s="1958" t="n"/>
      <c r="AT99" s="3058" t="n"/>
      <c r="AU99" s="3295" t="n"/>
      <c r="AV99" s="3133" t="n"/>
      <c r="AW99" s="3133" t="n"/>
      <c r="AX99" s="3294" t="n"/>
      <c r="AY99" s="3294" t="n"/>
      <c r="AZ99" s="3133" t="n"/>
      <c r="BA99" s="1958" t="n"/>
      <c r="BB99" s="938" t="n"/>
      <c r="BC99" s="3295" t="n"/>
      <c r="BD99" s="3133" t="n"/>
      <c r="BE99" s="3133" t="n"/>
      <c r="BF99" s="3294" t="n"/>
      <c r="BG99" s="3294" t="n"/>
      <c r="BH99" s="3133" t="n"/>
      <c r="BI99" s="1958" t="n"/>
      <c r="BJ99" s="3058" t="n"/>
      <c r="BK99" s="3295" t="n"/>
      <c r="BL99" s="3133" t="n"/>
      <c r="BM99" s="3133" t="n"/>
      <c r="BN99" s="3133" t="n"/>
      <c r="BO99" s="3294" t="n"/>
      <c r="BP99" s="3294" t="n"/>
      <c r="BQ99" s="3133" t="n"/>
      <c r="BR99" s="1958" t="n"/>
      <c r="BS99" s="938" t="n"/>
      <c r="BT99" s="3295" t="n"/>
      <c r="BU99" s="3133" t="n"/>
      <c r="BV99" s="3133" t="n"/>
      <c r="BW99" s="3294" t="n"/>
      <c r="BX99" s="3294" t="n"/>
      <c r="BY99" s="3133" t="n"/>
      <c r="BZ99" s="1958" t="n"/>
      <c r="CA99" s="1031" t="n"/>
      <c r="CB99" s="3295" t="n"/>
      <c r="CC99" s="3133" t="n"/>
      <c r="CD99" s="3133" t="n"/>
      <c r="CE99" s="3294" t="n"/>
      <c r="CF99" s="3294" t="n"/>
      <c r="CG99" s="3133" t="n"/>
      <c r="CH99" s="1958" t="n"/>
      <c r="CI99" s="1031" t="n"/>
      <c r="CJ99" s="3295" t="n"/>
      <c r="CK99" s="3133" t="n"/>
      <c r="CL99" s="3133" t="n"/>
      <c r="CM99" s="3294" t="n"/>
      <c r="CN99" s="3294" t="n"/>
      <c r="CO99" s="3133" t="n"/>
      <c r="CP99" s="1958" t="n"/>
      <c r="CQ99" s="938" t="n"/>
      <c r="CR99" s="3294">
        <f>+SUMIF($D$5:$CQ$5,CR$5,$D99:$CQ99)</f>
        <v/>
      </c>
      <c r="CS99" s="3294">
        <f>+SUMIF($D$5:$CQ$5,CS$5,$D99:$CQ99)</f>
        <v/>
      </c>
      <c r="CT99" s="3064">
        <f>SUMIF($D$5:$CQ$5,CT$5,$D99:$CQ99)+SUMIF($D$5:$BI$5,CR$5,$D99:$BI99)</f>
        <v/>
      </c>
      <c r="CU99" s="3294">
        <f>+CR99-CS99</f>
        <v/>
      </c>
      <c r="CV99" s="3294">
        <f>+CR99-CT99</f>
        <v/>
      </c>
      <c r="CW99" s="3294">
        <f>+SUMIF($D$5:$CQ$5,CW$5,$D99:$CQ99)</f>
        <v/>
      </c>
      <c r="CX99" s="563" t="n"/>
      <c r="CY99" s="15" t="n"/>
      <c r="CZ99" s="3273" t="n">
        <v>0</v>
      </c>
      <c r="DA99" s="3133" t="n">
        <v>0</v>
      </c>
      <c r="DB99" s="3133" t="n"/>
      <c r="DC99" s="3133" t="n"/>
      <c r="DD99" s="3133" t="n">
        <v>0</v>
      </c>
      <c r="DE99" s="400" t="n"/>
      <c r="DF99" s="400" t="n"/>
      <c r="DG99" s="400" t="n"/>
      <c r="DH99" s="400" t="n"/>
      <c r="DI99" s="3242" t="n"/>
      <c r="DJ99" s="2949" t="n"/>
      <c r="DL99" s="2949" t="n"/>
      <c r="DM99" s="2878">
        <f>(CS99-CZ99)*10^6</f>
        <v/>
      </c>
      <c r="DN99" s="2878">
        <f>(CT99-DC99)*10^6</f>
        <v/>
      </c>
      <c r="DO99" s="2878">
        <f>(CW99-DD99)*10^6</f>
        <v/>
      </c>
    </row>
    <row customFormat="1" customHeight="1" ht="15" outlineLevel="1" r="100" s="410">
      <c r="A100" s="414" t="n"/>
      <c r="B100" s="365" t="inlineStr">
        <is>
          <t xml:space="preserve">    Sortant sms INTERNATIONAL</t>
        </is>
      </c>
      <c r="C100" s="2486" t="inlineStr">
        <is>
          <t>CA93</t>
        </is>
      </c>
      <c r="D100" s="3294" t="n">
        <v>0</v>
      </c>
      <c r="E100" s="3133" t="n">
        <v>0</v>
      </c>
      <c r="F100" s="3294" t="n"/>
      <c r="G100" s="3133" t="n">
        <v>0</v>
      </c>
      <c r="H100" s="1958" t="n"/>
      <c r="I100" s="938" t="n"/>
      <c r="J100" s="3294" t="n">
        <v>0</v>
      </c>
      <c r="K100" s="3133" t="n">
        <v>0</v>
      </c>
      <c r="L100" s="3294" t="n"/>
      <c r="M100" s="3133" t="n">
        <v>0</v>
      </c>
      <c r="N100" s="1958" t="n"/>
      <c r="O100" s="3058" t="n"/>
      <c r="P100" s="3294" t="n">
        <v>0</v>
      </c>
      <c r="Q100" s="3133" t="n">
        <v>0</v>
      </c>
      <c r="R100" s="3294" t="n"/>
      <c r="S100" s="3133" t="n">
        <v>0</v>
      </c>
      <c r="T100" s="1958" t="n"/>
      <c r="U100" s="938" t="n"/>
      <c r="V100" s="3294" t="n">
        <v>0</v>
      </c>
      <c r="W100" s="3133" t="n">
        <v>0</v>
      </c>
      <c r="X100" s="3133" t="n">
        <v>0</v>
      </c>
      <c r="Y100" s="3294" t="n"/>
      <c r="Z100" s="3063" t="n"/>
      <c r="AA100" s="3133" t="n">
        <v>0</v>
      </c>
      <c r="AB100" s="1958" t="n"/>
      <c r="AC100" s="938" t="n"/>
      <c r="AD100" s="3294" t="n">
        <v>0</v>
      </c>
      <c r="AE100" s="3133" t="n">
        <v>0</v>
      </c>
      <c r="AF100" s="3133" t="n">
        <v>0</v>
      </c>
      <c r="AG100" s="3294" t="n"/>
      <c r="AH100" s="3063" t="n"/>
      <c r="AI100" s="3133" t="n">
        <v>0</v>
      </c>
      <c r="AJ100" s="1958" t="n"/>
      <c r="AK100" s="938" t="n"/>
      <c r="AL100" s="3294" t="n">
        <v>-0.000513</v>
      </c>
      <c r="AM100" s="3133" t="n">
        <v>0</v>
      </c>
      <c r="AN100" s="3133" t="n">
        <v>0</v>
      </c>
      <c r="AO100" s="3133" t="n"/>
      <c r="AP100" s="3294" t="n"/>
      <c r="AQ100" s="3063" t="n"/>
      <c r="AR100" s="3133" t="n"/>
      <c r="AS100" s="1958" t="n"/>
      <c r="AT100" s="3058" t="n"/>
      <c r="AU100" s="3295" t="n"/>
      <c r="AV100" s="3133" t="n"/>
      <c r="AW100" s="3133" t="n"/>
      <c r="AX100" s="3294" t="n"/>
      <c r="AY100" s="3294" t="n"/>
      <c r="AZ100" s="3133" t="n"/>
      <c r="BA100" s="1958" t="n"/>
      <c r="BB100" s="938" t="n"/>
      <c r="BC100" s="3295" t="n"/>
      <c r="BD100" s="3133" t="n"/>
      <c r="BE100" s="3133" t="n"/>
      <c r="BF100" s="3294" t="n"/>
      <c r="BG100" s="3294" t="n"/>
      <c r="BH100" s="3133" t="n"/>
      <c r="BI100" s="1958" t="n"/>
      <c r="BJ100" s="3058" t="n"/>
      <c r="BK100" s="3295" t="n"/>
      <c r="BL100" s="3133" t="n"/>
      <c r="BM100" s="3133" t="n"/>
      <c r="BN100" s="3133" t="n"/>
      <c r="BO100" s="3294" t="n"/>
      <c r="BP100" s="3294" t="n"/>
      <c r="BQ100" s="3133" t="n"/>
      <c r="BR100" s="1958" t="n"/>
      <c r="BS100" s="938" t="n"/>
      <c r="BT100" s="3295" t="n"/>
      <c r="BU100" s="3133" t="n"/>
      <c r="BV100" s="3133" t="n"/>
      <c r="BW100" s="3294" t="n"/>
      <c r="BX100" s="3294" t="n"/>
      <c r="BY100" s="3133" t="n"/>
      <c r="BZ100" s="1958" t="n"/>
      <c r="CA100" s="1031" t="n"/>
      <c r="CB100" s="3295" t="n"/>
      <c r="CC100" s="3133" t="n"/>
      <c r="CD100" s="3133" t="n"/>
      <c r="CE100" s="3294" t="n"/>
      <c r="CF100" s="3294" t="n"/>
      <c r="CG100" s="3133" t="n"/>
      <c r="CH100" s="1958" t="n"/>
      <c r="CI100" s="1031" t="n"/>
      <c r="CJ100" s="3295" t="n"/>
      <c r="CK100" s="3133" t="n"/>
      <c r="CL100" s="3133" t="n"/>
      <c r="CM100" s="3294" t="n"/>
      <c r="CN100" s="3294" t="n"/>
      <c r="CO100" s="3133" t="n"/>
      <c r="CP100" s="1958" t="n"/>
      <c r="CQ100" s="938" t="n"/>
      <c r="CR100" s="3294">
        <f>+SUMIF($D$5:$CQ$5,CR$5,$D100:$CQ100)</f>
        <v/>
      </c>
      <c r="CS100" s="3294">
        <f>+SUMIF($D$5:$CQ$5,CS$5,$D100:$CQ100)</f>
        <v/>
      </c>
      <c r="CT100" s="3064">
        <f>SUMIF($D$5:$CQ$5,CT$5,$D100:$CQ100)+SUMIF($D$5:$BI$5,CR$5,$D100:$BI100)</f>
        <v/>
      </c>
      <c r="CU100" s="3294">
        <f>+CR100-CS100</f>
        <v/>
      </c>
      <c r="CV100" s="3294">
        <f>+CR100-CT100</f>
        <v/>
      </c>
      <c r="CW100" s="3294">
        <f>+SUMIF($D$5:$CQ$5,CW$5,$D100:$CQ100)</f>
        <v/>
      </c>
      <c r="CX100" s="563">
        <f>+CR100/CW100-1</f>
        <v/>
      </c>
      <c r="CY100" s="15" t="n"/>
      <c r="CZ100" s="3273" t="n">
        <v>0</v>
      </c>
      <c r="DA100" s="3133" t="n">
        <v>0</v>
      </c>
      <c r="DB100" s="3133" t="n"/>
      <c r="DC100" s="3133" t="n"/>
      <c r="DD100" s="3133" t="n">
        <v>0</v>
      </c>
      <c r="DE100" s="400">
        <f>(CZ100-DD100)/DD100</f>
        <v/>
      </c>
      <c r="DF100" s="400">
        <f>(DA100-DD100)/DD100</f>
        <v/>
      </c>
      <c r="DG100" s="400">
        <f>(DB100-DD100)/DD100</f>
        <v/>
      </c>
      <c r="DH100" s="400">
        <f>(DC100-DD100)/DD100</f>
        <v/>
      </c>
      <c r="DI100" s="3242" t="n"/>
      <c r="DJ100" s="2949" t="n"/>
      <c r="DL100" s="2949" t="n"/>
      <c r="DM100" s="2878">
        <f>(CS100-CZ100)*10^6</f>
        <v/>
      </c>
      <c r="DN100" s="2878">
        <f>(CT100-DC100)*10^6</f>
        <v/>
      </c>
      <c r="DO100" s="2878">
        <f>(CW100-DD100)*10^6</f>
        <v/>
      </c>
    </row>
    <row customFormat="1" customHeight="1" ht="15" outlineLevel="1" r="101" s="376">
      <c r="A101" s="370" t="n"/>
      <c r="B101" s="413" t="inlineStr">
        <is>
          <t>Total SMS Sortant</t>
        </is>
      </c>
      <c r="C101" s="2486" t="inlineStr">
        <is>
          <t>CA94</t>
        </is>
      </c>
      <c r="D101" s="3269" t="n">
        <v>22.126457</v>
      </c>
      <c r="E101" s="3269" t="n">
        <v>20.7703096899314</v>
      </c>
      <c r="F101" s="3269" t="n"/>
      <c r="G101" s="3269" t="n">
        <v>18.338001</v>
      </c>
      <c r="H101" s="375" t="n"/>
      <c r="I101" s="1038" t="n"/>
      <c r="J101" s="3269" t="n">
        <v>24.674096</v>
      </c>
      <c r="K101" s="3269" t="n">
        <v>20.804074582609</v>
      </c>
      <c r="L101" s="3269" t="n"/>
      <c r="M101" s="3269" t="n">
        <v>-1.168141</v>
      </c>
      <c r="N101" s="375" t="n"/>
      <c r="O101" s="3256" t="n"/>
      <c r="P101" s="3269" t="n">
        <v>5.678668</v>
      </c>
      <c r="Q101" s="3269" t="n">
        <v>20.8378394752866</v>
      </c>
      <c r="R101" s="3269" t="n"/>
      <c r="S101" s="3269" t="n">
        <v>13.354556</v>
      </c>
      <c r="T101" s="375" t="n"/>
      <c r="U101" s="1038" t="n"/>
      <c r="V101" s="3269" t="n">
        <v>31.749443</v>
      </c>
      <c r="W101" s="3269" t="n">
        <v>20.8744181090207</v>
      </c>
      <c r="X101" s="3269" t="n">
        <v>5.72266144015384</v>
      </c>
      <c r="Y101" s="3269" t="n"/>
      <c r="Z101" s="3281" t="n"/>
      <c r="AA101" s="3269" t="n">
        <v>15.256004</v>
      </c>
      <c r="AB101" s="375" t="n"/>
      <c r="AC101" s="1038" t="n"/>
      <c r="AD101" s="3269" t="n">
        <v>20.96309</v>
      </c>
      <c r="AE101" s="3269" t="n">
        <v>20.9194379659242</v>
      </c>
      <c r="AF101" s="3269" t="n">
        <v>5.75302792170956</v>
      </c>
      <c r="AG101" s="3269" t="n"/>
      <c r="AH101" s="3281" t="n"/>
      <c r="AI101" s="3269" t="n">
        <v>9.063024</v>
      </c>
      <c r="AJ101" s="375" t="n"/>
      <c r="AK101" s="1038" t="n"/>
      <c r="AL101" s="3269" t="n">
        <v>17.94009199999999</v>
      </c>
      <c r="AM101" s="3269" t="n">
        <v>20.97008530494067</v>
      </c>
      <c r="AN101" s="3269" t="n"/>
      <c r="AO101" s="3269" t="n"/>
      <c r="AP101" s="3269" t="n"/>
      <c r="AQ101" s="3281" t="n"/>
      <c r="AR101" s="3269" t="n"/>
      <c r="AS101" s="375" t="n"/>
      <c r="AT101" s="3256" t="n"/>
      <c r="AU101" s="3281" t="n"/>
      <c r="AV101" s="3269" t="n"/>
      <c r="AW101" s="3269" t="n"/>
      <c r="AX101" s="3269" t="n"/>
      <c r="AY101" s="3269" t="n"/>
      <c r="AZ101" s="3269" t="n"/>
      <c r="BA101" s="375" t="n"/>
      <c r="BB101" s="1038" t="n"/>
      <c r="BC101" s="3281" t="n"/>
      <c r="BD101" s="3269" t="n"/>
      <c r="BE101" s="3269" t="n"/>
      <c r="BF101" s="3269" t="n"/>
      <c r="BG101" s="3269" t="n"/>
      <c r="BH101" s="3269" t="n"/>
      <c r="BI101" s="375" t="n"/>
      <c r="BJ101" s="3256" t="n"/>
      <c r="BK101" s="3281" t="n"/>
      <c r="BL101" s="3269" t="n"/>
      <c r="BM101" s="3269" t="n"/>
      <c r="BN101" s="3269" t="n"/>
      <c r="BO101" s="3269" t="n"/>
      <c r="BP101" s="3269" t="n"/>
      <c r="BQ101" s="3269" t="n"/>
      <c r="BR101" s="375" t="n"/>
      <c r="BS101" s="1038" t="n"/>
      <c r="BT101" s="3281" t="n"/>
      <c r="BU101" s="3269" t="n"/>
      <c r="BV101" s="3269" t="n"/>
      <c r="BW101" s="3269" t="n"/>
      <c r="BX101" s="3269" t="n"/>
      <c r="BY101" s="3269" t="n"/>
      <c r="BZ101" s="375" t="n"/>
      <c r="CA101" s="1034" t="n"/>
      <c r="CB101" s="3281" t="n"/>
      <c r="CC101" s="3269" t="n"/>
      <c r="CD101" s="3269" t="n"/>
      <c r="CE101" s="3269" t="n"/>
      <c r="CF101" s="3269" t="n"/>
      <c r="CG101" s="3269" t="n"/>
      <c r="CH101" s="375" t="n"/>
      <c r="CI101" s="1034" t="n"/>
      <c r="CJ101" s="3281" t="n"/>
      <c r="CK101" s="3269" t="n"/>
      <c r="CL101" s="3269" t="n"/>
      <c r="CM101" s="3269" t="n"/>
      <c r="CN101" s="3269" t="n"/>
      <c r="CO101" s="3269" t="n"/>
      <c r="CP101" s="375" t="n"/>
      <c r="CQ101" s="1038" t="n"/>
      <c r="CR101" s="3269">
        <f>+SUMIF($D$5:$CQ$5,CR$5,$D101:$CQ101)</f>
        <v/>
      </c>
      <c r="CS101" s="3269">
        <f>+SUMIF($D$5:$CQ$5,CS$5,$D101:$CQ101)</f>
        <v/>
      </c>
      <c r="CT101" s="3269">
        <f>SUMIF($D$5:$CQ$5,CT$5,$D101:$CQ101)+SUMIF($D$5:$BI$5,CR$5,$D101:$BI101)</f>
        <v/>
      </c>
      <c r="CU101" s="3269">
        <f>+CR101-CS101</f>
        <v/>
      </c>
      <c r="CV101" s="3269">
        <f>+CR101-CT101</f>
        <v/>
      </c>
      <c r="CW101" s="3269">
        <f>+SUMIF($D$5:$CQ$5,CW$5,$D101:$CQ101)</f>
        <v/>
      </c>
      <c r="CX101" s="560">
        <f>+CR101/CW101-1</f>
        <v/>
      </c>
      <c r="CY101" s="19" t="n"/>
      <c r="CZ101" s="3282" t="n">
        <v>252.3275764770664</v>
      </c>
      <c r="DA101" s="3269" t="n">
        <v>105.362950967072</v>
      </c>
      <c r="DB101" s="3269" t="n"/>
      <c r="DC101" s="3269" t="n"/>
      <c r="DD101" s="3269" t="n">
        <v>161.532937627119</v>
      </c>
      <c r="DE101" s="375">
        <f>(CZ101-DD101)/DD101</f>
        <v/>
      </c>
      <c r="DF101" s="375">
        <f>(DA101-DD101)/DD101</f>
        <v/>
      </c>
      <c r="DG101" s="375">
        <f>(DB101-DD101)/DD101</f>
        <v/>
      </c>
      <c r="DH101" s="375">
        <f>(DC101-DD101)/DD101</f>
        <v/>
      </c>
      <c r="DI101" s="3242" t="n"/>
      <c r="DJ101" s="2949" t="n"/>
      <c r="DL101" s="2949" t="n"/>
      <c r="DM101" s="2878">
        <f>(CS101-CZ101)*10^6</f>
        <v/>
      </c>
      <c r="DN101" s="2878">
        <f>(CT101-DC101)*10^6</f>
        <v/>
      </c>
      <c r="DO101" s="2878">
        <f>(CW101-DD101)*10^6</f>
        <v/>
      </c>
    </row>
    <row customFormat="1" customHeight="1" ht="15" outlineLevel="1" r="102" s="410">
      <c r="A102" s="414" t="n"/>
      <c r="B102" s="3293" t="n"/>
      <c r="C102" s="2486" t="inlineStr">
        <is>
          <t>CA95</t>
        </is>
      </c>
      <c r="D102" s="3064" t="n"/>
      <c r="E102" s="3064" t="n"/>
      <c r="F102" s="3064" t="n"/>
      <c r="G102" s="3064" t="n"/>
      <c r="H102" s="1958" t="n"/>
      <c r="I102" s="938" t="n"/>
      <c r="J102" s="3064" t="n"/>
      <c r="K102" s="3064" t="n"/>
      <c r="L102" s="3064" t="n"/>
      <c r="M102" s="3064" t="n"/>
      <c r="N102" s="1958" t="n"/>
      <c r="O102" s="3058" t="n"/>
      <c r="P102" s="3064" t="n"/>
      <c r="Q102" s="3064" t="n"/>
      <c r="R102" s="3064" t="n"/>
      <c r="S102" s="3064" t="n"/>
      <c r="T102" s="1958" t="n"/>
      <c r="U102" s="938" t="n"/>
      <c r="V102" s="3064" t="n"/>
      <c r="W102" s="3064" t="n"/>
      <c r="X102" s="3064" t="n"/>
      <c r="Y102" s="3064" t="n"/>
      <c r="Z102" s="3063" t="n"/>
      <c r="AA102" s="3064" t="n"/>
      <c r="AB102" s="1958" t="n"/>
      <c r="AC102" s="938" t="n"/>
      <c r="AD102" s="3064" t="n"/>
      <c r="AE102" s="3064" t="n"/>
      <c r="AF102" s="3064" t="n"/>
      <c r="AG102" s="3064" t="n"/>
      <c r="AH102" s="3063" t="n"/>
      <c r="AI102" s="3064" t="n"/>
      <c r="AJ102" s="1958" t="n"/>
      <c r="AK102" s="938" t="n"/>
      <c r="AL102" s="3064" t="n"/>
      <c r="AM102" s="3064" t="n"/>
      <c r="AN102" s="3064" t="n"/>
      <c r="AO102" s="3064" t="n"/>
      <c r="AP102" s="3064" t="n"/>
      <c r="AQ102" s="3063" t="n"/>
      <c r="AR102" s="3064" t="n"/>
      <c r="AS102" s="1958" t="n"/>
      <c r="AT102" s="3058" t="n"/>
      <c r="AU102" s="3063" t="n"/>
      <c r="AV102" s="3064" t="n"/>
      <c r="AW102" s="3064" t="n"/>
      <c r="AX102" s="3064" t="n"/>
      <c r="AY102" s="3064" t="n"/>
      <c r="AZ102" s="3064" t="n"/>
      <c r="BA102" s="1958" t="n"/>
      <c r="BB102" s="938" t="n"/>
      <c r="BC102" s="3063" t="n"/>
      <c r="BD102" s="3064" t="n"/>
      <c r="BE102" s="3064" t="n"/>
      <c r="BF102" s="3064" t="n"/>
      <c r="BG102" s="3064" t="n"/>
      <c r="BH102" s="3064" t="n"/>
      <c r="BI102" s="1958" t="n"/>
      <c r="BJ102" s="3058" t="n"/>
      <c r="BK102" s="3063" t="n"/>
      <c r="BL102" s="3064" t="n"/>
      <c r="BM102" s="3064" t="n"/>
      <c r="BN102" s="3064" t="n"/>
      <c r="BO102" s="3064" t="n"/>
      <c r="BP102" s="3064" t="n"/>
      <c r="BQ102" s="3064" t="n"/>
      <c r="BR102" s="1958" t="n"/>
      <c r="BS102" s="938" t="n"/>
      <c r="BT102" s="3063" t="n"/>
      <c r="BU102" s="3064" t="n"/>
      <c r="BV102" s="3064" t="n"/>
      <c r="BW102" s="3064" t="n"/>
      <c r="BX102" s="3064" t="n"/>
      <c r="BY102" s="3064" t="n"/>
      <c r="BZ102" s="1958" t="n"/>
      <c r="CA102" s="1031" t="n"/>
      <c r="CB102" s="3063" t="n"/>
      <c r="CC102" s="3064" t="n"/>
      <c r="CD102" s="3064" t="n"/>
      <c r="CE102" s="3064" t="n"/>
      <c r="CF102" s="3064" t="n"/>
      <c r="CG102" s="3064" t="n"/>
      <c r="CH102" s="1958" t="n"/>
      <c r="CI102" s="1031" t="n"/>
      <c r="CJ102" s="3063" t="n"/>
      <c r="CK102" s="3064" t="n"/>
      <c r="CL102" s="3064" t="n"/>
      <c r="CM102" s="3064" t="n"/>
      <c r="CN102" s="3064" t="n"/>
      <c r="CO102" s="3064" t="n"/>
      <c r="CP102" s="1958" t="n"/>
      <c r="CQ102" s="938" t="n"/>
      <c r="CR102" s="3064">
        <f>+SUMIF($D$5:$CQ$5,CR$5,$D102:$CQ102)</f>
        <v/>
      </c>
      <c r="CS102" s="3064">
        <f>+SUMIF($D$5:$CQ$5,CS$5,$D102:$CQ102)</f>
        <v/>
      </c>
      <c r="CT102" s="3064">
        <f>SUMIF($D$5:$CQ$5,CT$5,$D102:$CQ102)+SUMIF($D$5:$BI$5,CR$5,$D102:$BI102)</f>
        <v/>
      </c>
      <c r="CU102" s="3064">
        <f>+CR102-CS102</f>
        <v/>
      </c>
      <c r="CV102" s="3064">
        <f>+CR102-CT102</f>
        <v/>
      </c>
      <c r="CW102" s="3064">
        <f>+SUMIF($D$5:$CQ$5,CW$5,$D102:$CQ102)</f>
        <v/>
      </c>
      <c r="CX102" s="442" t="n"/>
      <c r="CY102" s="15" t="n"/>
      <c r="CZ102" s="3309" t="n"/>
      <c r="DA102" s="3064" t="n"/>
      <c r="DB102" s="3064" t="n"/>
      <c r="DC102" s="3064" t="n"/>
      <c r="DD102" s="3064" t="n"/>
      <c r="DE102" s="1958" t="n"/>
      <c r="DF102" s="1958" t="n"/>
      <c r="DG102" s="1958" t="n"/>
      <c r="DH102" s="1958" t="n"/>
      <c r="DI102" s="3242" t="n"/>
      <c r="DJ102" s="2949" t="n"/>
      <c r="DL102" s="2949" t="n"/>
      <c r="DM102" s="2878">
        <f>(CS102-CZ102)*10^6</f>
        <v/>
      </c>
      <c r="DN102" s="2878">
        <f>(CT102-DC102)*10^6</f>
        <v/>
      </c>
      <c r="DO102" s="2878">
        <f>(CW102-DD102)*10^6</f>
        <v/>
      </c>
    </row>
    <row customFormat="1" customHeight="1" ht="15" outlineLevel="1" r="103" s="634">
      <c r="A103" s="643" t="n"/>
      <c r="B103" s="631" t="inlineStr">
        <is>
          <t xml:space="preserve">    Revenu Internet 3G</t>
        </is>
      </c>
      <c r="C103" s="2486" t="inlineStr">
        <is>
          <t>CA96</t>
        </is>
      </c>
      <c r="D103" s="3121" t="n">
        <v>43.765311</v>
      </c>
      <c r="E103" s="3121" t="n">
        <v>30.9403437370315</v>
      </c>
      <c r="F103" s="3121" t="n"/>
      <c r="G103" s="3310" t="n">
        <v>9.392303999999999</v>
      </c>
      <c r="H103" s="645" t="n"/>
      <c r="I103" s="1043" t="n"/>
      <c r="J103" s="3121" t="n">
        <v>34.79274</v>
      </c>
      <c r="K103" s="3121" t="n">
        <v>28.2167915403161</v>
      </c>
      <c r="L103" s="3121" t="n"/>
      <c r="M103" s="3310" t="n">
        <v>26.431332</v>
      </c>
      <c r="N103" s="645" t="n"/>
      <c r="O103" s="3058" t="n"/>
      <c r="P103" s="3121" t="n">
        <v>38.581361</v>
      </c>
      <c r="Q103" s="3121" t="n">
        <v>31.6699862199887</v>
      </c>
      <c r="R103" s="3121" t="n"/>
      <c r="S103" s="3310" t="n">
        <v>30.024749</v>
      </c>
      <c r="T103" s="645" t="n"/>
      <c r="U103" s="1043" t="n"/>
      <c r="V103" s="3087" t="n">
        <v>52.712526</v>
      </c>
      <c r="W103" s="3121" t="n">
        <v>31.1314203626837</v>
      </c>
      <c r="X103" s="3087" t="n">
        <v>35.8560609677627</v>
      </c>
      <c r="Y103" s="3121" t="n"/>
      <c r="Z103" s="3068" t="n"/>
      <c r="AA103" s="3310" t="n">
        <v>30.822782</v>
      </c>
      <c r="AB103" s="645" t="n"/>
      <c r="AC103" s="1043" t="n"/>
      <c r="AD103" s="3087" t="n">
        <v>22.31498</v>
      </c>
      <c r="AE103" s="3121" t="n">
        <v>33.320637887703</v>
      </c>
      <c r="AF103" s="3121" t="n">
        <v>31.4010629391289</v>
      </c>
      <c r="AG103" s="3121" t="n"/>
      <c r="AH103" s="3068" t="n"/>
      <c r="AI103" s="3310" t="n">
        <v>58.5952280000002</v>
      </c>
      <c r="AJ103" s="645" t="n"/>
      <c r="AK103" s="1043" t="n"/>
      <c r="AL103" s="3087" t="n">
        <v>26.844902</v>
      </c>
      <c r="AM103" s="3121" t="n">
        <v>32.52743186398373</v>
      </c>
      <c r="AN103" s="3121" t="n"/>
      <c r="AO103" s="3121" t="n"/>
      <c r="AP103" s="3121" t="n"/>
      <c r="AQ103" s="3068" t="n"/>
      <c r="AR103" s="3310" t="n"/>
      <c r="AS103" s="645" t="n"/>
      <c r="AT103" s="3058" t="n"/>
      <c r="AU103" s="3076" t="n"/>
      <c r="AV103" s="3121" t="n"/>
      <c r="AW103" s="3121" t="n"/>
      <c r="AX103" s="3121" t="n"/>
      <c r="AY103" s="3121" t="n"/>
      <c r="AZ103" s="3310" t="n"/>
      <c r="BA103" s="645" t="n"/>
      <c r="BB103" s="1043" t="n"/>
      <c r="BC103" s="3086" t="n"/>
      <c r="BD103" s="3121" t="n"/>
      <c r="BE103" s="3121" t="n"/>
      <c r="BF103" s="3121" t="n"/>
      <c r="BG103" s="3121" t="n"/>
      <c r="BH103" s="3310" t="n"/>
      <c r="BI103" s="645" t="n"/>
      <c r="BJ103" s="3058" t="n"/>
      <c r="BK103" s="3086" t="n"/>
      <c r="BL103" s="3121" t="n"/>
      <c r="BM103" s="3121" t="n"/>
      <c r="BN103" s="3121" t="n"/>
      <c r="BO103" s="3121" t="n"/>
      <c r="BP103" s="3121" t="n"/>
      <c r="BQ103" s="3310" t="n"/>
      <c r="BR103" s="645" t="n"/>
      <c r="BS103" s="1043" t="n"/>
      <c r="BT103" s="3086" t="n"/>
      <c r="BU103" s="3121" t="n"/>
      <c r="BV103" s="3121" t="n"/>
      <c r="BW103" s="3121" t="n"/>
      <c r="BX103" s="3121" t="n"/>
      <c r="BY103" s="3310" t="n"/>
      <c r="BZ103" s="645" t="n"/>
      <c r="CA103" s="1031" t="n"/>
      <c r="CB103" s="3086" t="n"/>
      <c r="CC103" s="3121" t="n"/>
      <c r="CD103" s="3121" t="n"/>
      <c r="CE103" s="3121" t="n"/>
      <c r="CF103" s="3121" t="n"/>
      <c r="CG103" s="3310" t="n"/>
      <c r="CH103" s="645" t="n"/>
      <c r="CI103" s="1031" t="n"/>
      <c r="CJ103" s="3086" t="n"/>
      <c r="CK103" s="3121" t="n"/>
      <c r="CL103" s="3121" t="n"/>
      <c r="CM103" s="3121" t="n"/>
      <c r="CN103" s="3121" t="n"/>
      <c r="CO103" s="3310" t="n"/>
      <c r="CP103" s="645" t="n"/>
      <c r="CQ103" s="1043" t="n"/>
      <c r="CR103" s="3311">
        <f>+SUMIF($D$5:$CQ$5,CR$5,$D103:$CQ103)</f>
        <v/>
      </c>
      <c r="CS103" s="3121">
        <f>+SUMIF($D$5:$CQ$5,CS$5,$D103:$CQ103)</f>
        <v/>
      </c>
      <c r="CT103" s="3121">
        <f>SUMIF($D$5:$CQ$5,CT$5,$D103:$CQ103)+SUMIF($D$5:$BI$5,CR$5,$D103:$BI103)</f>
        <v/>
      </c>
      <c r="CU103" s="3121">
        <f>+CR103-CS103</f>
        <v/>
      </c>
      <c r="CV103" s="3121">
        <f>+CR103-CT103</f>
        <v/>
      </c>
      <c r="CW103" s="3121">
        <f>+SUMIF($D$5:$CQ$5,CW$5,$D103:$CQ103)</f>
        <v/>
      </c>
      <c r="CX103" s="646">
        <f>+CR103/CW103-1</f>
        <v/>
      </c>
      <c r="CY103" s="15" t="n"/>
      <c r="CZ103" s="3312" t="n">
        <v>395.7475681429979</v>
      </c>
      <c r="DA103" s="3121" t="n">
        <v>411.73284225963</v>
      </c>
      <c r="DB103" s="3121" t="n"/>
      <c r="DC103" s="3121" t="n"/>
      <c r="DD103" s="3310" t="n">
        <v>411.996121</v>
      </c>
      <c r="DE103" s="645">
        <f>(CZ103-DD103)/DD103</f>
        <v/>
      </c>
      <c r="DF103" s="645">
        <f>(DA103-DD103)/DD103</f>
        <v/>
      </c>
      <c r="DG103" s="645">
        <f>(DB103-DD103)/DD103</f>
        <v/>
      </c>
      <c r="DH103" s="645">
        <f>(DC103-DD103)/DD103</f>
        <v/>
      </c>
      <c r="DI103" s="3242" t="n"/>
      <c r="DJ103" s="3279" t="n"/>
      <c r="DL103" s="3279" t="n"/>
      <c r="DM103" s="2878">
        <f>(CS103-CZ103)*10^6</f>
        <v/>
      </c>
      <c r="DN103" s="2878">
        <f>(CT103-DC103)*10^6</f>
        <v/>
      </c>
      <c r="DO103" s="2878">
        <f>(CW103-DD103)*10^6</f>
        <v/>
      </c>
    </row>
    <row customFormat="1" customHeight="1" ht="15" outlineLevel="1" r="104" s="410">
      <c r="A104" s="414" t="n"/>
      <c r="B104" s="365" t="inlineStr">
        <is>
          <t xml:space="preserve">    Transport and Automotive (Traking)</t>
        </is>
      </c>
      <c r="C104" s="2486" t="inlineStr">
        <is>
          <t>CA97</t>
        </is>
      </c>
      <c r="D104" s="3064" t="n">
        <v>0</v>
      </c>
      <c r="E104" s="3133" t="n">
        <v>0</v>
      </c>
      <c r="F104" s="3064" t="n"/>
      <c r="G104" s="3133" t="n">
        <v>0</v>
      </c>
      <c r="H104" s="1958" t="n"/>
      <c r="I104" s="938" t="n"/>
      <c r="J104" s="3064" t="n">
        <v>0</v>
      </c>
      <c r="K104" s="3133" t="n">
        <v>0</v>
      </c>
      <c r="L104" s="3064" t="n"/>
      <c r="M104" s="3133" t="n">
        <v>0</v>
      </c>
      <c r="N104" s="1958" t="n"/>
      <c r="O104" s="3058" t="n"/>
      <c r="P104" s="3064" t="n">
        <v>0</v>
      </c>
      <c r="Q104" s="3133" t="n">
        <v>0</v>
      </c>
      <c r="R104" s="3064" t="n"/>
      <c r="S104" s="3133" t="n">
        <v>0</v>
      </c>
      <c r="T104" s="1958" t="n"/>
      <c r="U104" s="938" t="n"/>
      <c r="V104" s="3064" t="n">
        <v>0</v>
      </c>
      <c r="W104" s="3133" t="n">
        <v>0</v>
      </c>
      <c r="X104" s="3133" t="n">
        <v>0</v>
      </c>
      <c r="Y104" s="3064" t="n"/>
      <c r="Z104" s="3063" t="n"/>
      <c r="AA104" s="3133" t="n">
        <v>0</v>
      </c>
      <c r="AB104" s="1958" t="n"/>
      <c r="AC104" s="938" t="n"/>
      <c r="AD104" s="3064" t="n">
        <v>0</v>
      </c>
      <c r="AE104" s="3133" t="n">
        <v>0</v>
      </c>
      <c r="AF104" s="3133" t="n">
        <v>0</v>
      </c>
      <c r="AG104" s="3064" t="n"/>
      <c r="AH104" s="3063" t="n"/>
      <c r="AI104" s="3133" t="n">
        <v>0</v>
      </c>
      <c r="AJ104" s="1958" t="n"/>
      <c r="AK104" s="938" t="n"/>
      <c r="AL104" s="3064" t="n">
        <v>0</v>
      </c>
      <c r="AM104" s="3133" t="n"/>
      <c r="AN104" s="3133" t="n"/>
      <c r="AO104" s="3133" t="n"/>
      <c r="AP104" s="3064" t="n"/>
      <c r="AQ104" s="3063" t="n"/>
      <c r="AR104" s="3133" t="n"/>
      <c r="AS104" s="1958" t="n"/>
      <c r="AT104" s="3058" t="n"/>
      <c r="AU104" s="3063" t="n"/>
      <c r="AV104" s="3133" t="n"/>
      <c r="AW104" s="3133" t="n"/>
      <c r="AX104" s="3064" t="n"/>
      <c r="AY104" s="3064" t="n"/>
      <c r="AZ104" s="3133" t="n"/>
      <c r="BA104" s="1958" t="n"/>
      <c r="BB104" s="938" t="n"/>
      <c r="BC104" s="3063" t="n"/>
      <c r="BD104" s="3133" t="n"/>
      <c r="BE104" s="3133" t="n"/>
      <c r="BF104" s="3064" t="n"/>
      <c r="BG104" s="3064" t="n"/>
      <c r="BH104" s="3133" t="n"/>
      <c r="BI104" s="1958" t="n"/>
      <c r="BJ104" s="3058" t="n"/>
      <c r="BK104" s="3063" t="n"/>
      <c r="BL104" s="3133" t="n"/>
      <c r="BM104" s="3133" t="n"/>
      <c r="BN104" s="3133" t="n"/>
      <c r="BO104" s="3064" t="n"/>
      <c r="BP104" s="3064" t="n"/>
      <c r="BQ104" s="3133" t="n"/>
      <c r="BR104" s="1958" t="n"/>
      <c r="BS104" s="938" t="n"/>
      <c r="BT104" s="3063" t="n"/>
      <c r="BU104" s="3133" t="n"/>
      <c r="BV104" s="3133" t="n"/>
      <c r="BW104" s="3064" t="n"/>
      <c r="BX104" s="3064" t="n"/>
      <c r="BY104" s="3133" t="n"/>
      <c r="BZ104" s="1958" t="n"/>
      <c r="CA104" s="1031" t="n"/>
      <c r="CB104" s="3063" t="n"/>
      <c r="CC104" s="3133" t="n"/>
      <c r="CD104" s="3133" t="n"/>
      <c r="CE104" s="3064" t="n"/>
      <c r="CF104" s="3064" t="n"/>
      <c r="CG104" s="3133" t="n"/>
      <c r="CH104" s="1958" t="n"/>
      <c r="CI104" s="1031" t="n"/>
      <c r="CJ104" s="3063" t="n"/>
      <c r="CK104" s="3133" t="n"/>
      <c r="CL104" s="3133" t="n"/>
      <c r="CM104" s="3064" t="n"/>
      <c r="CN104" s="3064" t="n"/>
      <c r="CO104" s="3133" t="n"/>
      <c r="CP104" s="1958" t="n"/>
      <c r="CQ104" s="938" t="n"/>
      <c r="CR104" s="3064">
        <f>+SUMIF($D$5:$CQ$5,CR$5,$D104:$CQ104)</f>
        <v/>
      </c>
      <c r="CS104" s="3064">
        <f>+SUMIF($D$5:$CQ$5,CS$5,$D104:$CQ104)</f>
        <v/>
      </c>
      <c r="CT104" s="3064">
        <f>SUMIF($D$5:$CQ$5,CT$5,$D104:$CQ104)+SUMIF($D$5:$BI$5,CR$5,$D104:$BI104)</f>
        <v/>
      </c>
      <c r="CU104" s="3064">
        <f>+CR104-CS104</f>
        <v/>
      </c>
      <c r="CV104" s="3064">
        <f>+CR104-CT104</f>
        <v/>
      </c>
      <c r="CW104" s="3064">
        <f>+SUMIF($D$5:$CQ$5,CW$5,$D104:$CQ104)</f>
        <v/>
      </c>
      <c r="CX104" s="442" t="n"/>
      <c r="CY104" s="15" t="n"/>
      <c r="CZ104" s="3273" t="n">
        <v>0</v>
      </c>
      <c r="DA104" s="3133" t="n">
        <v>0</v>
      </c>
      <c r="DB104" s="3133" t="n"/>
      <c r="DC104" s="3133" t="n"/>
      <c r="DD104" s="3133" t="n">
        <v>0</v>
      </c>
      <c r="DE104" s="1958" t="n"/>
      <c r="DF104" s="1958" t="n"/>
      <c r="DG104" s="1958" t="n"/>
      <c r="DH104" s="1958" t="n"/>
      <c r="DI104" s="3242" t="n"/>
      <c r="DJ104" s="2949" t="n"/>
      <c r="DL104" s="2949" t="n"/>
      <c r="DM104" s="2878">
        <f>(CS104-CZ104)*10^6</f>
        <v/>
      </c>
      <c r="DN104" s="2878">
        <f>(CT104-DC104)*10^6</f>
        <v/>
      </c>
      <c r="DO104" s="2878">
        <f>(CW104-DD104)*10^6</f>
        <v/>
      </c>
    </row>
    <row customFormat="1" customHeight="1" ht="15" outlineLevel="1" r="105" s="410">
      <c r="A105" s="414" t="n"/>
      <c r="B105" s="365" t="inlineStr">
        <is>
          <t xml:space="preserve">    Banking</t>
        </is>
      </c>
      <c r="C105" s="2486" t="inlineStr">
        <is>
          <t>CA98</t>
        </is>
      </c>
      <c r="D105" s="3064" t="n">
        <v>1.662363</v>
      </c>
      <c r="E105" s="3133" t="n">
        <v>0.7756110000000001</v>
      </c>
      <c r="F105" s="3064" t="n"/>
      <c r="G105" s="3133" t="n">
        <v>0.809793</v>
      </c>
      <c r="H105" s="1958" t="n"/>
      <c r="I105" s="938" t="n"/>
      <c r="J105" s="3064" t="n">
        <v>0.810283</v>
      </c>
      <c r="K105" s="3133" t="n">
        <v>0.700551870967742</v>
      </c>
      <c r="L105" s="3064" t="n"/>
      <c r="M105" s="3133" t="n">
        <v>0.755332</v>
      </c>
      <c r="N105" s="1958" t="n"/>
      <c r="O105" s="3058" t="n"/>
      <c r="P105" s="3064" t="n">
        <v>0.869754</v>
      </c>
      <c r="Q105" s="3133" t="n">
        <v>0.7756110000000001</v>
      </c>
      <c r="R105" s="3064" t="n"/>
      <c r="S105" s="3133" t="n">
        <v>0.780703</v>
      </c>
      <c r="T105" s="1958" t="n"/>
      <c r="U105" s="938" t="n"/>
      <c r="V105" s="3064" t="n">
        <v>0.752026</v>
      </c>
      <c r="W105" s="3133" t="n">
        <v>0.750591290322581</v>
      </c>
      <c r="X105" s="3133" t="n">
        <v>0.841697419354839</v>
      </c>
      <c r="Y105" s="3064" t="n"/>
      <c r="Z105" s="3063" t="n"/>
      <c r="AA105" s="3133" t="n">
        <v>0.786315</v>
      </c>
      <c r="AB105" s="1958" t="n"/>
      <c r="AC105" s="938" t="n"/>
      <c r="AD105" s="3064" t="n">
        <v>0.803496</v>
      </c>
      <c r="AE105" s="3133" t="n">
        <v>0.7756110000000001</v>
      </c>
      <c r="AF105" s="3133" t="n">
        <v>0.869754</v>
      </c>
      <c r="AG105" s="3064" t="n"/>
      <c r="AH105" s="3063" t="n"/>
      <c r="AI105" s="3133" t="n">
        <v>0.770723</v>
      </c>
      <c r="AJ105" s="1958" t="n"/>
      <c r="AK105" s="938" t="n"/>
      <c r="AL105" s="3064" t="n">
        <v>0.835768</v>
      </c>
      <c r="AM105" s="3133" t="n">
        <v>0.7505912903225808</v>
      </c>
      <c r="AN105" s="3133" t="n">
        <v>0.8416974193548388</v>
      </c>
      <c r="AO105" s="3133" t="n"/>
      <c r="AP105" s="3064" t="n"/>
      <c r="AQ105" s="3063" t="n"/>
      <c r="AR105" s="3133" t="n"/>
      <c r="AS105" s="1958" t="n"/>
      <c r="AT105" s="3058" t="n"/>
      <c r="AU105" s="3063" t="n"/>
      <c r="AV105" s="3133" t="n"/>
      <c r="AW105" s="3133" t="n"/>
      <c r="AX105" s="3064" t="n"/>
      <c r="AY105" s="3064" t="n"/>
      <c r="AZ105" s="3133" t="n"/>
      <c r="BA105" s="1958" t="n"/>
      <c r="BB105" s="938" t="n"/>
      <c r="BC105" s="3063" t="n"/>
      <c r="BD105" s="3133" t="n"/>
      <c r="BE105" s="3133" t="n"/>
      <c r="BF105" s="3064" t="n"/>
      <c r="BG105" s="3064" t="n"/>
      <c r="BH105" s="3133" t="n"/>
      <c r="BI105" s="1958" t="n"/>
      <c r="BJ105" s="3058" t="n"/>
      <c r="BK105" s="3063" t="n"/>
      <c r="BL105" s="3133" t="n"/>
      <c r="BM105" s="3133" t="n"/>
      <c r="BN105" s="3133" t="n"/>
      <c r="BO105" s="3064" t="n"/>
      <c r="BP105" s="3064" t="n"/>
      <c r="BQ105" s="3133" t="n"/>
      <c r="BR105" s="1958" t="n"/>
      <c r="BS105" s="938" t="n"/>
      <c r="BT105" s="3063" t="n"/>
      <c r="BU105" s="3133" t="n"/>
      <c r="BV105" s="3133" t="n"/>
      <c r="BW105" s="3064" t="n"/>
      <c r="BX105" s="3064" t="n"/>
      <c r="BY105" s="3133" t="n"/>
      <c r="BZ105" s="1958" t="n"/>
      <c r="CA105" s="1031" t="n"/>
      <c r="CB105" s="3063" t="n"/>
      <c r="CC105" s="3133" t="n"/>
      <c r="CD105" s="3133" t="n"/>
      <c r="CE105" s="3064" t="n"/>
      <c r="CF105" s="3064" t="n"/>
      <c r="CG105" s="3133" t="n"/>
      <c r="CH105" s="1958" t="n"/>
      <c r="CI105" s="1031" t="n"/>
      <c r="CJ105" s="3063" t="n"/>
      <c r="CK105" s="3133" t="n"/>
      <c r="CL105" s="3133" t="n"/>
      <c r="CM105" s="3064" t="n"/>
      <c r="CN105" s="3064" t="n"/>
      <c r="CO105" s="3133" t="n"/>
      <c r="CP105" s="1958" t="n"/>
      <c r="CQ105" s="938" t="n"/>
      <c r="CR105" s="3064">
        <f>+SUMIF($D$5:$CQ$5,CR$5,$D105:$CQ105)</f>
        <v/>
      </c>
      <c r="CS105" s="3064">
        <f>+SUMIF($D$5:$CQ$5,CS$5,$D105:$CQ105)</f>
        <v/>
      </c>
      <c r="CT105" s="3064">
        <f>SUMIF($D$5:$CQ$5,CT$5,$D105:$CQ105)+SUMIF($D$5:$BI$5,CR$5,$D105:$BI105)</f>
        <v/>
      </c>
      <c r="CU105" s="3064">
        <f>+CR105-CS105</f>
        <v/>
      </c>
      <c r="CV105" s="3064">
        <f>+CR105-CT105</f>
        <v/>
      </c>
      <c r="CW105" s="3064">
        <f>+SUMIF($D$5:$CQ$5,CW$5,$D105:$CQ105)</f>
        <v/>
      </c>
      <c r="CX105" s="442" t="n"/>
      <c r="CY105" s="15" t="n"/>
      <c r="CZ105" s="3273" t="n">
        <v>9.132194032258065</v>
      </c>
      <c r="DA105" s="3133" t="n">
        <v>11.05795967741936</v>
      </c>
      <c r="DB105" s="3133" t="n"/>
      <c r="DC105" s="3133" t="n"/>
      <c r="DD105" s="3133" t="n">
        <v>9.392531</v>
      </c>
      <c r="DE105" s="1958" t="n"/>
      <c r="DF105" s="1958" t="n"/>
      <c r="DG105" s="1958" t="n"/>
      <c r="DH105" s="1958">
        <f>(DC105-DD105)/DD105</f>
        <v/>
      </c>
      <c r="DI105" s="3242" t="n"/>
      <c r="DJ105" s="2949" t="n"/>
      <c r="DL105" s="2949" t="n"/>
      <c r="DM105" s="2878">
        <f>(CS105-CZ105)*10^6</f>
        <v/>
      </c>
      <c r="DN105" s="2878">
        <f>(CT105-DC105)*10^6</f>
        <v/>
      </c>
      <c r="DO105" s="2878">
        <f>(CW105-DD105)*10^6</f>
        <v/>
      </c>
    </row>
    <row customFormat="1" customHeight="1" ht="15" outlineLevel="1" r="106" s="410">
      <c r="A106" s="414" t="n"/>
      <c r="B106" s="365" t="inlineStr">
        <is>
          <t xml:space="preserve">   TPE</t>
        </is>
      </c>
      <c r="C106" s="2486" t="inlineStr">
        <is>
          <t>CA99</t>
        </is>
      </c>
      <c r="D106" s="3064" t="n">
        <v>0</v>
      </c>
      <c r="E106" s="3133" t="n">
        <v>0</v>
      </c>
      <c r="F106" s="3064" t="n"/>
      <c r="G106" s="3133" t="n">
        <v>0</v>
      </c>
      <c r="H106" s="1958" t="n"/>
      <c r="I106" s="938" t="n"/>
      <c r="J106" s="3064" t="n">
        <v>0</v>
      </c>
      <c r="K106" s="3133" t="n">
        <v>0</v>
      </c>
      <c r="L106" s="3064" t="n"/>
      <c r="M106" s="3133" t="n">
        <v>0</v>
      </c>
      <c r="N106" s="1958" t="n"/>
      <c r="O106" s="3058" t="n"/>
      <c r="P106" s="3064" t="n">
        <v>0</v>
      </c>
      <c r="Q106" s="3133" t="n">
        <v>0</v>
      </c>
      <c r="R106" s="3064" t="n"/>
      <c r="S106" s="3133" t="n">
        <v>0</v>
      </c>
      <c r="T106" s="1958" t="n"/>
      <c r="U106" s="938" t="n"/>
      <c r="V106" s="3064" t="n">
        <v>0</v>
      </c>
      <c r="W106" s="3133" t="n">
        <v>0</v>
      </c>
      <c r="X106" s="3133" t="n">
        <v>0</v>
      </c>
      <c r="Y106" s="3064" t="n"/>
      <c r="Z106" s="3063" t="n"/>
      <c r="AA106" s="3133" t="n">
        <v>0</v>
      </c>
      <c r="AB106" s="1958" t="n"/>
      <c r="AC106" s="938" t="n"/>
      <c r="AD106" s="3064" t="n">
        <v>0</v>
      </c>
      <c r="AE106" s="3133" t="n">
        <v>0</v>
      </c>
      <c r="AF106" s="3133" t="n">
        <v>0</v>
      </c>
      <c r="AG106" s="3064" t="n"/>
      <c r="AH106" s="3063" t="n"/>
      <c r="AI106" s="3133" t="n">
        <v>0</v>
      </c>
      <c r="AJ106" s="1958" t="n"/>
      <c r="AK106" s="938" t="n"/>
      <c r="AL106" s="3064" t="n">
        <v>0</v>
      </c>
      <c r="AM106" s="3133" t="n"/>
      <c r="AN106" s="3133" t="n"/>
      <c r="AO106" s="3133" t="n"/>
      <c r="AP106" s="3064" t="n"/>
      <c r="AQ106" s="3063" t="n"/>
      <c r="AR106" s="3133" t="n"/>
      <c r="AS106" s="1958" t="n"/>
      <c r="AT106" s="3058" t="n"/>
      <c r="AU106" s="3063" t="n"/>
      <c r="AV106" s="3133" t="n"/>
      <c r="AW106" s="3133" t="n"/>
      <c r="AX106" s="3064" t="n"/>
      <c r="AY106" s="3064" t="n"/>
      <c r="AZ106" s="3133" t="n"/>
      <c r="BA106" s="1958" t="n"/>
      <c r="BB106" s="938" t="n"/>
      <c r="BC106" s="3063" t="n"/>
      <c r="BD106" s="3133" t="n"/>
      <c r="BE106" s="3133" t="n"/>
      <c r="BF106" s="3064" t="n"/>
      <c r="BG106" s="3064" t="n"/>
      <c r="BH106" s="3133" t="n"/>
      <c r="BI106" s="1958" t="n"/>
      <c r="BJ106" s="3058" t="n"/>
      <c r="BK106" s="3063" t="n"/>
      <c r="BL106" s="3133" t="n"/>
      <c r="BM106" s="3133" t="n"/>
      <c r="BN106" s="3133" t="n"/>
      <c r="BO106" s="3064" t="n"/>
      <c r="BP106" s="3064" t="n"/>
      <c r="BQ106" s="3133" t="n"/>
      <c r="BR106" s="1958" t="n"/>
      <c r="BS106" s="938" t="n"/>
      <c r="BT106" s="3063" t="n"/>
      <c r="BU106" s="3133" t="n"/>
      <c r="BV106" s="3133" t="n"/>
      <c r="BW106" s="3064" t="n"/>
      <c r="BX106" s="3064" t="n"/>
      <c r="BY106" s="3133" t="n"/>
      <c r="BZ106" s="1958" t="n"/>
      <c r="CA106" s="1031" t="n"/>
      <c r="CB106" s="3063" t="n"/>
      <c r="CC106" s="3133" t="n"/>
      <c r="CD106" s="3133" t="n"/>
      <c r="CE106" s="3064" t="n"/>
      <c r="CF106" s="3064" t="n"/>
      <c r="CG106" s="3133" t="n"/>
      <c r="CH106" s="1958" t="n"/>
      <c r="CI106" s="1031" t="n"/>
      <c r="CJ106" s="3063" t="n"/>
      <c r="CK106" s="3133" t="n"/>
      <c r="CL106" s="3133" t="n"/>
      <c r="CM106" s="3064" t="n"/>
      <c r="CN106" s="3064" t="n"/>
      <c r="CO106" s="3133" t="n"/>
      <c r="CP106" s="1958" t="n"/>
      <c r="CQ106" s="938" t="n"/>
      <c r="CR106" s="3064">
        <f>+SUMIF($D$5:$CQ$5,CR$5,$D106:$CQ106)</f>
        <v/>
      </c>
      <c r="CS106" s="3064">
        <f>+SUMIF($D$5:$CQ$5,CS$5,$D106:$CQ106)</f>
        <v/>
      </c>
      <c r="CT106" s="3064">
        <f>SUMIF($D$5:$CQ$5,CT$5,$D106:$CQ106)+SUMIF($D$5:$BI$5,CR$5,$D106:$BI106)</f>
        <v/>
      </c>
      <c r="CU106" s="3064">
        <f>+CR106-CS106</f>
        <v/>
      </c>
      <c r="CV106" s="3064">
        <f>+CR106-CT106</f>
        <v/>
      </c>
      <c r="CW106" s="3064">
        <f>+SUMIF($D$5:$CQ$5,CW$5,$D106:$CQ106)</f>
        <v/>
      </c>
      <c r="CX106" s="442" t="n"/>
      <c r="CY106" s="15" t="n"/>
      <c r="CZ106" s="3273" t="n">
        <v>0</v>
      </c>
      <c r="DA106" s="3133" t="n">
        <v>0</v>
      </c>
      <c r="DB106" s="3133" t="n"/>
      <c r="DC106" s="3133" t="n"/>
      <c r="DD106" s="3133" t="n">
        <v>0</v>
      </c>
      <c r="DE106" s="1958" t="n"/>
      <c r="DF106" s="1958" t="n"/>
      <c r="DG106" s="1958" t="n"/>
      <c r="DH106" s="1958" t="n"/>
      <c r="DI106" s="3242" t="n"/>
      <c r="DJ106" s="2949" t="n"/>
      <c r="DL106" s="2949" t="n"/>
      <c r="DM106" s="2878">
        <f>(CS106-CZ106)*10^6</f>
        <v/>
      </c>
      <c r="DN106" s="2878">
        <f>(CT106-DC106)*10^6</f>
        <v/>
      </c>
      <c r="DO106" s="2878">
        <f>(CW106-DD106)*10^6</f>
        <v/>
      </c>
    </row>
    <row customFormat="1" customHeight="1" ht="15" outlineLevel="1" r="107" s="376">
      <c r="A107" s="370" t="n"/>
      <c r="B107" s="413" t="inlineStr">
        <is>
          <t>Total Data</t>
        </is>
      </c>
      <c r="C107" s="2486" t="inlineStr">
        <is>
          <t>CA100</t>
        </is>
      </c>
      <c r="D107" s="3269" t="n">
        <v>1.662363</v>
      </c>
      <c r="E107" s="3269" t="n">
        <v>0.7756110000000001</v>
      </c>
      <c r="F107" s="3269" t="n"/>
      <c r="G107" s="3269" t="n">
        <v>0.809793</v>
      </c>
      <c r="H107" s="375" t="n"/>
      <c r="I107" s="1038" t="n"/>
      <c r="J107" s="3269" t="n">
        <v>0.810283</v>
      </c>
      <c r="K107" s="3269" t="n">
        <v>0.700551870967742</v>
      </c>
      <c r="L107" s="3269" t="n"/>
      <c r="M107" s="3269" t="n">
        <v>0.755332</v>
      </c>
      <c r="N107" s="375" t="n"/>
      <c r="O107" s="3256" t="n"/>
      <c r="P107" s="3269" t="n">
        <v>0.869754</v>
      </c>
      <c r="Q107" s="3269" t="n">
        <v>0.7756110000000001</v>
      </c>
      <c r="R107" s="3269" t="n"/>
      <c r="S107" s="3269" t="n">
        <v>0.780703</v>
      </c>
      <c r="T107" s="375" t="n"/>
      <c r="U107" s="1038" t="n"/>
      <c r="V107" s="3269" t="n">
        <v>0.752026</v>
      </c>
      <c r="W107" s="3269" t="n">
        <v>0.750591290322581</v>
      </c>
      <c r="X107" s="3269" t="n">
        <v>0.841697419354839</v>
      </c>
      <c r="Y107" s="3269" t="n"/>
      <c r="Z107" s="3281" t="n"/>
      <c r="AA107" s="3269" t="n">
        <v>0.786315</v>
      </c>
      <c r="AB107" s="375" t="n"/>
      <c r="AC107" s="1038" t="n"/>
      <c r="AD107" s="3269" t="n">
        <v>0.803496</v>
      </c>
      <c r="AE107" s="3269" t="n">
        <v>0.7756110000000001</v>
      </c>
      <c r="AF107" s="3269" t="n">
        <v>0.869754</v>
      </c>
      <c r="AG107" s="3269" t="n"/>
      <c r="AH107" s="3281" t="n"/>
      <c r="AI107" s="3269" t="n">
        <v>0.770723</v>
      </c>
      <c r="AJ107" s="375" t="n"/>
      <c r="AK107" s="1038" t="n"/>
      <c r="AL107" s="3269" t="n">
        <v>0.835768</v>
      </c>
      <c r="AM107" s="3269" t="n">
        <v>0.7505912903225808</v>
      </c>
      <c r="AN107" s="3269" t="n"/>
      <c r="AO107" s="3269" t="n"/>
      <c r="AP107" s="3269" t="n"/>
      <c r="AQ107" s="3281" t="n"/>
      <c r="AR107" s="3269" t="n"/>
      <c r="AS107" s="375" t="n"/>
      <c r="AT107" s="3256" t="n"/>
      <c r="AU107" s="3281" t="n"/>
      <c r="AV107" s="3269" t="n"/>
      <c r="AW107" s="3269" t="n"/>
      <c r="AX107" s="3269" t="n"/>
      <c r="AY107" s="3269" t="n"/>
      <c r="AZ107" s="3269" t="n"/>
      <c r="BA107" s="375" t="n"/>
      <c r="BB107" s="1038" t="n"/>
      <c r="BC107" s="3281" t="n"/>
      <c r="BD107" s="3269" t="n"/>
      <c r="BE107" s="3269" t="n"/>
      <c r="BF107" s="3269" t="n"/>
      <c r="BG107" s="3269" t="n"/>
      <c r="BH107" s="3269" t="n"/>
      <c r="BI107" s="375" t="n"/>
      <c r="BJ107" s="3256" t="n"/>
      <c r="BK107" s="3281" t="n"/>
      <c r="BL107" s="3269" t="n"/>
      <c r="BM107" s="3269" t="n"/>
      <c r="BN107" s="3269" t="n"/>
      <c r="BO107" s="3269" t="n"/>
      <c r="BP107" s="3269" t="n"/>
      <c r="BQ107" s="3269" t="n"/>
      <c r="BR107" s="375" t="n"/>
      <c r="BS107" s="1038" t="n"/>
      <c r="BT107" s="3281" t="n"/>
      <c r="BU107" s="3269" t="n"/>
      <c r="BV107" s="3269" t="n"/>
      <c r="BW107" s="3269" t="n"/>
      <c r="BX107" s="3269" t="n"/>
      <c r="BY107" s="3269" t="n"/>
      <c r="BZ107" s="375" t="n"/>
      <c r="CA107" s="1034" t="n"/>
      <c r="CB107" s="3281" t="n"/>
      <c r="CC107" s="3269" t="n"/>
      <c r="CD107" s="3269" t="n"/>
      <c r="CE107" s="3269" t="n"/>
      <c r="CF107" s="3269" t="n"/>
      <c r="CG107" s="3269" t="n"/>
      <c r="CH107" s="375" t="n"/>
      <c r="CI107" s="1034" t="n"/>
      <c r="CJ107" s="3281" t="n"/>
      <c r="CK107" s="3269" t="n"/>
      <c r="CL107" s="3269" t="n"/>
      <c r="CM107" s="3269" t="n"/>
      <c r="CN107" s="3269" t="n"/>
      <c r="CO107" s="3269" t="n"/>
      <c r="CP107" s="375" t="n"/>
      <c r="CQ107" s="1038" t="n"/>
      <c r="CR107" s="3269">
        <f>+SUMIF($D$5:$CQ$5,CR$5,$D107:$CQ107)</f>
        <v/>
      </c>
      <c r="CS107" s="3269">
        <f>+SUMIF($D$5:$CQ$5,CS$5,$D107:$CQ107)</f>
        <v/>
      </c>
      <c r="CT107" s="3269">
        <f>SUMIF($D$5:$CQ$5,CT$5,$D107:$CQ107)+SUMIF($D$5:$BI$5,CR$5,$D107:$BI107)</f>
        <v/>
      </c>
      <c r="CU107" s="3269">
        <f>+CR107-CS107</f>
        <v/>
      </c>
      <c r="CV107" s="3269">
        <f>+CR107-CT107</f>
        <v/>
      </c>
      <c r="CW107" s="3269">
        <f>+SUMIF($D$5:$CQ$5,CW$5,$D107:$CQ107)</f>
        <v/>
      </c>
      <c r="CX107" s="560" t="n"/>
      <c r="CY107" s="19" t="n"/>
      <c r="CZ107" s="3282" t="n">
        <v>9.132194032258065</v>
      </c>
      <c r="DA107" s="3269" t="n">
        <v>11.0579596774194</v>
      </c>
      <c r="DB107" s="3269" t="n"/>
      <c r="DC107" s="3269" t="n"/>
      <c r="DD107" s="3269" t="n">
        <v>9.392531</v>
      </c>
      <c r="DE107" s="375" t="n"/>
      <c r="DF107" s="375" t="n"/>
      <c r="DG107" s="375" t="n"/>
      <c r="DH107" s="375">
        <f>(DC107-DD107)/DD107</f>
        <v/>
      </c>
      <c r="DI107" s="3242" t="n"/>
      <c r="DJ107" s="2949" t="n"/>
      <c r="DL107" s="2949" t="n"/>
      <c r="DM107" s="2878">
        <f>(CS107-CZ107)*10^6</f>
        <v/>
      </c>
      <c r="DN107" s="2878">
        <f>(CT107-DC107)*10^6</f>
        <v/>
      </c>
      <c r="DO107" s="2878">
        <f>(CW107-DD107)*10^6</f>
        <v/>
      </c>
    </row>
    <row customFormat="1" customHeight="1" ht="15" outlineLevel="1" r="108" s="405">
      <c r="A108" s="404" t="n"/>
      <c r="B108" s="417" t="n"/>
      <c r="C108" s="2486" t="inlineStr">
        <is>
          <t>CA101</t>
        </is>
      </c>
      <c r="D108" s="3301" t="n"/>
      <c r="E108" s="3301" t="n"/>
      <c r="F108" s="3301" t="n"/>
      <c r="G108" s="3301" t="n"/>
      <c r="H108" s="1958" t="n"/>
      <c r="I108" s="938" t="n"/>
      <c r="J108" s="3301" t="n"/>
      <c r="K108" s="3301" t="n"/>
      <c r="L108" s="3301" t="n"/>
      <c r="M108" s="3301" t="n"/>
      <c r="N108" s="1958" t="n"/>
      <c r="O108" s="3058" t="n"/>
      <c r="P108" s="3301" t="n"/>
      <c r="Q108" s="3301" t="n"/>
      <c r="R108" s="3301" t="n"/>
      <c r="S108" s="3301" t="n"/>
      <c r="T108" s="1958" t="n"/>
      <c r="U108" s="938" t="n"/>
      <c r="V108" s="3301" t="n"/>
      <c r="W108" s="3301" t="n"/>
      <c r="X108" s="3301" t="n"/>
      <c r="Y108" s="3301" t="n"/>
      <c r="Z108" s="3063" t="n"/>
      <c r="AA108" s="3301" t="n"/>
      <c r="AB108" s="1958" t="n"/>
      <c r="AC108" s="938" t="n"/>
      <c r="AD108" s="3301" t="n"/>
      <c r="AE108" s="3301" t="n"/>
      <c r="AF108" s="3301" t="n"/>
      <c r="AG108" s="3301" t="n"/>
      <c r="AH108" s="3063" t="n"/>
      <c r="AI108" s="3301" t="n"/>
      <c r="AJ108" s="1958" t="n"/>
      <c r="AK108" s="938" t="n"/>
      <c r="AL108" s="3301" t="n"/>
      <c r="AM108" s="3301" t="n"/>
      <c r="AN108" s="3301" t="n"/>
      <c r="AO108" s="3301" t="n"/>
      <c r="AP108" s="3301" t="n"/>
      <c r="AQ108" s="3063" t="n"/>
      <c r="AR108" s="3301" t="n"/>
      <c r="AS108" s="1958" t="n"/>
      <c r="AT108" s="3058" t="n"/>
      <c r="AU108" s="3302" t="n"/>
      <c r="AV108" s="3301" t="n"/>
      <c r="AW108" s="3301" t="n"/>
      <c r="AX108" s="3301" t="n"/>
      <c r="AY108" s="3301" t="n"/>
      <c r="AZ108" s="3301" t="n"/>
      <c r="BA108" s="1958" t="n"/>
      <c r="BB108" s="938" t="n"/>
      <c r="BC108" s="3302" t="n"/>
      <c r="BD108" s="3301" t="n"/>
      <c r="BE108" s="3301" t="n"/>
      <c r="BF108" s="3301" t="n"/>
      <c r="BG108" s="3301" t="n"/>
      <c r="BH108" s="3301" t="n"/>
      <c r="BI108" s="1958" t="n"/>
      <c r="BJ108" s="3058" t="n"/>
      <c r="BK108" s="3302" t="n"/>
      <c r="BL108" s="3301" t="n"/>
      <c r="BM108" s="3301" t="n"/>
      <c r="BN108" s="3301" t="n"/>
      <c r="BO108" s="3301" t="n"/>
      <c r="BP108" s="3301" t="n"/>
      <c r="BQ108" s="3301" t="n"/>
      <c r="BR108" s="1958" t="n"/>
      <c r="BS108" s="938" t="n"/>
      <c r="BT108" s="3302" t="n"/>
      <c r="BU108" s="3301" t="n"/>
      <c r="BV108" s="3301" t="n"/>
      <c r="BW108" s="3301" t="n"/>
      <c r="BX108" s="3301" t="n"/>
      <c r="BY108" s="3301" t="n"/>
      <c r="BZ108" s="1958" t="n"/>
      <c r="CA108" s="1031" t="n"/>
      <c r="CB108" s="3302" t="n"/>
      <c r="CC108" s="3301" t="n"/>
      <c r="CD108" s="3301" t="n"/>
      <c r="CE108" s="3301" t="n"/>
      <c r="CF108" s="3301" t="n"/>
      <c r="CG108" s="3301" t="n"/>
      <c r="CH108" s="1958" t="n"/>
      <c r="CI108" s="1031" t="n"/>
      <c r="CJ108" s="3302" t="n"/>
      <c r="CK108" s="3301" t="n"/>
      <c r="CL108" s="3301" t="n"/>
      <c r="CM108" s="3301" t="n"/>
      <c r="CN108" s="3301" t="n"/>
      <c r="CO108" s="3301" t="n"/>
      <c r="CP108" s="1958" t="n"/>
      <c r="CQ108" s="938" t="n"/>
      <c r="CR108" s="3301">
        <f>+SUMIF($D$5:$CQ$5,CR$5,$D108:$CQ108)</f>
        <v/>
      </c>
      <c r="CS108" s="3301">
        <f>+SUMIF($D$5:$CQ$5,CS$5,$D108:$CQ108)</f>
        <v/>
      </c>
      <c r="CT108" s="3301">
        <f>SUMIF($D$5:$CQ$5,CT$5,$D108:$CQ108)+SUMIF($D$5:$BI$5,CR$5,$D108:$BI108)</f>
        <v/>
      </c>
      <c r="CU108" s="3301">
        <f>+CR108-CS108</f>
        <v/>
      </c>
      <c r="CV108" s="3301">
        <f>+CR108-CT108</f>
        <v/>
      </c>
      <c r="CW108" s="3301">
        <f>+SUMIF($D$5:$CQ$5,CW$5,$D108:$CQ108)</f>
        <v/>
      </c>
      <c r="CX108" s="572" t="n"/>
      <c r="CY108" s="2305" t="n"/>
      <c r="CZ108" s="3303" t="n"/>
      <c r="DA108" s="3301" t="n"/>
      <c r="DB108" s="3301" t="n"/>
      <c r="DC108" s="3301" t="n"/>
      <c r="DD108" s="3301" t="n"/>
      <c r="DE108" s="403" t="n"/>
      <c r="DF108" s="403" t="n"/>
      <c r="DG108" s="403" t="n"/>
      <c r="DH108" s="403" t="n"/>
      <c r="DI108" s="3242" t="n"/>
      <c r="DJ108" s="2949" t="n"/>
      <c r="DL108" s="2949" t="n"/>
      <c r="DM108" s="2878">
        <f>(CS108-CZ108)*10^6</f>
        <v/>
      </c>
      <c r="DN108" s="2878">
        <f>(CT108-DC108)*10^6</f>
        <v/>
      </c>
      <c r="DO108" s="2878">
        <f>(CW108-DD108)*10^6</f>
        <v/>
      </c>
    </row>
    <row customFormat="1" customHeight="1" ht="15" outlineLevel="1" r="109" s="430">
      <c r="A109" s="3259" t="inlineStr">
        <is>
          <t>Business Prepaid</t>
        </is>
      </c>
      <c r="B109" s="141" t="n"/>
      <c r="C109" s="2486" t="inlineStr">
        <is>
          <t>CA102</t>
        </is>
      </c>
      <c r="D109" s="3263" t="n">
        <v>36.867669</v>
      </c>
      <c r="E109" s="3263" t="n">
        <v>42.8632462781639</v>
      </c>
      <c r="F109" s="3263" t="n"/>
      <c r="G109" s="3263" t="n">
        <v>53.166827</v>
      </c>
      <c r="H109" s="429" t="n"/>
      <c r="I109" s="1041" t="n"/>
      <c r="J109" s="3263" t="n">
        <v>32.276104</v>
      </c>
      <c r="K109" s="3263" t="n">
        <v>39.9635421649285</v>
      </c>
      <c r="L109" s="3263" t="n"/>
      <c r="M109" s="3263" t="n">
        <v>50.658937</v>
      </c>
      <c r="N109" s="429" t="n"/>
      <c r="O109" s="3290" t="n"/>
      <c r="P109" s="3263" t="n">
        <v>40.791255</v>
      </c>
      <c r="Q109" s="3263" t="n">
        <v>45.0825834756257</v>
      </c>
      <c r="R109" s="3263" t="n"/>
      <c r="S109" s="3263" t="n">
        <v>53.9300500000038</v>
      </c>
      <c r="T109" s="429" t="n"/>
      <c r="U109" s="1041" t="n"/>
      <c r="V109" s="3263" t="n">
        <v>30.31557</v>
      </c>
      <c r="W109" s="3263" t="n">
        <v>47.5860675544034</v>
      </c>
      <c r="X109" s="3263" t="n">
        <v>40.2808259713652</v>
      </c>
      <c r="Y109" s="3263" t="n"/>
      <c r="Z109" s="3291" t="n"/>
      <c r="AA109" s="3263" t="n">
        <v>45.850484</v>
      </c>
      <c r="AB109" s="429" t="n"/>
      <c r="AC109" s="1041" t="n"/>
      <c r="AD109" s="3263" t="n">
        <v>35.4181243050847</v>
      </c>
      <c r="AE109" s="3263" t="n">
        <v>29.0195925894462</v>
      </c>
      <c r="AF109" s="3263" t="n">
        <v>39.480976148611</v>
      </c>
      <c r="AG109" s="3263" t="n"/>
      <c r="AH109" s="3291" t="n"/>
      <c r="AI109" s="3263" t="n">
        <v>47.308756</v>
      </c>
      <c r="AJ109" s="429" t="n"/>
      <c r="AK109" s="1041" t="n"/>
      <c r="AL109" s="3263" t="n">
        <v>29.040173</v>
      </c>
      <c r="AM109" s="3263" t="n">
        <v>41.24419322677119</v>
      </c>
      <c r="AN109" s="3263" t="n">
        <v>39.00589464988894</v>
      </c>
      <c r="AO109" s="3263" t="n"/>
      <c r="AP109" s="3263" t="n"/>
      <c r="AQ109" s="3291" t="n"/>
      <c r="AR109" s="3263" t="n"/>
      <c r="AS109" s="429" t="n"/>
      <c r="AT109" s="3290" t="n"/>
      <c r="AU109" s="3291" t="n"/>
      <c r="AV109" s="3263" t="n"/>
      <c r="AW109" s="3263" t="n"/>
      <c r="AX109" s="3263" t="n"/>
      <c r="AY109" s="3263" t="n"/>
      <c r="AZ109" s="3263" t="n"/>
      <c r="BA109" s="429" t="n"/>
      <c r="BB109" s="1041" t="n"/>
      <c r="BC109" s="3291" t="n"/>
      <c r="BD109" s="3263" t="n"/>
      <c r="BE109" s="3263" t="n"/>
      <c r="BF109" s="3263" t="n"/>
      <c r="BG109" s="3263" t="n"/>
      <c r="BH109" s="3263" t="n"/>
      <c r="BI109" s="429" t="n"/>
      <c r="BJ109" s="3290" t="n"/>
      <c r="BK109" s="3291" t="n"/>
      <c r="BL109" s="3263" t="n"/>
      <c r="BM109" s="3263" t="n"/>
      <c r="BN109" s="3263" t="n"/>
      <c r="BO109" s="3263" t="n"/>
      <c r="BP109" s="3263" t="n"/>
      <c r="BQ109" s="3263" t="n"/>
      <c r="BR109" s="429" t="n"/>
      <c r="BS109" s="1041" t="n"/>
      <c r="BT109" s="3291" t="n"/>
      <c r="BU109" s="3263" t="n"/>
      <c r="BV109" s="3263" t="n"/>
      <c r="BW109" s="3263" t="n"/>
      <c r="BX109" s="3263" t="n"/>
      <c r="BY109" s="3263" t="n"/>
      <c r="BZ109" s="429" t="n"/>
      <c r="CA109" s="1396" t="n"/>
      <c r="CB109" s="3291" t="n"/>
      <c r="CC109" s="3263" t="n"/>
      <c r="CD109" s="3263" t="n"/>
      <c r="CE109" s="3263" t="n"/>
      <c r="CF109" s="3263" t="n"/>
      <c r="CG109" s="3263" t="n"/>
      <c r="CH109" s="429" t="n"/>
      <c r="CI109" s="1396" t="n"/>
      <c r="CJ109" s="3291" t="n"/>
      <c r="CK109" s="3263" t="n"/>
      <c r="CL109" s="3263" t="n"/>
      <c r="CM109" s="3263" t="n"/>
      <c r="CN109" s="3263" t="n"/>
      <c r="CO109" s="3263" t="n"/>
      <c r="CP109" s="429" t="n"/>
      <c r="CQ109" s="1041" t="n"/>
      <c r="CR109" s="3263">
        <f>+SUMIF($D$5:$CQ$5,CR$5,$D109:$CQ109)</f>
        <v/>
      </c>
      <c r="CS109" s="3263">
        <f>+SUMIF($D$5:$CQ$5,CS$5,$D109:$CQ109)</f>
        <v/>
      </c>
      <c r="CT109" s="3263">
        <f>SUMIF($D$5:$CQ$5,CT$5,$D109:$CQ109)+SUMIF($D$5:$BI$5,CR$5,$D109:$BI109)</f>
        <v/>
      </c>
      <c r="CU109" s="3263">
        <f>+CR109-CS109</f>
        <v/>
      </c>
      <c r="CV109" s="3263">
        <f>+CR109-CT109</f>
        <v/>
      </c>
      <c r="CW109" s="3263">
        <f>+SUMIF($D$5:$CQ$5,CW$5,$D109:$CQ109)</f>
        <v/>
      </c>
      <c r="CX109" s="562">
        <f>+CR109/CW109-1</f>
        <v/>
      </c>
      <c r="CY109" s="190" t="n"/>
      <c r="CZ109" s="3292" t="n">
        <v>469.5831314605598</v>
      </c>
      <c r="DA109" s="3263" t="n">
        <v>443.9767596258266</v>
      </c>
      <c r="DB109" s="3263" t="n"/>
      <c r="DC109" s="3263" t="n"/>
      <c r="DD109" s="3263" t="n">
        <v>537.036437000004</v>
      </c>
      <c r="DE109" s="429">
        <f>(CZ109-DD109)/DD109</f>
        <v/>
      </c>
      <c r="DF109" s="429">
        <f>(DA109-DD109)/DD109</f>
        <v/>
      </c>
      <c r="DG109" s="429">
        <f>(DB109-DD109)/DD109</f>
        <v/>
      </c>
      <c r="DH109" s="429">
        <f>(DC109-DD109)/DD109</f>
        <v/>
      </c>
      <c r="DI109" s="3242" t="n"/>
      <c r="DJ109" s="2949" t="n"/>
      <c r="DL109" s="2949" t="n"/>
      <c r="DM109" s="2878">
        <f>(CS109-CZ109)*10^6</f>
        <v/>
      </c>
      <c r="DN109" s="2878">
        <f>(CT109-DC109)*10^6</f>
        <v/>
      </c>
      <c r="DO109" s="2878">
        <f>(CW109-DD109)*10^6</f>
        <v/>
      </c>
    </row>
    <row customFormat="1" customHeight="1" ht="15" outlineLevel="1" r="110" s="424">
      <c r="A110" s="423" t="n"/>
      <c r="B110" s="365" t="inlineStr">
        <is>
          <t xml:space="preserve">    Sortant voix on net</t>
        </is>
      </c>
      <c r="C110" s="2486" t="inlineStr">
        <is>
          <t>CA103</t>
        </is>
      </c>
      <c r="D110" s="3133" t="n">
        <v>8.29844655932191</v>
      </c>
      <c r="E110" s="3133" t="n">
        <v>15.4942121173005</v>
      </c>
      <c r="F110" s="3133" t="n"/>
      <c r="G110" s="3133" t="n">
        <v>15.5457277542372</v>
      </c>
      <c r="H110" s="409" t="n"/>
      <c r="I110" s="901" t="n"/>
      <c r="J110" s="3133" t="n">
        <v>6.99878630508479</v>
      </c>
      <c r="K110" s="3133" t="n">
        <v>14.6548120294455</v>
      </c>
      <c r="L110" s="3133" t="n"/>
      <c r="M110" s="3133" t="n">
        <v>14.638469016949</v>
      </c>
      <c r="N110" s="409" t="n"/>
      <c r="O110" s="3272" t="n"/>
      <c r="P110" s="3133" t="n">
        <v>8.516021</v>
      </c>
      <c r="Q110" s="3133" t="n">
        <v>16.4261207748463</v>
      </c>
      <c r="R110" s="3133" t="n"/>
      <c r="S110" s="3133" t="n">
        <v>15.280499</v>
      </c>
      <c r="T110" s="409" t="n"/>
      <c r="U110" s="901" t="n"/>
      <c r="V110" s="3133" t="n">
        <v>-49.3817423813559</v>
      </c>
      <c r="W110" s="3133" t="n">
        <v>14.9200509148038</v>
      </c>
      <c r="X110" s="3133" t="n">
        <v>7.73248640126194</v>
      </c>
      <c r="Y110" s="3133" t="n"/>
      <c r="Z110" s="3067" t="n"/>
      <c r="AA110" s="3133" t="n">
        <v>12.3243186864406</v>
      </c>
      <c r="AB110" s="409" t="n"/>
      <c r="AC110" s="901" t="n"/>
      <c r="AD110" s="3133" t="n">
        <v>7.53113071186433</v>
      </c>
      <c r="AE110" s="3133" t="n">
        <v>15.5860251485991</v>
      </c>
      <c r="AF110" s="3133" t="n">
        <v>8.06077066198479</v>
      </c>
      <c r="AG110" s="3133" t="n"/>
      <c r="AH110" s="3067" t="n"/>
      <c r="AI110" s="3133" t="n">
        <v>12.8632242457628</v>
      </c>
      <c r="AJ110" s="409" t="n"/>
      <c r="AK110" s="901" t="n"/>
      <c r="AL110" s="3133" t="n">
        <v>7.186125</v>
      </c>
      <c r="AM110" s="3133" t="n">
        <v>15.1288571076382</v>
      </c>
      <c r="AN110" s="3133" t="n">
        <v>7.806080529333592</v>
      </c>
      <c r="AO110" s="3133" t="n"/>
      <c r="AP110" s="3133" t="n"/>
      <c r="AQ110" s="3067" t="n"/>
      <c r="AR110" s="3133" t="n"/>
      <c r="AS110" s="409" t="n"/>
      <c r="AT110" s="3272" t="n"/>
      <c r="AU110" s="3067" t="n"/>
      <c r="AV110" s="3133" t="n"/>
      <c r="AW110" s="3133" t="n"/>
      <c r="AX110" s="3133" t="n"/>
      <c r="AY110" s="3133" t="n"/>
      <c r="AZ110" s="3133" t="n"/>
      <c r="BA110" s="409" t="n"/>
      <c r="BB110" s="901" t="n"/>
      <c r="BC110" s="3067" t="n"/>
      <c r="BD110" s="3133" t="n"/>
      <c r="BE110" s="3133" t="n"/>
      <c r="BF110" s="3133" t="n"/>
      <c r="BG110" s="3133" t="n"/>
      <c r="BH110" s="3133" t="n"/>
      <c r="BI110" s="409" t="n"/>
      <c r="BJ110" s="3272" t="n"/>
      <c r="BK110" s="3067" t="n"/>
      <c r="BL110" s="3133" t="n"/>
      <c r="BM110" s="3133" t="n"/>
      <c r="BN110" s="3133" t="n"/>
      <c r="BO110" s="3133" t="n"/>
      <c r="BP110" s="3133" t="n"/>
      <c r="BQ110" s="3133" t="n"/>
      <c r="BR110" s="409" t="n"/>
      <c r="BS110" s="901" t="n"/>
      <c r="BT110" s="3067" t="n"/>
      <c r="BU110" s="3133" t="n"/>
      <c r="BV110" s="3133" t="n"/>
      <c r="BW110" s="3133" t="n"/>
      <c r="BX110" s="3133" t="n"/>
      <c r="BY110" s="3133" t="n"/>
      <c r="BZ110" s="409" t="n"/>
      <c r="CA110" s="902" t="n"/>
      <c r="CB110" s="3067" t="n"/>
      <c r="CC110" s="3133" t="n"/>
      <c r="CD110" s="3133" t="n"/>
      <c r="CE110" s="3133" t="n"/>
      <c r="CF110" s="3133" t="n"/>
      <c r="CG110" s="3133" t="n"/>
      <c r="CH110" s="409" t="n"/>
      <c r="CI110" s="902" t="n"/>
      <c r="CJ110" s="3067" t="n"/>
      <c r="CK110" s="3133" t="n"/>
      <c r="CL110" s="3133" t="n"/>
      <c r="CM110" s="3133" t="n"/>
      <c r="CN110" s="3133" t="n"/>
      <c r="CO110" s="3133" t="n"/>
      <c r="CP110" s="409" t="n"/>
      <c r="CQ110" s="901" t="n"/>
      <c r="CR110" s="3133">
        <f>+SUMIF($D$5:$CQ$5,CR$5,$D110:$CQ110)</f>
        <v/>
      </c>
      <c r="CS110" s="3133">
        <f>+SUMIF($D$5:$CQ$5,CS$5,$D110:$CQ110)</f>
        <v/>
      </c>
      <c r="CT110" s="3064">
        <f>SUMIF($D$5:$CQ$5,CT$5,$D110:$CQ110)+SUMIF($D$5:$BI$5,CR$5,$D110:$BI110)</f>
        <v/>
      </c>
      <c r="CU110" s="3133">
        <f>+CR110-CS110</f>
        <v/>
      </c>
      <c r="CV110" s="3133">
        <f>+CR110-CT110</f>
        <v/>
      </c>
      <c r="CW110" s="3133">
        <f>+SUMIF($D$5:$CQ$5,CW$5,$D110:$CQ110)</f>
        <v/>
      </c>
      <c r="CX110" s="448">
        <f>+CR110/CW110-1</f>
        <v/>
      </c>
      <c r="CY110" s="2304" t="n"/>
      <c r="CZ110" s="3273" t="n">
        <v>169.9311090157167</v>
      </c>
      <c r="DA110" s="3133" t="n">
        <v>87.13020325714945</v>
      </c>
      <c r="DB110" s="3133" t="n"/>
      <c r="DC110" s="3133" t="n"/>
      <c r="DD110" s="3133" t="n">
        <v>86.5197179915252</v>
      </c>
      <c r="DE110" s="409">
        <f>(CZ110-DD110)/DD110</f>
        <v/>
      </c>
      <c r="DF110" s="409">
        <f>(DA110-DD110)/DD110</f>
        <v/>
      </c>
      <c r="DG110" s="409">
        <f>(DB110-DD110)/DD110</f>
        <v/>
      </c>
      <c r="DH110" s="409">
        <f>(DC110-DD110)/DD110</f>
        <v/>
      </c>
      <c r="DI110" s="3242" t="n"/>
      <c r="DJ110" s="2949" t="n"/>
      <c r="DL110" s="2949" t="n"/>
      <c r="DM110" s="2878">
        <f>(CS110-CZ110)*10^6</f>
        <v/>
      </c>
      <c r="DN110" s="2878">
        <f>(CT110-DC110)*10^6</f>
        <v/>
      </c>
      <c r="DO110" s="2878">
        <f>(CW110-DD110)*10^6</f>
        <v/>
      </c>
    </row>
    <row customFormat="1" customHeight="1" ht="15" outlineLevel="1" r="111" s="424">
      <c r="A111" s="423" t="n"/>
      <c r="B111" s="365" t="inlineStr">
        <is>
          <t xml:space="preserve">    Sortant voix MTN</t>
        </is>
      </c>
      <c r="C111" s="2486" t="inlineStr">
        <is>
          <t>CA104</t>
        </is>
      </c>
      <c r="D111" s="3133" t="n">
        <v>10.5489468305086</v>
      </c>
      <c r="E111" s="3133" t="n">
        <v>13.7775844006913</v>
      </c>
      <c r="F111" s="3133" t="n"/>
      <c r="G111" s="3133" t="n">
        <v>20.473459381356</v>
      </c>
      <c r="H111" s="409" t="n"/>
      <c r="I111" s="901" t="n"/>
      <c r="J111" s="3133" t="n">
        <v>8.80913862711861</v>
      </c>
      <c r="K111" s="3133" t="n">
        <v>13.0667260951114</v>
      </c>
      <c r="L111" s="3133" t="n"/>
      <c r="M111" s="3133" t="n">
        <v>19.168755042373</v>
      </c>
      <c r="N111" s="409" t="n"/>
      <c r="O111" s="3272" t="n"/>
      <c r="P111" s="3133" t="n">
        <v>11.59688</v>
      </c>
      <c r="Q111" s="3133" t="n">
        <v>14.7439533076255</v>
      </c>
      <c r="R111" s="3133" t="n"/>
      <c r="S111" s="3133" t="n">
        <v>20.309874</v>
      </c>
      <c r="T111" s="409" t="n"/>
      <c r="U111" s="901" t="n"/>
      <c r="V111" s="3133" t="n">
        <v>64.7133358813559</v>
      </c>
      <c r="W111" s="3133" t="n">
        <v>13.2726355271283</v>
      </c>
      <c r="X111" s="3133" t="n">
        <v>12.3634722527919</v>
      </c>
      <c r="Y111" s="3133" t="n"/>
      <c r="Z111" s="3067" t="n"/>
      <c r="AA111" s="3133" t="n">
        <v>16.8994861864408</v>
      </c>
      <c r="AB111" s="409" t="n"/>
      <c r="AC111" s="901" t="n"/>
      <c r="AD111" s="3133" t="n">
        <v>10.4739441694916</v>
      </c>
      <c r="AE111" s="3133" t="n">
        <v>0.576528408884043</v>
      </c>
      <c r="AF111" s="3133" t="n">
        <v>11.8664394629084</v>
      </c>
      <c r="AG111" s="3133" t="n"/>
      <c r="AH111" s="3067" t="n"/>
      <c r="AI111" s="3133" t="n">
        <v>18.0677533220338</v>
      </c>
      <c r="AJ111" s="409" t="n"/>
      <c r="AK111" s="901" t="n"/>
      <c r="AL111" s="3313" t="n">
        <v>8.680419000000001</v>
      </c>
      <c r="AM111" s="3133" t="n">
        <v>13.27845204068571</v>
      </c>
      <c r="AN111" s="3133" t="n">
        <v>12.01633490660586</v>
      </c>
      <c r="AO111" s="3133" t="n"/>
      <c r="AP111" s="3133" t="n"/>
      <c r="AQ111" s="3067" t="n"/>
      <c r="AR111" s="3133" t="n"/>
      <c r="AS111" s="409" t="n"/>
      <c r="AT111" s="3272" t="n"/>
      <c r="AU111" s="3067" t="n"/>
      <c r="AV111" s="3133" t="n"/>
      <c r="AW111" s="3133" t="n"/>
      <c r="AX111" s="3133" t="n"/>
      <c r="AY111" s="3133" t="n"/>
      <c r="AZ111" s="3133" t="n"/>
      <c r="BA111" s="409" t="n"/>
      <c r="BB111" s="901" t="n"/>
      <c r="BC111" s="3067" t="n"/>
      <c r="BD111" s="3133" t="n"/>
      <c r="BE111" s="3133" t="n"/>
      <c r="BF111" s="3133" t="n"/>
      <c r="BG111" s="3133" t="n"/>
      <c r="BH111" s="3133" t="n"/>
      <c r="BI111" s="409" t="n"/>
      <c r="BJ111" s="3272" t="n"/>
      <c r="BK111" s="3067" t="n"/>
      <c r="BL111" s="3133" t="n"/>
      <c r="BM111" s="3133" t="n"/>
      <c r="BN111" s="3133" t="n"/>
      <c r="BO111" s="3133" t="n"/>
      <c r="BP111" s="3133" t="n"/>
      <c r="BQ111" s="3133" t="n"/>
      <c r="BR111" s="409" t="n"/>
      <c r="BS111" s="901" t="n"/>
      <c r="BT111" s="3067" t="n"/>
      <c r="BU111" s="3133" t="n"/>
      <c r="BV111" s="3133" t="n"/>
      <c r="BW111" s="3133" t="n"/>
      <c r="BX111" s="3133" t="n"/>
      <c r="BY111" s="3133" t="n"/>
      <c r="BZ111" s="409" t="n"/>
      <c r="CA111" s="902" t="n"/>
      <c r="CB111" s="3067" t="n"/>
      <c r="CC111" s="3133" t="n"/>
      <c r="CD111" s="3133" t="n"/>
      <c r="CE111" s="3133" t="n"/>
      <c r="CF111" s="3133" t="n"/>
      <c r="CG111" s="3133" t="n"/>
      <c r="CH111" s="409" t="n"/>
      <c r="CI111" s="902" t="n"/>
      <c r="CJ111" s="3067" t="n"/>
      <c r="CK111" s="3133" t="n"/>
      <c r="CL111" s="3133" t="n"/>
      <c r="CM111" s="3133" t="n"/>
      <c r="CN111" s="3133" t="n"/>
      <c r="CO111" s="3133" t="n"/>
      <c r="CP111" s="409" t="n"/>
      <c r="CQ111" s="901" t="n"/>
      <c r="CR111" s="3133">
        <f>+SUMIF($D$5:$CQ$5,CR$5,$D111:$CQ111)</f>
        <v/>
      </c>
      <c r="CS111" s="3133">
        <f>+SUMIF($D$5:$CQ$5,CS$5,$D111:$CQ111)</f>
        <v/>
      </c>
      <c r="CT111" s="3064">
        <f>SUMIF($D$5:$CQ$5,CT$5,$D111:$CQ111)+SUMIF($D$5:$BI$5,CR$5,$D111:$BI111)</f>
        <v/>
      </c>
      <c r="CU111" s="3133">
        <f>+CR111-CS111</f>
        <v/>
      </c>
      <c r="CV111" s="3133">
        <f>+CR111-CT111</f>
        <v/>
      </c>
      <c r="CW111" s="3133">
        <f>+SUMIF($D$5:$CQ$5,CW$5,$D111:$CQ111)</f>
        <v/>
      </c>
      <c r="CX111" s="448">
        <f>+CR111/CW111-1</f>
        <v/>
      </c>
      <c r="CY111" s="2304" t="n"/>
      <c r="CZ111" s="3273" t="n">
        <v>137.8631629775654</v>
      </c>
      <c r="DA111" s="3133" t="n">
        <v>129.5289555652973</v>
      </c>
      <c r="DB111" s="3133" t="n"/>
      <c r="DC111" s="3133" t="n"/>
      <c r="DD111" s="3133" t="n">
        <v>250.803667567797</v>
      </c>
      <c r="DE111" s="409">
        <f>(CZ111-DD111)/DD111</f>
        <v/>
      </c>
      <c r="DF111" s="409">
        <f>(DA111-DD111)/DD111</f>
        <v/>
      </c>
      <c r="DG111" s="409">
        <f>(DB111-DD111)/DD111</f>
        <v/>
      </c>
      <c r="DH111" s="409">
        <f>(DC111-DD111)/DD111</f>
        <v/>
      </c>
      <c r="DI111" s="3242" t="n"/>
      <c r="DJ111" s="2949" t="n"/>
      <c r="DL111" s="2949" t="n"/>
      <c r="DM111" s="2878">
        <f>(CS111-CZ111)*10^6</f>
        <v/>
      </c>
      <c r="DN111" s="2878">
        <f>(CT111-DC111)*10^6</f>
        <v/>
      </c>
      <c r="DO111" s="2878">
        <f>(CW111-DD111)*10^6</f>
        <v/>
      </c>
    </row>
    <row customFormat="1" customHeight="1" ht="15" outlineLevel="1" r="112" s="424">
      <c r="A112" s="423" t="n"/>
      <c r="B112" s="365" t="inlineStr">
        <is>
          <t xml:space="preserve">    Sortant voix GLO</t>
        </is>
      </c>
      <c r="C112" s="2486" t="inlineStr">
        <is>
          <t>CA105</t>
        </is>
      </c>
      <c r="D112" s="3133" t="n">
        <v>0</v>
      </c>
      <c r="E112" s="3133" t="n">
        <v>0</v>
      </c>
      <c r="F112" s="3133" t="n"/>
      <c r="G112" s="3133" t="n">
        <v>0</v>
      </c>
      <c r="H112" s="409" t="n"/>
      <c r="I112" s="901" t="n"/>
      <c r="J112" s="3133" t="n">
        <v>0</v>
      </c>
      <c r="K112" s="3133" t="n">
        <v>0</v>
      </c>
      <c r="L112" s="3133" t="n"/>
      <c r="M112" s="3133" t="n">
        <v>0</v>
      </c>
      <c r="N112" s="409" t="n"/>
      <c r="O112" s="3272" t="n"/>
      <c r="P112" s="3133" t="n">
        <v>0</v>
      </c>
      <c r="Q112" s="3133" t="n">
        <v>0</v>
      </c>
      <c r="R112" s="3133" t="n"/>
      <c r="S112" s="3133" t="n">
        <v>0</v>
      </c>
      <c r="T112" s="409" t="n"/>
      <c r="U112" s="901" t="n"/>
      <c r="V112" s="3133" t="n">
        <v>0</v>
      </c>
      <c r="W112" s="3133" t="n">
        <v>0</v>
      </c>
      <c r="X112" s="3133" t="n">
        <v>0</v>
      </c>
      <c r="Y112" s="3133" t="n"/>
      <c r="Z112" s="3067" t="n"/>
      <c r="AA112" s="3133" t="n">
        <v>0</v>
      </c>
      <c r="AB112" s="409" t="n"/>
      <c r="AC112" s="901" t="n"/>
      <c r="AD112" s="3133" t="n">
        <v>0</v>
      </c>
      <c r="AE112" s="3133" t="n">
        <v>0</v>
      </c>
      <c r="AF112" s="3133" t="n">
        <v>0</v>
      </c>
      <c r="AG112" s="3133" t="n"/>
      <c r="AH112" s="3067" t="n"/>
      <c r="AI112" s="3133" t="n">
        <v>0</v>
      </c>
      <c r="AJ112" s="409" t="n"/>
      <c r="AK112" s="901" t="n"/>
      <c r="AL112" s="3133" t="n"/>
      <c r="AM112" s="3133" t="n"/>
      <c r="AN112" s="3133" t="n"/>
      <c r="AO112" s="3133" t="n"/>
      <c r="AP112" s="3133" t="n"/>
      <c r="AQ112" s="3067" t="n"/>
      <c r="AR112" s="3133" t="n"/>
      <c r="AS112" s="409" t="n"/>
      <c r="AT112" s="3272" t="n"/>
      <c r="AU112" s="3067" t="n"/>
      <c r="AV112" s="3133" t="n"/>
      <c r="AW112" s="3133" t="n"/>
      <c r="AX112" s="3133" t="n"/>
      <c r="AY112" s="3133" t="n"/>
      <c r="AZ112" s="3133" t="n"/>
      <c r="BA112" s="409" t="n"/>
      <c r="BB112" s="901" t="n"/>
      <c r="BC112" s="3067" t="n"/>
      <c r="BD112" s="3133" t="n"/>
      <c r="BE112" s="3133" t="n"/>
      <c r="BF112" s="3133" t="n"/>
      <c r="BG112" s="3133" t="n"/>
      <c r="BH112" s="3133" t="n"/>
      <c r="BI112" s="409" t="n"/>
      <c r="BJ112" s="3272" t="n"/>
      <c r="BK112" s="3067" t="n"/>
      <c r="BL112" s="3133" t="n"/>
      <c r="BM112" s="3133" t="n"/>
      <c r="BN112" s="3133" t="n"/>
      <c r="BO112" s="3133" t="n"/>
      <c r="BP112" s="3133" t="n"/>
      <c r="BQ112" s="3133" t="n"/>
      <c r="BR112" s="409" t="n"/>
      <c r="BS112" s="901" t="n"/>
      <c r="BT112" s="3067" t="n"/>
      <c r="BU112" s="3133" t="n"/>
      <c r="BV112" s="3133" t="n"/>
      <c r="BW112" s="3133" t="n"/>
      <c r="BX112" s="3133" t="n"/>
      <c r="BY112" s="3133" t="n"/>
      <c r="BZ112" s="409" t="n"/>
      <c r="CA112" s="902" t="n"/>
      <c r="CB112" s="3067" t="n"/>
      <c r="CC112" s="3133" t="n"/>
      <c r="CD112" s="3133" t="n"/>
      <c r="CE112" s="3133" t="n"/>
      <c r="CF112" s="3133" t="n"/>
      <c r="CG112" s="3133" t="n"/>
      <c r="CH112" s="409" t="n"/>
      <c r="CI112" s="902" t="n"/>
      <c r="CJ112" s="3067" t="n"/>
      <c r="CK112" s="3133" t="n"/>
      <c r="CL112" s="3133" t="n"/>
      <c r="CM112" s="3133" t="n"/>
      <c r="CN112" s="3133" t="n"/>
      <c r="CO112" s="3133" t="n"/>
      <c r="CP112" s="409" t="n"/>
      <c r="CQ112" s="901" t="n"/>
      <c r="CR112" s="3133">
        <f>+SUMIF($D$5:$CQ$5,CR$5,$D112:$CQ112)</f>
        <v/>
      </c>
      <c r="CS112" s="3133">
        <f>+SUMIF($D$5:$CQ$5,CS$5,$D112:$CQ112)</f>
        <v/>
      </c>
      <c r="CT112" s="3064">
        <f>SUMIF($D$5:$CQ$5,CT$5,$D112:$CQ112)+SUMIF($D$5:$BI$5,CR$5,$D112:$BI112)</f>
        <v/>
      </c>
      <c r="CU112" s="3133">
        <f>+CR112-CS112</f>
        <v/>
      </c>
      <c r="CV112" s="3133">
        <f>+CR112-CT112</f>
        <v/>
      </c>
      <c r="CW112" s="3133">
        <f>+SUMIF($D$5:$CQ$5,CW$5,$D112:$CQ112)</f>
        <v/>
      </c>
      <c r="CX112" s="448" t="n"/>
      <c r="CY112" s="2304" t="n"/>
      <c r="CZ112" s="3273" t="n">
        <v>0</v>
      </c>
      <c r="DA112" s="3133" t="n">
        <v>0</v>
      </c>
      <c r="DB112" s="3133" t="n"/>
      <c r="DC112" s="3133" t="n"/>
      <c r="DD112" s="3133" t="n">
        <v>0</v>
      </c>
      <c r="DE112" s="409" t="n"/>
      <c r="DF112" s="409" t="n"/>
      <c r="DG112" s="409" t="n"/>
      <c r="DH112" s="409" t="n"/>
      <c r="DI112" s="3242" t="n"/>
      <c r="DJ112" s="2949" t="n"/>
      <c r="DL112" s="2949" t="n"/>
      <c r="DM112" s="2878">
        <f>(CS112-CZ112)*10^6</f>
        <v/>
      </c>
      <c r="DN112" s="2878">
        <f>(CT112-DC112)*10^6</f>
        <v/>
      </c>
      <c r="DO112" s="2878">
        <f>(CW112-DD112)*10^6</f>
        <v/>
      </c>
    </row>
    <row customFormat="1" customHeight="1" ht="15" outlineLevel="1" r="113" s="424">
      <c r="A113" s="423" t="n"/>
      <c r="B113" s="365" t="inlineStr">
        <is>
          <t xml:space="preserve">    Sortant voix BBCOM</t>
        </is>
      </c>
      <c r="C113" s="2486" t="inlineStr">
        <is>
          <t>CA106</t>
        </is>
      </c>
      <c r="D113" s="3133" t="n">
        <v>0</v>
      </c>
      <c r="E113" s="3133" t="n">
        <v>0</v>
      </c>
      <c r="F113" s="3133" t="n"/>
      <c r="G113" s="3133" t="n">
        <v>0</v>
      </c>
      <c r="H113" s="409" t="n"/>
      <c r="I113" s="901" t="n"/>
      <c r="J113" s="3133" t="n">
        <v>0</v>
      </c>
      <c r="K113" s="3133" t="n">
        <v>0</v>
      </c>
      <c r="L113" s="3133" t="n"/>
      <c r="M113" s="3133" t="n">
        <v>0</v>
      </c>
      <c r="N113" s="409" t="n"/>
      <c r="O113" s="3272" t="n"/>
      <c r="P113" s="3133" t="n">
        <v>0</v>
      </c>
      <c r="Q113" s="3133" t="n">
        <v>0</v>
      </c>
      <c r="R113" s="3133" t="n"/>
      <c r="S113" s="3133" t="n">
        <v>0</v>
      </c>
      <c r="T113" s="409" t="n"/>
      <c r="U113" s="901" t="n"/>
      <c r="V113" s="3133" t="n">
        <v>0</v>
      </c>
      <c r="W113" s="3133" t="n">
        <v>0</v>
      </c>
      <c r="X113" s="3133" t="n">
        <v>0</v>
      </c>
      <c r="Y113" s="3133" t="n"/>
      <c r="Z113" s="3067" t="n"/>
      <c r="AA113" s="3133" t="n">
        <v>0</v>
      </c>
      <c r="AB113" s="409" t="n"/>
      <c r="AC113" s="901" t="n"/>
      <c r="AD113" s="3133" t="n">
        <v>0</v>
      </c>
      <c r="AE113" s="3133" t="n">
        <v>0</v>
      </c>
      <c r="AF113" s="3133" t="n">
        <v>0</v>
      </c>
      <c r="AG113" s="3133" t="n"/>
      <c r="AH113" s="3067" t="n"/>
      <c r="AI113" s="3133" t="n">
        <v>0</v>
      </c>
      <c r="AJ113" s="409" t="n"/>
      <c r="AK113" s="901" t="n"/>
      <c r="AL113" s="3133" t="n"/>
      <c r="AM113" s="3133" t="n"/>
      <c r="AN113" s="3133" t="n"/>
      <c r="AO113" s="3133" t="n"/>
      <c r="AP113" s="3133" t="n"/>
      <c r="AQ113" s="3067" t="n"/>
      <c r="AR113" s="3133" t="n"/>
      <c r="AS113" s="409" t="n"/>
      <c r="AT113" s="3272" t="n"/>
      <c r="AU113" s="3067" t="n"/>
      <c r="AV113" s="3133" t="n"/>
      <c r="AW113" s="3133" t="n"/>
      <c r="AX113" s="3133" t="n"/>
      <c r="AY113" s="3133" t="n"/>
      <c r="AZ113" s="3133" t="n"/>
      <c r="BA113" s="409" t="n"/>
      <c r="BB113" s="901" t="n"/>
      <c r="BC113" s="3067" t="n"/>
      <c r="BD113" s="3133" t="n"/>
      <c r="BE113" s="3133" t="n"/>
      <c r="BF113" s="3133" t="n"/>
      <c r="BG113" s="3133" t="n"/>
      <c r="BH113" s="3133" t="n"/>
      <c r="BI113" s="409" t="n"/>
      <c r="BJ113" s="3272" t="n"/>
      <c r="BK113" s="3067" t="n"/>
      <c r="BL113" s="3133" t="n"/>
      <c r="BM113" s="3133" t="n"/>
      <c r="BN113" s="3133" t="n"/>
      <c r="BO113" s="3133" t="n"/>
      <c r="BP113" s="3133" t="n"/>
      <c r="BQ113" s="3133" t="n"/>
      <c r="BR113" s="409" t="n"/>
      <c r="BS113" s="901" t="n"/>
      <c r="BT113" s="3067" t="n"/>
      <c r="BU113" s="3133" t="n"/>
      <c r="BV113" s="3133" t="n"/>
      <c r="BW113" s="3133" t="n"/>
      <c r="BX113" s="3133" t="n"/>
      <c r="BY113" s="3133" t="n"/>
      <c r="BZ113" s="409" t="n"/>
      <c r="CA113" s="902" t="n"/>
      <c r="CB113" s="3067" t="n"/>
      <c r="CC113" s="3133" t="n"/>
      <c r="CD113" s="3133" t="n"/>
      <c r="CE113" s="3133" t="n"/>
      <c r="CF113" s="3133" t="n"/>
      <c r="CG113" s="3133" t="n"/>
      <c r="CH113" s="409" t="n"/>
      <c r="CI113" s="902" t="n"/>
      <c r="CJ113" s="3067" t="n"/>
      <c r="CK113" s="3133" t="n"/>
      <c r="CL113" s="3133" t="n"/>
      <c r="CM113" s="3133" t="n"/>
      <c r="CN113" s="3133" t="n"/>
      <c r="CO113" s="3133" t="n"/>
      <c r="CP113" s="409" t="n"/>
      <c r="CQ113" s="901" t="n"/>
      <c r="CR113" s="3133">
        <f>+SUMIF($D$5:$CQ$5,CR$5,$D113:$CQ113)</f>
        <v/>
      </c>
      <c r="CS113" s="3133">
        <f>+SUMIF($D$5:$CQ$5,CS$5,$D113:$CQ113)</f>
        <v/>
      </c>
      <c r="CT113" s="3064">
        <f>SUMIF($D$5:$CQ$5,CT$5,$D113:$CQ113)+SUMIF($D$5:$BI$5,CR$5,$D113:$BI113)</f>
        <v/>
      </c>
      <c r="CU113" s="3133">
        <f>+CR113-CS113</f>
        <v/>
      </c>
      <c r="CV113" s="3133">
        <f>+CR113-CT113</f>
        <v/>
      </c>
      <c r="CW113" s="3133">
        <f>+SUMIF($D$5:$CQ$5,CW$5,$D113:$CQ113)</f>
        <v/>
      </c>
      <c r="CX113" s="448" t="n"/>
      <c r="CY113" s="2304" t="n"/>
      <c r="CZ113" s="3273" t="n">
        <v>0</v>
      </c>
      <c r="DA113" s="3133" t="n">
        <v>0</v>
      </c>
      <c r="DB113" s="3133" t="n"/>
      <c r="DC113" s="3133" t="n"/>
      <c r="DD113" s="3133" t="n">
        <v>0</v>
      </c>
      <c r="DE113" s="409" t="n"/>
      <c r="DF113" s="409" t="n"/>
      <c r="DG113" s="409" t="n"/>
      <c r="DH113" s="409" t="n"/>
      <c r="DI113" s="3242" t="n"/>
      <c r="DJ113" s="2949" t="n"/>
      <c r="DL113" s="2949" t="n"/>
      <c r="DM113" s="2878">
        <f>(CS113-CZ113)*10^6</f>
        <v/>
      </c>
      <c r="DN113" s="2878">
        <f>(CT113-DC113)*10^6</f>
        <v/>
      </c>
      <c r="DO113" s="2878">
        <f>(CW113-DD113)*10^6</f>
        <v/>
      </c>
    </row>
    <row customFormat="1" customHeight="1" ht="15" outlineLevel="1" r="114" s="424">
      <c r="A114" s="423" t="n"/>
      <c r="B114" s="365" t="inlineStr">
        <is>
          <t xml:space="preserve">    Sortant voix LIBERCOM</t>
        </is>
      </c>
      <c r="C114" s="2486" t="inlineStr">
        <is>
          <t>CA107</t>
        </is>
      </c>
      <c r="D114" s="3133" t="n">
        <v>0</v>
      </c>
      <c r="E114" s="3133" t="n">
        <v>0</v>
      </c>
      <c r="F114" s="3133" t="n"/>
      <c r="G114" s="3133" t="n">
        <v>0</v>
      </c>
      <c r="H114" s="409" t="n"/>
      <c r="I114" s="901" t="n"/>
      <c r="J114" s="3133" t="n">
        <v>0</v>
      </c>
      <c r="K114" s="3133" t="n">
        <v>0</v>
      </c>
      <c r="L114" s="3133" t="n"/>
      <c r="M114" s="3133" t="n">
        <v>0</v>
      </c>
      <c r="N114" s="409" t="n"/>
      <c r="O114" s="3272" t="n"/>
      <c r="P114" s="3133" t="n">
        <v>0</v>
      </c>
      <c r="Q114" s="3133" t="n">
        <v>0</v>
      </c>
      <c r="R114" s="3133" t="n"/>
      <c r="S114" s="3133" t="n">
        <v>0</v>
      </c>
      <c r="T114" s="409" t="n"/>
      <c r="U114" s="901" t="n"/>
      <c r="V114" s="3133" t="n">
        <v>0</v>
      </c>
      <c r="W114" s="3133" t="n">
        <v>0</v>
      </c>
      <c r="X114" s="3133" t="n">
        <v>0</v>
      </c>
      <c r="Y114" s="3133" t="n"/>
      <c r="Z114" s="3067" t="n"/>
      <c r="AA114" s="3133" t="n">
        <v>0</v>
      </c>
      <c r="AB114" s="409" t="n"/>
      <c r="AC114" s="901" t="n"/>
      <c r="AD114" s="3133" t="n">
        <v>0</v>
      </c>
      <c r="AE114" s="3133" t="n">
        <v>0</v>
      </c>
      <c r="AF114" s="3133" t="n">
        <v>0</v>
      </c>
      <c r="AG114" s="3133" t="n"/>
      <c r="AH114" s="3067" t="n"/>
      <c r="AI114" s="3133" t="n">
        <v>0</v>
      </c>
      <c r="AJ114" s="409" t="n"/>
      <c r="AK114" s="901" t="n"/>
      <c r="AL114" s="3133" t="n"/>
      <c r="AM114" s="3133" t="n"/>
      <c r="AN114" s="3133" t="n"/>
      <c r="AO114" s="3133" t="n"/>
      <c r="AP114" s="3133" t="n"/>
      <c r="AQ114" s="3067" t="n"/>
      <c r="AR114" s="3133" t="n"/>
      <c r="AS114" s="409" t="n"/>
      <c r="AT114" s="3272" t="n"/>
      <c r="AU114" s="3067" t="n"/>
      <c r="AV114" s="3133" t="n"/>
      <c r="AW114" s="3133" t="n"/>
      <c r="AX114" s="3133" t="n"/>
      <c r="AY114" s="3133" t="n"/>
      <c r="AZ114" s="3133" t="n"/>
      <c r="BA114" s="409" t="n"/>
      <c r="BB114" s="901" t="n"/>
      <c r="BC114" s="3067" t="n"/>
      <c r="BD114" s="3133" t="n"/>
      <c r="BE114" s="3133" t="n"/>
      <c r="BF114" s="3133" t="n"/>
      <c r="BG114" s="3133" t="n"/>
      <c r="BH114" s="3133" t="n"/>
      <c r="BI114" s="409" t="n"/>
      <c r="BJ114" s="3272" t="n"/>
      <c r="BK114" s="3067" t="n"/>
      <c r="BL114" s="3133" t="n"/>
      <c r="BM114" s="3133" t="n"/>
      <c r="BN114" s="3133" t="n"/>
      <c r="BO114" s="3133" t="n"/>
      <c r="BP114" s="3133" t="n"/>
      <c r="BQ114" s="3133" t="n"/>
      <c r="BR114" s="409" t="n"/>
      <c r="BS114" s="901" t="n"/>
      <c r="BT114" s="3067" t="n"/>
      <c r="BU114" s="3133" t="n"/>
      <c r="BV114" s="3133" t="n"/>
      <c r="BW114" s="3133" t="n"/>
      <c r="BX114" s="3133" t="n"/>
      <c r="BY114" s="3133" t="n"/>
      <c r="BZ114" s="409" t="n"/>
      <c r="CA114" s="902" t="n"/>
      <c r="CB114" s="3067" t="n"/>
      <c r="CC114" s="3133" t="n"/>
      <c r="CD114" s="3133" t="n"/>
      <c r="CE114" s="3133" t="n"/>
      <c r="CF114" s="3133" t="n"/>
      <c r="CG114" s="3133" t="n"/>
      <c r="CH114" s="409" t="n"/>
      <c r="CI114" s="902" t="n"/>
      <c r="CJ114" s="3067" t="n"/>
      <c r="CK114" s="3133" t="n"/>
      <c r="CL114" s="3133" t="n"/>
      <c r="CM114" s="3133" t="n"/>
      <c r="CN114" s="3133" t="n"/>
      <c r="CO114" s="3133" t="n"/>
      <c r="CP114" s="409" t="n"/>
      <c r="CQ114" s="901" t="n"/>
      <c r="CR114" s="3133">
        <f>+SUMIF($D$5:$CQ$5,CR$5,$D114:$CQ114)</f>
        <v/>
      </c>
      <c r="CS114" s="3133">
        <f>+SUMIF($D$5:$CQ$5,CS$5,$D114:$CQ114)</f>
        <v/>
      </c>
      <c r="CT114" s="3064">
        <f>SUMIF($D$5:$CQ$5,CT$5,$D114:$CQ114)+SUMIF($D$5:$BI$5,CR$5,$D114:$BI114)</f>
        <v/>
      </c>
      <c r="CU114" s="3133">
        <f>+CR114-CS114</f>
        <v/>
      </c>
      <c r="CV114" s="3133">
        <f>+CR114-CT114</f>
        <v/>
      </c>
      <c r="CW114" s="3133">
        <f>+SUMIF($D$5:$CQ$5,CW$5,$D114:$CQ114)</f>
        <v/>
      </c>
      <c r="CX114" s="448" t="n"/>
      <c r="CY114" s="2304" t="n"/>
      <c r="CZ114" s="3273" t="n">
        <v>0</v>
      </c>
      <c r="DA114" s="3133" t="n">
        <v>0</v>
      </c>
      <c r="DB114" s="3133" t="n"/>
      <c r="DC114" s="3133" t="n"/>
      <c r="DD114" s="3133" t="n">
        <v>0</v>
      </c>
      <c r="DE114" s="409" t="n"/>
      <c r="DF114" s="409" t="n"/>
      <c r="DG114" s="409" t="n"/>
      <c r="DH114" s="409" t="n"/>
      <c r="DI114" s="3242" t="n"/>
      <c r="DJ114" s="2949" t="n"/>
      <c r="DL114" s="2949" t="n"/>
      <c r="DM114" s="2878">
        <f>(CS114-CZ114)*10^6</f>
        <v/>
      </c>
      <c r="DN114" s="2878">
        <f>(CT114-DC114)*10^6</f>
        <v/>
      </c>
      <c r="DO114" s="2878">
        <f>(CW114-DD114)*10^6</f>
        <v/>
      </c>
    </row>
    <row customFormat="1" customHeight="1" ht="15" outlineLevel="1" r="115" s="424">
      <c r="A115" s="423" t="n"/>
      <c r="B115" s="365" t="inlineStr">
        <is>
          <t xml:space="preserve">    Sortant voix BTSA</t>
        </is>
      </c>
      <c r="C115" s="2486" t="inlineStr">
        <is>
          <t>CA108</t>
        </is>
      </c>
      <c r="D115" s="3133" t="n">
        <v>2.37918716949153</v>
      </c>
      <c r="E115" s="3133" t="n">
        <v>0.485263005738067</v>
      </c>
      <c r="F115" s="3133" t="n"/>
      <c r="G115" s="3133" t="n">
        <v>0.487178516949153</v>
      </c>
      <c r="H115" s="409" t="n"/>
      <c r="I115" s="901" t="n"/>
      <c r="J115" s="3133" t="n">
        <v>2.22937256779661</v>
      </c>
      <c r="K115" s="3133" t="n">
        <v>0.467913424677451</v>
      </c>
      <c r="L115" s="3133" t="n"/>
      <c r="M115" s="3133" t="n">
        <v>0.494938449152542</v>
      </c>
      <c r="N115" s="409" t="n"/>
      <c r="O115" s="3272" t="n"/>
      <c r="P115" s="3133" t="n">
        <v>4.368564</v>
      </c>
      <c r="Q115" s="3133" t="n">
        <v>0.538972541913434</v>
      </c>
      <c r="R115" s="3133" t="n"/>
      <c r="S115" s="3133" t="n">
        <v>0.847077</v>
      </c>
      <c r="T115" s="409" t="n"/>
      <c r="U115" s="901" t="n"/>
      <c r="V115" s="3133" t="n">
        <v>1.02232551694915</v>
      </c>
      <c r="W115" s="3133" t="n">
        <v>0.469847855339723</v>
      </c>
      <c r="X115" s="3133" t="n">
        <v>2.51282255285669</v>
      </c>
      <c r="Y115" s="3133" t="n"/>
      <c r="Z115" s="3067" t="n"/>
      <c r="AA115" s="3133" t="n">
        <v>0.269696796610169</v>
      </c>
      <c r="AB115" s="409" t="n"/>
      <c r="AC115" s="901" t="n"/>
      <c r="AD115" s="3133" t="n">
        <v>2.7401096779661</v>
      </c>
      <c r="AE115" s="3133" t="n">
        <v>0.0206082936123343</v>
      </c>
      <c r="AF115" s="3133" t="n">
        <v>3.15284597384213</v>
      </c>
      <c r="AG115" s="3133" t="n"/>
      <c r="AH115" s="3067" t="n"/>
      <c r="AI115" s="3133" t="n">
        <v>0.602296313559322</v>
      </c>
      <c r="AJ115" s="409" t="n"/>
      <c r="AK115" s="901" t="n"/>
      <c r="AL115" s="3133" t="n">
        <v>4.30354</v>
      </c>
      <c r="AM115" s="3133" t="n">
        <v>0.4763916138029092</v>
      </c>
      <c r="AN115" s="3133" t="n">
        <v>3.310478580412423</v>
      </c>
      <c r="AO115" s="3133" t="n"/>
      <c r="AP115" s="3133" t="n"/>
      <c r="AQ115" s="3067" t="n"/>
      <c r="AR115" s="3133" t="n"/>
      <c r="AS115" s="409" t="n"/>
      <c r="AT115" s="3272" t="n"/>
      <c r="AU115" s="3067" t="n"/>
      <c r="AV115" s="3133" t="n"/>
      <c r="AW115" s="3133" t="n"/>
      <c r="AX115" s="3133" t="n"/>
      <c r="AY115" s="3133" t="n"/>
      <c r="AZ115" s="3133" t="n"/>
      <c r="BA115" s="409" t="n"/>
      <c r="BB115" s="901" t="n"/>
      <c r="BC115" s="3067" t="n"/>
      <c r="BD115" s="3133" t="n"/>
      <c r="BE115" s="3133" t="n"/>
      <c r="BF115" s="3133" t="n"/>
      <c r="BG115" s="3133" t="n"/>
      <c r="BH115" s="3133" t="n"/>
      <c r="BI115" s="409" t="n"/>
      <c r="BJ115" s="3272" t="n"/>
      <c r="BK115" s="3067" t="n"/>
      <c r="BL115" s="3133" t="n"/>
      <c r="BM115" s="3133" t="n"/>
      <c r="BN115" s="3133" t="n"/>
      <c r="BO115" s="3133" t="n"/>
      <c r="BP115" s="3133" t="n"/>
      <c r="BQ115" s="3133" t="n"/>
      <c r="BR115" s="409" t="n"/>
      <c r="BS115" s="901" t="n"/>
      <c r="BT115" s="3067" t="n"/>
      <c r="BU115" s="3133" t="n"/>
      <c r="BV115" s="3133" t="n"/>
      <c r="BW115" s="3133" t="n"/>
      <c r="BX115" s="3133" t="n"/>
      <c r="BY115" s="3133" t="n"/>
      <c r="BZ115" s="409" t="n"/>
      <c r="CA115" s="902" t="n"/>
      <c r="CB115" s="3067" t="n"/>
      <c r="CC115" s="3133" t="n"/>
      <c r="CD115" s="3133" t="n"/>
      <c r="CE115" s="3133" t="n"/>
      <c r="CF115" s="3133" t="n"/>
      <c r="CG115" s="3133" t="n"/>
      <c r="CH115" s="409" t="n"/>
      <c r="CI115" s="902" t="n"/>
      <c r="CJ115" s="3067" t="n"/>
      <c r="CK115" s="3133" t="n"/>
      <c r="CL115" s="3133" t="n"/>
      <c r="CM115" s="3133" t="n"/>
      <c r="CN115" s="3133" t="n"/>
      <c r="CO115" s="3133" t="n"/>
      <c r="CP115" s="409" t="n"/>
      <c r="CQ115" s="901" t="n"/>
      <c r="CR115" s="3133">
        <f>+SUMIF($D$5:$CQ$5,CR$5,$D115:$CQ115)</f>
        <v/>
      </c>
      <c r="CS115" s="3133">
        <f>+SUMIF($D$5:$CQ$5,CS$5,$D115:$CQ115)</f>
        <v/>
      </c>
      <c r="CT115" s="3064">
        <f>SUMIF($D$5:$CQ$5,CT$5,$D115:$CQ115)+SUMIF($D$5:$BI$5,CR$5,$D115:$BI115)</f>
        <v/>
      </c>
      <c r="CU115" s="3133">
        <f>+CR115-CS115</f>
        <v/>
      </c>
      <c r="CV115" s="3133">
        <f>+CR115-CT115</f>
        <v/>
      </c>
      <c r="CW115" s="3133">
        <f>+SUMIF($D$5:$CQ$5,CW$5,$D115:$CQ115)</f>
        <v/>
      </c>
      <c r="CX115" s="448">
        <f>+CR115/CW115-1</f>
        <v/>
      </c>
      <c r="CY115" s="2304" t="n"/>
      <c r="CZ115" s="3273" t="n">
        <v>4.935398181316118</v>
      </c>
      <c r="DA115" s="3133" t="n">
        <v>34.65960176250846</v>
      </c>
      <c r="DB115" s="3133" t="n"/>
      <c r="DC115" s="3133" t="n"/>
      <c r="DD115" s="3133" t="n">
        <v>7.6771923220339</v>
      </c>
      <c r="DE115" s="409">
        <f>(CZ115-DD115)/DD115</f>
        <v/>
      </c>
      <c r="DF115" s="409">
        <f>(DA115-DD115)/DD115</f>
        <v/>
      </c>
      <c r="DG115" s="409">
        <f>(DB115-DD115)/DD115</f>
        <v/>
      </c>
      <c r="DH115" s="409">
        <f>(DC115-DD115)/DD115</f>
        <v/>
      </c>
      <c r="DI115" s="3242" t="n"/>
      <c r="DJ115" s="2949" t="n"/>
      <c r="DL115" s="2949" t="n"/>
      <c r="DM115" s="2878">
        <f>(CS115-CZ115)*10^6</f>
        <v/>
      </c>
      <c r="DN115" s="2878">
        <f>(CT115-DC115)*10^6</f>
        <v/>
      </c>
      <c r="DO115" s="2878">
        <f>(CW115-DD115)*10^6</f>
        <v/>
      </c>
    </row>
    <row customFormat="1" customHeight="1" ht="15" outlineLevel="1" r="116" s="424">
      <c r="A116" s="423" t="n"/>
      <c r="B116" s="365" t="inlineStr">
        <is>
          <t xml:space="preserve">    Sortant voix INTERNATIONAL</t>
        </is>
      </c>
      <c r="C116" s="2486" t="inlineStr">
        <is>
          <t>CA109</t>
        </is>
      </c>
      <c r="D116" s="3133" t="n">
        <v>1.59927744067797</v>
      </c>
      <c r="E116" s="3133" t="n">
        <v>2.17550975493785</v>
      </c>
      <c r="F116" s="3133" t="n"/>
      <c r="G116" s="3133" t="n">
        <v>2.23994834745763</v>
      </c>
      <c r="H116" s="409" t="n"/>
      <c r="I116" s="901" t="n"/>
      <c r="J116" s="3133" t="n">
        <v>1.2917445</v>
      </c>
      <c r="K116" s="3133" t="n">
        <v>2.02804692945332</v>
      </c>
      <c r="L116" s="3133" t="n"/>
      <c r="M116" s="3133" t="n">
        <v>2.08519149152542</v>
      </c>
      <c r="N116" s="409" t="n"/>
      <c r="O116" s="3272" t="n"/>
      <c r="P116" s="3133" t="n">
        <v>1.359452</v>
      </c>
      <c r="Q116" s="3133" t="n">
        <v>2.42249801162651</v>
      </c>
      <c r="R116" s="3133" t="n"/>
      <c r="S116" s="3133" t="n">
        <v>2.277933</v>
      </c>
      <c r="T116" s="409" t="n"/>
      <c r="U116" s="901" t="n"/>
      <c r="V116" s="3133" t="n">
        <v>3.05807898305085</v>
      </c>
      <c r="W116" s="3133" t="n">
        <v>2.00897919887003</v>
      </c>
      <c r="X116" s="3133" t="n">
        <v>1.1269977175431</v>
      </c>
      <c r="Y116" s="3133" t="n"/>
      <c r="Z116" s="3067" t="n"/>
      <c r="AA116" s="3133" t="n">
        <v>2.05466233050848</v>
      </c>
      <c r="AB116" s="409" t="n"/>
      <c r="AC116" s="901" t="n"/>
      <c r="AD116" s="3133" t="n">
        <v>1.44852874576271</v>
      </c>
      <c r="AE116" s="3133" t="n">
        <v>1.94445284553181</v>
      </c>
      <c r="AF116" s="3133" t="n">
        <v>1.08852233563022</v>
      </c>
      <c r="AG116" s="3133" t="n"/>
      <c r="AH116" s="3067" t="n"/>
      <c r="AI116" s="3133" t="n">
        <v>1.99786111864407</v>
      </c>
      <c r="AJ116" s="409" t="n"/>
      <c r="AK116" s="901" t="n"/>
      <c r="AL116" s="3133" t="n">
        <v>1.442387</v>
      </c>
      <c r="AM116" s="3133" t="n">
        <v>1.886434070527426</v>
      </c>
      <c r="AN116" s="3133" t="n">
        <v>1.053579409636598</v>
      </c>
      <c r="AO116" s="3133" t="n"/>
      <c r="AP116" s="3133" t="n"/>
      <c r="AQ116" s="3067" t="n"/>
      <c r="AR116" s="3133" t="n"/>
      <c r="AS116" s="409" t="n"/>
      <c r="AT116" s="3272" t="n"/>
      <c r="AU116" s="3067" t="n"/>
      <c r="AV116" s="3133" t="n"/>
      <c r="AW116" s="3133" t="n"/>
      <c r="AX116" s="3133" t="n"/>
      <c r="AY116" s="3133" t="n"/>
      <c r="AZ116" s="3133" t="n"/>
      <c r="BA116" s="409" t="n"/>
      <c r="BB116" s="901" t="n"/>
      <c r="BC116" s="3067" t="n"/>
      <c r="BD116" s="3133" t="n"/>
      <c r="BE116" s="3133" t="n"/>
      <c r="BF116" s="3133" t="n"/>
      <c r="BG116" s="3133" t="n"/>
      <c r="BH116" s="3133" t="n"/>
      <c r="BI116" s="409" t="n"/>
      <c r="BJ116" s="3272" t="n"/>
      <c r="BK116" s="3067" t="n"/>
      <c r="BL116" s="3133" t="n"/>
      <c r="BM116" s="3133" t="n"/>
      <c r="BN116" s="3133" t="n"/>
      <c r="BO116" s="3133" t="n"/>
      <c r="BP116" s="3133" t="n"/>
      <c r="BQ116" s="3133" t="n"/>
      <c r="BR116" s="409" t="n"/>
      <c r="BS116" s="901" t="n"/>
      <c r="BT116" s="3067" t="n"/>
      <c r="BU116" s="3133" t="n"/>
      <c r="BV116" s="3133" t="n"/>
      <c r="BW116" s="3133" t="n"/>
      <c r="BX116" s="3133" t="n"/>
      <c r="BY116" s="3133" t="n"/>
      <c r="BZ116" s="409" t="n"/>
      <c r="CA116" s="902" t="n"/>
      <c r="CB116" s="3067" t="n"/>
      <c r="CC116" s="3133" t="n"/>
      <c r="CD116" s="3133" t="n"/>
      <c r="CE116" s="3133" t="n"/>
      <c r="CF116" s="3133" t="n"/>
      <c r="CG116" s="3133" t="n"/>
      <c r="CH116" s="409" t="n"/>
      <c r="CI116" s="902" t="n"/>
      <c r="CJ116" s="3067" t="n"/>
      <c r="CK116" s="3133" t="n"/>
      <c r="CL116" s="3133" t="n"/>
      <c r="CM116" s="3133" t="n"/>
      <c r="CN116" s="3133" t="n"/>
      <c r="CO116" s="3133" t="n"/>
      <c r="CP116" s="409" t="n"/>
      <c r="CQ116" s="901" t="n"/>
      <c r="CR116" s="3133">
        <f>+SUMIF($D$5:$CQ$5,CR$5,$D116:$CQ116)</f>
        <v/>
      </c>
      <c r="CS116" s="3133">
        <f>+SUMIF($D$5:$CQ$5,CS$5,$D116:$CQ116)</f>
        <v/>
      </c>
      <c r="CT116" s="3064">
        <f>SUMIF($D$5:$CQ$5,CT$5,$D116:$CQ116)+SUMIF($D$5:$BI$5,CR$5,$D116:$BI116)</f>
        <v/>
      </c>
      <c r="CU116" s="3133">
        <f>+CR116-CS116</f>
        <v/>
      </c>
      <c r="CV116" s="3133">
        <f>+CR116-CT116</f>
        <v/>
      </c>
      <c r="CW116" s="3133">
        <f>+SUMIF($D$5:$CQ$5,CW$5,$D116:$CQ116)</f>
        <v/>
      </c>
      <c r="CX116" s="448">
        <f>+CR116/CW116-1</f>
        <v/>
      </c>
      <c r="CY116" s="2304" t="n"/>
      <c r="CZ116" s="3273" t="n">
        <v>22.41372772426998</v>
      </c>
      <c r="DA116" s="3133" t="n">
        <v>13.02194204962422</v>
      </c>
      <c r="DB116" s="3133" t="n"/>
      <c r="DC116" s="3133" t="n"/>
      <c r="DD116" s="3133" t="n">
        <v>25.1786331186441</v>
      </c>
      <c r="DE116" s="409">
        <f>(CZ116-DD116)/DD116</f>
        <v/>
      </c>
      <c r="DF116" s="409">
        <f>(DA116-DD116)/DD116</f>
        <v/>
      </c>
      <c r="DG116" s="409">
        <f>(DB116-DD116)/DD116</f>
        <v/>
      </c>
      <c r="DH116" s="409">
        <f>(DC116-DD116)/DD116</f>
        <v/>
      </c>
      <c r="DI116" s="3242" t="n"/>
      <c r="DJ116" s="2949" t="n"/>
      <c r="DL116" s="2949" t="n"/>
      <c r="DM116" s="2878">
        <f>(CS116-CZ116)*10^6</f>
        <v/>
      </c>
      <c r="DN116" s="2878">
        <f>(CT116-DC116)*10^6</f>
        <v/>
      </c>
      <c r="DO116" s="2878">
        <f>(CW116-DD116)*10^6</f>
        <v/>
      </c>
    </row>
    <row customFormat="1" customHeight="1" ht="15" outlineLevel="1" r="117" s="424">
      <c r="A117" s="423" t="n"/>
      <c r="B117" s="365" t="inlineStr">
        <is>
          <t xml:space="preserve">    Sortant voix roaming</t>
        </is>
      </c>
      <c r="C117" s="2486" t="inlineStr">
        <is>
          <t>CA110</t>
        </is>
      </c>
      <c r="D117" s="3133" t="n">
        <v>0.515021</v>
      </c>
      <c r="E117" s="3133" t="n">
        <v>0.0812511355631233</v>
      </c>
      <c r="F117" s="3133" t="n"/>
      <c r="G117" s="3133" t="n">
        <v>0.767775</v>
      </c>
      <c r="H117" s="409" t="n"/>
      <c r="I117" s="901" t="n"/>
      <c r="J117" s="3133" t="n">
        <v>0.715157</v>
      </c>
      <c r="K117" s="3133" t="n">
        <v>0.07362283361085289</v>
      </c>
      <c r="L117" s="3133" t="n"/>
      <c r="M117" s="3133" t="n">
        <v>0.92865</v>
      </c>
      <c r="N117" s="409" t="n"/>
      <c r="O117" s="3272" t="n"/>
      <c r="P117" s="3133" t="n">
        <v>2.441761</v>
      </c>
      <c r="Q117" s="3133" t="n">
        <v>0.0817708531466224</v>
      </c>
      <c r="R117" s="3133" t="n"/>
      <c r="S117" s="3133" t="n">
        <v>2.244028</v>
      </c>
      <c r="T117" s="409" t="n"/>
      <c r="U117" s="901" t="n"/>
      <c r="V117" s="3275" t="n">
        <v>-0.617345</v>
      </c>
      <c r="W117" s="3133" t="n">
        <v>0.0794055162945333</v>
      </c>
      <c r="X117" s="3133" t="n">
        <v>2.3702952463091</v>
      </c>
      <c r="Y117" s="3133" t="n"/>
      <c r="Z117" s="3067" t="n"/>
      <c r="AA117" s="3133" t="n">
        <v>-0.179823</v>
      </c>
      <c r="AB117" s="409" t="n"/>
      <c r="AC117" s="901" t="n"/>
      <c r="AD117" s="3275" t="n">
        <v>1.109398</v>
      </c>
      <c r="AE117" s="3133" t="n">
        <v>0.0823988452266838</v>
      </c>
      <c r="AF117" s="3133" t="n">
        <v>2.45451239612037</v>
      </c>
      <c r="AG117" s="3133" t="n"/>
      <c r="AH117" s="3067" t="n"/>
      <c r="AI117" s="3133" t="n">
        <v>1.151825</v>
      </c>
      <c r="AJ117" s="409" t="n"/>
      <c r="AK117" s="901" t="n"/>
      <c r="AL117" s="3275" t="n">
        <v>2.178477</v>
      </c>
      <c r="AM117" s="3133" t="n">
        <v>0.08011803233642727</v>
      </c>
      <c r="AN117" s="3133" t="n">
        <v>2.38100382379496</v>
      </c>
      <c r="AO117" s="3133" t="n"/>
      <c r="AP117" s="3133" t="n"/>
      <c r="AQ117" s="3067" t="n"/>
      <c r="AR117" s="3133" t="n"/>
      <c r="AS117" s="409" t="n"/>
      <c r="AT117" s="3272" t="n"/>
      <c r="AU117" s="3085" t="n"/>
      <c r="AV117" s="3133" t="n"/>
      <c r="AW117" s="3133" t="n"/>
      <c r="AX117" s="3133" t="n"/>
      <c r="AY117" s="3133" t="n"/>
      <c r="AZ117" s="3133" t="n"/>
      <c r="BA117" s="409" t="n"/>
      <c r="BB117" s="901" t="n"/>
      <c r="BC117" s="3085" t="n"/>
      <c r="BD117" s="3133" t="n"/>
      <c r="BE117" s="3133" t="n"/>
      <c r="BF117" s="3133" t="n"/>
      <c r="BG117" s="3133" t="n"/>
      <c r="BH117" s="3133" t="n"/>
      <c r="BI117" s="409" t="n"/>
      <c r="BJ117" s="3272" t="n"/>
      <c r="BK117" s="3085" t="n"/>
      <c r="BL117" s="3133" t="n"/>
      <c r="BM117" s="3133" t="n"/>
      <c r="BN117" s="3133" t="n"/>
      <c r="BO117" s="3133" t="n"/>
      <c r="BP117" s="3133" t="n"/>
      <c r="BQ117" s="3133" t="n"/>
      <c r="BR117" s="409" t="n"/>
      <c r="BS117" s="901" t="n"/>
      <c r="BT117" s="3085" t="n"/>
      <c r="BU117" s="3133" t="n"/>
      <c r="BV117" s="3133" t="n"/>
      <c r="BW117" s="3133" t="n"/>
      <c r="BX117" s="3133" t="n"/>
      <c r="BY117" s="3133" t="n"/>
      <c r="BZ117" s="409" t="n"/>
      <c r="CA117" s="902" t="n"/>
      <c r="CB117" s="3085" t="n"/>
      <c r="CC117" s="3133" t="n"/>
      <c r="CD117" s="3133" t="n"/>
      <c r="CE117" s="3133" t="n"/>
      <c r="CF117" s="3133" t="n"/>
      <c r="CG117" s="3133" t="n"/>
      <c r="CH117" s="409" t="n"/>
      <c r="CI117" s="902" t="n"/>
      <c r="CJ117" s="3085" t="n"/>
      <c r="CK117" s="3133" t="n"/>
      <c r="CL117" s="3133" t="n"/>
      <c r="CM117" s="3133" t="n"/>
      <c r="CN117" s="3133" t="n"/>
      <c r="CO117" s="3133" t="n"/>
      <c r="CP117" s="409" t="n"/>
      <c r="CQ117" s="901" t="n"/>
      <c r="CR117" s="3133">
        <f>+SUMIF($D$5:$CQ$5,CR$5,$D117:$CQ117)</f>
        <v/>
      </c>
      <c r="CS117" s="3133">
        <f>+SUMIF($D$5:$CQ$5,CS$5,$D117:$CQ117)</f>
        <v/>
      </c>
      <c r="CT117" s="3064">
        <f>SUMIF($D$5:$CQ$5,CT$5,$D117:$CQ117)+SUMIF($D$5:$BI$5,CR$5,$D117:$BI117)</f>
        <v/>
      </c>
      <c r="CU117" s="3133">
        <f>+CR117-CS117</f>
        <v/>
      </c>
      <c r="CV117" s="3133">
        <f>+CR117-CT117</f>
        <v/>
      </c>
      <c r="CW117" s="3133">
        <f>+SUMIF($D$5:$CQ$5,CW$5,$D117:$CQ117)</f>
        <v/>
      </c>
      <c r="CX117" s="448">
        <f>+CR117/CW117-1</f>
        <v/>
      </c>
      <c r="CY117" s="2304" t="n"/>
      <c r="CZ117" s="3273" t="n">
        <v>0.9800741452129464</v>
      </c>
      <c r="DA117" s="3133" t="n">
        <v>25.63328138858866</v>
      </c>
      <c r="DB117" s="3133" t="n"/>
      <c r="DC117" s="3133" t="n"/>
      <c r="DD117" s="3133" t="n">
        <v>12.557755</v>
      </c>
      <c r="DE117" s="409">
        <f>(CZ117-DD117)/DD117</f>
        <v/>
      </c>
      <c r="DF117" s="409">
        <f>(DA117-DD117)/DD117</f>
        <v/>
      </c>
      <c r="DG117" s="409">
        <f>(DB117-DD117)/DD117</f>
        <v/>
      </c>
      <c r="DH117" s="409">
        <f>(DC117-DD117)/DD117</f>
        <v/>
      </c>
      <c r="DI117" s="3242" t="n"/>
      <c r="DJ117" s="2949" t="n"/>
      <c r="DL117" s="2949" t="n"/>
      <c r="DM117" s="2878">
        <f>(CS117-CZ117)*10^6</f>
        <v/>
      </c>
      <c r="DN117" s="2878">
        <f>(CT117-DC117)*10^6</f>
        <v/>
      </c>
      <c r="DO117" s="2878">
        <f>(CW117-DD117)*10^6</f>
        <v/>
      </c>
    </row>
    <row customFormat="1" customHeight="1" ht="15" outlineLevel="1" r="118" s="369">
      <c r="A118" s="364" t="n"/>
      <c r="B118" s="413" t="inlineStr">
        <is>
          <t>Total VOIX Sortant</t>
        </is>
      </c>
      <c r="C118" s="2486" t="inlineStr">
        <is>
          <t>CA111</t>
        </is>
      </c>
      <c r="D118" s="3266" t="n">
        <v>23.340879</v>
      </c>
      <c r="E118" s="3266" t="n">
        <v>32.0138204142308</v>
      </c>
      <c r="F118" s="3266" t="n"/>
      <c r="G118" s="3266" t="n">
        <v>39.514089</v>
      </c>
      <c r="H118" s="368" t="n"/>
      <c r="I118" s="1036" t="n"/>
      <c r="J118" s="3266" t="n">
        <v>20.044199</v>
      </c>
      <c r="K118" s="3266" t="n">
        <v>30.2911213122985</v>
      </c>
      <c r="L118" s="3266" t="n"/>
      <c r="M118" s="3266" t="n">
        <v>37.316004</v>
      </c>
      <c r="N118" s="368" t="n"/>
      <c r="O118" s="3267" t="n"/>
      <c r="P118" s="3266" t="n">
        <v>28.282678</v>
      </c>
      <c r="Q118" s="3266" t="n">
        <v>34.2133154891584</v>
      </c>
      <c r="R118" s="3266" t="n"/>
      <c r="S118" s="3266" t="n">
        <v>40.959411</v>
      </c>
      <c r="T118" s="368" t="n"/>
      <c r="U118" s="1036" t="n"/>
      <c r="V118" s="3266" t="n">
        <v>18.794653</v>
      </c>
      <c r="W118" s="3266" t="n">
        <v>30.7509190124364</v>
      </c>
      <c r="X118" s="3266" t="n">
        <v>26.1060741707627</v>
      </c>
      <c r="Y118" s="3266" t="n"/>
      <c r="Z118" s="3265" t="n"/>
      <c r="AA118" s="3266" t="n">
        <v>31.368341</v>
      </c>
      <c r="AB118" s="368" t="n"/>
      <c r="AC118" s="1036" t="n"/>
      <c r="AD118" s="3266" t="n">
        <v>23.3031113050847</v>
      </c>
      <c r="AE118" s="3266" t="n">
        <v>18.2100135418539</v>
      </c>
      <c r="AF118" s="3266" t="n">
        <v>26.6230908304859</v>
      </c>
      <c r="AG118" s="3266" t="n"/>
      <c r="AH118" s="3265" t="n"/>
      <c r="AI118" s="3266" t="n">
        <v>34.68296</v>
      </c>
      <c r="AJ118" s="368" t="n"/>
      <c r="AK118" s="1036" t="n"/>
      <c r="AL118" s="3266" t="n">
        <v>23.790948</v>
      </c>
      <c r="AM118" s="3266" t="n">
        <v>30.85025286499067</v>
      </c>
      <c r="AN118" s="3266" t="n">
        <v>26.56747724978343</v>
      </c>
      <c r="AO118" s="3266" t="n"/>
      <c r="AP118" s="3266" t="n"/>
      <c r="AQ118" s="3265" t="n"/>
      <c r="AR118" s="3266" t="n"/>
      <c r="AS118" s="368" t="n"/>
      <c r="AT118" s="3267" t="n"/>
      <c r="AU118" s="3265" t="n"/>
      <c r="AV118" s="3266" t="n"/>
      <c r="AW118" s="3266" t="n"/>
      <c r="AX118" s="3266" t="n"/>
      <c r="AY118" s="3266" t="n"/>
      <c r="AZ118" s="3266" t="n"/>
      <c r="BA118" s="368" t="n"/>
      <c r="BB118" s="1036" t="n"/>
      <c r="BC118" s="3265" t="n"/>
      <c r="BD118" s="3266" t="n"/>
      <c r="BE118" s="3266" t="n"/>
      <c r="BF118" s="3266" t="n"/>
      <c r="BG118" s="3266" t="n"/>
      <c r="BH118" s="3266" t="n"/>
      <c r="BI118" s="368" t="n"/>
      <c r="BJ118" s="3267" t="n"/>
      <c r="BK118" s="3265" t="n"/>
      <c r="BL118" s="3266" t="n"/>
      <c r="BM118" s="3266" t="n"/>
      <c r="BN118" s="3266" t="n"/>
      <c r="BO118" s="3266" t="n"/>
      <c r="BP118" s="3266" t="n"/>
      <c r="BQ118" s="3266" t="n"/>
      <c r="BR118" s="368" t="n"/>
      <c r="BS118" s="1036" t="n"/>
      <c r="BT118" s="3265" t="n"/>
      <c r="BU118" s="3266" t="n"/>
      <c r="BV118" s="3266" t="n"/>
      <c r="BW118" s="3266" t="n"/>
      <c r="BX118" s="3266" t="n"/>
      <c r="BY118" s="3266" t="n"/>
      <c r="BZ118" s="368" t="n"/>
      <c r="CA118" s="1394" t="n"/>
      <c r="CB118" s="3265" t="n"/>
      <c r="CC118" s="3266" t="n"/>
      <c r="CD118" s="3266" t="n"/>
      <c r="CE118" s="3266" t="n"/>
      <c r="CF118" s="3266" t="n"/>
      <c r="CG118" s="3266" t="n"/>
      <c r="CH118" s="368" t="n"/>
      <c r="CI118" s="1394" t="n"/>
      <c r="CJ118" s="3265" t="n"/>
      <c r="CK118" s="3266" t="n"/>
      <c r="CL118" s="3266" t="n"/>
      <c r="CM118" s="3266" t="n"/>
      <c r="CN118" s="3266" t="n"/>
      <c r="CO118" s="3266" t="n"/>
      <c r="CP118" s="368" t="n"/>
      <c r="CQ118" s="1036" t="n"/>
      <c r="CR118" s="3266">
        <f>+SUMIF($D$5:$CQ$5,CR$5,$D118:$CQ118)</f>
        <v/>
      </c>
      <c r="CS118" s="3266">
        <f>+SUMIF($D$5:$CQ$5,CS$5,$D118:$CQ118)</f>
        <v/>
      </c>
      <c r="CT118" s="3269">
        <f>SUMIF($D$5:$CQ$5,CT$5,$D118:$CQ118)+SUMIF($D$5:$BI$5,CR$5,$D118:$BI118)</f>
        <v/>
      </c>
      <c r="CU118" s="3266">
        <f>+CR118-CS118</f>
        <v/>
      </c>
      <c r="CV118" s="3266">
        <f>+CR118-CT118</f>
        <v/>
      </c>
      <c r="CW118" s="3266">
        <f>+SUMIF($D$5:$CQ$5,CW$5,$D118:$CQ118)</f>
        <v/>
      </c>
      <c r="CX118" s="559">
        <f>+CR118/CW118-1</f>
        <v/>
      </c>
      <c r="CY118" s="2303" t="n"/>
      <c r="CZ118" s="3270" t="n">
        <v>336.1234720440811</v>
      </c>
      <c r="DA118" s="3266" t="n">
        <v>289.973984023168</v>
      </c>
      <c r="DB118" s="3266" t="n"/>
      <c r="DC118" s="3266" t="n"/>
      <c r="DD118" s="3266" t="n">
        <v>382.736966</v>
      </c>
      <c r="DE118" s="368">
        <f>(CZ118-DD118)/DD118</f>
        <v/>
      </c>
      <c r="DF118" s="368">
        <f>(DA118-DD118)/DD118</f>
        <v/>
      </c>
      <c r="DG118" s="368">
        <f>(DB118-DD118)/DD118</f>
        <v/>
      </c>
      <c r="DH118" s="368">
        <f>(DC118-DD118)/DD118</f>
        <v/>
      </c>
      <c r="DI118" s="3242" t="n"/>
      <c r="DJ118" s="2949" t="n"/>
      <c r="DL118" s="2949" t="n"/>
      <c r="DM118" s="2878">
        <f>(CS118-CZ118)*10^6</f>
        <v/>
      </c>
      <c r="DN118" s="2878">
        <f>(CT118-DC118)*10^6</f>
        <v/>
      </c>
      <c r="DO118" s="2878">
        <f>(CW118-DD118)*10^6</f>
        <v/>
      </c>
    </row>
    <row customFormat="1" customHeight="1" ht="15" outlineLevel="1" r="119" s="410">
      <c r="A119" s="414" t="n"/>
      <c r="B119" s="3293" t="n"/>
      <c r="C119" s="2486" t="inlineStr">
        <is>
          <t>CA112</t>
        </is>
      </c>
      <c r="D119" s="3294" t="n"/>
      <c r="E119" s="3294" t="n"/>
      <c r="F119" s="3294" t="n"/>
      <c r="G119" s="3294" t="n"/>
      <c r="H119" s="1958" t="n"/>
      <c r="I119" s="938" t="n"/>
      <c r="J119" s="3294" t="n"/>
      <c r="K119" s="3294" t="n"/>
      <c r="L119" s="3294" t="n"/>
      <c r="M119" s="3294" t="n"/>
      <c r="N119" s="1958" t="n"/>
      <c r="O119" s="3058" t="n"/>
      <c r="P119" s="3294" t="n"/>
      <c r="Q119" s="3294" t="n"/>
      <c r="R119" s="3294" t="n"/>
      <c r="S119" s="3294" t="n"/>
      <c r="T119" s="1958" t="n"/>
      <c r="U119" s="938" t="n"/>
      <c r="V119" s="3294" t="n"/>
      <c r="W119" s="3294" t="n"/>
      <c r="X119" s="3294" t="n"/>
      <c r="Y119" s="3294" t="n"/>
      <c r="Z119" s="3063" t="n"/>
      <c r="AA119" s="3294" t="n"/>
      <c r="AB119" s="1958" t="n"/>
      <c r="AC119" s="938" t="n"/>
      <c r="AD119" s="3294" t="n"/>
      <c r="AE119" s="3294" t="n"/>
      <c r="AF119" s="3294" t="n"/>
      <c r="AG119" s="3294" t="n"/>
      <c r="AH119" s="3063" t="n"/>
      <c r="AI119" s="3294" t="n"/>
      <c r="AJ119" s="1958" t="n"/>
      <c r="AK119" s="938" t="n"/>
      <c r="AL119" s="3294" t="n"/>
      <c r="AM119" s="3294" t="n"/>
      <c r="AN119" s="3294" t="n"/>
      <c r="AO119" s="3294" t="n"/>
      <c r="AP119" s="3294" t="n"/>
      <c r="AQ119" s="3063" t="n"/>
      <c r="AR119" s="3294" t="n"/>
      <c r="AS119" s="1958" t="n"/>
      <c r="AT119" s="3058" t="n"/>
      <c r="AU119" s="3295" t="n"/>
      <c r="AV119" s="3294" t="n"/>
      <c r="AW119" s="3294" t="n"/>
      <c r="AX119" s="3294" t="n"/>
      <c r="AY119" s="3294" t="n"/>
      <c r="AZ119" s="3294" t="n"/>
      <c r="BA119" s="1958" t="n"/>
      <c r="BB119" s="938" t="n"/>
      <c r="BC119" s="3295" t="n"/>
      <c r="BD119" s="3294" t="n"/>
      <c r="BE119" s="3294" t="n"/>
      <c r="BF119" s="3294" t="n"/>
      <c r="BG119" s="3294" t="n"/>
      <c r="BH119" s="3294" t="n"/>
      <c r="BI119" s="1958" t="n"/>
      <c r="BJ119" s="3058" t="n"/>
      <c r="BK119" s="3295" t="n"/>
      <c r="BL119" s="3294" t="n"/>
      <c r="BM119" s="3294" t="n"/>
      <c r="BN119" s="3294" t="n"/>
      <c r="BO119" s="3294" t="n"/>
      <c r="BP119" s="3294" t="n"/>
      <c r="BQ119" s="3294" t="n"/>
      <c r="BR119" s="1958" t="n"/>
      <c r="BS119" s="938" t="n"/>
      <c r="BT119" s="3295" t="n"/>
      <c r="BU119" s="3294" t="n"/>
      <c r="BV119" s="3294" t="n"/>
      <c r="BW119" s="3294" t="n"/>
      <c r="BX119" s="3294" t="n"/>
      <c r="BY119" s="3294" t="n"/>
      <c r="BZ119" s="1958" t="n"/>
      <c r="CA119" s="1031" t="n"/>
      <c r="CB119" s="3295" t="n"/>
      <c r="CC119" s="3294" t="n"/>
      <c r="CD119" s="3294" t="n"/>
      <c r="CE119" s="3294" t="n"/>
      <c r="CF119" s="3294" t="n"/>
      <c r="CG119" s="3294" t="n"/>
      <c r="CH119" s="1958" t="n"/>
      <c r="CI119" s="1031" t="n"/>
      <c r="CJ119" s="3295" t="n"/>
      <c r="CK119" s="3294" t="n"/>
      <c r="CL119" s="3294" t="n"/>
      <c r="CM119" s="3294" t="n"/>
      <c r="CN119" s="3294" t="n"/>
      <c r="CO119" s="3294" t="n"/>
      <c r="CP119" s="1958" t="n"/>
      <c r="CQ119" s="938" t="n"/>
      <c r="CR119" s="3294">
        <f>+SUMIF($D$5:$CQ$5,CR$5,$D119:$CQ119)</f>
        <v/>
      </c>
      <c r="CS119" s="3294">
        <f>+SUMIF($D$5:$CQ$5,CS$5,$D119:$CQ119)</f>
        <v/>
      </c>
      <c r="CT119" s="3064">
        <f>SUMIF($D$5:$CQ$5,CT$5,$D119:$CQ119)+SUMIF($D$5:$BI$5,CR$5,$D119:$BI119)</f>
        <v/>
      </c>
      <c r="CU119" s="3294">
        <f>+CR119-CS119</f>
        <v/>
      </c>
      <c r="CV119" s="3294">
        <f>+CR119-CT119</f>
        <v/>
      </c>
      <c r="CW119" s="3294">
        <f>+SUMIF($D$5:$CQ$5,CW$5,$D119:$CQ119)</f>
        <v/>
      </c>
      <c r="CX119" s="563" t="n"/>
      <c r="CY119" s="15" t="n"/>
      <c r="CZ119" s="3296" t="n"/>
      <c r="DA119" s="3294" t="n"/>
      <c r="DB119" s="3294" t="n"/>
      <c r="DC119" s="3294" t="n"/>
      <c r="DD119" s="3294" t="n"/>
      <c r="DE119" s="400" t="n"/>
      <c r="DF119" s="400" t="n"/>
      <c r="DG119" s="400" t="n"/>
      <c r="DH119" s="400" t="n"/>
      <c r="DI119" s="3242" t="n"/>
      <c r="DJ119" s="2949" t="n"/>
      <c r="DL119" s="2949" t="n"/>
      <c r="DM119" s="2878">
        <f>(CS119-CZ119)*10^6</f>
        <v/>
      </c>
      <c r="DN119" s="2878">
        <f>(CT119-DC119)*10^6</f>
        <v/>
      </c>
      <c r="DO119" s="2878">
        <f>(CW119-DD119)*10^6</f>
        <v/>
      </c>
    </row>
    <row customFormat="1" customHeight="1" ht="15" outlineLevel="1" r="120" s="410">
      <c r="A120" s="414" t="n"/>
      <c r="B120" s="365" t="inlineStr">
        <is>
          <t xml:space="preserve">    Sortant sms on net</t>
        </is>
      </c>
      <c r="C120" s="2486" t="inlineStr">
        <is>
          <t>CA113</t>
        </is>
      </c>
      <c r="D120" s="3295" t="n">
        <v>-0.169497</v>
      </c>
      <c r="E120" s="3133" t="n">
        <v>-0.351991270687353</v>
      </c>
      <c r="F120" s="3294" t="n"/>
      <c r="G120" s="3133" t="n">
        <v>-0.127571</v>
      </c>
      <c r="H120" s="1958" t="n"/>
      <c r="I120" s="938" t="n"/>
      <c r="J120" s="3295" t="n">
        <v>-0.142232</v>
      </c>
      <c r="K120" s="3133" t="n">
        <v>-0.328272187850311</v>
      </c>
      <c r="L120" s="3294" t="n"/>
      <c r="M120" s="3133" t="n">
        <v>-0.123207</v>
      </c>
      <c r="N120" s="1958" t="n"/>
      <c r="O120" s="3058" t="n"/>
      <c r="P120" s="3295" t="n">
        <v>0.017384</v>
      </c>
      <c r="Q120" s="3133" t="n">
        <v>-0.345896889132849</v>
      </c>
      <c r="R120" s="3294" t="n"/>
      <c r="S120" s="3133" t="n">
        <v>0.019379</v>
      </c>
      <c r="T120" s="1958" t="n"/>
      <c r="U120" s="938" t="n"/>
      <c r="V120" s="3295" t="n">
        <v>-0.308803</v>
      </c>
      <c r="W120" s="3133" t="n">
        <v>-0.0267556384375858</v>
      </c>
      <c r="X120" s="3133" t="n">
        <v>0.0013442050521911</v>
      </c>
      <c r="Y120" s="3294" t="n"/>
      <c r="Z120" s="3063" t="n"/>
      <c r="AA120" s="3133" t="n">
        <v>-0.193823</v>
      </c>
      <c r="AB120" s="1958" t="n"/>
      <c r="AC120" s="938" t="n"/>
      <c r="AD120" s="3295" t="n">
        <v>-0.13348</v>
      </c>
      <c r="AE120" s="3133" t="n">
        <v>-0.325561160130847</v>
      </c>
      <c r="AF120" s="3133" t="n">
        <v>0.0163220658283124</v>
      </c>
      <c r="AG120" s="3294" t="n"/>
      <c r="AH120" s="3063" t="n"/>
      <c r="AI120" s="3133" t="n">
        <v>-0.157901</v>
      </c>
      <c r="AJ120" s="1958" t="n"/>
      <c r="AK120" s="938" t="n"/>
      <c r="AL120" s="3295" t="n">
        <v>0.011166</v>
      </c>
      <c r="AM120" s="3133" t="n">
        <v>-0.3197650057638129</v>
      </c>
      <c r="AN120" s="3133" t="n">
        <v>0.01599407710655115</v>
      </c>
      <c r="AO120" s="3133" t="n"/>
      <c r="AP120" s="3294" t="n"/>
      <c r="AQ120" s="3063" t="n"/>
      <c r="AR120" s="3133" t="n"/>
      <c r="AS120" s="1958" t="n"/>
      <c r="AT120" s="3058" t="n"/>
      <c r="AU120" s="3295" t="n"/>
      <c r="AV120" s="3133" t="n"/>
      <c r="AW120" s="3133" t="n"/>
      <c r="AX120" s="3294" t="n"/>
      <c r="AY120" s="3294" t="n"/>
      <c r="AZ120" s="3133" t="n"/>
      <c r="BA120" s="1958" t="n"/>
      <c r="BB120" s="938" t="n"/>
      <c r="BC120" s="3295" t="n"/>
      <c r="BD120" s="3133" t="n"/>
      <c r="BE120" s="3133" t="n"/>
      <c r="BF120" s="3294" t="n"/>
      <c r="BG120" s="3294" t="n"/>
      <c r="BH120" s="3133" t="n"/>
      <c r="BI120" s="1958" t="n"/>
      <c r="BJ120" s="3058" t="n"/>
      <c r="BK120" s="3295" t="n"/>
      <c r="BL120" s="3133" t="n"/>
      <c r="BM120" s="3133" t="n"/>
      <c r="BN120" s="3133" t="n"/>
      <c r="BO120" s="3294" t="n"/>
      <c r="BP120" s="3294" t="n"/>
      <c r="BQ120" s="3133" t="n"/>
      <c r="BR120" s="1958" t="n"/>
      <c r="BS120" s="938" t="n"/>
      <c r="BT120" s="3295" t="n"/>
      <c r="BU120" s="3133" t="n"/>
      <c r="BV120" s="3133" t="n"/>
      <c r="BW120" s="3294" t="n"/>
      <c r="BX120" s="3294" t="n"/>
      <c r="BY120" s="3133" t="n"/>
      <c r="BZ120" s="1958" t="n"/>
      <c r="CA120" s="1031" t="n"/>
      <c r="CB120" s="3295" t="n"/>
      <c r="CC120" s="3133" t="n"/>
      <c r="CD120" s="3133" t="n"/>
      <c r="CE120" s="3294" t="n"/>
      <c r="CF120" s="3294" t="n"/>
      <c r="CG120" s="3133" t="n"/>
      <c r="CH120" s="1958" t="n"/>
      <c r="CI120" s="1031" t="n"/>
      <c r="CJ120" s="3295" t="n"/>
      <c r="CK120" s="3133" t="n"/>
      <c r="CL120" s="3133" t="n"/>
      <c r="CM120" s="3294" t="n"/>
      <c r="CN120" s="3294" t="n"/>
      <c r="CO120" s="3133" t="n"/>
      <c r="CP120" s="1958" t="n"/>
      <c r="CQ120" s="938" t="n"/>
      <c r="CR120" s="3294">
        <f>+SUMIF($D$5:$CQ$5,CR$5,$D120:$CQ120)</f>
        <v/>
      </c>
      <c r="CS120" s="3294">
        <f>+SUMIF($D$5:$CQ$5,CS$5,$D120:$CQ120)</f>
        <v/>
      </c>
      <c r="CT120" s="3064">
        <f>SUMIF($D$5:$CQ$5,CT$5,$D120:$CQ120)+SUMIF($D$5:$BI$5,CR$5,$D120:$BI120)</f>
        <v/>
      </c>
      <c r="CU120" s="3294">
        <f>+CR120-CS120</f>
        <v/>
      </c>
      <c r="CV120" s="3294">
        <f>+CR120-CT120</f>
        <v/>
      </c>
      <c r="CW120" s="3294">
        <f>+SUMIF($D$5:$CQ$5,CW$5,$D120:$CQ120)</f>
        <v/>
      </c>
      <c r="CX120" s="563">
        <f>+CR120/CW120-1</f>
        <v/>
      </c>
      <c r="CY120" s="15" t="n"/>
      <c r="CZ120" s="3273" t="n">
        <v>-3.461697911902326</v>
      </c>
      <c r="DA120" s="3133" t="n">
        <v>-0.1733410885248057</v>
      </c>
      <c r="DB120" s="3133" t="n"/>
      <c r="DC120" s="3133" t="n"/>
      <c r="DD120" s="3133" t="n">
        <v>-1.537982</v>
      </c>
      <c r="DE120" s="400">
        <f>(CZ120-DD120)/DD120</f>
        <v/>
      </c>
      <c r="DF120" s="400">
        <f>(DA120-DD120)/DD120</f>
        <v/>
      </c>
      <c r="DG120" s="400">
        <f>(DB120-DD120)/DD120</f>
        <v/>
      </c>
      <c r="DH120" s="400">
        <f>(DC120-DD120)/DD120</f>
        <v/>
      </c>
      <c r="DI120" s="3242" t="n"/>
      <c r="DJ120" s="2949" t="n"/>
      <c r="DL120" s="2949" t="n"/>
      <c r="DM120" s="2878">
        <f>(CS120-CZ120)*10^6</f>
        <v/>
      </c>
      <c r="DN120" s="2878">
        <f>(CT120-DC120)*10^6</f>
        <v/>
      </c>
      <c r="DO120" s="2878">
        <f>(CW120-DD120)*10^6</f>
        <v/>
      </c>
    </row>
    <row customFormat="1" customHeight="1" ht="15" outlineLevel="1" r="121" s="410">
      <c r="A121" s="414" t="n"/>
      <c r="B121" s="365" t="inlineStr">
        <is>
          <t xml:space="preserve">    Sortant sms MTN</t>
        </is>
      </c>
      <c r="C121" s="2486" t="inlineStr">
        <is>
          <t>CA114</t>
        </is>
      </c>
      <c r="D121" s="3294" t="n">
        <v>0.132518</v>
      </c>
      <c r="E121" s="3133" t="n">
        <v>0.356724237824545</v>
      </c>
      <c r="F121" s="3294" t="n"/>
      <c r="G121" s="3133" t="n">
        <v>0.152766</v>
      </c>
      <c r="H121" s="1958" t="n"/>
      <c r="I121" s="938" t="n"/>
      <c r="J121" s="3294" t="n">
        <v>0.106249</v>
      </c>
      <c r="K121" s="3133" t="n">
        <v>0.321837488465713</v>
      </c>
      <c r="L121" s="3294" t="n"/>
      <c r="M121" s="3133" t="n">
        <v>0.130724</v>
      </c>
      <c r="N121" s="1958" t="n"/>
      <c r="O121" s="3058" t="n"/>
      <c r="P121" s="3294" t="n">
        <v>0.027949</v>
      </c>
      <c r="Q121" s="3133" t="n">
        <v>0.342696249835766</v>
      </c>
      <c r="R121" s="3294" t="n"/>
      <c r="S121" s="3133" t="n">
        <v>0.026522</v>
      </c>
      <c r="T121" s="1958" t="n"/>
      <c r="U121" s="938" t="n"/>
      <c r="V121" s="3294" t="n">
        <v>0.235438</v>
      </c>
      <c r="W121" s="3133" t="n">
        <v>0.0905872624344085</v>
      </c>
      <c r="X121" s="3133" t="n">
        <v>0.0054016829317073</v>
      </c>
      <c r="Y121" s="3294" t="n"/>
      <c r="Z121" s="3063" t="n"/>
      <c r="AA121" s="3133" t="n">
        <v>0.244152</v>
      </c>
      <c r="AB121" s="1958" t="n"/>
      <c r="AC121" s="938" t="n"/>
      <c r="AD121" s="3294" t="n">
        <v>0.094073</v>
      </c>
      <c r="AE121" s="3133" t="n">
        <v>0.322537492065722</v>
      </c>
      <c r="AF121" s="3133" t="n">
        <v>0.019192629978025</v>
      </c>
      <c r="AG121" s="3294" t="n"/>
      <c r="AH121" s="3063" t="n"/>
      <c r="AI121" s="3133" t="n">
        <v>0.137445</v>
      </c>
      <c r="AJ121" s="1958" t="n"/>
      <c r="AK121" s="938" t="n"/>
      <c r="AL121" s="3294" t="n">
        <v>0.020903</v>
      </c>
      <c r="AM121" s="3133" t="n">
        <v>0.3083086640836288</v>
      </c>
      <c r="AN121" s="3133" t="n">
        <v>0.01830314536572374</v>
      </c>
      <c r="AO121" s="3133" t="n"/>
      <c r="AP121" s="3294" t="n"/>
      <c r="AQ121" s="3063" t="n"/>
      <c r="AR121" s="3133" t="n"/>
      <c r="AS121" s="1958" t="n"/>
      <c r="AT121" s="3058" t="n"/>
      <c r="AU121" s="3295" t="n"/>
      <c r="AV121" s="3133" t="n"/>
      <c r="AW121" s="3133" t="n"/>
      <c r="AX121" s="3294" t="n"/>
      <c r="AY121" s="3294" t="n"/>
      <c r="AZ121" s="3133" t="n"/>
      <c r="BA121" s="1958" t="n"/>
      <c r="BB121" s="938" t="n"/>
      <c r="BC121" s="3295" t="n"/>
      <c r="BD121" s="3133" t="n"/>
      <c r="BE121" s="3133" t="n"/>
      <c r="BF121" s="3294" t="n"/>
      <c r="BG121" s="3294" t="n"/>
      <c r="BH121" s="3133" t="n"/>
      <c r="BI121" s="1958" t="n"/>
      <c r="BJ121" s="3058" t="n"/>
      <c r="BK121" s="3295" t="n"/>
      <c r="BL121" s="3133" t="n"/>
      <c r="BM121" s="3133" t="n"/>
      <c r="BN121" s="3133" t="n"/>
      <c r="BO121" s="3294" t="n"/>
      <c r="BP121" s="3294" t="n"/>
      <c r="BQ121" s="3133" t="n"/>
      <c r="BR121" s="1958" t="n"/>
      <c r="BS121" s="938" t="n"/>
      <c r="BT121" s="3295" t="n"/>
      <c r="BU121" s="3133" t="n"/>
      <c r="BV121" s="3133" t="n"/>
      <c r="BW121" s="3294" t="n"/>
      <c r="BX121" s="3294" t="n"/>
      <c r="BY121" s="3133" t="n"/>
      <c r="BZ121" s="1958" t="n"/>
      <c r="CA121" s="1031" t="n"/>
      <c r="CB121" s="3295" t="n"/>
      <c r="CC121" s="3133" t="n"/>
      <c r="CD121" s="3133" t="n"/>
      <c r="CE121" s="3294" t="n"/>
      <c r="CF121" s="3294" t="n"/>
      <c r="CG121" s="3133" t="n"/>
      <c r="CH121" s="1958" t="n"/>
      <c r="CI121" s="1031" t="n"/>
      <c r="CJ121" s="3295" t="n"/>
      <c r="CK121" s="3133" t="n"/>
      <c r="CL121" s="3133" t="n"/>
      <c r="CM121" s="3294" t="n"/>
      <c r="CN121" s="3294" t="n"/>
      <c r="CO121" s="3133" t="n"/>
      <c r="CP121" s="1958" t="n"/>
      <c r="CQ121" s="938" t="n"/>
      <c r="CR121" s="3294">
        <f>+SUMIF($D$5:$CQ$5,CR$5,$D121:$CQ121)</f>
        <v/>
      </c>
      <c r="CS121" s="3294">
        <f>+SUMIF($D$5:$CQ$5,CS$5,$D121:$CQ121)</f>
        <v/>
      </c>
      <c r="CT121" s="3064">
        <f>SUMIF($D$5:$CQ$5,CT$5,$D121:$CQ121)+SUMIF($D$5:$BI$5,CR$5,$D121:$BI121)</f>
        <v/>
      </c>
      <c r="CU121" s="3294">
        <f>+CR121-CS121</f>
        <v/>
      </c>
      <c r="CV121" s="3294">
        <f>+CR121-CT121</f>
        <v/>
      </c>
      <c r="CW121" s="3294">
        <f>+SUMIF($D$5:$CQ$5,CW$5,$D121:$CQ121)</f>
        <v/>
      </c>
      <c r="CX121" s="563">
        <f>+CR121/CW121-1</f>
        <v/>
      </c>
      <c r="CY121" s="15" t="n"/>
      <c r="CZ121" s="3273" t="n">
        <v>3.593615181115227</v>
      </c>
      <c r="DA121" s="3133" t="n">
        <v>0.418415152272744</v>
      </c>
      <c r="DB121" s="3133" t="n"/>
      <c r="DC121" s="3133" t="n"/>
      <c r="DD121" s="3133" t="n">
        <v>1.729937</v>
      </c>
      <c r="DE121" s="400">
        <f>(CZ121-DD121)/DD121</f>
        <v/>
      </c>
      <c r="DF121" s="400">
        <f>(DA121-DD121)/DD121</f>
        <v/>
      </c>
      <c r="DG121" s="400">
        <f>(DB121-DD121)/DD121</f>
        <v/>
      </c>
      <c r="DH121" s="400">
        <f>(DC121-DD121)/DD121</f>
        <v/>
      </c>
      <c r="DI121" s="3242" t="n"/>
      <c r="DJ121" s="2949" t="n"/>
      <c r="DL121" s="2949" t="n"/>
      <c r="DM121" s="2878">
        <f>(CS121-CZ121)*10^6</f>
        <v/>
      </c>
      <c r="DN121" s="2878">
        <f>(CT121-DC121)*10^6</f>
        <v/>
      </c>
      <c r="DO121" s="2878">
        <f>(CW121-DD121)*10^6</f>
        <v/>
      </c>
    </row>
    <row customFormat="1" customHeight="1" ht="15" outlineLevel="1" r="122" s="410">
      <c r="A122" s="414" t="n"/>
      <c r="B122" s="365" t="inlineStr">
        <is>
          <t xml:space="preserve">    Sortant sms GLO</t>
        </is>
      </c>
      <c r="C122" s="2486" t="inlineStr">
        <is>
          <t>CA115</t>
        </is>
      </c>
      <c r="D122" s="3294" t="n">
        <v>0</v>
      </c>
      <c r="E122" s="3133" t="n">
        <v>0</v>
      </c>
      <c r="F122" s="3294" t="n"/>
      <c r="G122" s="3133" t="n">
        <v>0</v>
      </c>
      <c r="H122" s="1958" t="n"/>
      <c r="I122" s="938" t="n"/>
      <c r="J122" s="3294" t="n">
        <v>0</v>
      </c>
      <c r="K122" s="3133" t="n">
        <v>0</v>
      </c>
      <c r="L122" s="3294" t="n"/>
      <c r="M122" s="3133" t="n">
        <v>0</v>
      </c>
      <c r="N122" s="1958" t="n"/>
      <c r="O122" s="3058" t="n"/>
      <c r="P122" s="3294" t="n">
        <v>0</v>
      </c>
      <c r="Q122" s="3133" t="n">
        <v>0</v>
      </c>
      <c r="R122" s="3294" t="n"/>
      <c r="S122" s="3133" t="n">
        <v>0</v>
      </c>
      <c r="T122" s="1958" t="n"/>
      <c r="U122" s="938" t="n"/>
      <c r="V122" s="3294" t="n">
        <v>0</v>
      </c>
      <c r="W122" s="3133" t="n">
        <v>0</v>
      </c>
      <c r="X122" s="3133" t="n">
        <v>0</v>
      </c>
      <c r="Y122" s="3294" t="n"/>
      <c r="Z122" s="3063" t="n"/>
      <c r="AA122" s="3133" t="n">
        <v>0</v>
      </c>
      <c r="AB122" s="1958" t="n"/>
      <c r="AC122" s="938" t="n"/>
      <c r="AD122" s="3294" t="n">
        <v>0</v>
      </c>
      <c r="AE122" s="3133" t="n">
        <v>0</v>
      </c>
      <c r="AF122" s="3133" t="n">
        <v>0</v>
      </c>
      <c r="AG122" s="3294" t="n"/>
      <c r="AH122" s="3063" t="n"/>
      <c r="AI122" s="3133" t="n">
        <v>0</v>
      </c>
      <c r="AJ122" s="1958" t="n"/>
      <c r="AK122" s="938" t="n"/>
      <c r="AL122" s="3294" t="n">
        <v>0</v>
      </c>
      <c r="AM122" s="3133" t="n"/>
      <c r="AN122" s="3133" t="n"/>
      <c r="AO122" s="3133" t="n"/>
      <c r="AP122" s="3294" t="n"/>
      <c r="AQ122" s="3063" t="n"/>
      <c r="AR122" s="3133" t="n"/>
      <c r="AS122" s="1958" t="n"/>
      <c r="AT122" s="3058" t="n"/>
      <c r="AU122" s="3295" t="n"/>
      <c r="AV122" s="3133" t="n"/>
      <c r="AW122" s="3133" t="n"/>
      <c r="AX122" s="3294" t="n"/>
      <c r="AY122" s="3294" t="n"/>
      <c r="AZ122" s="3133" t="n"/>
      <c r="BA122" s="1958" t="n"/>
      <c r="BB122" s="938" t="n"/>
      <c r="BC122" s="3295" t="n"/>
      <c r="BD122" s="3133" t="n"/>
      <c r="BE122" s="3133" t="n"/>
      <c r="BF122" s="3294" t="n"/>
      <c r="BG122" s="3294" t="n"/>
      <c r="BH122" s="3133" t="n"/>
      <c r="BI122" s="1958" t="n"/>
      <c r="BJ122" s="3058" t="n"/>
      <c r="BK122" s="3295" t="n"/>
      <c r="BL122" s="3133" t="n"/>
      <c r="BM122" s="3133" t="n"/>
      <c r="BN122" s="3133" t="n"/>
      <c r="BO122" s="3294" t="n"/>
      <c r="BP122" s="3294" t="n"/>
      <c r="BQ122" s="3133" t="n"/>
      <c r="BR122" s="1958" t="n"/>
      <c r="BS122" s="938" t="n"/>
      <c r="BT122" s="3295" t="n"/>
      <c r="BU122" s="3133" t="n"/>
      <c r="BV122" s="3133" t="n"/>
      <c r="BW122" s="3294" t="n"/>
      <c r="BX122" s="3294" t="n"/>
      <c r="BY122" s="3133" t="n"/>
      <c r="BZ122" s="1958" t="n"/>
      <c r="CA122" s="1031" t="n"/>
      <c r="CB122" s="3295" t="n"/>
      <c r="CC122" s="3133" t="n"/>
      <c r="CD122" s="3133" t="n"/>
      <c r="CE122" s="3294" t="n"/>
      <c r="CF122" s="3294" t="n"/>
      <c r="CG122" s="3133" t="n"/>
      <c r="CH122" s="1958" t="n"/>
      <c r="CI122" s="1031" t="n"/>
      <c r="CJ122" s="3295" t="n"/>
      <c r="CK122" s="3133" t="n"/>
      <c r="CL122" s="3133" t="n"/>
      <c r="CM122" s="3294" t="n"/>
      <c r="CN122" s="3294" t="n"/>
      <c r="CO122" s="3133" t="n"/>
      <c r="CP122" s="1958" t="n"/>
      <c r="CQ122" s="938" t="n"/>
      <c r="CR122" s="3294">
        <f>+SUMIF($D$5:$CQ$5,CR$5,$D122:$CQ122)</f>
        <v/>
      </c>
      <c r="CS122" s="3294">
        <f>+SUMIF($D$5:$CQ$5,CS$5,$D122:$CQ122)</f>
        <v/>
      </c>
      <c r="CT122" s="3064">
        <f>SUMIF($D$5:$CQ$5,CT$5,$D122:$CQ122)+SUMIF($D$5:$BI$5,CR$5,$D122:$BI122)</f>
        <v/>
      </c>
      <c r="CU122" s="3294">
        <f>+CR122-CS122</f>
        <v/>
      </c>
      <c r="CV122" s="3294">
        <f>+CR122-CT122</f>
        <v/>
      </c>
      <c r="CW122" s="3294">
        <f>+SUMIF($D$5:$CQ$5,CW$5,$D122:$CQ122)</f>
        <v/>
      </c>
      <c r="CX122" s="563" t="n"/>
      <c r="CY122" s="15" t="n"/>
      <c r="CZ122" s="3273" t="n">
        <v>0</v>
      </c>
      <c r="DA122" s="3133" t="n">
        <v>0</v>
      </c>
      <c r="DB122" s="3133" t="n"/>
      <c r="DC122" s="3133" t="n"/>
      <c r="DD122" s="3133" t="n">
        <v>0</v>
      </c>
      <c r="DE122" s="400" t="n"/>
      <c r="DF122" s="400" t="n"/>
      <c r="DG122" s="400" t="n"/>
      <c r="DH122" s="400" t="n"/>
      <c r="DI122" s="3242" t="n"/>
      <c r="DJ122" s="2949" t="n"/>
      <c r="DL122" s="2949" t="n"/>
      <c r="DM122" s="2878">
        <f>(CS122-CZ122)*10^6</f>
        <v/>
      </c>
      <c r="DN122" s="2878">
        <f>(CT122-DC122)*10^6</f>
        <v/>
      </c>
      <c r="DO122" s="2878">
        <f>(CW122-DD122)*10^6</f>
        <v/>
      </c>
    </row>
    <row customFormat="1" customHeight="1" ht="15" outlineLevel="1" r="123" s="410">
      <c r="A123" s="414" t="n"/>
      <c r="B123" s="365" t="inlineStr">
        <is>
          <t xml:space="preserve">    Sortant sms BBCOM</t>
        </is>
      </c>
      <c r="C123" s="2486" t="inlineStr">
        <is>
          <t>CA116</t>
        </is>
      </c>
      <c r="D123" s="3294" t="n">
        <v>4.5e-05</v>
      </c>
      <c r="E123" s="3133" t="n">
        <v>0.0002256785588574</v>
      </c>
      <c r="F123" s="3294" t="n"/>
      <c r="G123" s="3133" t="n">
        <v>1.3e-05</v>
      </c>
      <c r="H123" s="1958" t="n"/>
      <c r="I123" s="938" t="n"/>
      <c r="J123" s="3294" t="n">
        <v>2e-05</v>
      </c>
      <c r="K123" s="3133" t="n">
        <v>0.0002036077532219</v>
      </c>
      <c r="L123" s="3294" t="n"/>
      <c r="M123" s="3133" t="n">
        <v>4.2e-05</v>
      </c>
      <c r="N123" s="1958" t="n"/>
      <c r="O123" s="3058" t="n"/>
      <c r="P123" s="3294" t="n">
        <v>0</v>
      </c>
      <c r="Q123" s="3133" t="n">
        <v>0.0002168038714174</v>
      </c>
      <c r="R123" s="3294" t="n"/>
      <c r="S123" s="3133" t="n">
        <v>2.5e-05</v>
      </c>
      <c r="T123" s="1958" t="n"/>
      <c r="U123" s="938" t="n"/>
      <c r="V123" s="3294" t="n">
        <v>0.000119</v>
      </c>
      <c r="W123" s="3133" t="n">
        <v>5.73092620835504e-05</v>
      </c>
      <c r="X123" s="3133" t="n">
        <v>1.01679694523381e-06</v>
      </c>
      <c r="Y123" s="3294" t="n"/>
      <c r="Z123" s="3063" t="n"/>
      <c r="AA123" s="3133" t="n">
        <v>0.000121</v>
      </c>
      <c r="AB123" s="1958" t="n"/>
      <c r="AC123" s="938" t="n"/>
      <c r="AD123" s="3294" t="n">
        <v>3.3e-05</v>
      </c>
      <c r="AE123" s="3133" t="n">
        <v>0.0002040506045532</v>
      </c>
      <c r="AF123" s="3133" t="n">
        <v>3.61276435129272e-06</v>
      </c>
      <c r="AG123" s="3294" t="n"/>
      <c r="AH123" s="3063" t="n"/>
      <c r="AI123" s="3133" t="n">
        <v>2.5e-05</v>
      </c>
      <c r="AJ123" s="1958" t="n"/>
      <c r="AK123" s="938" t="n"/>
      <c r="AL123" s="3294" t="n">
        <v>2.5e-05</v>
      </c>
      <c r="AM123" s="3133" t="n">
        <v>0.0001950488573974905</v>
      </c>
      <c r="AN123" s="3133" t="n">
        <v>3.445330377833907e-06</v>
      </c>
      <c r="AO123" s="3133" t="n"/>
      <c r="AP123" s="3294" t="n"/>
      <c r="AQ123" s="3063" t="n"/>
      <c r="AR123" s="3133" t="n"/>
      <c r="AS123" s="1958" t="n"/>
      <c r="AT123" s="3058" t="n"/>
      <c r="AU123" s="3295" t="n"/>
      <c r="AV123" s="3133" t="n"/>
      <c r="AW123" s="3133" t="n"/>
      <c r="AX123" s="3294" t="n"/>
      <c r="AY123" s="3294" t="n"/>
      <c r="AZ123" s="3133" t="n"/>
      <c r="BA123" s="1958" t="n"/>
      <c r="BB123" s="938" t="n"/>
      <c r="BC123" s="3295" t="n"/>
      <c r="BD123" s="3133" t="n"/>
      <c r="BE123" s="3133" t="n"/>
      <c r="BF123" s="3294" t="n"/>
      <c r="BG123" s="3294" t="n"/>
      <c r="BH123" s="3133" t="n"/>
      <c r="BI123" s="1958" t="n"/>
      <c r="BJ123" s="3058" t="n"/>
      <c r="BK123" s="3295" t="n"/>
      <c r="BL123" s="3133" t="n"/>
      <c r="BM123" s="3133" t="n"/>
      <c r="BN123" s="3133" t="n"/>
      <c r="BO123" s="3294" t="n"/>
      <c r="BP123" s="3294" t="n"/>
      <c r="BQ123" s="3133" t="n"/>
      <c r="BR123" s="1958" t="n"/>
      <c r="BS123" s="938" t="n"/>
      <c r="BT123" s="3295" t="n"/>
      <c r="BU123" s="3133" t="n"/>
      <c r="BV123" s="3133" t="n"/>
      <c r="BW123" s="3294" t="n"/>
      <c r="BX123" s="3294" t="n"/>
      <c r="BY123" s="3133" t="n"/>
      <c r="BZ123" s="1958" t="n"/>
      <c r="CA123" s="1031" t="n"/>
      <c r="CB123" s="3295" t="n"/>
      <c r="CC123" s="3133" t="n"/>
      <c r="CD123" s="3133" t="n"/>
      <c r="CE123" s="3294" t="n"/>
      <c r="CF123" s="3294" t="n"/>
      <c r="CG123" s="3133" t="n"/>
      <c r="CH123" s="1958" t="n"/>
      <c r="CI123" s="1031" t="n"/>
      <c r="CJ123" s="3295" t="n"/>
      <c r="CK123" s="3133" t="n"/>
      <c r="CL123" s="3133" t="n"/>
      <c r="CM123" s="3294" t="n"/>
      <c r="CN123" s="3294" t="n"/>
      <c r="CO123" s="3133" t="n"/>
      <c r="CP123" s="1958" t="n"/>
      <c r="CQ123" s="938" t="n"/>
      <c r="CR123" s="3294">
        <f>+SUMIF($D$5:$CQ$5,CR$5,$D123:$CQ123)</f>
        <v/>
      </c>
      <c r="CS123" s="3294">
        <f>+SUMIF($D$5:$CQ$5,CS$5,$D123:$CQ123)</f>
        <v/>
      </c>
      <c r="CT123" s="3064">
        <f>SUMIF($D$5:$CQ$5,CT$5,$D123:$CQ123)+SUMIF($D$5:$BI$5,CR$5,$D123:$BI123)</f>
        <v/>
      </c>
      <c r="CU123" s="3294">
        <f>+CR123-CS123</f>
        <v/>
      </c>
      <c r="CV123" s="3294">
        <f>+CR123-CT123</f>
        <v/>
      </c>
      <c r="CW123" s="3294">
        <f>+SUMIF($D$5:$CQ$5,CW$5,$D123:$CQ123)</f>
        <v/>
      </c>
      <c r="CX123" s="563">
        <f>+CR123/CW123-1</f>
        <v/>
      </c>
      <c r="CY123" s="15" t="n"/>
      <c r="CZ123" s="3273" t="n">
        <v>0.002273470118285982</v>
      </c>
      <c r="DA123" s="3133" t="n">
        <v>9.355540330219468e-05</v>
      </c>
      <c r="DB123" s="3133" t="n"/>
      <c r="DC123" s="3133" t="n"/>
      <c r="DD123" s="3133" t="n">
        <v>0.000596</v>
      </c>
      <c r="DE123" s="400">
        <f>(CZ123-DD123)/DD123</f>
        <v/>
      </c>
      <c r="DF123" s="400">
        <f>(DA123-DD123)/DD123</f>
        <v/>
      </c>
      <c r="DG123" s="400">
        <f>(DB123-DD123)/DD123</f>
        <v/>
      </c>
      <c r="DH123" s="400">
        <f>(DC123-DD123)/DD123</f>
        <v/>
      </c>
      <c r="DI123" s="3242" t="n"/>
      <c r="DJ123" s="2949" t="n"/>
      <c r="DL123" s="2949" t="n"/>
      <c r="DM123" s="2878">
        <f>(CS123-CZ123)*10^6</f>
        <v/>
      </c>
      <c r="DN123" s="2878">
        <f>(CT123-DC123)*10^6</f>
        <v/>
      </c>
      <c r="DO123" s="2878">
        <f>(CW123-DD123)*10^6</f>
        <v/>
      </c>
    </row>
    <row customFormat="1" customHeight="1" ht="15" outlineLevel="1" r="124" s="410">
      <c r="A124" s="414" t="n"/>
      <c r="B124" s="365" t="inlineStr">
        <is>
          <t xml:space="preserve">    Sortant sms LIBERCOM</t>
        </is>
      </c>
      <c r="C124" s="2486" t="inlineStr">
        <is>
          <t>CA117</t>
        </is>
      </c>
      <c r="D124" s="3294" t="n">
        <v>0.026471</v>
      </c>
      <c r="E124" s="3133" t="n">
        <v>0.1703312040084</v>
      </c>
      <c r="F124" s="3294" t="n"/>
      <c r="G124" s="3133" t="n">
        <v>0.031857</v>
      </c>
      <c r="H124" s="1958" t="n"/>
      <c r="I124" s="938" t="n"/>
      <c r="J124" s="3294" t="n">
        <v>0.038998</v>
      </c>
      <c r="K124" s="3133" t="n">
        <v>0.153673232970413</v>
      </c>
      <c r="L124" s="3294" t="n"/>
      <c r="M124" s="3133" t="n">
        <v>0.039159</v>
      </c>
      <c r="N124" s="1958" t="n"/>
      <c r="O124" s="3058" t="n"/>
      <c r="P124" s="3294" t="n">
        <v>0</v>
      </c>
      <c r="Q124" s="3133" t="n">
        <v>0.163633021405177</v>
      </c>
      <c r="R124" s="3294" t="n"/>
      <c r="S124" s="3133" t="n">
        <v>0.001486</v>
      </c>
      <c r="T124" s="1958" t="n"/>
      <c r="U124" s="938" t="n"/>
      <c r="V124" s="3294" t="n">
        <v>0.065788</v>
      </c>
      <c r="W124" s="3133" t="n">
        <v>0.043254244713999</v>
      </c>
      <c r="X124" s="3133" t="n">
        <v>0.0019826523635114</v>
      </c>
      <c r="Y124" s="3294" t="n"/>
      <c r="Z124" s="3063" t="n"/>
      <c r="AA124" s="3133" t="n">
        <v>0.10394</v>
      </c>
      <c r="AB124" s="1958" t="n"/>
      <c r="AC124" s="938" t="n"/>
      <c r="AD124" s="3294" t="n">
        <v>0.016392</v>
      </c>
      <c r="AE124" s="3133" t="n">
        <v>0.154007475624422</v>
      </c>
      <c r="AF124" s="3133" t="n">
        <v>0.0070445292085856</v>
      </c>
      <c r="AG124" s="3294" t="n"/>
      <c r="AH124" s="3063" t="n"/>
      <c r="AI124" s="3133" t="n">
        <v>0.102437</v>
      </c>
      <c r="AJ124" s="1958" t="n"/>
      <c r="AK124" s="938" t="n"/>
      <c r="AL124" s="3294" t="n">
        <v>0.007726</v>
      </c>
      <c r="AM124" s="3133" t="n">
        <v>0.1472133945252551</v>
      </c>
      <c r="AN124" s="3133" t="n">
        <v>0.006718049703738334</v>
      </c>
      <c r="AO124" s="3133" t="n"/>
      <c r="AP124" s="3294" t="n"/>
      <c r="AQ124" s="3063" t="n"/>
      <c r="AR124" s="3133" t="n"/>
      <c r="AS124" s="1958" t="n"/>
      <c r="AT124" s="3058" t="n"/>
      <c r="AU124" s="3295" t="n"/>
      <c r="AV124" s="3133" t="n"/>
      <c r="AW124" s="3133" t="n"/>
      <c r="AX124" s="3294" t="n"/>
      <c r="AY124" s="3294" t="n"/>
      <c r="AZ124" s="3133" t="n"/>
      <c r="BA124" s="1958" t="n"/>
      <c r="BB124" s="938" t="n"/>
      <c r="BC124" s="3295" t="n"/>
      <c r="BD124" s="3133" t="n"/>
      <c r="BE124" s="3133" t="n"/>
      <c r="BF124" s="3294" t="n"/>
      <c r="BG124" s="3294" t="n"/>
      <c r="BH124" s="3133" t="n"/>
      <c r="BI124" s="1958" t="n"/>
      <c r="BJ124" s="3058" t="n"/>
      <c r="BK124" s="3295" t="n"/>
      <c r="BL124" s="3133" t="n"/>
      <c r="BM124" s="3133" t="n"/>
      <c r="BN124" s="3133" t="n"/>
      <c r="BO124" s="3294" t="n"/>
      <c r="BP124" s="3294" t="n"/>
      <c r="BQ124" s="3133" t="n"/>
      <c r="BR124" s="1958" t="n"/>
      <c r="BS124" s="938" t="n"/>
      <c r="BT124" s="3295" t="n"/>
      <c r="BU124" s="3133" t="n"/>
      <c r="BV124" s="3133" t="n"/>
      <c r="BW124" s="3294" t="n"/>
      <c r="BX124" s="3294" t="n"/>
      <c r="BY124" s="3133" t="n"/>
      <c r="BZ124" s="1958" t="n"/>
      <c r="CA124" s="1031" t="n"/>
      <c r="CB124" s="3295" t="n"/>
      <c r="CC124" s="3133" t="n"/>
      <c r="CD124" s="3133" t="n"/>
      <c r="CE124" s="3294" t="n"/>
      <c r="CF124" s="3294" t="n"/>
      <c r="CG124" s="3133" t="n"/>
      <c r="CH124" s="1958" t="n"/>
      <c r="CI124" s="1031" t="n"/>
      <c r="CJ124" s="3295" t="n"/>
      <c r="CK124" s="3133" t="n"/>
      <c r="CL124" s="3133" t="n"/>
      <c r="CM124" s="3294" t="n"/>
      <c r="CN124" s="3294" t="n"/>
      <c r="CO124" s="3133" t="n"/>
      <c r="CP124" s="1958" t="n"/>
      <c r="CQ124" s="938" t="n"/>
      <c r="CR124" s="3294">
        <f>+SUMIF($D$5:$CQ$5,CR$5,$D124:$CQ124)</f>
        <v/>
      </c>
      <c r="CS124" s="3294">
        <f>+SUMIF($D$5:$CQ$5,CS$5,$D124:$CQ124)</f>
        <v/>
      </c>
      <c r="CT124" s="3064">
        <f>SUMIF($D$5:$CQ$5,CT$5,$D124:$CQ124)+SUMIF($D$5:$BI$5,CR$5,$D124:$BI124)</f>
        <v/>
      </c>
      <c r="CU124" s="3294">
        <f>+CR124-CS124</f>
        <v/>
      </c>
      <c r="CV124" s="3294">
        <f>+CR124-CT124</f>
        <v/>
      </c>
      <c r="CW124" s="3294">
        <f>+SUMIF($D$5:$CQ$5,CW$5,$D124:$CQ124)</f>
        <v/>
      </c>
      <c r="CX124" s="563">
        <f>+CR124/CW124-1</f>
        <v/>
      </c>
      <c r="CY124" s="15" t="n"/>
      <c r="CZ124" s="3273" t="n">
        <v>1.715904711928442</v>
      </c>
      <c r="DA124" s="3133" t="n">
        <v>0.1211491808989494</v>
      </c>
      <c r="DB124" s="3133" t="n"/>
      <c r="DC124" s="3133" t="n"/>
      <c r="DD124" s="3133" t="n">
        <v>0.741101</v>
      </c>
      <c r="DE124" s="400">
        <f>(CZ124-DD124)/DD124</f>
        <v/>
      </c>
      <c r="DF124" s="400">
        <f>(DA124-DD124)/DD124</f>
        <v/>
      </c>
      <c r="DG124" s="400">
        <f>(DB124-DD124)/DD124</f>
        <v/>
      </c>
      <c r="DH124" s="400">
        <f>(DC124-DD124)/DD124</f>
        <v/>
      </c>
      <c r="DI124" s="3242" t="n"/>
      <c r="DJ124" s="2949" t="n"/>
      <c r="DL124" s="2949" t="n"/>
      <c r="DM124" s="2878">
        <f>(CS124-CZ124)*10^6</f>
        <v/>
      </c>
      <c r="DN124" s="2878">
        <f>(CT124-DC124)*10^6</f>
        <v/>
      </c>
      <c r="DO124" s="2878">
        <f>(CW124-DD124)*10^6</f>
        <v/>
      </c>
    </row>
    <row customFormat="1" customHeight="1" ht="15" outlineLevel="1" r="125" s="410">
      <c r="A125" s="414" t="n"/>
      <c r="B125" s="365" t="inlineStr">
        <is>
          <t xml:space="preserve">    Sortant sms INTERNATIONAL</t>
        </is>
      </c>
      <c r="C125" s="2486" t="inlineStr">
        <is>
          <t>CA118</t>
        </is>
      </c>
      <c r="D125" s="3294" t="n">
        <v>0.10589</v>
      </c>
      <c r="E125" s="3133" t="n">
        <v>0.180138014228663</v>
      </c>
      <c r="F125" s="3294" t="n"/>
      <c r="G125" s="3133" t="n">
        <v>0.111347</v>
      </c>
      <c r="H125" s="1958" t="n"/>
      <c r="I125" s="938" t="n"/>
      <c r="J125" s="3294" t="n">
        <v>0.09764399999999999</v>
      </c>
      <c r="K125" s="3133" t="n">
        <v>0.167496646774787</v>
      </c>
      <c r="L125" s="3294" t="n"/>
      <c r="M125" s="3133" t="n">
        <v>0.104585</v>
      </c>
      <c r="N125" s="1958" t="n"/>
      <c r="O125" s="3058" t="n"/>
      <c r="P125" s="3294" t="n">
        <v>0.058683</v>
      </c>
      <c r="Q125" s="3133" t="n">
        <v>0.214620800487827</v>
      </c>
      <c r="R125" s="3294" t="n"/>
      <c r="S125" s="3133" t="n">
        <v>0.076101</v>
      </c>
      <c r="T125" s="1958" t="n"/>
      <c r="U125" s="938" t="n"/>
      <c r="V125" s="3294" t="n">
        <v>0.139808</v>
      </c>
      <c r="W125" s="3133" t="n">
        <v>6.61284600915542</v>
      </c>
      <c r="X125" s="3133" t="n">
        <v>1.80749063055492</v>
      </c>
      <c r="Y125" s="3294" t="n"/>
      <c r="Z125" s="3063" t="n"/>
      <c r="AA125" s="3133" t="n">
        <v>0.241331</v>
      </c>
      <c r="AB125" s="1958" t="n"/>
      <c r="AC125" s="938" t="n"/>
      <c r="AD125" s="3294" t="n">
        <v>0.086788</v>
      </c>
      <c r="AE125" s="3133" t="n">
        <v>0.164393189428417</v>
      </c>
      <c r="AF125" s="3133" t="n">
        <v>0.0448398136791906</v>
      </c>
      <c r="AG125" s="3294" t="n"/>
      <c r="AH125" s="3063" t="n"/>
      <c r="AI125" s="3133" t="n">
        <v>0.206619</v>
      </c>
      <c r="AJ125" s="1958" t="n"/>
      <c r="AK125" s="938" t="n"/>
      <c r="AL125" s="3294" t="n">
        <v>0.048983</v>
      </c>
      <c r="AM125" s="3133" t="n">
        <v>0.1428289052393452</v>
      </c>
      <c r="AN125" s="3133" t="n">
        <v>0.0388670696958992</v>
      </c>
      <c r="AO125" s="3133" t="n"/>
      <c r="AP125" s="3294" t="n"/>
      <c r="AQ125" s="3063" t="n"/>
      <c r="AR125" s="3133" t="n"/>
      <c r="AS125" s="1958" t="n"/>
      <c r="AT125" s="3058" t="n"/>
      <c r="AU125" s="3295" t="n"/>
      <c r="AV125" s="3133" t="n"/>
      <c r="AW125" s="3133" t="n"/>
      <c r="AX125" s="3294" t="n"/>
      <c r="AY125" s="3294" t="n"/>
      <c r="AZ125" s="3133" t="n"/>
      <c r="BA125" s="1958" t="n"/>
      <c r="BB125" s="938" t="n"/>
      <c r="BC125" s="3295" t="n"/>
      <c r="BD125" s="3133" t="n"/>
      <c r="BE125" s="3133" t="n"/>
      <c r="BF125" s="3294" t="n"/>
      <c r="BG125" s="3294" t="n"/>
      <c r="BH125" s="3133" t="n"/>
      <c r="BI125" s="1958" t="n"/>
      <c r="BJ125" s="3058" t="n"/>
      <c r="BK125" s="3295" t="n"/>
      <c r="BL125" s="3133" t="n"/>
      <c r="BM125" s="3133" t="n"/>
      <c r="BN125" s="3133" t="n"/>
      <c r="BO125" s="3294" t="n"/>
      <c r="BP125" s="3294" t="n"/>
      <c r="BQ125" s="3133" t="n"/>
      <c r="BR125" s="1958" t="n"/>
      <c r="BS125" s="938" t="n"/>
      <c r="BT125" s="3295" t="n"/>
      <c r="BU125" s="3133" t="n"/>
      <c r="BV125" s="3133" t="n"/>
      <c r="BW125" s="3294" t="n"/>
      <c r="BX125" s="3294" t="n"/>
      <c r="BY125" s="3133" t="n"/>
      <c r="BZ125" s="1958" t="n"/>
      <c r="CA125" s="1031" t="n"/>
      <c r="CB125" s="3295" t="n"/>
      <c r="CC125" s="3133" t="n"/>
      <c r="CD125" s="3133" t="n"/>
      <c r="CE125" s="3294" t="n"/>
      <c r="CF125" s="3294" t="n"/>
      <c r="CG125" s="3133" t="n"/>
      <c r="CH125" s="1958" t="n"/>
      <c r="CI125" s="1031" t="n"/>
      <c r="CJ125" s="3295" t="n"/>
      <c r="CK125" s="3133" t="n"/>
      <c r="CL125" s="3133" t="n"/>
      <c r="CM125" s="3294" t="n"/>
      <c r="CN125" s="3294" t="n"/>
      <c r="CO125" s="3133" t="n"/>
      <c r="CP125" s="1958" t="n"/>
      <c r="CQ125" s="938" t="n"/>
      <c r="CR125" s="3294">
        <f>+SUMIF($D$5:$CQ$5,CR$5,$D125:$CQ125)</f>
        <v/>
      </c>
      <c r="CS125" s="3294">
        <f>+SUMIF($D$5:$CQ$5,CS$5,$D125:$CQ125)</f>
        <v/>
      </c>
      <c r="CT125" s="3064">
        <f>SUMIF($D$5:$CQ$5,CT$5,$D125:$CQ125)+SUMIF($D$5:$BI$5,CR$5,$D125:$BI125)</f>
        <v/>
      </c>
      <c r="CU125" s="3294">
        <f>+CR125-CS125</f>
        <v/>
      </c>
      <c r="CV125" s="3294">
        <f>+CR125-CT125</f>
        <v/>
      </c>
      <c r="CW125" s="3294">
        <f>+SUMIF($D$5:$CQ$5,CW$5,$D125:$CQ125)</f>
        <v/>
      </c>
      <c r="CX125" s="563">
        <f>+CR125/CW125-1</f>
        <v/>
      </c>
      <c r="CY125" s="15" t="n"/>
      <c r="CZ125" s="3273" t="n">
        <v>8.333458481348067</v>
      </c>
      <c r="DA125" s="3133" t="n">
        <v>2.382769017662222</v>
      </c>
      <c r="DB125" s="3133" t="n"/>
      <c r="DC125" s="3133" t="n"/>
      <c r="DD125" s="3133" t="n">
        <v>1.515678</v>
      </c>
      <c r="DE125" s="400">
        <f>(CZ125-DD125)/DD125</f>
        <v/>
      </c>
      <c r="DF125" s="400">
        <f>(DA125-DD125)/DD125</f>
        <v/>
      </c>
      <c r="DG125" s="400">
        <f>(DB125-DD125)/DD125</f>
        <v/>
      </c>
      <c r="DH125" s="400">
        <f>(DC125-DD125)/DD125</f>
        <v/>
      </c>
      <c r="DI125" s="3242" t="n"/>
      <c r="DJ125" s="2949" t="n"/>
      <c r="DL125" s="2949" t="n"/>
      <c r="DM125" s="2878">
        <f>(CS125-CZ125)*10^6</f>
        <v/>
      </c>
      <c r="DN125" s="2878">
        <f>(CT125-DC125)*10^6</f>
        <v/>
      </c>
      <c r="DO125" s="2878">
        <f>(CW125-DD125)*10^6</f>
        <v/>
      </c>
    </row>
    <row customFormat="1" customHeight="1" ht="15" outlineLevel="1" r="126" s="376">
      <c r="A126" s="370" t="n"/>
      <c r="B126" s="413" t="inlineStr">
        <is>
          <t>Total SMS Sortant</t>
        </is>
      </c>
      <c r="C126" s="2486" t="inlineStr">
        <is>
          <t>CA119</t>
        </is>
      </c>
      <c r="D126" s="3269" t="n">
        <v>0.095427</v>
      </c>
      <c r="E126" s="3269" t="n">
        <v>0.355427863933113</v>
      </c>
      <c r="F126" s="3269" t="n"/>
      <c r="G126" s="3269" t="n">
        <v>0.168412</v>
      </c>
      <c r="H126" s="375" t="n"/>
      <c r="I126" s="1038" t="n"/>
      <c r="J126" s="3269" t="n">
        <v>0.100679</v>
      </c>
      <c r="K126" s="3269" t="n">
        <v>0.314938788113824</v>
      </c>
      <c r="L126" s="3269" t="n"/>
      <c r="M126" s="3269" t="n">
        <v>0.151303</v>
      </c>
      <c r="N126" s="375" t="n"/>
      <c r="O126" s="3256" t="n"/>
      <c r="P126" s="3269" t="n">
        <v>0.104016</v>
      </c>
      <c r="Q126" s="3269" t="n">
        <v>0.375269986467339</v>
      </c>
      <c r="R126" s="3269" t="n"/>
      <c r="S126" s="3269" t="n">
        <v>0.123513</v>
      </c>
      <c r="T126" s="375" t="n"/>
      <c r="U126" s="1038" t="n"/>
      <c r="V126" s="3269" t="n">
        <v>0.13235</v>
      </c>
      <c r="W126" s="3269" t="n">
        <v>6.71998918712833</v>
      </c>
      <c r="X126" s="3269" t="n">
        <v>1.81622018769928</v>
      </c>
      <c r="Y126" s="3269" t="n"/>
      <c r="Z126" s="3281" t="n"/>
      <c r="AA126" s="3269" t="n">
        <v>0.395721</v>
      </c>
      <c r="AB126" s="375" t="n"/>
      <c r="AC126" s="1038" t="n"/>
      <c r="AD126" s="3269" t="n">
        <v>0.063806</v>
      </c>
      <c r="AE126" s="3269" t="n">
        <v>0.315581047592267</v>
      </c>
      <c r="AF126" s="3269" t="n">
        <v>0.087402651458465</v>
      </c>
      <c r="AG126" s="3269" t="n"/>
      <c r="AH126" s="3281" t="n"/>
      <c r="AI126" s="3269" t="n">
        <v>0.288625</v>
      </c>
      <c r="AJ126" s="375" t="n"/>
      <c r="AK126" s="1038" t="n"/>
      <c r="AL126" s="3269" t="n">
        <v>0.08880299999999999</v>
      </c>
      <c r="AM126" s="3269" t="n">
        <v>0.2787810069418136</v>
      </c>
      <c r="AN126" s="3269" t="n">
        <v>0.07988578720229025</v>
      </c>
      <c r="AO126" s="3269" t="n"/>
      <c r="AP126" s="3269" t="n"/>
      <c r="AQ126" s="3281" t="n"/>
      <c r="AR126" s="3269" t="n"/>
      <c r="AS126" s="375" t="n"/>
      <c r="AT126" s="3256" t="n"/>
      <c r="AU126" s="3281" t="n"/>
      <c r="AV126" s="3269" t="n"/>
      <c r="AW126" s="3269" t="n"/>
      <c r="AX126" s="3269" t="n"/>
      <c r="AY126" s="3269" t="n"/>
      <c r="AZ126" s="3269" t="n"/>
      <c r="BA126" s="375" t="n"/>
      <c r="BB126" s="1038" t="n"/>
      <c r="BC126" s="3281" t="n"/>
      <c r="BD126" s="3269" t="n"/>
      <c r="BE126" s="3269" t="n"/>
      <c r="BF126" s="3269" t="n"/>
      <c r="BG126" s="3269" t="n"/>
      <c r="BH126" s="3269" t="n"/>
      <c r="BI126" s="375" t="n"/>
      <c r="BJ126" s="3256" t="n"/>
      <c r="BK126" s="3281" t="n"/>
      <c r="BL126" s="3269" t="n"/>
      <c r="BM126" s="3269" t="n"/>
      <c r="BN126" s="3269" t="n"/>
      <c r="BO126" s="3269" t="n"/>
      <c r="BP126" s="3269" t="n"/>
      <c r="BQ126" s="3269" t="n"/>
      <c r="BR126" s="375" t="n"/>
      <c r="BS126" s="1038" t="n"/>
      <c r="BT126" s="3281" t="n"/>
      <c r="BU126" s="3269" t="n"/>
      <c r="BV126" s="3269" t="n"/>
      <c r="BW126" s="3269" t="n"/>
      <c r="BX126" s="3269" t="n"/>
      <c r="BY126" s="3269" t="n"/>
      <c r="BZ126" s="375" t="n"/>
      <c r="CA126" s="1034" t="n"/>
      <c r="CB126" s="3281" t="n"/>
      <c r="CC126" s="3269" t="n"/>
      <c r="CD126" s="3269" t="n"/>
      <c r="CE126" s="3269" t="n"/>
      <c r="CF126" s="3269" t="n"/>
      <c r="CG126" s="3269" t="n"/>
      <c r="CH126" s="375" t="n"/>
      <c r="CI126" s="1034" t="n"/>
      <c r="CJ126" s="3281" t="n"/>
      <c r="CK126" s="3269" t="n"/>
      <c r="CL126" s="3269" t="n"/>
      <c r="CM126" s="3269" t="n"/>
      <c r="CN126" s="3269" t="n"/>
      <c r="CO126" s="3269" t="n"/>
      <c r="CP126" s="375" t="n"/>
      <c r="CQ126" s="1038" t="n"/>
      <c r="CR126" s="3269">
        <f>+SUMIF($D$5:$CQ$5,CR$5,$D126:$CQ126)</f>
        <v/>
      </c>
      <c r="CS126" s="3269">
        <f>+SUMIF($D$5:$CQ$5,CS$5,$D126:$CQ126)</f>
        <v/>
      </c>
      <c r="CT126" s="3269">
        <f>SUMIF($D$5:$CQ$5,CT$5,$D126:$CQ126)+SUMIF($D$5:$BI$5,CR$5,$D126:$BI126)</f>
        <v/>
      </c>
      <c r="CU126" s="3269">
        <f>+CR126-CS126</f>
        <v/>
      </c>
      <c r="CV126" s="3269">
        <f>+CR126-CT126</f>
        <v/>
      </c>
      <c r="CW126" s="3269">
        <f>+SUMIF($D$5:$CQ$5,CW$5,$D126:$CQ126)</f>
        <v/>
      </c>
      <c r="CX126" s="560">
        <f>+CR126/CW126-1</f>
        <v/>
      </c>
      <c r="CY126" s="19" t="n"/>
      <c r="CZ126" s="3282" t="n">
        <v>10.18355393260769</v>
      </c>
      <c r="DA126" s="3269" t="n">
        <v>2.749085817712412</v>
      </c>
      <c r="DB126" s="3269" t="n"/>
      <c r="DC126" s="3269" t="n"/>
      <c r="DD126" s="3269" t="n">
        <v>2.44933</v>
      </c>
      <c r="DE126" s="375">
        <f>(CZ126-DD126)/DD126</f>
        <v/>
      </c>
      <c r="DF126" s="375">
        <f>(DA126-DD126)/DD126</f>
        <v/>
      </c>
      <c r="DG126" s="375">
        <f>(DB126-DD126)/DD126</f>
        <v/>
      </c>
      <c r="DH126" s="375">
        <f>(DC126-DD126)/DD126</f>
        <v/>
      </c>
      <c r="DI126" s="3242" t="n"/>
      <c r="DJ126" s="2949" t="n"/>
      <c r="DL126" s="2949" t="n"/>
      <c r="DM126" s="2878">
        <f>(CS126-CZ126)*10^6</f>
        <v/>
      </c>
      <c r="DN126" s="2878">
        <f>(CT126-DC126)*10^6</f>
        <v/>
      </c>
      <c r="DO126" s="2878">
        <f>(CW126-DD126)*10^6</f>
        <v/>
      </c>
    </row>
    <row customFormat="1" customHeight="1" ht="15" outlineLevel="1" r="127" s="410">
      <c r="A127" s="414" t="n"/>
      <c r="B127" s="3293" t="n"/>
      <c r="C127" s="2486" t="inlineStr">
        <is>
          <t>CA120</t>
        </is>
      </c>
      <c r="D127" s="3064" t="n"/>
      <c r="E127" s="3064" t="n"/>
      <c r="F127" s="3064" t="n"/>
      <c r="G127" s="3064" t="n"/>
      <c r="H127" s="1958" t="n"/>
      <c r="I127" s="938" t="n"/>
      <c r="J127" s="3064" t="n"/>
      <c r="K127" s="3064" t="n"/>
      <c r="L127" s="3064" t="n"/>
      <c r="M127" s="3064" t="n"/>
      <c r="N127" s="1958" t="n"/>
      <c r="O127" s="3058" t="n"/>
      <c r="P127" s="3064" t="n"/>
      <c r="Q127" s="3064" t="n"/>
      <c r="R127" s="3064" t="n"/>
      <c r="S127" s="3064" t="n"/>
      <c r="T127" s="1958" t="n"/>
      <c r="U127" s="938" t="n"/>
      <c r="V127" s="3064" t="n"/>
      <c r="W127" s="3064" t="n"/>
      <c r="X127" s="3064" t="n"/>
      <c r="Y127" s="3064" t="n"/>
      <c r="Z127" s="3063" t="n"/>
      <c r="AA127" s="3064" t="n"/>
      <c r="AB127" s="1958" t="n"/>
      <c r="AC127" s="938" t="n"/>
      <c r="AD127" s="3064" t="n"/>
      <c r="AE127" s="3064" t="n"/>
      <c r="AF127" s="3064" t="n"/>
      <c r="AG127" s="3064" t="n"/>
      <c r="AH127" s="3063" t="n"/>
      <c r="AI127" s="3064" t="n"/>
      <c r="AJ127" s="1958" t="n"/>
      <c r="AK127" s="938" t="n"/>
      <c r="AL127" s="3064" t="n"/>
      <c r="AM127" s="3064" t="n"/>
      <c r="AN127" s="3064" t="n"/>
      <c r="AO127" s="3064" t="n"/>
      <c r="AP127" s="3064" t="n"/>
      <c r="AQ127" s="3063" t="n"/>
      <c r="AR127" s="3064" t="n"/>
      <c r="AS127" s="1958" t="n"/>
      <c r="AT127" s="3058" t="n"/>
      <c r="AU127" s="3063" t="n"/>
      <c r="AV127" s="3064" t="n"/>
      <c r="AW127" s="3064" t="n"/>
      <c r="AX127" s="3064" t="n"/>
      <c r="AY127" s="3064" t="n"/>
      <c r="AZ127" s="3064" t="n"/>
      <c r="BA127" s="1958" t="n"/>
      <c r="BB127" s="938" t="n"/>
      <c r="BC127" s="3063" t="n"/>
      <c r="BD127" s="3064" t="n"/>
      <c r="BE127" s="3064" t="n"/>
      <c r="BF127" s="3064" t="n"/>
      <c r="BG127" s="3064" t="n"/>
      <c r="BH127" s="3064" t="n"/>
      <c r="BI127" s="1958" t="n"/>
      <c r="BJ127" s="3058" t="n"/>
      <c r="BK127" s="3063" t="n"/>
      <c r="BL127" s="3064" t="n"/>
      <c r="BM127" s="3064" t="n"/>
      <c r="BN127" s="3064" t="n"/>
      <c r="BO127" s="3064" t="n"/>
      <c r="BP127" s="3064" t="n"/>
      <c r="BQ127" s="3064" t="n"/>
      <c r="BR127" s="1958" t="n"/>
      <c r="BS127" s="938" t="n"/>
      <c r="BT127" s="3063" t="n"/>
      <c r="BU127" s="3064" t="n"/>
      <c r="BV127" s="3064" t="n"/>
      <c r="BW127" s="3064" t="n"/>
      <c r="BX127" s="3064" t="n"/>
      <c r="BY127" s="3064" t="n"/>
      <c r="BZ127" s="1958" t="n"/>
      <c r="CA127" s="1031" t="n"/>
      <c r="CB127" s="3063" t="n"/>
      <c r="CC127" s="3064" t="n"/>
      <c r="CD127" s="3064" t="n"/>
      <c r="CE127" s="3064" t="n"/>
      <c r="CF127" s="3064" t="n"/>
      <c r="CG127" s="3064" t="n"/>
      <c r="CH127" s="1958" t="n"/>
      <c r="CI127" s="1031" t="n"/>
      <c r="CJ127" s="3063" t="n"/>
      <c r="CK127" s="3064" t="n"/>
      <c r="CL127" s="3064" t="n"/>
      <c r="CM127" s="3064" t="n"/>
      <c r="CN127" s="3064" t="n"/>
      <c r="CO127" s="3064" t="n"/>
      <c r="CP127" s="1958" t="n"/>
      <c r="CQ127" s="938" t="n"/>
      <c r="CR127" s="3064">
        <f>+SUMIF($D$5:$CQ$5,CR$5,$D127:$CQ127)</f>
        <v/>
      </c>
      <c r="CS127" s="3064">
        <f>+SUMIF($D$5:$CQ$5,CS$5,$D127:$CQ127)</f>
        <v/>
      </c>
      <c r="CT127" s="3064">
        <f>SUMIF($D$5:$CQ$5,CT$5,$D127:$CQ127)+SUMIF($D$5:$BI$5,CR$5,$D127:$BI127)</f>
        <v/>
      </c>
      <c r="CU127" s="3064">
        <f>+CR127-CS127</f>
        <v/>
      </c>
      <c r="CV127" s="3064">
        <f>+CR127-CT127</f>
        <v/>
      </c>
      <c r="CW127" s="3064">
        <f>+SUMIF($D$5:$CQ$5,CW$5,$D127:$CQ127)</f>
        <v/>
      </c>
      <c r="CX127" s="442" t="n"/>
      <c r="CY127" s="15" t="n"/>
      <c r="CZ127" s="3309" t="n"/>
      <c r="DA127" s="3064" t="n"/>
      <c r="DB127" s="3064" t="n"/>
      <c r="DC127" s="3064" t="n"/>
      <c r="DD127" s="3064" t="n"/>
      <c r="DE127" s="1958" t="n"/>
      <c r="DF127" s="1958" t="n"/>
      <c r="DG127" s="1958" t="n"/>
      <c r="DH127" s="1958" t="n"/>
      <c r="DI127" s="3242" t="n"/>
      <c r="DJ127" s="2949" t="n"/>
      <c r="DL127" s="2949" t="n"/>
      <c r="DM127" s="2878">
        <f>(CS127-CZ127)*10^6</f>
        <v/>
      </c>
      <c r="DN127" s="2878">
        <f>(CT127-DC127)*10^6</f>
        <v/>
      </c>
      <c r="DO127" s="2878">
        <f>(CW127-DD127)*10^6</f>
        <v/>
      </c>
    </row>
    <row customFormat="1" customHeight="1" ht="15" outlineLevel="1" r="128" s="634">
      <c r="A128" s="643" t="n"/>
      <c r="B128" s="631" t="inlineStr">
        <is>
          <t xml:space="preserve">    Revenu Internet 3G</t>
        </is>
      </c>
      <c r="C128" s="2486" t="inlineStr">
        <is>
          <t>CA121</t>
        </is>
      </c>
      <c r="D128" s="3121" t="n">
        <v>98.567353</v>
      </c>
      <c r="E128" s="3121" t="n">
        <v>107.970368026374</v>
      </c>
      <c r="F128" s="3121" t="n"/>
      <c r="G128" s="3121" t="n">
        <v>101.751932</v>
      </c>
      <c r="H128" s="645" t="n"/>
      <c r="I128" s="1043" t="n"/>
      <c r="J128" s="3121" t="n">
        <v>92.022794</v>
      </c>
      <c r="K128" s="3121" t="n">
        <v>98.4661771383314</v>
      </c>
      <c r="L128" s="3121" t="n"/>
      <c r="M128" s="3121" t="n">
        <v>100.287131</v>
      </c>
      <c r="N128" s="645" t="n"/>
      <c r="O128" s="3058" t="n"/>
      <c r="P128" s="3121" t="n">
        <v>155.812346</v>
      </c>
      <c r="Q128" s="3121" t="n">
        <v>110.516550708833</v>
      </c>
      <c r="R128" s="3121" t="n"/>
      <c r="S128" s="3121" t="n">
        <v>95.36509599999999</v>
      </c>
      <c r="T128" s="645" t="n"/>
      <c r="U128" s="1043" t="n"/>
      <c r="V128" s="3121" t="n">
        <v>72.480307</v>
      </c>
      <c r="W128" s="3121" t="n">
        <v>108.637154852282</v>
      </c>
      <c r="X128" s="3121" t="n">
        <v>128.835739954417</v>
      </c>
      <c r="Y128" s="3121" t="n"/>
      <c r="Z128" s="3068" t="n"/>
      <c r="AA128" s="3121" t="n">
        <v>107.560121</v>
      </c>
      <c r="AB128" s="645" t="n"/>
      <c r="AC128" s="1043" t="n"/>
      <c r="AD128" s="3121" t="n">
        <v>133.818619</v>
      </c>
      <c r="AE128" s="3121" t="n">
        <v>116.27671515824</v>
      </c>
      <c r="AF128" s="3121" t="n">
        <v>112.828321626159</v>
      </c>
      <c r="AG128" s="3121" t="n"/>
      <c r="AH128" s="3068" t="n"/>
      <c r="AI128" s="3121" t="n">
        <v>105.527106</v>
      </c>
      <c r="AJ128" s="645" t="n"/>
      <c r="AK128" s="1043" t="n"/>
      <c r="AL128" s="3121" t="n">
        <v>87.451071</v>
      </c>
      <c r="AM128" s="3121" t="n">
        <v>113.5087192035211</v>
      </c>
      <c r="AN128" s="3121" t="n">
        <v>110.4699816271593</v>
      </c>
      <c r="AO128" s="3121" t="n"/>
      <c r="AP128" s="3121" t="n"/>
      <c r="AQ128" s="3068" t="n"/>
      <c r="AR128" s="3121" t="n"/>
      <c r="AS128" s="645" t="n"/>
      <c r="AT128" s="3058" t="n"/>
      <c r="AU128" s="3068" t="n"/>
      <c r="AV128" s="3121" t="n"/>
      <c r="AW128" s="3121" t="n"/>
      <c r="AX128" s="3121" t="n"/>
      <c r="AY128" s="3121" t="n"/>
      <c r="AZ128" s="3121" t="n"/>
      <c r="BA128" s="645" t="n"/>
      <c r="BB128" s="1043" t="n"/>
      <c r="BC128" s="3068" t="n"/>
      <c r="BD128" s="3121" t="n"/>
      <c r="BE128" s="3121" t="n"/>
      <c r="BF128" s="3121" t="n"/>
      <c r="BG128" s="3121" t="n"/>
      <c r="BH128" s="3121" t="n"/>
      <c r="BI128" s="645" t="n"/>
      <c r="BJ128" s="3058" t="n"/>
      <c r="BK128" s="3068" t="n"/>
      <c r="BL128" s="3121" t="n"/>
      <c r="BM128" s="3121" t="n"/>
      <c r="BN128" s="3121" t="n"/>
      <c r="BO128" s="3121" t="n"/>
      <c r="BP128" s="3121" t="n"/>
      <c r="BQ128" s="3121" t="n"/>
      <c r="BR128" s="645" t="n"/>
      <c r="BS128" s="1043" t="n"/>
      <c r="BT128" s="3068" t="n"/>
      <c r="BU128" s="3121" t="n"/>
      <c r="BV128" s="3121" t="n"/>
      <c r="BW128" s="3121" t="n"/>
      <c r="BX128" s="3121" t="n"/>
      <c r="BY128" s="3121" t="n"/>
      <c r="BZ128" s="645" t="n"/>
      <c r="CA128" s="1031" t="n"/>
      <c r="CB128" s="3068" t="n"/>
      <c r="CC128" s="3121" t="n"/>
      <c r="CD128" s="3121" t="n"/>
      <c r="CE128" s="3121" t="n"/>
      <c r="CF128" s="3121" t="n"/>
      <c r="CG128" s="3121" t="n"/>
      <c r="CH128" s="645" t="n"/>
      <c r="CI128" s="1031" t="n"/>
      <c r="CJ128" s="3068" t="n"/>
      <c r="CK128" s="3121" t="n"/>
      <c r="CL128" s="3121" t="n"/>
      <c r="CM128" s="3121" t="n"/>
      <c r="CN128" s="3121" t="n"/>
      <c r="CO128" s="3121" t="n"/>
      <c r="CP128" s="645" t="n"/>
      <c r="CQ128" s="1043" t="n"/>
      <c r="CR128" s="3121">
        <f>+SUMIF($D$5:$CQ$5,CR$5,$D128:$CQ128)</f>
        <v/>
      </c>
      <c r="CS128" s="3121">
        <f>+SUMIF($D$5:$CQ$5,CS$5,$D128:$CQ128)</f>
        <v/>
      </c>
      <c r="CT128" s="3121">
        <f>SUMIF($D$5:$CQ$5,CT$5,$D128:$CQ128)+SUMIF($D$5:$BI$5,CR$5,$D128:$BI128)</f>
        <v/>
      </c>
      <c r="CU128" s="3121">
        <f>+CR128-CS128</f>
        <v/>
      </c>
      <c r="CV128" s="3121">
        <f>+CR128-CT128</f>
        <v/>
      </c>
      <c r="CW128" s="3121">
        <f>+SUMIF($D$5:$CQ$5,CW$5,$D128:$CQ128)</f>
        <v/>
      </c>
      <c r="CX128" s="646">
        <f>+CR128/CW128-1</f>
        <v/>
      </c>
      <c r="CY128" s="15" t="n"/>
      <c r="CZ128" s="3312" t="n">
        <v>1381.012794851438</v>
      </c>
      <c r="DA128" s="3121" t="n">
        <v>1404.917052291193</v>
      </c>
      <c r="DB128" s="3121" t="n"/>
      <c r="DC128" s="3121" t="n"/>
      <c r="DD128" s="3121" t="n">
        <v>1254.645828</v>
      </c>
      <c r="DE128" s="645">
        <f>(CZ128-DD128)/DD128</f>
        <v/>
      </c>
      <c r="DF128" s="645">
        <f>(DA128-DD128)/DD128</f>
        <v/>
      </c>
      <c r="DG128" s="645">
        <f>(DB128-DD128)/DD128</f>
        <v/>
      </c>
      <c r="DH128" s="645">
        <f>(DC128-DD128)/DD128</f>
        <v/>
      </c>
      <c r="DI128" s="3242" t="n"/>
      <c r="DJ128" s="3279" t="n"/>
      <c r="DL128" s="3279" t="n"/>
      <c r="DM128" s="2878">
        <f>(CS128-CZ128)*10^6</f>
        <v/>
      </c>
      <c r="DN128" s="2878">
        <f>(CT128-DC128)*10^6</f>
        <v/>
      </c>
      <c r="DO128" s="2878">
        <f>(CW128-DD128)*10^6</f>
        <v/>
      </c>
    </row>
    <row customFormat="1" customHeight="1" ht="15" outlineLevel="1" r="129" s="410">
      <c r="A129" s="414" t="n"/>
      <c r="B129" s="365" t="inlineStr">
        <is>
          <t xml:space="preserve">    Transport and Automotive (Traking)</t>
        </is>
      </c>
      <c r="C129" s="2486" t="inlineStr">
        <is>
          <t>CA122</t>
        </is>
      </c>
      <c r="D129" s="3064" t="n">
        <v>0</v>
      </c>
      <c r="E129" s="3064" t="n">
        <v>0</v>
      </c>
      <c r="F129" s="3064" t="n"/>
      <c r="G129" s="3133" t="n">
        <v>0</v>
      </c>
      <c r="H129" s="1958" t="n"/>
      <c r="I129" s="938" t="n"/>
      <c r="J129" s="3064" t="n">
        <v>0</v>
      </c>
      <c r="K129" s="3064" t="n">
        <v>0</v>
      </c>
      <c r="L129" s="3064" t="n"/>
      <c r="M129" s="3133" t="n">
        <v>0</v>
      </c>
      <c r="N129" s="1958" t="n"/>
      <c r="O129" s="3058" t="n"/>
      <c r="P129" s="3064" t="n">
        <v>0</v>
      </c>
      <c r="Q129" s="3064" t="n">
        <v>0</v>
      </c>
      <c r="R129" s="3064" t="n"/>
      <c r="S129" s="3133" t="n">
        <v>0</v>
      </c>
      <c r="T129" s="1958" t="n"/>
      <c r="U129" s="938" t="n"/>
      <c r="V129" s="3064" t="n">
        <v>0</v>
      </c>
      <c r="W129" s="3064" t="n">
        <v>0</v>
      </c>
      <c r="X129" s="3064" t="n">
        <v>0</v>
      </c>
      <c r="Y129" s="3064" t="n"/>
      <c r="Z129" s="3063" t="n"/>
      <c r="AA129" s="3133" t="n">
        <v>0</v>
      </c>
      <c r="AB129" s="1958" t="n"/>
      <c r="AC129" s="938" t="n"/>
      <c r="AD129" s="3064" t="n">
        <v>0</v>
      </c>
      <c r="AE129" s="3064" t="n">
        <v>0</v>
      </c>
      <c r="AF129" s="3064" t="n">
        <v>0</v>
      </c>
      <c r="AG129" s="3064" t="n"/>
      <c r="AH129" s="3063" t="n"/>
      <c r="AI129" s="3133" t="n">
        <v>0</v>
      </c>
      <c r="AJ129" s="1958" t="n"/>
      <c r="AK129" s="938" t="n"/>
      <c r="AL129" s="3064" t="n">
        <v>0</v>
      </c>
      <c r="AM129" s="3064" t="n">
        <v>0</v>
      </c>
      <c r="AN129" s="3064" t="n"/>
      <c r="AO129" s="3064" t="n"/>
      <c r="AP129" s="3064" t="n"/>
      <c r="AQ129" s="3063" t="n"/>
      <c r="AR129" s="3133" t="n"/>
      <c r="AS129" s="1958" t="n"/>
      <c r="AT129" s="3058" t="n"/>
      <c r="AU129" s="3063" t="n"/>
      <c r="AV129" s="3064" t="n"/>
      <c r="AW129" s="3064" t="n"/>
      <c r="AX129" s="3064" t="n"/>
      <c r="AY129" s="3064" t="n"/>
      <c r="AZ129" s="3133" t="n"/>
      <c r="BA129" s="1958" t="n"/>
      <c r="BB129" s="938" t="n"/>
      <c r="BC129" s="3063" t="n"/>
      <c r="BD129" s="3064" t="n"/>
      <c r="BE129" s="3064" t="n"/>
      <c r="BF129" s="3064" t="n"/>
      <c r="BG129" s="3064" t="n"/>
      <c r="BH129" s="3133" t="n"/>
      <c r="BI129" s="1958" t="n"/>
      <c r="BJ129" s="3058" t="n"/>
      <c r="BK129" s="3063" t="n"/>
      <c r="BL129" s="3064" t="n"/>
      <c r="BM129" s="3064" t="n"/>
      <c r="BN129" s="3064" t="n"/>
      <c r="BO129" s="3064" t="n"/>
      <c r="BP129" s="3064" t="n"/>
      <c r="BQ129" s="3133" t="n"/>
      <c r="BR129" s="1958" t="n"/>
      <c r="BS129" s="938" t="n"/>
      <c r="BT129" s="3063" t="n"/>
      <c r="BU129" s="3064" t="n"/>
      <c r="BV129" s="3064" t="n"/>
      <c r="BW129" s="3064" t="n"/>
      <c r="BX129" s="3064" t="n"/>
      <c r="BY129" s="3133" t="n"/>
      <c r="BZ129" s="1958" t="n"/>
      <c r="CA129" s="1031" t="n"/>
      <c r="CB129" s="3063" t="n"/>
      <c r="CC129" s="3064" t="n"/>
      <c r="CD129" s="3064" t="n"/>
      <c r="CE129" s="3064" t="n"/>
      <c r="CF129" s="3064" t="n"/>
      <c r="CG129" s="3133" t="n"/>
      <c r="CH129" s="1958" t="n"/>
      <c r="CI129" s="1031" t="n"/>
      <c r="CJ129" s="3063" t="n"/>
      <c r="CK129" s="3064" t="n"/>
      <c r="CL129" s="3064" t="n"/>
      <c r="CM129" s="3064" t="n"/>
      <c r="CN129" s="3064" t="n"/>
      <c r="CO129" s="3133" t="n"/>
      <c r="CP129" s="1958" t="n"/>
      <c r="CQ129" s="938" t="n"/>
      <c r="CR129" s="3064">
        <f>+SUMIF($D$5:$CQ$5,CR$5,$D129:$CQ129)</f>
        <v/>
      </c>
      <c r="CS129" s="3064">
        <f>+SUMIF($D$5:$CQ$5,CS$5,$D129:$CQ129)</f>
        <v/>
      </c>
      <c r="CT129" s="3064">
        <f>SUMIF($D$5:$CQ$5,CT$5,$D129:$CQ129)+SUMIF($D$5:$BI$5,CR$5,$D129:$BI129)</f>
        <v/>
      </c>
      <c r="CU129" s="3064">
        <f>+CR129-CS129</f>
        <v/>
      </c>
      <c r="CV129" s="3064">
        <f>+CR129-CT129</f>
        <v/>
      </c>
      <c r="CW129" s="3064">
        <f>+SUMIF($D$5:$CQ$5,CW$5,$D129:$CQ129)</f>
        <v/>
      </c>
      <c r="CX129" s="442" t="n"/>
      <c r="CY129" s="15" t="n"/>
      <c r="CZ129" s="3309" t="n">
        <v>0</v>
      </c>
      <c r="DA129" s="3064" t="n">
        <v>0</v>
      </c>
      <c r="DB129" s="3064" t="n"/>
      <c r="DC129" s="3064" t="n"/>
      <c r="DD129" s="3133" t="n">
        <v>0</v>
      </c>
      <c r="DE129" s="1958" t="n"/>
      <c r="DF129" s="1958" t="n"/>
      <c r="DG129" s="1958" t="n"/>
      <c r="DH129" s="1958">
        <f>(DC129-DD129)/DD129</f>
        <v/>
      </c>
      <c r="DI129" s="3242" t="n"/>
      <c r="DJ129" s="2949" t="n"/>
      <c r="DL129" s="2949" t="n"/>
      <c r="DM129" s="2878">
        <f>(CS129-CZ129)*10^6</f>
        <v/>
      </c>
      <c r="DN129" s="2878">
        <f>(CT129-DC129)*10^6</f>
        <v/>
      </c>
      <c r="DO129" s="2878">
        <f>(CW129-DD129)*10^6</f>
        <v/>
      </c>
    </row>
    <row customFormat="1" customHeight="1" ht="15" outlineLevel="1" r="130" s="410">
      <c r="A130" s="414" t="n"/>
      <c r="B130" s="365" t="inlineStr">
        <is>
          <t xml:space="preserve">    Banking</t>
        </is>
      </c>
      <c r="C130" s="2486" t="inlineStr">
        <is>
          <t>CA123</t>
        </is>
      </c>
      <c r="D130" s="3064" t="n">
        <v>1.519495</v>
      </c>
      <c r="E130" s="3064" t="n">
        <v>1.262714</v>
      </c>
      <c r="F130" s="3064" t="n"/>
      <c r="G130" s="3133" t="n">
        <v>1.186444</v>
      </c>
      <c r="H130" s="1958" t="n"/>
      <c r="I130" s="938" t="n"/>
      <c r="J130" s="3064" t="n">
        <v>1.490256</v>
      </c>
      <c r="K130" s="3064" t="n">
        <v>1.14051587096774</v>
      </c>
      <c r="L130" s="3064" t="n"/>
      <c r="M130" s="3133" t="n">
        <v>1.209325</v>
      </c>
      <c r="N130" s="1958" t="n"/>
      <c r="O130" s="3058" t="n"/>
      <c r="P130" s="3064" t="n">
        <v>1.403816</v>
      </c>
      <c r="Q130" s="3064" t="n">
        <v>1.262714</v>
      </c>
      <c r="R130" s="3064" t="n"/>
      <c r="S130" s="3133" t="n">
        <v>1.222884</v>
      </c>
      <c r="T130" s="1958" t="n"/>
      <c r="U130" s="938" t="n"/>
      <c r="V130" s="3064" t="n">
        <v>1.438562</v>
      </c>
      <c r="W130" s="3064" t="n">
        <v>1.22198129032258</v>
      </c>
      <c r="X130" s="3064" t="n">
        <v>1.35853161290323</v>
      </c>
      <c r="Y130" s="3064" t="n"/>
      <c r="Z130" s="3063" t="n"/>
      <c r="AA130" s="3133" t="n">
        <v>1.198307</v>
      </c>
      <c r="AB130" s="1958" t="n"/>
      <c r="AC130" s="938" t="n"/>
      <c r="AD130" s="3064" t="n">
        <v>1.451275</v>
      </c>
      <c r="AE130" s="3064" t="n">
        <v>1.262714</v>
      </c>
      <c r="AF130" s="3064" t="n">
        <v>1.403816</v>
      </c>
      <c r="AG130" s="3064" t="n"/>
      <c r="AH130" s="3063" t="n"/>
      <c r="AI130" s="3133" t="n">
        <v>1.205087</v>
      </c>
      <c r="AJ130" s="1958" t="n"/>
      <c r="AK130" s="938" t="n"/>
      <c r="AL130" s="3064" t="n">
        <v>1.510432</v>
      </c>
      <c r="AM130" s="3064" t="n">
        <v>1.221981290322581</v>
      </c>
      <c r="AN130" s="3064" t="n"/>
      <c r="AO130" s="3064" t="n"/>
      <c r="AP130" s="3064" t="n"/>
      <c r="AQ130" s="3063" t="n"/>
      <c r="AR130" s="3133" t="n"/>
      <c r="AS130" s="1958" t="n"/>
      <c r="AT130" s="3058" t="n"/>
      <c r="AU130" s="3063" t="n"/>
      <c r="AV130" s="3064" t="n"/>
      <c r="AW130" s="3064" t="n"/>
      <c r="AX130" s="3064" t="n"/>
      <c r="AY130" s="3064" t="n"/>
      <c r="AZ130" s="3133" t="n"/>
      <c r="BA130" s="1958" t="n"/>
      <c r="BB130" s="938" t="n"/>
      <c r="BC130" s="3063" t="n"/>
      <c r="BD130" s="3064" t="n"/>
      <c r="BE130" s="3064" t="n"/>
      <c r="BF130" s="3064" t="n"/>
      <c r="BG130" s="3064" t="n"/>
      <c r="BH130" s="3133" t="n"/>
      <c r="BI130" s="1958" t="n"/>
      <c r="BJ130" s="3058" t="n"/>
      <c r="BK130" s="3063" t="n"/>
      <c r="BL130" s="3064" t="n"/>
      <c r="BM130" s="3064" t="n"/>
      <c r="BN130" s="3064" t="n"/>
      <c r="BO130" s="3064" t="n"/>
      <c r="BP130" s="3064" t="n"/>
      <c r="BQ130" s="3133" t="n"/>
      <c r="BR130" s="1958" t="n"/>
      <c r="BS130" s="938" t="n"/>
      <c r="BT130" s="3063" t="n"/>
      <c r="BU130" s="3064" t="n"/>
      <c r="BV130" s="3064" t="n"/>
      <c r="BW130" s="3064" t="n"/>
      <c r="BX130" s="3064" t="n"/>
      <c r="BY130" s="3133" t="n"/>
      <c r="BZ130" s="1958" t="n"/>
      <c r="CA130" s="1031" t="n"/>
      <c r="CB130" s="3063" t="n"/>
      <c r="CC130" s="3064" t="n"/>
      <c r="CD130" s="3064" t="n"/>
      <c r="CE130" s="3064" t="n"/>
      <c r="CF130" s="3064" t="n"/>
      <c r="CG130" s="3133" t="n"/>
      <c r="CH130" s="1958" t="n"/>
      <c r="CI130" s="1031" t="n"/>
      <c r="CJ130" s="3063" t="n"/>
      <c r="CK130" s="3064" t="n"/>
      <c r="CL130" s="3064" t="n"/>
      <c r="CM130" s="3064" t="n"/>
      <c r="CN130" s="3064" t="n"/>
      <c r="CO130" s="3133" t="n"/>
      <c r="CP130" s="1958" t="n"/>
      <c r="CQ130" s="938" t="n"/>
      <c r="CR130" s="3064">
        <f>+SUMIF($D$5:$CQ$5,CR$5,$D130:$CQ130)</f>
        <v/>
      </c>
      <c r="CS130" s="3064">
        <f>+SUMIF($D$5:$CQ$5,CS$5,$D130:$CQ130)</f>
        <v/>
      </c>
      <c r="CT130" s="3064">
        <f>SUMIF($D$5:$CQ$5,CT$5,$D130:$CQ130)+SUMIF($D$5:$BI$5,CR$5,$D130:$BI130)</f>
        <v/>
      </c>
      <c r="CU130" s="3064">
        <f>+CR130-CS130</f>
        <v/>
      </c>
      <c r="CV130" s="3064">
        <f>+CR130-CT130</f>
        <v/>
      </c>
      <c r="CW130" s="3064">
        <f>+SUMIF($D$5:$CQ$5,CW$5,$D130:$CQ130)</f>
        <v/>
      </c>
      <c r="CX130" s="442" t="n"/>
      <c r="CY130" s="15" t="n"/>
      <c r="CZ130" s="3309" t="n">
        <v>14.86743903225806</v>
      </c>
      <c r="DA130" s="3064" t="n">
        <v>16.8667734516129</v>
      </c>
      <c r="DB130" s="3064" t="n"/>
      <c r="DC130" s="3064" t="n"/>
      <c r="DD130" s="3133" t="n">
        <v>15.98393</v>
      </c>
      <c r="DE130" s="1958" t="n"/>
      <c r="DF130" s="1958" t="n"/>
      <c r="DG130" s="1958" t="n"/>
      <c r="DH130" s="1958">
        <f>(DC130-DD130)/DD130</f>
        <v/>
      </c>
      <c r="DI130" s="3242" t="n"/>
      <c r="DJ130" s="2949" t="n"/>
      <c r="DL130" s="2949" t="n"/>
      <c r="DM130" s="2878">
        <f>(CS130-CZ130)*10^6</f>
        <v/>
      </c>
      <c r="DN130" s="2878">
        <f>(CT130-DC130)*10^6</f>
        <v/>
      </c>
      <c r="DO130" s="2878">
        <f>(CW130-DD130)*10^6</f>
        <v/>
      </c>
    </row>
    <row customFormat="1" customHeight="1" ht="25.5" outlineLevel="1" r="131" s="410">
      <c r="A131" s="414" t="n"/>
      <c r="B131" s="459" t="inlineStr">
        <is>
          <t xml:space="preserve">    Revenu SAV agences (Call Hystory, Sim swap, Sauvegarde répertoire)</t>
        </is>
      </c>
      <c r="C131" s="2486" t="inlineStr">
        <is>
          <t>CA124</t>
        </is>
      </c>
      <c r="D131" s="3064" t="n">
        <v>11.905025</v>
      </c>
      <c r="E131" s="3064" t="n">
        <v>9.231284</v>
      </c>
      <c r="F131" s="3064" t="n"/>
      <c r="G131" s="3133" t="n">
        <v>12.280551</v>
      </c>
      <c r="H131" s="1958" t="n"/>
      <c r="I131" s="938" t="n"/>
      <c r="J131" s="3064" t="n">
        <v>10.633894</v>
      </c>
      <c r="K131" s="3064" t="n">
        <v>8.216966193548391</v>
      </c>
      <c r="L131" s="3064" t="n"/>
      <c r="M131" s="3133" t="n">
        <v>11.963788</v>
      </c>
      <c r="N131" s="1958" t="n"/>
      <c r="O131" s="3058" t="n"/>
      <c r="P131" s="3064" t="n">
        <v>11</v>
      </c>
      <c r="Q131" s="3064" t="n">
        <v>9.231284</v>
      </c>
      <c r="R131" s="3064" t="n"/>
      <c r="S131" s="3133" t="n">
        <v>11.4179480000038</v>
      </c>
      <c r="T131" s="1958" t="n"/>
      <c r="U131" s="938" t="n"/>
      <c r="V131" s="3064" t="n">
        <v>9.939351</v>
      </c>
      <c r="W131" s="3064" t="n">
        <v>8.89317806451613</v>
      </c>
      <c r="X131" s="3064" t="n">
        <v>11</v>
      </c>
      <c r="Y131" s="3064" t="n"/>
      <c r="Z131" s="3063" t="n"/>
      <c r="AA131" s="3133" t="n">
        <v>13.065172</v>
      </c>
      <c r="AB131" s="1958" t="n"/>
      <c r="AC131" s="938" t="n"/>
      <c r="AD131" s="3064" t="n">
        <v>10.599932</v>
      </c>
      <c r="AE131" s="3064" t="n">
        <v>9.231284</v>
      </c>
      <c r="AF131" s="3064" t="n">
        <v>11.3666666666667</v>
      </c>
      <c r="AG131" s="3064" t="n"/>
      <c r="AH131" s="3063" t="n"/>
      <c r="AI131" s="3133" t="n">
        <v>11.114076</v>
      </c>
      <c r="AJ131" s="1958" t="n"/>
      <c r="AK131" s="938" t="n"/>
      <c r="AL131" s="3064" t="n">
        <v>3.443696</v>
      </c>
      <c r="AM131" s="3064" t="n">
        <v>8.893178064516128</v>
      </c>
      <c r="AN131" s="3064" t="n"/>
      <c r="AO131" s="3064" t="n"/>
      <c r="AP131" s="3064" t="n"/>
      <c r="AQ131" s="3063" t="n"/>
      <c r="AR131" s="3133" t="n"/>
      <c r="AS131" s="1958" t="n"/>
      <c r="AT131" s="3058" t="n"/>
      <c r="AU131" s="3063" t="n"/>
      <c r="AV131" s="3064" t="n"/>
      <c r="AW131" s="3064" t="n"/>
      <c r="AX131" s="3064" t="n"/>
      <c r="AY131" s="3064" t="n"/>
      <c r="AZ131" s="3133" t="n"/>
      <c r="BA131" s="1958" t="n"/>
      <c r="BB131" s="938" t="n"/>
      <c r="BC131" s="3063" t="n"/>
      <c r="BD131" s="3064" t="n"/>
      <c r="BE131" s="3064" t="n"/>
      <c r="BF131" s="3064" t="n"/>
      <c r="BG131" s="3064" t="n"/>
      <c r="BH131" s="3133" t="n"/>
      <c r="BI131" s="1958" t="n"/>
      <c r="BJ131" s="3058" t="n"/>
      <c r="BK131" s="3063" t="n"/>
      <c r="BL131" s="3064" t="n"/>
      <c r="BM131" s="3064" t="n"/>
      <c r="BN131" s="3064" t="n"/>
      <c r="BO131" s="3064" t="n"/>
      <c r="BP131" s="3064" t="n"/>
      <c r="BQ131" s="3133" t="n"/>
      <c r="BR131" s="1958" t="n"/>
      <c r="BS131" s="938" t="n"/>
      <c r="BT131" s="3063" t="n"/>
      <c r="BU131" s="3064" t="n"/>
      <c r="BV131" s="3064" t="n"/>
      <c r="BW131" s="3064" t="n"/>
      <c r="BX131" s="3064" t="n"/>
      <c r="BY131" s="3133" t="n"/>
      <c r="BZ131" s="1958" t="n"/>
      <c r="CA131" s="1031" t="n"/>
      <c r="CB131" s="3063" t="n"/>
      <c r="CC131" s="3064" t="n"/>
      <c r="CD131" s="3064" t="n"/>
      <c r="CE131" s="3064" t="n"/>
      <c r="CF131" s="3064" t="n"/>
      <c r="CG131" s="3133" t="n"/>
      <c r="CH131" s="1958" t="n"/>
      <c r="CI131" s="1031" t="n"/>
      <c r="CJ131" s="3063" t="n"/>
      <c r="CK131" s="3064" t="n"/>
      <c r="CL131" s="3064" t="n"/>
      <c r="CM131" s="3064" t="n"/>
      <c r="CN131" s="3064" t="n"/>
      <c r="CO131" s="3133" t="n"/>
      <c r="CP131" s="1958" t="n"/>
      <c r="CQ131" s="938" t="n"/>
      <c r="CR131" s="3064">
        <f>+SUMIF($D$5:$CQ$5,CR$5,$D131:$CQ131)</f>
        <v/>
      </c>
      <c r="CS131" s="3064">
        <f>+SUMIF($D$5:$CQ$5,CS$5,$D131:$CQ131)</f>
        <v/>
      </c>
      <c r="CT131" s="3064">
        <f>SUMIF($D$5:$CQ$5,CT$5,$D131:$CQ131)+SUMIF($D$5:$BI$5,CR$5,$D131:$BI131)</f>
        <v/>
      </c>
      <c r="CU131" s="3064">
        <f>+CR131-CS131</f>
        <v/>
      </c>
      <c r="CV131" s="3064">
        <f>+CR131-CT131</f>
        <v/>
      </c>
      <c r="CW131" s="3064">
        <f>+SUMIF($D$5:$CQ$5,CW$5,$D131:$CQ131)</f>
        <v/>
      </c>
      <c r="CX131" s="442" t="n"/>
      <c r="CY131" s="15" t="n"/>
      <c r="CZ131" s="3309" t="n">
        <v>108.4086664516129</v>
      </c>
      <c r="DA131" s="3064" t="n">
        <v>134.372252333333</v>
      </c>
      <c r="DB131" s="3064" t="n"/>
      <c r="DC131" s="3064" t="n"/>
      <c r="DD131" s="3133" t="n">
        <v>135.701253000004</v>
      </c>
      <c r="DE131" s="1958" t="n"/>
      <c r="DF131" s="1958" t="n"/>
      <c r="DG131" s="1958" t="n"/>
      <c r="DH131" s="1958">
        <f>(DC131-DD131)/DD131</f>
        <v/>
      </c>
      <c r="DI131" s="3242" t="n"/>
      <c r="DJ131" s="2949" t="n"/>
      <c r="DL131" s="2949" t="n"/>
      <c r="DM131" s="2878">
        <f>(CS131-CZ131)*10^6</f>
        <v/>
      </c>
      <c r="DN131" s="2878">
        <f>(CT131-DC131)*10^6</f>
        <v/>
      </c>
      <c r="DO131" s="2878">
        <f>(CW131-DD131)*10^6</f>
        <v/>
      </c>
    </row>
    <row customFormat="1" customHeight="1" ht="24.75" outlineLevel="1" r="132" s="410">
      <c r="A132" s="414" t="n"/>
      <c r="B132" s="459" t="inlineStr">
        <is>
          <t xml:space="preserve">   Autres vas: Service foot, M2u, Moov job, immatriculation, voice alert, parrainage epiq, migration, moov fun.</t>
        </is>
      </c>
      <c r="C132" s="2486" t="inlineStr">
        <is>
          <t>CA125</t>
        </is>
      </c>
      <c r="D132" s="3064" t="n">
        <v>0</v>
      </c>
      <c r="E132" s="3064" t="n">
        <v>0</v>
      </c>
      <c r="F132" s="3064" t="n"/>
      <c r="G132" s="3133" t="n">
        <v>0</v>
      </c>
      <c r="H132" s="1958" t="n"/>
      <c r="I132" s="938" t="n"/>
      <c r="J132" s="3064" t="n">
        <v>0</v>
      </c>
      <c r="K132" s="3064" t="n">
        <v>0</v>
      </c>
      <c r="L132" s="3064" t="n"/>
      <c r="M132" s="3133" t="n">
        <v>0</v>
      </c>
      <c r="N132" s="1958" t="n"/>
      <c r="O132" s="3058" t="n"/>
      <c r="P132" s="3064" t="n">
        <v>0</v>
      </c>
      <c r="Q132" s="3064" t="n">
        <v>0</v>
      </c>
      <c r="R132" s="3064" t="n"/>
      <c r="S132" s="3133" t="n">
        <v>0</v>
      </c>
      <c r="T132" s="1958" t="n"/>
      <c r="U132" s="938" t="n"/>
      <c r="V132" s="3064" t="n">
        <v>0</v>
      </c>
      <c r="W132" s="3064" t="n">
        <v>0</v>
      </c>
      <c r="X132" s="3064" t="n">
        <v>0</v>
      </c>
      <c r="Y132" s="3064" t="n"/>
      <c r="Z132" s="3063" t="n"/>
      <c r="AA132" s="3133" t="n">
        <v>0</v>
      </c>
      <c r="AB132" s="1958" t="n"/>
      <c r="AC132" s="938" t="n"/>
      <c r="AD132" s="3064" t="n">
        <v>0</v>
      </c>
      <c r="AE132" s="3064" t="n">
        <v>0</v>
      </c>
      <c r="AF132" s="3064" t="n">
        <v>0</v>
      </c>
      <c r="AG132" s="3064" t="n"/>
      <c r="AH132" s="3063" t="n"/>
      <c r="AI132" s="3133" t="n">
        <v>0</v>
      </c>
      <c r="AJ132" s="1958" t="n"/>
      <c r="AK132" s="938" t="n"/>
      <c r="AL132" s="3064" t="n">
        <v>0</v>
      </c>
      <c r="AM132" s="3064" t="n"/>
      <c r="AN132" s="3064" t="n"/>
      <c r="AO132" s="3064" t="n"/>
      <c r="AP132" s="3064" t="n"/>
      <c r="AQ132" s="3063" t="n"/>
      <c r="AR132" s="3133" t="n"/>
      <c r="AS132" s="1958" t="n"/>
      <c r="AT132" s="3058" t="n"/>
      <c r="AU132" s="3063" t="n"/>
      <c r="AV132" s="3064" t="n"/>
      <c r="AW132" s="3064" t="n"/>
      <c r="AX132" s="3064" t="n"/>
      <c r="AY132" s="3064" t="n"/>
      <c r="AZ132" s="3133" t="n"/>
      <c r="BA132" s="1958" t="n"/>
      <c r="BB132" s="938" t="n"/>
      <c r="BC132" s="3063" t="n"/>
      <c r="BD132" s="3064" t="n"/>
      <c r="BE132" s="3064" t="n"/>
      <c r="BF132" s="3064" t="n"/>
      <c r="BG132" s="3064" t="n"/>
      <c r="BH132" s="3133" t="n"/>
      <c r="BI132" s="1958" t="n"/>
      <c r="BJ132" s="3058" t="n"/>
      <c r="BK132" s="3063" t="n"/>
      <c r="BL132" s="3064" t="n"/>
      <c r="BM132" s="3064" t="n"/>
      <c r="BN132" s="3064" t="n"/>
      <c r="BO132" s="3064" t="n"/>
      <c r="BP132" s="3064" t="n"/>
      <c r="BQ132" s="3133" t="n"/>
      <c r="BR132" s="1958" t="n"/>
      <c r="BS132" s="938" t="n"/>
      <c r="BT132" s="3063" t="n"/>
      <c r="BU132" s="3064" t="n"/>
      <c r="BV132" s="3064" t="n"/>
      <c r="BW132" s="3064" t="n"/>
      <c r="BX132" s="3064" t="n"/>
      <c r="BY132" s="3133" t="n"/>
      <c r="BZ132" s="1958" t="n"/>
      <c r="CA132" s="1031" t="n"/>
      <c r="CB132" s="3063" t="n"/>
      <c r="CC132" s="3064" t="n"/>
      <c r="CD132" s="3064" t="n"/>
      <c r="CE132" s="3064" t="n"/>
      <c r="CF132" s="3064" t="n"/>
      <c r="CG132" s="3133" t="n"/>
      <c r="CH132" s="1958" t="n"/>
      <c r="CI132" s="1031" t="n"/>
      <c r="CJ132" s="3063" t="n"/>
      <c r="CK132" s="3064" t="n"/>
      <c r="CL132" s="3064" t="n"/>
      <c r="CM132" s="3064" t="n"/>
      <c r="CN132" s="3064" t="n"/>
      <c r="CO132" s="3133" t="n"/>
      <c r="CP132" s="1958" t="n"/>
      <c r="CQ132" s="938" t="n"/>
      <c r="CR132" s="3064">
        <f>+SUMIF($D$5:$CQ$5,CR$5,$D132:$CQ132)</f>
        <v/>
      </c>
      <c r="CS132" s="3064">
        <f>+SUMIF($D$5:$CQ$5,CS$5,$D132:$CQ132)</f>
        <v/>
      </c>
      <c r="CT132" s="3064">
        <f>SUMIF($D$5:$CQ$5,CT$5,$D132:$CQ132)+SUMIF($D$5:$BI$5,CR$5,$D132:$BI132)</f>
        <v/>
      </c>
      <c r="CU132" s="3064">
        <f>+CR132-CS132</f>
        <v/>
      </c>
      <c r="CV132" s="3064">
        <f>+CR132-CT132</f>
        <v/>
      </c>
      <c r="CW132" s="3064">
        <f>+SUMIF($D$5:$CQ$5,CW$5,$D132:$CQ132)</f>
        <v/>
      </c>
      <c r="CX132" s="442">
        <f>+CR132/CW132-1</f>
        <v/>
      </c>
      <c r="CY132" s="15" t="n"/>
      <c r="CZ132" s="3309" t="n">
        <v>0</v>
      </c>
      <c r="DA132" s="3064" t="n">
        <v>0</v>
      </c>
      <c r="DB132" s="3064" t="n"/>
      <c r="DC132" s="3064" t="n"/>
      <c r="DD132" s="3133" t="n">
        <v>0</v>
      </c>
      <c r="DE132" s="1958">
        <f>(CZ132-DD132)/DD132</f>
        <v/>
      </c>
      <c r="DF132" s="1958">
        <f>(DA132-DD132)/DD132</f>
        <v/>
      </c>
      <c r="DG132" s="1958">
        <f>(DB132-DD132)/DD132</f>
        <v/>
      </c>
      <c r="DH132" s="1958">
        <f>(DC132-DD132)/DD132</f>
        <v/>
      </c>
      <c r="DI132" s="3242" t="n"/>
      <c r="DJ132" s="2949" t="n"/>
      <c r="DL132" s="2949" t="n"/>
      <c r="DM132" s="2878">
        <f>(CS132-CZ132)*10^6</f>
        <v/>
      </c>
      <c r="DN132" s="2878">
        <f>(CT132-DC132)*10^6</f>
        <v/>
      </c>
      <c r="DO132" s="2878">
        <f>(CW132-DD132)*10^6</f>
        <v/>
      </c>
    </row>
    <row customFormat="1" customHeight="1" ht="15" outlineLevel="1" r="133" s="410">
      <c r="A133" s="414" t="n"/>
      <c r="B133" s="365" t="inlineStr">
        <is>
          <t xml:space="preserve">    CRBT</t>
        </is>
      </c>
      <c r="C133" s="2486" t="inlineStr">
        <is>
          <t>CA126</t>
        </is>
      </c>
      <c r="D133" s="3064" t="n">
        <v>0.006843</v>
      </c>
      <c r="E133" s="3064" t="n">
        <v>0</v>
      </c>
      <c r="F133" s="3064" t="n"/>
      <c r="G133" s="3133" t="n">
        <v>0.017331</v>
      </c>
      <c r="H133" s="1958" t="n"/>
      <c r="I133" s="938" t="n"/>
      <c r="J133" s="3064" t="n">
        <v>0.007076</v>
      </c>
      <c r="K133" s="3064" t="n">
        <v>0</v>
      </c>
      <c r="L133" s="3064" t="n"/>
      <c r="M133" s="3133" t="n">
        <v>0.018517</v>
      </c>
      <c r="N133" s="1958" t="n"/>
      <c r="O133" s="3058" t="n"/>
      <c r="P133" s="3064" t="n">
        <v>0.000745</v>
      </c>
      <c r="Q133" s="3064" t="n">
        <v>0</v>
      </c>
      <c r="R133" s="3064" t="n"/>
      <c r="S133" s="3133" t="n">
        <v>0.206294</v>
      </c>
      <c r="T133" s="1958" t="n"/>
      <c r="U133" s="938" t="n"/>
      <c r="V133" s="3064" t="n">
        <v>0.010654</v>
      </c>
      <c r="W133" s="3064" t="n">
        <v>0</v>
      </c>
      <c r="X133" s="3064" t="n">
        <v>0</v>
      </c>
      <c r="Y133" s="3064" t="n"/>
      <c r="Z133" s="3063" t="n"/>
      <c r="AA133" s="3133" t="n">
        <v>-0.177057</v>
      </c>
      <c r="AB133" s="1958" t="n"/>
      <c r="AC133" s="938" t="n"/>
      <c r="AD133" s="3064" t="n">
        <v>0</v>
      </c>
      <c r="AE133" s="3064" t="n">
        <v>0</v>
      </c>
      <c r="AF133" s="3064" t="n">
        <v>0</v>
      </c>
      <c r="AG133" s="3064" t="n"/>
      <c r="AH133" s="3063" t="n"/>
      <c r="AI133" s="3133" t="n">
        <v>0.018008</v>
      </c>
      <c r="AJ133" s="1958" t="n"/>
      <c r="AK133" s="938" t="n"/>
      <c r="AL133" s="3064" t="n">
        <v>0.206294</v>
      </c>
      <c r="AM133" s="3064" t="n">
        <v>0</v>
      </c>
      <c r="AN133" s="3064" t="n">
        <v>0</v>
      </c>
      <c r="AO133" s="3064" t="n"/>
      <c r="AP133" s="3064" t="n"/>
      <c r="AQ133" s="3063" t="n"/>
      <c r="AR133" s="3133" t="n"/>
      <c r="AS133" s="1958" t="n"/>
      <c r="AT133" s="3058" t="n"/>
      <c r="AU133" s="3063" t="n"/>
      <c r="AV133" s="3064" t="n"/>
      <c r="AW133" s="3064" t="n"/>
      <c r="AX133" s="3064" t="n"/>
      <c r="AY133" s="3064" t="n"/>
      <c r="AZ133" s="3133" t="n"/>
      <c r="BA133" s="1958" t="n"/>
      <c r="BB133" s="938" t="n"/>
      <c r="BC133" s="3063" t="n"/>
      <c r="BD133" s="3064" t="n"/>
      <c r="BE133" s="3064" t="n"/>
      <c r="BF133" s="3064" t="n"/>
      <c r="BG133" s="3064" t="n"/>
      <c r="BH133" s="3133" t="n"/>
      <c r="BI133" s="1958" t="n"/>
      <c r="BJ133" s="3058" t="n"/>
      <c r="BK133" s="3063" t="n"/>
      <c r="BL133" s="3064" t="n"/>
      <c r="BM133" s="3064" t="n"/>
      <c r="BN133" s="3064" t="n"/>
      <c r="BO133" s="3064" t="n"/>
      <c r="BP133" s="3064" t="n"/>
      <c r="BQ133" s="3133" t="n"/>
      <c r="BR133" s="1958" t="n"/>
      <c r="BS133" s="938" t="n"/>
      <c r="BT133" s="3063" t="n"/>
      <c r="BU133" s="3064" t="n"/>
      <c r="BV133" s="3064" t="n"/>
      <c r="BW133" s="3064" t="n"/>
      <c r="BX133" s="3064" t="n"/>
      <c r="BY133" s="3133" t="n"/>
      <c r="BZ133" s="1958" t="n"/>
      <c r="CA133" s="1031" t="n"/>
      <c r="CB133" s="3063" t="n"/>
      <c r="CC133" s="3064" t="n"/>
      <c r="CD133" s="3064" t="n"/>
      <c r="CE133" s="3064" t="n"/>
      <c r="CF133" s="3064" t="n"/>
      <c r="CG133" s="3133" t="n"/>
      <c r="CH133" s="1958" t="n"/>
      <c r="CI133" s="1031" t="n"/>
      <c r="CJ133" s="3063" t="n"/>
      <c r="CK133" s="3064" t="n"/>
      <c r="CL133" s="3064" t="n"/>
      <c r="CM133" s="3064" t="n"/>
      <c r="CN133" s="3064" t="n"/>
      <c r="CO133" s="3133" t="n"/>
      <c r="CP133" s="1958" t="n"/>
      <c r="CQ133" s="938" t="n"/>
      <c r="CR133" s="3064">
        <f>+SUMIF($D$5:$CQ$5,CR$5,$D133:$CQ133)</f>
        <v/>
      </c>
      <c r="CS133" s="3064">
        <f>+SUMIF($D$5:$CQ$5,CS$5,$D133:$CQ133)</f>
        <v/>
      </c>
      <c r="CT133" s="3064">
        <f>SUMIF($D$5:$CQ$5,CT$5,$D133:$CQ133)+SUMIF($D$5:$BI$5,CR$5,$D133:$BI133)</f>
        <v/>
      </c>
      <c r="CU133" s="3064">
        <f>+CR133-CS133</f>
        <v/>
      </c>
      <c r="CV133" s="3064">
        <f>+CR133-CT133</f>
        <v/>
      </c>
      <c r="CW133" s="3064">
        <f>+SUMIF($D$5:$CQ$5,CW$5,$D133:$CQ133)</f>
        <v/>
      </c>
      <c r="CX133" s="442">
        <f>+CR133/CW133-1</f>
        <v/>
      </c>
      <c r="CY133" s="15" t="n"/>
      <c r="CZ133" s="3309" t="n">
        <v>0</v>
      </c>
      <c r="DA133" s="3064" t="n">
        <v>0.014664</v>
      </c>
      <c r="DB133" s="3064" t="n"/>
      <c r="DC133" s="3064" t="n"/>
      <c r="DD133" s="3133" t="n">
        <v>0.164958</v>
      </c>
      <c r="DE133" s="1958">
        <f>(CZ133-DD133)/DD133</f>
        <v/>
      </c>
      <c r="DF133" s="1958">
        <f>(DA133-DD133)/DD133</f>
        <v/>
      </c>
      <c r="DG133" s="1958">
        <f>(DB133-DD133)/DD133</f>
        <v/>
      </c>
      <c r="DH133" s="1958">
        <f>(DC133-DD133)/DD133</f>
        <v/>
      </c>
      <c r="DI133" s="3242" t="n"/>
      <c r="DJ133" s="2949" t="n"/>
      <c r="DL133" s="2949" t="n"/>
      <c r="DM133" s="2878">
        <f>(CS133-CZ133)*10^6</f>
        <v/>
      </c>
      <c r="DN133" s="2878">
        <f>(CT133-DC133)*10^6</f>
        <v/>
      </c>
      <c r="DO133" s="2878">
        <f>(CW133-DD133)*10^6</f>
        <v/>
      </c>
    </row>
    <row customFormat="1" customHeight="1" ht="15" outlineLevel="1" r="134" s="410">
      <c r="A134" s="414" t="n"/>
      <c r="B134" s="365" t="inlineStr">
        <is>
          <t xml:space="preserve">    Story Box</t>
        </is>
      </c>
      <c r="C134" s="2486" t="inlineStr">
        <is>
          <t>CA127</t>
        </is>
      </c>
      <c r="D134" s="3064" t="n">
        <v>0</v>
      </c>
      <c r="E134" s="3064" t="n">
        <v>0</v>
      </c>
      <c r="F134" s="3064" t="n"/>
      <c r="G134" s="3133" t="n">
        <v>0</v>
      </c>
      <c r="H134" s="1958" t="n"/>
      <c r="I134" s="938" t="n"/>
      <c r="J134" s="3064" t="n">
        <v>0</v>
      </c>
      <c r="K134" s="3064" t="n">
        <v>0</v>
      </c>
      <c r="L134" s="3064" t="n"/>
      <c r="M134" s="3133" t="n">
        <v>0</v>
      </c>
      <c r="N134" s="1958" t="n"/>
      <c r="O134" s="3058" t="n"/>
      <c r="P134" s="3064" t="n">
        <v>0</v>
      </c>
      <c r="Q134" s="3064" t="n">
        <v>0</v>
      </c>
      <c r="R134" s="3064" t="n"/>
      <c r="S134" s="3133" t="n">
        <v>0</v>
      </c>
      <c r="T134" s="1958" t="n"/>
      <c r="U134" s="938" t="n"/>
      <c r="V134" s="3064" t="n">
        <v>0</v>
      </c>
      <c r="W134" s="3064" t="n">
        <v>0</v>
      </c>
      <c r="X134" s="3064" t="n">
        <v>0</v>
      </c>
      <c r="Y134" s="3064" t="n"/>
      <c r="Z134" s="3063" t="n"/>
      <c r="AA134" s="3133" t="n">
        <v>0</v>
      </c>
      <c r="AB134" s="1958" t="n"/>
      <c r="AC134" s="938" t="n"/>
      <c r="AD134" s="3064" t="n">
        <v>0</v>
      </c>
      <c r="AE134" s="3064" t="n">
        <v>0</v>
      </c>
      <c r="AF134" s="3064" t="n">
        <v>0</v>
      </c>
      <c r="AG134" s="3064" t="n"/>
      <c r="AH134" s="3063" t="n"/>
      <c r="AI134" s="3133" t="n">
        <v>0</v>
      </c>
      <c r="AJ134" s="1958" t="n"/>
      <c r="AK134" s="938" t="n"/>
      <c r="AL134" s="3064" t="n">
        <v>0</v>
      </c>
      <c r="AM134" s="3064" t="n"/>
      <c r="AN134" s="3064" t="n"/>
      <c r="AO134" s="3064" t="n"/>
      <c r="AP134" s="3064" t="n"/>
      <c r="AQ134" s="3063" t="n"/>
      <c r="AR134" s="3133" t="n"/>
      <c r="AS134" s="1958" t="n"/>
      <c r="AT134" s="3058" t="n"/>
      <c r="AU134" s="3063" t="n"/>
      <c r="AV134" s="3064" t="n"/>
      <c r="AW134" s="3064" t="n"/>
      <c r="AX134" s="3064" t="n"/>
      <c r="AY134" s="3064" t="n"/>
      <c r="AZ134" s="3133" t="n"/>
      <c r="BA134" s="1958" t="n"/>
      <c r="BB134" s="938" t="n"/>
      <c r="BC134" s="3063" t="n"/>
      <c r="BD134" s="3064" t="n"/>
      <c r="BE134" s="3064" t="n"/>
      <c r="BF134" s="3064" t="n"/>
      <c r="BG134" s="3064" t="n"/>
      <c r="BH134" s="3133" t="n"/>
      <c r="BI134" s="1958" t="n"/>
      <c r="BJ134" s="3058" t="n"/>
      <c r="BK134" s="3063" t="n"/>
      <c r="BL134" s="3064" t="n"/>
      <c r="BM134" s="3064" t="n"/>
      <c r="BN134" s="3064" t="n"/>
      <c r="BO134" s="3064" t="n"/>
      <c r="BP134" s="3064" t="n"/>
      <c r="BQ134" s="3133" t="n"/>
      <c r="BR134" s="1958" t="n"/>
      <c r="BS134" s="938" t="n"/>
      <c r="BT134" s="3063" t="n"/>
      <c r="BU134" s="3064" t="n"/>
      <c r="BV134" s="3064" t="n"/>
      <c r="BW134" s="3064" t="n"/>
      <c r="BX134" s="3064" t="n"/>
      <c r="BY134" s="3133" t="n"/>
      <c r="BZ134" s="1958" t="n"/>
      <c r="CA134" s="1031" t="n"/>
      <c r="CB134" s="3063" t="n"/>
      <c r="CC134" s="3064" t="n"/>
      <c r="CD134" s="3064" t="n"/>
      <c r="CE134" s="3064" t="n"/>
      <c r="CF134" s="3064" t="n"/>
      <c r="CG134" s="3133" t="n"/>
      <c r="CH134" s="1958" t="n"/>
      <c r="CI134" s="1031" t="n"/>
      <c r="CJ134" s="3063" t="n"/>
      <c r="CK134" s="3064" t="n"/>
      <c r="CL134" s="3064" t="n"/>
      <c r="CM134" s="3064" t="n"/>
      <c r="CN134" s="3064" t="n"/>
      <c r="CO134" s="3133" t="n"/>
      <c r="CP134" s="1958" t="n"/>
      <c r="CQ134" s="938" t="n"/>
      <c r="CR134" s="3064">
        <f>+SUMIF($D$5:$CQ$5,CR$5,$D134:$CQ134)</f>
        <v/>
      </c>
      <c r="CS134" s="3064">
        <f>+SUMIF($D$5:$CQ$5,CS$5,$D134:$CQ134)</f>
        <v/>
      </c>
      <c r="CT134" s="3064">
        <f>SUMIF($D$5:$CQ$5,CT$5,$D134:$CQ134)+SUMIF($D$5:$BI$5,CR$5,$D134:$BI134)</f>
        <v/>
      </c>
      <c r="CU134" s="3064">
        <f>+CR134-CS134</f>
        <v/>
      </c>
      <c r="CV134" s="3064">
        <f>+CR134-CT134</f>
        <v/>
      </c>
      <c r="CW134" s="3064">
        <f>+SUMIF($D$5:$CQ$5,CW$5,$D134:$CQ134)</f>
        <v/>
      </c>
      <c r="CX134" s="442" t="n"/>
      <c r="CY134" s="15" t="n"/>
      <c r="CZ134" s="3309" t="n">
        <v>0</v>
      </c>
      <c r="DA134" s="3064" t="n">
        <v>0</v>
      </c>
      <c r="DB134" s="3064" t="n"/>
      <c r="DC134" s="3064" t="n"/>
      <c r="DD134" s="3133" t="n">
        <v>0</v>
      </c>
      <c r="DE134" s="1958" t="n"/>
      <c r="DF134" s="1958" t="n"/>
      <c r="DG134" s="1958" t="n"/>
      <c r="DH134" s="1958" t="n"/>
      <c r="DI134" s="3242" t="n"/>
      <c r="DJ134" s="2949" t="n"/>
      <c r="DL134" s="2949" t="n"/>
      <c r="DM134" s="2878">
        <f>(CS134-CZ134)*10^6</f>
        <v/>
      </c>
      <c r="DN134" s="2878">
        <f>(CT134-DC134)*10^6</f>
        <v/>
      </c>
      <c r="DO134" s="2878">
        <f>(CW134-DD134)*10^6</f>
        <v/>
      </c>
    </row>
    <row customFormat="1" customHeight="1" ht="15" outlineLevel="1" r="135" s="410">
      <c r="A135" s="414" t="n"/>
      <c r="B135" s="365" t="inlineStr">
        <is>
          <t xml:space="preserve">    Phonebook STK</t>
        </is>
      </c>
      <c r="C135" s="2486" t="inlineStr">
        <is>
          <t>CA128</t>
        </is>
      </c>
      <c r="D135" s="3064" t="n">
        <v>0</v>
      </c>
      <c r="E135" s="3064" t="n">
        <v>0</v>
      </c>
      <c r="F135" s="3064" t="n"/>
      <c r="G135" s="3133" t="n">
        <v>0</v>
      </c>
      <c r="H135" s="1958" t="n"/>
      <c r="I135" s="938" t="n"/>
      <c r="J135" s="3064" t="n">
        <v>0</v>
      </c>
      <c r="K135" s="3064" t="n">
        <v>0</v>
      </c>
      <c r="L135" s="3064" t="n"/>
      <c r="M135" s="3133" t="n">
        <v>0</v>
      </c>
      <c r="N135" s="1958" t="n"/>
      <c r="O135" s="3058" t="n"/>
      <c r="P135" s="3064" t="n">
        <v>0</v>
      </c>
      <c r="Q135" s="3064" t="n">
        <v>0</v>
      </c>
      <c r="R135" s="3064" t="n"/>
      <c r="S135" s="3133" t="n">
        <v>0</v>
      </c>
      <c r="T135" s="1958" t="n"/>
      <c r="U135" s="938" t="n"/>
      <c r="V135" s="3064" t="n">
        <v>0</v>
      </c>
      <c r="W135" s="3064" t="n">
        <v>0</v>
      </c>
      <c r="X135" s="3064" t="n">
        <v>0</v>
      </c>
      <c r="Y135" s="3064" t="n"/>
      <c r="Z135" s="3063" t="n"/>
      <c r="AA135" s="3133" t="n">
        <v>0</v>
      </c>
      <c r="AB135" s="1958" t="n"/>
      <c r="AC135" s="938" t="n"/>
      <c r="AD135" s="3064" t="n">
        <v>0</v>
      </c>
      <c r="AE135" s="3064" t="n">
        <v>0</v>
      </c>
      <c r="AF135" s="3064" t="n">
        <v>0</v>
      </c>
      <c r="AG135" s="3064" t="n"/>
      <c r="AH135" s="3063" t="n"/>
      <c r="AI135" s="3133" t="n">
        <v>0</v>
      </c>
      <c r="AJ135" s="1958" t="n"/>
      <c r="AK135" s="938" t="n"/>
      <c r="AL135" s="3064" t="n">
        <v>0</v>
      </c>
      <c r="AM135" s="3064" t="n"/>
      <c r="AN135" s="3064" t="n"/>
      <c r="AO135" s="3064" t="n"/>
      <c r="AP135" s="3064" t="n"/>
      <c r="AQ135" s="3063" t="n"/>
      <c r="AR135" s="3133" t="n"/>
      <c r="AS135" s="1958" t="n"/>
      <c r="AT135" s="3058" t="n"/>
      <c r="AU135" s="3063" t="n"/>
      <c r="AV135" s="3064" t="n"/>
      <c r="AW135" s="3064" t="n"/>
      <c r="AX135" s="3064" t="n"/>
      <c r="AY135" s="3064" t="n"/>
      <c r="AZ135" s="3133" t="n"/>
      <c r="BA135" s="1958" t="n"/>
      <c r="BB135" s="938" t="n"/>
      <c r="BC135" s="3063" t="n"/>
      <c r="BD135" s="3064" t="n"/>
      <c r="BE135" s="3064" t="n"/>
      <c r="BF135" s="3064" t="n"/>
      <c r="BG135" s="3064" t="n"/>
      <c r="BH135" s="3133" t="n"/>
      <c r="BI135" s="1958" t="n"/>
      <c r="BJ135" s="3058" t="n"/>
      <c r="BK135" s="3063" t="n"/>
      <c r="BL135" s="3064" t="n"/>
      <c r="BM135" s="3064" t="n"/>
      <c r="BN135" s="3064" t="n"/>
      <c r="BO135" s="3064" t="n"/>
      <c r="BP135" s="3064" t="n"/>
      <c r="BQ135" s="3133" t="n"/>
      <c r="BR135" s="1958" t="n"/>
      <c r="BS135" s="938" t="n"/>
      <c r="BT135" s="3063" t="n"/>
      <c r="BU135" s="3064" t="n"/>
      <c r="BV135" s="3064" t="n"/>
      <c r="BW135" s="3064" t="n"/>
      <c r="BX135" s="3064" t="n"/>
      <c r="BY135" s="3133" t="n"/>
      <c r="BZ135" s="1958" t="n"/>
      <c r="CA135" s="1031" t="n"/>
      <c r="CB135" s="3063" t="n"/>
      <c r="CC135" s="3064" t="n"/>
      <c r="CD135" s="3064" t="n"/>
      <c r="CE135" s="3064" t="n"/>
      <c r="CF135" s="3064" t="n"/>
      <c r="CG135" s="3133" t="n"/>
      <c r="CH135" s="1958" t="n"/>
      <c r="CI135" s="1031" t="n"/>
      <c r="CJ135" s="3063" t="n"/>
      <c r="CK135" s="3064" t="n"/>
      <c r="CL135" s="3064" t="n"/>
      <c r="CM135" s="3064" t="n"/>
      <c r="CN135" s="3064" t="n"/>
      <c r="CO135" s="3133" t="n"/>
      <c r="CP135" s="1958" t="n"/>
      <c r="CQ135" s="938" t="n"/>
      <c r="CR135" s="3064">
        <f>+SUMIF($D$5:$CQ$5,CR$5,$D135:$CQ135)</f>
        <v/>
      </c>
      <c r="CS135" s="3064">
        <f>+SUMIF($D$5:$CQ$5,CS$5,$D135:$CQ135)</f>
        <v/>
      </c>
      <c r="CT135" s="3064">
        <f>SUMIF($D$5:$CQ$5,CT$5,$D135:$CQ135)+SUMIF($D$5:$BI$5,CR$5,$D135:$BI135)</f>
        <v/>
      </c>
      <c r="CU135" s="3064">
        <f>+CR135-CS135</f>
        <v/>
      </c>
      <c r="CV135" s="3064">
        <f>+CR135-CT135</f>
        <v/>
      </c>
      <c r="CW135" s="3064">
        <f>+SUMIF($D$5:$CQ$5,CW$5,$D135:$CQ135)</f>
        <v/>
      </c>
      <c r="CX135" s="442" t="n"/>
      <c r="CY135" s="15" t="n"/>
      <c r="CZ135" s="3309" t="n">
        <v>0</v>
      </c>
      <c r="DA135" s="3064" t="n">
        <v>0</v>
      </c>
      <c r="DB135" s="3064" t="n"/>
      <c r="DC135" s="3064" t="n"/>
      <c r="DD135" s="3133" t="n">
        <v>0</v>
      </c>
      <c r="DE135" s="1958" t="n"/>
      <c r="DF135" s="1958" t="n"/>
      <c r="DG135" s="1958" t="n"/>
      <c r="DH135" s="1958" t="n"/>
      <c r="DI135" s="3242" t="n"/>
      <c r="DJ135" s="2949" t="n"/>
      <c r="DL135" s="2949" t="n"/>
      <c r="DM135" s="2878">
        <f>(CS135-CZ135)*10^6</f>
        <v/>
      </c>
      <c r="DN135" s="2878">
        <f>(CT135-DC135)*10^6</f>
        <v/>
      </c>
      <c r="DO135" s="2878">
        <f>(CW135-DD135)*10^6</f>
        <v/>
      </c>
    </row>
    <row customFormat="1" customHeight="1" ht="15" outlineLevel="1" r="136" s="410">
      <c r="A136" s="414" t="n"/>
      <c r="B136" s="365" t="inlineStr">
        <is>
          <t xml:space="preserve">    Gaming</t>
        </is>
      </c>
      <c r="C136" s="2486" t="inlineStr">
        <is>
          <t>CA129</t>
        </is>
      </c>
      <c r="D136" s="3064" t="n">
        <v>0</v>
      </c>
      <c r="E136" s="3064" t="n">
        <v>0</v>
      </c>
      <c r="F136" s="3064" t="n"/>
      <c r="G136" s="3133" t="n">
        <v>0</v>
      </c>
      <c r="H136" s="1958" t="n"/>
      <c r="I136" s="938" t="n"/>
      <c r="J136" s="3064" t="n">
        <v>0</v>
      </c>
      <c r="K136" s="3064" t="n">
        <v>0</v>
      </c>
      <c r="L136" s="3064" t="n"/>
      <c r="M136" s="3133" t="n">
        <v>0</v>
      </c>
      <c r="N136" s="1958" t="n"/>
      <c r="O136" s="3058" t="n"/>
      <c r="P136" s="3064" t="n">
        <v>0</v>
      </c>
      <c r="Q136" s="3064" t="n">
        <v>0</v>
      </c>
      <c r="R136" s="3064" t="n"/>
      <c r="S136" s="3133" t="n">
        <v>0</v>
      </c>
      <c r="T136" s="1958" t="n"/>
      <c r="U136" s="938" t="n"/>
      <c r="V136" s="3064" t="n">
        <v>0</v>
      </c>
      <c r="W136" s="3064" t="n">
        <v>0</v>
      </c>
      <c r="X136" s="3064" t="n">
        <v>0</v>
      </c>
      <c r="Y136" s="3064" t="n"/>
      <c r="Z136" s="3063" t="n"/>
      <c r="AA136" s="3133" t="n">
        <v>0</v>
      </c>
      <c r="AB136" s="1958" t="n"/>
      <c r="AC136" s="938" t="n"/>
      <c r="AD136" s="3064" t="n">
        <v>0</v>
      </c>
      <c r="AE136" s="3064" t="n">
        <v>0</v>
      </c>
      <c r="AF136" s="3064" t="n">
        <v>0</v>
      </c>
      <c r="AG136" s="3064" t="n"/>
      <c r="AH136" s="3063" t="n"/>
      <c r="AI136" s="3133" t="n">
        <v>0</v>
      </c>
      <c r="AJ136" s="1958" t="n"/>
      <c r="AK136" s="938" t="n"/>
      <c r="AL136" s="3064" t="n">
        <v>0</v>
      </c>
      <c r="AM136" s="3064" t="n">
        <v>0</v>
      </c>
      <c r="AN136" s="3064" t="n">
        <v>0</v>
      </c>
      <c r="AO136" s="3064" t="n"/>
      <c r="AP136" s="3064" t="n"/>
      <c r="AQ136" s="3063" t="n"/>
      <c r="AR136" s="3133" t="n"/>
      <c r="AS136" s="1958" t="n"/>
      <c r="AT136" s="3058" t="n"/>
      <c r="AU136" s="3063" t="n"/>
      <c r="AV136" s="3064" t="n"/>
      <c r="AW136" s="3064" t="n"/>
      <c r="AX136" s="3064" t="n"/>
      <c r="AY136" s="3064" t="n"/>
      <c r="AZ136" s="3133" t="n"/>
      <c r="BA136" s="1958" t="n"/>
      <c r="BB136" s="938" t="n"/>
      <c r="BC136" s="3063" t="n"/>
      <c r="BD136" s="3064" t="n"/>
      <c r="BE136" s="3064" t="n"/>
      <c r="BF136" s="3064" t="n"/>
      <c r="BG136" s="3064" t="n"/>
      <c r="BH136" s="3133" t="n"/>
      <c r="BI136" s="1958" t="n"/>
      <c r="BJ136" s="3058" t="n"/>
      <c r="BK136" s="3063" t="n"/>
      <c r="BL136" s="3064" t="n"/>
      <c r="BM136" s="3064" t="n"/>
      <c r="BN136" s="3064" t="n"/>
      <c r="BO136" s="3064" t="n"/>
      <c r="BP136" s="3064" t="n"/>
      <c r="BQ136" s="3133" t="n"/>
      <c r="BR136" s="1958" t="n"/>
      <c r="BS136" s="938" t="n"/>
      <c r="BT136" s="3063" t="n"/>
      <c r="BU136" s="3064" t="n"/>
      <c r="BV136" s="3064" t="n"/>
      <c r="BW136" s="3064" t="n"/>
      <c r="BX136" s="3064" t="n"/>
      <c r="BY136" s="3133" t="n"/>
      <c r="BZ136" s="1958" t="n"/>
      <c r="CA136" s="1031" t="n"/>
      <c r="CB136" s="3063" t="n"/>
      <c r="CC136" s="3064" t="n"/>
      <c r="CD136" s="3064" t="n"/>
      <c r="CE136" s="3064" t="n"/>
      <c r="CF136" s="3064" t="n"/>
      <c r="CG136" s="3133" t="n"/>
      <c r="CH136" s="1958" t="n"/>
      <c r="CI136" s="1031" t="n"/>
      <c r="CJ136" s="3063" t="n"/>
      <c r="CK136" s="3064" t="n"/>
      <c r="CL136" s="3064" t="n"/>
      <c r="CM136" s="3064" t="n"/>
      <c r="CN136" s="3064" t="n"/>
      <c r="CO136" s="3133" t="n"/>
      <c r="CP136" s="1958" t="n"/>
      <c r="CQ136" s="938" t="n"/>
      <c r="CR136" s="3064">
        <f>+SUMIF($D$5:$CQ$5,CR$5,$D136:$CQ136)</f>
        <v/>
      </c>
      <c r="CS136" s="3064">
        <f>+SUMIF($D$5:$CQ$5,CS$5,$D136:$CQ136)</f>
        <v/>
      </c>
      <c r="CT136" s="3064">
        <f>SUMIF($D$5:$CQ$5,CT$5,$D136:$CQ136)+SUMIF($D$5:$BI$5,CR$5,$D136:$BI136)</f>
        <v/>
      </c>
      <c r="CU136" s="3064">
        <f>+CR136-CS136</f>
        <v/>
      </c>
      <c r="CV136" s="3064">
        <f>+CR136-CT136</f>
        <v/>
      </c>
      <c r="CW136" s="3064">
        <f>+SUMIF($D$5:$CQ$5,CW$5,$D136:$CQ136)</f>
        <v/>
      </c>
      <c r="CX136" s="442" t="n"/>
      <c r="CY136" s="15" t="n"/>
      <c r="CZ136" s="3309" t="n">
        <v>0</v>
      </c>
      <c r="DA136" s="3064" t="n">
        <v>0</v>
      </c>
      <c r="DB136" s="3064" t="n"/>
      <c r="DC136" s="3064" t="n"/>
      <c r="DD136" s="3133" t="n">
        <v>0</v>
      </c>
      <c r="DE136" s="1958" t="n"/>
      <c r="DF136" s="1958" t="n"/>
      <c r="DG136" s="1958" t="n"/>
      <c r="DH136" s="1958" t="n"/>
      <c r="DI136" s="3242" t="n"/>
      <c r="DJ136" s="2949" t="n"/>
      <c r="DL136" s="2949" t="n"/>
      <c r="DM136" s="2878">
        <f>(CS136-CZ136)*10^6</f>
        <v/>
      </c>
      <c r="DN136" s="2878">
        <f>(CT136-DC136)*10^6</f>
        <v/>
      </c>
      <c r="DO136" s="2878">
        <f>(CW136-DD136)*10^6</f>
        <v/>
      </c>
    </row>
    <row customFormat="1" customHeight="1" ht="15" outlineLevel="1" r="137" s="376">
      <c r="A137" s="370" t="n"/>
      <c r="B137" s="413" t="inlineStr">
        <is>
          <t>Total Data</t>
        </is>
      </c>
      <c r="C137" s="2486" t="inlineStr">
        <is>
          <t>CA130</t>
        </is>
      </c>
      <c r="D137" s="3269" t="n">
        <v>13.431363</v>
      </c>
      <c r="E137" s="3269" t="n">
        <v>10.493998</v>
      </c>
      <c r="F137" s="3269" t="n"/>
      <c r="G137" s="3269" t="n">
        <v>13.484326</v>
      </c>
      <c r="H137" s="375" t="n"/>
      <c r="I137" s="1038" t="n"/>
      <c r="J137" s="3269" t="n">
        <v>12.131226</v>
      </c>
      <c r="K137" s="3269" t="n">
        <v>9.35748206451613</v>
      </c>
      <c r="L137" s="3269" t="n"/>
      <c r="M137" s="3269" t="n">
        <v>13.19163</v>
      </c>
      <c r="N137" s="375" t="n"/>
      <c r="O137" s="3256" t="n"/>
      <c r="P137" s="3269" t="n">
        <v>12.404561</v>
      </c>
      <c r="Q137" s="3269" t="n">
        <v>10.493998</v>
      </c>
      <c r="R137" s="3269" t="n"/>
      <c r="S137" s="3269" t="n">
        <v>12.8471260000038</v>
      </c>
      <c r="T137" s="375" t="n"/>
      <c r="U137" s="1038" t="n"/>
      <c r="V137" s="3269" t="n">
        <v>11.388567</v>
      </c>
      <c r="W137" s="3269" t="n">
        <v>10.1151593548387</v>
      </c>
      <c r="X137" s="3269" t="n">
        <v>12.3585316129032</v>
      </c>
      <c r="Y137" s="3269" t="n"/>
      <c r="Z137" s="3281" t="n"/>
      <c r="AA137" s="3269" t="n">
        <v>14.086422</v>
      </c>
      <c r="AB137" s="375" t="n"/>
      <c r="AC137" s="1038" t="n"/>
      <c r="AD137" s="3269" t="n">
        <v>12.051207</v>
      </c>
      <c r="AE137" s="3269" t="n">
        <v>10.493998</v>
      </c>
      <c r="AF137" s="3269" t="n">
        <v>12.7704826666667</v>
      </c>
      <c r="AG137" s="3269" t="n"/>
      <c r="AH137" s="3281" t="n"/>
      <c r="AI137" s="3269" t="n">
        <v>12.337171</v>
      </c>
      <c r="AJ137" s="375" t="n"/>
      <c r="AK137" s="1038" t="n"/>
      <c r="AL137" s="3269" t="n">
        <v>5.160422</v>
      </c>
      <c r="AM137" s="3269" t="n">
        <v>10.11515935483871</v>
      </c>
      <c r="AN137" s="3269" t="n">
        <v>0</v>
      </c>
      <c r="AO137" s="3269" t="n"/>
      <c r="AP137" s="3269" t="n"/>
      <c r="AQ137" s="3281" t="n"/>
      <c r="AR137" s="3269" t="n"/>
      <c r="AS137" s="375" t="n"/>
      <c r="AT137" s="3256" t="n"/>
      <c r="AU137" s="3281" t="n"/>
      <c r="AV137" s="3269" t="n"/>
      <c r="AW137" s="3269" t="n"/>
      <c r="AX137" s="3269" t="n"/>
      <c r="AY137" s="3269" t="n"/>
      <c r="AZ137" s="3269" t="n"/>
      <c r="BA137" s="375" t="n"/>
      <c r="BB137" s="1038" t="n"/>
      <c r="BC137" s="3281" t="n"/>
      <c r="BD137" s="3269" t="n"/>
      <c r="BE137" s="3269" t="n"/>
      <c r="BF137" s="3269" t="n"/>
      <c r="BG137" s="3269" t="n"/>
      <c r="BH137" s="3269" t="n"/>
      <c r="BI137" s="375" t="n"/>
      <c r="BJ137" s="3256" t="n"/>
      <c r="BK137" s="3281" t="n"/>
      <c r="BL137" s="3269" t="n"/>
      <c r="BM137" s="3269" t="n"/>
      <c r="BN137" s="3269" t="n"/>
      <c r="BO137" s="3269" t="n"/>
      <c r="BP137" s="3269" t="n"/>
      <c r="BQ137" s="3269" t="n"/>
      <c r="BR137" s="375" t="n"/>
      <c r="BS137" s="1038" t="n"/>
      <c r="BT137" s="3281" t="n"/>
      <c r="BU137" s="3269" t="n"/>
      <c r="BV137" s="3269" t="n"/>
      <c r="BW137" s="3269" t="n"/>
      <c r="BX137" s="3269" t="n"/>
      <c r="BY137" s="3269" t="n"/>
      <c r="BZ137" s="375" t="n"/>
      <c r="CA137" s="1034" t="n"/>
      <c r="CB137" s="3281" t="n"/>
      <c r="CC137" s="3269" t="n"/>
      <c r="CD137" s="3269" t="n"/>
      <c r="CE137" s="3269" t="n"/>
      <c r="CF137" s="3269" t="n"/>
      <c r="CG137" s="3269" t="n"/>
      <c r="CH137" s="375" t="n"/>
      <c r="CI137" s="1034" t="n"/>
      <c r="CJ137" s="3281" t="n"/>
      <c r="CK137" s="3269" t="n"/>
      <c r="CL137" s="3269" t="n"/>
      <c r="CM137" s="3269" t="n"/>
      <c r="CN137" s="3269" t="n"/>
      <c r="CO137" s="3269" t="n"/>
      <c r="CP137" s="375" t="n"/>
      <c r="CQ137" s="1038" t="n"/>
      <c r="CR137" s="3269">
        <f>+SUMIF($D$5:$CQ$5,CR$5,$D137:$CQ137)</f>
        <v/>
      </c>
      <c r="CS137" s="3269">
        <f>+SUMIF($D$5:$CQ$5,CS$5,$D137:$CQ137)</f>
        <v/>
      </c>
      <c r="CT137" s="3269">
        <f>SUMIF($D$5:$CQ$5,CT$5,$D137:$CQ137)+SUMIF($D$5:$BI$5,CR$5,$D137:$BI137)</f>
        <v/>
      </c>
      <c r="CU137" s="3269">
        <f>+CR137-CS137</f>
        <v/>
      </c>
      <c r="CV137" s="3269">
        <f>+CR137-CT137</f>
        <v/>
      </c>
      <c r="CW137" s="3269">
        <f>+SUMIF($D$5:$CQ$5,CW$5,$D137:$CQ137)</f>
        <v/>
      </c>
      <c r="CX137" s="560">
        <f>+CR137/CW137-1</f>
        <v/>
      </c>
      <c r="CY137" s="19" t="n"/>
      <c r="CZ137" s="3282" t="n">
        <v>123.276105483871</v>
      </c>
      <c r="DA137" s="3269" t="n">
        <v>0</v>
      </c>
      <c r="DB137" s="3269" t="n"/>
      <c r="DC137" s="3269" t="n"/>
      <c r="DD137" s="3269" t="n">
        <v>151.850141000004</v>
      </c>
      <c r="DE137" s="375">
        <f>(CZ137-DD137)/DD137</f>
        <v/>
      </c>
      <c r="DF137" s="375">
        <f>(DA137-DD137)/DD137</f>
        <v/>
      </c>
      <c r="DG137" s="375">
        <f>(DB137-DD137)/DD137</f>
        <v/>
      </c>
      <c r="DH137" s="375">
        <f>(DC137-DD137)/DD137</f>
        <v/>
      </c>
      <c r="DI137" s="3242" t="n"/>
      <c r="DJ137" s="2949" t="n"/>
      <c r="DL137" s="2949" t="n"/>
      <c r="DM137" s="2878">
        <f>(CS137-CZ137)*10^6</f>
        <v/>
      </c>
      <c r="DN137" s="2878">
        <f>(CT137-DC137)*10^6</f>
        <v/>
      </c>
      <c r="DO137" s="2878">
        <f>(CW137-DD137)*10^6</f>
        <v/>
      </c>
    </row>
    <row customFormat="1" customHeight="1" ht="12.75" outlineLevel="1" r="138" s="642">
      <c r="A138" s="636" t="n"/>
      <c r="B138" s="637" t="n"/>
      <c r="C138" s="2486" t="inlineStr">
        <is>
          <t>CA131</t>
        </is>
      </c>
      <c r="D138" s="3080" t="n"/>
      <c r="E138" s="3080" t="n"/>
      <c r="F138" s="3080" t="n"/>
      <c r="G138" s="3080" t="n"/>
      <c r="H138" s="1975" t="n"/>
      <c r="I138" s="1039" t="n"/>
      <c r="J138" s="3080" t="n"/>
      <c r="K138" s="3080" t="n"/>
      <c r="L138" s="3080" t="n"/>
      <c r="M138" s="3080" t="n"/>
      <c r="N138" s="1975" t="n"/>
      <c r="O138" s="3283" t="n"/>
      <c r="P138" s="3080" t="n"/>
      <c r="Q138" s="3080" t="n"/>
      <c r="R138" s="3080" t="n"/>
      <c r="S138" s="3080" t="n"/>
      <c r="T138" s="1975" t="n"/>
      <c r="U138" s="1039" t="n"/>
      <c r="V138" s="3080" t="n"/>
      <c r="W138" s="3080" t="n"/>
      <c r="X138" s="3080" t="n"/>
      <c r="Y138" s="3080" t="n"/>
      <c r="Z138" s="3081" t="n"/>
      <c r="AA138" s="3080" t="n"/>
      <c r="AB138" s="1975" t="n"/>
      <c r="AC138" s="1039" t="n"/>
      <c r="AD138" s="3080" t="n"/>
      <c r="AE138" s="3080" t="n"/>
      <c r="AF138" s="3080" t="n"/>
      <c r="AG138" s="3080" t="n"/>
      <c r="AH138" s="3081" t="n"/>
      <c r="AI138" s="3080" t="n"/>
      <c r="AJ138" s="1975" t="n"/>
      <c r="AK138" s="1039" t="n"/>
      <c r="AL138" s="3080" t="n"/>
      <c r="AM138" s="3080" t="n"/>
      <c r="AN138" s="3080" t="n"/>
      <c r="AO138" s="3080" t="n"/>
      <c r="AP138" s="3080" t="n"/>
      <c r="AQ138" s="3081" t="n"/>
      <c r="AR138" s="3080" t="n"/>
      <c r="AS138" s="1975" t="n"/>
      <c r="AT138" s="3283" t="n"/>
      <c r="AU138" s="3081" t="n"/>
      <c r="AV138" s="3080" t="n"/>
      <c r="AW138" s="3080" t="n"/>
      <c r="AX138" s="3080" t="n"/>
      <c r="AY138" s="3080" t="n"/>
      <c r="AZ138" s="3080" t="n"/>
      <c r="BA138" s="1975" t="n"/>
      <c r="BB138" s="1039" t="n"/>
      <c r="BC138" s="3081" t="n"/>
      <c r="BD138" s="3080" t="n"/>
      <c r="BE138" s="3080" t="n"/>
      <c r="BF138" s="3080" t="n"/>
      <c r="BG138" s="3080" t="n"/>
      <c r="BH138" s="3080" t="n"/>
      <c r="BI138" s="1975" t="n"/>
      <c r="BJ138" s="3283" t="n"/>
      <c r="BK138" s="3081" t="n"/>
      <c r="BL138" s="3080" t="n"/>
      <c r="BM138" s="3080" t="n"/>
      <c r="BN138" s="3080" t="n"/>
      <c r="BO138" s="3080" t="n"/>
      <c r="BP138" s="3080" t="n"/>
      <c r="BQ138" s="3080" t="n"/>
      <c r="BR138" s="1975" t="n"/>
      <c r="BS138" s="1039" t="n"/>
      <c r="BT138" s="3081" t="n"/>
      <c r="BU138" s="3080" t="n"/>
      <c r="BV138" s="3080" t="n"/>
      <c r="BW138" s="3080" t="n"/>
      <c r="BX138" s="3080" t="n"/>
      <c r="BY138" s="3080" t="n"/>
      <c r="BZ138" s="1975" t="n"/>
      <c r="CA138" s="1395" t="n"/>
      <c r="CB138" s="3081" t="n"/>
      <c r="CC138" s="3080" t="n"/>
      <c r="CD138" s="3080" t="n"/>
      <c r="CE138" s="3080" t="n"/>
      <c r="CF138" s="3080" t="n"/>
      <c r="CG138" s="3080" t="n"/>
      <c r="CH138" s="1975" t="n"/>
      <c r="CI138" s="1395" t="n"/>
      <c r="CJ138" s="3081" t="n"/>
      <c r="CK138" s="3080" t="n"/>
      <c r="CL138" s="3080" t="n"/>
      <c r="CM138" s="3080" t="n"/>
      <c r="CN138" s="3080" t="n"/>
      <c r="CO138" s="3080" t="n"/>
      <c r="CP138" s="1975" t="n"/>
      <c r="CQ138" s="1039" t="n"/>
      <c r="CR138" s="3080">
        <f>+SUMIF($D$5:$CQ$5,CR$5,$D138:$CQ138)</f>
        <v/>
      </c>
      <c r="CS138" s="3080">
        <f>+SUMIF($D$5:$CQ$5,CS$5,$D138:$CQ138)</f>
        <v/>
      </c>
      <c r="CT138" s="3080">
        <f>SUMIF($D$5:$CQ$5,CT$5,$D138:$CQ138)+SUMIF($D$5:$BI$5,CR$5,$D138:$BI138)</f>
        <v/>
      </c>
      <c r="CU138" s="3080">
        <f>+CR138-CS138</f>
        <v/>
      </c>
      <c r="CV138" s="3080">
        <f>+CR138-CT138</f>
        <v/>
      </c>
      <c r="CW138" s="3080">
        <f>+SUMIF($D$5:$CQ$5,CW$5,$D138:$CQ138)</f>
        <v/>
      </c>
      <c r="CX138" s="641" t="n"/>
      <c r="CY138" s="1479" t="n"/>
      <c r="CZ138" s="3284" t="n"/>
      <c r="DA138" s="3080" t="n"/>
      <c r="DB138" s="3080" t="n"/>
      <c r="DC138" s="3080" t="n"/>
      <c r="DD138" s="3080" t="n"/>
      <c r="DE138" s="1975" t="n"/>
      <c r="DF138" s="1975" t="n"/>
      <c r="DG138" s="1975" t="n"/>
      <c r="DH138" s="1975" t="n"/>
      <c r="DI138" s="3242" t="n"/>
      <c r="DJ138" s="2953" t="n"/>
      <c r="DK138" s="323" t="n"/>
      <c r="DL138" s="2953" t="n"/>
      <c r="DM138" s="2878">
        <f>(CS138-CZ138)*10^6</f>
        <v/>
      </c>
      <c r="DN138" s="2878">
        <f>(CT138-DC138)*10^6</f>
        <v/>
      </c>
      <c r="DO138" s="2878">
        <f>(CW138-DD138)*10^6</f>
        <v/>
      </c>
      <c r="DP138" s="323" t="n"/>
      <c r="DQ138" s="323" t="n"/>
      <c r="DR138" s="323" t="n"/>
      <c r="DS138" s="323" t="n"/>
      <c r="DT138" s="323" t="n"/>
      <c r="DU138" s="323" t="n"/>
      <c r="DV138" s="323" t="n"/>
      <c r="DW138" s="323" t="n"/>
      <c r="DX138" s="323" t="n"/>
      <c r="DY138" s="323" t="n"/>
      <c r="DZ138" s="323" t="n"/>
      <c r="EA138" s="323" t="n"/>
      <c r="EB138" s="323" t="n"/>
      <c r="EC138" s="323" t="n"/>
      <c r="ED138" s="323" t="n"/>
      <c r="EE138" s="323" t="n"/>
      <c r="EF138" s="323" t="n"/>
      <c r="EG138" s="323" t="n"/>
      <c r="EH138" s="323" t="n"/>
      <c r="EI138" s="323" t="n"/>
      <c r="EJ138" s="323" t="n"/>
      <c r="EK138" s="323" t="n"/>
      <c r="EL138" s="323" t="n"/>
      <c r="EM138" s="323" t="n"/>
      <c r="EN138" s="323" t="n"/>
      <c r="EO138" s="323" t="n"/>
      <c r="EP138" s="323" t="n"/>
      <c r="EQ138" s="323" t="n"/>
      <c r="ER138" s="323" t="n"/>
      <c r="ES138" s="323" t="n"/>
      <c r="ET138" s="323" t="n"/>
      <c r="EU138" s="323" t="n"/>
      <c r="EV138" s="323" t="n"/>
      <c r="EW138" s="323" t="n"/>
      <c r="EX138" s="323" t="n"/>
      <c r="EY138" s="323" t="n"/>
      <c r="EZ138" s="323" t="n"/>
      <c r="FA138" s="323" t="n"/>
      <c r="FB138" s="323" t="n"/>
      <c r="FC138" s="323" t="n"/>
      <c r="FD138" s="323" t="n"/>
      <c r="FE138" s="323" t="n"/>
      <c r="FF138" s="323" t="n"/>
      <c r="FG138" s="323" t="n"/>
      <c r="FH138" s="323" t="n"/>
      <c r="FI138" s="323" t="n"/>
      <c r="FJ138" s="323" t="n"/>
      <c r="FK138" s="323" t="n"/>
      <c r="FL138" s="323" t="n"/>
      <c r="FM138" s="323" t="n"/>
      <c r="FN138" s="323" t="n"/>
      <c r="FO138" s="323" t="n"/>
      <c r="FP138" s="323" t="n"/>
      <c r="FQ138" s="323" t="n"/>
      <c r="FR138" s="323" t="n"/>
      <c r="FS138" s="323" t="n"/>
      <c r="FT138" s="323" t="n"/>
      <c r="FU138" s="323" t="n"/>
      <c r="FV138" s="323" t="n"/>
      <c r="FW138" s="323" t="n"/>
      <c r="FX138" s="323" t="n"/>
      <c r="FY138" s="323" t="n"/>
      <c r="FZ138" s="323" t="n"/>
      <c r="GA138" s="323" t="n"/>
      <c r="GB138" s="323" t="n"/>
      <c r="GC138" s="323" t="n"/>
      <c r="GD138" s="323" t="n"/>
      <c r="GE138" s="323" t="n"/>
      <c r="GF138" s="323" t="n"/>
      <c r="GG138" s="323" t="n"/>
      <c r="GH138" s="323" t="n"/>
      <c r="GI138" s="323" t="n"/>
      <c r="GJ138" s="323" t="n"/>
      <c r="GK138" s="323" t="n"/>
      <c r="GL138" s="323" t="n"/>
      <c r="GM138" s="323" t="n"/>
      <c r="GN138" s="323" t="n"/>
      <c r="GO138" s="323" t="n"/>
      <c r="GP138" s="323" t="n"/>
      <c r="GQ138" s="323" t="n"/>
      <c r="GR138" s="323" t="n"/>
      <c r="GS138" s="323" t="n"/>
      <c r="GT138" s="323" t="n"/>
      <c r="GU138" s="323" t="n"/>
      <c r="GV138" s="323" t="n"/>
      <c r="GW138" s="323" t="n"/>
      <c r="GX138" s="323" t="n"/>
      <c r="GY138" s="323" t="n"/>
      <c r="GZ138" s="323" t="n"/>
      <c r="HA138" s="323" t="n"/>
      <c r="HB138" s="323" t="n"/>
      <c r="HC138" s="323" t="n"/>
      <c r="HD138" s="323" t="n"/>
      <c r="HE138" s="323" t="n"/>
      <c r="HF138" s="323" t="n"/>
      <c r="HG138" s="323" t="n"/>
      <c r="HH138" s="323" t="n"/>
      <c r="HI138" s="323" t="n"/>
      <c r="HJ138" s="323" t="n"/>
      <c r="HK138" s="323" t="n"/>
      <c r="HL138" s="323" t="n"/>
    </row>
    <row customFormat="1" customHeight="1" ht="12.75" outlineLevel="1" r="139" s="642">
      <c r="A139" s="636" t="n"/>
      <c r="B139" s="637" t="inlineStr">
        <is>
          <t>dont CA voix</t>
        </is>
      </c>
      <c r="C139" s="2486" t="inlineStr">
        <is>
          <t>CA132</t>
        </is>
      </c>
      <c r="D139" s="3080" t="n"/>
      <c r="E139" s="3080" t="n">
        <v>0</v>
      </c>
      <c r="F139" s="3080" t="n"/>
      <c r="G139" s="3080" t="n">
        <v>0</v>
      </c>
      <c r="H139" s="1975" t="n"/>
      <c r="I139" s="1039" t="n"/>
      <c r="J139" s="3080" t="n"/>
      <c r="K139" s="3080" t="n">
        <v>0</v>
      </c>
      <c r="L139" s="3080" t="n"/>
      <c r="M139" s="3080" t="n">
        <v>0</v>
      </c>
      <c r="N139" s="1975" t="n"/>
      <c r="O139" s="3283" t="n"/>
      <c r="P139" s="3080" t="n"/>
      <c r="Q139" s="3080" t="n">
        <v>0</v>
      </c>
      <c r="R139" s="3080" t="n"/>
      <c r="S139" s="3080" t="n">
        <v>0</v>
      </c>
      <c r="T139" s="1975" t="n"/>
      <c r="U139" s="1039" t="n"/>
      <c r="V139" s="3080" t="n"/>
      <c r="W139" s="3080" t="n">
        <v>0</v>
      </c>
      <c r="X139" s="3080" t="n">
        <v>0</v>
      </c>
      <c r="Y139" s="3080" t="n"/>
      <c r="Z139" s="3081" t="n"/>
      <c r="AA139" s="3080" t="n">
        <v>0</v>
      </c>
      <c r="AB139" s="1975" t="n"/>
      <c r="AC139" s="1039" t="n"/>
      <c r="AD139" s="3080" t="n"/>
      <c r="AE139" s="3080" t="n">
        <v>0</v>
      </c>
      <c r="AF139" s="3080" t="n">
        <v>0</v>
      </c>
      <c r="AG139" s="3080" t="n"/>
      <c r="AH139" s="3081" t="n"/>
      <c r="AI139" s="3080" t="n">
        <v>0</v>
      </c>
      <c r="AJ139" s="1975" t="n"/>
      <c r="AK139" s="1039" t="n"/>
      <c r="AL139" s="3080" t="n">
        <v>0</v>
      </c>
      <c r="AM139" s="3080" t="n"/>
      <c r="AN139" s="3080" t="n">
        <v>1.358531612903226</v>
      </c>
      <c r="AO139" s="3080" t="n"/>
      <c r="AP139" s="3080" t="n"/>
      <c r="AQ139" s="3081" t="n"/>
      <c r="AR139" s="3080" t="n"/>
      <c r="AS139" s="1975" t="n"/>
      <c r="AT139" s="3283" t="n"/>
      <c r="AU139" s="3081" t="n"/>
      <c r="AV139" s="3080" t="n"/>
      <c r="AW139" s="3080" t="n"/>
      <c r="AX139" s="3080" t="n"/>
      <c r="AY139" s="3080" t="n"/>
      <c r="AZ139" s="3080" t="n"/>
      <c r="BA139" s="1975" t="n"/>
      <c r="BB139" s="1039" t="n"/>
      <c r="BC139" s="3081" t="n"/>
      <c r="BD139" s="3080" t="n"/>
      <c r="BE139" s="3080" t="n"/>
      <c r="BF139" s="3080" t="n"/>
      <c r="BG139" s="3080" t="n"/>
      <c r="BH139" s="3080" t="n"/>
      <c r="BI139" s="1975" t="n"/>
      <c r="BJ139" s="3283" t="n"/>
      <c r="BK139" s="3081" t="n"/>
      <c r="BL139" s="3080" t="n"/>
      <c r="BM139" s="3080" t="n"/>
      <c r="BN139" s="3080" t="n"/>
      <c r="BO139" s="3080" t="n"/>
      <c r="BP139" s="3080" t="n"/>
      <c r="BQ139" s="3080" t="n"/>
      <c r="BR139" s="1975" t="n"/>
      <c r="BS139" s="1039" t="n"/>
      <c r="BT139" s="3081" t="n"/>
      <c r="BU139" s="3080" t="n"/>
      <c r="BV139" s="3080" t="n"/>
      <c r="BW139" s="3080" t="n"/>
      <c r="BX139" s="3080" t="n"/>
      <c r="BY139" s="3080" t="n"/>
      <c r="BZ139" s="1975" t="n"/>
      <c r="CA139" s="1395" t="n"/>
      <c r="CB139" s="3081" t="n"/>
      <c r="CC139" s="3080" t="n"/>
      <c r="CD139" s="3080" t="n"/>
      <c r="CE139" s="3080" t="n"/>
      <c r="CF139" s="3080" t="n"/>
      <c r="CG139" s="3080" t="n"/>
      <c r="CH139" s="1975" t="n"/>
      <c r="CI139" s="1395" t="n"/>
      <c r="CJ139" s="3081" t="n"/>
      <c r="CK139" s="3080" t="n"/>
      <c r="CL139" s="3080" t="n"/>
      <c r="CM139" s="3080" t="n"/>
      <c r="CN139" s="3080" t="n"/>
      <c r="CO139" s="3080" t="n"/>
      <c r="CP139" s="1975" t="n"/>
      <c r="CQ139" s="1039" t="n"/>
      <c r="CR139" s="3080">
        <f>+SUMIF($D$5:$CQ$5,CR$5,$D139:$CQ139)</f>
        <v/>
      </c>
      <c r="CS139" s="3080">
        <f>+SUMIF($D$5:$CQ$5,CS$5,$D139:$CQ139)</f>
        <v/>
      </c>
      <c r="CT139" s="3080">
        <f>SUMIF($D$5:$CQ$5,CT$5,$D139:$CQ139)+SUMIF($D$5:$BI$5,CR$5,$D139:$BI139)</f>
        <v/>
      </c>
      <c r="CU139" s="3080">
        <f>+CR139-CS139</f>
        <v/>
      </c>
      <c r="CV139" s="3080">
        <f>+CR139-CT139</f>
        <v/>
      </c>
      <c r="CW139" s="3080">
        <f>+SUMIF($D$5:$CQ$5,CW$5,$D139:$CQ139)</f>
        <v/>
      </c>
      <c r="CX139" s="641" t="n"/>
      <c r="CY139" s="1479" t="n"/>
      <c r="CZ139" s="3284" t="n">
        <v>0</v>
      </c>
      <c r="DA139" s="3080" t="n">
        <v>16.8667734516129</v>
      </c>
      <c r="DB139" s="3080" t="n"/>
      <c r="DC139" s="3080" t="n"/>
      <c r="DD139" s="3080" t="n">
        <v>0</v>
      </c>
      <c r="DE139" s="1975" t="n"/>
      <c r="DF139" s="1975" t="n"/>
      <c r="DG139" s="1975" t="n"/>
      <c r="DH139" s="1975" t="n"/>
      <c r="DI139" s="3242" t="n"/>
      <c r="DJ139" s="2953" t="n"/>
      <c r="DK139" s="323" t="n"/>
      <c r="DL139" s="2953" t="n"/>
      <c r="DM139" s="2878">
        <f>(CS139-CZ139)*10^6</f>
        <v/>
      </c>
      <c r="DN139" s="2878">
        <f>(CT139-DC139)*10^6</f>
        <v/>
      </c>
      <c r="DO139" s="2878">
        <f>(CW139-DD139)*10^6</f>
        <v/>
      </c>
      <c r="DP139" s="323" t="n"/>
      <c r="DQ139" s="323" t="n"/>
      <c r="DR139" s="323" t="n"/>
      <c r="DS139" s="323" t="n"/>
      <c r="DT139" s="323" t="n"/>
      <c r="DU139" s="323" t="n"/>
      <c r="DV139" s="323" t="n"/>
      <c r="DW139" s="323" t="n"/>
      <c r="DX139" s="323" t="n"/>
      <c r="DY139" s="323" t="n"/>
      <c r="DZ139" s="323" t="n"/>
      <c r="EA139" s="323" t="n"/>
      <c r="EB139" s="323" t="n"/>
      <c r="EC139" s="323" t="n"/>
      <c r="ED139" s="323" t="n"/>
      <c r="EE139" s="323" t="n"/>
      <c r="EF139" s="323" t="n"/>
      <c r="EG139" s="323" t="n"/>
      <c r="EH139" s="323" t="n"/>
      <c r="EI139" s="323" t="n"/>
      <c r="EJ139" s="323" t="n"/>
      <c r="EK139" s="323" t="n"/>
      <c r="EL139" s="323" t="n"/>
      <c r="EM139" s="323" t="n"/>
      <c r="EN139" s="323" t="n"/>
      <c r="EO139" s="323" t="n"/>
      <c r="EP139" s="323" t="n"/>
      <c r="EQ139" s="323" t="n"/>
      <c r="ER139" s="323" t="n"/>
      <c r="ES139" s="323" t="n"/>
      <c r="ET139" s="323" t="n"/>
      <c r="EU139" s="323" t="n"/>
      <c r="EV139" s="323" t="n"/>
      <c r="EW139" s="323" t="n"/>
      <c r="EX139" s="323" t="n"/>
      <c r="EY139" s="323" t="n"/>
      <c r="EZ139" s="323" t="n"/>
      <c r="FA139" s="323" t="n"/>
      <c r="FB139" s="323" t="n"/>
      <c r="FC139" s="323" t="n"/>
      <c r="FD139" s="323" t="n"/>
      <c r="FE139" s="323" t="n"/>
      <c r="FF139" s="323" t="n"/>
      <c r="FG139" s="323" t="n"/>
      <c r="FH139" s="323" t="n"/>
      <c r="FI139" s="323" t="n"/>
      <c r="FJ139" s="323" t="n"/>
      <c r="FK139" s="323" t="n"/>
      <c r="FL139" s="323" t="n"/>
      <c r="FM139" s="323" t="n"/>
      <c r="FN139" s="323" t="n"/>
      <c r="FO139" s="323" t="n"/>
      <c r="FP139" s="323" t="n"/>
      <c r="FQ139" s="323" t="n"/>
      <c r="FR139" s="323" t="n"/>
      <c r="FS139" s="323" t="n"/>
      <c r="FT139" s="323" t="n"/>
      <c r="FU139" s="323" t="n"/>
      <c r="FV139" s="323" t="n"/>
      <c r="FW139" s="323" t="n"/>
      <c r="FX139" s="323" t="n"/>
      <c r="FY139" s="323" t="n"/>
      <c r="FZ139" s="323" t="n"/>
      <c r="GA139" s="323" t="n"/>
      <c r="GB139" s="323" t="n"/>
      <c r="GC139" s="323" t="n"/>
      <c r="GD139" s="323" t="n"/>
      <c r="GE139" s="323" t="n"/>
      <c r="GF139" s="323" t="n"/>
      <c r="GG139" s="323" t="n"/>
      <c r="GH139" s="323" t="n"/>
      <c r="GI139" s="323" t="n"/>
      <c r="GJ139" s="323" t="n"/>
      <c r="GK139" s="323" t="n"/>
      <c r="GL139" s="323" t="n"/>
      <c r="GM139" s="323" t="n"/>
      <c r="GN139" s="323" t="n"/>
      <c r="GO139" s="323" t="n"/>
      <c r="GP139" s="323" t="n"/>
      <c r="GQ139" s="323" t="n"/>
      <c r="GR139" s="323" t="n"/>
      <c r="GS139" s="323" t="n"/>
      <c r="GT139" s="323" t="n"/>
      <c r="GU139" s="323" t="n"/>
      <c r="GV139" s="323" t="n"/>
      <c r="GW139" s="323" t="n"/>
      <c r="GX139" s="323" t="n"/>
      <c r="GY139" s="323" t="n"/>
      <c r="GZ139" s="323" t="n"/>
      <c r="HA139" s="323" t="n"/>
      <c r="HB139" s="323" t="n"/>
      <c r="HC139" s="323" t="n"/>
      <c r="HD139" s="323" t="n"/>
      <c r="HE139" s="323" t="n"/>
      <c r="HF139" s="323" t="n"/>
      <c r="HG139" s="323" t="n"/>
      <c r="HH139" s="323" t="n"/>
      <c r="HI139" s="323" t="n"/>
      <c r="HJ139" s="323" t="n"/>
      <c r="HK139" s="323" t="n"/>
      <c r="HL139" s="323" t="n"/>
    </row>
    <row customFormat="1" customHeight="1" ht="12.75" outlineLevel="1" r="140" s="642">
      <c r="A140" s="636" t="n"/>
      <c r="B140" s="637" t="inlineStr">
        <is>
          <t>dont CA SMS</t>
        </is>
      </c>
      <c r="C140" s="2486" t="inlineStr">
        <is>
          <t>CA133</t>
        </is>
      </c>
      <c r="D140" s="3080" t="n"/>
      <c r="E140" s="3080" t="n">
        <v>0</v>
      </c>
      <c r="F140" s="3080" t="n"/>
      <c r="G140" s="3080" t="n">
        <v>0</v>
      </c>
      <c r="H140" s="1975" t="n"/>
      <c r="I140" s="1039" t="n"/>
      <c r="J140" s="3080" t="n"/>
      <c r="K140" s="3080" t="n">
        <v>0</v>
      </c>
      <c r="L140" s="3080" t="n"/>
      <c r="M140" s="3080" t="n">
        <v>0</v>
      </c>
      <c r="N140" s="1975" t="n"/>
      <c r="O140" s="3283" t="n"/>
      <c r="P140" s="3080" t="n"/>
      <c r="Q140" s="3080" t="n">
        <v>0</v>
      </c>
      <c r="R140" s="3080" t="n"/>
      <c r="S140" s="3080" t="n">
        <v>0</v>
      </c>
      <c r="T140" s="1975" t="n"/>
      <c r="U140" s="1039" t="n"/>
      <c r="V140" s="3080" t="n"/>
      <c r="W140" s="3080" t="n">
        <v>0</v>
      </c>
      <c r="X140" s="3080" t="n">
        <v>0</v>
      </c>
      <c r="Y140" s="3080" t="n"/>
      <c r="Z140" s="3081" t="n"/>
      <c r="AA140" s="3080" t="n">
        <v>0</v>
      </c>
      <c r="AB140" s="1975" t="n"/>
      <c r="AC140" s="1039" t="n"/>
      <c r="AD140" s="3080" t="n"/>
      <c r="AE140" s="3080" t="n">
        <v>0</v>
      </c>
      <c r="AF140" s="3080" t="n">
        <v>0</v>
      </c>
      <c r="AG140" s="3080" t="n"/>
      <c r="AH140" s="3081" t="n"/>
      <c r="AI140" s="3080" t="n">
        <v>0</v>
      </c>
      <c r="AJ140" s="1975" t="n"/>
      <c r="AK140" s="1039" t="n"/>
      <c r="AL140" s="3080" t="n">
        <v>0</v>
      </c>
      <c r="AM140" s="3080" t="n"/>
      <c r="AN140" s="3080" t="n">
        <v>11</v>
      </c>
      <c r="AO140" s="3080" t="n"/>
      <c r="AP140" s="3080" t="n"/>
      <c r="AQ140" s="3081" t="n"/>
      <c r="AR140" s="3080" t="n"/>
      <c r="AS140" s="1975" t="n"/>
      <c r="AT140" s="3283" t="n"/>
      <c r="AU140" s="3081" t="n"/>
      <c r="AV140" s="3080" t="n"/>
      <c r="AW140" s="3080" t="n"/>
      <c r="AX140" s="3080" t="n"/>
      <c r="AY140" s="3080" t="n"/>
      <c r="AZ140" s="3080" t="n"/>
      <c r="BA140" s="1975" t="n"/>
      <c r="BB140" s="1039" t="n"/>
      <c r="BC140" s="3081" t="n"/>
      <c r="BD140" s="3080" t="n"/>
      <c r="BE140" s="3080" t="n"/>
      <c r="BF140" s="3080" t="n"/>
      <c r="BG140" s="3080" t="n"/>
      <c r="BH140" s="3080" t="n"/>
      <c r="BI140" s="1975" t="n"/>
      <c r="BJ140" s="3283" t="n"/>
      <c r="BK140" s="3081" t="n"/>
      <c r="BL140" s="3080" t="n"/>
      <c r="BM140" s="3080" t="n"/>
      <c r="BN140" s="3080" t="n"/>
      <c r="BO140" s="3080" t="n"/>
      <c r="BP140" s="3080" t="n"/>
      <c r="BQ140" s="3080" t="n"/>
      <c r="BR140" s="1975" t="n"/>
      <c r="BS140" s="1039" t="n"/>
      <c r="BT140" s="3081" t="n"/>
      <c r="BU140" s="3080" t="n"/>
      <c r="BV140" s="3080" t="n"/>
      <c r="BW140" s="3080" t="n"/>
      <c r="BX140" s="3080" t="n"/>
      <c r="BY140" s="3080" t="n"/>
      <c r="BZ140" s="1975" t="n"/>
      <c r="CA140" s="1395" t="n"/>
      <c r="CB140" s="3081" t="n"/>
      <c r="CC140" s="3080" t="n"/>
      <c r="CD140" s="3080" t="n"/>
      <c r="CE140" s="3080" t="n"/>
      <c r="CF140" s="3080" t="n"/>
      <c r="CG140" s="3080" t="n"/>
      <c r="CH140" s="1975" t="n"/>
      <c r="CI140" s="1395" t="n"/>
      <c r="CJ140" s="3081" t="n"/>
      <c r="CK140" s="3080" t="n"/>
      <c r="CL140" s="3080" t="n"/>
      <c r="CM140" s="3080" t="n"/>
      <c r="CN140" s="3080" t="n"/>
      <c r="CO140" s="3080" t="n"/>
      <c r="CP140" s="1975" t="n"/>
      <c r="CQ140" s="1039" t="n"/>
      <c r="CR140" s="3080">
        <f>+SUMIF($D$5:$CQ$5,CR$5,$D140:$CQ140)</f>
        <v/>
      </c>
      <c r="CS140" s="3080">
        <f>+SUMIF($D$5:$CQ$5,CS$5,$D140:$CQ140)</f>
        <v/>
      </c>
      <c r="CT140" s="3080">
        <f>SUMIF($D$5:$CQ$5,CT$5,$D140:$CQ140)+SUMIF($D$5:$BI$5,CR$5,$D140:$BI140)</f>
        <v/>
      </c>
      <c r="CU140" s="3080">
        <f>+CR140-CS140</f>
        <v/>
      </c>
      <c r="CV140" s="3080">
        <f>+CR140-CT140</f>
        <v/>
      </c>
      <c r="CW140" s="3080">
        <f>+SUMIF($D$5:$CQ$5,CW$5,$D140:$CQ140)</f>
        <v/>
      </c>
      <c r="CX140" s="641" t="n"/>
      <c r="CY140" s="1479" t="n"/>
      <c r="CZ140" s="3284" t="n">
        <v>0</v>
      </c>
      <c r="DA140" s="3080" t="n">
        <v>134.3722523333334</v>
      </c>
      <c r="DB140" s="3080" t="n"/>
      <c r="DC140" s="3080" t="n"/>
      <c r="DD140" s="3080" t="n">
        <v>0</v>
      </c>
      <c r="DE140" s="1975" t="n"/>
      <c r="DF140" s="1975" t="n"/>
      <c r="DG140" s="1975" t="n"/>
      <c r="DH140" s="1975" t="n"/>
      <c r="DI140" s="3242" t="n"/>
      <c r="DJ140" s="2953" t="n"/>
      <c r="DK140" s="323" t="n"/>
      <c r="DL140" s="2953" t="n"/>
      <c r="DM140" s="2878">
        <f>(CS140-CZ140)*10^6</f>
        <v/>
      </c>
      <c r="DN140" s="2878">
        <f>(CT140-DC140)*10^6</f>
        <v/>
      </c>
      <c r="DO140" s="2878">
        <f>(CW140-DD140)*10^6</f>
        <v/>
      </c>
      <c r="DP140" s="323" t="n"/>
      <c r="DQ140" s="323" t="n"/>
      <c r="DR140" s="323" t="n"/>
      <c r="DS140" s="323" t="n"/>
      <c r="DT140" s="323" t="n"/>
      <c r="DU140" s="323" t="n"/>
      <c r="DV140" s="323" t="n"/>
      <c r="DW140" s="323" t="n"/>
      <c r="DX140" s="323" t="n"/>
      <c r="DY140" s="323" t="n"/>
      <c r="DZ140" s="323" t="n"/>
      <c r="EA140" s="323" t="n"/>
      <c r="EB140" s="323" t="n"/>
      <c r="EC140" s="323" t="n"/>
      <c r="ED140" s="323" t="n"/>
      <c r="EE140" s="323" t="n"/>
      <c r="EF140" s="323" t="n"/>
      <c r="EG140" s="323" t="n"/>
      <c r="EH140" s="323" t="n"/>
      <c r="EI140" s="323" t="n"/>
      <c r="EJ140" s="323" t="n"/>
      <c r="EK140" s="323" t="n"/>
      <c r="EL140" s="323" t="n"/>
      <c r="EM140" s="323" t="n"/>
      <c r="EN140" s="323" t="n"/>
      <c r="EO140" s="323" t="n"/>
      <c r="EP140" s="323" t="n"/>
      <c r="EQ140" s="323" t="n"/>
      <c r="ER140" s="323" t="n"/>
      <c r="ES140" s="323" t="n"/>
      <c r="ET140" s="323" t="n"/>
      <c r="EU140" s="323" t="n"/>
      <c r="EV140" s="323" t="n"/>
      <c r="EW140" s="323" t="n"/>
      <c r="EX140" s="323" t="n"/>
      <c r="EY140" s="323" t="n"/>
      <c r="EZ140" s="323" t="n"/>
      <c r="FA140" s="323" t="n"/>
      <c r="FB140" s="323" t="n"/>
      <c r="FC140" s="323" t="n"/>
      <c r="FD140" s="323" t="n"/>
      <c r="FE140" s="323" t="n"/>
      <c r="FF140" s="323" t="n"/>
      <c r="FG140" s="323" t="n"/>
      <c r="FH140" s="323" t="n"/>
      <c r="FI140" s="323" t="n"/>
      <c r="FJ140" s="323" t="n"/>
      <c r="FK140" s="323" t="n"/>
      <c r="FL140" s="323" t="n"/>
      <c r="FM140" s="323" t="n"/>
      <c r="FN140" s="323" t="n"/>
      <c r="FO140" s="323" t="n"/>
      <c r="FP140" s="323" t="n"/>
      <c r="FQ140" s="323" t="n"/>
      <c r="FR140" s="323" t="n"/>
      <c r="FS140" s="323" t="n"/>
      <c r="FT140" s="323" t="n"/>
      <c r="FU140" s="323" t="n"/>
      <c r="FV140" s="323" t="n"/>
      <c r="FW140" s="323" t="n"/>
      <c r="FX140" s="323" t="n"/>
      <c r="FY140" s="323" t="n"/>
      <c r="FZ140" s="323" t="n"/>
      <c r="GA140" s="323" t="n"/>
      <c r="GB140" s="323" t="n"/>
      <c r="GC140" s="323" t="n"/>
      <c r="GD140" s="323" t="n"/>
      <c r="GE140" s="323" t="n"/>
      <c r="GF140" s="323" t="n"/>
      <c r="GG140" s="323" t="n"/>
      <c r="GH140" s="323" t="n"/>
      <c r="GI140" s="323" t="n"/>
      <c r="GJ140" s="323" t="n"/>
      <c r="GK140" s="323" t="n"/>
      <c r="GL140" s="323" t="n"/>
      <c r="GM140" s="323" t="n"/>
      <c r="GN140" s="323" t="n"/>
      <c r="GO140" s="323" t="n"/>
      <c r="GP140" s="323" t="n"/>
      <c r="GQ140" s="323" t="n"/>
      <c r="GR140" s="323" t="n"/>
      <c r="GS140" s="323" t="n"/>
      <c r="GT140" s="323" t="n"/>
      <c r="GU140" s="323" t="n"/>
      <c r="GV140" s="323" t="n"/>
      <c r="GW140" s="323" t="n"/>
      <c r="GX140" s="323" t="n"/>
      <c r="GY140" s="323" t="n"/>
      <c r="GZ140" s="323" t="n"/>
      <c r="HA140" s="323" t="n"/>
      <c r="HB140" s="323" t="n"/>
      <c r="HC140" s="323" t="n"/>
      <c r="HD140" s="323" t="n"/>
      <c r="HE140" s="323" t="n"/>
      <c r="HF140" s="323" t="n"/>
      <c r="HG140" s="323" t="n"/>
      <c r="HH140" s="323" t="n"/>
      <c r="HI140" s="323" t="n"/>
      <c r="HJ140" s="323" t="n"/>
      <c r="HK140" s="323" t="n"/>
      <c r="HL140" s="323" t="n"/>
    </row>
    <row customFormat="1" customHeight="1" ht="12.75" outlineLevel="1" r="141" s="642">
      <c r="A141" s="636" t="n"/>
      <c r="B141" s="637" t="inlineStr">
        <is>
          <t>dont SVA (Sce à Val. Ajoutée)</t>
        </is>
      </c>
      <c r="C141" s="2486" t="inlineStr">
        <is>
          <t>CA134</t>
        </is>
      </c>
      <c r="D141" s="3080" t="n"/>
      <c r="E141" s="3080" t="n">
        <v>0</v>
      </c>
      <c r="F141" s="3080" t="n"/>
      <c r="G141" s="3080" t="n">
        <v>0</v>
      </c>
      <c r="H141" s="1975" t="n"/>
      <c r="I141" s="1039" t="n"/>
      <c r="J141" s="3080" t="n"/>
      <c r="K141" s="3080" t="n">
        <v>0</v>
      </c>
      <c r="L141" s="3080" t="n"/>
      <c r="M141" s="3080" t="n">
        <v>0</v>
      </c>
      <c r="N141" s="1975" t="n"/>
      <c r="O141" s="3283" t="n"/>
      <c r="P141" s="3080" t="n"/>
      <c r="Q141" s="3080" t="n">
        <v>0</v>
      </c>
      <c r="R141" s="3080" t="n"/>
      <c r="S141" s="3080" t="n">
        <v>0</v>
      </c>
      <c r="T141" s="1975" t="n"/>
      <c r="U141" s="1039" t="n"/>
      <c r="V141" s="3080" t="n"/>
      <c r="W141" s="3080" t="n">
        <v>0</v>
      </c>
      <c r="X141" s="3080" t="n">
        <v>0</v>
      </c>
      <c r="Y141" s="3080" t="n"/>
      <c r="Z141" s="3081" t="n"/>
      <c r="AA141" s="3080" t="n">
        <v>0</v>
      </c>
      <c r="AB141" s="1975" t="n"/>
      <c r="AC141" s="1039" t="n"/>
      <c r="AD141" s="3080" t="n"/>
      <c r="AE141" s="3080" t="n">
        <v>0</v>
      </c>
      <c r="AF141" s="3080" t="n">
        <v>0</v>
      </c>
      <c r="AG141" s="3080" t="n"/>
      <c r="AH141" s="3081" t="n"/>
      <c r="AI141" s="3080" t="n">
        <v>0</v>
      </c>
      <c r="AJ141" s="1975" t="n"/>
      <c r="AK141" s="1039" t="n"/>
      <c r="AL141" s="3080" t="n"/>
      <c r="AM141" s="3080" t="n"/>
      <c r="AN141" s="3080" t="n"/>
      <c r="AO141" s="3080" t="n"/>
      <c r="AP141" s="3080" t="n"/>
      <c r="AQ141" s="3081" t="n"/>
      <c r="AR141" s="3080" t="n"/>
      <c r="AS141" s="1975" t="n"/>
      <c r="AT141" s="3283" t="n"/>
      <c r="AU141" s="3081" t="n"/>
      <c r="AV141" s="3080" t="n"/>
      <c r="AW141" s="3080" t="n"/>
      <c r="AX141" s="3080" t="n"/>
      <c r="AY141" s="3080" t="n"/>
      <c r="AZ141" s="3080" t="n"/>
      <c r="BA141" s="1975" t="n"/>
      <c r="BB141" s="1039" t="n"/>
      <c r="BC141" s="3081" t="n"/>
      <c r="BD141" s="3080" t="n"/>
      <c r="BE141" s="3080" t="n"/>
      <c r="BF141" s="3080" t="n"/>
      <c r="BG141" s="3080" t="n"/>
      <c r="BH141" s="3080" t="n"/>
      <c r="BI141" s="1975" t="n"/>
      <c r="BJ141" s="3283" t="n"/>
      <c r="BK141" s="3081" t="n"/>
      <c r="BL141" s="3080" t="n"/>
      <c r="BM141" s="3080" t="n"/>
      <c r="BN141" s="3080" t="n"/>
      <c r="BO141" s="3080" t="n"/>
      <c r="BP141" s="3080" t="n"/>
      <c r="BQ141" s="3080" t="n"/>
      <c r="BR141" s="1975" t="n"/>
      <c r="BS141" s="1039" t="n"/>
      <c r="BT141" s="3081" t="n"/>
      <c r="BU141" s="3080" t="n"/>
      <c r="BV141" s="3080" t="n"/>
      <c r="BW141" s="3080" t="n"/>
      <c r="BX141" s="3080" t="n"/>
      <c r="BY141" s="3080" t="n"/>
      <c r="BZ141" s="1975" t="n"/>
      <c r="CA141" s="1395" t="n"/>
      <c r="CB141" s="3081" t="n"/>
      <c r="CC141" s="3080" t="n"/>
      <c r="CD141" s="3080" t="n"/>
      <c r="CE141" s="3080" t="n"/>
      <c r="CF141" s="3080" t="n"/>
      <c r="CG141" s="3080" t="n"/>
      <c r="CH141" s="1975" t="n"/>
      <c r="CI141" s="1395" t="n"/>
      <c r="CJ141" s="3081" t="n"/>
      <c r="CK141" s="3080" t="n"/>
      <c r="CL141" s="3080" t="n"/>
      <c r="CM141" s="3080" t="n"/>
      <c r="CN141" s="3080" t="n"/>
      <c r="CO141" s="3080" t="n"/>
      <c r="CP141" s="1975" t="n"/>
      <c r="CQ141" s="1039" t="n"/>
      <c r="CR141" s="3080">
        <f>+SUMIF($D$5:$CQ$5,CR$5,$D141:$CQ141)</f>
        <v/>
      </c>
      <c r="CS141" s="3080">
        <f>+SUMIF($D$5:$CQ$5,CS$5,$D141:$CQ141)</f>
        <v/>
      </c>
      <c r="CT141" s="3080">
        <f>SUMIF($D$5:$CQ$5,CT$5,$D141:$CQ141)+SUMIF($D$5:$BI$5,CR$5,$D141:$BI141)</f>
        <v/>
      </c>
      <c r="CU141" s="3080">
        <f>+CR141-CS141</f>
        <v/>
      </c>
      <c r="CV141" s="3080">
        <f>+CR141-CT141</f>
        <v/>
      </c>
      <c r="CW141" s="3080">
        <f>+SUMIF($D$5:$CQ$5,CW$5,$D141:$CQ141)</f>
        <v/>
      </c>
      <c r="CX141" s="641" t="n"/>
      <c r="CY141" s="1479" t="n"/>
      <c r="CZ141" s="3284" t="n">
        <v>0</v>
      </c>
      <c r="DA141" s="3080" t="n">
        <v>0</v>
      </c>
      <c r="DB141" s="3080" t="n"/>
      <c r="DC141" s="3080" t="n"/>
      <c r="DD141" s="3080" t="n">
        <v>0</v>
      </c>
      <c r="DE141" s="1975" t="n"/>
      <c r="DF141" s="1975" t="n"/>
      <c r="DG141" s="1975" t="n"/>
      <c r="DH141" s="1975" t="n"/>
      <c r="DI141" s="3242" t="n"/>
      <c r="DJ141" s="2953" t="n"/>
      <c r="DK141" s="323" t="n"/>
      <c r="DL141" s="2953" t="n"/>
      <c r="DM141" s="2878">
        <f>(CS141-CZ141)*10^6</f>
        <v/>
      </c>
      <c r="DN141" s="2878">
        <f>(CT141-DC141)*10^6</f>
        <v/>
      </c>
      <c r="DO141" s="2878">
        <f>(CW141-DD141)*10^6</f>
        <v/>
      </c>
      <c r="DP141" s="323" t="n"/>
      <c r="DQ141" s="323" t="n"/>
      <c r="DR141" s="323" t="n"/>
      <c r="DS141" s="323" t="n"/>
      <c r="DT141" s="323" t="n"/>
      <c r="DU141" s="323" t="n"/>
      <c r="DV141" s="323" t="n"/>
      <c r="DW141" s="323" t="n"/>
      <c r="DX141" s="323" t="n"/>
      <c r="DY141" s="323" t="n"/>
      <c r="DZ141" s="323" t="n"/>
      <c r="EA141" s="323" t="n"/>
      <c r="EB141" s="323" t="n"/>
      <c r="EC141" s="323" t="n"/>
      <c r="ED141" s="323" t="n"/>
      <c r="EE141" s="323" t="n"/>
      <c r="EF141" s="323" t="n"/>
      <c r="EG141" s="323" t="n"/>
      <c r="EH141" s="323" t="n"/>
      <c r="EI141" s="323" t="n"/>
      <c r="EJ141" s="323" t="n"/>
      <c r="EK141" s="323" t="n"/>
      <c r="EL141" s="323" t="n"/>
      <c r="EM141" s="323" t="n"/>
      <c r="EN141" s="323" t="n"/>
      <c r="EO141" s="323" t="n"/>
      <c r="EP141" s="323" t="n"/>
      <c r="EQ141" s="323" t="n"/>
      <c r="ER141" s="323" t="n"/>
      <c r="ES141" s="323" t="n"/>
      <c r="ET141" s="323" t="n"/>
      <c r="EU141" s="323" t="n"/>
      <c r="EV141" s="323" t="n"/>
      <c r="EW141" s="323" t="n"/>
      <c r="EX141" s="323" t="n"/>
      <c r="EY141" s="323" t="n"/>
      <c r="EZ141" s="323" t="n"/>
      <c r="FA141" s="323" t="n"/>
      <c r="FB141" s="323" t="n"/>
      <c r="FC141" s="323" t="n"/>
      <c r="FD141" s="323" t="n"/>
      <c r="FE141" s="323" t="n"/>
      <c r="FF141" s="323" t="n"/>
      <c r="FG141" s="323" t="n"/>
      <c r="FH141" s="323" t="n"/>
      <c r="FI141" s="323" t="n"/>
      <c r="FJ141" s="323" t="n"/>
      <c r="FK141" s="323" t="n"/>
      <c r="FL141" s="323" t="n"/>
      <c r="FM141" s="323" t="n"/>
      <c r="FN141" s="323" t="n"/>
      <c r="FO141" s="323" t="n"/>
      <c r="FP141" s="323" t="n"/>
      <c r="FQ141" s="323" t="n"/>
      <c r="FR141" s="323" t="n"/>
      <c r="FS141" s="323" t="n"/>
      <c r="FT141" s="323" t="n"/>
      <c r="FU141" s="323" t="n"/>
      <c r="FV141" s="323" t="n"/>
      <c r="FW141" s="323" t="n"/>
      <c r="FX141" s="323" t="n"/>
      <c r="FY141" s="323" t="n"/>
      <c r="FZ141" s="323" t="n"/>
      <c r="GA141" s="323" t="n"/>
      <c r="GB141" s="323" t="n"/>
      <c r="GC141" s="323" t="n"/>
      <c r="GD141" s="323" t="n"/>
      <c r="GE141" s="323" t="n"/>
      <c r="GF141" s="323" t="n"/>
      <c r="GG141" s="323" t="n"/>
      <c r="GH141" s="323" t="n"/>
      <c r="GI141" s="323" t="n"/>
      <c r="GJ141" s="323" t="n"/>
      <c r="GK141" s="323" t="n"/>
      <c r="GL141" s="323" t="n"/>
      <c r="GM141" s="323" t="n"/>
      <c r="GN141" s="323" t="n"/>
      <c r="GO141" s="323" t="n"/>
      <c r="GP141" s="323" t="n"/>
      <c r="GQ141" s="323" t="n"/>
      <c r="GR141" s="323" t="n"/>
      <c r="GS141" s="323" t="n"/>
      <c r="GT141" s="323" t="n"/>
      <c r="GU141" s="323" t="n"/>
      <c r="GV141" s="323" t="n"/>
      <c r="GW141" s="323" t="n"/>
      <c r="GX141" s="323" t="n"/>
      <c r="GY141" s="323" t="n"/>
      <c r="GZ141" s="323" t="n"/>
      <c r="HA141" s="323" t="n"/>
      <c r="HB141" s="323" t="n"/>
      <c r="HC141" s="323" t="n"/>
      <c r="HD141" s="323" t="n"/>
      <c r="HE141" s="323" t="n"/>
      <c r="HF141" s="323" t="n"/>
      <c r="HG141" s="323" t="n"/>
      <c r="HH141" s="323" t="n"/>
      <c r="HI141" s="323" t="n"/>
      <c r="HJ141" s="323" t="n"/>
      <c r="HK141" s="323" t="n"/>
      <c r="HL141" s="323" t="n"/>
    </row>
    <row customFormat="1" customHeight="1" ht="12.75" outlineLevel="1" r="142" s="642">
      <c r="A142" s="636" t="n"/>
      <c r="B142" s="637" t="inlineStr">
        <is>
          <t>dont CA Internet 3G</t>
        </is>
      </c>
      <c r="C142" s="2486" t="inlineStr">
        <is>
          <t>CA135</t>
        </is>
      </c>
      <c r="D142" s="3080" t="n">
        <v>139.720652</v>
      </c>
      <c r="E142" s="3080" t="n">
        <v>140.013691674644</v>
      </c>
      <c r="F142" s="3080" t="n"/>
      <c r="G142" s="3080" t="n">
        <v>112.781146</v>
      </c>
      <c r="H142" s="1975" t="n"/>
      <c r="I142" s="1039" t="n"/>
      <c r="J142" s="3080" t="n">
        <v>125.771574</v>
      </c>
      <c r="K142" s="3080" t="n">
        <v>127.688857769379</v>
      </c>
      <c r="L142" s="3080" t="n"/>
      <c r="M142" s="3080" t="n">
        <v>127.505929</v>
      </c>
      <c r="N142" s="1975" t="n"/>
      <c r="O142" s="3283" t="n"/>
      <c r="P142" s="3080" t="n">
        <v>193.757748</v>
      </c>
      <c r="Q142" s="3080" t="n">
        <v>143.315527572453</v>
      </c>
      <c r="R142" s="3080" t="n"/>
      <c r="S142" s="3080" t="n">
        <v>126.657874</v>
      </c>
      <c r="T142" s="1975" t="n"/>
      <c r="U142" s="1039" t="n"/>
      <c r="V142" s="3080" t="n">
        <v>124.278406</v>
      </c>
      <c r="W142" s="3080" t="n">
        <v>140.878366740237</v>
      </c>
      <c r="X142" s="3314" t="n">
        <v>165.648996256788</v>
      </c>
      <c r="Y142" s="3080" t="n"/>
      <c r="Z142" s="3081" t="n"/>
      <c r="AA142" s="3080" t="n">
        <v>139.481692</v>
      </c>
      <c r="AB142" s="1975" t="n"/>
      <c r="AC142" s="1039" t="n"/>
      <c r="AD142" s="3080" t="n">
        <v>155.449495</v>
      </c>
      <c r="AE142" s="3080" t="n">
        <v>150.785187109201</v>
      </c>
      <c r="AF142" s="3080" t="n">
        <v>145.067651517536</v>
      </c>
      <c r="AG142" s="3080" t="n"/>
      <c r="AH142" s="3081" t="n"/>
      <c r="AI142" s="3080" t="n">
        <v>165.404072</v>
      </c>
      <c r="AJ142" s="1975" t="n"/>
      <c r="AK142" s="1039" t="n"/>
      <c r="AL142" s="3080" t="n">
        <v>115.155376</v>
      </c>
      <c r="AM142" s="3080" t="n"/>
      <c r="AN142" s="3080" t="n">
        <v>142.0354443535552</v>
      </c>
      <c r="AO142" s="3080" t="n"/>
      <c r="AP142" s="3080" t="n"/>
      <c r="AQ142" s="3081" t="n"/>
      <c r="AR142" s="3080" t="n"/>
      <c r="AS142" s="1975" t="n"/>
      <c r="AT142" s="3283" t="n"/>
      <c r="AU142" s="3081" t="n"/>
      <c r="AV142" s="3080" t="n"/>
      <c r="AW142" s="3080" t="n"/>
      <c r="AX142" s="3080" t="n"/>
      <c r="AY142" s="3080" t="n"/>
      <c r="AZ142" s="3080" t="n"/>
      <c r="BA142" s="1975" t="n"/>
      <c r="BB142" s="1039" t="n"/>
      <c r="BC142" s="3081" t="n"/>
      <c r="BD142" s="3080" t="n"/>
      <c r="BE142" s="3080" t="n"/>
      <c r="BF142" s="3080" t="n"/>
      <c r="BG142" s="3080" t="n"/>
      <c r="BH142" s="3080" t="n"/>
      <c r="BI142" s="1975" t="n"/>
      <c r="BJ142" s="3283" t="n"/>
      <c r="BK142" s="3081" t="n"/>
      <c r="BL142" s="3080" t="n"/>
      <c r="BM142" s="3080" t="n"/>
      <c r="BN142" s="3080" t="n"/>
      <c r="BO142" s="3080" t="n"/>
      <c r="BP142" s="3080" t="n"/>
      <c r="BQ142" s="3080" t="n"/>
      <c r="BR142" s="1975" t="n"/>
      <c r="BS142" s="1039" t="n"/>
      <c r="BT142" s="3081" t="n"/>
      <c r="BU142" s="3080" t="n"/>
      <c r="BV142" s="3080" t="n"/>
      <c r="BW142" s="3080" t="n"/>
      <c r="BX142" s="3080" t="n"/>
      <c r="BY142" s="3080" t="n"/>
      <c r="BZ142" s="1975" t="n"/>
      <c r="CA142" s="1395" t="n"/>
      <c r="CB142" s="3081" t="n"/>
      <c r="CC142" s="3080" t="n"/>
      <c r="CD142" s="3080" t="n"/>
      <c r="CE142" s="3080" t="n"/>
      <c r="CF142" s="3080" t="n"/>
      <c r="CG142" s="3080" t="n"/>
      <c r="CH142" s="1975" t="n"/>
      <c r="CI142" s="1395" t="n"/>
      <c r="CJ142" s="3081" t="n"/>
      <c r="CK142" s="3080" t="n"/>
      <c r="CL142" s="3080" t="n"/>
      <c r="CM142" s="3080" t="n"/>
      <c r="CN142" s="3080" t="n"/>
      <c r="CO142" s="3080" t="n"/>
      <c r="CP142" s="1975" t="n"/>
      <c r="CQ142" s="1039" t="n"/>
      <c r="CR142" s="3080">
        <f>+SUMIF($D$5:$CQ$5,CR$5,$D142:$CQ142)</f>
        <v/>
      </c>
      <c r="CS142" s="3080">
        <f>+SUMIF($D$5:$CQ$5,CS$5,$D142:$CQ142)</f>
        <v/>
      </c>
      <c r="CT142" s="3080">
        <f>SUMIF($D$5:$CQ$5,CT$5,$D142:$CQ142)+SUMIF($D$5:$BI$5,CR$5,$D142:$BI142)</f>
        <v/>
      </c>
      <c r="CU142" s="3080">
        <f>+CR142-CS142</f>
        <v/>
      </c>
      <c r="CV142" s="3080">
        <f>+CR142-CT142</f>
        <v/>
      </c>
      <c r="CW142" s="3080">
        <f>+SUMIF($D$5:$CQ$5,CW$5,$D142:$CQ142)</f>
        <v/>
      </c>
      <c r="CX142" s="641">
        <f>+CR142/CW142-1</f>
        <v/>
      </c>
      <c r="CY142" s="1479" t="n"/>
      <c r="CZ142" s="3284" t="n">
        <v>1790.86820941311</v>
      </c>
      <c r="DA142" s="3080" t="n">
        <v>1820.222281310218</v>
      </c>
      <c r="DB142" s="3080" t="n"/>
      <c r="DC142" s="3080" t="n"/>
      <c r="DD142" s="3080" t="n">
        <v>1675.63418</v>
      </c>
      <c r="DE142" s="1975">
        <f>(CZ142-DD142)/DD142</f>
        <v/>
      </c>
      <c r="DF142" s="1975">
        <f>(DA142-DD142)/DD142</f>
        <v/>
      </c>
      <c r="DG142" s="1975">
        <f>(DB142-DD142)/DD142</f>
        <v/>
      </c>
      <c r="DH142" s="1975">
        <f>(DC142-DD142)/DD142</f>
        <v/>
      </c>
      <c r="DI142" s="3242" t="n"/>
      <c r="DJ142" s="2953" t="n"/>
      <c r="DK142" s="323" t="n"/>
      <c r="DL142" s="2953" t="n"/>
      <c r="DM142" s="2878">
        <f>(CS142-CZ142)*10^6</f>
        <v/>
      </c>
      <c r="DN142" s="2878">
        <f>(CT142-DC142)*10^6</f>
        <v/>
      </c>
      <c r="DO142" s="2878">
        <f>(CW142-DD142)*10^6</f>
        <v/>
      </c>
      <c r="DP142" s="323" t="n"/>
      <c r="DQ142" s="323" t="n"/>
      <c r="DR142" s="323" t="n"/>
      <c r="DS142" s="323" t="n"/>
      <c r="DT142" s="323" t="n"/>
      <c r="DU142" s="323" t="n"/>
      <c r="DV142" s="323" t="n"/>
      <c r="DW142" s="323" t="n"/>
      <c r="DX142" s="323" t="n"/>
      <c r="DY142" s="323" t="n"/>
      <c r="DZ142" s="323" t="n"/>
      <c r="EA142" s="323" t="n"/>
      <c r="EB142" s="323" t="n"/>
      <c r="EC142" s="323" t="n"/>
      <c r="ED142" s="323" t="n"/>
      <c r="EE142" s="323" t="n"/>
      <c r="EF142" s="323" t="n"/>
      <c r="EG142" s="323" t="n"/>
      <c r="EH142" s="323" t="n"/>
      <c r="EI142" s="323" t="n"/>
      <c r="EJ142" s="323" t="n"/>
      <c r="EK142" s="323" t="n"/>
      <c r="EL142" s="323" t="n"/>
      <c r="EM142" s="323" t="n"/>
      <c r="EN142" s="323" t="n"/>
      <c r="EO142" s="323" t="n"/>
      <c r="EP142" s="323" t="n"/>
      <c r="EQ142" s="323" t="n"/>
      <c r="ER142" s="323" t="n"/>
      <c r="ES142" s="323" t="n"/>
      <c r="ET142" s="323" t="n"/>
      <c r="EU142" s="323" t="n"/>
      <c r="EV142" s="323" t="n"/>
      <c r="EW142" s="323" t="n"/>
      <c r="EX142" s="323" t="n"/>
      <c r="EY142" s="323" t="n"/>
      <c r="EZ142" s="323" t="n"/>
      <c r="FA142" s="323" t="n"/>
      <c r="FB142" s="323" t="n"/>
      <c r="FC142" s="323" t="n"/>
      <c r="FD142" s="323" t="n"/>
      <c r="FE142" s="323" t="n"/>
      <c r="FF142" s="323" t="n"/>
      <c r="FG142" s="323" t="n"/>
      <c r="FH142" s="323" t="n"/>
      <c r="FI142" s="323" t="n"/>
      <c r="FJ142" s="323" t="n"/>
      <c r="FK142" s="323" t="n"/>
      <c r="FL142" s="323" t="n"/>
      <c r="FM142" s="323" t="n"/>
      <c r="FN142" s="323" t="n"/>
      <c r="FO142" s="323" t="n"/>
      <c r="FP142" s="323" t="n"/>
      <c r="FQ142" s="323" t="n"/>
      <c r="FR142" s="323" t="n"/>
      <c r="FS142" s="323" t="n"/>
      <c r="FT142" s="323" t="n"/>
      <c r="FU142" s="323" t="n"/>
      <c r="FV142" s="323" t="n"/>
      <c r="FW142" s="323" t="n"/>
      <c r="FX142" s="323" t="n"/>
      <c r="FY142" s="323" t="n"/>
      <c r="FZ142" s="323" t="n"/>
      <c r="GA142" s="323" t="n"/>
      <c r="GB142" s="323" t="n"/>
      <c r="GC142" s="323" t="n"/>
      <c r="GD142" s="323" t="n"/>
      <c r="GE142" s="323" t="n"/>
      <c r="GF142" s="323" t="n"/>
      <c r="GG142" s="323" t="n"/>
      <c r="GH142" s="323" t="n"/>
      <c r="GI142" s="323" t="n"/>
      <c r="GJ142" s="323" t="n"/>
      <c r="GK142" s="323" t="n"/>
      <c r="GL142" s="323" t="n"/>
      <c r="GM142" s="323" t="n"/>
      <c r="GN142" s="323" t="n"/>
      <c r="GO142" s="323" t="n"/>
      <c r="GP142" s="323" t="n"/>
      <c r="GQ142" s="323" t="n"/>
      <c r="GR142" s="323" t="n"/>
      <c r="GS142" s="323" t="n"/>
      <c r="GT142" s="323" t="n"/>
      <c r="GU142" s="323" t="n"/>
      <c r="GV142" s="323" t="n"/>
      <c r="GW142" s="323" t="n"/>
      <c r="GX142" s="323" t="n"/>
      <c r="GY142" s="323" t="n"/>
      <c r="GZ142" s="323" t="n"/>
      <c r="HA142" s="323" t="n"/>
      <c r="HB142" s="323" t="n"/>
      <c r="HC142" s="323" t="n"/>
      <c r="HD142" s="323" t="n"/>
      <c r="HE142" s="323" t="n"/>
      <c r="HF142" s="323" t="n"/>
      <c r="HG142" s="323" t="n"/>
      <c r="HH142" s="323" t="n"/>
      <c r="HI142" s="323" t="n"/>
      <c r="HJ142" s="323" t="n"/>
      <c r="HK142" s="323" t="n"/>
      <c r="HL142" s="323" t="n"/>
    </row>
    <row customFormat="1" customHeight="1" ht="14" r="143" s="1300">
      <c r="A143" s="598" t="n"/>
      <c r="B143" s="1416" t="inlineStr">
        <is>
          <t>Mobile Money</t>
        </is>
      </c>
      <c r="C143" s="2486" t="inlineStr">
        <is>
          <t>CA136</t>
        </is>
      </c>
      <c r="D143" s="3315" t="n">
        <v>605.571782543136</v>
      </c>
      <c r="E143" s="2886" t="n">
        <v>500.409127184613</v>
      </c>
      <c r="F143" s="2886" t="n">
        <v>105.162655358523</v>
      </c>
      <c r="G143" s="2886" t="n">
        <v>434.950814</v>
      </c>
      <c r="H143" s="420" t="n">
        <v>0.3922764667894978</v>
      </c>
      <c r="I143" s="1224" t="n"/>
      <c r="J143" s="3316" t="n">
        <v>593.962906913814</v>
      </c>
      <c r="K143" s="2886" t="n">
        <v>512.694956268074</v>
      </c>
      <c r="L143" s="2886" t="n">
        <v>81.26795064574003</v>
      </c>
      <c r="M143" s="2886" t="n">
        <v>441.6273539033897</v>
      </c>
      <c r="N143" s="420" t="n">
        <v>0.3449413893047693</v>
      </c>
      <c r="O143" s="3317" t="n"/>
      <c r="P143" s="3316" t="n">
        <v>651.0501275430501</v>
      </c>
      <c r="Q143" s="2886" t="n">
        <v>544.489817546319</v>
      </c>
      <c r="R143" s="2886" t="n">
        <v>106.560309996731</v>
      </c>
      <c r="S143" s="2886" t="n">
        <v>472.220750096621</v>
      </c>
      <c r="T143" s="420" t="n">
        <v>0.378698685752032</v>
      </c>
      <c r="U143" s="1224" t="n"/>
      <c r="V143" s="3316" t="n">
        <v>639.610113876017</v>
      </c>
      <c r="W143" s="2886" t="n">
        <v>579.996470731816</v>
      </c>
      <c r="X143" s="2886" t="n">
        <v>640.893711258106</v>
      </c>
      <c r="Y143" s="2886" t="n">
        <v>59.61364314420098</v>
      </c>
      <c r="Z143" s="3318" t="n">
        <v>-1.283597382089056</v>
      </c>
      <c r="AA143" s="2886" t="n">
        <v>494</v>
      </c>
      <c r="AB143" s="420" t="n">
        <v>0.2947573155384959</v>
      </c>
      <c r="AC143" s="1224" t="n"/>
      <c r="AD143" s="3316" t="n">
        <v>657.246515123984</v>
      </c>
      <c r="AE143" s="2886" t="n">
        <v>601.841851223709</v>
      </c>
      <c r="AF143" s="2886" t="n">
        <v>668.893490665202</v>
      </c>
      <c r="AG143" s="2886" t="n">
        <v>55.40466390027495</v>
      </c>
      <c r="AH143" s="3318" t="n">
        <v>-11.64697554121801</v>
      </c>
      <c r="AI143" s="2886" t="n">
        <v>510.2308338139685</v>
      </c>
      <c r="AJ143" s="420" t="n">
        <v>0.2881356271848081</v>
      </c>
      <c r="AK143" s="1224" t="n"/>
      <c r="AL143" s="3316" t="n">
        <v>-628.026224</v>
      </c>
      <c r="AM143" s="2886" t="n">
        <v>600.2711484203254</v>
      </c>
      <c r="AN143" s="2883" t="n">
        <v>667.1554784459117</v>
      </c>
      <c r="AO143" s="2886" t="n">
        <v>0</v>
      </c>
      <c r="AP143" s="2886" t="n">
        <v>-1228.297372420325</v>
      </c>
      <c r="AQ143" s="3318" t="n">
        <v>-1295.181702445912</v>
      </c>
      <c r="AR143" s="2886" t="n">
        <v>510.6842321860208</v>
      </c>
      <c r="AS143" s="420" t="n">
        <v>-2.229774064712529</v>
      </c>
      <c r="AT143" s="3317" t="n"/>
      <c r="AU143" s="3319" t="n"/>
      <c r="AV143" s="2886" t="n"/>
      <c r="AW143" s="2886" t="n"/>
      <c r="AX143" s="2886" t="n"/>
      <c r="AY143" s="2886" t="n"/>
      <c r="AZ143" s="2886" t="n"/>
      <c r="BA143" s="420" t="n"/>
      <c r="BB143" s="1224" t="n"/>
      <c r="BC143" s="3319" t="n"/>
      <c r="BD143" s="2886" t="n"/>
      <c r="BE143" s="2886" t="n"/>
      <c r="BF143" s="2886" t="n"/>
      <c r="BG143" s="2886" t="n"/>
      <c r="BH143" s="2886" t="n"/>
      <c r="BI143" s="420" t="n"/>
      <c r="BJ143" s="3317" t="n"/>
      <c r="BK143" s="3319" t="n"/>
      <c r="BL143" s="2886" t="n"/>
      <c r="BM143" s="2886" t="n"/>
      <c r="BN143" s="2886" t="n"/>
      <c r="BO143" s="2886" t="n"/>
      <c r="BP143" s="2886" t="n"/>
      <c r="BQ143" s="2886" t="n"/>
      <c r="BR143" s="420" t="n"/>
      <c r="BS143" s="1224" t="n"/>
      <c r="BT143" s="3319" t="n"/>
      <c r="BU143" s="2886" t="n"/>
      <c r="BV143" s="2886" t="n"/>
      <c r="BW143" s="2886" t="n"/>
      <c r="BX143" s="2886" t="n"/>
      <c r="BY143" s="2909" t="n"/>
      <c r="BZ143" s="420" t="n"/>
      <c r="CA143" s="1224" t="n"/>
      <c r="CB143" s="3319" t="n"/>
      <c r="CC143" s="2886" t="n"/>
      <c r="CD143" s="2886" t="n"/>
      <c r="CE143" s="2886" t="n"/>
      <c r="CF143" s="2886" t="n"/>
      <c r="CG143" s="2909" t="n"/>
      <c r="CH143" s="420" t="n"/>
      <c r="CI143" s="1224" t="n"/>
      <c r="CJ143" s="3319" t="n"/>
      <c r="CK143" s="2886" t="n"/>
      <c r="CL143" s="2886" t="n"/>
      <c r="CM143" s="2886" t="n"/>
      <c r="CN143" s="2886" t="n"/>
      <c r="CO143" s="2909" t="n"/>
      <c r="CP143" s="420" t="n"/>
      <c r="CQ143" s="1224" t="n"/>
      <c r="CR143" s="2886" t="n">
        <v>2519.415222000001</v>
      </c>
      <c r="CS143" s="2886" t="n">
        <v>3339.703371374856</v>
      </c>
      <c r="CT143" s="2883" t="n"/>
      <c r="CU143" s="2886" t="n">
        <v>-820.2881493748559</v>
      </c>
      <c r="CV143" s="2886">
        <f>+CR143-CT143</f>
        <v/>
      </c>
      <c r="CW143" s="2886" t="n">
        <v>2353.029751813979</v>
      </c>
      <c r="CX143" s="3320">
        <f>IFERROR(CR143/CW143-1, "-")</f>
        <v/>
      </c>
      <c r="CY143" s="19" t="n"/>
      <c r="CZ143" s="3321" t="n">
        <v>7318.047811421999</v>
      </c>
      <c r="DA143" s="2886" t="n">
        <v>8251.552183662121</v>
      </c>
      <c r="DB143" s="2886" t="n"/>
      <c r="DC143" s="2886" t="n"/>
      <c r="DD143" s="2886" t="n">
        <v>7097.48344</v>
      </c>
      <c r="DE143" s="420">
        <f>(CZ143-DD143)/DD143</f>
        <v/>
      </c>
      <c r="DF143" s="420">
        <f>(DA143-DD143)/DD143</f>
        <v/>
      </c>
      <c r="DG143" s="420">
        <f>(DB143-DD143)/DD143</f>
        <v/>
      </c>
      <c r="DH143" s="420">
        <f>(DC143-DD143)/DD143</f>
        <v/>
      </c>
      <c r="DI143" s="3242" t="n"/>
      <c r="DJ143" s="3322" t="n"/>
      <c r="DK143" s="1299" t="n"/>
      <c r="DL143" s="3322" t="n"/>
      <c r="DM143" s="2878">
        <f>(CS143-CZ143)*10^6</f>
        <v/>
      </c>
      <c r="DN143" s="2878">
        <f>(CT143-DC143)*10^6</f>
        <v/>
      </c>
      <c r="DO143" s="2878">
        <f>(CW143-DD143)*10^6</f>
        <v/>
      </c>
      <c r="DP143" s="1299" t="n"/>
      <c r="DQ143" s="1299" t="n"/>
      <c r="DR143" s="1299" t="n"/>
      <c r="DS143" s="1299" t="n"/>
      <c r="DT143" s="1299" t="n"/>
      <c r="DU143" s="1299" t="n"/>
      <c r="DV143" s="1299" t="n"/>
      <c r="DW143" s="1299" t="n"/>
      <c r="DX143" s="1299" t="n"/>
      <c r="DY143" s="1299" t="n"/>
      <c r="DZ143" s="1299" t="n"/>
      <c r="EA143" s="1299" t="n"/>
      <c r="EB143" s="1299" t="n"/>
      <c r="EC143" s="1299" t="n"/>
      <c r="ED143" s="1299" t="n"/>
      <c r="EE143" s="1299" t="n"/>
      <c r="EF143" s="1299" t="n"/>
      <c r="EG143" s="1299" t="n"/>
      <c r="EH143" s="1299" t="n"/>
      <c r="EI143" s="1299" t="n"/>
      <c r="EJ143" s="1299" t="n"/>
      <c r="EK143" s="1299" t="n"/>
      <c r="EL143" s="1299" t="n"/>
      <c r="EM143" s="1299" t="n"/>
      <c r="EN143" s="1299" t="n"/>
      <c r="EO143" s="1299" t="n"/>
      <c r="EP143" s="1299" t="n"/>
      <c r="EQ143" s="1299" t="n"/>
      <c r="ER143" s="1299" t="n"/>
      <c r="ES143" s="1299" t="n"/>
      <c r="ET143" s="1299" t="n"/>
      <c r="EU143" s="1299" t="n"/>
      <c r="EV143" s="1299" t="n"/>
      <c r="EW143" s="1299" t="n"/>
      <c r="EX143" s="1299" t="n"/>
      <c r="EY143" s="1299" t="n"/>
      <c r="EZ143" s="1299" t="n"/>
      <c r="FA143" s="1299" t="n"/>
      <c r="FB143" s="1299" t="n"/>
      <c r="FC143" s="1299" t="n"/>
      <c r="FD143" s="1299" t="n"/>
      <c r="FE143" s="1299" t="n"/>
      <c r="FF143" s="1299" t="n"/>
      <c r="FG143" s="1299" t="n"/>
      <c r="FH143" s="1299" t="n"/>
      <c r="FI143" s="1299" t="n"/>
      <c r="FJ143" s="1299" t="n"/>
      <c r="FK143" s="1299" t="n"/>
      <c r="FL143" s="1299" t="n"/>
      <c r="FM143" s="1299" t="n"/>
      <c r="FN143" s="1299" t="n"/>
      <c r="FO143" s="1299" t="n"/>
      <c r="FP143" s="1299" t="n"/>
      <c r="FQ143" s="1299" t="n"/>
      <c r="FR143" s="1299" t="n"/>
      <c r="FS143" s="1299" t="n"/>
      <c r="FT143" s="1299" t="n"/>
      <c r="FU143" s="1299" t="n"/>
      <c r="FV143" s="1299" t="n"/>
      <c r="FW143" s="1299" t="n"/>
      <c r="FX143" s="1299" t="n"/>
      <c r="FY143" s="1299" t="n"/>
      <c r="FZ143" s="1299" t="n"/>
      <c r="GA143" s="1299" t="n"/>
      <c r="GB143" s="1299" t="n"/>
      <c r="GC143" s="1299" t="n"/>
      <c r="GD143" s="1299" t="n"/>
      <c r="GE143" s="1299" t="n"/>
      <c r="GF143" s="1299" t="n"/>
      <c r="GG143" s="1299" t="n"/>
      <c r="GH143" s="1299" t="n"/>
      <c r="GI143" s="1299" t="n"/>
      <c r="GJ143" s="1299" t="n"/>
      <c r="GK143" s="1299" t="n"/>
      <c r="GL143" s="1299" t="n"/>
      <c r="GM143" s="1299" t="n"/>
      <c r="GN143" s="1299" t="n"/>
      <c r="GO143" s="1299" t="n"/>
      <c r="GP143" s="1299" t="n"/>
      <c r="GQ143" s="1299" t="n"/>
      <c r="GR143" s="1299" t="n"/>
      <c r="GS143" s="1299" t="n"/>
      <c r="GT143" s="1299" t="n"/>
      <c r="GU143" s="1299" t="n"/>
      <c r="GV143" s="1299" t="n"/>
      <c r="GW143" s="1299" t="n"/>
      <c r="GX143" s="1299" t="n"/>
      <c r="GY143" s="1299" t="n"/>
      <c r="GZ143" s="1299" t="n"/>
      <c r="HA143" s="1299" t="n"/>
      <c r="HB143" s="1299" t="n"/>
      <c r="HC143" s="1299" t="n"/>
      <c r="HD143" s="1299" t="n"/>
      <c r="HE143" s="1299" t="n"/>
      <c r="HF143" s="1299" t="n"/>
      <c r="HG143" s="1299" t="n"/>
      <c r="HH143" s="1299" t="n"/>
      <c r="HI143" s="1299" t="n"/>
      <c r="HJ143" s="1299" t="n"/>
      <c r="HK143" s="1299" t="n"/>
      <c r="HL143" s="1299" t="n"/>
    </row>
    <row customFormat="1" customHeight="1" ht="14.25" r="144" s="21">
      <c r="A144" s="143" t="n"/>
      <c r="B144" s="144" t="inlineStr">
        <is>
          <t>Liaisons Spécialisées</t>
        </is>
      </c>
      <c r="C144" s="2486" t="inlineStr">
        <is>
          <t>CA137</t>
        </is>
      </c>
      <c r="D144" s="2883" t="n">
        <v>138.545639966102</v>
      </c>
      <c r="E144" s="2886" t="n">
        <v>149.529265</v>
      </c>
      <c r="F144" s="2883" t="n">
        <v>-10.98362503389802</v>
      </c>
      <c r="G144" s="2886" t="n">
        <v>103.6106305423729</v>
      </c>
      <c r="H144" s="258" t="n">
        <v>0.337175917575774</v>
      </c>
      <c r="I144" s="1034" t="n"/>
      <c r="J144" s="2883" t="n">
        <v>125.336428966102</v>
      </c>
      <c r="K144" s="2886" t="n">
        <v>147.373667</v>
      </c>
      <c r="L144" s="2883" t="n">
        <v>-22.03723803389801</v>
      </c>
      <c r="M144" s="2886" t="n">
        <v>76.83205100000005</v>
      </c>
      <c r="N144" s="258" t="n">
        <v>0.6313039588921285</v>
      </c>
      <c r="O144" s="3256" t="n"/>
      <c r="P144" s="2883" t="n">
        <v>125.630743966102</v>
      </c>
      <c r="Q144" s="2886" t="n">
        <v>146.529265</v>
      </c>
      <c r="R144" s="2883" t="n">
        <v>-20.89852103389801</v>
      </c>
      <c r="S144" s="2886" t="n">
        <v>164.751505</v>
      </c>
      <c r="T144" s="258" t="n">
        <v>-0.2374531330314585</v>
      </c>
      <c r="U144" s="1034" t="n"/>
      <c r="V144" s="2883" t="n">
        <v>122.316332271186</v>
      </c>
      <c r="W144" s="2886" t="n">
        <v>146.529265</v>
      </c>
      <c r="X144" s="2886" t="n">
        <v>125.630743966102</v>
      </c>
      <c r="Y144" s="2883" t="n">
        <v>-24.21293272881401</v>
      </c>
      <c r="Z144" s="3257" t="n">
        <v>-3.314411694916004</v>
      </c>
      <c r="AA144" s="2886" t="n">
        <v>259.871675</v>
      </c>
      <c r="AB144" s="258" t="n">
        <v>-0.5293202605817429</v>
      </c>
      <c r="AC144" s="1034" t="n"/>
      <c r="AD144" s="2883" t="n">
        <v>127.064100069152</v>
      </c>
      <c r="AE144" s="2886" t="n">
        <v>146.529265</v>
      </c>
      <c r="AF144" s="2886" t="n">
        <v>125.630743966102</v>
      </c>
      <c r="AG144" s="2883" t="n">
        <v>-19.465164930848</v>
      </c>
      <c r="AH144" s="3257" t="n">
        <v>1.433356103050002</v>
      </c>
      <c r="AI144" s="2886" t="n">
        <v>258.4118233050848</v>
      </c>
      <c r="AJ144" s="258" t="n">
        <v>-0.5082883652767766</v>
      </c>
      <c r="AK144" s="1034" t="n"/>
      <c r="AL144" s="2883" t="n">
        <v>130.4117590691525</v>
      </c>
      <c r="AM144" s="2886" t="n">
        <v>146.529265</v>
      </c>
      <c r="AN144" s="2886" t="n">
        <v>125.630743966102</v>
      </c>
      <c r="AO144" s="2886" t="n">
        <v>0</v>
      </c>
      <c r="AP144" s="2883" t="n">
        <v>-16.11750593084747</v>
      </c>
      <c r="AQ144" s="3257" t="n">
        <v>4.781015103050535</v>
      </c>
      <c r="AR144" s="2886" t="n">
        <v>249.5625869830508</v>
      </c>
      <c r="AS144" s="258" t="n">
        <v>-0.4774386631999069</v>
      </c>
      <c r="AT144" s="3256" t="n"/>
      <c r="AU144" s="3257" t="n"/>
      <c r="AV144" s="2886" t="n"/>
      <c r="AW144" s="2886" t="n"/>
      <c r="AX144" s="2883" t="n"/>
      <c r="AY144" s="2883" t="n"/>
      <c r="AZ144" s="2886" t="n"/>
      <c r="BA144" s="258" t="n"/>
      <c r="BB144" s="1034" t="n"/>
      <c r="BC144" s="3257" t="n"/>
      <c r="BD144" s="2886" t="n"/>
      <c r="BE144" s="2886" t="n"/>
      <c r="BF144" s="2883" t="n"/>
      <c r="BG144" s="2883" t="n"/>
      <c r="BH144" s="2886" t="n"/>
      <c r="BI144" s="258" t="n"/>
      <c r="BJ144" s="3256" t="n"/>
      <c r="BK144" s="3257" t="n"/>
      <c r="BL144" s="2886" t="n"/>
      <c r="BM144" s="2886" t="n"/>
      <c r="BN144" s="2886" t="n"/>
      <c r="BO144" s="2883" t="n"/>
      <c r="BP144" s="2883" t="n"/>
      <c r="BQ144" s="2886" t="n"/>
      <c r="BR144" s="258" t="n"/>
      <c r="BS144" s="1034" t="n"/>
      <c r="BT144" s="3257" t="n"/>
      <c r="BU144" s="2886" t="n"/>
      <c r="BV144" s="2886" t="n"/>
      <c r="BW144" s="2883" t="n"/>
      <c r="BX144" s="2883" t="n"/>
      <c r="BY144" s="2886" t="n"/>
      <c r="BZ144" s="258" t="n"/>
      <c r="CA144" s="1034" t="n"/>
      <c r="CB144" s="3257" t="n"/>
      <c r="CC144" s="2886" t="n"/>
      <c r="CD144" s="2886" t="n"/>
      <c r="CE144" s="2883" t="n"/>
      <c r="CF144" s="2883" t="n"/>
      <c r="CG144" s="2886" t="n"/>
      <c r="CH144" s="258" t="n"/>
      <c r="CI144" s="1034" t="n"/>
      <c r="CJ144" s="3257" t="n"/>
      <c r="CK144" s="2886" t="n"/>
      <c r="CL144" s="2886" t="n"/>
      <c r="CM144" s="2883" t="n"/>
      <c r="CN144" s="2883" t="n"/>
      <c r="CO144" s="2886" t="n"/>
      <c r="CP144" s="258" t="n"/>
      <c r="CQ144" s="1034" t="n"/>
      <c r="CR144" s="2883" t="n">
        <v>769.3050043077965</v>
      </c>
      <c r="CS144" s="2883" t="n">
        <v>883.019992</v>
      </c>
      <c r="CT144" s="2883" t="n"/>
      <c r="CU144" s="2883" t="n">
        <v>-113.7149876922035</v>
      </c>
      <c r="CV144" s="2883">
        <f>+CR144-CT144</f>
        <v/>
      </c>
      <c r="CW144" s="2883" t="n">
        <v>863.4776848474577</v>
      </c>
      <c r="CX144" s="261">
        <f>IFERROR(CR144/CW144-1, "-")</f>
        <v/>
      </c>
      <c r="CY144" s="19" t="n"/>
      <c r="CZ144" s="3321" t="n">
        <v>1762.195582000001</v>
      </c>
      <c r="DA144" s="2886" t="n">
        <v>1520.189508593224</v>
      </c>
      <c r="DB144" s="2886" t="n"/>
      <c r="DC144" s="2886" t="n"/>
      <c r="DD144" s="2886" t="n">
        <v>1986.418052098082</v>
      </c>
      <c r="DE144" s="258">
        <f>(CZ144-DD144)/DD144</f>
        <v/>
      </c>
      <c r="DF144" s="258">
        <f>(DA144-DD144)/DD144</f>
        <v/>
      </c>
      <c r="DG144" s="258">
        <f>(DB144-DD144)/DD144</f>
        <v/>
      </c>
      <c r="DH144" s="258">
        <f>(DC144-DD144)/DD144</f>
        <v/>
      </c>
      <c r="DI144" s="3242" t="n"/>
      <c r="DJ144" s="2949" t="n"/>
      <c r="DL144" s="2949" t="n"/>
      <c r="DM144" s="2878">
        <f>(CS144-CZ144)*10^6</f>
        <v/>
      </c>
      <c r="DN144" s="2878">
        <f>(CT144-DC144)*10^6</f>
        <v/>
      </c>
      <c r="DO144" s="2878">
        <f>(CW144-DD144)*10^6</f>
        <v/>
      </c>
    </row>
    <row customFormat="1" customHeight="1" ht="14.25" r="145" s="21">
      <c r="A145" s="143" t="n"/>
      <c r="B145" s="144" t="inlineStr">
        <is>
          <t>Internet Mobile (PrP+PoP)</t>
        </is>
      </c>
      <c r="C145" s="2486" t="inlineStr">
        <is>
          <t>CA138</t>
        </is>
      </c>
      <c r="D145" s="3257" t="n">
        <v>3531.539953</v>
      </c>
      <c r="E145" s="3257" t="n">
        <v>4112.97160930901</v>
      </c>
      <c r="F145" s="2883" t="n">
        <v>-581.4316563090101</v>
      </c>
      <c r="G145" s="3257" t="n">
        <v>4041.892728</v>
      </c>
      <c r="H145" s="258" t="n">
        <v>-0.1262657891597562</v>
      </c>
      <c r="I145" s="1034" t="n"/>
      <c r="J145" s="3257" t="n">
        <v>3280.484311</v>
      </c>
      <c r="K145" s="3257" t="n">
        <v>3750.92350290239</v>
      </c>
      <c r="L145" s="2883" t="n">
        <v>-470.4391919023897</v>
      </c>
      <c r="M145" s="3257" t="n">
        <v>3779.427133</v>
      </c>
      <c r="N145" s="258" t="n">
        <v>-0.1320154627783374</v>
      </c>
      <c r="O145" s="3256" t="n"/>
      <c r="P145" s="3257" t="n">
        <v>3544.349124</v>
      </c>
      <c r="Q145" s="3257" t="n">
        <v>4209.96467580027</v>
      </c>
      <c r="R145" s="2883" t="n">
        <v>-665.6155518002702</v>
      </c>
      <c r="S145" s="3257" t="n">
        <v>4179.089676</v>
      </c>
      <c r="T145" s="258" t="n">
        <v>-0.1518848843194816</v>
      </c>
      <c r="U145" s="1034" t="n"/>
      <c r="V145" s="3257" t="n">
        <v>3447.294712</v>
      </c>
      <c r="W145" s="3257" t="n">
        <v>4138.37186805174</v>
      </c>
      <c r="X145" s="3257" t="n">
        <v>3472.13089306577</v>
      </c>
      <c r="Y145" s="2883" t="n">
        <v>-691.0771560517405</v>
      </c>
      <c r="Z145" s="3257" t="n">
        <v>-24.83618106577023</v>
      </c>
      <c r="AA145" s="3257" t="n">
        <v>4092.636089</v>
      </c>
      <c r="AB145" s="258" t="n">
        <v>-0.1576835474657809</v>
      </c>
      <c r="AC145" s="1034" t="n"/>
      <c r="AD145" s="3257" t="n">
        <v>3449.279242</v>
      </c>
      <c r="AE145" s="3257" t="n">
        <v>4429.38962802024</v>
      </c>
      <c r="AF145" s="3257" t="n">
        <v>3619.97578919005</v>
      </c>
      <c r="AG145" s="2883" t="n">
        <v>-980.1103860202397</v>
      </c>
      <c r="AH145" s="3257" t="n">
        <v>-170.6965471900498</v>
      </c>
      <c r="AI145" s="3257" t="n">
        <v>4012.448691</v>
      </c>
      <c r="AJ145" s="258" t="n">
        <v>-0.1403555515272258</v>
      </c>
      <c r="AK145" s="1034" t="n"/>
      <c r="AL145" s="3257" t="n">
        <v>3280.91574</v>
      </c>
      <c r="AM145" s="3257" t="n">
        <v>4323.946912722104</v>
      </c>
      <c r="AN145" s="3257" t="n">
        <v>3544.310977589421</v>
      </c>
      <c r="AO145" s="3257" t="n">
        <v>0</v>
      </c>
      <c r="AP145" s="2883" t="n">
        <v>-1043.031172722103</v>
      </c>
      <c r="AQ145" s="3257" t="n">
        <v>-263.395237589421</v>
      </c>
      <c r="AR145" s="3257" t="n">
        <v>3717.817305</v>
      </c>
      <c r="AS145" s="258" t="n">
        <v>-0.1175156090678318</v>
      </c>
      <c r="AT145" s="3256" t="n"/>
      <c r="AU145" s="3257" t="n"/>
      <c r="AV145" s="3257" t="n"/>
      <c r="AW145" s="3257" t="n"/>
      <c r="AX145" s="2883" t="n"/>
      <c r="AY145" s="2883" t="n"/>
      <c r="AZ145" s="3257" t="n"/>
      <c r="BA145" s="258" t="n"/>
      <c r="BB145" s="1034" t="n"/>
      <c r="BC145" s="3257" t="n"/>
      <c r="BD145" s="3257" t="n"/>
      <c r="BE145" s="3257" t="n"/>
      <c r="BF145" s="2883" t="n"/>
      <c r="BG145" s="2883" t="n"/>
      <c r="BH145" s="3257" t="n"/>
      <c r="BI145" s="258" t="n"/>
      <c r="BJ145" s="3256" t="n"/>
      <c r="BK145" s="3257" t="n"/>
      <c r="BL145" s="3257" t="n"/>
      <c r="BM145" s="3257" t="n"/>
      <c r="BN145" s="3257" t="n"/>
      <c r="BO145" s="2883" t="n"/>
      <c r="BP145" s="2883" t="n"/>
      <c r="BQ145" s="3257" t="n"/>
      <c r="BR145" s="258" t="n"/>
      <c r="BS145" s="1034" t="n"/>
      <c r="BT145" s="3257" t="n"/>
      <c r="BU145" s="3257" t="n"/>
      <c r="BV145" s="3257" t="n"/>
      <c r="BW145" s="2883" t="n"/>
      <c r="BX145" s="2883" t="n"/>
      <c r="BY145" s="3257" t="n"/>
      <c r="BZ145" s="258" t="n"/>
      <c r="CA145" s="1034" t="n"/>
      <c r="CB145" s="3257" t="n"/>
      <c r="CC145" s="3257" t="n"/>
      <c r="CD145" s="3257" t="n"/>
      <c r="CE145" s="2883" t="n"/>
      <c r="CF145" s="2883" t="n"/>
      <c r="CG145" s="3257" t="n"/>
      <c r="CH145" s="258" t="n"/>
      <c r="CI145" s="1034" t="n"/>
      <c r="CJ145" s="3257" t="n"/>
      <c r="CK145" s="3257" t="n"/>
      <c r="CL145" s="3257" t="n"/>
      <c r="CM145" s="2883" t="n"/>
      <c r="CN145" s="2883" t="n"/>
      <c r="CO145" s="3257" t="n"/>
      <c r="CP145" s="258" t="n"/>
      <c r="CQ145" s="1034" t="n"/>
      <c r="CR145" s="2883" t="n">
        <v>20533.863082</v>
      </c>
      <c r="CS145" s="2883" t="n">
        <v>24965.56819680575</v>
      </c>
      <c r="CT145" s="2883" t="n"/>
      <c r="CU145" s="2883" t="n">
        <v>-4431.705114805754</v>
      </c>
      <c r="CV145" s="2883">
        <f>+CR145-CT145</f>
        <v/>
      </c>
      <c r="CW145" s="2883" t="n">
        <v>20105.494317</v>
      </c>
      <c r="CX145" s="103">
        <f>IFERROR(CR145/CW145-1, "-")</f>
        <v/>
      </c>
      <c r="CY145" s="19" t="n"/>
      <c r="CZ145" s="3323" t="n">
        <v>52607.6415329895</v>
      </c>
      <c r="DA145" s="3257" t="n">
        <v>43656.25292801228</v>
      </c>
      <c r="DB145" s="3257" t="n"/>
      <c r="DC145" s="3257" t="n"/>
      <c r="DD145" s="3257" t="n">
        <v>45725.211696</v>
      </c>
      <c r="DE145" s="258">
        <f>(CZ145-DD145)/DD145</f>
        <v/>
      </c>
      <c r="DF145" s="258">
        <f>(DA145-DD145)/DD145</f>
        <v/>
      </c>
      <c r="DG145" s="258">
        <f>(DB145-DD145)/DD145</f>
        <v/>
      </c>
      <c r="DH145" s="258">
        <f>(DC145-DD145)/DD145</f>
        <v/>
      </c>
      <c r="DI145" s="3242" t="n"/>
      <c r="DJ145" s="2949" t="n"/>
      <c r="DL145" s="2949" t="n"/>
      <c r="DM145" s="2878">
        <f>(CS145-CZ145)*10^6</f>
        <v/>
      </c>
      <c r="DN145" s="2878">
        <f>(CT145-DC145)*10^6</f>
        <v/>
      </c>
      <c r="DO145" s="2878">
        <f>(CW145-DD145)*10^6</f>
        <v/>
      </c>
    </row>
    <row customFormat="1" customHeight="1" ht="12.75" outlineLevel="1" r="146" s="642">
      <c r="A146" s="636" t="n"/>
      <c r="B146" s="637" t="inlineStr">
        <is>
          <t>dont voix+data</t>
        </is>
      </c>
      <c r="C146" s="2486" t="inlineStr">
        <is>
          <t>CA139</t>
        </is>
      </c>
      <c r="D146" s="3080" t="n"/>
      <c r="E146" s="3080" t="n"/>
      <c r="F146" s="3080" t="n"/>
      <c r="G146" s="3080" t="n">
        <v>0</v>
      </c>
      <c r="H146" s="1975" t="n"/>
      <c r="I146" s="1039" t="n"/>
      <c r="J146" s="3080" t="n"/>
      <c r="K146" s="3080" t="n"/>
      <c r="L146" s="3080" t="n"/>
      <c r="M146" s="3080" t="n">
        <v>0</v>
      </c>
      <c r="N146" s="1975" t="n"/>
      <c r="O146" s="3283" t="n"/>
      <c r="P146" s="3080" t="n"/>
      <c r="Q146" s="3080" t="n"/>
      <c r="R146" s="3080" t="n"/>
      <c r="S146" s="3080" t="n">
        <v>0</v>
      </c>
      <c r="T146" s="1975" t="n"/>
      <c r="U146" s="1039" t="n"/>
      <c r="V146" s="3080" t="n"/>
      <c r="W146" s="3080" t="n"/>
      <c r="X146" s="3080" t="n"/>
      <c r="Y146" s="3080" t="n"/>
      <c r="Z146" s="3081" t="n"/>
      <c r="AA146" s="3080" t="n">
        <v>0</v>
      </c>
      <c r="AB146" s="1975" t="n"/>
      <c r="AC146" s="1039" t="n"/>
      <c r="AD146" s="3080" t="n"/>
      <c r="AE146" s="3080" t="n"/>
      <c r="AF146" s="3080" t="n"/>
      <c r="AG146" s="3080" t="n"/>
      <c r="AH146" s="3081" t="n"/>
      <c r="AI146" s="3080" t="n">
        <v>0</v>
      </c>
      <c r="AJ146" s="1975" t="n"/>
      <c r="AK146" s="1039" t="n"/>
      <c r="AL146" s="3080" t="n"/>
      <c r="AM146" s="3080" t="n"/>
      <c r="AN146" s="3080" t="n"/>
      <c r="AO146" s="3080" t="n"/>
      <c r="AP146" s="3080" t="n"/>
      <c r="AQ146" s="3081" t="n"/>
      <c r="AR146" s="3080" t="n"/>
      <c r="AS146" s="1975" t="n"/>
      <c r="AT146" s="3283" t="n"/>
      <c r="AU146" s="3081" t="n"/>
      <c r="AV146" s="3080" t="n"/>
      <c r="AW146" s="3080" t="n"/>
      <c r="AX146" s="3080" t="n"/>
      <c r="AY146" s="3080" t="n"/>
      <c r="AZ146" s="3080" t="n"/>
      <c r="BA146" s="1975" t="n"/>
      <c r="BB146" s="1039" t="n"/>
      <c r="BC146" s="3081" t="n"/>
      <c r="BD146" s="3080" t="n"/>
      <c r="BE146" s="3080" t="n"/>
      <c r="BF146" s="3080" t="n"/>
      <c r="BG146" s="3080" t="n"/>
      <c r="BH146" s="3080" t="n"/>
      <c r="BI146" s="1975" t="n"/>
      <c r="BJ146" s="3283" t="n"/>
      <c r="BK146" s="3081" t="n"/>
      <c r="BL146" s="3080" t="n"/>
      <c r="BM146" s="3080" t="n"/>
      <c r="BN146" s="3080" t="n"/>
      <c r="BO146" s="3080" t="n"/>
      <c r="BP146" s="3080" t="n"/>
      <c r="BQ146" s="3080" t="n"/>
      <c r="BR146" s="1975" t="n"/>
      <c r="BS146" s="1039" t="n"/>
      <c r="BT146" s="3081" t="n"/>
      <c r="BU146" s="3080" t="n"/>
      <c r="BV146" s="3080" t="n"/>
      <c r="BW146" s="3080" t="n"/>
      <c r="BX146" s="3080" t="n"/>
      <c r="BY146" s="3080" t="n"/>
      <c r="BZ146" s="1975" t="n"/>
      <c r="CA146" s="1395" t="n"/>
      <c r="CB146" s="3081" t="n"/>
      <c r="CC146" s="3080" t="n"/>
      <c r="CD146" s="3080" t="n"/>
      <c r="CE146" s="3080" t="n"/>
      <c r="CF146" s="3080" t="n"/>
      <c r="CG146" s="3080" t="n"/>
      <c r="CH146" s="1975" t="n"/>
      <c r="CI146" s="1395" t="n"/>
      <c r="CJ146" s="3081" t="n"/>
      <c r="CK146" s="3080" t="n"/>
      <c r="CL146" s="3080" t="n"/>
      <c r="CM146" s="3080" t="n"/>
      <c r="CN146" s="3080" t="n"/>
      <c r="CO146" s="3080" t="n"/>
      <c r="CP146" s="1975" t="n"/>
      <c r="CQ146" s="1039" t="n"/>
      <c r="CR146" s="3080">
        <f>+SUMIF($D$5:$CQ$5,CR$5,$D146:$CQ146)</f>
        <v/>
      </c>
      <c r="CS146" s="3080">
        <f>+SUMIF($D$5:$CQ$5,CS$5,$D146:$CQ146)</f>
        <v/>
      </c>
      <c r="CT146" s="3080">
        <f>SUMIF($D$5:$CQ$5,CT$5,$D146:$CQ146)+SUMIF($D$5:$BI$5,CR$5,$D146:$BI146)</f>
        <v/>
      </c>
      <c r="CU146" s="3080" t="n"/>
      <c r="CV146" s="3080">
        <f>+CR146-CT146</f>
        <v/>
      </c>
      <c r="CW146" s="3080">
        <f>+SUMIF($D$5:$CQ$5,CW$5,$D146:$CQ146)</f>
        <v/>
      </c>
      <c r="CX146" s="641" t="n"/>
      <c r="CY146" s="1479" t="n"/>
      <c r="CZ146" s="3284" t="n"/>
      <c r="DA146" s="3080" t="n"/>
      <c r="DB146" s="3080" t="n"/>
      <c r="DC146" s="3080" t="n"/>
      <c r="DD146" s="3080" t="n">
        <v>0</v>
      </c>
      <c r="DE146" s="1975" t="n"/>
      <c r="DF146" s="1975" t="n"/>
      <c r="DG146" s="1975" t="n"/>
      <c r="DH146" s="1975" t="n"/>
      <c r="DI146" s="3242" t="n"/>
      <c r="DJ146" s="2953" t="n"/>
      <c r="DK146" s="323" t="n"/>
      <c r="DL146" s="2953" t="n"/>
      <c r="DM146" s="2878">
        <f>(CS146-CZ146)*10^6</f>
        <v/>
      </c>
      <c r="DN146" s="2878">
        <f>(CT146-DC146)*10^6</f>
        <v/>
      </c>
      <c r="DO146" s="2878">
        <f>(CW146-DD146)*10^6</f>
        <v/>
      </c>
      <c r="DP146" s="323" t="n"/>
      <c r="DQ146" s="323" t="n"/>
      <c r="DR146" s="323" t="n"/>
      <c r="DS146" s="323" t="n"/>
      <c r="DT146" s="323" t="n"/>
      <c r="DU146" s="323" t="n"/>
      <c r="DV146" s="323" t="n"/>
      <c r="DW146" s="323" t="n"/>
      <c r="DX146" s="323" t="n"/>
      <c r="DY146" s="323" t="n"/>
      <c r="DZ146" s="323" t="n"/>
      <c r="EA146" s="323" t="n"/>
      <c r="EB146" s="323" t="n"/>
      <c r="EC146" s="323" t="n"/>
      <c r="ED146" s="323" t="n"/>
      <c r="EE146" s="323" t="n"/>
      <c r="EF146" s="323" t="n"/>
      <c r="EG146" s="323" t="n"/>
      <c r="EH146" s="323" t="n"/>
      <c r="EI146" s="323" t="n"/>
      <c r="EJ146" s="323" t="n"/>
      <c r="EK146" s="323" t="n"/>
      <c r="EL146" s="323" t="n"/>
      <c r="EM146" s="323" t="n"/>
      <c r="EN146" s="323" t="n"/>
      <c r="EO146" s="323" t="n"/>
      <c r="EP146" s="323" t="n"/>
      <c r="EQ146" s="323" t="n"/>
      <c r="ER146" s="323" t="n"/>
      <c r="ES146" s="323" t="n"/>
      <c r="ET146" s="323" t="n"/>
      <c r="EU146" s="323" t="n"/>
      <c r="EV146" s="323" t="n"/>
      <c r="EW146" s="323" t="n"/>
      <c r="EX146" s="323" t="n"/>
      <c r="EY146" s="323" t="n"/>
      <c r="EZ146" s="323" t="n"/>
      <c r="FA146" s="323" t="n"/>
      <c r="FB146" s="323" t="n"/>
      <c r="FC146" s="323" t="n"/>
      <c r="FD146" s="323" t="n"/>
      <c r="FE146" s="323" t="n"/>
      <c r="FF146" s="323" t="n"/>
      <c r="FG146" s="323" t="n"/>
      <c r="FH146" s="323" t="n"/>
      <c r="FI146" s="323" t="n"/>
      <c r="FJ146" s="323" t="n"/>
      <c r="FK146" s="323" t="n"/>
      <c r="FL146" s="323" t="n"/>
      <c r="FM146" s="323" t="n"/>
      <c r="FN146" s="323" t="n"/>
      <c r="FO146" s="323" t="n"/>
      <c r="FP146" s="323" t="n"/>
      <c r="FQ146" s="323" t="n"/>
      <c r="FR146" s="323" t="n"/>
      <c r="FS146" s="323" t="n"/>
      <c r="FT146" s="323" t="n"/>
      <c r="FU146" s="323" t="n"/>
      <c r="FV146" s="323" t="n"/>
      <c r="FW146" s="323" t="n"/>
      <c r="FX146" s="323" t="n"/>
      <c r="FY146" s="323" t="n"/>
      <c r="FZ146" s="323" t="n"/>
      <c r="GA146" s="323" t="n"/>
      <c r="GB146" s="323" t="n"/>
      <c r="GC146" s="323" t="n"/>
      <c r="GD146" s="323" t="n"/>
      <c r="GE146" s="323" t="n"/>
      <c r="GF146" s="323" t="n"/>
      <c r="GG146" s="323" t="n"/>
      <c r="GH146" s="323" t="n"/>
      <c r="GI146" s="323" t="n"/>
      <c r="GJ146" s="323" t="n"/>
      <c r="GK146" s="323" t="n"/>
      <c r="GL146" s="323" t="n"/>
      <c r="GM146" s="323" t="n"/>
      <c r="GN146" s="323" t="n"/>
      <c r="GO146" s="323" t="n"/>
      <c r="GP146" s="323" t="n"/>
      <c r="GQ146" s="323" t="n"/>
      <c r="GR146" s="323" t="n"/>
      <c r="GS146" s="323" t="n"/>
      <c r="GT146" s="323" t="n"/>
      <c r="GU146" s="323" t="n"/>
      <c r="GV146" s="323" t="n"/>
      <c r="GW146" s="323" t="n"/>
      <c r="GX146" s="323" t="n"/>
      <c r="GY146" s="323" t="n"/>
      <c r="GZ146" s="323" t="n"/>
      <c r="HA146" s="323" t="n"/>
      <c r="HB146" s="323" t="n"/>
      <c r="HC146" s="323" t="n"/>
      <c r="HD146" s="323" t="n"/>
      <c r="HE146" s="323" t="n"/>
      <c r="HF146" s="323" t="n"/>
      <c r="HG146" s="323" t="n"/>
      <c r="HH146" s="323" t="n"/>
      <c r="HI146" s="323" t="n"/>
      <c r="HJ146" s="323" t="n"/>
      <c r="HK146" s="323" t="n"/>
      <c r="HL146" s="323" t="n"/>
    </row>
    <row customFormat="1" customHeight="1" ht="12.75" outlineLevel="1" r="147" s="642">
      <c r="A147" s="636" t="n"/>
      <c r="B147" s="637" t="inlineStr">
        <is>
          <t>dont data only</t>
        </is>
      </c>
      <c r="C147" s="2486" t="inlineStr">
        <is>
          <t>CA140</t>
        </is>
      </c>
      <c r="D147" s="3080" t="n"/>
      <c r="E147" s="3080" t="n"/>
      <c r="F147" s="3080" t="n"/>
      <c r="G147" s="3080" t="n">
        <v>0</v>
      </c>
      <c r="H147" s="1975" t="n"/>
      <c r="I147" s="1039" t="n"/>
      <c r="J147" s="3080" t="n"/>
      <c r="K147" s="3080" t="n"/>
      <c r="L147" s="3080" t="n"/>
      <c r="M147" s="3080" t="n">
        <v>0</v>
      </c>
      <c r="N147" s="1975" t="n"/>
      <c r="O147" s="3283" t="n"/>
      <c r="P147" s="3080" t="n"/>
      <c r="Q147" s="3080" t="n"/>
      <c r="R147" s="3080" t="n"/>
      <c r="S147" s="3080" t="n">
        <v>0</v>
      </c>
      <c r="T147" s="1975" t="n"/>
      <c r="U147" s="1039" t="n"/>
      <c r="V147" s="3080" t="n"/>
      <c r="W147" s="3080" t="n"/>
      <c r="X147" s="3080" t="n"/>
      <c r="Y147" s="3080" t="n"/>
      <c r="Z147" s="3081" t="n"/>
      <c r="AA147" s="3080" t="n">
        <v>0</v>
      </c>
      <c r="AB147" s="1975" t="n"/>
      <c r="AC147" s="1039" t="n"/>
      <c r="AD147" s="3080" t="n"/>
      <c r="AE147" s="3080" t="n"/>
      <c r="AF147" s="3080" t="n"/>
      <c r="AG147" s="3080" t="n"/>
      <c r="AH147" s="3081" t="n"/>
      <c r="AI147" s="3080" t="n">
        <v>0</v>
      </c>
      <c r="AJ147" s="1975" t="n"/>
      <c r="AK147" s="1039" t="n"/>
      <c r="AL147" s="3080" t="n"/>
      <c r="AM147" s="3080" t="n"/>
      <c r="AN147" s="3080" t="n"/>
      <c r="AO147" s="3080" t="n"/>
      <c r="AP147" s="3080" t="n"/>
      <c r="AQ147" s="3081" t="n"/>
      <c r="AR147" s="3080" t="n"/>
      <c r="AS147" s="1975" t="n"/>
      <c r="AT147" s="3283" t="n"/>
      <c r="AU147" s="3081" t="n"/>
      <c r="AV147" s="3080" t="n"/>
      <c r="AW147" s="3080" t="n"/>
      <c r="AX147" s="3080" t="n"/>
      <c r="AY147" s="3080" t="n"/>
      <c r="AZ147" s="3080" t="n"/>
      <c r="BA147" s="1975" t="n"/>
      <c r="BB147" s="1039" t="n"/>
      <c r="BC147" s="3081" t="n"/>
      <c r="BD147" s="3080" t="n"/>
      <c r="BE147" s="3080" t="n"/>
      <c r="BF147" s="3080" t="n"/>
      <c r="BG147" s="3080" t="n"/>
      <c r="BH147" s="3080" t="n"/>
      <c r="BI147" s="1975" t="n"/>
      <c r="BJ147" s="3283" t="n"/>
      <c r="BK147" s="3081" t="n"/>
      <c r="BL147" s="3080" t="n"/>
      <c r="BM147" s="3080" t="n"/>
      <c r="BN147" s="3080" t="n"/>
      <c r="BO147" s="3080" t="n"/>
      <c r="BP147" s="3080" t="n"/>
      <c r="BQ147" s="3080" t="n"/>
      <c r="BR147" s="1975" t="n"/>
      <c r="BS147" s="1039" t="n"/>
      <c r="BT147" s="3081" t="n"/>
      <c r="BU147" s="3080" t="n"/>
      <c r="BV147" s="3080" t="n"/>
      <c r="BW147" s="3080" t="n"/>
      <c r="BX147" s="3080" t="n"/>
      <c r="BY147" s="3080" t="n"/>
      <c r="BZ147" s="1975" t="n"/>
      <c r="CA147" s="1395" t="n"/>
      <c r="CB147" s="3081" t="n"/>
      <c r="CC147" s="3080" t="n"/>
      <c r="CD147" s="3080" t="n"/>
      <c r="CE147" s="3080" t="n"/>
      <c r="CF147" s="3080" t="n"/>
      <c r="CG147" s="3080" t="n"/>
      <c r="CH147" s="1975" t="n"/>
      <c r="CI147" s="1395" t="n"/>
      <c r="CJ147" s="3081" t="n"/>
      <c r="CK147" s="3080" t="n"/>
      <c r="CL147" s="3080" t="n"/>
      <c r="CM147" s="3080" t="n"/>
      <c r="CN147" s="3080" t="n"/>
      <c r="CO147" s="3080" t="n"/>
      <c r="CP147" s="1975" t="n"/>
      <c r="CQ147" s="1039" t="n"/>
      <c r="CR147" s="3080">
        <f>+SUMIF($D$5:$CQ$5,CR$5,$D147:$CQ147)</f>
        <v/>
      </c>
      <c r="CS147" s="3080">
        <f>+SUMIF($D$5:$CQ$5,CS$5,$D147:$CQ147)</f>
        <v/>
      </c>
      <c r="CT147" s="3080">
        <f>SUMIF($D$5:$CQ$5,CT$5,$D147:$CQ147)+SUMIF($D$5:$BI$5,CR$5,$D147:$BI147)</f>
        <v/>
      </c>
      <c r="CU147" s="3080" t="n"/>
      <c r="CV147" s="3080">
        <f>+CR147-CT147</f>
        <v/>
      </c>
      <c r="CW147" s="3080">
        <f>+SUMIF($D$5:$CQ$5,CW$5,$D147:$CQ147)</f>
        <v/>
      </c>
      <c r="CX147" s="641" t="n"/>
      <c r="CY147" s="1479" t="n"/>
      <c r="CZ147" s="3284" t="n"/>
      <c r="DA147" s="3080" t="n"/>
      <c r="DB147" s="3080" t="n"/>
      <c r="DC147" s="3080" t="n"/>
      <c r="DD147" s="3080" t="n">
        <v>0</v>
      </c>
      <c r="DE147" s="1975" t="n"/>
      <c r="DF147" s="1975" t="n"/>
      <c r="DG147" s="1975" t="n"/>
      <c r="DH147" s="1975" t="n"/>
      <c r="DI147" s="3242" t="n"/>
      <c r="DJ147" s="2953" t="n"/>
      <c r="DK147" s="323" t="n"/>
      <c r="DL147" s="2953" t="n"/>
      <c r="DM147" s="2878">
        <f>(CS147-CZ147)*10^6</f>
        <v/>
      </c>
      <c r="DN147" s="2878">
        <f>(CT147-DC147)*10^6</f>
        <v/>
      </c>
      <c r="DO147" s="2878">
        <f>(CW147-DD147)*10^6</f>
        <v/>
      </c>
      <c r="DP147" s="323" t="n"/>
      <c r="DQ147" s="323" t="n"/>
      <c r="DR147" s="323" t="n"/>
      <c r="DS147" s="323" t="n"/>
      <c r="DT147" s="323" t="n"/>
      <c r="DU147" s="323" t="n"/>
      <c r="DV147" s="323" t="n"/>
      <c r="DW147" s="323" t="n"/>
      <c r="DX147" s="323" t="n"/>
      <c r="DY147" s="323" t="n"/>
      <c r="DZ147" s="323" t="n"/>
      <c r="EA147" s="323" t="n"/>
      <c r="EB147" s="323" t="n"/>
      <c r="EC147" s="323" t="n"/>
      <c r="ED147" s="323" t="n"/>
      <c r="EE147" s="323" t="n"/>
      <c r="EF147" s="323" t="n"/>
      <c r="EG147" s="323" t="n"/>
      <c r="EH147" s="323" t="n"/>
      <c r="EI147" s="323" t="n"/>
      <c r="EJ147" s="323" t="n"/>
      <c r="EK147" s="323" t="n"/>
      <c r="EL147" s="323" t="n"/>
      <c r="EM147" s="323" t="n"/>
      <c r="EN147" s="323" t="n"/>
      <c r="EO147" s="323" t="n"/>
      <c r="EP147" s="323" t="n"/>
      <c r="EQ147" s="323" t="n"/>
      <c r="ER147" s="323" t="n"/>
      <c r="ES147" s="323" t="n"/>
      <c r="ET147" s="323" t="n"/>
      <c r="EU147" s="323" t="n"/>
      <c r="EV147" s="323" t="n"/>
      <c r="EW147" s="323" t="n"/>
      <c r="EX147" s="323" t="n"/>
      <c r="EY147" s="323" t="n"/>
      <c r="EZ147" s="323" t="n"/>
      <c r="FA147" s="323" t="n"/>
      <c r="FB147" s="323" t="n"/>
      <c r="FC147" s="323" t="n"/>
      <c r="FD147" s="323" t="n"/>
      <c r="FE147" s="323" t="n"/>
      <c r="FF147" s="323" t="n"/>
      <c r="FG147" s="323" t="n"/>
      <c r="FH147" s="323" t="n"/>
      <c r="FI147" s="323" t="n"/>
      <c r="FJ147" s="323" t="n"/>
      <c r="FK147" s="323" t="n"/>
      <c r="FL147" s="323" t="n"/>
      <c r="FM147" s="323" t="n"/>
      <c r="FN147" s="323" t="n"/>
      <c r="FO147" s="323" t="n"/>
      <c r="FP147" s="323" t="n"/>
      <c r="FQ147" s="323" t="n"/>
      <c r="FR147" s="323" t="n"/>
      <c r="FS147" s="323" t="n"/>
      <c r="FT147" s="323" t="n"/>
      <c r="FU147" s="323" t="n"/>
      <c r="FV147" s="323" t="n"/>
      <c r="FW147" s="323" t="n"/>
      <c r="FX147" s="323" t="n"/>
      <c r="FY147" s="323" t="n"/>
      <c r="FZ147" s="323" t="n"/>
      <c r="GA147" s="323" t="n"/>
      <c r="GB147" s="323" t="n"/>
      <c r="GC147" s="323" t="n"/>
      <c r="GD147" s="323" t="n"/>
      <c r="GE147" s="323" t="n"/>
      <c r="GF147" s="323" t="n"/>
      <c r="GG147" s="323" t="n"/>
      <c r="GH147" s="323" t="n"/>
      <c r="GI147" s="323" t="n"/>
      <c r="GJ147" s="323" t="n"/>
      <c r="GK147" s="323" t="n"/>
      <c r="GL147" s="323" t="n"/>
      <c r="GM147" s="323" t="n"/>
      <c r="GN147" s="323" t="n"/>
      <c r="GO147" s="323" t="n"/>
      <c r="GP147" s="323" t="n"/>
      <c r="GQ147" s="323" t="n"/>
      <c r="GR147" s="323" t="n"/>
      <c r="GS147" s="323" t="n"/>
      <c r="GT147" s="323" t="n"/>
      <c r="GU147" s="323" t="n"/>
      <c r="GV147" s="323" t="n"/>
      <c r="GW147" s="323" t="n"/>
      <c r="GX147" s="323" t="n"/>
      <c r="GY147" s="323" t="n"/>
      <c r="GZ147" s="323" t="n"/>
      <c r="HA147" s="323" t="n"/>
      <c r="HB147" s="323" t="n"/>
      <c r="HC147" s="323" t="n"/>
      <c r="HD147" s="323" t="n"/>
      <c r="HE147" s="323" t="n"/>
      <c r="HF147" s="323" t="n"/>
      <c r="HG147" s="323" t="n"/>
      <c r="HH147" s="323" t="n"/>
      <c r="HI147" s="323" t="n"/>
      <c r="HJ147" s="323" t="n"/>
      <c r="HK147" s="323" t="n"/>
      <c r="HL147" s="323" t="n"/>
    </row>
    <row customHeight="1" ht="13" r="148" s="3">
      <c r="A148" s="140" t="n"/>
      <c r="B148" s="381" t="n"/>
      <c r="C148" s="2486" t="inlineStr">
        <is>
          <t>CA141</t>
        </is>
      </c>
      <c r="D148" s="2891" t="n"/>
      <c r="E148" s="2891" t="n"/>
      <c r="F148" s="2891" t="n"/>
      <c r="G148" s="2891" t="n"/>
      <c r="H148" s="37" t="n"/>
      <c r="I148" s="1031" t="n"/>
      <c r="J148" s="2891" t="n"/>
      <c r="K148" s="2891" t="n"/>
      <c r="L148" s="2891" t="n"/>
      <c r="M148" s="2891" t="n"/>
      <c r="N148" s="37" t="n"/>
      <c r="O148" s="3058" t="n"/>
      <c r="P148" s="2891" t="n"/>
      <c r="Q148" s="2891" t="n"/>
      <c r="R148" s="2891" t="n"/>
      <c r="S148" s="2891" t="n"/>
      <c r="T148" s="37" t="n"/>
      <c r="U148" s="1031" t="n"/>
      <c r="V148" s="2891" t="n"/>
      <c r="W148" s="2891" t="n"/>
      <c r="X148" s="2891" t="n"/>
      <c r="Y148" s="2891" t="n"/>
      <c r="Z148" s="2975" t="n"/>
      <c r="AA148" s="2891" t="n"/>
      <c r="AB148" s="37" t="n"/>
      <c r="AC148" s="1031" t="n"/>
      <c r="AD148" s="2891" t="n"/>
      <c r="AE148" s="2891" t="n"/>
      <c r="AF148" s="2891" t="n"/>
      <c r="AG148" s="2891" t="n"/>
      <c r="AH148" s="2975" t="n"/>
      <c r="AI148" s="2891" t="n"/>
      <c r="AJ148" s="37" t="n"/>
      <c r="AK148" s="1031" t="n"/>
      <c r="AL148" s="2891" t="n"/>
      <c r="AM148" s="2891" t="n"/>
      <c r="AN148" s="2891" t="n"/>
      <c r="AO148" s="2891" t="n"/>
      <c r="AP148" s="2891" t="n"/>
      <c r="AQ148" s="2975" t="n"/>
      <c r="AR148" s="2891" t="n"/>
      <c r="AS148" s="37" t="n"/>
      <c r="AT148" s="3058" t="n"/>
      <c r="AU148" s="2975" t="n"/>
      <c r="AV148" s="2891" t="n"/>
      <c r="AW148" s="2891" t="n"/>
      <c r="AX148" s="2891" t="n"/>
      <c r="AY148" s="2891" t="n"/>
      <c r="AZ148" s="2891" t="n"/>
      <c r="BA148" s="37" t="n"/>
      <c r="BB148" s="1031" t="n"/>
      <c r="BC148" s="2975" t="n"/>
      <c r="BD148" s="2891" t="n"/>
      <c r="BE148" s="2891" t="n"/>
      <c r="BF148" s="2891" t="n"/>
      <c r="BG148" s="2891" t="n"/>
      <c r="BH148" s="2891" t="n"/>
      <c r="BI148" s="37" t="n"/>
      <c r="BJ148" s="3058" t="n"/>
      <c r="BK148" s="2975" t="n"/>
      <c r="BL148" s="2891" t="n"/>
      <c r="BM148" s="2891" t="n"/>
      <c r="BN148" s="2891" t="n"/>
      <c r="BO148" s="2891" t="n"/>
      <c r="BP148" s="2891" t="n"/>
      <c r="BQ148" s="2891" t="n"/>
      <c r="BR148" s="37" t="n"/>
      <c r="BS148" s="1031" t="n"/>
      <c r="BT148" s="2975" t="n"/>
      <c r="BU148" s="2891" t="n"/>
      <c r="BV148" s="2891" t="n"/>
      <c r="BW148" s="2891" t="n"/>
      <c r="BX148" s="2891" t="n"/>
      <c r="BY148" s="2891" t="n"/>
      <c r="BZ148" s="37" t="n"/>
      <c r="CA148" s="1031" t="n"/>
      <c r="CB148" s="2975" t="n"/>
      <c r="CC148" s="2891" t="n"/>
      <c r="CD148" s="2891" t="n"/>
      <c r="CE148" s="2891" t="n"/>
      <c r="CF148" s="2891" t="n"/>
      <c r="CG148" s="2891" t="n"/>
      <c r="CH148" s="37" t="n"/>
      <c r="CI148" s="1031" t="n"/>
      <c r="CJ148" s="2975" t="n"/>
      <c r="CK148" s="2891" t="n"/>
      <c r="CL148" s="2891" t="n"/>
      <c r="CM148" s="2891" t="n"/>
      <c r="CN148" s="2891" t="n"/>
      <c r="CO148" s="2891" t="n"/>
      <c r="CP148" s="37" t="n"/>
      <c r="CQ148" s="1031" t="n"/>
      <c r="CR148" s="2891" t="n"/>
      <c r="CS148" s="2891" t="n"/>
      <c r="CT148" s="2891" t="n"/>
      <c r="CU148" s="2891">
        <f>+CR148-CS148</f>
        <v/>
      </c>
      <c r="CV148" s="2891">
        <f>+CR148-CT148</f>
        <v/>
      </c>
      <c r="CW148" s="2891" t="n"/>
      <c r="CX148" s="441">
        <f>IFERROR(CR148/CW148-1, "-")</f>
        <v/>
      </c>
      <c r="CY148" s="15" t="n"/>
      <c r="CZ148" s="3245" t="n"/>
      <c r="DA148" s="2891" t="n"/>
      <c r="DB148" s="2891" t="n"/>
      <c r="DC148" s="2891" t="n"/>
      <c r="DD148" s="2891" t="n"/>
      <c r="DE148" s="37" t="n"/>
      <c r="DF148" s="37" t="n"/>
      <c r="DG148" s="37" t="n"/>
      <c r="DH148" s="37" t="n"/>
      <c r="DI148" s="3242" t="n"/>
      <c r="DL148" s="2949" t="n"/>
      <c r="DM148" s="2878">
        <f>(CS148-CZ148)*10^6</f>
        <v/>
      </c>
      <c r="DN148" s="2878">
        <f>(CT148-DC148)*10^6</f>
        <v/>
      </c>
      <c r="DO148" s="2878">
        <f>(CW148-DD148)*10^6</f>
        <v/>
      </c>
    </row>
    <row customHeight="1" ht="15" r="149" s="3">
      <c r="A149" s="362" t="inlineStr">
        <is>
          <t>CA entrant</t>
        </is>
      </c>
      <c r="B149" s="142" t="n"/>
      <c r="C149" s="2486" t="inlineStr">
        <is>
          <t>CA142</t>
        </is>
      </c>
      <c r="D149" s="3251" t="n">
        <v>182.990206</v>
      </c>
      <c r="E149" s="3251" t="n">
        <v>218.189881612852</v>
      </c>
      <c r="F149" s="3251" t="n">
        <v>-35.19967561285199</v>
      </c>
      <c r="G149" s="3251" t="n">
        <v>241.699428</v>
      </c>
      <c r="H149" s="206" t="n">
        <v>-0.2429017829533299</v>
      </c>
      <c r="I149" s="1033" t="n"/>
      <c r="J149" s="3251" t="n">
        <v>170.828865</v>
      </c>
      <c r="K149" s="3251" t="n">
        <v>200.321599534095</v>
      </c>
      <c r="L149" s="3251" t="n">
        <v>-29.49273453409498</v>
      </c>
      <c r="M149" s="3251" t="n">
        <v>234.328124</v>
      </c>
      <c r="N149" s="206" t="n">
        <v>-0.2709843697634859</v>
      </c>
      <c r="O149" s="3252" t="n"/>
      <c r="P149" s="3251" t="n">
        <v>178.321282</v>
      </c>
      <c r="Q149" s="3251" t="n">
        <v>201.906951631165</v>
      </c>
      <c r="R149" s="3251" t="n">
        <v>-23.58566963116499</v>
      </c>
      <c r="S149" s="3251" t="n">
        <v>252.164526</v>
      </c>
      <c r="T149" s="206" t="n">
        <v>-0.2928375579680069</v>
      </c>
      <c r="U149" s="1033" t="n"/>
      <c r="V149" s="3251" t="n">
        <v>173.320348</v>
      </c>
      <c r="W149" s="3251" t="n">
        <v>198.35316882525</v>
      </c>
      <c r="X149" s="3251" t="n">
        <v>183.878826002396</v>
      </c>
      <c r="Y149" s="3251" t="n">
        <v>-25.03282082525001</v>
      </c>
      <c r="Z149" s="3253" t="n">
        <v>-10.55847800239601</v>
      </c>
      <c r="AA149" s="3251" t="n">
        <v>224.7807</v>
      </c>
      <c r="AB149" s="206" t="n">
        <v>-0.2289358116599868</v>
      </c>
      <c r="AC149" s="1033" t="n"/>
      <c r="AD149" s="3251" t="n">
        <v>211.729549</v>
      </c>
      <c r="AE149" s="3251" t="n">
        <v>184.523975215179</v>
      </c>
      <c r="AF149" s="3251" t="n">
        <v>185.026689694536</v>
      </c>
      <c r="AG149" s="3251" t="n">
        <v>27.20557378482098</v>
      </c>
      <c r="AH149" s="3253" t="n">
        <v>26.70285930546399</v>
      </c>
      <c r="AI149" s="3251" t="n">
        <v>209.0271599999998</v>
      </c>
      <c r="AJ149" s="206" t="n">
        <v>0.01292841083426777</v>
      </c>
      <c r="AK149" s="1033" t="n"/>
      <c r="AL149" s="3251" t="n">
        <v>194.060813</v>
      </c>
      <c r="AM149" s="3251" t="n">
        <v>196.2183244855621</v>
      </c>
      <c r="AN149" s="3251" t="n">
        <v>181.8304440785166</v>
      </c>
      <c r="AO149" s="3251" t="n">
        <v>0</v>
      </c>
      <c r="AP149" s="3251" t="n">
        <v>-2.157511485562082</v>
      </c>
      <c r="AQ149" s="3253" t="n">
        <v>12.23036892148343</v>
      </c>
      <c r="AR149" s="3251" t="n">
        <v>231.1180660000002</v>
      </c>
      <c r="AS149" s="206" t="n">
        <v>-0.1603390580466357</v>
      </c>
      <c r="AT149" s="3252" t="n"/>
      <c r="AU149" s="3253" t="n"/>
      <c r="AV149" s="3251" t="n"/>
      <c r="AW149" s="3251" t="n"/>
      <c r="AX149" s="3251" t="n"/>
      <c r="AY149" s="3251" t="n"/>
      <c r="AZ149" s="3251" t="n"/>
      <c r="BA149" s="206" t="n"/>
      <c r="BB149" s="1033" t="n"/>
      <c r="BC149" s="3253" t="n"/>
      <c r="BD149" s="3251" t="n"/>
      <c r="BE149" s="3251" t="n"/>
      <c r="BF149" s="3251" t="n"/>
      <c r="BG149" s="3251" t="n"/>
      <c r="BH149" s="3251" t="n"/>
      <c r="BI149" s="206" t="n"/>
      <c r="BJ149" s="3252" t="n"/>
      <c r="BK149" s="3253" t="n"/>
      <c r="BL149" s="3251" t="n"/>
      <c r="BM149" s="3251" t="n"/>
      <c r="BN149" s="3251" t="n"/>
      <c r="BO149" s="3251" t="n"/>
      <c r="BP149" s="3251" t="n"/>
      <c r="BQ149" s="3251" t="n"/>
      <c r="BR149" s="206" t="n"/>
      <c r="BS149" s="1033" t="n"/>
      <c r="BT149" s="3253" t="n"/>
      <c r="BU149" s="3251" t="n"/>
      <c r="BV149" s="3251" t="n"/>
      <c r="BW149" s="3251" t="n"/>
      <c r="BX149" s="3251" t="n"/>
      <c r="BY149" s="3251" t="n"/>
      <c r="BZ149" s="206" t="n"/>
      <c r="CA149" s="1392" t="n"/>
      <c r="CB149" s="3253" t="n"/>
      <c r="CC149" s="3251" t="n"/>
      <c r="CD149" s="3251" t="n"/>
      <c r="CE149" s="3251" t="n"/>
      <c r="CF149" s="3251" t="n"/>
      <c r="CG149" s="3251" t="n"/>
      <c r="CH149" s="206" t="n"/>
      <c r="CI149" s="1392" t="n"/>
      <c r="CJ149" s="3253" t="n"/>
      <c r="CK149" s="3251" t="n"/>
      <c r="CL149" s="3251" t="n"/>
      <c r="CM149" s="3251" t="n"/>
      <c r="CN149" s="3251" t="n"/>
      <c r="CO149" s="3251" t="n"/>
      <c r="CP149" s="206" t="n"/>
      <c r="CQ149" s="1033" t="n"/>
      <c r="CR149" s="3251" t="n">
        <v>1111.251063</v>
      </c>
      <c r="CS149" s="3251" t="n">
        <v>1199.513901304103</v>
      </c>
      <c r="CT149" s="3251" t="n"/>
      <c r="CU149" s="3251" t="n">
        <v>-88.26283830410307</v>
      </c>
      <c r="CV149" s="3251">
        <f>+CR149-CT149</f>
        <v/>
      </c>
      <c r="CW149" s="3251" t="n">
        <v>1161.999938</v>
      </c>
      <c r="CX149" s="564">
        <f>IFERROR(CR149/CW149-1, "-")</f>
        <v/>
      </c>
      <c r="CY149" s="52" t="n"/>
      <c r="CZ149" s="3255" t="n">
        <v>2352.548049504756</v>
      </c>
      <c r="DA149" s="3251" t="n">
        <v>2207.98945670536</v>
      </c>
      <c r="DB149" s="3251" t="n"/>
      <c r="DC149" s="3251" t="n"/>
      <c r="DD149" s="3251" t="n">
        <v>2559.119802</v>
      </c>
      <c r="DE149" s="206">
        <f>(CZ149-DD149)/DD149</f>
        <v/>
      </c>
      <c r="DF149" s="206">
        <f>(DA149-DD149)/DD149</f>
        <v/>
      </c>
      <c r="DG149" s="206">
        <f>(DB149-DD149)/DD149</f>
        <v/>
      </c>
      <c r="DH149" s="206">
        <f>(DC149-DD149)/DD149</f>
        <v/>
      </c>
      <c r="DI149" s="3242" t="n"/>
      <c r="DL149" s="2949" t="n"/>
      <c r="DM149" s="2878">
        <f>(CS149-CZ149)*10^6</f>
        <v/>
      </c>
      <c r="DN149" s="2878">
        <f>(CT149-DC149)*10^6</f>
        <v/>
      </c>
      <c r="DO149" s="2878">
        <f>(CW149-DD149)*10^6</f>
        <v/>
      </c>
    </row>
    <row customHeight="1" hidden="1" ht="15" r="150" s="3">
      <c r="A150" s="140" t="n"/>
      <c r="B150" s="141" t="inlineStr">
        <is>
          <t>Opérateur national MTN</t>
        </is>
      </c>
      <c r="C150" s="2486" t="inlineStr">
        <is>
          <t>CA143</t>
        </is>
      </c>
      <c r="D150" s="2891" t="n"/>
      <c r="E150" s="2891" t="n"/>
      <c r="F150" s="2891" t="n"/>
      <c r="G150" s="2891" t="n"/>
      <c r="H150" s="37" t="n"/>
      <c r="I150" s="1031" t="n"/>
      <c r="J150" s="2891" t="n"/>
      <c r="K150" s="2891" t="n"/>
      <c r="L150" s="2891" t="n"/>
      <c r="M150" s="2891" t="n"/>
      <c r="N150" s="37" t="n"/>
      <c r="O150" s="3058" t="n"/>
      <c r="P150" s="2891" t="n"/>
      <c r="Q150" s="2891" t="n"/>
      <c r="R150" s="2891" t="n"/>
      <c r="S150" s="2891" t="n"/>
      <c r="T150" s="37" t="n"/>
      <c r="U150" s="1031" t="n"/>
      <c r="V150" s="2891" t="n"/>
      <c r="W150" s="2891" t="n"/>
      <c r="X150" s="2891" t="n"/>
      <c r="Y150" s="2891" t="n"/>
      <c r="Z150" s="2975" t="n"/>
      <c r="AA150" s="2891" t="n"/>
      <c r="AB150" s="37" t="n"/>
      <c r="AC150" s="1031" t="n"/>
      <c r="AD150" s="2891" t="n"/>
      <c r="AE150" s="2891" t="n"/>
      <c r="AF150" s="2891" t="n"/>
      <c r="AG150" s="2891" t="n"/>
      <c r="AH150" s="2975" t="n"/>
      <c r="AI150" s="2891" t="n"/>
      <c r="AJ150" s="37" t="n"/>
      <c r="AK150" s="1031" t="n"/>
      <c r="AL150" s="2891" t="n"/>
      <c r="AM150" s="2891" t="n"/>
      <c r="AN150" s="2891" t="n"/>
      <c r="AO150" s="2891" t="n"/>
      <c r="AP150" s="2891" t="n"/>
      <c r="AQ150" s="2975" t="n"/>
      <c r="AR150" s="2891" t="n"/>
      <c r="AS150" s="37" t="n"/>
      <c r="AT150" s="3058" t="n"/>
      <c r="AU150" s="2975" t="n"/>
      <c r="AV150" s="2891" t="n"/>
      <c r="AW150" s="2891" t="n"/>
      <c r="AX150" s="2891" t="n"/>
      <c r="AY150" s="2891" t="n"/>
      <c r="AZ150" s="2891" t="n"/>
      <c r="BA150" s="37" t="n"/>
      <c r="BB150" s="1031" t="n"/>
      <c r="BC150" s="2975" t="n"/>
      <c r="BD150" s="2891" t="n"/>
      <c r="BE150" s="2891" t="n"/>
      <c r="BF150" s="2891" t="n"/>
      <c r="BG150" s="2891" t="n"/>
      <c r="BH150" s="2891" t="n"/>
      <c r="BI150" s="37" t="n"/>
      <c r="BJ150" s="3058" t="n"/>
      <c r="BK150" s="2975" t="n"/>
      <c r="BL150" s="2891" t="n"/>
      <c r="BM150" s="2891" t="n"/>
      <c r="BN150" s="2891" t="n"/>
      <c r="BO150" s="2891" t="n"/>
      <c r="BP150" s="2891" t="n"/>
      <c r="BQ150" s="2891" t="n"/>
      <c r="BR150" s="37" t="n"/>
      <c r="BS150" s="1031" t="n"/>
      <c r="BT150" s="2975" t="n"/>
      <c r="BU150" s="2891" t="n"/>
      <c r="BV150" s="2891" t="n"/>
      <c r="BW150" s="2891" t="n"/>
      <c r="BX150" s="2891" t="n"/>
      <c r="BY150" s="2891" t="n"/>
      <c r="BZ150" s="37" t="n"/>
      <c r="CA150" s="1031" t="n"/>
      <c r="CB150" s="2975" t="n"/>
      <c r="CC150" s="2891" t="n"/>
      <c r="CD150" s="2891" t="n"/>
      <c r="CE150" s="2891" t="n"/>
      <c r="CF150" s="2891" t="n"/>
      <c r="CG150" s="2891" t="n"/>
      <c r="CH150" s="37" t="n"/>
      <c r="CI150" s="1031" t="n"/>
      <c r="CJ150" s="2975" t="n"/>
      <c r="CK150" s="2891" t="n"/>
      <c r="CL150" s="2891" t="n"/>
      <c r="CM150" s="2891" t="n"/>
      <c r="CN150" s="2891" t="n"/>
      <c r="CO150" s="2891" t="n"/>
      <c r="CP150" s="37" t="n"/>
      <c r="CQ150" s="1031" t="n"/>
      <c r="CR150" s="2891" t="n"/>
      <c r="CS150" s="2891" t="n"/>
      <c r="CT150" s="2891" t="n"/>
      <c r="CU150" s="2891">
        <f>+CR150-CS150</f>
        <v/>
      </c>
      <c r="CV150" s="2891">
        <f>+CR150-CT150</f>
        <v/>
      </c>
      <c r="CW150" s="2891" t="n"/>
      <c r="CX150" s="441">
        <f>IFERROR(CR150/CW150-1, "-")</f>
        <v/>
      </c>
      <c r="CY150" s="15" t="n"/>
      <c r="CZ150" s="3245" t="n"/>
      <c r="DA150" s="2891" t="n"/>
      <c r="DB150" s="2891" t="n"/>
      <c r="DC150" s="2891" t="n"/>
      <c r="DD150" s="2891" t="n"/>
      <c r="DE150" s="37">
        <f>(CZ150-DD150)/DD150</f>
        <v/>
      </c>
      <c r="DF150" s="37">
        <f>(DA150-DD150)/DD150</f>
        <v/>
      </c>
      <c r="DG150" s="37">
        <f>(DB150-DD150)/DD150</f>
        <v/>
      </c>
      <c r="DH150" s="37">
        <f>(DC150-DD150)/DD150</f>
        <v/>
      </c>
      <c r="DI150" s="3242" t="n"/>
      <c r="DL150" s="2949" t="n"/>
      <c r="DM150" s="2878">
        <f>(CS150-CZ150)*10^6</f>
        <v/>
      </c>
      <c r="DN150" s="2878">
        <f>(CT150-DC150)*10^6</f>
        <v/>
      </c>
      <c r="DO150" s="2878">
        <f>(CW150-DD150)*10^6</f>
        <v/>
      </c>
    </row>
    <row customFormat="1" customHeight="1" ht="15" outlineLevel="1" r="151" s="410">
      <c r="A151" s="414" t="n"/>
      <c r="B151" s="365" t="inlineStr">
        <is>
          <t>Consumer Prepaid</t>
        </is>
      </c>
      <c r="C151" s="2486" t="inlineStr">
        <is>
          <t>CA144</t>
        </is>
      </c>
      <c r="D151" s="3294" t="n"/>
      <c r="E151" s="3294" t="n"/>
      <c r="F151" s="3294" t="n"/>
      <c r="G151" s="3294" t="n"/>
      <c r="H151" s="1958" t="n"/>
      <c r="I151" s="938" t="n"/>
      <c r="J151" s="3294" t="n"/>
      <c r="K151" s="3294" t="n"/>
      <c r="L151" s="3294" t="n"/>
      <c r="M151" s="3294" t="n"/>
      <c r="N151" s="1958" t="n"/>
      <c r="O151" s="3058" t="n"/>
      <c r="P151" s="3294" t="n"/>
      <c r="Q151" s="3294" t="n"/>
      <c r="R151" s="3294" t="n"/>
      <c r="S151" s="3294" t="n"/>
      <c r="T151" s="1958" t="n"/>
      <c r="U151" s="938" t="n"/>
      <c r="V151" s="3294" t="n"/>
      <c r="W151" s="3294" t="n"/>
      <c r="X151" s="3294" t="n"/>
      <c r="Y151" s="3294" t="n"/>
      <c r="Z151" s="3063" t="n"/>
      <c r="AA151" s="3294" t="n"/>
      <c r="AB151" s="1958" t="n"/>
      <c r="AC151" s="938" t="n"/>
      <c r="AD151" s="3294" t="n"/>
      <c r="AE151" s="3294" t="n"/>
      <c r="AF151" s="3294" t="n"/>
      <c r="AG151" s="3294" t="n"/>
      <c r="AH151" s="3063" t="n"/>
      <c r="AI151" s="3294" t="n"/>
      <c r="AJ151" s="1958" t="n"/>
      <c r="AK151" s="938" t="n"/>
      <c r="AL151" s="3294" t="n"/>
      <c r="AM151" s="3294" t="n"/>
      <c r="AN151" s="3294" t="n"/>
      <c r="AO151" s="3294" t="n"/>
      <c r="AP151" s="3294" t="n"/>
      <c r="AQ151" s="3063" t="n"/>
      <c r="AR151" s="3294" t="n"/>
      <c r="AS151" s="1958" t="n"/>
      <c r="AT151" s="3058" t="n"/>
      <c r="AU151" s="3295" t="n"/>
      <c r="AV151" s="3294" t="n"/>
      <c r="AW151" s="3294" t="n"/>
      <c r="AX151" s="3294" t="n"/>
      <c r="AY151" s="3294" t="n"/>
      <c r="AZ151" s="3294" t="n"/>
      <c r="BA151" s="1958" t="n"/>
      <c r="BB151" s="938" t="n"/>
      <c r="BC151" s="3295" t="n"/>
      <c r="BD151" s="3294" t="n"/>
      <c r="BE151" s="3294" t="n"/>
      <c r="BF151" s="3294" t="n"/>
      <c r="BG151" s="3294" t="n"/>
      <c r="BH151" s="3294" t="n"/>
      <c r="BI151" s="1958" t="n"/>
      <c r="BJ151" s="3058" t="n"/>
      <c r="BK151" s="3295" t="n"/>
      <c r="BL151" s="3294" t="n"/>
      <c r="BM151" s="3294" t="n"/>
      <c r="BN151" s="3294" t="n"/>
      <c r="BO151" s="3294" t="n"/>
      <c r="BP151" s="3294" t="n"/>
      <c r="BQ151" s="3294" t="n"/>
      <c r="BR151" s="1958" t="n"/>
      <c r="BS151" s="938" t="n"/>
      <c r="BT151" s="3295" t="n"/>
      <c r="BU151" s="3294" t="n"/>
      <c r="BV151" s="3294" t="n"/>
      <c r="BW151" s="3294" t="n"/>
      <c r="BX151" s="3294" t="n"/>
      <c r="BY151" s="3294" t="n"/>
      <c r="BZ151" s="1958" t="n"/>
      <c r="CA151" s="1031" t="n"/>
      <c r="CB151" s="3295" t="n"/>
      <c r="CC151" s="3294" t="n"/>
      <c r="CD151" s="3294" t="n"/>
      <c r="CE151" s="3294" t="n"/>
      <c r="CF151" s="3294" t="n"/>
      <c r="CG151" s="3294" t="n"/>
      <c r="CH151" s="1958" t="n"/>
      <c r="CI151" s="1031" t="n"/>
      <c r="CJ151" s="3295" t="n"/>
      <c r="CK151" s="3294" t="n"/>
      <c r="CL151" s="3294" t="n"/>
      <c r="CM151" s="3294" t="n"/>
      <c r="CN151" s="3294" t="n"/>
      <c r="CO151" s="3294" t="n"/>
      <c r="CP151" s="1958" t="n"/>
      <c r="CQ151" s="938" t="n"/>
      <c r="CR151" s="3294">
        <f>+SUMIF($D$5:$CQ$5,CR$5,$D151:$CQ151)</f>
        <v/>
      </c>
      <c r="CS151" s="3294">
        <f>+SUMIF($D$5:$CQ$5,CS$5,$D151:$CQ151)</f>
        <v/>
      </c>
      <c r="CT151" s="3064">
        <f>SUMIF($D$5:$CQ$5,CT$5,$D151:$CQ151)+SUMIF($D$5:$BI$5,CR$5,$D151:$BI151)</f>
        <v/>
      </c>
      <c r="CU151" s="3294">
        <f>+CR151-CS151</f>
        <v/>
      </c>
      <c r="CV151" s="3294">
        <f>+CR151-CT151</f>
        <v/>
      </c>
      <c r="CW151" s="3294">
        <f>+SUMIF($D$5:$CQ$5,CW$5,$D151:$CQ151)</f>
        <v/>
      </c>
      <c r="CX151" s="563">
        <f>+CR151/CW151-1</f>
        <v/>
      </c>
      <c r="CY151" s="15" t="n"/>
      <c r="CZ151" s="3296" t="n"/>
      <c r="DA151" s="3294" t="n"/>
      <c r="DB151" s="3294" t="n"/>
      <c r="DC151" s="3294" t="n"/>
      <c r="DD151" s="3294" t="n"/>
      <c r="DE151" s="400">
        <f>(CZ151-DD151)/DD151</f>
        <v/>
      </c>
      <c r="DF151" s="400">
        <f>(DA151-DD151)/DD151</f>
        <v/>
      </c>
      <c r="DG151" s="400">
        <f>(DB151-DD151)/DD151</f>
        <v/>
      </c>
      <c r="DH151" s="400">
        <f>(DC151-DD151)/DD151</f>
        <v/>
      </c>
      <c r="DI151" s="3242" t="n"/>
      <c r="DJ151" s="2949" t="n"/>
      <c r="DL151" s="2949" t="n"/>
      <c r="DM151" s="2878">
        <f>(CS151-CZ151)*10^6</f>
        <v/>
      </c>
      <c r="DN151" s="2878">
        <f>(CT151-DC151)*10^6</f>
        <v/>
      </c>
      <c r="DO151" s="2878">
        <f>(CW151-DD151)*10^6</f>
        <v/>
      </c>
    </row>
    <row customFormat="1" customHeight="1" ht="15" outlineLevel="1" r="152" s="410">
      <c r="A152" s="414" t="n"/>
      <c r="B152" s="365" t="inlineStr">
        <is>
          <t>Consumer Postpaid</t>
        </is>
      </c>
      <c r="C152" s="2486" t="inlineStr">
        <is>
          <t>CA145</t>
        </is>
      </c>
      <c r="D152" s="3294" t="n"/>
      <c r="E152" s="3294" t="n"/>
      <c r="F152" s="3294" t="n"/>
      <c r="G152" s="3294" t="n"/>
      <c r="H152" s="1958" t="n"/>
      <c r="I152" s="938" t="n"/>
      <c r="J152" s="3294" t="n"/>
      <c r="K152" s="3294" t="n"/>
      <c r="L152" s="3294" t="n"/>
      <c r="M152" s="3294" t="n"/>
      <c r="N152" s="1958" t="n"/>
      <c r="O152" s="3058" t="n"/>
      <c r="P152" s="3294" t="n"/>
      <c r="Q152" s="3294" t="n"/>
      <c r="R152" s="3294" t="n"/>
      <c r="S152" s="3294" t="n"/>
      <c r="T152" s="1958" t="n"/>
      <c r="U152" s="938" t="n"/>
      <c r="V152" s="3294" t="n"/>
      <c r="W152" s="3294" t="n"/>
      <c r="X152" s="3294" t="n"/>
      <c r="Y152" s="3294" t="n"/>
      <c r="Z152" s="3063" t="n"/>
      <c r="AA152" s="3294" t="n"/>
      <c r="AB152" s="1958" t="n"/>
      <c r="AC152" s="938" t="n"/>
      <c r="AD152" s="3294" t="n"/>
      <c r="AE152" s="3294" t="n"/>
      <c r="AF152" s="3294" t="n"/>
      <c r="AG152" s="3294" t="n"/>
      <c r="AH152" s="3063" t="n"/>
      <c r="AI152" s="3294" t="n"/>
      <c r="AJ152" s="1958" t="n"/>
      <c r="AK152" s="938" t="n"/>
      <c r="AL152" s="3294" t="n"/>
      <c r="AM152" s="3294" t="n"/>
      <c r="AN152" s="3294" t="n"/>
      <c r="AO152" s="3294" t="n"/>
      <c r="AP152" s="3294" t="n"/>
      <c r="AQ152" s="3063" t="n"/>
      <c r="AR152" s="3294" t="n"/>
      <c r="AS152" s="1958" t="n"/>
      <c r="AT152" s="3058" t="n"/>
      <c r="AU152" s="3295" t="n"/>
      <c r="AV152" s="3294" t="n"/>
      <c r="AW152" s="3294" t="n"/>
      <c r="AX152" s="3294" t="n"/>
      <c r="AY152" s="3294" t="n"/>
      <c r="AZ152" s="3294" t="n"/>
      <c r="BA152" s="1958" t="n"/>
      <c r="BB152" s="938" t="n"/>
      <c r="BC152" s="3295" t="n"/>
      <c r="BD152" s="3294" t="n"/>
      <c r="BE152" s="3294" t="n"/>
      <c r="BF152" s="3294" t="n"/>
      <c r="BG152" s="3294" t="n"/>
      <c r="BH152" s="3294" t="n"/>
      <c r="BI152" s="1958" t="n"/>
      <c r="BJ152" s="3058" t="n"/>
      <c r="BK152" s="3295" t="n"/>
      <c r="BL152" s="3294" t="n"/>
      <c r="BM152" s="3294" t="n"/>
      <c r="BN152" s="3294" t="n"/>
      <c r="BO152" s="3294" t="n"/>
      <c r="BP152" s="3294" t="n"/>
      <c r="BQ152" s="3294" t="n"/>
      <c r="BR152" s="1958" t="n"/>
      <c r="BS152" s="938" t="n"/>
      <c r="BT152" s="3295" t="n"/>
      <c r="BU152" s="3294" t="n"/>
      <c r="BV152" s="3294" t="n"/>
      <c r="BW152" s="3294" t="n"/>
      <c r="BX152" s="3294" t="n"/>
      <c r="BY152" s="3294" t="n"/>
      <c r="BZ152" s="1958" t="n"/>
      <c r="CA152" s="1031" t="n"/>
      <c r="CB152" s="3295" t="n"/>
      <c r="CC152" s="3294" t="n"/>
      <c r="CD152" s="3294" t="n"/>
      <c r="CE152" s="3294" t="n"/>
      <c r="CF152" s="3294" t="n"/>
      <c r="CG152" s="3294" t="n"/>
      <c r="CH152" s="1958" t="n"/>
      <c r="CI152" s="1031" t="n"/>
      <c r="CJ152" s="3295" t="n"/>
      <c r="CK152" s="3294" t="n"/>
      <c r="CL152" s="3294" t="n"/>
      <c r="CM152" s="3294" t="n"/>
      <c r="CN152" s="3294" t="n"/>
      <c r="CO152" s="3294" t="n"/>
      <c r="CP152" s="1958" t="n"/>
      <c r="CQ152" s="938" t="n"/>
      <c r="CR152" s="3294">
        <f>+SUMIF($D$5:$CQ$5,CR$5,$D152:$CQ152)</f>
        <v/>
      </c>
      <c r="CS152" s="3294">
        <f>+SUMIF($D$5:$CQ$5,CS$5,$D152:$CQ152)</f>
        <v/>
      </c>
      <c r="CT152" s="3064">
        <f>SUMIF($D$5:$CQ$5,CT$5,$D152:$CQ152)+SUMIF($D$5:$BI$5,CR$5,$D152:$BI152)</f>
        <v/>
      </c>
      <c r="CU152" s="3294">
        <f>+CR152-CS152</f>
        <v/>
      </c>
      <c r="CV152" s="3294">
        <f>+CR152-CT152</f>
        <v/>
      </c>
      <c r="CW152" s="3294">
        <f>+SUMIF($D$5:$CQ$5,CW$5,$D152:$CQ152)</f>
        <v/>
      </c>
      <c r="CX152" s="563">
        <f>+CR152/CW152-1</f>
        <v/>
      </c>
      <c r="CY152" s="15" t="n"/>
      <c r="CZ152" s="3296" t="n"/>
      <c r="DA152" s="3294" t="n"/>
      <c r="DB152" s="3294" t="n"/>
      <c r="DC152" s="3294" t="n"/>
      <c r="DD152" s="3294" t="n"/>
      <c r="DE152" s="400">
        <f>(CZ152-DD152)/DD152</f>
        <v/>
      </c>
      <c r="DF152" s="400">
        <f>(DA152-DD152)/DD152</f>
        <v/>
      </c>
      <c r="DG152" s="400">
        <f>(DB152-DD152)/DD152</f>
        <v/>
      </c>
      <c r="DH152" s="400">
        <f>(DC152-DD152)/DD152</f>
        <v/>
      </c>
      <c r="DI152" s="3242" t="n"/>
      <c r="DJ152" s="2949" t="n"/>
      <c r="DL152" s="2949" t="n"/>
      <c r="DM152" s="2878">
        <f>(CS152-CZ152)*10^6</f>
        <v/>
      </c>
      <c r="DN152" s="2878">
        <f>(CT152-DC152)*10^6</f>
        <v/>
      </c>
      <c r="DO152" s="2878">
        <f>(CW152-DD152)*10^6</f>
        <v/>
      </c>
    </row>
    <row customFormat="1" customHeight="1" ht="15" outlineLevel="1" r="153" s="410">
      <c r="A153" s="414" t="n"/>
      <c r="B153" s="365" t="inlineStr">
        <is>
          <t>Business Postpaid</t>
        </is>
      </c>
      <c r="C153" s="2486" t="inlineStr">
        <is>
          <t>CA146</t>
        </is>
      </c>
      <c r="D153" s="3294" t="n"/>
      <c r="E153" s="3294" t="n"/>
      <c r="F153" s="3294" t="n"/>
      <c r="G153" s="3294" t="n"/>
      <c r="H153" s="1958" t="n"/>
      <c r="I153" s="938" t="n"/>
      <c r="J153" s="3294" t="n"/>
      <c r="K153" s="3294" t="n"/>
      <c r="L153" s="3294" t="n"/>
      <c r="M153" s="3294" t="n"/>
      <c r="N153" s="1958" t="n"/>
      <c r="O153" s="3058" t="n"/>
      <c r="P153" s="3294" t="n"/>
      <c r="Q153" s="3294" t="n"/>
      <c r="R153" s="3294" t="n"/>
      <c r="S153" s="3294" t="n"/>
      <c r="T153" s="1958" t="n"/>
      <c r="U153" s="938" t="n"/>
      <c r="V153" s="3294" t="n"/>
      <c r="W153" s="3294" t="n"/>
      <c r="X153" s="3294" t="n"/>
      <c r="Y153" s="3294" t="n"/>
      <c r="Z153" s="3063" t="n"/>
      <c r="AA153" s="3294" t="n"/>
      <c r="AB153" s="1958" t="n"/>
      <c r="AC153" s="938" t="n"/>
      <c r="AD153" s="3294" t="n"/>
      <c r="AE153" s="3294" t="n"/>
      <c r="AF153" s="3294" t="n"/>
      <c r="AG153" s="3294" t="n"/>
      <c r="AH153" s="3063" t="n"/>
      <c r="AI153" s="3294" t="n"/>
      <c r="AJ153" s="1958" t="n"/>
      <c r="AK153" s="938" t="n"/>
      <c r="AL153" s="3294" t="n"/>
      <c r="AM153" s="3294" t="n"/>
      <c r="AN153" s="3294" t="n"/>
      <c r="AO153" s="3294" t="n"/>
      <c r="AP153" s="3294" t="n"/>
      <c r="AQ153" s="3063" t="n"/>
      <c r="AR153" s="3294" t="n"/>
      <c r="AS153" s="1958" t="n"/>
      <c r="AT153" s="3058" t="n"/>
      <c r="AU153" s="3295" t="n"/>
      <c r="AV153" s="3294" t="n"/>
      <c r="AW153" s="3294" t="n"/>
      <c r="AX153" s="3294" t="n"/>
      <c r="AY153" s="3294" t="n"/>
      <c r="AZ153" s="3294" t="n"/>
      <c r="BA153" s="1958" t="n"/>
      <c r="BB153" s="938" t="n"/>
      <c r="BC153" s="3295" t="n"/>
      <c r="BD153" s="3294" t="n"/>
      <c r="BE153" s="3294" t="n"/>
      <c r="BF153" s="3294" t="n"/>
      <c r="BG153" s="3294" t="n"/>
      <c r="BH153" s="3294" t="n"/>
      <c r="BI153" s="1958" t="n"/>
      <c r="BJ153" s="3058" t="n"/>
      <c r="BK153" s="3295" t="n"/>
      <c r="BL153" s="3294" t="n"/>
      <c r="BM153" s="3294" t="n"/>
      <c r="BN153" s="3294" t="n"/>
      <c r="BO153" s="3294" t="n"/>
      <c r="BP153" s="3294" t="n"/>
      <c r="BQ153" s="3294" t="n"/>
      <c r="BR153" s="1958" t="n"/>
      <c r="BS153" s="938" t="n"/>
      <c r="BT153" s="3295" t="n"/>
      <c r="BU153" s="3294" t="n"/>
      <c r="BV153" s="3294" t="n"/>
      <c r="BW153" s="3294" t="n"/>
      <c r="BX153" s="3294" t="n"/>
      <c r="BY153" s="3294" t="n"/>
      <c r="BZ153" s="1958" t="n"/>
      <c r="CA153" s="1031" t="n"/>
      <c r="CB153" s="3295" t="n"/>
      <c r="CC153" s="3294" t="n"/>
      <c r="CD153" s="3294" t="n"/>
      <c r="CE153" s="3294" t="n"/>
      <c r="CF153" s="3294" t="n"/>
      <c r="CG153" s="3294" t="n"/>
      <c r="CH153" s="1958" t="n"/>
      <c r="CI153" s="1031" t="n"/>
      <c r="CJ153" s="3295" t="n"/>
      <c r="CK153" s="3294" t="n"/>
      <c r="CL153" s="3294" t="n"/>
      <c r="CM153" s="3294" t="n"/>
      <c r="CN153" s="3294" t="n"/>
      <c r="CO153" s="3294" t="n"/>
      <c r="CP153" s="1958" t="n"/>
      <c r="CQ153" s="938" t="n"/>
      <c r="CR153" s="3294">
        <f>+SUMIF($D$5:$CQ$5,CR$5,$D153:$CQ153)</f>
        <v/>
      </c>
      <c r="CS153" s="3294">
        <f>+SUMIF($D$5:$CQ$5,CS$5,$D153:$CQ153)</f>
        <v/>
      </c>
      <c r="CT153" s="3064">
        <f>SUMIF($D$5:$CQ$5,CT$5,$D153:$CQ153)+SUMIF($D$5:$BI$5,CR$5,$D153:$BI153)</f>
        <v/>
      </c>
      <c r="CU153" s="3294">
        <f>+CR153-CS153</f>
        <v/>
      </c>
      <c r="CV153" s="3294">
        <f>+CR153-CT153</f>
        <v/>
      </c>
      <c r="CW153" s="3294">
        <f>+SUMIF($D$5:$CQ$5,CW$5,$D153:$CQ153)</f>
        <v/>
      </c>
      <c r="CX153" s="563">
        <f>+CR153/CW153-1</f>
        <v/>
      </c>
      <c r="CY153" s="15" t="n"/>
      <c r="CZ153" s="3296" t="n"/>
      <c r="DA153" s="3294" t="n"/>
      <c r="DB153" s="3294" t="n"/>
      <c r="DC153" s="3294" t="n"/>
      <c r="DD153" s="3294" t="n"/>
      <c r="DE153" s="400">
        <f>(CZ153-DD153)/DD153</f>
        <v/>
      </c>
      <c r="DF153" s="400">
        <f>(DA153-DD153)/DD153</f>
        <v/>
      </c>
      <c r="DG153" s="400">
        <f>(DB153-DD153)/DD153</f>
        <v/>
      </c>
      <c r="DH153" s="400">
        <f>(DC153-DD153)/DD153</f>
        <v/>
      </c>
      <c r="DI153" s="3242" t="n"/>
      <c r="DJ153" s="2949" t="n"/>
      <c r="DL153" s="2949" t="n"/>
      <c r="DM153" s="2878">
        <f>(CS153-CZ153)*10^6</f>
        <v/>
      </c>
      <c r="DN153" s="2878">
        <f>(CT153-DC153)*10^6</f>
        <v/>
      </c>
      <c r="DO153" s="2878">
        <f>(CW153-DD153)*10^6</f>
        <v/>
      </c>
    </row>
    <row customFormat="1" customHeight="1" ht="15" outlineLevel="1" r="154" s="410">
      <c r="A154" s="414" t="n"/>
      <c r="B154" s="365" t="inlineStr">
        <is>
          <t>Business Prepaid</t>
        </is>
      </c>
      <c r="C154" s="2486" t="inlineStr">
        <is>
          <t>CA147</t>
        </is>
      </c>
      <c r="D154" s="3294" t="n"/>
      <c r="E154" s="3294" t="n"/>
      <c r="F154" s="3294" t="n"/>
      <c r="G154" s="3294" t="n"/>
      <c r="H154" s="1958" t="n"/>
      <c r="I154" s="938" t="n"/>
      <c r="J154" s="3294" t="n"/>
      <c r="K154" s="3294" t="n"/>
      <c r="L154" s="3294" t="n"/>
      <c r="M154" s="3294" t="n"/>
      <c r="N154" s="1958" t="n"/>
      <c r="O154" s="3058" t="n"/>
      <c r="P154" s="3294" t="n"/>
      <c r="Q154" s="3294" t="n"/>
      <c r="R154" s="3294" t="n"/>
      <c r="S154" s="3294" t="n"/>
      <c r="T154" s="1958" t="n"/>
      <c r="U154" s="938" t="n"/>
      <c r="V154" s="3294" t="n"/>
      <c r="W154" s="3294" t="n"/>
      <c r="X154" s="3294" t="n"/>
      <c r="Y154" s="3294" t="n"/>
      <c r="Z154" s="3063" t="n"/>
      <c r="AA154" s="3294" t="n"/>
      <c r="AB154" s="1958" t="n"/>
      <c r="AC154" s="938" t="n"/>
      <c r="AD154" s="3294" t="n"/>
      <c r="AE154" s="3294" t="n"/>
      <c r="AF154" s="3294" t="n"/>
      <c r="AG154" s="3294" t="n"/>
      <c r="AH154" s="3063" t="n"/>
      <c r="AI154" s="3294" t="n"/>
      <c r="AJ154" s="1958" t="n"/>
      <c r="AK154" s="938" t="n"/>
      <c r="AL154" s="3294" t="n"/>
      <c r="AM154" s="3294" t="n"/>
      <c r="AN154" s="3294" t="n"/>
      <c r="AO154" s="3294" t="n"/>
      <c r="AP154" s="3294" t="n"/>
      <c r="AQ154" s="3063" t="n"/>
      <c r="AR154" s="3294" t="n"/>
      <c r="AS154" s="1958" t="n"/>
      <c r="AT154" s="3058" t="n"/>
      <c r="AU154" s="3295" t="n"/>
      <c r="AV154" s="3294" t="n"/>
      <c r="AW154" s="3294" t="n"/>
      <c r="AX154" s="3294" t="n"/>
      <c r="AY154" s="3294" t="n"/>
      <c r="AZ154" s="3294" t="n"/>
      <c r="BA154" s="1958" t="n"/>
      <c r="BB154" s="938" t="n"/>
      <c r="BC154" s="3295" t="n"/>
      <c r="BD154" s="3294" t="n"/>
      <c r="BE154" s="3294" t="n"/>
      <c r="BF154" s="3294" t="n"/>
      <c r="BG154" s="3294" t="n"/>
      <c r="BH154" s="3294" t="n"/>
      <c r="BI154" s="1958" t="n"/>
      <c r="BJ154" s="3058" t="n"/>
      <c r="BK154" s="3295" t="n"/>
      <c r="BL154" s="3294" t="n"/>
      <c r="BM154" s="3294" t="n"/>
      <c r="BN154" s="3294" t="n"/>
      <c r="BO154" s="3294" t="n"/>
      <c r="BP154" s="3294" t="n"/>
      <c r="BQ154" s="3294" t="n"/>
      <c r="BR154" s="1958" t="n"/>
      <c r="BS154" s="938" t="n"/>
      <c r="BT154" s="3295" t="n"/>
      <c r="BU154" s="3294" t="n"/>
      <c r="BV154" s="3294" t="n"/>
      <c r="BW154" s="3294" t="n"/>
      <c r="BX154" s="3294" t="n"/>
      <c r="BY154" s="3294" t="n"/>
      <c r="BZ154" s="1958" t="n"/>
      <c r="CA154" s="1031" t="n"/>
      <c r="CB154" s="3295" t="n"/>
      <c r="CC154" s="3294" t="n"/>
      <c r="CD154" s="3294" t="n"/>
      <c r="CE154" s="3294" t="n"/>
      <c r="CF154" s="3294" t="n"/>
      <c r="CG154" s="3294" t="n"/>
      <c r="CH154" s="1958" t="n"/>
      <c r="CI154" s="1031" t="n"/>
      <c r="CJ154" s="3295" t="n"/>
      <c r="CK154" s="3294" t="n"/>
      <c r="CL154" s="3294" t="n"/>
      <c r="CM154" s="3294" t="n"/>
      <c r="CN154" s="3294" t="n"/>
      <c r="CO154" s="3294" t="n"/>
      <c r="CP154" s="1958" t="n"/>
      <c r="CQ154" s="938" t="n"/>
      <c r="CR154" s="3294">
        <f>+SUMIF($D$5:$CQ$5,CR$5,$D154:$CQ154)</f>
        <v/>
      </c>
      <c r="CS154" s="3294">
        <f>+SUMIF($D$5:$CQ$5,CS$5,$D154:$CQ154)</f>
        <v/>
      </c>
      <c r="CT154" s="3064">
        <f>SUMIF($D$5:$CQ$5,CT$5,$D154:$CQ154)+SUMIF($D$5:$BI$5,CR$5,$D154:$BI154)</f>
        <v/>
      </c>
      <c r="CU154" s="3294">
        <f>+CR154-CS154</f>
        <v/>
      </c>
      <c r="CV154" s="3294">
        <f>+CR154-CT154</f>
        <v/>
      </c>
      <c r="CW154" s="3294">
        <f>+SUMIF($D$5:$CQ$5,CW$5,$D154:$CQ154)</f>
        <v/>
      </c>
      <c r="CX154" s="563">
        <f>+CR154/CW154-1</f>
        <v/>
      </c>
      <c r="CY154" s="15" t="n"/>
      <c r="CZ154" s="3296" t="n"/>
      <c r="DA154" s="3294" t="n"/>
      <c r="DB154" s="3294" t="n"/>
      <c r="DC154" s="3294" t="n"/>
      <c r="DD154" s="3294" t="n"/>
      <c r="DE154" s="400">
        <f>(CZ154-DD154)/DD154</f>
        <v/>
      </c>
      <c r="DF154" s="400">
        <f>(DA154-DD154)/DD154</f>
        <v/>
      </c>
      <c r="DG154" s="400">
        <f>(DB154-DD154)/DD154</f>
        <v/>
      </c>
      <c r="DH154" s="400">
        <f>(DC154-DD154)/DD154</f>
        <v/>
      </c>
      <c r="DI154" s="3242" t="n"/>
      <c r="DJ154" s="2949" t="n"/>
      <c r="DL154" s="2949" t="n"/>
      <c r="DM154" s="2878">
        <f>(CS154-CZ154)*10^6</f>
        <v/>
      </c>
      <c r="DN154" s="2878">
        <f>(CT154-DC154)*10^6</f>
        <v/>
      </c>
      <c r="DO154" s="2878">
        <f>(CW154-DD154)*10^6</f>
        <v/>
      </c>
    </row>
    <row customHeight="1" hidden="1" ht="15" r="155" s="3">
      <c r="A155" s="140" t="n"/>
      <c r="B155" s="141" t="inlineStr">
        <is>
          <t>Opérateur national GLO</t>
        </is>
      </c>
      <c r="C155" s="2486" t="inlineStr">
        <is>
          <t>CA148</t>
        </is>
      </c>
      <c r="D155" s="2891" t="n"/>
      <c r="E155" s="2891" t="n"/>
      <c r="F155" s="2891" t="n"/>
      <c r="G155" s="2891" t="n"/>
      <c r="H155" s="37" t="n"/>
      <c r="I155" s="1031" t="n"/>
      <c r="J155" s="2891" t="n"/>
      <c r="K155" s="2891" t="n"/>
      <c r="L155" s="2891" t="n"/>
      <c r="M155" s="2891" t="n"/>
      <c r="N155" s="37" t="n"/>
      <c r="O155" s="3058" t="n"/>
      <c r="P155" s="2891" t="n"/>
      <c r="Q155" s="2891" t="n"/>
      <c r="R155" s="2891" t="n"/>
      <c r="S155" s="2891" t="n"/>
      <c r="T155" s="37" t="n"/>
      <c r="U155" s="1031" t="n"/>
      <c r="V155" s="2891" t="n"/>
      <c r="W155" s="2891" t="n"/>
      <c r="X155" s="2891" t="n"/>
      <c r="Y155" s="2891" t="n"/>
      <c r="Z155" s="2975" t="n"/>
      <c r="AA155" s="2891" t="n"/>
      <c r="AB155" s="37" t="n"/>
      <c r="AC155" s="1031" t="n"/>
      <c r="AD155" s="2891" t="n"/>
      <c r="AE155" s="2891" t="n"/>
      <c r="AF155" s="2891" t="n"/>
      <c r="AG155" s="2891" t="n"/>
      <c r="AH155" s="2975" t="n"/>
      <c r="AI155" s="2891" t="n"/>
      <c r="AJ155" s="37" t="n"/>
      <c r="AK155" s="1031" t="n"/>
      <c r="AL155" s="2891" t="n"/>
      <c r="AM155" s="2891" t="n"/>
      <c r="AN155" s="2891" t="n"/>
      <c r="AO155" s="2891" t="n"/>
      <c r="AP155" s="2891" t="n"/>
      <c r="AQ155" s="2975" t="n"/>
      <c r="AR155" s="2891" t="n"/>
      <c r="AS155" s="37" t="n"/>
      <c r="AT155" s="3058" t="n"/>
      <c r="AU155" s="2975" t="n"/>
      <c r="AV155" s="2891" t="n"/>
      <c r="AW155" s="2891" t="n"/>
      <c r="AX155" s="2891" t="n"/>
      <c r="AY155" s="2891" t="n"/>
      <c r="AZ155" s="2891" t="n"/>
      <c r="BA155" s="37" t="n"/>
      <c r="BB155" s="1031" t="n"/>
      <c r="BC155" s="2975" t="n"/>
      <c r="BD155" s="2891" t="n"/>
      <c r="BE155" s="2891" t="n"/>
      <c r="BF155" s="2891" t="n"/>
      <c r="BG155" s="2891" t="n"/>
      <c r="BH155" s="2891" t="n"/>
      <c r="BI155" s="37" t="n"/>
      <c r="BJ155" s="3058" t="n"/>
      <c r="BK155" s="2975" t="n"/>
      <c r="BL155" s="2891" t="n"/>
      <c r="BM155" s="2891" t="n"/>
      <c r="BN155" s="2891" t="n"/>
      <c r="BO155" s="2891" t="n"/>
      <c r="BP155" s="2891" t="n"/>
      <c r="BQ155" s="2891" t="n"/>
      <c r="BR155" s="37" t="n"/>
      <c r="BS155" s="1031" t="n"/>
      <c r="BT155" s="2975" t="n"/>
      <c r="BU155" s="2891" t="n"/>
      <c r="BV155" s="2891" t="n"/>
      <c r="BW155" s="2891" t="n"/>
      <c r="BX155" s="2891" t="n"/>
      <c r="BY155" s="2891" t="n"/>
      <c r="BZ155" s="37" t="n"/>
      <c r="CA155" s="1031" t="n"/>
      <c r="CB155" s="2975" t="n"/>
      <c r="CC155" s="2891" t="n"/>
      <c r="CD155" s="2891" t="n"/>
      <c r="CE155" s="2891" t="n"/>
      <c r="CF155" s="2891" t="n"/>
      <c r="CG155" s="2891" t="n"/>
      <c r="CH155" s="37" t="n"/>
      <c r="CI155" s="1031" t="n"/>
      <c r="CJ155" s="2975" t="n"/>
      <c r="CK155" s="2891" t="n"/>
      <c r="CL155" s="2891" t="n"/>
      <c r="CM155" s="2891" t="n"/>
      <c r="CN155" s="2891" t="n"/>
      <c r="CO155" s="2891" t="n"/>
      <c r="CP155" s="37" t="n"/>
      <c r="CQ155" s="1031" t="n"/>
      <c r="CR155" s="2891">
        <f>+SUMIF($D$5:$CQ$5,CR$5,$D155:$CQ155)</f>
        <v/>
      </c>
      <c r="CS155" s="2891">
        <f>+SUMIF($D$5:$CQ$5,CS$5,$D155:$CQ155)</f>
        <v/>
      </c>
      <c r="CT155" s="2891">
        <f>SUMIF($D$5:$CQ$5,CT$5,$D155:$CQ155)+SUMIF($D$5:$BI$5,CR$5,$D155:$BI155)</f>
        <v/>
      </c>
      <c r="CU155" s="2891" t="n"/>
      <c r="CV155" s="2891">
        <f>+CR155-CT155</f>
        <v/>
      </c>
      <c r="CW155" s="2891">
        <f>+SUMIF($D$5:$CQ$5,CW$5,$D155:$CQ155)</f>
        <v/>
      </c>
      <c r="CX155" s="441" t="n"/>
      <c r="CY155" s="15" t="n"/>
      <c r="CZ155" s="3245" t="n"/>
      <c r="DA155" s="2891" t="n"/>
      <c r="DB155" s="2891" t="n"/>
      <c r="DC155" s="2891" t="n"/>
      <c r="DD155" s="2891" t="n"/>
      <c r="DE155" s="37" t="n"/>
      <c r="DF155" s="37" t="n"/>
      <c r="DG155" s="37" t="n"/>
      <c r="DH155" s="37">
        <f>(DC155-DD155)/DD155</f>
        <v/>
      </c>
      <c r="DI155" s="3242" t="n"/>
      <c r="DL155" s="2949" t="n"/>
      <c r="DM155" s="2878">
        <f>(CS155-CZ155)*10^6</f>
        <v/>
      </c>
      <c r="DN155" s="2878">
        <f>(CT155-DC155)*10^6</f>
        <v/>
      </c>
      <c r="DO155" s="2878">
        <f>(CW155-DD155)*10^6</f>
        <v/>
      </c>
    </row>
    <row customFormat="1" customHeight="1" ht="15" outlineLevel="1" r="156" s="410">
      <c r="A156" s="414" t="n"/>
      <c r="B156" s="365" t="inlineStr">
        <is>
          <t>Consumer Prepaid</t>
        </is>
      </c>
      <c r="C156" s="2486" t="inlineStr">
        <is>
          <t>CA149</t>
        </is>
      </c>
      <c r="D156" s="3064" t="n"/>
      <c r="E156" s="3064" t="n"/>
      <c r="F156" s="3064" t="n"/>
      <c r="G156" s="3064" t="n"/>
      <c r="H156" s="1958" t="n"/>
      <c r="I156" s="938" t="n"/>
      <c r="J156" s="3064" t="n"/>
      <c r="K156" s="3064" t="n"/>
      <c r="L156" s="3064" t="n"/>
      <c r="M156" s="3064" t="n"/>
      <c r="N156" s="1958" t="n"/>
      <c r="O156" s="3058" t="n"/>
      <c r="P156" s="3064" t="n"/>
      <c r="Q156" s="3064" t="n"/>
      <c r="R156" s="3064" t="n"/>
      <c r="S156" s="3064" t="n"/>
      <c r="T156" s="1958" t="n"/>
      <c r="U156" s="938" t="n"/>
      <c r="V156" s="3064" t="n"/>
      <c r="W156" s="3064" t="n"/>
      <c r="X156" s="3064" t="n"/>
      <c r="Y156" s="3064" t="n"/>
      <c r="Z156" s="3063" t="n"/>
      <c r="AA156" s="3064" t="n"/>
      <c r="AB156" s="1958" t="n"/>
      <c r="AC156" s="938" t="n"/>
      <c r="AD156" s="3064" t="n"/>
      <c r="AE156" s="3064" t="n"/>
      <c r="AF156" s="3064" t="n"/>
      <c r="AG156" s="3064" t="n"/>
      <c r="AH156" s="3063" t="n"/>
      <c r="AI156" s="3064" t="n"/>
      <c r="AJ156" s="1958" t="n"/>
      <c r="AK156" s="938" t="n"/>
      <c r="AL156" s="3064" t="n"/>
      <c r="AM156" s="3064" t="n"/>
      <c r="AN156" s="3064" t="n"/>
      <c r="AO156" s="3064" t="n"/>
      <c r="AP156" s="3064" t="n"/>
      <c r="AQ156" s="3063" t="n"/>
      <c r="AR156" s="3064" t="n"/>
      <c r="AS156" s="1958" t="n"/>
      <c r="AT156" s="3058" t="n"/>
      <c r="AU156" s="3063" t="n"/>
      <c r="AV156" s="3064" t="n"/>
      <c r="AW156" s="3064" t="n"/>
      <c r="AX156" s="3064" t="n"/>
      <c r="AY156" s="3064" t="n"/>
      <c r="AZ156" s="3064" t="n"/>
      <c r="BA156" s="1958" t="n"/>
      <c r="BB156" s="938" t="n"/>
      <c r="BC156" s="3063" t="n"/>
      <c r="BD156" s="3064" t="n"/>
      <c r="BE156" s="3064" t="n"/>
      <c r="BF156" s="3064" t="n"/>
      <c r="BG156" s="3064" t="n"/>
      <c r="BH156" s="3064" t="n"/>
      <c r="BI156" s="1958" t="n"/>
      <c r="BJ156" s="3058" t="n"/>
      <c r="BK156" s="3063" t="n"/>
      <c r="BL156" s="3064" t="n"/>
      <c r="BM156" s="3064" t="n"/>
      <c r="BN156" s="3064" t="n"/>
      <c r="BO156" s="3064" t="n"/>
      <c r="BP156" s="3064" t="n"/>
      <c r="BQ156" s="3064" t="n"/>
      <c r="BR156" s="1958" t="n"/>
      <c r="BS156" s="938" t="n"/>
      <c r="BT156" s="3063" t="n"/>
      <c r="BU156" s="3064" t="n"/>
      <c r="BV156" s="3064" t="n"/>
      <c r="BW156" s="3064" t="n"/>
      <c r="BX156" s="3064" t="n"/>
      <c r="BY156" s="3064" t="n"/>
      <c r="BZ156" s="1958" t="n"/>
      <c r="CA156" s="1031" t="n"/>
      <c r="CB156" s="3063" t="n"/>
      <c r="CC156" s="3064" t="n"/>
      <c r="CD156" s="3064" t="n"/>
      <c r="CE156" s="3064" t="n"/>
      <c r="CF156" s="3064" t="n"/>
      <c r="CG156" s="3064" t="n"/>
      <c r="CH156" s="1958" t="n"/>
      <c r="CI156" s="1031" t="n"/>
      <c r="CJ156" s="3063" t="n"/>
      <c r="CK156" s="3064" t="n"/>
      <c r="CL156" s="3064" t="n"/>
      <c r="CM156" s="3064" t="n"/>
      <c r="CN156" s="3064" t="n"/>
      <c r="CO156" s="3064" t="n"/>
      <c r="CP156" s="1958" t="n"/>
      <c r="CQ156" s="938" t="n"/>
      <c r="CR156" s="3064">
        <f>+SUMIF($D$5:$CQ$5,CR$5,$D156:$CQ156)</f>
        <v/>
      </c>
      <c r="CS156" s="3064">
        <f>+SUMIF($D$5:$CQ$5,CS$5,$D156:$CQ156)</f>
        <v/>
      </c>
      <c r="CT156" s="3064">
        <f>SUMIF($D$5:$CQ$5,CT$5,$D156:$CQ156)+SUMIF($D$5:$BI$5,CR$5,$D156:$BI156)</f>
        <v/>
      </c>
      <c r="CU156" s="3064" t="n"/>
      <c r="CV156" s="3064">
        <f>+CR156-CT156</f>
        <v/>
      </c>
      <c r="CW156" s="3064">
        <f>+SUMIF($D$5:$CQ$5,CW$5,$D156:$CQ156)</f>
        <v/>
      </c>
      <c r="CX156" s="442" t="n"/>
      <c r="CY156" s="15" t="n"/>
      <c r="CZ156" s="3309" t="n"/>
      <c r="DA156" s="3064" t="n"/>
      <c r="DB156" s="3064" t="n"/>
      <c r="DC156" s="3064" t="n"/>
      <c r="DD156" s="3064" t="n"/>
      <c r="DE156" s="1958" t="n"/>
      <c r="DF156" s="1958" t="n"/>
      <c r="DG156" s="1958" t="n"/>
      <c r="DH156" s="1958" t="n"/>
      <c r="DI156" s="3242" t="n"/>
      <c r="DJ156" s="2949" t="n"/>
      <c r="DL156" s="2949" t="n"/>
      <c r="DM156" s="2878">
        <f>(CS156-CZ156)*10^6</f>
        <v/>
      </c>
      <c r="DN156" s="2878">
        <f>(CT156-DC156)*10^6</f>
        <v/>
      </c>
      <c r="DO156" s="2878">
        <f>(CW156-DD156)*10^6</f>
        <v/>
      </c>
    </row>
    <row customFormat="1" customHeight="1" ht="15" outlineLevel="1" r="157" s="410">
      <c r="A157" s="414" t="n"/>
      <c r="B157" s="365" t="inlineStr">
        <is>
          <t>Consumer Postpaid</t>
        </is>
      </c>
      <c r="C157" s="2486" t="inlineStr">
        <is>
          <t>CA150</t>
        </is>
      </c>
      <c r="D157" s="3064" t="n"/>
      <c r="E157" s="3064" t="n"/>
      <c r="F157" s="3064" t="n"/>
      <c r="G157" s="3064" t="n"/>
      <c r="H157" s="1958" t="n"/>
      <c r="I157" s="938" t="n"/>
      <c r="J157" s="3064" t="n"/>
      <c r="K157" s="3064" t="n"/>
      <c r="L157" s="3064" t="n"/>
      <c r="M157" s="3064" t="n"/>
      <c r="N157" s="1958" t="n"/>
      <c r="O157" s="3058" t="n"/>
      <c r="P157" s="3064" t="n"/>
      <c r="Q157" s="3064" t="n"/>
      <c r="R157" s="3064" t="n"/>
      <c r="S157" s="3064" t="n"/>
      <c r="T157" s="1958" t="n"/>
      <c r="U157" s="938" t="n"/>
      <c r="V157" s="3064" t="n"/>
      <c r="W157" s="3064" t="n"/>
      <c r="X157" s="3064" t="n"/>
      <c r="Y157" s="3064" t="n"/>
      <c r="Z157" s="3063" t="n"/>
      <c r="AA157" s="3064" t="n"/>
      <c r="AB157" s="1958" t="n"/>
      <c r="AC157" s="938" t="n"/>
      <c r="AD157" s="3064" t="n"/>
      <c r="AE157" s="3064" t="n"/>
      <c r="AF157" s="3064" t="n"/>
      <c r="AG157" s="3064" t="n"/>
      <c r="AH157" s="3063" t="n"/>
      <c r="AI157" s="3064" t="n"/>
      <c r="AJ157" s="1958" t="n"/>
      <c r="AK157" s="938" t="n"/>
      <c r="AL157" s="3064" t="n"/>
      <c r="AM157" s="3064" t="n"/>
      <c r="AN157" s="3064" t="n"/>
      <c r="AO157" s="3064" t="n"/>
      <c r="AP157" s="3064" t="n"/>
      <c r="AQ157" s="3063" t="n"/>
      <c r="AR157" s="3064" t="n"/>
      <c r="AS157" s="1958" t="n"/>
      <c r="AT157" s="3058" t="n"/>
      <c r="AU157" s="3063" t="n"/>
      <c r="AV157" s="3064" t="n"/>
      <c r="AW157" s="3064" t="n"/>
      <c r="AX157" s="3064" t="n"/>
      <c r="AY157" s="3064" t="n"/>
      <c r="AZ157" s="3064" t="n"/>
      <c r="BA157" s="1958" t="n"/>
      <c r="BB157" s="938" t="n"/>
      <c r="BC157" s="3063" t="n"/>
      <c r="BD157" s="3064" t="n"/>
      <c r="BE157" s="3064" t="n"/>
      <c r="BF157" s="3064" t="n"/>
      <c r="BG157" s="3064" t="n"/>
      <c r="BH157" s="3064" t="n"/>
      <c r="BI157" s="1958" t="n"/>
      <c r="BJ157" s="3058" t="n"/>
      <c r="BK157" s="3063" t="n"/>
      <c r="BL157" s="3064" t="n"/>
      <c r="BM157" s="3064" t="n"/>
      <c r="BN157" s="3064" t="n"/>
      <c r="BO157" s="3064" t="n"/>
      <c r="BP157" s="3064" t="n"/>
      <c r="BQ157" s="3064" t="n"/>
      <c r="BR157" s="1958" t="n"/>
      <c r="BS157" s="938" t="n"/>
      <c r="BT157" s="3063" t="n"/>
      <c r="BU157" s="3064" t="n"/>
      <c r="BV157" s="3064" t="n"/>
      <c r="BW157" s="3064" t="n"/>
      <c r="BX157" s="3064" t="n"/>
      <c r="BY157" s="3064" t="n"/>
      <c r="BZ157" s="1958" t="n"/>
      <c r="CA157" s="1031" t="n"/>
      <c r="CB157" s="3063" t="n"/>
      <c r="CC157" s="3064" t="n"/>
      <c r="CD157" s="3064" t="n"/>
      <c r="CE157" s="3064" t="n"/>
      <c r="CF157" s="3064" t="n"/>
      <c r="CG157" s="3064" t="n"/>
      <c r="CH157" s="1958" t="n"/>
      <c r="CI157" s="1031" t="n"/>
      <c r="CJ157" s="3063" t="n"/>
      <c r="CK157" s="3064" t="n"/>
      <c r="CL157" s="3064" t="n"/>
      <c r="CM157" s="3064" t="n"/>
      <c r="CN157" s="3064" t="n"/>
      <c r="CO157" s="3064" t="n"/>
      <c r="CP157" s="1958" t="n"/>
      <c r="CQ157" s="938" t="n"/>
      <c r="CR157" s="3064">
        <f>+SUMIF($D$5:$CQ$5,CR$5,$D157:$CQ157)</f>
        <v/>
      </c>
      <c r="CS157" s="3064">
        <f>+SUMIF($D$5:$CQ$5,CS$5,$D157:$CQ157)</f>
        <v/>
      </c>
      <c r="CT157" s="3064">
        <f>SUMIF($D$5:$CQ$5,CT$5,$D157:$CQ157)+SUMIF($D$5:$BI$5,CR$5,$D157:$BI157)</f>
        <v/>
      </c>
      <c r="CU157" s="3064" t="n"/>
      <c r="CV157" s="3064">
        <f>+CR157-CT157</f>
        <v/>
      </c>
      <c r="CW157" s="3064">
        <f>+SUMIF($D$5:$CQ$5,CW$5,$D157:$CQ157)</f>
        <v/>
      </c>
      <c r="CX157" s="442" t="n"/>
      <c r="CY157" s="15" t="n"/>
      <c r="CZ157" s="3309" t="n"/>
      <c r="DA157" s="3064" t="n"/>
      <c r="DB157" s="3064" t="n"/>
      <c r="DC157" s="3064" t="n"/>
      <c r="DD157" s="3064" t="n"/>
      <c r="DE157" s="1958" t="n"/>
      <c r="DF157" s="1958" t="n"/>
      <c r="DG157" s="1958" t="n"/>
      <c r="DH157" s="1958" t="n"/>
      <c r="DI157" s="3242" t="n"/>
      <c r="DJ157" s="2949" t="n"/>
      <c r="DL157" s="2949" t="n"/>
      <c r="DM157" s="2878">
        <f>(CS157-CZ157)*10^6</f>
        <v/>
      </c>
      <c r="DN157" s="2878">
        <f>(CT157-DC157)*10^6</f>
        <v/>
      </c>
      <c r="DO157" s="2878">
        <f>(CW157-DD157)*10^6</f>
        <v/>
      </c>
    </row>
    <row customFormat="1" customHeight="1" ht="15" outlineLevel="1" r="158" s="410">
      <c r="A158" s="414" t="n"/>
      <c r="B158" s="365" t="inlineStr">
        <is>
          <t>Business Postpaid</t>
        </is>
      </c>
      <c r="C158" s="2486" t="inlineStr">
        <is>
          <t>CA151</t>
        </is>
      </c>
      <c r="D158" s="3064" t="n"/>
      <c r="E158" s="3064" t="n"/>
      <c r="F158" s="3064" t="n"/>
      <c r="G158" s="3064" t="n"/>
      <c r="H158" s="1958" t="n"/>
      <c r="I158" s="938" t="n"/>
      <c r="J158" s="3064" t="n"/>
      <c r="K158" s="3064" t="n"/>
      <c r="L158" s="3064" t="n"/>
      <c r="M158" s="3064" t="n"/>
      <c r="N158" s="1958" t="n"/>
      <c r="O158" s="3058" t="n"/>
      <c r="P158" s="3064" t="n"/>
      <c r="Q158" s="3064" t="n"/>
      <c r="R158" s="3064" t="n"/>
      <c r="S158" s="3064" t="n"/>
      <c r="T158" s="1958" t="n"/>
      <c r="U158" s="938" t="n"/>
      <c r="V158" s="3064" t="n"/>
      <c r="W158" s="3064" t="n"/>
      <c r="X158" s="3064" t="n"/>
      <c r="Y158" s="3064" t="n"/>
      <c r="Z158" s="3063" t="n"/>
      <c r="AA158" s="3064" t="n"/>
      <c r="AB158" s="1958" t="n"/>
      <c r="AC158" s="938" t="n"/>
      <c r="AD158" s="3064" t="n"/>
      <c r="AE158" s="3064" t="n"/>
      <c r="AF158" s="3064" t="n"/>
      <c r="AG158" s="3064" t="n"/>
      <c r="AH158" s="3063" t="n"/>
      <c r="AI158" s="3064" t="n"/>
      <c r="AJ158" s="1958" t="n"/>
      <c r="AK158" s="938" t="n"/>
      <c r="AL158" s="3064" t="n"/>
      <c r="AM158" s="3064" t="n"/>
      <c r="AN158" s="3064" t="n"/>
      <c r="AO158" s="3064" t="n"/>
      <c r="AP158" s="3064" t="n"/>
      <c r="AQ158" s="3063" t="n"/>
      <c r="AR158" s="3064" t="n"/>
      <c r="AS158" s="1958" t="n"/>
      <c r="AT158" s="3058" t="n"/>
      <c r="AU158" s="3063" t="n"/>
      <c r="AV158" s="3064" t="n"/>
      <c r="AW158" s="3064" t="n"/>
      <c r="AX158" s="3064" t="n"/>
      <c r="AY158" s="3064" t="n"/>
      <c r="AZ158" s="3064" t="n"/>
      <c r="BA158" s="1958" t="n"/>
      <c r="BB158" s="938" t="n"/>
      <c r="BC158" s="3063" t="n"/>
      <c r="BD158" s="3064" t="n"/>
      <c r="BE158" s="3064" t="n"/>
      <c r="BF158" s="3064" t="n"/>
      <c r="BG158" s="3064" t="n"/>
      <c r="BH158" s="3064" t="n"/>
      <c r="BI158" s="1958" t="n"/>
      <c r="BJ158" s="3058" t="n"/>
      <c r="BK158" s="3063" t="n"/>
      <c r="BL158" s="3064" t="n"/>
      <c r="BM158" s="3064" t="n"/>
      <c r="BN158" s="3064" t="n"/>
      <c r="BO158" s="3064" t="n"/>
      <c r="BP158" s="3064" t="n"/>
      <c r="BQ158" s="3064" t="n"/>
      <c r="BR158" s="1958" t="n"/>
      <c r="BS158" s="938" t="n"/>
      <c r="BT158" s="3063" t="n"/>
      <c r="BU158" s="3064" t="n"/>
      <c r="BV158" s="3064" t="n"/>
      <c r="BW158" s="3064" t="n"/>
      <c r="BX158" s="3064" t="n"/>
      <c r="BY158" s="3064" t="n"/>
      <c r="BZ158" s="1958" t="n"/>
      <c r="CA158" s="1031" t="n"/>
      <c r="CB158" s="3063" t="n"/>
      <c r="CC158" s="3064" t="n"/>
      <c r="CD158" s="3064" t="n"/>
      <c r="CE158" s="3064" t="n"/>
      <c r="CF158" s="3064" t="n"/>
      <c r="CG158" s="3064" t="n"/>
      <c r="CH158" s="1958" t="n"/>
      <c r="CI158" s="1031" t="n"/>
      <c r="CJ158" s="3063" t="n"/>
      <c r="CK158" s="3064" t="n"/>
      <c r="CL158" s="3064" t="n"/>
      <c r="CM158" s="3064" t="n"/>
      <c r="CN158" s="3064" t="n"/>
      <c r="CO158" s="3064" t="n"/>
      <c r="CP158" s="1958" t="n"/>
      <c r="CQ158" s="938" t="n"/>
      <c r="CR158" s="3064">
        <f>+SUMIF($D$5:$CQ$5,CR$5,$D158:$CQ158)</f>
        <v/>
      </c>
      <c r="CS158" s="3064">
        <f>+SUMIF($D$5:$CQ$5,CS$5,$D158:$CQ158)</f>
        <v/>
      </c>
      <c r="CT158" s="3064">
        <f>SUMIF($D$5:$CQ$5,CT$5,$D158:$CQ158)+SUMIF($D$5:$BI$5,CR$5,$D158:$BI158)</f>
        <v/>
      </c>
      <c r="CU158" s="3064" t="n"/>
      <c r="CV158" s="3064">
        <f>+CR158-CT158</f>
        <v/>
      </c>
      <c r="CW158" s="3064">
        <f>+SUMIF($D$5:$CQ$5,CW$5,$D158:$CQ158)</f>
        <v/>
      </c>
      <c r="CX158" s="442" t="n"/>
      <c r="CY158" s="15" t="n"/>
      <c r="CZ158" s="3309" t="n"/>
      <c r="DA158" s="3064" t="n"/>
      <c r="DB158" s="3064" t="n"/>
      <c r="DC158" s="3064" t="n"/>
      <c r="DD158" s="3064" t="n"/>
      <c r="DE158" s="1958" t="n"/>
      <c r="DF158" s="1958" t="n"/>
      <c r="DG158" s="1958" t="n"/>
      <c r="DH158" s="1958" t="n"/>
      <c r="DI158" s="3242" t="n"/>
      <c r="DJ158" s="2949" t="n"/>
      <c r="DL158" s="2949" t="n"/>
      <c r="DM158" s="2878">
        <f>(CS158-CZ158)*10^6</f>
        <v/>
      </c>
      <c r="DN158" s="2878">
        <f>(CT158-DC158)*10^6</f>
        <v/>
      </c>
      <c r="DO158" s="2878">
        <f>(CW158-DD158)*10^6</f>
        <v/>
      </c>
    </row>
    <row customFormat="1" customHeight="1" ht="15" outlineLevel="1" r="159" s="410">
      <c r="A159" s="414" t="n"/>
      <c r="B159" s="365" t="inlineStr">
        <is>
          <t>Business Prepaid</t>
        </is>
      </c>
      <c r="C159" s="2486" t="inlineStr">
        <is>
          <t>CA152</t>
        </is>
      </c>
      <c r="D159" s="3064" t="n"/>
      <c r="E159" s="3064" t="n"/>
      <c r="F159" s="3064" t="n"/>
      <c r="G159" s="3064" t="n"/>
      <c r="H159" s="1958" t="n"/>
      <c r="I159" s="938" t="n"/>
      <c r="J159" s="3064" t="n"/>
      <c r="K159" s="3064" t="n"/>
      <c r="L159" s="3064" t="n"/>
      <c r="M159" s="3064" t="n"/>
      <c r="N159" s="1958" t="n"/>
      <c r="O159" s="3058" t="n"/>
      <c r="P159" s="3064" t="n"/>
      <c r="Q159" s="3064" t="n"/>
      <c r="R159" s="3064" t="n"/>
      <c r="S159" s="3064" t="n"/>
      <c r="T159" s="1958" t="n"/>
      <c r="U159" s="938" t="n"/>
      <c r="V159" s="3064" t="n"/>
      <c r="W159" s="3064" t="n"/>
      <c r="X159" s="3064" t="n"/>
      <c r="Y159" s="3064" t="n"/>
      <c r="Z159" s="3063" t="n"/>
      <c r="AA159" s="3064" t="n"/>
      <c r="AB159" s="1958" t="n"/>
      <c r="AC159" s="938" t="n"/>
      <c r="AD159" s="3064" t="n"/>
      <c r="AE159" s="3064" t="n"/>
      <c r="AF159" s="3064" t="n"/>
      <c r="AG159" s="3064" t="n"/>
      <c r="AH159" s="3063" t="n"/>
      <c r="AI159" s="3064" t="n"/>
      <c r="AJ159" s="1958" t="n"/>
      <c r="AK159" s="938" t="n"/>
      <c r="AL159" s="3064" t="n"/>
      <c r="AM159" s="3064" t="n"/>
      <c r="AN159" s="3064" t="n"/>
      <c r="AO159" s="3064" t="n"/>
      <c r="AP159" s="3064" t="n"/>
      <c r="AQ159" s="3063" t="n"/>
      <c r="AR159" s="3064" t="n"/>
      <c r="AS159" s="1958" t="n"/>
      <c r="AT159" s="3058" t="n"/>
      <c r="AU159" s="3063" t="n"/>
      <c r="AV159" s="3064" t="n"/>
      <c r="AW159" s="3064" t="n"/>
      <c r="AX159" s="3064" t="n"/>
      <c r="AY159" s="3064" t="n"/>
      <c r="AZ159" s="3064" t="n"/>
      <c r="BA159" s="1958" t="n"/>
      <c r="BB159" s="938" t="n"/>
      <c r="BC159" s="3063" t="n"/>
      <c r="BD159" s="3064" t="n"/>
      <c r="BE159" s="3064" t="n"/>
      <c r="BF159" s="3064" t="n"/>
      <c r="BG159" s="3064" t="n"/>
      <c r="BH159" s="3064" t="n"/>
      <c r="BI159" s="1958" t="n"/>
      <c r="BJ159" s="3058" t="n"/>
      <c r="BK159" s="3063" t="n"/>
      <c r="BL159" s="3064" t="n"/>
      <c r="BM159" s="3064" t="n"/>
      <c r="BN159" s="3064" t="n"/>
      <c r="BO159" s="3064" t="n"/>
      <c r="BP159" s="3064" t="n"/>
      <c r="BQ159" s="3064" t="n"/>
      <c r="BR159" s="1958" t="n"/>
      <c r="BS159" s="938" t="n"/>
      <c r="BT159" s="3063" t="n"/>
      <c r="BU159" s="3064" t="n"/>
      <c r="BV159" s="3064" t="n"/>
      <c r="BW159" s="3064" t="n"/>
      <c r="BX159" s="3064" t="n"/>
      <c r="BY159" s="3064" t="n"/>
      <c r="BZ159" s="1958" t="n"/>
      <c r="CA159" s="1031" t="n"/>
      <c r="CB159" s="3063" t="n"/>
      <c r="CC159" s="3064" t="n"/>
      <c r="CD159" s="3064" t="n"/>
      <c r="CE159" s="3064" t="n"/>
      <c r="CF159" s="3064" t="n"/>
      <c r="CG159" s="3064" t="n"/>
      <c r="CH159" s="1958" t="n"/>
      <c r="CI159" s="1031" t="n"/>
      <c r="CJ159" s="3063" t="n"/>
      <c r="CK159" s="3064" t="n"/>
      <c r="CL159" s="3064" t="n"/>
      <c r="CM159" s="3064" t="n"/>
      <c r="CN159" s="3064" t="n"/>
      <c r="CO159" s="3064" t="n"/>
      <c r="CP159" s="1958" t="n"/>
      <c r="CQ159" s="938" t="n"/>
      <c r="CR159" s="3064">
        <f>+SUMIF($D$5:$CQ$5,CR$5,$D159:$CQ159)</f>
        <v/>
      </c>
      <c r="CS159" s="3064">
        <f>+SUMIF($D$5:$CQ$5,CS$5,$D159:$CQ159)</f>
        <v/>
      </c>
      <c r="CT159" s="3064">
        <f>SUMIF($D$5:$CQ$5,CT$5,$D159:$CQ159)+SUMIF($D$5:$BI$5,CR$5,$D159:$BI159)</f>
        <v/>
      </c>
      <c r="CU159" s="3064" t="n"/>
      <c r="CV159" s="3064">
        <f>+CR159-CT159</f>
        <v/>
      </c>
      <c r="CW159" s="3064">
        <f>+SUMIF($D$5:$CQ$5,CW$5,$D159:$CQ159)</f>
        <v/>
      </c>
      <c r="CX159" s="442" t="n"/>
      <c r="CY159" s="15" t="n"/>
      <c r="CZ159" s="3309" t="n"/>
      <c r="DA159" s="3064" t="n"/>
      <c r="DB159" s="3064" t="n"/>
      <c r="DC159" s="3064" t="n"/>
      <c r="DD159" s="3064" t="n"/>
      <c r="DE159" s="1958" t="n"/>
      <c r="DF159" s="1958" t="n"/>
      <c r="DG159" s="1958" t="n"/>
      <c r="DH159" s="1958" t="n"/>
      <c r="DI159" s="3242" t="n"/>
      <c r="DJ159" s="2949" t="n"/>
      <c r="DL159" s="2949" t="n"/>
      <c r="DM159" s="2878">
        <f>(CS159-CZ159)*10^6</f>
        <v/>
      </c>
      <c r="DN159" s="2878">
        <f>(CT159-DC159)*10^6</f>
        <v/>
      </c>
      <c r="DO159" s="2878">
        <f>(CW159-DD159)*10^6</f>
        <v/>
      </c>
    </row>
    <row customHeight="1" hidden="1" ht="15" r="160" s="3">
      <c r="A160" s="140" t="n"/>
      <c r="B160" s="141" t="inlineStr">
        <is>
          <t>BTSA, BBCOM &amp; LIBERCOM</t>
        </is>
      </c>
      <c r="C160" s="2486" t="inlineStr">
        <is>
          <t>CA153</t>
        </is>
      </c>
      <c r="D160" s="2891" t="n"/>
      <c r="E160" s="2891" t="n"/>
      <c r="F160" s="2891" t="n"/>
      <c r="G160" s="2891" t="n"/>
      <c r="H160" s="37" t="n"/>
      <c r="I160" s="1031" t="n"/>
      <c r="J160" s="2891" t="n"/>
      <c r="K160" s="2891" t="n"/>
      <c r="L160" s="2891" t="n"/>
      <c r="M160" s="2891" t="n"/>
      <c r="N160" s="37" t="n"/>
      <c r="O160" s="3058" t="n"/>
      <c r="P160" s="2891" t="n"/>
      <c r="Q160" s="2891" t="n"/>
      <c r="R160" s="2891" t="n"/>
      <c r="S160" s="2891" t="n"/>
      <c r="T160" s="37" t="n"/>
      <c r="U160" s="1031" t="n"/>
      <c r="V160" s="2891" t="n"/>
      <c r="W160" s="2891" t="n"/>
      <c r="X160" s="2891" t="n"/>
      <c r="Y160" s="2891" t="n"/>
      <c r="Z160" s="2975" t="n"/>
      <c r="AA160" s="2891" t="n"/>
      <c r="AB160" s="37" t="n"/>
      <c r="AC160" s="1031" t="n"/>
      <c r="AD160" s="2891" t="n"/>
      <c r="AE160" s="2891" t="n"/>
      <c r="AF160" s="2891" t="n"/>
      <c r="AG160" s="2891" t="n"/>
      <c r="AH160" s="2975" t="n"/>
      <c r="AI160" s="2891" t="n"/>
      <c r="AJ160" s="37" t="n"/>
      <c r="AK160" s="1031" t="n"/>
      <c r="AL160" s="2891" t="n"/>
      <c r="AM160" s="2891" t="n"/>
      <c r="AN160" s="2891" t="n"/>
      <c r="AO160" s="2891" t="n"/>
      <c r="AP160" s="2891" t="n"/>
      <c r="AQ160" s="2975" t="n"/>
      <c r="AR160" s="2891" t="n"/>
      <c r="AS160" s="37" t="n"/>
      <c r="AT160" s="3058" t="n"/>
      <c r="AU160" s="2975" t="n"/>
      <c r="AV160" s="2891" t="n"/>
      <c r="AW160" s="2891" t="n"/>
      <c r="AX160" s="2891" t="n"/>
      <c r="AY160" s="2891" t="n"/>
      <c r="AZ160" s="2891" t="n"/>
      <c r="BA160" s="37" t="n"/>
      <c r="BB160" s="1031" t="n"/>
      <c r="BC160" s="2975" t="n"/>
      <c r="BD160" s="2891" t="n"/>
      <c r="BE160" s="2891" t="n"/>
      <c r="BF160" s="2891" t="n"/>
      <c r="BG160" s="2891" t="n"/>
      <c r="BH160" s="2891" t="n"/>
      <c r="BI160" s="37" t="n"/>
      <c r="BJ160" s="3058" t="n"/>
      <c r="BK160" s="2975" t="n"/>
      <c r="BL160" s="2891" t="n"/>
      <c r="BM160" s="2891" t="n"/>
      <c r="BN160" s="2891" t="n"/>
      <c r="BO160" s="2891" t="n"/>
      <c r="BP160" s="2891" t="n"/>
      <c r="BQ160" s="2891" t="n"/>
      <c r="BR160" s="37" t="n"/>
      <c r="BS160" s="1031" t="n"/>
      <c r="BT160" s="2975" t="n"/>
      <c r="BU160" s="2891" t="n"/>
      <c r="BV160" s="2891" t="n"/>
      <c r="BW160" s="2891" t="n"/>
      <c r="BX160" s="2891" t="n"/>
      <c r="BY160" s="2891" t="n"/>
      <c r="BZ160" s="37" t="n"/>
      <c r="CA160" s="1031" t="n"/>
      <c r="CB160" s="2975" t="n"/>
      <c r="CC160" s="2891" t="n"/>
      <c r="CD160" s="2891" t="n"/>
      <c r="CE160" s="2891" t="n"/>
      <c r="CF160" s="2891" t="n"/>
      <c r="CG160" s="2891" t="n"/>
      <c r="CH160" s="37" t="n"/>
      <c r="CI160" s="1031" t="n"/>
      <c r="CJ160" s="2975" t="n"/>
      <c r="CK160" s="2891" t="n"/>
      <c r="CL160" s="2891" t="n"/>
      <c r="CM160" s="2891" t="n"/>
      <c r="CN160" s="2891" t="n"/>
      <c r="CO160" s="2891" t="n"/>
      <c r="CP160" s="37" t="n"/>
      <c r="CQ160" s="1031" t="n"/>
      <c r="CR160" s="2891">
        <f>+SUMIF($D$5:$CQ$5,CR$5,$D160:$CQ160)</f>
        <v/>
      </c>
      <c r="CS160" s="2891">
        <f>+SUMIF($D$5:$CQ$5,CS$5,$D160:$CQ160)</f>
        <v/>
      </c>
      <c r="CT160" s="2891">
        <f>SUMIF($D$5:$CQ$5,CT$5,$D160:$CQ160)+SUMIF($D$5:$BI$5,CR$5,$D160:$BI160)</f>
        <v/>
      </c>
      <c r="CU160" s="2891">
        <f>+CR160-CS160</f>
        <v/>
      </c>
      <c r="CV160" s="2891">
        <f>+CR160-CT160</f>
        <v/>
      </c>
      <c r="CW160" s="2891">
        <f>+SUMIF($D$5:$CQ$5,CW$5,$D160:$CQ160)</f>
        <v/>
      </c>
      <c r="CX160" s="441">
        <f>+CR160/CW160-1</f>
        <v/>
      </c>
      <c r="CY160" s="15" t="n"/>
      <c r="CZ160" s="3245" t="n"/>
      <c r="DA160" s="2891" t="n"/>
      <c r="DB160" s="2891" t="n"/>
      <c r="DC160" s="2891" t="n"/>
      <c r="DD160" s="2891" t="n"/>
      <c r="DE160" s="37">
        <f>(CZ160-DD160)/DD160</f>
        <v/>
      </c>
      <c r="DF160" s="37">
        <f>(DA160-DD160)/DD160</f>
        <v/>
      </c>
      <c r="DG160" s="37">
        <f>(DB160-DD160)/DD160</f>
        <v/>
      </c>
      <c r="DH160" s="37">
        <f>(DC160-DD160)/DD160</f>
        <v/>
      </c>
      <c r="DI160" s="3242" t="n"/>
      <c r="DL160" s="2949" t="n"/>
      <c r="DM160" s="2878">
        <f>(CS160-CZ160)*10^6</f>
        <v/>
      </c>
      <c r="DN160" s="2878">
        <f>(CT160-DC160)*10^6</f>
        <v/>
      </c>
      <c r="DO160" s="2878">
        <f>(CW160-DD160)*10^6</f>
        <v/>
      </c>
    </row>
    <row customFormat="1" customHeight="1" ht="15" outlineLevel="1" r="161" s="410">
      <c r="A161" s="414" t="n"/>
      <c r="B161" s="365" t="inlineStr">
        <is>
          <t>Consumer Prepaid</t>
        </is>
      </c>
      <c r="C161" s="2486" t="inlineStr">
        <is>
          <t>CA154</t>
        </is>
      </c>
      <c r="D161" s="3064" t="n"/>
      <c r="E161" s="3294" t="n"/>
      <c r="F161" s="3064" t="n"/>
      <c r="G161" s="3064" t="n"/>
      <c r="H161" s="1958" t="n"/>
      <c r="I161" s="938" t="n"/>
      <c r="J161" s="3064" t="n"/>
      <c r="K161" s="3294" t="n"/>
      <c r="L161" s="3064" t="n"/>
      <c r="M161" s="3064" t="n"/>
      <c r="N161" s="1958" t="n"/>
      <c r="O161" s="3058" t="n"/>
      <c r="P161" s="3064" t="n"/>
      <c r="Q161" s="3294" t="n"/>
      <c r="R161" s="3064" t="n"/>
      <c r="S161" s="3064" t="n"/>
      <c r="T161" s="1958" t="n"/>
      <c r="U161" s="938" t="n"/>
      <c r="V161" s="3064" t="n"/>
      <c r="W161" s="3294" t="n"/>
      <c r="X161" s="3294" t="n"/>
      <c r="Y161" s="3064" t="n"/>
      <c r="Z161" s="3063" t="n"/>
      <c r="AA161" s="3064" t="n"/>
      <c r="AB161" s="1958" t="n"/>
      <c r="AC161" s="938" t="n"/>
      <c r="AD161" s="3064" t="n"/>
      <c r="AE161" s="3294" t="n"/>
      <c r="AF161" s="3294" t="n"/>
      <c r="AG161" s="3064" t="n"/>
      <c r="AH161" s="3063" t="n"/>
      <c r="AI161" s="3064" t="n"/>
      <c r="AJ161" s="1958" t="n"/>
      <c r="AK161" s="938" t="n"/>
      <c r="AL161" s="3064" t="n"/>
      <c r="AM161" s="3294" t="n"/>
      <c r="AN161" s="3294" t="n"/>
      <c r="AO161" s="3294" t="n"/>
      <c r="AP161" s="3064" t="n"/>
      <c r="AQ161" s="3063" t="n"/>
      <c r="AR161" s="3064" t="n"/>
      <c r="AS161" s="1958" t="n"/>
      <c r="AT161" s="3058" t="n"/>
      <c r="AU161" s="3063" t="n"/>
      <c r="AV161" s="3294" t="n"/>
      <c r="AW161" s="3294" t="n"/>
      <c r="AX161" s="3064" t="n"/>
      <c r="AY161" s="3064" t="n"/>
      <c r="AZ161" s="3064" t="n"/>
      <c r="BA161" s="1958" t="n"/>
      <c r="BB161" s="938" t="n"/>
      <c r="BC161" s="3063" t="n"/>
      <c r="BD161" s="3294" t="n"/>
      <c r="BE161" s="3294" t="n"/>
      <c r="BF161" s="3064" t="n"/>
      <c r="BG161" s="3064" t="n"/>
      <c r="BH161" s="3064" t="n"/>
      <c r="BI161" s="1958" t="n"/>
      <c r="BJ161" s="3058" t="n"/>
      <c r="BK161" s="3063" t="n"/>
      <c r="BL161" s="3294" t="n"/>
      <c r="BM161" s="3294" t="n"/>
      <c r="BN161" s="3294" t="n"/>
      <c r="BO161" s="3064" t="n"/>
      <c r="BP161" s="3064" t="n"/>
      <c r="BQ161" s="3064" t="n"/>
      <c r="BR161" s="1958" t="n"/>
      <c r="BS161" s="938" t="n"/>
      <c r="BT161" s="3063" t="n"/>
      <c r="BU161" s="3294" t="n"/>
      <c r="BV161" s="3294" t="n"/>
      <c r="BW161" s="3064" t="n"/>
      <c r="BX161" s="3064" t="n"/>
      <c r="BY161" s="3064" t="n"/>
      <c r="BZ161" s="1958" t="n"/>
      <c r="CA161" s="1031" t="n"/>
      <c r="CB161" s="3063" t="n"/>
      <c r="CC161" s="3294" t="n"/>
      <c r="CD161" s="3294" t="n"/>
      <c r="CE161" s="3064" t="n"/>
      <c r="CF161" s="3064" t="n"/>
      <c r="CG161" s="3064" t="n"/>
      <c r="CH161" s="1958" t="n"/>
      <c r="CI161" s="1031" t="n"/>
      <c r="CJ161" s="3063" t="n"/>
      <c r="CK161" s="3294" t="n"/>
      <c r="CL161" s="3294" t="n"/>
      <c r="CM161" s="3064" t="n"/>
      <c r="CN161" s="3064" t="n"/>
      <c r="CO161" s="3064" t="n"/>
      <c r="CP161" s="1958" t="n"/>
      <c r="CQ161" s="938" t="n"/>
      <c r="CR161" s="3064">
        <f>+SUMIF($D$5:$CQ$5,CR$5,$D161:$CQ161)</f>
        <v/>
      </c>
      <c r="CS161" s="3064">
        <f>+SUMIF($D$5:$CQ$5,CS$5,$D161:$CQ161)</f>
        <v/>
      </c>
      <c r="CT161" s="3064">
        <f>SUMIF($D$5:$CQ$5,CT$5,$D161:$CQ161)+SUMIF($D$5:$BI$5,CR$5,$D161:$BI161)</f>
        <v/>
      </c>
      <c r="CU161" s="3064">
        <f>+CR161-CS161</f>
        <v/>
      </c>
      <c r="CV161" s="3064">
        <f>+CR161-CT161</f>
        <v/>
      </c>
      <c r="CW161" s="3064">
        <f>+SUMIF($D$5:$CQ$5,CW$5,$D161:$CQ161)</f>
        <v/>
      </c>
      <c r="CX161" s="442">
        <f>+CR161/CW161-1</f>
        <v/>
      </c>
      <c r="CY161" s="15" t="n"/>
      <c r="CZ161" s="3296" t="n"/>
      <c r="DA161" s="3294" t="n"/>
      <c r="DB161" s="3294" t="n"/>
      <c r="DC161" s="3294" t="n"/>
      <c r="DD161" s="3064" t="n"/>
      <c r="DE161" s="1958">
        <f>(CZ161-DD161)/DD161</f>
        <v/>
      </c>
      <c r="DF161" s="1958">
        <f>(DA161-DD161)/DD161</f>
        <v/>
      </c>
      <c r="DG161" s="1958">
        <f>(DB161-DD161)/DD161</f>
        <v/>
      </c>
      <c r="DH161" s="1958">
        <f>(DC161-DD161)/DD161</f>
        <v/>
      </c>
      <c r="DI161" s="3242" t="n"/>
      <c r="DJ161" s="2949" t="n"/>
      <c r="DL161" s="2949" t="n"/>
      <c r="DM161" s="2878">
        <f>(CS161-CZ161)*10^6</f>
        <v/>
      </c>
      <c r="DN161" s="2878">
        <f>(CT161-DC161)*10^6</f>
        <v/>
      </c>
      <c r="DO161" s="2878">
        <f>(CW161-DD161)*10^6</f>
        <v/>
      </c>
    </row>
    <row customFormat="1" customHeight="1" ht="15" outlineLevel="1" r="162" s="410">
      <c r="A162" s="414" t="n"/>
      <c r="B162" s="365" t="inlineStr">
        <is>
          <t>Consumer Postpaid</t>
        </is>
      </c>
      <c r="C162" s="2486" t="inlineStr">
        <is>
          <t>CA155</t>
        </is>
      </c>
      <c r="D162" s="3064" t="n"/>
      <c r="E162" s="3064" t="n"/>
      <c r="F162" s="3064" t="n"/>
      <c r="G162" s="3064" t="n"/>
      <c r="H162" s="1958" t="n"/>
      <c r="I162" s="938" t="n"/>
      <c r="J162" s="3064" t="n"/>
      <c r="K162" s="3064" t="n"/>
      <c r="L162" s="3064" t="n"/>
      <c r="M162" s="3064" t="n"/>
      <c r="N162" s="1958" t="n"/>
      <c r="O162" s="3058" t="n"/>
      <c r="P162" s="3064" t="n"/>
      <c r="Q162" s="3064" t="n"/>
      <c r="R162" s="3064" t="n"/>
      <c r="S162" s="3064" t="n"/>
      <c r="T162" s="1958" t="n"/>
      <c r="U162" s="938" t="n"/>
      <c r="V162" s="3064" t="n"/>
      <c r="W162" s="3064" t="n"/>
      <c r="X162" s="3064" t="n"/>
      <c r="Y162" s="3064" t="n"/>
      <c r="Z162" s="3063" t="n"/>
      <c r="AA162" s="3064" t="n"/>
      <c r="AB162" s="1958" t="n"/>
      <c r="AC162" s="938" t="n"/>
      <c r="AD162" s="3064" t="n"/>
      <c r="AE162" s="3064" t="n"/>
      <c r="AF162" s="3064" t="n"/>
      <c r="AG162" s="3064" t="n"/>
      <c r="AH162" s="3063" t="n"/>
      <c r="AI162" s="3064" t="n"/>
      <c r="AJ162" s="1958" t="n"/>
      <c r="AK162" s="938" t="n"/>
      <c r="AL162" s="3064" t="n"/>
      <c r="AM162" s="3064" t="n"/>
      <c r="AN162" s="3064" t="n"/>
      <c r="AO162" s="3064" t="n"/>
      <c r="AP162" s="3064" t="n"/>
      <c r="AQ162" s="3063" t="n"/>
      <c r="AR162" s="3064" t="n"/>
      <c r="AS162" s="1958" t="n"/>
      <c r="AT162" s="3058" t="n"/>
      <c r="AU162" s="3063" t="n"/>
      <c r="AV162" s="3064" t="n"/>
      <c r="AW162" s="3064" t="n"/>
      <c r="AX162" s="3064" t="n"/>
      <c r="AY162" s="3064" t="n"/>
      <c r="AZ162" s="3064" t="n"/>
      <c r="BA162" s="1958" t="n"/>
      <c r="BB162" s="938" t="n"/>
      <c r="BC162" s="3063" t="n"/>
      <c r="BD162" s="3064" t="n"/>
      <c r="BE162" s="3064" t="n"/>
      <c r="BF162" s="3064" t="n"/>
      <c r="BG162" s="3064" t="n"/>
      <c r="BH162" s="3064" t="n"/>
      <c r="BI162" s="1958" t="n"/>
      <c r="BJ162" s="3058" t="n"/>
      <c r="BK162" s="3063" t="n"/>
      <c r="BL162" s="3064" t="n"/>
      <c r="BM162" s="3064" t="n"/>
      <c r="BN162" s="3064" t="n"/>
      <c r="BO162" s="3064" t="n"/>
      <c r="BP162" s="3064" t="n"/>
      <c r="BQ162" s="3064" t="n"/>
      <c r="BR162" s="1958" t="n"/>
      <c r="BS162" s="938" t="n"/>
      <c r="BT162" s="3063" t="n"/>
      <c r="BU162" s="3064" t="n"/>
      <c r="BV162" s="3064" t="n"/>
      <c r="BW162" s="3064" t="n"/>
      <c r="BX162" s="3064" t="n"/>
      <c r="BY162" s="3064" t="n"/>
      <c r="BZ162" s="1958" t="n"/>
      <c r="CA162" s="1031" t="n"/>
      <c r="CB162" s="3063" t="n"/>
      <c r="CC162" s="3064" t="n"/>
      <c r="CD162" s="3064" t="n"/>
      <c r="CE162" s="3064" t="n"/>
      <c r="CF162" s="3064" t="n"/>
      <c r="CG162" s="3064" t="n"/>
      <c r="CH162" s="1958" t="n"/>
      <c r="CI162" s="1031" t="n"/>
      <c r="CJ162" s="3063" t="n"/>
      <c r="CK162" s="3064" t="n"/>
      <c r="CL162" s="3064" t="n"/>
      <c r="CM162" s="3064" t="n"/>
      <c r="CN162" s="3064" t="n"/>
      <c r="CO162" s="3064" t="n"/>
      <c r="CP162" s="1958" t="n"/>
      <c r="CQ162" s="938" t="n"/>
      <c r="CR162" s="3064">
        <f>+SUMIF($D$5:$CQ$5,CR$5,$D162:$CQ162)</f>
        <v/>
      </c>
      <c r="CS162" s="3064">
        <f>+SUMIF($D$5:$CQ$5,CS$5,$D162:$CQ162)</f>
        <v/>
      </c>
      <c r="CT162" s="3064">
        <f>SUMIF($D$5:$CQ$5,CT$5,$D162:$CQ162)+SUMIF($D$5:$BI$5,CR$5,$D162:$BI162)</f>
        <v/>
      </c>
      <c r="CU162" s="3064">
        <f>+CR162-CS162</f>
        <v/>
      </c>
      <c r="CV162" s="3064">
        <f>+CR162-CT162</f>
        <v/>
      </c>
      <c r="CW162" s="3064">
        <f>+SUMIF($D$5:$CQ$5,CW$5,$D162:$CQ162)</f>
        <v/>
      </c>
      <c r="CX162" s="442">
        <f>+CR162/CW162-1</f>
        <v/>
      </c>
      <c r="CY162" s="15" t="n"/>
      <c r="CZ162" s="3309" t="n"/>
      <c r="DA162" s="3064" t="n"/>
      <c r="DB162" s="3064" t="n"/>
      <c r="DC162" s="3064" t="n"/>
      <c r="DD162" s="3064" t="n"/>
      <c r="DE162" s="1958">
        <f>(CZ162-DD162)/DD162</f>
        <v/>
      </c>
      <c r="DF162" s="1958">
        <f>(DA162-DD162)/DD162</f>
        <v/>
      </c>
      <c r="DG162" s="1958">
        <f>(DB162-DD162)/DD162</f>
        <v/>
      </c>
      <c r="DH162" s="1958">
        <f>(DC162-DD162)/DD162</f>
        <v/>
      </c>
      <c r="DI162" s="3242" t="n"/>
      <c r="DJ162" s="2949" t="n"/>
      <c r="DL162" s="2949" t="n"/>
      <c r="DM162" s="2878">
        <f>(CS162-CZ162)*10^6</f>
        <v/>
      </c>
      <c r="DN162" s="2878">
        <f>(CT162-DC162)*10^6</f>
        <v/>
      </c>
      <c r="DO162" s="2878">
        <f>(CW162-DD162)*10^6</f>
        <v/>
      </c>
    </row>
    <row customFormat="1" customHeight="1" ht="15" outlineLevel="1" r="163" s="410">
      <c r="A163" s="414" t="n"/>
      <c r="B163" s="365" t="inlineStr">
        <is>
          <t>Business Postpaid</t>
        </is>
      </c>
      <c r="C163" s="2486" t="inlineStr">
        <is>
          <t>CA156</t>
        </is>
      </c>
      <c r="D163" s="3064" t="n"/>
      <c r="E163" s="3064" t="n"/>
      <c r="F163" s="3064" t="n"/>
      <c r="G163" s="3064" t="n"/>
      <c r="H163" s="1958" t="n"/>
      <c r="I163" s="938" t="n"/>
      <c r="J163" s="3064" t="n"/>
      <c r="K163" s="3064" t="n"/>
      <c r="L163" s="3064" t="n"/>
      <c r="M163" s="3064" t="n"/>
      <c r="N163" s="1958" t="n"/>
      <c r="O163" s="3058" t="n"/>
      <c r="P163" s="3064" t="n"/>
      <c r="Q163" s="3064" t="n"/>
      <c r="R163" s="3064" t="n"/>
      <c r="S163" s="3064" t="n"/>
      <c r="T163" s="1958" t="n"/>
      <c r="U163" s="938" t="n"/>
      <c r="V163" s="3064" t="n"/>
      <c r="W163" s="3064" t="n"/>
      <c r="X163" s="3064" t="n"/>
      <c r="Y163" s="3064" t="n"/>
      <c r="Z163" s="3063" t="n"/>
      <c r="AA163" s="3064" t="n"/>
      <c r="AB163" s="1958" t="n"/>
      <c r="AC163" s="938" t="n"/>
      <c r="AD163" s="3064" t="n"/>
      <c r="AE163" s="3064" t="n"/>
      <c r="AF163" s="3064" t="n"/>
      <c r="AG163" s="3064" t="n"/>
      <c r="AH163" s="3063" t="n"/>
      <c r="AI163" s="3064" t="n"/>
      <c r="AJ163" s="1958" t="n"/>
      <c r="AK163" s="938" t="n"/>
      <c r="AL163" s="3064" t="n"/>
      <c r="AM163" s="3064" t="n"/>
      <c r="AN163" s="3064" t="n"/>
      <c r="AO163" s="3064" t="n"/>
      <c r="AP163" s="3064" t="n"/>
      <c r="AQ163" s="3063" t="n"/>
      <c r="AR163" s="3064" t="n"/>
      <c r="AS163" s="1958" t="n"/>
      <c r="AT163" s="3058" t="n"/>
      <c r="AU163" s="3063" t="n"/>
      <c r="AV163" s="3064" t="n"/>
      <c r="AW163" s="3064" t="n"/>
      <c r="AX163" s="3064" t="n"/>
      <c r="AY163" s="3064" t="n"/>
      <c r="AZ163" s="3064" t="n"/>
      <c r="BA163" s="1958" t="n"/>
      <c r="BB163" s="938" t="n"/>
      <c r="BC163" s="3063" t="n"/>
      <c r="BD163" s="3064" t="n"/>
      <c r="BE163" s="3064" t="n"/>
      <c r="BF163" s="3064" t="n"/>
      <c r="BG163" s="3064" t="n"/>
      <c r="BH163" s="3064" t="n"/>
      <c r="BI163" s="1958" t="n"/>
      <c r="BJ163" s="3058" t="n"/>
      <c r="BK163" s="3063" t="n"/>
      <c r="BL163" s="3064" t="n"/>
      <c r="BM163" s="3064" t="n"/>
      <c r="BN163" s="3064" t="n"/>
      <c r="BO163" s="3064" t="n"/>
      <c r="BP163" s="3064" t="n"/>
      <c r="BQ163" s="3064" t="n"/>
      <c r="BR163" s="1958" t="n"/>
      <c r="BS163" s="938" t="n"/>
      <c r="BT163" s="3063" t="n"/>
      <c r="BU163" s="3064" t="n"/>
      <c r="BV163" s="3064" t="n"/>
      <c r="BW163" s="3064" t="n"/>
      <c r="BX163" s="3064" t="n"/>
      <c r="BY163" s="3064" t="n"/>
      <c r="BZ163" s="1958" t="n"/>
      <c r="CA163" s="1031" t="n"/>
      <c r="CB163" s="3063" t="n"/>
      <c r="CC163" s="3064" t="n"/>
      <c r="CD163" s="3064" t="n"/>
      <c r="CE163" s="3064" t="n"/>
      <c r="CF163" s="3064" t="n"/>
      <c r="CG163" s="3064" t="n"/>
      <c r="CH163" s="1958" t="n"/>
      <c r="CI163" s="1031" t="n"/>
      <c r="CJ163" s="3063" t="n"/>
      <c r="CK163" s="3064" t="n"/>
      <c r="CL163" s="3064" t="n"/>
      <c r="CM163" s="3064" t="n"/>
      <c r="CN163" s="3064" t="n"/>
      <c r="CO163" s="3064" t="n"/>
      <c r="CP163" s="1958" t="n"/>
      <c r="CQ163" s="938" t="n"/>
      <c r="CR163" s="3064">
        <f>+SUMIF($D$5:$CQ$5,CR$5,$D163:$CQ163)</f>
        <v/>
      </c>
      <c r="CS163" s="3064">
        <f>+SUMIF($D$5:$CQ$5,CS$5,$D163:$CQ163)</f>
        <v/>
      </c>
      <c r="CT163" s="3064">
        <f>SUMIF($D$5:$CQ$5,CT$5,$D163:$CQ163)+SUMIF($D$5:$BI$5,CR$5,$D163:$BI163)</f>
        <v/>
      </c>
      <c r="CU163" s="3064">
        <f>+CR163-CS163</f>
        <v/>
      </c>
      <c r="CV163" s="3064">
        <f>+CR163-CT163</f>
        <v/>
      </c>
      <c r="CW163" s="3064">
        <f>+SUMIF($D$5:$CQ$5,CW$5,$D163:$CQ163)</f>
        <v/>
      </c>
      <c r="CX163" s="442">
        <f>+CR163/CW163-1</f>
        <v/>
      </c>
      <c r="CY163" s="15" t="n"/>
      <c r="CZ163" s="3309" t="n"/>
      <c r="DA163" s="3064" t="n"/>
      <c r="DB163" s="3064" t="n"/>
      <c r="DC163" s="3064" t="n"/>
      <c r="DD163" s="3064" t="n"/>
      <c r="DE163" s="1958">
        <f>(CZ163-DD163)/DD163</f>
        <v/>
      </c>
      <c r="DF163" s="1958">
        <f>(DA163-DD163)/DD163</f>
        <v/>
      </c>
      <c r="DG163" s="1958">
        <f>(DB163-DD163)/DD163</f>
        <v/>
      </c>
      <c r="DH163" s="1958">
        <f>(DC163-DD163)/DD163</f>
        <v/>
      </c>
      <c r="DI163" s="3242" t="n"/>
      <c r="DJ163" s="2949" t="n"/>
      <c r="DL163" s="2949" t="n"/>
      <c r="DM163" s="2878">
        <f>(CS163-CZ163)*10^6</f>
        <v/>
      </c>
      <c r="DN163" s="2878">
        <f>(CT163-DC163)*10^6</f>
        <v/>
      </c>
      <c r="DO163" s="2878">
        <f>(CW163-DD163)*10^6</f>
        <v/>
      </c>
    </row>
    <row customFormat="1" customHeight="1" ht="15" outlineLevel="1" r="164" s="410">
      <c r="A164" s="414" t="n"/>
      <c r="B164" s="365" t="inlineStr">
        <is>
          <t>Business Prepaid</t>
        </is>
      </c>
      <c r="C164" s="2486" t="inlineStr">
        <is>
          <t>CA157</t>
        </is>
      </c>
      <c r="D164" s="3064" t="n"/>
      <c r="E164" s="3064" t="n"/>
      <c r="F164" s="3064" t="n"/>
      <c r="G164" s="3064" t="n"/>
      <c r="H164" s="1958" t="n"/>
      <c r="I164" s="938" t="n"/>
      <c r="J164" s="3064" t="n"/>
      <c r="K164" s="3064" t="n"/>
      <c r="L164" s="3064" t="n"/>
      <c r="M164" s="3064" t="n"/>
      <c r="N164" s="1958" t="n"/>
      <c r="O164" s="3058" t="n"/>
      <c r="P164" s="3064" t="n"/>
      <c r="Q164" s="3064" t="n"/>
      <c r="R164" s="3064" t="n"/>
      <c r="S164" s="3064" t="n"/>
      <c r="T164" s="1958" t="n"/>
      <c r="U164" s="938" t="n"/>
      <c r="V164" s="3064" t="n"/>
      <c r="W164" s="3064" t="n"/>
      <c r="X164" s="3064" t="n"/>
      <c r="Y164" s="3064" t="n"/>
      <c r="Z164" s="3063" t="n"/>
      <c r="AA164" s="3064" t="n"/>
      <c r="AB164" s="1958" t="n"/>
      <c r="AC164" s="938" t="n"/>
      <c r="AD164" s="3064" t="n"/>
      <c r="AE164" s="3064" t="n"/>
      <c r="AF164" s="3064" t="n"/>
      <c r="AG164" s="3064" t="n"/>
      <c r="AH164" s="3063" t="n"/>
      <c r="AI164" s="3064" t="n"/>
      <c r="AJ164" s="1958" t="n"/>
      <c r="AK164" s="938" t="n"/>
      <c r="AL164" s="3064" t="n"/>
      <c r="AM164" s="3064" t="n"/>
      <c r="AN164" s="3064" t="n"/>
      <c r="AO164" s="3064" t="n"/>
      <c r="AP164" s="3064" t="n"/>
      <c r="AQ164" s="3063" t="n"/>
      <c r="AR164" s="3064" t="n"/>
      <c r="AS164" s="1958" t="n"/>
      <c r="AT164" s="3058" t="n"/>
      <c r="AU164" s="3063" t="n"/>
      <c r="AV164" s="3064" t="n"/>
      <c r="AW164" s="3064" t="n"/>
      <c r="AX164" s="3064" t="n"/>
      <c r="AY164" s="3064" t="n"/>
      <c r="AZ164" s="3064" t="n"/>
      <c r="BA164" s="1958" t="n"/>
      <c r="BB164" s="938" t="n"/>
      <c r="BC164" s="3063" t="n"/>
      <c r="BD164" s="3064" t="n"/>
      <c r="BE164" s="3064" t="n"/>
      <c r="BF164" s="3064" t="n"/>
      <c r="BG164" s="3064" t="n"/>
      <c r="BH164" s="3064" t="n"/>
      <c r="BI164" s="1958" t="n"/>
      <c r="BJ164" s="3058" t="n"/>
      <c r="BK164" s="3063" t="n"/>
      <c r="BL164" s="3064" t="n"/>
      <c r="BM164" s="3064" t="n"/>
      <c r="BN164" s="3064" t="n"/>
      <c r="BO164" s="3064" t="n"/>
      <c r="BP164" s="3064" t="n"/>
      <c r="BQ164" s="3064" t="n"/>
      <c r="BR164" s="1958" t="n"/>
      <c r="BS164" s="938" t="n"/>
      <c r="BT164" s="3063" t="n"/>
      <c r="BU164" s="3064" t="n"/>
      <c r="BV164" s="3064" t="n"/>
      <c r="BW164" s="3064" t="n"/>
      <c r="BX164" s="3064" t="n"/>
      <c r="BY164" s="3064" t="n"/>
      <c r="BZ164" s="1958" t="n"/>
      <c r="CA164" s="1031" t="n"/>
      <c r="CB164" s="3063" t="n"/>
      <c r="CC164" s="3064" t="n"/>
      <c r="CD164" s="3064" t="n"/>
      <c r="CE164" s="3064" t="n"/>
      <c r="CF164" s="3064" t="n"/>
      <c r="CG164" s="3064" t="n"/>
      <c r="CH164" s="1958" t="n"/>
      <c r="CI164" s="1031" t="n"/>
      <c r="CJ164" s="3063" t="n"/>
      <c r="CK164" s="3064" t="n"/>
      <c r="CL164" s="3064" t="n"/>
      <c r="CM164" s="3064" t="n"/>
      <c r="CN164" s="3064" t="n"/>
      <c r="CO164" s="3064" t="n"/>
      <c r="CP164" s="1958" t="n"/>
      <c r="CQ164" s="938" t="n"/>
      <c r="CR164" s="3064">
        <f>+SUMIF($D$5:$CQ$5,CR$5,$D164:$CQ164)</f>
        <v/>
      </c>
      <c r="CS164" s="3064">
        <f>+SUMIF($D$5:$CQ$5,CS$5,$D164:$CQ164)</f>
        <v/>
      </c>
      <c r="CT164" s="3064">
        <f>SUMIF($D$5:$CQ$5,CT$5,$D164:$CQ164)+SUMIF($D$5:$BI$5,CR$5,$D164:$BI164)</f>
        <v/>
      </c>
      <c r="CU164" s="3064">
        <f>+CR164-CS164</f>
        <v/>
      </c>
      <c r="CV164" s="3064">
        <f>+CR164-CT164</f>
        <v/>
      </c>
      <c r="CW164" s="3064">
        <f>+SUMIF($D$5:$CQ$5,CW$5,$D164:$CQ164)</f>
        <v/>
      </c>
      <c r="CX164" s="442">
        <f>+CR164/CW164-1</f>
        <v/>
      </c>
      <c r="CY164" s="15" t="n"/>
      <c r="CZ164" s="3309" t="n"/>
      <c r="DA164" s="3064" t="n"/>
      <c r="DB164" s="3064" t="n"/>
      <c r="DC164" s="3064" t="n"/>
      <c r="DD164" s="3064" t="n"/>
      <c r="DE164" s="1958">
        <f>(CZ164-DD164)/DD164</f>
        <v/>
      </c>
      <c r="DF164" s="1958">
        <f>(DA164-DD164)/DD164</f>
        <v/>
      </c>
      <c r="DG164" s="1958">
        <f>(DB164-DD164)/DD164</f>
        <v/>
      </c>
      <c r="DH164" s="1958">
        <f>(DC164-DD164)/DD164</f>
        <v/>
      </c>
      <c r="DI164" s="3242" t="n"/>
      <c r="DJ164" s="2949" t="n"/>
      <c r="DL164" s="2949" t="n"/>
      <c r="DM164" s="2878">
        <f>(CS164-CZ164)*10^6</f>
        <v/>
      </c>
      <c r="DN164" s="2878">
        <f>(CT164-DC164)*10^6</f>
        <v/>
      </c>
      <c r="DO164" s="2878">
        <f>(CW164-DD164)*10^6</f>
        <v/>
      </c>
    </row>
    <row customHeight="1" ht="19" r="165" s="3">
      <c r="A165" s="140" t="n"/>
      <c r="B165" s="141" t="inlineStr">
        <is>
          <t xml:space="preserve"> International</t>
        </is>
      </c>
      <c r="C165" s="2486" t="inlineStr">
        <is>
          <t>CA158</t>
        </is>
      </c>
      <c r="D165" s="2891" t="n">
        <v>182.990206</v>
      </c>
      <c r="E165" s="2891" t="n">
        <v>218.189881612852</v>
      </c>
      <c r="F165" s="2891" t="n">
        <v>-35.19967561285199</v>
      </c>
      <c r="G165" s="2891" t="n">
        <v>241.699428</v>
      </c>
      <c r="H165" s="37" t="n">
        <v>-0.2429017829533299</v>
      </c>
      <c r="I165" s="1031" t="n"/>
      <c r="J165" s="2891" t="n">
        <v>170.828865</v>
      </c>
      <c r="K165" s="2891" t="n">
        <v>200.321599534095</v>
      </c>
      <c r="L165" s="2891" t="n">
        <v>-29.49273453409498</v>
      </c>
      <c r="M165" s="2891" t="n">
        <v>234.328124</v>
      </c>
      <c r="N165" s="37" t="n">
        <v>-0.2709843697634859</v>
      </c>
      <c r="O165" s="3058" t="n"/>
      <c r="P165" s="2891" t="n">
        <v>178.321282</v>
      </c>
      <c r="Q165" s="2891" t="n">
        <v>201.906951631165</v>
      </c>
      <c r="R165" s="2891" t="n">
        <v>-23.58566963116499</v>
      </c>
      <c r="S165" s="2891" t="n">
        <v>252.164526</v>
      </c>
      <c r="T165" s="37" t="n">
        <v>-0.2928375579680069</v>
      </c>
      <c r="U165" s="1031" t="n"/>
      <c r="V165" s="2891" t="n">
        <v>173.320348</v>
      </c>
      <c r="W165" s="2891" t="n">
        <v>198.35316882525</v>
      </c>
      <c r="X165" s="2891" t="n">
        <v>183.878826</v>
      </c>
      <c r="Y165" s="2891" t="n">
        <v>-25.03282082525001</v>
      </c>
      <c r="Z165" s="2975" t="n">
        <v>-10.55847800000001</v>
      </c>
      <c r="AA165" s="2891" t="n">
        <v>224.7807</v>
      </c>
      <c r="AB165" s="37" t="n">
        <v>-0.2289358116599868</v>
      </c>
      <c r="AC165" s="1031" t="n"/>
      <c r="AD165" s="2891" t="n">
        <v>211.729549</v>
      </c>
      <c r="AE165" s="2891" t="n">
        <v>184.523975215179</v>
      </c>
      <c r="AF165" s="2891" t="n">
        <v>185.026689694536</v>
      </c>
      <c r="AG165" s="2891" t="n">
        <v>27.20557378482098</v>
      </c>
      <c r="AH165" s="2975" t="n">
        <v>26.70285930546399</v>
      </c>
      <c r="AI165" s="2891" t="n">
        <v>209.0271599999998</v>
      </c>
      <c r="AJ165" s="37" t="n">
        <v>0.01292841083426777</v>
      </c>
      <c r="AK165" s="1031" t="n"/>
      <c r="AL165" s="2891" t="n">
        <v>194.060813</v>
      </c>
      <c r="AM165" s="2891" t="n">
        <v>196.2183244855621</v>
      </c>
      <c r="AN165" s="2891" t="n">
        <v>181.8304440785166</v>
      </c>
      <c r="AO165" s="2891" t="n">
        <v>0</v>
      </c>
      <c r="AP165" s="2891" t="n">
        <v>-2.157511485562082</v>
      </c>
      <c r="AQ165" s="2975" t="n">
        <v>12.23036892148343</v>
      </c>
      <c r="AR165" s="2891" t="n">
        <v>231.1180660000002</v>
      </c>
      <c r="AS165" s="37" t="n">
        <v>-0.1603390580466357</v>
      </c>
      <c r="AT165" s="3058" t="n"/>
      <c r="AU165" s="2975" t="n"/>
      <c r="AV165" s="2891" t="n"/>
      <c r="AW165" s="2891" t="n"/>
      <c r="AX165" s="2891" t="n"/>
      <c r="AY165" s="2891" t="n"/>
      <c r="AZ165" s="2891" t="n"/>
      <c r="BA165" s="37" t="n"/>
      <c r="BB165" s="1031" t="n"/>
      <c r="BC165" s="2975" t="n"/>
      <c r="BD165" s="2891" t="n"/>
      <c r="BE165" s="2891" t="n"/>
      <c r="BF165" s="2891" t="n"/>
      <c r="BG165" s="2891" t="n"/>
      <c r="BH165" s="2891" t="n"/>
      <c r="BI165" s="37" t="n"/>
      <c r="BJ165" s="3058" t="n"/>
      <c r="BK165" s="2975" t="n"/>
      <c r="BL165" s="2891" t="n"/>
      <c r="BM165" s="2891" t="n"/>
      <c r="BN165" s="2891" t="n"/>
      <c r="BO165" s="2891" t="n"/>
      <c r="BP165" s="2891" t="n"/>
      <c r="BQ165" s="2891" t="n"/>
      <c r="BR165" s="37" t="n"/>
      <c r="BS165" s="1031" t="n"/>
      <c r="BT165" s="2975" t="n"/>
      <c r="BU165" s="2891" t="n"/>
      <c r="BV165" s="2891" t="n"/>
      <c r="BW165" s="2891" t="n"/>
      <c r="BX165" s="2891" t="n"/>
      <c r="BY165" s="2891" t="n"/>
      <c r="BZ165" s="37" t="n"/>
      <c r="CA165" s="1031" t="n"/>
      <c r="CB165" s="2975" t="n"/>
      <c r="CC165" s="2891" t="n"/>
      <c r="CD165" s="2891" t="n"/>
      <c r="CE165" s="2891" t="n"/>
      <c r="CF165" s="2891" t="n"/>
      <c r="CG165" s="2891" t="n"/>
      <c r="CH165" s="37" t="n"/>
      <c r="CI165" s="1031" t="n"/>
      <c r="CJ165" s="2975" t="n"/>
      <c r="CK165" s="2891" t="n"/>
      <c r="CL165" s="2891" t="n"/>
      <c r="CM165" s="2891" t="n"/>
      <c r="CN165" s="2891" t="n"/>
      <c r="CO165" s="2891" t="n"/>
      <c r="CP165" s="37" t="n"/>
      <c r="CQ165" s="1031" t="n"/>
      <c r="CR165" s="2891" t="n">
        <v>1111.251063</v>
      </c>
      <c r="CS165" s="2891" t="n">
        <v>1199.513901304103</v>
      </c>
      <c r="CT165" s="2891" t="n"/>
      <c r="CU165" s="2891" t="n">
        <v>-88.26283830410307</v>
      </c>
      <c r="CV165" s="2891">
        <f>+CR165-CT165</f>
        <v/>
      </c>
      <c r="CW165" s="2891" t="n">
        <v>1161.999938</v>
      </c>
      <c r="CX165" s="441">
        <f>IFERROR(CR165/CW165-1, "-")</f>
        <v/>
      </c>
      <c r="CY165" s="15" t="n"/>
      <c r="CZ165" s="3245" t="n">
        <v>2352.548049504756</v>
      </c>
      <c r="DA165" s="2891" t="n">
        <v>2207.989455705427</v>
      </c>
      <c r="DB165" s="2891" t="n"/>
      <c r="DC165" s="2891" t="n"/>
      <c r="DD165" s="2891" t="n">
        <v>2559.119802</v>
      </c>
      <c r="DE165" s="37">
        <f>(CZ165-DD165)/DD165</f>
        <v/>
      </c>
      <c r="DF165" s="37">
        <f>(DA165-DD165)/DD165</f>
        <v/>
      </c>
      <c r="DG165" s="37">
        <f>(DB165-DD165)/DD165</f>
        <v/>
      </c>
      <c r="DH165" s="37">
        <f>(DC165-DD165)/DD165</f>
        <v/>
      </c>
      <c r="DI165" s="3242" t="n"/>
      <c r="DL165" s="2949" t="n"/>
      <c r="DM165" s="2878">
        <f>(CS165-CZ165)*10^6</f>
        <v/>
      </c>
      <c r="DN165" s="2878">
        <f>(CT165-DC165)*10^6</f>
        <v/>
      </c>
      <c r="DO165" s="2878">
        <f>(CW165-DD165)*10^6</f>
        <v/>
      </c>
    </row>
    <row customFormat="1" customHeight="1" ht="15" outlineLevel="1" r="166" s="410">
      <c r="A166" s="414" t="n"/>
      <c r="B166" s="365" t="inlineStr">
        <is>
          <t>Consumer Prepaid</t>
        </is>
      </c>
      <c r="C166" s="2486" t="inlineStr">
        <is>
          <t>CA159</t>
        </is>
      </c>
      <c r="D166" s="3064" t="n">
        <v>179.563017</v>
      </c>
      <c r="E166" s="3064" t="n">
        <v>214.055974786575</v>
      </c>
      <c r="F166" s="3064" t="n"/>
      <c r="G166" s="3064" t="n">
        <v>237.253128</v>
      </c>
      <c r="H166" s="1958" t="n"/>
      <c r="I166" s="938" t="n"/>
      <c r="J166" s="3064" t="n">
        <v>167.465478</v>
      </c>
      <c r="K166" s="3064" t="n">
        <v>196.526231840399</v>
      </c>
      <c r="L166" s="3064" t="n"/>
      <c r="M166" s="3064" t="n">
        <v>231.072251</v>
      </c>
      <c r="N166" s="1958" t="n"/>
      <c r="O166" s="3058" t="n"/>
      <c r="P166" s="3064" t="n">
        <v>174.916994</v>
      </c>
      <c r="Q166" s="3064" t="n">
        <v>198.081547265706</v>
      </c>
      <c r="R166" s="3064" t="n"/>
      <c r="S166" s="3064" t="n">
        <v>247.639007</v>
      </c>
      <c r="T166" s="1958" t="n"/>
      <c r="U166" s="938" t="n"/>
      <c r="V166" s="3064" t="n">
        <v>170.081757</v>
      </c>
      <c r="W166" s="3064" t="n">
        <v>194.595095753487</v>
      </c>
      <c r="X166" s="3064" t="n">
        <v>180.368440286163</v>
      </c>
      <c r="Y166" s="3064" t="n"/>
      <c r="Z166" s="3063" t="n"/>
      <c r="AA166" s="3064" t="n">
        <v>220.401118</v>
      </c>
      <c r="AB166" s="1958" t="n"/>
      <c r="AC166" s="938" t="n"/>
      <c r="AD166" s="3064" t="n">
        <v>207.682499</v>
      </c>
      <c r="AE166" s="3064" t="n">
        <v>181.027915200319</v>
      </c>
      <c r="AF166" s="3064" t="n">
        <v>181.494390395528</v>
      </c>
      <c r="AG166" s="3064" t="n"/>
      <c r="AH166" s="3063" t="n"/>
      <c r="AI166" s="3064" t="n">
        <v>204.85209</v>
      </c>
      <c r="AJ166" s="1958" t="n"/>
      <c r="AK166" s="938" t="n"/>
      <c r="AL166" s="3064" t="n">
        <v>190.366706</v>
      </c>
      <c r="AM166" s="3064" t="n">
        <v>192.5006989704119</v>
      </c>
      <c r="AN166" s="3064" t="n">
        <v>178.3591635231695</v>
      </c>
      <c r="AO166" s="3064" t="n"/>
      <c r="AP166" s="3064" t="n"/>
      <c r="AQ166" s="3063" t="n"/>
      <c r="AR166" s="3064" t="n"/>
      <c r="AS166" s="1958" t="n"/>
      <c r="AT166" s="3058" t="n"/>
      <c r="AU166" s="3063" t="n"/>
      <c r="AV166" s="3064" t="n"/>
      <c r="AW166" s="3064" t="n"/>
      <c r="AX166" s="3064" t="n"/>
      <c r="AY166" s="3064" t="n"/>
      <c r="AZ166" s="3064" t="n"/>
      <c r="BA166" s="1958" t="n"/>
      <c r="BB166" s="938" t="n"/>
      <c r="BC166" s="3063" t="n"/>
      <c r="BD166" s="3064" t="n"/>
      <c r="BE166" s="3064" t="n"/>
      <c r="BF166" s="3064" t="n"/>
      <c r="BG166" s="3064" t="n"/>
      <c r="BH166" s="3064" t="n"/>
      <c r="BI166" s="1958" t="n"/>
      <c r="BJ166" s="3058" t="n"/>
      <c r="BK166" s="3063" t="n"/>
      <c r="BL166" s="3064" t="n"/>
      <c r="BM166" s="3064" t="n"/>
      <c r="BN166" s="3064" t="n"/>
      <c r="BO166" s="3064" t="n"/>
      <c r="BP166" s="3064" t="n"/>
      <c r="BQ166" s="3064" t="n"/>
      <c r="BR166" s="1958" t="n"/>
      <c r="BS166" s="938" t="n"/>
      <c r="BT166" s="3063" t="n"/>
      <c r="BU166" s="3064" t="n"/>
      <c r="BV166" s="3064" t="n"/>
      <c r="BW166" s="3064" t="n"/>
      <c r="BX166" s="3064" t="n"/>
      <c r="BY166" s="3064" t="n"/>
      <c r="BZ166" s="1958" t="n"/>
      <c r="CA166" s="1031" t="n"/>
      <c r="CB166" s="3063" t="n"/>
      <c r="CC166" s="3064" t="n"/>
      <c r="CD166" s="3064" t="n"/>
      <c r="CE166" s="3064" t="n"/>
      <c r="CF166" s="3064" t="n"/>
      <c r="CG166" s="3064" t="n"/>
      <c r="CH166" s="1958" t="n"/>
      <c r="CI166" s="1031" t="n"/>
      <c r="CJ166" s="3063" t="n"/>
      <c r="CK166" s="3064" t="n"/>
      <c r="CL166" s="3064" t="n"/>
      <c r="CM166" s="3064" t="n"/>
      <c r="CN166" s="3064" t="n"/>
      <c r="CO166" s="3064" t="n"/>
      <c r="CP166" s="1958" t="n"/>
      <c r="CQ166" s="938" t="n"/>
      <c r="CR166" s="3064">
        <f>+SUMIF($D$5:$CQ$5,CR$5,$D166:$CQ166)</f>
        <v/>
      </c>
      <c r="CS166" s="3064">
        <f>+SUMIF($D$5:$CQ$5,CS$5,$D166:$CQ166)</f>
        <v/>
      </c>
      <c r="CT166" s="3064">
        <f>SUMIF($D$5:$CQ$5,CT$5,$D166:$CQ166)+SUMIF($D$5:$BI$5,CR$5,$D166:$BI166)</f>
        <v/>
      </c>
      <c r="CU166" s="3064">
        <f>+CR166-CS166</f>
        <v/>
      </c>
      <c r="CV166" s="3064">
        <f>+CR166-CT166</f>
        <v/>
      </c>
      <c r="CW166" s="3064">
        <f>+SUMIF($D$5:$CQ$5,CW$5,$D166:$CQ166)</f>
        <v/>
      </c>
      <c r="CX166" s="442">
        <f>+CR166/CW166-1</f>
        <v/>
      </c>
      <c r="CY166" s="15" t="n"/>
      <c r="CZ166" s="3309" t="n">
        <v>2307.975797257748</v>
      </c>
      <c r="DA166" s="3064" t="n">
        <v>2165.801366184814</v>
      </c>
      <c r="DB166" s="3064" t="n"/>
      <c r="DC166" s="3064" t="n"/>
      <c r="DD166" s="3064" t="n">
        <v>2511.296484</v>
      </c>
      <c r="DE166" s="1958">
        <f>(CZ166-DD166)/DD166</f>
        <v/>
      </c>
      <c r="DF166" s="1958">
        <f>(DA166-DD166)/DD166</f>
        <v/>
      </c>
      <c r="DG166" s="1958">
        <f>(DB166-DD166)/DD166</f>
        <v/>
      </c>
      <c r="DH166" s="1958">
        <f>(DC166-DD166)/DD166</f>
        <v/>
      </c>
      <c r="DI166" s="3242" t="n"/>
      <c r="DJ166" s="2949" t="n"/>
      <c r="DL166" s="2949" t="n"/>
      <c r="DM166" s="2878">
        <f>(CS166-CZ166)*10^6</f>
        <v/>
      </c>
      <c r="DN166" s="2878">
        <f>(CT166-DC166)*10^6</f>
        <v/>
      </c>
      <c r="DO166" s="2878">
        <f>(CW166-DD166)*10^6</f>
        <v/>
      </c>
    </row>
    <row customFormat="1" customHeight="1" ht="15" outlineLevel="1" r="167" s="410">
      <c r="A167" s="414" t="n"/>
      <c r="B167" s="365" t="inlineStr">
        <is>
          <t>Consumer Postpaid</t>
        </is>
      </c>
      <c r="C167" s="2486" t="inlineStr">
        <is>
          <t>CA160</t>
        </is>
      </c>
      <c r="D167" s="3064" t="n">
        <v>0.02238</v>
      </c>
      <c r="E167" s="3064" t="n">
        <v>0.0909952010979292</v>
      </c>
      <c r="F167" s="3064" t="n"/>
      <c r="G167" s="3064" t="n">
        <v>0.055366</v>
      </c>
      <c r="H167" s="1958" t="n"/>
      <c r="I167" s="938" t="n"/>
      <c r="J167" s="3064" t="n">
        <v>0.048615</v>
      </c>
      <c r="K167" s="3064" t="n">
        <v>0.08354330686244869</v>
      </c>
      <c r="L167" s="3064" t="n"/>
      <c r="M167" s="3064" t="n">
        <v>0.04959</v>
      </c>
      <c r="N167" s="1958" t="n"/>
      <c r="O167" s="3058" t="n"/>
      <c r="P167" s="3064" t="n">
        <v>0.035055</v>
      </c>
      <c r="Q167" s="3064" t="n">
        <v>0.0842044714949126</v>
      </c>
      <c r="R167" s="3064" t="n"/>
      <c r="S167" s="3064" t="n">
        <v>0.053172</v>
      </c>
      <c r="T167" s="1958" t="n"/>
      <c r="U167" s="938" t="n"/>
      <c r="V167" s="3064" t="n">
        <v>0.021703</v>
      </c>
      <c r="W167" s="3064" t="n">
        <v>0.0827223808558223</v>
      </c>
      <c r="X167" s="3064" t="n">
        <v>0.0361475207733758</v>
      </c>
      <c r="Y167" s="3064" t="n"/>
      <c r="Z167" s="3063" t="n"/>
      <c r="AA167" s="3064" t="n">
        <v>0.060651</v>
      </c>
      <c r="AB167" s="1958" t="n"/>
      <c r="AC167" s="938" t="n"/>
      <c r="AD167" s="3064" t="n">
        <v>0.020418</v>
      </c>
      <c r="AE167" s="3064" t="n">
        <v>0.0769549720086814</v>
      </c>
      <c r="AF167" s="3064" t="n">
        <v>0.0363731716960288</v>
      </c>
      <c r="AG167" s="3064" t="n"/>
      <c r="AH167" s="3063" t="n"/>
      <c r="AI167" s="3064" t="n">
        <v>0.024951</v>
      </c>
      <c r="AJ167" s="1958" t="n"/>
      <c r="AK167" s="938" t="n"/>
      <c r="AL167" s="3064" t="n">
        <v>0.019737</v>
      </c>
      <c r="AM167" s="3064" t="n">
        <v>0.08183205272251605</v>
      </c>
      <c r="AN167" s="3064" t="n">
        <v>0.03574484293564241</v>
      </c>
      <c r="AO167" s="3064" t="n"/>
      <c r="AP167" s="3064" t="n"/>
      <c r="AQ167" s="3063" t="n"/>
      <c r="AR167" s="3064" t="n"/>
      <c r="AS167" s="1958" t="n"/>
      <c r="AT167" s="3058" t="n"/>
      <c r="AU167" s="3063" t="n"/>
      <c r="AV167" s="3064" t="n"/>
      <c r="AW167" s="3064" t="n"/>
      <c r="AX167" s="3064" t="n"/>
      <c r="AY167" s="3064" t="n"/>
      <c r="AZ167" s="3064" t="n"/>
      <c r="BA167" s="1958" t="n"/>
      <c r="BB167" s="938" t="n"/>
      <c r="BC167" s="3063" t="n"/>
      <c r="BD167" s="3064" t="n"/>
      <c r="BE167" s="3064" t="n"/>
      <c r="BF167" s="3064" t="n"/>
      <c r="BG167" s="3064" t="n"/>
      <c r="BH167" s="3064" t="n"/>
      <c r="BI167" s="1958" t="n"/>
      <c r="BJ167" s="3058" t="n"/>
      <c r="BK167" s="3063" t="n"/>
      <c r="BL167" s="3064" t="n"/>
      <c r="BM167" s="3064" t="n"/>
      <c r="BN167" s="3064" t="n"/>
      <c r="BO167" s="3064" t="n"/>
      <c r="BP167" s="3064" t="n"/>
      <c r="BQ167" s="3064" t="n"/>
      <c r="BR167" s="1958" t="n"/>
      <c r="BS167" s="938" t="n"/>
      <c r="BT167" s="3063" t="n"/>
      <c r="BU167" s="3064" t="n"/>
      <c r="BV167" s="3064" t="n"/>
      <c r="BW167" s="3064" t="n"/>
      <c r="BX167" s="3064" t="n"/>
      <c r="BY167" s="3064" t="n"/>
      <c r="BZ167" s="1958" t="n"/>
      <c r="CA167" s="1031" t="n"/>
      <c r="CB167" s="3063" t="n"/>
      <c r="CC167" s="3064" t="n"/>
      <c r="CD167" s="3064" t="n"/>
      <c r="CE167" s="3064" t="n"/>
      <c r="CF167" s="3064" t="n"/>
      <c r="CG167" s="3064" t="n"/>
      <c r="CH167" s="1958" t="n"/>
      <c r="CI167" s="1031" t="n"/>
      <c r="CJ167" s="3063" t="n"/>
      <c r="CK167" s="3064" t="n"/>
      <c r="CL167" s="3064" t="n"/>
      <c r="CM167" s="3064" t="n"/>
      <c r="CN167" s="3064" t="n"/>
      <c r="CO167" s="3064" t="n"/>
      <c r="CP167" s="1958" t="n"/>
      <c r="CQ167" s="938" t="n"/>
      <c r="CR167" s="3064">
        <f>+SUMIF($D$5:$CQ$5,CR$5,$D167:$CQ167)</f>
        <v/>
      </c>
      <c r="CS167" s="3064">
        <f>+SUMIF($D$5:$CQ$5,CS$5,$D167:$CQ167)</f>
        <v/>
      </c>
      <c r="CT167" s="3064">
        <f>SUMIF($D$5:$CQ$5,CT$5,$D167:$CQ167)+SUMIF($D$5:$BI$5,CR$5,$D167:$BI167)</f>
        <v/>
      </c>
      <c r="CU167" s="3064">
        <f>+CR167-CS167</f>
        <v/>
      </c>
      <c r="CV167" s="3064">
        <f>+CR167-CT167</f>
        <v/>
      </c>
      <c r="CW167" s="3064">
        <f>+SUMIF($D$5:$CQ$5,CW$5,$D167:$CQ167)</f>
        <v/>
      </c>
      <c r="CX167" s="442">
        <f>+CR167/CW167-1</f>
        <v/>
      </c>
      <c r="CY167" s="15" t="n"/>
      <c r="CZ167" s="3309" t="n">
        <v>0.9811205784375703</v>
      </c>
      <c r="DA167" s="3064" t="n">
        <v>0.4354940777704747</v>
      </c>
      <c r="DB167" s="3064" t="n"/>
      <c r="DC167" s="3064" t="n"/>
      <c r="DD167" s="3064" t="n">
        <v>0.560656</v>
      </c>
      <c r="DE167" s="1958">
        <f>(CZ167-DD167)/DD167</f>
        <v/>
      </c>
      <c r="DF167" s="1958">
        <f>(DA167-DD167)/DD167</f>
        <v/>
      </c>
      <c r="DG167" s="1958">
        <f>(DB167-DD167)/DD167</f>
        <v/>
      </c>
      <c r="DH167" s="1958">
        <f>(DC167-DD167)/DD167</f>
        <v/>
      </c>
      <c r="DI167" s="3242" t="n"/>
      <c r="DJ167" s="2949" t="n"/>
      <c r="DL167" s="2949" t="n"/>
      <c r="DM167" s="2878">
        <f>(CS167-CZ167)*10^6</f>
        <v/>
      </c>
      <c r="DN167" s="2878">
        <f>(CT167-DC167)*10^6</f>
        <v/>
      </c>
      <c r="DO167" s="2878">
        <f>(CW167-DD167)*10^6</f>
        <v/>
      </c>
    </row>
    <row customFormat="1" customHeight="1" ht="15" outlineLevel="1" r="168" s="410">
      <c r="A168" s="414" t="n"/>
      <c r="B168" s="365" t="inlineStr">
        <is>
          <t>Business Postpaid</t>
        </is>
      </c>
      <c r="C168" s="2486" t="inlineStr">
        <is>
          <t>CA161</t>
        </is>
      </c>
      <c r="D168" s="3064" t="n">
        <v>0.48262</v>
      </c>
      <c r="E168" s="3064" t="n">
        <v>0.446653723124565</v>
      </c>
      <c r="F168" s="3064" t="n"/>
      <c r="G168" s="3064" t="n">
        <v>0.579018</v>
      </c>
      <c r="H168" s="1958" t="n"/>
      <c r="I168" s="938" t="n"/>
      <c r="J168" s="3064" t="n">
        <v>0.411519</v>
      </c>
      <c r="K168" s="3064" t="n">
        <v>0.410075790833105</v>
      </c>
      <c r="L168" s="3064" t="n"/>
      <c r="M168" s="3064" t="n">
        <v>0.45521</v>
      </c>
      <c r="N168" s="1958" t="n"/>
      <c r="O168" s="3058" t="n"/>
      <c r="P168" s="3064" t="n">
        <v>0.45172</v>
      </c>
      <c r="Q168" s="3064" t="n">
        <v>0.413321144886122</v>
      </c>
      <c r="R168" s="3064" t="n"/>
      <c r="S168" s="3064" t="n">
        <v>0.590692</v>
      </c>
      <c r="T168" s="1958" t="n"/>
      <c r="U168" s="938" t="n"/>
      <c r="V168" s="3064" t="n">
        <v>0.463183</v>
      </c>
      <c r="W168" s="3064" t="n">
        <v>0.406046241440991</v>
      </c>
      <c r="X168" s="3064" t="n">
        <v>0.465798262266419</v>
      </c>
      <c r="Y168" s="3064" t="n"/>
      <c r="Z168" s="3063" t="n"/>
      <c r="AA168" s="3064" t="n">
        <v>0.527022</v>
      </c>
      <c r="AB168" s="1958" t="n"/>
      <c r="AC168" s="938" t="n"/>
      <c r="AD168" s="3064" t="n">
        <v>0.492348</v>
      </c>
      <c r="AE168" s="3064" t="n">
        <v>0.377736675625705</v>
      </c>
      <c r="AF168" s="3064" t="n">
        <v>0.468706008230784</v>
      </c>
      <c r="AG168" s="3064" t="n"/>
      <c r="AH168" s="3063" t="n"/>
      <c r="AI168" s="3064" t="n">
        <v>0.542109</v>
      </c>
      <c r="AJ168" s="1958" t="n"/>
      <c r="AK168" s="938" t="n"/>
      <c r="AL168" s="3064" t="n">
        <v>0.463581</v>
      </c>
      <c r="AM168" s="3064" t="n">
        <v>0.4016760288281763</v>
      </c>
      <c r="AN168" s="3064" t="n">
        <v>0.4606093410608583</v>
      </c>
      <c r="AO168" s="3064" t="n"/>
      <c r="AP168" s="3064" t="n"/>
      <c r="AQ168" s="3063" t="n"/>
      <c r="AR168" s="3064" t="n"/>
      <c r="AS168" s="1958" t="n"/>
      <c r="AT168" s="3058" t="n"/>
      <c r="AU168" s="3063" t="n"/>
      <c r="AV168" s="3064" t="n"/>
      <c r="AW168" s="3064" t="n"/>
      <c r="AX168" s="3064" t="n"/>
      <c r="AY168" s="3064" t="n"/>
      <c r="AZ168" s="3064" t="n"/>
      <c r="BA168" s="1958" t="n"/>
      <c r="BB168" s="938" t="n"/>
      <c r="BC168" s="3063" t="n"/>
      <c r="BD168" s="3064" t="n"/>
      <c r="BE168" s="3064" t="n"/>
      <c r="BF168" s="3064" t="n"/>
      <c r="BG168" s="3064" t="n"/>
      <c r="BH168" s="3064" t="n"/>
      <c r="BI168" s="1958" t="n"/>
      <c r="BJ168" s="3058" t="n"/>
      <c r="BK168" s="3063" t="n"/>
      <c r="BL168" s="3064" t="n"/>
      <c r="BM168" s="3064" t="n"/>
      <c r="BN168" s="3064" t="n"/>
      <c r="BO168" s="3064" t="n"/>
      <c r="BP168" s="3064" t="n"/>
      <c r="BQ168" s="3064" t="n"/>
      <c r="BR168" s="1958" t="n"/>
      <c r="BS168" s="938" t="n"/>
      <c r="BT168" s="3063" t="n"/>
      <c r="BU168" s="3064" t="n"/>
      <c r="BV168" s="3064" t="n"/>
      <c r="BW168" s="3064" t="n"/>
      <c r="BX168" s="3064" t="n"/>
      <c r="BY168" s="3064" t="n"/>
      <c r="BZ168" s="1958" t="n"/>
      <c r="CA168" s="1031" t="n"/>
      <c r="CB168" s="3063" t="n"/>
      <c r="CC168" s="3064" t="n"/>
      <c r="CD168" s="3064" t="n"/>
      <c r="CE168" s="3064" t="n"/>
      <c r="CF168" s="3064" t="n"/>
      <c r="CG168" s="3064" t="n"/>
      <c r="CH168" s="1958" t="n"/>
      <c r="CI168" s="1031" t="n"/>
      <c r="CJ168" s="3063" t="n"/>
      <c r="CK168" s="3064" t="n"/>
      <c r="CL168" s="3064" t="n"/>
      <c r="CM168" s="3064" t="n"/>
      <c r="CN168" s="3064" t="n"/>
      <c r="CO168" s="3064" t="n"/>
      <c r="CP168" s="1958" t="n"/>
      <c r="CQ168" s="938" t="n"/>
      <c r="CR168" s="3064">
        <f>+SUMIF($D$5:$CQ$5,CR$5,$D168:$CQ168)</f>
        <v/>
      </c>
      <c r="CS168" s="3064">
        <f>+SUMIF($D$5:$CQ$5,CS$5,$D168:$CQ168)</f>
        <v/>
      </c>
      <c r="CT168" s="3064">
        <f>SUMIF($D$5:$CQ$5,CT$5,$D168:$CQ168)+SUMIF($D$5:$BI$5,CR$5,$D168:$BI168)</f>
        <v/>
      </c>
      <c r="CU168" s="3064">
        <f>+CR168-CS168</f>
        <v/>
      </c>
      <c r="CV168" s="3064">
        <f>+CR168-CT168</f>
        <v/>
      </c>
      <c r="CW168" s="3064">
        <f>+SUMIF($D$5:$CQ$5,CW$5,$D168:$CQ168)</f>
        <v/>
      </c>
      <c r="CX168" s="442">
        <f>+CR168/CW168-1</f>
        <v/>
      </c>
      <c r="CY168" s="15" t="n"/>
      <c r="CZ168" s="3309" t="n">
        <v>4.81587109985782</v>
      </c>
      <c r="DA168" s="3064" t="n">
        <v>5.591087321508454</v>
      </c>
      <c r="DB168" s="3064" t="n"/>
      <c r="DC168" s="3064" t="n"/>
      <c r="DD168" s="3064" t="n">
        <v>5.900825</v>
      </c>
      <c r="DE168" s="1958">
        <f>(CZ168-DD168)/DD168</f>
        <v/>
      </c>
      <c r="DF168" s="1958">
        <f>(DA168-DD168)/DD168</f>
        <v/>
      </c>
      <c r="DG168" s="1958">
        <f>(DB168-DD168)/DD168</f>
        <v/>
      </c>
      <c r="DH168" s="1958">
        <f>(DC168-DD168)/DD168</f>
        <v/>
      </c>
      <c r="DI168" s="3242" t="n"/>
      <c r="DJ168" s="2949" t="n"/>
      <c r="DL168" s="2949" t="n"/>
      <c r="DM168" s="2878">
        <f>(CS168-CZ168)*10^6</f>
        <v/>
      </c>
      <c r="DN168" s="2878">
        <f>(CT168-DC168)*10^6</f>
        <v/>
      </c>
      <c r="DO168" s="2878">
        <f>(CW168-DD168)*10^6</f>
        <v/>
      </c>
    </row>
    <row customFormat="1" customHeight="1" ht="15" outlineLevel="1" r="169" s="410">
      <c r="A169" s="414" t="n"/>
      <c r="B169" s="365" t="inlineStr">
        <is>
          <t>Business Prepaid</t>
        </is>
      </c>
      <c r="C169" s="2486" t="inlineStr">
        <is>
          <t>CA162</t>
        </is>
      </c>
      <c r="D169" s="3064" t="n">
        <v>2.922189</v>
      </c>
      <c r="E169" s="3064" t="n">
        <v>3.59625790205473</v>
      </c>
      <c r="F169" s="3064" t="n"/>
      <c r="G169" s="3064" t="n">
        <v>3.811916</v>
      </c>
      <c r="H169" s="1958" t="n"/>
      <c r="I169" s="938" t="n"/>
      <c r="J169" s="3064" t="n">
        <v>2.903253</v>
      </c>
      <c r="K169" s="3064" t="n">
        <v>3.30174859600043</v>
      </c>
      <c r="L169" s="3064" t="n"/>
      <c r="M169" s="3064" t="n">
        <v>2.751073</v>
      </c>
      <c r="N169" s="1958" t="n"/>
      <c r="O169" s="3058" t="n"/>
      <c r="P169" s="3064" t="n">
        <v>2.917513</v>
      </c>
      <c r="Q169" s="3064" t="n">
        <v>3.32787874907848</v>
      </c>
      <c r="R169" s="3064" t="n"/>
      <c r="S169" s="3064" t="n">
        <v>3.881655</v>
      </c>
      <c r="T169" s="1958" t="n"/>
      <c r="U169" s="938" t="n"/>
      <c r="V169" s="3064" t="n">
        <v>2.753705</v>
      </c>
      <c r="W169" s="3064" t="n">
        <v>3.2693044494662</v>
      </c>
      <c r="X169" s="3064" t="n">
        <v>3.00843993079714</v>
      </c>
      <c r="Y169" s="3064" t="n"/>
      <c r="Z169" s="3063" t="n"/>
      <c r="AA169" s="3064" t="n">
        <v>3.791909</v>
      </c>
      <c r="AB169" s="1958" t="n"/>
      <c r="AC169" s="938" t="n"/>
      <c r="AD169" s="3064" t="n">
        <v>3.534284</v>
      </c>
      <c r="AE169" s="3064" t="n">
        <v>3.04136836722612</v>
      </c>
      <c r="AF169" s="3064" t="n">
        <v>3.02722011908133</v>
      </c>
      <c r="AG169" s="3064" t="n"/>
      <c r="AH169" s="3063" t="n"/>
      <c r="AI169" s="3064" t="n">
        <v>3.60801</v>
      </c>
      <c r="AJ169" s="1958" t="n"/>
      <c r="AK169" s="938" t="n"/>
      <c r="AL169" s="3064" t="n">
        <v>3.210789</v>
      </c>
      <c r="AM169" s="3064" t="n">
        <v>3.234117433599526</v>
      </c>
      <c r="AN169" s="3064" t="n">
        <v>2.974926371350588</v>
      </c>
      <c r="AO169" s="3064" t="n"/>
      <c r="AP169" s="3064" t="n"/>
      <c r="AQ169" s="3063" t="n"/>
      <c r="AR169" s="3064" t="n"/>
      <c r="AS169" s="1958" t="n"/>
      <c r="AT169" s="3058" t="n"/>
      <c r="AU169" s="3063" t="n"/>
      <c r="AV169" s="3064" t="n"/>
      <c r="AW169" s="3064" t="n"/>
      <c r="AX169" s="3064" t="n"/>
      <c r="AY169" s="3064" t="n"/>
      <c r="AZ169" s="3064" t="n"/>
      <c r="BA169" s="1958" t="n"/>
      <c r="BB169" s="938" t="n"/>
      <c r="BC169" s="3063" t="n"/>
      <c r="BD169" s="3064" t="n"/>
      <c r="BE169" s="3064" t="n"/>
      <c r="BF169" s="3064" t="n"/>
      <c r="BG169" s="3064" t="n"/>
      <c r="BH169" s="3064" t="n"/>
      <c r="BI169" s="1958" t="n"/>
      <c r="BJ169" s="3058" t="n"/>
      <c r="BK169" s="3063" t="n"/>
      <c r="BL169" s="3064" t="n"/>
      <c r="BM169" s="3064" t="n"/>
      <c r="BN169" s="3064" t="n"/>
      <c r="BO169" s="3064" t="n"/>
      <c r="BP169" s="3064" t="n"/>
      <c r="BQ169" s="3064" t="n"/>
      <c r="BR169" s="1958" t="n"/>
      <c r="BS169" s="938" t="n"/>
      <c r="BT169" s="3063" t="n"/>
      <c r="BU169" s="3064" t="n"/>
      <c r="BV169" s="3064" t="n"/>
      <c r="BW169" s="3064" t="n"/>
      <c r="BX169" s="3064" t="n"/>
      <c r="BY169" s="3064" t="n"/>
      <c r="BZ169" s="1958" t="n"/>
      <c r="CA169" s="1031" t="n"/>
      <c r="CB169" s="3063" t="n"/>
      <c r="CC169" s="3064" t="n"/>
      <c r="CD169" s="3064" t="n"/>
      <c r="CE169" s="3064" t="n"/>
      <c r="CF169" s="3064" t="n"/>
      <c r="CG169" s="3064" t="n"/>
      <c r="CH169" s="1958" t="n"/>
      <c r="CI169" s="1031" t="n"/>
      <c r="CJ169" s="3063" t="n"/>
      <c r="CK169" s="3064" t="n"/>
      <c r="CL169" s="3064" t="n"/>
      <c r="CM169" s="3064" t="n"/>
      <c r="CN169" s="3064" t="n"/>
      <c r="CO169" s="3064" t="n"/>
      <c r="CP169" s="1958" t="n"/>
      <c r="CQ169" s="938" t="n"/>
      <c r="CR169" s="3064">
        <f>+SUMIF($D$5:$CQ$5,CR$5,$D169:$CQ169)</f>
        <v/>
      </c>
      <c r="CS169" s="3064">
        <f>+SUMIF($D$5:$CQ$5,CS$5,$D169:$CQ169)</f>
        <v/>
      </c>
      <c r="CT169" s="3064">
        <f>SUMIF($D$5:$CQ$5,CT$5,$D169:$CQ169)+SUMIF($D$5:$BI$5,CR$5,$D169:$BI169)</f>
        <v/>
      </c>
      <c r="CU169" s="3064">
        <f>+CR169-CS169</f>
        <v/>
      </c>
      <c r="CV169" s="3064">
        <f>+CR169-CT169</f>
        <v/>
      </c>
      <c r="CW169" s="3064">
        <f>+SUMIF($D$5:$CQ$5,CW$5,$D169:$CQ169)</f>
        <v/>
      </c>
      <c r="CX169" s="442">
        <f>+CR169/CW169-1</f>
        <v/>
      </c>
      <c r="CY169" s="15" t="n"/>
      <c r="CZ169" s="3309" t="n">
        <v>38.77526056871273</v>
      </c>
      <c r="DA169" s="3064" t="n">
        <v>36.16150812133422</v>
      </c>
      <c r="DB169" s="3064" t="n"/>
      <c r="DC169" s="3064" t="n"/>
      <c r="DD169" s="3064" t="n">
        <v>41.361837</v>
      </c>
      <c r="DE169" s="1958">
        <f>(CZ169-DD169)/DD169</f>
        <v/>
      </c>
      <c r="DF169" s="1958">
        <f>(DA169-DD169)/DD169</f>
        <v/>
      </c>
      <c r="DG169" s="1958">
        <f>(DB169-DD169)/DD169</f>
        <v/>
      </c>
      <c r="DH169" s="1958">
        <f>(DC169-DD169)/DD169</f>
        <v/>
      </c>
      <c r="DI169" s="3242" t="n"/>
      <c r="DJ169" s="2949" t="n"/>
      <c r="DL169" s="2949" t="n"/>
      <c r="DM169" s="2878">
        <f>(CS169-CZ169)*10^6</f>
        <v/>
      </c>
      <c r="DN169" s="2878">
        <f>(CT169-DC169)*10^6</f>
        <v/>
      </c>
      <c r="DO169" s="2878">
        <f>(CW169-DD169)*10^6</f>
        <v/>
      </c>
    </row>
    <row customHeight="1" ht="4.5" r="170" s="3">
      <c r="A170" s="140" t="n"/>
      <c r="B170" s="141" t="n"/>
      <c r="C170" s="2486" t="inlineStr">
        <is>
          <t>CA163</t>
        </is>
      </c>
      <c r="D170" s="2891" t="n"/>
      <c r="E170" s="2891" t="n"/>
      <c r="F170" s="2891" t="n"/>
      <c r="G170" s="2891" t="n"/>
      <c r="H170" s="37" t="n"/>
      <c r="I170" s="1031" t="n"/>
      <c r="J170" s="2891" t="n"/>
      <c r="K170" s="2891" t="n"/>
      <c r="L170" s="2891" t="n"/>
      <c r="M170" s="2891" t="n"/>
      <c r="N170" s="37" t="n"/>
      <c r="O170" s="3058" t="n"/>
      <c r="P170" s="2891" t="n"/>
      <c r="Q170" s="2891" t="n"/>
      <c r="R170" s="2891" t="n"/>
      <c r="S170" s="2891" t="n"/>
      <c r="T170" s="37" t="n"/>
      <c r="U170" s="1031" t="n"/>
      <c r="V170" s="2891" t="n"/>
      <c r="W170" s="2891" t="n"/>
      <c r="X170" s="2891" t="n"/>
      <c r="Y170" s="2891" t="n"/>
      <c r="Z170" s="2975" t="n"/>
      <c r="AA170" s="2891" t="n"/>
      <c r="AB170" s="37" t="n"/>
      <c r="AC170" s="1031" t="n"/>
      <c r="AD170" s="2891" t="n"/>
      <c r="AE170" s="2891" t="n"/>
      <c r="AF170" s="2891" t="n"/>
      <c r="AG170" s="2891" t="n"/>
      <c r="AH170" s="2975" t="n"/>
      <c r="AI170" s="2891" t="n"/>
      <c r="AJ170" s="37" t="n"/>
      <c r="AK170" s="1031" t="n"/>
      <c r="AL170" s="2891" t="n"/>
      <c r="AM170" s="2891" t="n"/>
      <c r="AN170" s="2891" t="n"/>
      <c r="AO170" s="2891" t="n"/>
      <c r="AP170" s="2891" t="n"/>
      <c r="AQ170" s="2975" t="n"/>
      <c r="AR170" s="2891" t="n"/>
      <c r="AS170" s="37" t="n"/>
      <c r="AT170" s="3058" t="n"/>
      <c r="AU170" s="2975" t="n"/>
      <c r="AV170" s="2891" t="n"/>
      <c r="AW170" s="2891" t="n"/>
      <c r="AX170" s="2891" t="n"/>
      <c r="AY170" s="2891" t="n"/>
      <c r="AZ170" s="2891" t="n"/>
      <c r="BA170" s="37" t="n"/>
      <c r="BB170" s="1031" t="n"/>
      <c r="BC170" s="2975" t="n"/>
      <c r="BD170" s="2891" t="n"/>
      <c r="BE170" s="2891" t="n"/>
      <c r="BF170" s="2891" t="n"/>
      <c r="BG170" s="2891" t="n"/>
      <c r="BH170" s="2891" t="n"/>
      <c r="BI170" s="37" t="n"/>
      <c r="BJ170" s="3058" t="n"/>
      <c r="BK170" s="2975" t="n"/>
      <c r="BL170" s="2891" t="n"/>
      <c r="BM170" s="2891" t="n"/>
      <c r="BN170" s="2891" t="n"/>
      <c r="BO170" s="2891" t="n"/>
      <c r="BP170" s="2891" t="n"/>
      <c r="BQ170" s="2891" t="n"/>
      <c r="BR170" s="37" t="n"/>
      <c r="BS170" s="1031" t="n"/>
      <c r="BT170" s="2975" t="n"/>
      <c r="BU170" s="2891" t="n"/>
      <c r="BV170" s="2891" t="n"/>
      <c r="BW170" s="2891" t="n"/>
      <c r="BX170" s="2891" t="n"/>
      <c r="BY170" s="2891" t="n"/>
      <c r="BZ170" s="37" t="n"/>
      <c r="CA170" s="1031" t="n"/>
      <c r="CB170" s="2975" t="n"/>
      <c r="CC170" s="2891" t="n"/>
      <c r="CD170" s="2891" t="n"/>
      <c r="CE170" s="2891" t="n"/>
      <c r="CF170" s="2891" t="n"/>
      <c r="CG170" s="2891" t="n"/>
      <c r="CH170" s="37" t="n"/>
      <c r="CI170" s="1031" t="n"/>
      <c r="CJ170" s="2975" t="n"/>
      <c r="CK170" s="2891" t="n"/>
      <c r="CL170" s="2891" t="n"/>
      <c r="CM170" s="2891" t="n"/>
      <c r="CN170" s="2891" t="n"/>
      <c r="CO170" s="2891" t="n"/>
      <c r="CP170" s="37" t="n"/>
      <c r="CQ170" s="1031" t="n"/>
      <c r="CR170" s="2891" t="n"/>
      <c r="CS170" s="2891" t="n"/>
      <c r="CT170" s="2891" t="n"/>
      <c r="CU170" s="2891" t="n"/>
      <c r="CV170" s="2891">
        <f>+CR170-CT170</f>
        <v/>
      </c>
      <c r="CW170" s="2891" t="n"/>
      <c r="CX170" s="441">
        <f>IFERROR(CR170/CW170-1, "-")</f>
        <v/>
      </c>
      <c r="CY170" s="15" t="n"/>
      <c r="CZ170" s="3245" t="n"/>
      <c r="DA170" s="2891" t="n"/>
      <c r="DB170" s="2891" t="n"/>
      <c r="DC170" s="2891" t="n"/>
      <c r="DD170" s="2891" t="n"/>
      <c r="DE170" s="37" t="n"/>
      <c r="DF170" s="37" t="n"/>
      <c r="DG170" s="37" t="n"/>
      <c r="DH170" s="37" t="n"/>
      <c r="DI170" s="3242" t="n"/>
      <c r="DL170" s="2949" t="n"/>
      <c r="DM170" s="2878">
        <f>(CS170-CZ170)*10^6</f>
        <v/>
      </c>
      <c r="DN170" s="2878">
        <f>(CT170-DC170)*10^6</f>
        <v/>
      </c>
      <c r="DO170" s="2878">
        <f>(CW170-DD170)*10^6</f>
        <v/>
      </c>
    </row>
    <row customFormat="1" customHeight="1" ht="14.25" r="171" s="21">
      <c r="A171" s="362" t="inlineStr">
        <is>
          <t>Colocalisation</t>
        </is>
      </c>
      <c r="B171" s="142" t="n"/>
      <c r="C171" s="2486" t="inlineStr">
        <is>
          <t>CA164</t>
        </is>
      </c>
      <c r="D171" s="3251" t="n">
        <v>60.8631220338983</v>
      </c>
      <c r="E171" s="3251" t="n">
        <v>72.014084819209</v>
      </c>
      <c r="F171" s="3251" t="n">
        <v>-11.1509627853107</v>
      </c>
      <c r="G171" s="3251" t="n">
        <v>71.9879974576271</v>
      </c>
      <c r="H171" s="206" t="n">
        <v>-0.1545379204398208</v>
      </c>
      <c r="I171" s="1033" t="n"/>
      <c r="J171" s="3251" t="n">
        <v>60.8631220338983</v>
      </c>
      <c r="K171" s="3251" t="n">
        <v>72.014084819209</v>
      </c>
      <c r="L171" s="3251" t="n">
        <v>-11.1509627853107</v>
      </c>
      <c r="M171" s="3251" t="n">
        <v>71.16604599999999</v>
      </c>
      <c r="N171" s="206" t="n">
        <v>-0.1447730279423096</v>
      </c>
      <c r="O171" s="3252" t="n"/>
      <c r="P171" s="3251" t="n">
        <v>60.8631220338983</v>
      </c>
      <c r="Q171" s="3251" t="n">
        <v>72.014084819209</v>
      </c>
      <c r="R171" s="3251" t="n">
        <v>-11.1509627853107</v>
      </c>
      <c r="S171" s="3251" t="n">
        <v>72.88821099999994</v>
      </c>
      <c r="T171" s="206" t="n">
        <v>-0.1649798890811253</v>
      </c>
      <c r="U171" s="1033" t="n"/>
      <c r="V171" s="3251" t="n">
        <v>60.7447237288136</v>
      </c>
      <c r="W171" s="3251" t="n">
        <v>72.014084819209</v>
      </c>
      <c r="X171" s="3251" t="n">
        <v>60.8631220338983</v>
      </c>
      <c r="Y171" s="3251" t="n">
        <v>-11.26936109039541</v>
      </c>
      <c r="Z171" s="3253" t="n">
        <v>-0.1183983050847033</v>
      </c>
      <c r="AA171" s="3251" t="n">
        <v>72.07900084745759</v>
      </c>
      <c r="AB171" s="206" t="n">
        <v>-0.1572479777103317</v>
      </c>
      <c r="AC171" s="1033" t="n"/>
      <c r="AD171" s="3251" t="n">
        <v>60.4396389308475</v>
      </c>
      <c r="AE171" s="3251" t="n">
        <v>72.014084819209</v>
      </c>
      <c r="AF171" s="3251" t="n">
        <v>60.8631220338983</v>
      </c>
      <c r="AG171" s="3251" t="n">
        <v>-11.5744458883615</v>
      </c>
      <c r="AH171" s="3253" t="n">
        <v>-0.4234831030507991</v>
      </c>
      <c r="AI171" s="3251" t="n">
        <v>72.07900084745759</v>
      </c>
      <c r="AJ171" s="206" t="n">
        <v>-0.1614806223693741</v>
      </c>
      <c r="AK171" s="1033" t="n"/>
      <c r="AL171" s="3251" t="n">
        <v>60.43963893084746</v>
      </c>
      <c r="AM171" s="3251" t="n">
        <v>72.014084819209</v>
      </c>
      <c r="AN171" s="3251" t="n">
        <v>0</v>
      </c>
      <c r="AO171" s="3251" t="n">
        <v>0</v>
      </c>
      <c r="AP171" s="3251" t="n">
        <v>-11.57444588836155</v>
      </c>
      <c r="AQ171" s="3253" t="n">
        <v>60.43963893084746</v>
      </c>
      <c r="AR171" s="3251" t="n">
        <v>71.46721101694919</v>
      </c>
      <c r="AS171" s="206" t="n">
        <v>-0.1543025385933479</v>
      </c>
      <c r="AT171" s="3252" t="n"/>
      <c r="AU171" s="3253" t="n"/>
      <c r="AV171" s="3251" t="n"/>
      <c r="AW171" s="3251" t="n"/>
      <c r="AX171" s="3251" t="n"/>
      <c r="AY171" s="3251" t="n"/>
      <c r="AZ171" s="3251" t="n"/>
      <c r="BA171" s="206" t="n"/>
      <c r="BB171" s="1033" t="n"/>
      <c r="BC171" s="3253" t="n"/>
      <c r="BD171" s="3251" t="n"/>
      <c r="BE171" s="3251" t="n"/>
      <c r="BF171" s="3251" t="n"/>
      <c r="BG171" s="3251" t="n"/>
      <c r="BH171" s="3251" t="n"/>
      <c r="BI171" s="206" t="n"/>
      <c r="BJ171" s="3252" t="n"/>
      <c r="BK171" s="3253" t="n"/>
      <c r="BL171" s="3251" t="n"/>
      <c r="BM171" s="3251" t="n"/>
      <c r="BN171" s="3251" t="n"/>
      <c r="BO171" s="3251" t="n"/>
      <c r="BP171" s="3251" t="n"/>
      <c r="BQ171" s="3251" t="n"/>
      <c r="BR171" s="206" t="n"/>
      <c r="BS171" s="1033" t="n"/>
      <c r="BT171" s="3253" t="n"/>
      <c r="BU171" s="3251" t="n"/>
      <c r="BV171" s="3251" t="n"/>
      <c r="BW171" s="3251" t="n"/>
      <c r="BX171" s="3251" t="n"/>
      <c r="BY171" s="3251" t="n"/>
      <c r="BZ171" s="206" t="n"/>
      <c r="CA171" s="1392" t="n"/>
      <c r="CB171" s="3253" t="n"/>
      <c r="CC171" s="3251" t="n"/>
      <c r="CD171" s="3251" t="n"/>
      <c r="CE171" s="3251" t="n"/>
      <c r="CF171" s="3251" t="n"/>
      <c r="CG171" s="3251" t="n"/>
      <c r="CH171" s="206" t="n"/>
      <c r="CI171" s="1392" t="n"/>
      <c r="CJ171" s="3253" t="n"/>
      <c r="CK171" s="3251" t="n"/>
      <c r="CL171" s="3251" t="n"/>
      <c r="CM171" s="3251" t="n"/>
      <c r="CN171" s="3251" t="n"/>
      <c r="CO171" s="3251" t="n"/>
      <c r="CP171" s="206" t="n"/>
      <c r="CQ171" s="1033" t="n"/>
      <c r="CR171" s="3251" t="n">
        <v>364.2133676922035</v>
      </c>
      <c r="CS171" s="3251" t="n">
        <v>432.084508915254</v>
      </c>
      <c r="CT171" s="3251" t="n"/>
      <c r="CU171" s="3251" t="n">
        <v>-67.87114122305059</v>
      </c>
      <c r="CV171" s="3251">
        <f>+CR171-CT171</f>
        <v/>
      </c>
      <c r="CW171" s="3251" t="n">
        <v>360.2002561525422</v>
      </c>
      <c r="CX171" s="564">
        <f>IFERROR(CR171/CW171-1, "-")</f>
        <v/>
      </c>
      <c r="CY171" s="52" t="n"/>
      <c r="CZ171" s="3255" t="n">
        <v>864.1690178305079</v>
      </c>
      <c r="DA171" s="3251" t="n"/>
      <c r="DB171" s="3251" t="n"/>
      <c r="DC171" s="3251" t="n"/>
      <c r="DD171" s="3251" t="n">
        <v>1024.516668901919</v>
      </c>
      <c r="DE171" s="3251" t="n"/>
      <c r="DF171" s="3251" t="n"/>
      <c r="DG171" s="3251" t="n"/>
      <c r="DH171" s="3251" t="n"/>
      <c r="DI171" s="3242" t="n"/>
      <c r="DJ171" s="2949" t="n"/>
      <c r="DL171" s="2949" t="n"/>
      <c r="DM171" s="2878">
        <f>(CS171-CZ171)*10^6</f>
        <v/>
      </c>
      <c r="DN171" s="2878">
        <f>(CT171-DC171)*10^6</f>
        <v/>
      </c>
      <c r="DO171" s="2878">
        <f>(CW171-DD171)*10^6</f>
        <v/>
      </c>
    </row>
    <row customHeight="1" hidden="1" ht="31.5" r="172" s="3">
      <c r="A172" s="140" t="n"/>
      <c r="B172" s="141" t="inlineStr">
        <is>
          <t>IHS</t>
        </is>
      </c>
      <c r="C172" s="2486" t="inlineStr">
        <is>
          <t>CA165</t>
        </is>
      </c>
      <c r="D172" s="3324" t="n"/>
      <c r="E172" s="3324" t="n"/>
      <c r="F172" s="3324" t="n"/>
      <c r="G172" s="3324" t="n"/>
      <c r="H172" s="37" t="n"/>
      <c r="I172" s="1031" t="n"/>
      <c r="J172" s="3324" t="n"/>
      <c r="K172" s="3324" t="n"/>
      <c r="L172" s="3324" t="n"/>
      <c r="M172" s="3324" t="n"/>
      <c r="N172" s="37" t="n"/>
      <c r="O172" s="3058" t="n"/>
      <c r="P172" s="3324" t="n"/>
      <c r="Q172" s="3324" t="n"/>
      <c r="R172" s="3324" t="n"/>
      <c r="S172" s="3324" t="n"/>
      <c r="T172" s="37" t="n"/>
      <c r="U172" s="1031" t="n"/>
      <c r="V172" s="3324" t="n"/>
      <c r="W172" s="3324" t="n"/>
      <c r="X172" s="3324" t="n"/>
      <c r="Y172" s="3324" t="n"/>
      <c r="Z172" s="2975" t="n"/>
      <c r="AA172" s="3324" t="n"/>
      <c r="AB172" s="37" t="n"/>
      <c r="AC172" s="1031" t="n"/>
      <c r="AD172" s="3324" t="n"/>
      <c r="AE172" s="3324" t="n"/>
      <c r="AF172" s="3324" t="n"/>
      <c r="AG172" s="3324" t="n"/>
      <c r="AH172" s="2975" t="n"/>
      <c r="AI172" s="3324" t="n"/>
      <c r="AJ172" s="37" t="n"/>
      <c r="AK172" s="1031" t="n"/>
      <c r="AL172" s="3324" t="n"/>
      <c r="AM172" s="3324" t="n"/>
      <c r="AN172" s="3324" t="n"/>
      <c r="AO172" s="3324" t="n"/>
      <c r="AP172" s="3324" t="n"/>
      <c r="AQ172" s="2975" t="n"/>
      <c r="AR172" s="3324" t="n"/>
      <c r="AS172" s="37" t="n"/>
      <c r="AT172" s="3058" t="n"/>
      <c r="AU172" s="2975" t="n"/>
      <c r="AV172" s="3324" t="n"/>
      <c r="AW172" s="3324" t="n"/>
      <c r="AX172" s="3324" t="n"/>
      <c r="AY172" s="3324" t="n"/>
      <c r="AZ172" s="3324" t="n"/>
      <c r="BA172" s="37" t="n"/>
      <c r="BB172" s="1031" t="n"/>
      <c r="BC172" s="2975" t="n"/>
      <c r="BD172" s="3324" t="n"/>
      <c r="BE172" s="3324" t="n"/>
      <c r="BF172" s="3324" t="n"/>
      <c r="BG172" s="3324" t="n"/>
      <c r="BH172" s="3324" t="n"/>
      <c r="BI172" s="37" t="n"/>
      <c r="BJ172" s="3058" t="n"/>
      <c r="BK172" s="2975" t="n"/>
      <c r="BL172" s="3324" t="n"/>
      <c r="BM172" s="3324" t="n"/>
      <c r="BN172" s="3324" t="n"/>
      <c r="BO172" s="3324" t="n"/>
      <c r="BP172" s="3324" t="n"/>
      <c r="BQ172" s="3324" t="n"/>
      <c r="BR172" s="37" t="n"/>
      <c r="BS172" s="1031" t="n"/>
      <c r="BT172" s="2975" t="n"/>
      <c r="BU172" s="3324" t="n"/>
      <c r="BV172" s="3324" t="n"/>
      <c r="BW172" s="3324" t="n"/>
      <c r="BX172" s="3324" t="n"/>
      <c r="BY172" s="3324" t="n"/>
      <c r="BZ172" s="37" t="n"/>
      <c r="CA172" s="1031" t="n"/>
      <c r="CB172" s="2975" t="n"/>
      <c r="CC172" s="3324" t="n"/>
      <c r="CD172" s="3324" t="n"/>
      <c r="CE172" s="3324" t="n"/>
      <c r="CF172" s="3324" t="n"/>
      <c r="CG172" s="3324" t="n"/>
      <c r="CH172" s="37" t="n"/>
      <c r="CI172" s="1031" t="n"/>
      <c r="CJ172" s="2975" t="n"/>
      <c r="CK172" s="3324" t="n"/>
      <c r="CL172" s="3324" t="n"/>
      <c r="CM172" s="3324" t="n"/>
      <c r="CN172" s="3324" t="n"/>
      <c r="CO172" s="3324" t="n"/>
      <c r="CP172" s="37" t="n"/>
      <c r="CQ172" s="1031" t="n"/>
      <c r="CR172" s="3324" t="n"/>
      <c r="CS172" s="3324" t="n"/>
      <c r="CT172" s="3324" t="n"/>
      <c r="CU172" s="3324" t="n"/>
      <c r="CV172" s="3324" t="n"/>
      <c r="CW172" s="3324" t="n"/>
      <c r="CX172" s="441">
        <f>IFERROR(CR172/CW172-1, "-")</f>
        <v/>
      </c>
      <c r="CY172" s="3324" t="n"/>
      <c r="CZ172" s="3325" t="n"/>
      <c r="DA172" s="3324" t="n"/>
      <c r="DB172" s="3324" t="n"/>
      <c r="DC172" s="3324" t="n"/>
      <c r="DD172" s="3324" t="n"/>
      <c r="DE172" s="3324" t="n"/>
      <c r="DF172" s="3324" t="n"/>
      <c r="DG172" s="3324" t="n"/>
      <c r="DH172" s="3324" t="n"/>
      <c r="DI172" s="3242" t="n"/>
      <c r="DL172" s="2949" t="n"/>
      <c r="DM172" s="2878">
        <f>(CS172-CZ172)*10^6</f>
        <v/>
      </c>
      <c r="DN172" s="2878">
        <f>(CT172-DC172)*10^6</f>
        <v/>
      </c>
      <c r="DO172" s="2878">
        <f>(CW172-DD172)*10^6</f>
        <v/>
      </c>
    </row>
    <row customHeight="1" hidden="1" ht="31.5" r="173" s="3">
      <c r="A173" s="414" t="n"/>
      <c r="B173" s="365" t="inlineStr">
        <is>
          <t>Autres</t>
        </is>
      </c>
      <c r="C173" s="2486" t="inlineStr">
        <is>
          <t>CA166</t>
        </is>
      </c>
      <c r="D173" s="3064" t="n"/>
      <c r="E173" s="3064" t="n"/>
      <c r="F173" s="3064" t="n"/>
      <c r="G173" s="3064" t="n"/>
      <c r="H173" s="1958" t="n"/>
      <c r="I173" s="938" t="n"/>
      <c r="J173" s="3064" t="n"/>
      <c r="K173" s="3064" t="n"/>
      <c r="L173" s="3064" t="n"/>
      <c r="M173" s="3064" t="n"/>
      <c r="N173" s="1958" t="n"/>
      <c r="O173" s="3058" t="n"/>
      <c r="P173" s="3064" t="n"/>
      <c r="Q173" s="3064" t="n"/>
      <c r="R173" s="3064" t="n"/>
      <c r="S173" s="3064" t="n"/>
      <c r="T173" s="1958" t="n"/>
      <c r="U173" s="938" t="n"/>
      <c r="V173" s="3064" t="n"/>
      <c r="W173" s="3064" t="n"/>
      <c r="X173" s="3064" t="n"/>
      <c r="Y173" s="3064" t="n"/>
      <c r="Z173" s="3063" t="n"/>
      <c r="AA173" s="3064" t="n"/>
      <c r="AB173" s="1958" t="n"/>
      <c r="AC173" s="938" t="n"/>
      <c r="AD173" s="3064" t="n"/>
      <c r="AE173" s="3064" t="n"/>
      <c r="AF173" s="3064" t="n"/>
      <c r="AG173" s="3064" t="n"/>
      <c r="AH173" s="3063" t="n"/>
      <c r="AI173" s="3064" t="n"/>
      <c r="AJ173" s="1958" t="n"/>
      <c r="AK173" s="938" t="n"/>
      <c r="AL173" s="3064" t="n"/>
      <c r="AM173" s="3064" t="n"/>
      <c r="AN173" s="3064" t="n"/>
      <c r="AO173" s="3064" t="n"/>
      <c r="AP173" s="3064" t="n"/>
      <c r="AQ173" s="3063" t="n"/>
      <c r="AR173" s="3064" t="n"/>
      <c r="AS173" s="1958" t="n"/>
      <c r="AT173" s="3058" t="n"/>
      <c r="AU173" s="3063" t="n"/>
      <c r="AV173" s="3064" t="n"/>
      <c r="AW173" s="3064" t="n"/>
      <c r="AX173" s="3064" t="n"/>
      <c r="AY173" s="3064" t="n"/>
      <c r="AZ173" s="3064" t="n"/>
      <c r="BA173" s="1958" t="n"/>
      <c r="BB173" s="938" t="n"/>
      <c r="BC173" s="3063" t="n"/>
      <c r="BD173" s="3064" t="n"/>
      <c r="BE173" s="3064" t="n"/>
      <c r="BF173" s="3064" t="n"/>
      <c r="BG173" s="3064" t="n"/>
      <c r="BH173" s="3064" t="n"/>
      <c r="BI173" s="1958" t="n"/>
      <c r="BJ173" s="3058" t="n"/>
      <c r="BK173" s="3063" t="n"/>
      <c r="BL173" s="3064" t="n"/>
      <c r="BM173" s="3064" t="n"/>
      <c r="BN173" s="3064" t="n"/>
      <c r="BO173" s="3064" t="n"/>
      <c r="BP173" s="3064" t="n"/>
      <c r="BQ173" s="3064" t="n"/>
      <c r="BR173" s="1958" t="n"/>
      <c r="BS173" s="938" t="n"/>
      <c r="BT173" s="3063" t="n"/>
      <c r="BU173" s="3064" t="n"/>
      <c r="BV173" s="3064" t="n"/>
      <c r="BW173" s="3064" t="n"/>
      <c r="BX173" s="3064" t="n"/>
      <c r="BY173" s="3064" t="n"/>
      <c r="BZ173" s="1958" t="n"/>
      <c r="CA173" s="1031" t="n"/>
      <c r="CB173" s="3063" t="n"/>
      <c r="CC173" s="3064" t="n"/>
      <c r="CD173" s="3064" t="n"/>
      <c r="CE173" s="3064" t="n"/>
      <c r="CF173" s="3064" t="n"/>
      <c r="CG173" s="3064" t="n"/>
      <c r="CH173" s="1958" t="n"/>
      <c r="CI173" s="1031" t="n"/>
      <c r="CJ173" s="3063" t="n"/>
      <c r="CK173" s="3064" t="n"/>
      <c r="CL173" s="3064" t="n"/>
      <c r="CM173" s="3064" t="n"/>
      <c r="CN173" s="3064" t="n"/>
      <c r="CO173" s="3064" t="n"/>
      <c r="CP173" s="1958" t="n"/>
      <c r="CQ173" s="938" t="n"/>
      <c r="CR173" s="3064" t="n"/>
      <c r="CS173" s="3064" t="n"/>
      <c r="CT173" s="3324" t="n"/>
      <c r="CU173" s="3064" t="n"/>
      <c r="CV173" s="3064" t="n"/>
      <c r="CW173" s="3064" t="n"/>
      <c r="CX173" s="442">
        <f>IFERROR(CR173/CW173-1, "-")</f>
        <v/>
      </c>
      <c r="CY173" s="15" t="n"/>
      <c r="CZ173" s="3309" t="n"/>
      <c r="DA173" s="3064" t="n"/>
      <c r="DB173" s="3064" t="n"/>
      <c r="DC173" s="3064" t="n"/>
      <c r="DD173" s="3064" t="n"/>
      <c r="DE173" s="1958" t="n"/>
      <c r="DF173" s="1958" t="n"/>
      <c r="DG173" s="3324" t="n"/>
      <c r="DH173" s="3324" t="n"/>
      <c r="DI173" s="3242" t="n"/>
      <c r="DL173" s="2949" t="n"/>
      <c r="DM173" s="2878">
        <f>(CS173-CZ173)*10^6</f>
        <v/>
      </c>
      <c r="DN173" s="2878">
        <f>(CT173-DC173)*10^6</f>
        <v/>
      </c>
      <c r="DO173" s="2878">
        <f>(CW173-DD173)*10^6</f>
        <v/>
      </c>
    </row>
    <row customHeight="1" hidden="1" ht="31.5" r="174" s="3">
      <c r="A174" s="414" t="n"/>
      <c r="B174" s="365" t="inlineStr">
        <is>
          <t>Opérateur national 3</t>
        </is>
      </c>
      <c r="C174" s="2486" t="inlineStr">
        <is>
          <t>CA167</t>
        </is>
      </c>
      <c r="D174" s="3064" t="n"/>
      <c r="E174" s="3064" t="n"/>
      <c r="F174" s="3064" t="n"/>
      <c r="G174" s="3064" t="n"/>
      <c r="H174" s="1958" t="n"/>
      <c r="I174" s="938" t="n"/>
      <c r="J174" s="3064" t="n"/>
      <c r="K174" s="3064" t="n"/>
      <c r="L174" s="3064" t="n"/>
      <c r="M174" s="3064" t="n"/>
      <c r="N174" s="1958" t="n"/>
      <c r="O174" s="3058" t="n"/>
      <c r="P174" s="3064" t="n"/>
      <c r="Q174" s="3064" t="n"/>
      <c r="R174" s="3064" t="n"/>
      <c r="S174" s="3064" t="n"/>
      <c r="T174" s="1958" t="n"/>
      <c r="U174" s="938" t="n"/>
      <c r="V174" s="3064" t="n"/>
      <c r="W174" s="3064" t="n"/>
      <c r="X174" s="3064" t="n"/>
      <c r="Y174" s="3064" t="n"/>
      <c r="Z174" s="3063" t="n"/>
      <c r="AA174" s="3064" t="n"/>
      <c r="AB174" s="1958" t="n"/>
      <c r="AC174" s="938" t="n"/>
      <c r="AD174" s="3064" t="n"/>
      <c r="AE174" s="3064" t="n"/>
      <c r="AF174" s="3064" t="n"/>
      <c r="AG174" s="3064" t="n"/>
      <c r="AH174" s="3063" t="n"/>
      <c r="AI174" s="3064" t="n"/>
      <c r="AJ174" s="1958" t="n"/>
      <c r="AK174" s="938" t="n"/>
      <c r="AL174" s="3064" t="n"/>
      <c r="AM174" s="3064" t="n"/>
      <c r="AN174" s="3064" t="n"/>
      <c r="AO174" s="3064" t="n"/>
      <c r="AP174" s="3064" t="n"/>
      <c r="AQ174" s="3063" t="n"/>
      <c r="AR174" s="3064" t="n"/>
      <c r="AS174" s="1958" t="n"/>
      <c r="AT174" s="3058" t="n"/>
      <c r="AU174" s="3063" t="n"/>
      <c r="AV174" s="3064" t="n"/>
      <c r="AW174" s="3064" t="n"/>
      <c r="AX174" s="3064" t="n"/>
      <c r="AY174" s="3064" t="n"/>
      <c r="AZ174" s="3064" t="n"/>
      <c r="BA174" s="1958" t="n"/>
      <c r="BB174" s="938" t="n"/>
      <c r="BC174" s="3063" t="n"/>
      <c r="BD174" s="3064" t="n"/>
      <c r="BE174" s="3064" t="n"/>
      <c r="BF174" s="3064" t="n"/>
      <c r="BG174" s="3064" t="n"/>
      <c r="BH174" s="3064" t="n"/>
      <c r="BI174" s="1958" t="n"/>
      <c r="BJ174" s="3058" t="n"/>
      <c r="BK174" s="3063" t="n"/>
      <c r="BL174" s="3064" t="n"/>
      <c r="BM174" s="3064" t="n"/>
      <c r="BN174" s="3064" t="n"/>
      <c r="BO174" s="3064" t="n"/>
      <c r="BP174" s="3064" t="n"/>
      <c r="BQ174" s="3064" t="n"/>
      <c r="BR174" s="1958" t="n"/>
      <c r="BS174" s="938" t="n"/>
      <c r="BT174" s="3063" t="n"/>
      <c r="BU174" s="3064" t="n"/>
      <c r="BV174" s="3064" t="n"/>
      <c r="BW174" s="3064" t="n"/>
      <c r="BX174" s="3064" t="n"/>
      <c r="BY174" s="3064" t="n"/>
      <c r="BZ174" s="1958" t="n"/>
      <c r="CA174" s="1031" t="n"/>
      <c r="CB174" s="3063" t="n"/>
      <c r="CC174" s="3064" t="n"/>
      <c r="CD174" s="3064" t="n"/>
      <c r="CE174" s="3064" t="n"/>
      <c r="CF174" s="3064" t="n"/>
      <c r="CG174" s="3064" t="n"/>
      <c r="CH174" s="1958" t="n"/>
      <c r="CI174" s="1031" t="n"/>
      <c r="CJ174" s="3063" t="n"/>
      <c r="CK174" s="3064" t="n"/>
      <c r="CL174" s="3064" t="n"/>
      <c r="CM174" s="3064" t="n"/>
      <c r="CN174" s="3064" t="n"/>
      <c r="CO174" s="3064" t="n"/>
      <c r="CP174" s="1958" t="n"/>
      <c r="CQ174" s="938" t="n"/>
      <c r="CR174" s="3064" t="n"/>
      <c r="CS174" s="3064" t="n"/>
      <c r="CT174" s="3324" t="n"/>
      <c r="CU174" s="3064" t="n"/>
      <c r="CV174" s="3064" t="n"/>
      <c r="CW174" s="3064" t="n"/>
      <c r="CX174" s="442">
        <f>IFERROR(CR174/CW174-1, "-")</f>
        <v/>
      </c>
      <c r="CY174" s="15" t="n"/>
      <c r="CZ174" s="3309" t="n"/>
      <c r="DA174" s="3064" t="n"/>
      <c r="DB174" s="3064" t="n"/>
      <c r="DC174" s="3064" t="n"/>
      <c r="DD174" s="3064" t="n"/>
      <c r="DE174" s="1958" t="n"/>
      <c r="DF174" s="1958" t="n"/>
      <c r="DG174" s="3326" t="n"/>
      <c r="DH174" s="3326" t="n"/>
      <c r="DI174" s="3242" t="n"/>
      <c r="DL174" s="2949" t="n"/>
      <c r="DM174" s="2878">
        <f>(CS174-CZ174)*10^6</f>
        <v/>
      </c>
      <c r="DN174" s="2878">
        <f>(CT174-DC174)*10^6</f>
        <v/>
      </c>
      <c r="DO174" s="2878">
        <f>(CW174-DD174)*10^6</f>
        <v/>
      </c>
    </row>
    <row customHeight="1" hidden="1" ht="31.5" r="175" s="3">
      <c r="A175" s="414" t="n"/>
      <c r="B175" s="414" t="n"/>
      <c r="C175" s="2486" t="inlineStr">
        <is>
          <t>CA168</t>
        </is>
      </c>
      <c r="D175" s="3064" t="n"/>
      <c r="E175" s="3064" t="n"/>
      <c r="F175" s="3064" t="n"/>
      <c r="G175" s="3064" t="n"/>
      <c r="H175" s="1958" t="n"/>
      <c r="I175" s="938" t="n"/>
      <c r="J175" s="3064" t="n"/>
      <c r="K175" s="3064" t="n"/>
      <c r="L175" s="3064" t="n"/>
      <c r="M175" s="3064" t="n"/>
      <c r="N175" s="1958" t="n"/>
      <c r="O175" s="3058" t="n"/>
      <c r="P175" s="3064" t="n"/>
      <c r="Q175" s="3064" t="n"/>
      <c r="R175" s="3064" t="n"/>
      <c r="S175" s="3064" t="n"/>
      <c r="T175" s="1958" t="n"/>
      <c r="U175" s="938" t="n"/>
      <c r="V175" s="3064" t="n"/>
      <c r="W175" s="3064" t="n"/>
      <c r="X175" s="3064" t="n"/>
      <c r="Y175" s="3064" t="n"/>
      <c r="Z175" s="3063" t="n"/>
      <c r="AA175" s="3064" t="n"/>
      <c r="AB175" s="1958" t="n"/>
      <c r="AC175" s="938" t="n"/>
      <c r="AD175" s="3064" t="n"/>
      <c r="AE175" s="3064" t="n"/>
      <c r="AF175" s="3064" t="n"/>
      <c r="AG175" s="3064" t="n"/>
      <c r="AH175" s="3063" t="n"/>
      <c r="AI175" s="3064" t="n"/>
      <c r="AJ175" s="1958" t="n"/>
      <c r="AK175" s="938" t="n"/>
      <c r="AL175" s="3064" t="n"/>
      <c r="AM175" s="3064" t="n"/>
      <c r="AN175" s="3064" t="n"/>
      <c r="AO175" s="3064" t="n"/>
      <c r="AP175" s="3064" t="n"/>
      <c r="AQ175" s="3063" t="n"/>
      <c r="AR175" s="3064" t="n"/>
      <c r="AS175" s="1958" t="n"/>
      <c r="AT175" s="3058" t="n"/>
      <c r="AU175" s="3063" t="n"/>
      <c r="AV175" s="3064" t="n"/>
      <c r="AW175" s="3064" t="n"/>
      <c r="AX175" s="3064" t="n"/>
      <c r="AY175" s="3064" t="n"/>
      <c r="AZ175" s="3064" t="n"/>
      <c r="BA175" s="1958" t="n"/>
      <c r="BB175" s="938" t="n"/>
      <c r="BC175" s="3063" t="n"/>
      <c r="BD175" s="3064" t="n"/>
      <c r="BE175" s="3064" t="n"/>
      <c r="BF175" s="3064" t="n"/>
      <c r="BG175" s="3064" t="n"/>
      <c r="BH175" s="3064" t="n"/>
      <c r="BI175" s="1958" t="n"/>
      <c r="BJ175" s="3058" t="n"/>
      <c r="BK175" s="3063" t="n"/>
      <c r="BL175" s="3064" t="n"/>
      <c r="BM175" s="3064" t="n"/>
      <c r="BN175" s="3064" t="n"/>
      <c r="BO175" s="3064" t="n"/>
      <c r="BP175" s="3064" t="n"/>
      <c r="BQ175" s="3064" t="n"/>
      <c r="BR175" s="1958" t="n"/>
      <c r="BS175" s="938" t="n"/>
      <c r="BT175" s="3063" t="n"/>
      <c r="BU175" s="3064" t="n"/>
      <c r="BV175" s="3064" t="n"/>
      <c r="BW175" s="3064" t="n"/>
      <c r="BX175" s="3064" t="n"/>
      <c r="BY175" s="3064" t="n"/>
      <c r="BZ175" s="1958" t="n"/>
      <c r="CA175" s="1031" t="n"/>
      <c r="CB175" s="3063" t="n"/>
      <c r="CC175" s="3064" t="n"/>
      <c r="CD175" s="3064" t="n"/>
      <c r="CE175" s="3064" t="n"/>
      <c r="CF175" s="3064" t="n"/>
      <c r="CG175" s="3064" t="n"/>
      <c r="CH175" s="1958" t="n"/>
      <c r="CI175" s="1031" t="n"/>
      <c r="CJ175" s="3063" t="n"/>
      <c r="CK175" s="3064" t="n"/>
      <c r="CL175" s="3064" t="n"/>
      <c r="CM175" s="3064" t="n"/>
      <c r="CN175" s="3064" t="n"/>
      <c r="CO175" s="3064" t="n"/>
      <c r="CP175" s="1958" t="n"/>
      <c r="CQ175" s="938" t="n"/>
      <c r="CR175" s="3064" t="n"/>
      <c r="CS175" s="3064" t="n"/>
      <c r="CT175" s="3327" t="n"/>
      <c r="CU175" s="3064" t="n"/>
      <c r="CV175" s="3064" t="n"/>
      <c r="CW175" s="3064" t="n"/>
      <c r="CX175" s="442">
        <f>IFERROR(CR175/CW175-1, "-")</f>
        <v/>
      </c>
      <c r="CY175" s="15" t="n"/>
      <c r="CZ175" s="3309" t="n"/>
      <c r="DA175" s="3064" t="n"/>
      <c r="DB175" s="3064" t="n"/>
      <c r="DC175" s="3064" t="n"/>
      <c r="DD175" s="3064" t="n"/>
      <c r="DE175" s="1958" t="n"/>
      <c r="DF175" s="1958" t="n"/>
      <c r="DG175" s="197" t="n"/>
      <c r="DH175" s="197" t="n"/>
      <c r="DI175" s="3242" t="n"/>
      <c r="DL175" s="2949" t="n"/>
      <c r="DM175" s="2878">
        <f>(CS175-CZ175)*10^6</f>
        <v/>
      </c>
      <c r="DN175" s="2878">
        <f>(CT175-DC175)*10^6</f>
        <v/>
      </c>
      <c r="DO175" s="2878">
        <f>(CW175-DD175)*10^6</f>
        <v/>
      </c>
    </row>
    <row collapsed="1" customHeight="1" ht="13" r="176" s="3">
      <c r="C176" s="2486" t="inlineStr">
        <is>
          <t>CA169</t>
        </is>
      </c>
      <c r="D176" s="2891" t="n"/>
      <c r="E176" s="2891" t="n"/>
      <c r="F176" s="2891" t="n"/>
      <c r="G176" s="2891" t="n"/>
      <c r="H176" s="37" t="n"/>
      <c r="I176" s="1031" t="n"/>
      <c r="J176" s="2891" t="n"/>
      <c r="K176" s="2891" t="n"/>
      <c r="L176" s="2891" t="n"/>
      <c r="M176" s="2891" t="n"/>
      <c r="N176" s="37" t="n"/>
      <c r="O176" s="3058" t="n"/>
      <c r="P176" s="2891" t="n"/>
      <c r="Q176" s="2891" t="n"/>
      <c r="R176" s="2891" t="n"/>
      <c r="S176" s="2891" t="n"/>
      <c r="T176" s="37" t="n"/>
      <c r="U176" s="1031" t="n"/>
      <c r="V176" s="2891" t="n"/>
      <c r="W176" s="2891" t="n"/>
      <c r="X176" s="2891" t="n"/>
      <c r="Y176" s="2891" t="n"/>
      <c r="Z176" s="2975" t="n"/>
      <c r="AA176" s="2891" t="n"/>
      <c r="AB176" s="37" t="n"/>
      <c r="AC176" s="1031" t="n"/>
      <c r="AD176" s="2891" t="n"/>
      <c r="AE176" s="2891" t="n"/>
      <c r="AF176" s="2891" t="n"/>
      <c r="AG176" s="2891" t="n"/>
      <c r="AH176" s="2975" t="n"/>
      <c r="AI176" s="2891" t="n"/>
      <c r="AJ176" s="37" t="n"/>
      <c r="AK176" s="1031" t="n"/>
      <c r="AL176" s="2891" t="n"/>
      <c r="AM176" s="2891" t="n"/>
      <c r="AN176" s="2891" t="n"/>
      <c r="AO176" s="2891" t="n"/>
      <c r="AP176" s="2891" t="n"/>
      <c r="AQ176" s="2975" t="n"/>
      <c r="AR176" s="2891" t="n"/>
      <c r="AS176" s="37" t="n"/>
      <c r="AT176" s="3058" t="n"/>
      <c r="AU176" s="2975" t="n"/>
      <c r="AV176" s="2891" t="n"/>
      <c r="AW176" s="2891" t="n"/>
      <c r="AX176" s="2891" t="n"/>
      <c r="AY176" s="2891" t="n"/>
      <c r="AZ176" s="2891" t="n"/>
      <c r="BA176" s="37" t="n"/>
      <c r="BB176" s="1031" t="n"/>
      <c r="BC176" s="2975" t="n"/>
      <c r="BD176" s="2891" t="n"/>
      <c r="BE176" s="2891" t="n"/>
      <c r="BF176" s="2891" t="n"/>
      <c r="BG176" s="2891" t="n"/>
      <c r="BH176" s="2891" t="n"/>
      <c r="BI176" s="37" t="n"/>
      <c r="BJ176" s="3058" t="n"/>
      <c r="BK176" s="2975" t="n"/>
      <c r="BL176" s="2891" t="n"/>
      <c r="BM176" s="2891" t="n"/>
      <c r="BN176" s="2891" t="n"/>
      <c r="BO176" s="2891" t="n"/>
      <c r="BP176" s="2891" t="n"/>
      <c r="BQ176" s="2891" t="n"/>
      <c r="BR176" s="37" t="n"/>
      <c r="BS176" s="1031" t="n"/>
      <c r="BT176" s="2975" t="n"/>
      <c r="BU176" s="2891" t="n"/>
      <c r="BV176" s="2891" t="n"/>
      <c r="BW176" s="2891" t="n"/>
      <c r="BX176" s="2891" t="n"/>
      <c r="BY176" s="2891" t="n"/>
      <c r="BZ176" s="37" t="n"/>
      <c r="CA176" s="1031" t="n"/>
      <c r="CB176" s="2975" t="n"/>
      <c r="CC176" s="2891" t="n"/>
      <c r="CD176" s="2891" t="n"/>
      <c r="CE176" s="2891" t="n"/>
      <c r="CF176" s="2891" t="n"/>
      <c r="CG176" s="2891" t="n"/>
      <c r="CH176" s="37" t="n"/>
      <c r="CI176" s="1031" t="n"/>
      <c r="CJ176" s="2975" t="n"/>
      <c r="CK176" s="2891" t="n"/>
      <c r="CL176" s="2891" t="n"/>
      <c r="CM176" s="2891" t="n"/>
      <c r="CN176" s="2891" t="n"/>
      <c r="CO176" s="2891" t="n"/>
      <c r="CP176" s="37" t="n"/>
      <c r="CQ176" s="1031" t="n"/>
      <c r="CR176" s="2891" t="n"/>
      <c r="CS176" s="2891" t="n"/>
      <c r="CT176" s="2891" t="n"/>
      <c r="CU176" s="2891" t="n"/>
      <c r="CV176" s="2891">
        <f>+CR176-CT176</f>
        <v/>
      </c>
      <c r="CW176" s="2891" t="n"/>
      <c r="CX176" s="441">
        <f>IFERROR(CR176/CW176-1, "-")</f>
        <v/>
      </c>
      <c r="CY176" s="15" t="n"/>
      <c r="CZ176" s="3245" t="n"/>
      <c r="DA176" s="2891" t="n"/>
      <c r="DB176" s="2891" t="n"/>
      <c r="DC176" s="2891" t="n"/>
      <c r="DD176" s="2891" t="n"/>
      <c r="DE176" s="37" t="n"/>
      <c r="DF176" s="37" t="n"/>
      <c r="DG176" s="37" t="n"/>
      <c r="DH176" s="37" t="n"/>
      <c r="DI176" s="3242" t="n"/>
      <c r="DL176" s="2949" t="n"/>
      <c r="DM176" s="2878">
        <f>(CS176-CZ176)*10^6</f>
        <v/>
      </c>
      <c r="DN176" s="2878">
        <f>(CT176-DC176)*10^6</f>
        <v/>
      </c>
      <c r="DO176" s="2878">
        <f>(CW176-DD176)*10^6</f>
        <v/>
      </c>
    </row>
    <row customFormat="1" customHeight="1" ht="14.25" r="177" s="947">
      <c r="A177" s="940" t="inlineStr">
        <is>
          <t>Roaming in</t>
        </is>
      </c>
      <c r="B177" s="941" t="n"/>
      <c r="C177" s="2486" t="inlineStr">
        <is>
          <t>CA170</t>
        </is>
      </c>
      <c r="D177" s="3328" t="n">
        <v>135.203306</v>
      </c>
      <c r="E177" s="3329" t="n">
        <v>149.796152369361</v>
      </c>
      <c r="F177" s="3329" t="n">
        <v>-14.59284636936101</v>
      </c>
      <c r="G177" s="3329" t="n">
        <v>85.692256</v>
      </c>
      <c r="H177" s="2569" t="n">
        <v>0.5777774131655491</v>
      </c>
      <c r="I177" s="1044" t="n"/>
      <c r="J177" s="3328" t="n">
        <v>237.821928</v>
      </c>
      <c r="K177" s="3329" t="n">
        <v>137.222799657073</v>
      </c>
      <c r="L177" s="3329" t="n">
        <v>100.599128342927</v>
      </c>
      <c r="M177" s="3329" t="n">
        <v>89.28874</v>
      </c>
      <c r="N177" s="2569" t="n">
        <v>1.663515332392416</v>
      </c>
      <c r="O177" s="3330" t="n"/>
      <c r="P177" s="3328" t="n">
        <v>176.91322</v>
      </c>
      <c r="Q177" s="3329" t="n">
        <v>154.481820653804</v>
      </c>
      <c r="R177" s="3329" t="n">
        <v>22.431399346196</v>
      </c>
      <c r="S177" s="3329" t="n">
        <v>107.951748</v>
      </c>
      <c r="T177" s="2569" t="n">
        <v>0.6388175576369546</v>
      </c>
      <c r="U177" s="1044" t="n"/>
      <c r="V177" s="3328" t="n">
        <v>359.675202</v>
      </c>
      <c r="W177" s="3329" t="n">
        <v>152.225573115497</v>
      </c>
      <c r="X177" s="3329" t="n">
        <v>171.255869</v>
      </c>
      <c r="Y177" s="3329" t="n">
        <v>207.449628884503</v>
      </c>
      <c r="Z177" s="3331" t="n">
        <v>188.419333</v>
      </c>
      <c r="AA177" s="3329" t="n">
        <v>90.05526499999999</v>
      </c>
      <c r="AB177" s="2569" t="n">
        <v>2.993938633127114</v>
      </c>
      <c r="AC177" s="1044" t="n"/>
      <c r="AD177" s="3328" t="n">
        <v>491.530596</v>
      </c>
      <c r="AE177" s="3329" t="n">
        <v>160.091720201756</v>
      </c>
      <c r="AF177" s="3329" t="n">
        <v>171.255869</v>
      </c>
      <c r="AG177" s="3329" t="n">
        <v>331.438875798244</v>
      </c>
      <c r="AH177" s="3331" t="n">
        <v>320.274727</v>
      </c>
      <c r="AI177" s="3329" t="n">
        <v>96.81708899999994</v>
      </c>
      <c r="AJ177" s="2569" t="n">
        <v>4.076899141224958</v>
      </c>
      <c r="AK177" s="1030" t="n"/>
      <c r="AL177" s="3328" t="n">
        <v>755.415402</v>
      </c>
      <c r="AM177" s="3329" t="n">
        <v>157.7858282473832</v>
      </c>
      <c r="AN177" s="3329" t="n">
        <v>171.255869</v>
      </c>
      <c r="AO177" s="3329" t="n">
        <v>0</v>
      </c>
      <c r="AP177" s="3329" t="n">
        <v>597.6295737526168</v>
      </c>
      <c r="AQ177" s="3044" t="n">
        <v>584.159533</v>
      </c>
      <c r="AR177" s="3329" t="n">
        <v>164.602472</v>
      </c>
      <c r="AS177" s="2569" t="n">
        <v>3.589332060578045</v>
      </c>
      <c r="AT177" s="3045" t="n"/>
      <c r="AU177" s="3332" t="n"/>
      <c r="AV177" s="3329" t="n"/>
      <c r="AW177" s="3329" t="n"/>
      <c r="AX177" s="3329" t="n"/>
      <c r="AY177" s="3333" t="n"/>
      <c r="AZ177" s="3329" t="n"/>
      <c r="BA177" s="2569" t="n"/>
      <c r="BB177" s="1030" t="n"/>
      <c r="BC177" s="3332" t="n"/>
      <c r="BD177" s="3329" t="n"/>
      <c r="BE177" s="3329" t="n"/>
      <c r="BF177" s="3329" t="n"/>
      <c r="BG177" s="3333" t="n"/>
      <c r="BH177" s="3329" t="n"/>
      <c r="BI177" s="2569" t="n"/>
      <c r="BJ177" s="3045" t="n"/>
      <c r="BK177" s="3332" t="n"/>
      <c r="BL177" s="3329" t="n"/>
      <c r="BM177" s="3329" t="n"/>
      <c r="BN177" s="3329" t="n"/>
      <c r="BO177" s="3329" t="n"/>
      <c r="BP177" s="3333" t="n"/>
      <c r="BQ177" s="3329" t="n"/>
      <c r="BR177" s="2569" t="n"/>
      <c r="BS177" s="1030" t="n"/>
      <c r="BT177" s="3332" t="n"/>
      <c r="BU177" s="3329" t="n"/>
      <c r="BV177" s="3329" t="n"/>
      <c r="BW177" s="3329" t="n"/>
      <c r="BX177" s="3333" t="n"/>
      <c r="BY177" s="3329" t="n"/>
      <c r="BZ177" s="2569" t="n"/>
      <c r="CA177" s="1070" t="n"/>
      <c r="CB177" s="3332" t="n"/>
      <c r="CC177" s="3329" t="n"/>
      <c r="CD177" s="3329" t="n"/>
      <c r="CE177" s="3329" t="n"/>
      <c r="CF177" s="3333" t="n"/>
      <c r="CG177" s="3329" t="n"/>
      <c r="CH177" s="2569" t="n"/>
      <c r="CI177" s="1438" t="n"/>
      <c r="CJ177" s="3332" t="n"/>
      <c r="CK177" s="3329" t="n"/>
      <c r="CL177" s="3329" t="n"/>
      <c r="CM177" s="3329" t="n"/>
      <c r="CN177" s="3333" t="n"/>
      <c r="CO177" s="3329" t="n"/>
      <c r="CP177" s="2569" t="n"/>
      <c r="CQ177" s="1439" t="n"/>
      <c r="CR177" s="3333" t="n">
        <v>2156.559654</v>
      </c>
      <c r="CS177" s="3333" t="n">
        <v>911.6038942448741</v>
      </c>
      <c r="CT177" s="2878" t="n"/>
      <c r="CU177" s="3333" t="n">
        <v>1244.955759755126</v>
      </c>
      <c r="CV177" s="3333">
        <f>+CR177-CT177</f>
        <v/>
      </c>
      <c r="CW177" s="3333" t="n">
        <v>469.805098</v>
      </c>
      <c r="CX177" s="944">
        <f>IFERROR(CR177/CW177-1, "-")</f>
        <v/>
      </c>
      <c r="CY177" s="942" t="n"/>
      <c r="CZ177" s="3334" t="n">
        <v>1946.115547576109</v>
      </c>
      <c r="DA177" s="3329" t="n">
        <v>2091.241275</v>
      </c>
      <c r="DB177" s="3329" t="n"/>
      <c r="DC177" s="3329" t="n"/>
      <c r="DD177" s="3329" t="n">
        <v>1503.123428</v>
      </c>
      <c r="DE177" s="946">
        <f>(CZ177-DD177)/DD177</f>
        <v/>
      </c>
      <c r="DF177" s="945">
        <f>(DA177-DD177)/DD177</f>
        <v/>
      </c>
      <c r="DG177" s="945">
        <f>(DB177-DD177)/DD177</f>
        <v/>
      </c>
      <c r="DH177" s="945">
        <f>(DC177-DD177)/DD177</f>
        <v/>
      </c>
      <c r="DI177" s="3242" t="n"/>
      <c r="DJ177" s="3335" t="n"/>
      <c r="DK177" s="68" t="n"/>
      <c r="DL177" s="3335" t="n"/>
      <c r="DM177" s="2878">
        <f>(CS177-CZ177)*10^6</f>
        <v/>
      </c>
      <c r="DN177" s="2878">
        <f>(CT177-DC177)*10^6</f>
        <v/>
      </c>
      <c r="DO177" s="2878">
        <f>(CW177-DD177)*10^6</f>
        <v/>
      </c>
      <c r="DP177" s="68" t="n"/>
      <c r="DQ177" s="68" t="n"/>
      <c r="DR177" s="68" t="n"/>
      <c r="DS177" s="68" t="n"/>
      <c r="DT177" s="68" t="n"/>
      <c r="DU177" s="68" t="n"/>
      <c r="DV177" s="68" t="n"/>
      <c r="DW177" s="68" t="n"/>
      <c r="DX177" s="68" t="n"/>
      <c r="DY177" s="68" t="n"/>
      <c r="DZ177" s="68" t="n"/>
      <c r="EA177" s="68" t="n"/>
      <c r="EB177" s="68" t="n"/>
      <c r="EC177" s="68" t="n"/>
      <c r="ED177" s="68" t="n"/>
      <c r="EE177" s="68" t="n"/>
      <c r="EF177" s="68" t="n"/>
      <c r="EG177" s="68" t="n"/>
      <c r="EH177" s="68" t="n"/>
      <c r="EI177" s="68" t="n"/>
      <c r="EJ177" s="68" t="n"/>
      <c r="EK177" s="68" t="n"/>
      <c r="EL177" s="68" t="n"/>
      <c r="EM177" s="68" t="n"/>
      <c r="EN177" s="68" t="n"/>
      <c r="EO177" s="68" t="n"/>
      <c r="EP177" s="68" t="n"/>
      <c r="EQ177" s="68" t="n"/>
      <c r="ER177" s="68" t="n"/>
      <c r="ES177" s="68" t="n"/>
      <c r="ET177" s="68" t="n"/>
      <c r="EU177" s="68" t="n"/>
      <c r="EV177" s="68" t="n"/>
      <c r="EW177" s="68" t="n"/>
      <c r="EX177" s="68" t="n"/>
      <c r="EY177" s="68" t="n"/>
      <c r="EZ177" s="68" t="n"/>
      <c r="FA177" s="68" t="n"/>
      <c r="FB177" s="68" t="n"/>
      <c r="FC177" s="68" t="n"/>
      <c r="FD177" s="68" t="n"/>
      <c r="FE177" s="68" t="n"/>
      <c r="FF177" s="68" t="n"/>
      <c r="FG177" s="68" t="n"/>
      <c r="FH177" s="68" t="n"/>
      <c r="FI177" s="68" t="n"/>
      <c r="FJ177" s="68" t="n"/>
      <c r="FK177" s="68" t="n"/>
      <c r="FL177" s="68" t="n"/>
      <c r="FM177" s="68" t="n"/>
      <c r="FN177" s="68" t="n"/>
      <c r="FO177" s="68" t="n"/>
      <c r="FP177" s="68" t="n"/>
      <c r="FQ177" s="68" t="n"/>
      <c r="FR177" s="68" t="n"/>
      <c r="FS177" s="68" t="n"/>
      <c r="FT177" s="68" t="n"/>
      <c r="FU177" s="68" t="n"/>
      <c r="FV177" s="68" t="n"/>
      <c r="FW177" s="68" t="n"/>
      <c r="FX177" s="68" t="n"/>
      <c r="FY177" s="68" t="n"/>
      <c r="FZ177" s="68" t="n"/>
      <c r="GA177" s="68" t="n"/>
      <c r="GB177" s="68" t="n"/>
      <c r="GC177" s="68" t="n"/>
      <c r="GD177" s="68" t="n"/>
      <c r="GE177" s="68" t="n"/>
      <c r="GF177" s="68" t="n"/>
      <c r="GG177" s="68" t="n"/>
      <c r="GH177" s="68" t="n"/>
      <c r="GI177" s="68" t="n"/>
      <c r="GJ177" s="68" t="n"/>
      <c r="GK177" s="68" t="n"/>
      <c r="GL177" s="68" t="n"/>
      <c r="GM177" s="68" t="n"/>
      <c r="GN177" s="68" t="n"/>
      <c r="GO177" s="68" t="n"/>
      <c r="GP177" s="68" t="n"/>
      <c r="GQ177" s="68" t="n"/>
      <c r="GR177" s="68" t="n"/>
      <c r="GS177" s="68" t="n"/>
      <c r="GT177" s="68" t="n"/>
      <c r="GU177" s="68" t="n"/>
      <c r="GV177" s="68" t="n"/>
      <c r="GW177" s="68" t="n"/>
      <c r="GX177" s="68" t="n"/>
      <c r="GY177" s="68" t="n"/>
      <c r="GZ177" s="68" t="n"/>
      <c r="HA177" s="68" t="n"/>
      <c r="HB177" s="68" t="n"/>
      <c r="HC177" s="68" t="n"/>
      <c r="HD177" s="68" t="n"/>
      <c r="HE177" s="68" t="n"/>
      <c r="HF177" s="68" t="n"/>
      <c r="HG177" s="68" t="n"/>
      <c r="HH177" s="68" t="n"/>
      <c r="HI177" s="68" t="n"/>
      <c r="HJ177" s="68" t="n"/>
      <c r="HK177" s="68" t="n"/>
      <c r="HL177" s="68" t="n"/>
    </row>
    <row customHeight="1" ht="19.5" r="178" s="3">
      <c r="B178" t="inlineStr">
        <is>
          <t>Dont Roaming National</t>
        </is>
      </c>
      <c r="C178" s="2486" t="inlineStr">
        <is>
          <t>CA171</t>
        </is>
      </c>
      <c r="D178" s="2891" t="n">
        <v>100.933248</v>
      </c>
      <c r="E178" s="2891" t="n">
        <v>112.958043108095</v>
      </c>
      <c r="F178" s="2891" t="n">
        <v>-12.02479510809499</v>
      </c>
      <c r="G178" s="2891" t="n">
        <v>37.207255</v>
      </c>
      <c r="H178" s="37" t="n">
        <v>1.712730299507448</v>
      </c>
      <c r="I178" s="1031" t="n"/>
      <c r="J178" s="2891" t="n">
        <v>201.27745</v>
      </c>
      <c r="K178" s="2891" t="n">
        <v>103.814673488341</v>
      </c>
      <c r="L178" s="2891" t="n">
        <v>97.46277651165899</v>
      </c>
      <c r="M178" s="2891" t="n">
        <v>42.502701</v>
      </c>
      <c r="N178" s="37" t="n">
        <v>3.735639036210898</v>
      </c>
      <c r="O178" s="3058" t="n"/>
      <c r="P178" s="2891" t="n">
        <v>131.255869</v>
      </c>
      <c r="Q178" s="2891" t="n">
        <v>117.643711392538</v>
      </c>
      <c r="R178" s="2891" t="n">
        <v>13.612157607462</v>
      </c>
      <c r="S178" s="2891" t="n">
        <v>43.251571</v>
      </c>
      <c r="T178" s="37" t="n">
        <v>2.034707548541994</v>
      </c>
      <c r="U178" s="1031" t="n"/>
      <c r="V178" s="2891" t="n">
        <v>297.178308</v>
      </c>
      <c r="W178" s="2891" t="n">
        <v>116.530791551742</v>
      </c>
      <c r="X178" s="2891" t="n">
        <v>131.255869</v>
      </c>
      <c r="Y178" s="2891" t="n">
        <v>180.647516448258</v>
      </c>
      <c r="Z178" s="2975" t="n">
        <v>165.922439</v>
      </c>
      <c r="AA178" s="2891" t="n">
        <v>46.708209</v>
      </c>
      <c r="AB178" s="37" t="n">
        <v>5.36244279886647</v>
      </c>
      <c r="AC178" s="1031" t="n"/>
      <c r="AD178" s="2891" t="n">
        <v>436.261072</v>
      </c>
      <c r="AE178" s="2891" t="n">
        <v>123.25361094049</v>
      </c>
      <c r="AF178" s="2891" t="n">
        <v>131.255869</v>
      </c>
      <c r="AG178" s="2891" t="n">
        <v>313.00746105951</v>
      </c>
      <c r="AH178" s="2975" t="n">
        <v>305.0052030000001</v>
      </c>
      <c r="AI178" s="2891" t="n">
        <v>55.026974</v>
      </c>
      <c r="AJ178" s="37" t="n">
        <v>6.928131247049856</v>
      </c>
      <c r="AK178" s="1031" t="n"/>
      <c r="AL178" s="2891" t="n">
        <v>700.587959</v>
      </c>
      <c r="AM178" s="2891" t="n">
        <v>0.04085884291011201</v>
      </c>
      <c r="AN178" s="2891" t="n">
        <v>131.255869</v>
      </c>
      <c r="AO178" s="2891" t="n">
        <v>0</v>
      </c>
      <c r="AP178" s="2891" t="n">
        <v>700.5471001570899</v>
      </c>
      <c r="AQ178" s="2975" t="n">
        <v>569.33209</v>
      </c>
      <c r="AR178" s="2891" t="n">
        <v>61.458529</v>
      </c>
      <c r="AS178" s="37" t="n">
        <v>10.39936100650896</v>
      </c>
      <c r="AT178" s="3058" t="n"/>
      <c r="AU178" s="2975" t="n"/>
      <c r="AV178" s="2891" t="n"/>
      <c r="AW178" s="2891" t="n"/>
      <c r="AX178" s="2891" t="n"/>
      <c r="AY178" s="2891" t="n"/>
      <c r="AZ178" s="2891" t="n"/>
      <c r="BA178" s="37" t="n"/>
      <c r="BB178" s="1031" t="n"/>
      <c r="BC178" s="2975" t="n"/>
      <c r="BD178" s="2891" t="n"/>
      <c r="BE178" s="2891" t="n"/>
      <c r="BF178" s="2891" t="n"/>
      <c r="BG178" s="2891" t="n"/>
      <c r="BH178" s="2891" t="n"/>
      <c r="BI178" s="37" t="n"/>
      <c r="BJ178" s="3058" t="n"/>
      <c r="BK178" s="2975" t="n"/>
      <c r="BL178" s="2891" t="n"/>
      <c r="BM178" s="2891" t="n"/>
      <c r="BN178" s="2891" t="n"/>
      <c r="BO178" s="2891" t="n"/>
      <c r="BP178" s="2891" t="n"/>
      <c r="BQ178" s="2891" t="n"/>
      <c r="BR178" s="37" t="n"/>
      <c r="BS178" s="1031" t="n"/>
      <c r="BT178" s="2975" t="n"/>
      <c r="BU178" s="2891" t="n"/>
      <c r="BV178" s="2891" t="n"/>
      <c r="BW178" s="2891" t="n"/>
      <c r="BX178" s="2891" t="n"/>
      <c r="BY178" s="2891" t="n"/>
      <c r="BZ178" s="37" t="n"/>
      <c r="CA178" s="1031" t="n"/>
      <c r="CB178" s="2975" t="n"/>
      <c r="CC178" s="2891" t="n"/>
      <c r="CD178" s="2891" t="n"/>
      <c r="CE178" s="2891" t="n"/>
      <c r="CF178" s="2891" t="n"/>
      <c r="CG178" s="2891" t="n"/>
      <c r="CH178" s="37" t="n"/>
      <c r="CI178" s="1031" t="n"/>
      <c r="CJ178" s="2975" t="n"/>
      <c r="CK178" s="2891" t="n"/>
      <c r="CL178" s="2891" t="n"/>
      <c r="CM178" s="2891" t="n"/>
      <c r="CN178" s="2891" t="n"/>
      <c r="CO178" s="2891" t="n"/>
      <c r="CP178" s="37" t="n"/>
      <c r="CQ178" s="1031" t="n"/>
      <c r="CR178" s="2891" t="n">
        <v>1867.493906</v>
      </c>
      <c r="CS178" s="2891" t="n">
        <v>574.2416893241161</v>
      </c>
      <c r="CT178" s="2891" t="n"/>
      <c r="CU178" s="2891" t="n">
        <v>1293.252216675884</v>
      </c>
      <c r="CV178" s="2891">
        <f>+CR178-CT178</f>
        <v/>
      </c>
      <c r="CW178" s="2891" t="n">
        <v>224.69671</v>
      </c>
      <c r="CX178" s="37">
        <f>IFERROR(CR178/CW178-1, "-")</f>
        <v/>
      </c>
      <c r="CY178" s="15" t="n"/>
      <c r="CZ178" s="3245" t="n">
        <v>0.4923686472738777</v>
      </c>
      <c r="DA178" s="2891" t="n">
        <v>1614.769388</v>
      </c>
      <c r="DB178" s="2891" t="n"/>
      <c r="DC178" s="2891" t="n"/>
      <c r="DD178" s="2891" t="n">
        <v>911.7100449999999</v>
      </c>
      <c r="DE178" s="37" t="n"/>
      <c r="DF178" s="37" t="n"/>
      <c r="DG178" s="37" t="n"/>
      <c r="DH178" s="37" t="n"/>
      <c r="DI178" s="3242" t="n"/>
      <c r="DL178" s="2949" t="n"/>
      <c r="DM178" s="2878">
        <f>(CS178-CZ178)*10^6</f>
        <v/>
      </c>
      <c r="DN178" s="2878">
        <f>(CT178-DC178)*10^6</f>
        <v/>
      </c>
      <c r="DO178" s="2878">
        <f>(CW178-DD178)*10^6</f>
        <v/>
      </c>
    </row>
    <row customFormat="1" customHeight="1" ht="15" r="179" s="8">
      <c r="A179" s="108" t="inlineStr">
        <is>
          <t>CA Non récurrent</t>
        </is>
      </c>
      <c r="B179" s="109" t="n"/>
      <c r="C179" s="2486" t="inlineStr">
        <is>
          <t>CA172</t>
        </is>
      </c>
      <c r="D179" s="3044" t="n">
        <v>206.554336</v>
      </c>
      <c r="E179" s="2878" t="n">
        <v>186.972061607656</v>
      </c>
      <c r="F179" s="2878" t="n">
        <v>19.582274392344</v>
      </c>
      <c r="G179" s="2878" t="n">
        <v>80.53865399999999</v>
      </c>
      <c r="H179" s="2565" t="n">
        <v>1.564660889415908</v>
      </c>
      <c r="I179" s="1045" t="n"/>
      <c r="J179" s="3044" t="n">
        <v>161.247403</v>
      </c>
      <c r="K179" s="2878" t="n">
        <v>186.972061607656</v>
      </c>
      <c r="L179" s="2878" t="n">
        <v>-25.72465860765601</v>
      </c>
      <c r="M179" s="2878" t="n">
        <v>191.94817</v>
      </c>
      <c r="N179" s="2565" t="n">
        <v>-0.1599430044058249</v>
      </c>
      <c r="O179" s="3336" t="n"/>
      <c r="P179" s="3044" t="n">
        <v>118.090603</v>
      </c>
      <c r="Q179" s="2878" t="n">
        <v>186.972061607656</v>
      </c>
      <c r="R179" s="2878" t="n">
        <v>-68.881458607656</v>
      </c>
      <c r="S179" s="2878" t="n">
        <v>139.392677</v>
      </c>
      <c r="T179" s="2565" t="n">
        <v>-0.1528206105116985</v>
      </c>
      <c r="U179" s="1045" t="n"/>
      <c r="V179" s="3044" t="n">
        <v>183.384121</v>
      </c>
      <c r="W179" s="2878" t="n">
        <v>186.972061607656</v>
      </c>
      <c r="X179" s="2878" t="n">
        <v>185.972061607656</v>
      </c>
      <c r="Y179" s="2878" t="n">
        <v>-3.587940607656009</v>
      </c>
      <c r="Z179" s="3237" t="n">
        <v>-2.587940607656009</v>
      </c>
      <c r="AA179" s="2878" t="n">
        <v>115.317379</v>
      </c>
      <c r="AB179" s="2565" t="n">
        <v>0.5902557150557506</v>
      </c>
      <c r="AC179" s="1045" t="n"/>
      <c r="AD179" s="3044" t="n">
        <v>136.326071</v>
      </c>
      <c r="AE179" s="2878" t="n">
        <v>186.972061607656</v>
      </c>
      <c r="AF179" s="2878" t="n">
        <v>185.972061607656</v>
      </c>
      <c r="AG179" s="2878" t="n">
        <v>-50.64599060765599</v>
      </c>
      <c r="AH179" s="3237" t="n">
        <v>-49.64599060765599</v>
      </c>
      <c r="AI179" s="2878" t="n">
        <v>65.89593600000001</v>
      </c>
      <c r="AJ179" s="2565" t="n">
        <v>1.068808477050846</v>
      </c>
      <c r="AK179" s="1045" t="n"/>
      <c r="AL179" s="3328" t="n">
        <v>74.58021100000001</v>
      </c>
      <c r="AM179" s="2878" t="n">
        <v>187.9720616076561</v>
      </c>
      <c r="AN179" s="2878" t="n">
        <v>185.9720616076561</v>
      </c>
      <c r="AO179" s="2878" t="n">
        <v>0</v>
      </c>
      <c r="AP179" s="3329" t="n">
        <v>-113.3918506076561</v>
      </c>
      <c r="AQ179" s="3237" t="n">
        <v>-111.3918506076561</v>
      </c>
      <c r="AR179" s="2878" t="n">
        <v>224.858651</v>
      </c>
      <c r="AS179" s="2565" t="n">
        <v>-0.668324030815252</v>
      </c>
      <c r="AT179" s="3336" t="n"/>
      <c r="AU179" s="3332" t="n"/>
      <c r="AV179" s="2878" t="n"/>
      <c r="AW179" s="2878" t="n"/>
      <c r="AX179" s="2878" t="n"/>
      <c r="AY179" s="2878" t="n"/>
      <c r="AZ179" s="2878" t="n"/>
      <c r="BA179" s="2565" t="n"/>
      <c r="BB179" s="1045" t="n"/>
      <c r="BC179" s="3332" t="n"/>
      <c r="BD179" s="2878" t="n"/>
      <c r="BE179" s="2878" t="n"/>
      <c r="BF179" s="2878" t="n"/>
      <c r="BG179" s="2878" t="n"/>
      <c r="BH179" s="2878" t="n"/>
      <c r="BI179" s="2565" t="n"/>
      <c r="BJ179" s="3336" t="n"/>
      <c r="BK179" s="3332" t="n"/>
      <c r="BL179" s="2878" t="n"/>
      <c r="BM179" s="2878" t="n"/>
      <c r="BN179" s="2878" t="n"/>
      <c r="BO179" s="2878" t="n"/>
      <c r="BP179" s="2878" t="n"/>
      <c r="BQ179" s="2878" t="n"/>
      <c r="BR179" s="2565" t="n"/>
      <c r="BS179" s="1045" t="n"/>
      <c r="BT179" s="3332" t="n"/>
      <c r="BU179" s="2878" t="n"/>
      <c r="BV179" s="2878" t="n"/>
      <c r="BW179" s="2878" t="n"/>
      <c r="BX179" s="2878" t="n"/>
      <c r="BY179" s="2878" t="n"/>
      <c r="BZ179" s="2565" t="n"/>
      <c r="CA179" s="1068" t="n"/>
      <c r="CB179" s="3332" t="n"/>
      <c r="CC179" s="2878" t="n"/>
      <c r="CD179" s="2878" t="n"/>
      <c r="CE179" s="2878" t="n"/>
      <c r="CF179" s="2878" t="n"/>
      <c r="CG179" s="2878" t="n"/>
      <c r="CH179" s="2565" t="n"/>
      <c r="CI179" s="1068" t="n"/>
      <c r="CJ179" s="3332" t="n"/>
      <c r="CK179" s="2878" t="n"/>
      <c r="CL179" s="2878" t="n"/>
      <c r="CM179" s="2878" t="n"/>
      <c r="CN179" s="2878" t="n"/>
      <c r="CO179" s="2878" t="n"/>
      <c r="CP179" s="2565" t="n"/>
      <c r="CQ179" s="1123" t="n"/>
      <c r="CR179" s="2878" t="n">
        <v>880.1827449999998</v>
      </c>
      <c r="CS179" s="2878" t="n">
        <v>1122.832369645936</v>
      </c>
      <c r="CT179" s="2878" t="n"/>
      <c r="CU179" s="2878" t="n">
        <v>-242.6496246459362</v>
      </c>
      <c r="CV179" s="2878">
        <f>+CR179-CT179</f>
        <v/>
      </c>
      <c r="CW179" s="2878" t="n">
        <v>593.092816</v>
      </c>
      <c r="CX179" s="2555">
        <f>IFERROR(CR179/CW179-1, "-")</f>
        <v/>
      </c>
      <c r="CY179" s="19" t="n"/>
      <c r="CZ179" s="3248" t="n">
        <v>2246.664739291873</v>
      </c>
      <c r="DA179" s="2878" t="n">
        <v>2159.640896468905</v>
      </c>
      <c r="DB179" s="2878" t="n"/>
      <c r="DC179" s="2878" t="n"/>
      <c r="DD179" s="2878" t="n">
        <v>2057.369291</v>
      </c>
      <c r="DE179" s="450">
        <f>(CZ179-DD179)/DD179</f>
        <v/>
      </c>
      <c r="DF179" s="199">
        <f>(DA179-DD179)/DD179</f>
        <v/>
      </c>
      <c r="DG179" s="199">
        <f>(DB179-DD179)/DD179</f>
        <v/>
      </c>
      <c r="DH179" s="199">
        <f>(DC179-DD179)/DD179</f>
        <v/>
      </c>
      <c r="DI179" s="3242" t="n"/>
      <c r="DJ179" s="2949" t="n"/>
      <c r="DL179" s="2949" t="n"/>
      <c r="DM179" s="2878">
        <f>(CS179-CZ179)*10^6</f>
        <v/>
      </c>
      <c r="DN179" s="2878">
        <f>(CT179-DC179)*10^6</f>
        <v/>
      </c>
      <c r="DO179" s="2878">
        <f>(CW179-DD179)*10^6</f>
        <v/>
      </c>
    </row>
    <row customHeight="1" ht="15" r="180" s="3">
      <c r="A180" s="140" t="n"/>
      <c r="B180" s="141" t="inlineStr">
        <is>
          <t>Terminaux</t>
        </is>
      </c>
      <c r="C180" s="2486" t="inlineStr">
        <is>
          <t>CA173</t>
        </is>
      </c>
      <c r="D180" s="2891" t="n">
        <v>198.264067</v>
      </c>
      <c r="E180" s="2891" t="n">
        <v>74.2</v>
      </c>
      <c r="F180" s="2891" t="n">
        <v>124.064067</v>
      </c>
      <c r="G180" s="2891" t="n">
        <v>30.808123</v>
      </c>
      <c r="H180" s="37" t="n">
        <v>5.435447787585113</v>
      </c>
      <c r="I180" s="1031" t="n"/>
      <c r="J180" s="2891" t="n">
        <v>153.736875</v>
      </c>
      <c r="K180" s="2891" t="n">
        <v>74.2</v>
      </c>
      <c r="L180" s="2891" t="n">
        <v>79.53687499999999</v>
      </c>
      <c r="M180" s="2891" t="n">
        <v>156.6536</v>
      </c>
      <c r="N180" s="37" t="n">
        <v>-0.0186189465163904</v>
      </c>
      <c r="O180" s="3058" t="n"/>
      <c r="P180" s="2891" t="n">
        <v>112.982209</v>
      </c>
      <c r="Q180" s="2891" t="n">
        <v>74.2</v>
      </c>
      <c r="R180" s="2891" t="n">
        <v>38.78220899999999</v>
      </c>
      <c r="S180" s="2891" t="n">
        <v>90.80770099999999</v>
      </c>
      <c r="T180" s="37" t="n">
        <v>0.2441919325762911</v>
      </c>
      <c r="U180" s="1031" t="n"/>
      <c r="V180" s="2891" t="n">
        <v>172.246646</v>
      </c>
      <c r="W180" s="2891" t="n">
        <v>74.2</v>
      </c>
      <c r="X180" s="2891" t="n">
        <v>73.2</v>
      </c>
      <c r="Y180" s="2891" t="n">
        <v>98.046646</v>
      </c>
      <c r="Z180" s="2975" t="n">
        <v>99.046646</v>
      </c>
      <c r="AA180" s="2891" t="n">
        <v>34.926896</v>
      </c>
      <c r="AB180" s="37" t="n">
        <v>3.931633375035674</v>
      </c>
      <c r="AC180" s="1031" t="n"/>
      <c r="AD180" s="2891" t="n">
        <v>127.536649</v>
      </c>
      <c r="AE180" s="2891" t="n">
        <v>74.2</v>
      </c>
      <c r="AF180" s="2891" t="n">
        <v>73.2</v>
      </c>
      <c r="AG180" s="2891" t="n">
        <v>53.33664899999999</v>
      </c>
      <c r="AH180" s="2975" t="n">
        <v>54.33664899999999</v>
      </c>
      <c r="AI180" s="2891" t="n">
        <v>25.095688</v>
      </c>
      <c r="AJ180" s="37" t="n">
        <v>4.082014448059763</v>
      </c>
      <c r="AK180" s="1031" t="n"/>
      <c r="AL180" s="2891" t="n">
        <v>68.178504</v>
      </c>
      <c r="AM180" s="2891" t="n">
        <v>0</v>
      </c>
      <c r="AN180" s="2891" t="n">
        <v>0</v>
      </c>
      <c r="AO180" s="2891" t="n">
        <v>0</v>
      </c>
      <c r="AP180" s="2891" t="n">
        <v>68.178504</v>
      </c>
      <c r="AQ180" s="2975" t="n">
        <v>68.178504</v>
      </c>
      <c r="AR180" s="2891" t="n">
        <v>198.453997</v>
      </c>
      <c r="AS180" s="37" t="n">
        <v>-0.6564518476289494</v>
      </c>
      <c r="AT180" s="3058" t="n"/>
      <c r="AU180" s="2975" t="n"/>
      <c r="AV180" s="2891" t="n"/>
      <c r="AW180" s="2891" t="n"/>
      <c r="AX180" s="2891" t="n"/>
      <c r="AY180" s="2891" t="n"/>
      <c r="AZ180" s="2891" t="n"/>
      <c r="BA180" s="37" t="n"/>
      <c r="BB180" s="1031" t="n"/>
      <c r="BC180" s="2975" t="n"/>
      <c r="BD180" s="2891" t="n"/>
      <c r="BE180" s="2891" t="n"/>
      <c r="BF180" s="2891" t="n"/>
      <c r="BG180" s="2891" t="n"/>
      <c r="BH180" s="2891" t="n"/>
      <c r="BI180" s="37" t="n"/>
      <c r="BJ180" s="3058" t="n"/>
      <c r="BK180" s="2975" t="n"/>
      <c r="BL180" s="2891" t="n"/>
      <c r="BM180" s="2891" t="n"/>
      <c r="BN180" s="2891" t="n"/>
      <c r="BO180" s="2891" t="n"/>
      <c r="BP180" s="2891" t="n"/>
      <c r="BQ180" s="2891" t="n"/>
      <c r="BR180" s="37" t="n"/>
      <c r="BS180" s="1031" t="n"/>
      <c r="BT180" s="2975" t="n"/>
      <c r="BU180" s="2891" t="n"/>
      <c r="BV180" s="2891" t="n"/>
      <c r="BW180" s="2891" t="n"/>
      <c r="BX180" s="2891" t="n"/>
      <c r="BY180" s="2891" t="n"/>
      <c r="BZ180" s="37" t="n"/>
      <c r="CA180" s="1031" t="n"/>
      <c r="CB180" s="2975" t="n"/>
      <c r="CC180" s="2891" t="n"/>
      <c r="CD180" s="2891" t="n"/>
      <c r="CE180" s="2891" t="n"/>
      <c r="CF180" s="2891" t="n"/>
      <c r="CG180" s="2891" t="n"/>
      <c r="CH180" s="37" t="n"/>
      <c r="CI180" s="1031" t="n"/>
      <c r="CJ180" s="2975" t="n"/>
      <c r="CK180" s="2891" t="n"/>
      <c r="CL180" s="2891" t="n"/>
      <c r="CM180" s="2891" t="n"/>
      <c r="CN180" s="2891" t="n"/>
      <c r="CO180" s="2891" t="n"/>
      <c r="CP180" s="37" t="n"/>
      <c r="CQ180" s="1031" t="n"/>
      <c r="CR180" s="2891" t="n">
        <v>832.9449499999999</v>
      </c>
      <c r="CS180" s="2891" t="n">
        <v>371</v>
      </c>
      <c r="CT180" s="2891" t="n"/>
      <c r="CU180" s="2891" t="n">
        <v>461.9449499999999</v>
      </c>
      <c r="CV180" s="2891">
        <f>+CR180-CT180</f>
        <v/>
      </c>
      <c r="CW180" s="2891" t="n">
        <v>338.292008</v>
      </c>
      <c r="CX180" s="137">
        <f>IFERROR(CR180/CW180-1, "-")</f>
        <v/>
      </c>
      <c r="CY180" s="15" t="n"/>
      <c r="CZ180" s="3245" t="n"/>
      <c r="DA180" s="2891" t="n"/>
      <c r="DB180" s="2891" t="n"/>
      <c r="DC180" s="2891" t="n"/>
      <c r="DD180" s="2891" t="n"/>
      <c r="DE180" s="37">
        <f>(CZ180-DD180)/DD180</f>
        <v/>
      </c>
      <c r="DF180" s="37">
        <f>(DA180-DD180)/DD180</f>
        <v/>
      </c>
      <c r="DG180" s="37">
        <f>(DB180-DD180)/DD180</f>
        <v/>
      </c>
      <c r="DH180" s="37">
        <f>(DC180-DD180)/DD180</f>
        <v/>
      </c>
      <c r="DI180" s="3242" t="n"/>
      <c r="DL180" s="2949" t="n"/>
      <c r="DM180" s="2878">
        <f>(CS180-CZ180)*10^6</f>
        <v/>
      </c>
      <c r="DN180" s="2878">
        <f>(CT180-DC180)*10^6</f>
        <v/>
      </c>
      <c r="DO180" s="2878">
        <f>(CW180-DD180)*10^6</f>
        <v/>
      </c>
    </row>
    <row customHeight="1" ht="15" r="181" s="3">
      <c r="A181" s="140" t="n"/>
      <c r="B181" s="141" t="inlineStr">
        <is>
          <t>Clé Internet Mobile</t>
        </is>
      </c>
      <c r="C181" s="2486" t="inlineStr">
        <is>
          <t>CA174</t>
        </is>
      </c>
      <c r="D181" s="2891" t="n">
        <v>8.290269</v>
      </c>
      <c r="E181" s="2891" t="n">
        <v>112.772061607656</v>
      </c>
      <c r="F181" s="2891" t="n">
        <v>-104.481792607656</v>
      </c>
      <c r="G181" s="2891" t="n">
        <v>49.730531</v>
      </c>
      <c r="H181" s="37" t="n">
        <v>-0.8332961898194894</v>
      </c>
      <c r="I181" s="1031" t="n"/>
      <c r="J181" s="2891" t="n">
        <v>7.510528</v>
      </c>
      <c r="K181" s="2891" t="n">
        <v>112.772061607656</v>
      </c>
      <c r="L181" s="2891" t="n">
        <v>-105.261533607656</v>
      </c>
      <c r="M181" s="2891" t="n">
        <v>35.29457</v>
      </c>
      <c r="N181" s="37" t="n">
        <v>-0.7872044339965043</v>
      </c>
      <c r="O181" s="3058" t="n"/>
      <c r="P181" s="2891" t="n">
        <v>5.108394</v>
      </c>
      <c r="Q181" s="2891" t="n">
        <v>112.772061607656</v>
      </c>
      <c r="R181" s="2891" t="n">
        <v>-107.663667607656</v>
      </c>
      <c r="S181" s="2891" t="n">
        <v>48.584976</v>
      </c>
      <c r="T181" s="37" t="n">
        <v>-0.8948565087281303</v>
      </c>
      <c r="U181" s="1031" t="n"/>
      <c r="V181" s="2891" t="n">
        <v>11.137475</v>
      </c>
      <c r="W181" s="2891" t="n">
        <v>112.772061607656</v>
      </c>
      <c r="X181" s="2891" t="n">
        <v>112.772061607656</v>
      </c>
      <c r="Y181" s="2891" t="n">
        <v>-101.634586607656</v>
      </c>
      <c r="Z181" s="2975" t="n">
        <v>-101.634586607656</v>
      </c>
      <c r="AA181" s="2891" t="n">
        <v>59.488372</v>
      </c>
      <c r="AB181" s="37" t="n">
        <v>-0.8127789578776841</v>
      </c>
      <c r="AC181" s="1031" t="n"/>
      <c r="AD181" s="2891" t="n">
        <v>8.789422</v>
      </c>
      <c r="AE181" s="2891" t="n">
        <v>112.772061607656</v>
      </c>
      <c r="AF181" s="2891" t="n">
        <v>112.772061607656</v>
      </c>
      <c r="AG181" s="2891" t="n">
        <v>-103.982639607656</v>
      </c>
      <c r="AH181" s="2975" t="n">
        <v>-103.982639607656</v>
      </c>
      <c r="AI181" s="2891" t="n">
        <v>40.800248</v>
      </c>
      <c r="AJ181" s="37" t="n">
        <v>-0.7845742996464139</v>
      </c>
      <c r="AK181" s="1031" t="n"/>
      <c r="AL181" s="2891" t="n">
        <v>6.401707</v>
      </c>
      <c r="AM181" s="2891" t="n">
        <v>0</v>
      </c>
      <c r="AN181" s="2891" t="n">
        <v>0</v>
      </c>
      <c r="AO181" s="2891" t="n">
        <v>0</v>
      </c>
      <c r="AP181" s="2891" t="n">
        <v>6.401707</v>
      </c>
      <c r="AQ181" s="2975" t="n">
        <v>6.401707</v>
      </c>
      <c r="AR181" s="2891" t="n">
        <v>26.404654</v>
      </c>
      <c r="AS181" s="37" t="n">
        <v>-0.7575538388043259</v>
      </c>
      <c r="AT181" s="3058" t="n"/>
      <c r="AU181" s="2975" t="n"/>
      <c r="AV181" s="2891" t="n"/>
      <c r="AW181" s="2891" t="n"/>
      <c r="AX181" s="2891" t="n"/>
      <c r="AY181" s="2891" t="n"/>
      <c r="AZ181" s="2891" t="n"/>
      <c r="BA181" s="37" t="n"/>
      <c r="BB181" s="1031" t="n"/>
      <c r="BC181" s="2975" t="n"/>
      <c r="BD181" s="2891" t="n"/>
      <c r="BE181" s="2891" t="n"/>
      <c r="BF181" s="2891" t="n"/>
      <c r="BG181" s="2891" t="n"/>
      <c r="BH181" s="2891" t="n"/>
      <c r="BI181" s="37" t="n"/>
      <c r="BJ181" s="3058" t="n"/>
      <c r="BK181" s="2975" t="n"/>
      <c r="BL181" s="2891" t="n"/>
      <c r="BM181" s="2891" t="n"/>
      <c r="BN181" s="2891" t="n"/>
      <c r="BO181" s="2891" t="n"/>
      <c r="BP181" s="2891" t="n"/>
      <c r="BQ181" s="2891" t="n"/>
      <c r="BR181" s="37" t="n"/>
      <c r="BS181" s="1031" t="n"/>
      <c r="BT181" s="2975" t="n"/>
      <c r="BU181" s="2891" t="n"/>
      <c r="BV181" s="2891" t="n"/>
      <c r="BW181" s="2891" t="n"/>
      <c r="BX181" s="2891" t="n"/>
      <c r="BY181" s="2891" t="n"/>
      <c r="BZ181" s="37" t="n"/>
      <c r="CA181" s="1031" t="n"/>
      <c r="CB181" s="2975" t="n"/>
      <c r="CC181" s="2891" t="n"/>
      <c r="CD181" s="2891" t="n"/>
      <c r="CE181" s="2891" t="n"/>
      <c r="CF181" s="2891" t="n"/>
      <c r="CG181" s="2891" t="n"/>
      <c r="CH181" s="37" t="n"/>
      <c r="CI181" s="1031" t="n"/>
      <c r="CJ181" s="2975" t="n"/>
      <c r="CK181" s="2891" t="n"/>
      <c r="CL181" s="2891" t="n"/>
      <c r="CM181" s="2891" t="n"/>
      <c r="CN181" s="2891" t="n"/>
      <c r="CO181" s="2891" t="n"/>
      <c r="CP181" s="37" t="n"/>
      <c r="CQ181" s="1031" t="n"/>
      <c r="CR181" s="2891" t="n">
        <v>47.23779500000001</v>
      </c>
      <c r="CS181" s="2891" t="n">
        <v>563.86030803828</v>
      </c>
      <c r="CT181" s="2891" t="n"/>
      <c r="CU181" s="2891" t="n">
        <v>-516.62251303828</v>
      </c>
      <c r="CV181" s="2891">
        <f>+CR181-CT181</f>
        <v/>
      </c>
      <c r="CW181" s="2891" t="n">
        <v>233.898697</v>
      </c>
      <c r="CX181" s="137">
        <f>IFERROR(CR181/CW181-1, "-")</f>
        <v/>
      </c>
      <c r="CY181" s="15" t="n"/>
      <c r="CZ181" s="3245" t="n"/>
      <c r="DA181" s="2891" t="n"/>
      <c r="DB181" s="2891" t="n"/>
      <c r="DC181" s="2891" t="n"/>
      <c r="DD181" s="2891" t="n"/>
      <c r="DE181" s="37">
        <f>(CZ181-DD181)/DD181</f>
        <v/>
      </c>
      <c r="DF181" s="37">
        <f>(DA181-DD181)/DD181</f>
        <v/>
      </c>
      <c r="DG181" s="37">
        <f>(DB181-DD181)/DD181</f>
        <v/>
      </c>
      <c r="DH181" s="37">
        <f>(DC181-DD181)/DD181</f>
        <v/>
      </c>
      <c r="DI181" s="3242" t="n"/>
      <c r="DL181" s="2949" t="n"/>
      <c r="DM181" s="2878">
        <f>(CS181-CZ181)*10^6</f>
        <v/>
      </c>
      <c r="DN181" s="2878">
        <f>(CT181-DC181)*10^6</f>
        <v/>
      </c>
      <c r="DO181" s="2878">
        <f>(CW181-DD181)*10^6</f>
        <v/>
      </c>
    </row>
    <row customHeight="1" ht="15" r="182" s="3">
      <c r="A182" s="140" t="n"/>
      <c r="B182" s="141" t="inlineStr">
        <is>
          <t>Autres</t>
        </is>
      </c>
      <c r="C182" s="2486" t="inlineStr">
        <is>
          <t>CA175</t>
        </is>
      </c>
      <c r="D182" s="2891" t="n">
        <v>0</v>
      </c>
      <c r="E182" s="2891" t="n">
        <v>0</v>
      </c>
      <c r="F182" s="2891" t="n">
        <v>0</v>
      </c>
      <c r="G182" s="2891" t="n">
        <v>0</v>
      </c>
      <c r="H182" s="37" t="n"/>
      <c r="I182" s="1031" t="n"/>
      <c r="J182" s="2891" t="n">
        <v>0</v>
      </c>
      <c r="K182" s="2891" t="n">
        <v>0</v>
      </c>
      <c r="L182" s="2891" t="n">
        <v>0</v>
      </c>
      <c r="M182" s="2891" t="n">
        <v>0</v>
      </c>
      <c r="N182" s="37" t="n"/>
      <c r="O182" s="3058" t="n"/>
      <c r="P182" s="2891" t="n">
        <v>0</v>
      </c>
      <c r="Q182" s="2891" t="n">
        <v>0</v>
      </c>
      <c r="R182" s="2891" t="n">
        <v>0</v>
      </c>
      <c r="S182" s="2891" t="n">
        <v>0</v>
      </c>
      <c r="T182" s="441" t="n"/>
      <c r="U182" s="1031" t="n"/>
      <c r="V182" s="2891" t="n">
        <v>0</v>
      </c>
      <c r="W182" s="2891" t="n">
        <v>0</v>
      </c>
      <c r="X182" s="2891" t="n">
        <v>0</v>
      </c>
      <c r="Y182" s="2891" t="n">
        <v>0</v>
      </c>
      <c r="Z182" s="2975" t="n">
        <v>0</v>
      </c>
      <c r="AA182" s="2891" t="n">
        <v>20.902111</v>
      </c>
      <c r="AB182" s="441" t="n">
        <v>-1</v>
      </c>
      <c r="AC182" s="441" t="n"/>
      <c r="AD182" s="2891" t="n">
        <v>0</v>
      </c>
      <c r="AE182" s="2891" t="n">
        <v>0</v>
      </c>
      <c r="AF182" s="2891" t="n">
        <v>0</v>
      </c>
      <c r="AG182" s="2891" t="n">
        <v>0</v>
      </c>
      <c r="AH182" s="2975" t="n">
        <v>0</v>
      </c>
      <c r="AI182" s="2891" t="n">
        <v>0</v>
      </c>
      <c r="AJ182" s="441" t="n"/>
      <c r="AK182" s="1031" t="n"/>
      <c r="AL182" s="2891" t="n">
        <v>0</v>
      </c>
      <c r="AM182" s="2891" t="n">
        <v>187.9720616076561</v>
      </c>
      <c r="AN182" s="2891" t="n">
        <v>185.9720616076561</v>
      </c>
      <c r="AO182" s="2891" t="n">
        <v>0</v>
      </c>
      <c r="AP182" s="2891" t="n">
        <v>-187.9720616076561</v>
      </c>
      <c r="AQ182" s="2975" t="n">
        <v>-185.9720616076561</v>
      </c>
      <c r="AR182" s="2891" t="n">
        <v>0</v>
      </c>
      <c r="AS182" s="441" t="n"/>
      <c r="AT182" s="3058" t="n"/>
      <c r="AU182" s="2975" t="n"/>
      <c r="AV182" s="2891" t="n"/>
      <c r="AW182" s="2891" t="n"/>
      <c r="AX182" s="2891" t="n"/>
      <c r="AY182" s="2891" t="n"/>
      <c r="AZ182" s="2891" t="n"/>
      <c r="BA182" s="37" t="n"/>
      <c r="BB182" s="1031" t="n"/>
      <c r="BC182" s="2975" t="n"/>
      <c r="BD182" s="2891" t="n"/>
      <c r="BE182" s="2891" t="n"/>
      <c r="BF182" s="2891" t="n"/>
      <c r="BG182" s="2891" t="n"/>
      <c r="BH182" s="2891" t="n"/>
      <c r="BI182" s="2891" t="n"/>
      <c r="BJ182" s="3058" t="n"/>
      <c r="BK182" s="2975" t="n"/>
      <c r="BL182" s="2891" t="n"/>
      <c r="BM182" s="2891" t="n"/>
      <c r="BN182" s="2891" t="n"/>
      <c r="BO182" s="2891" t="n"/>
      <c r="BP182" s="2891" t="n"/>
      <c r="BQ182" s="2891" t="n"/>
      <c r="BR182" s="2891" t="n"/>
      <c r="BS182" s="1031" t="n"/>
      <c r="BT182" s="2975" t="n"/>
      <c r="BU182" s="2891" t="n"/>
      <c r="BV182" s="2891" t="n"/>
      <c r="BW182" s="2891" t="n"/>
      <c r="BX182" s="2891" t="n"/>
      <c r="BY182" s="2891" t="n"/>
      <c r="BZ182" s="2891" t="n"/>
      <c r="CA182" s="1031" t="n"/>
      <c r="CB182" s="2975" t="n"/>
      <c r="CC182" s="2891" t="n"/>
      <c r="CD182" s="2891" t="n"/>
      <c r="CE182" s="2891" t="n"/>
      <c r="CF182" s="2891" t="n"/>
      <c r="CG182" s="2891" t="n"/>
      <c r="CH182" s="2891" t="n"/>
      <c r="CI182" s="1031" t="n"/>
      <c r="CJ182" s="2975" t="n"/>
      <c r="CK182" s="2891" t="n"/>
      <c r="CL182" s="2891" t="n"/>
      <c r="CM182" s="2891" t="n"/>
      <c r="CN182" s="2891" t="n"/>
      <c r="CO182" s="2891" t="n"/>
      <c r="CP182" s="2891" t="n"/>
      <c r="CQ182" s="1031" t="n"/>
      <c r="CR182" s="2891" t="n">
        <v>0</v>
      </c>
      <c r="CS182" s="2891" t="n">
        <v>187.9720616076561</v>
      </c>
      <c r="CT182" s="2891" t="n"/>
      <c r="CU182" s="2891" t="n">
        <v>-187.9720616076561</v>
      </c>
      <c r="CV182" s="2891">
        <f>+CR182-CT182</f>
        <v/>
      </c>
      <c r="CW182" s="2891" t="n">
        <v>20.902111</v>
      </c>
      <c r="CX182" s="137">
        <f>IFERROR(CR182/CW182-1, "-")</f>
        <v/>
      </c>
      <c r="CY182" s="15" t="n"/>
      <c r="CZ182" s="3245" t="n">
        <v>2246.664739291873</v>
      </c>
      <c r="DA182" s="2891" t="n">
        <v>2159.640896468905</v>
      </c>
      <c r="DB182" s="2891" t="n"/>
      <c r="DC182" s="2891" t="n"/>
      <c r="DD182" s="2891" t="n">
        <v>33.196876</v>
      </c>
      <c r="DE182" s="37" t="n"/>
      <c r="DF182" s="37" t="n"/>
      <c r="DG182" s="37" t="n"/>
      <c r="DH182" s="37" t="n"/>
      <c r="DI182" s="3242" t="n"/>
      <c r="DL182" s="2949" t="n"/>
      <c r="DM182" s="2878">
        <f>(CS182-CZ182)*10^6</f>
        <v/>
      </c>
      <c r="DN182" s="2878">
        <f>(CT182-DC182)*10^6</f>
        <v/>
      </c>
      <c r="DO182" s="2878">
        <f>(CW182-DD182)*10^6</f>
        <v/>
      </c>
    </row>
    <row customFormat="1" customHeight="1" ht="5.25" r="183" s="389">
      <c r="A183" s="382" t="n"/>
      <c r="B183" s="113" t="n"/>
      <c r="C183" s="2486" t="inlineStr">
        <is>
          <t>CA176</t>
        </is>
      </c>
      <c r="D183" s="3337" t="n"/>
      <c r="E183" s="3338" t="n"/>
      <c r="F183" s="3338" t="n"/>
      <c r="G183" s="3339" t="n"/>
      <c r="H183" s="388" t="n"/>
      <c r="I183" s="1603" t="n"/>
      <c r="J183" s="3337" t="n"/>
      <c r="K183" s="3338" t="n"/>
      <c r="L183" s="3340" t="n"/>
      <c r="M183" s="3340" t="n"/>
      <c r="N183" s="388" t="n"/>
      <c r="O183" s="3341" t="n"/>
      <c r="P183" s="3337" t="n"/>
      <c r="Q183" s="3338" t="n"/>
      <c r="R183" s="3342" t="n"/>
      <c r="S183" s="3342" t="n"/>
      <c r="T183" s="3343" t="n"/>
      <c r="U183" s="3344" t="n"/>
      <c r="V183" s="3337" t="n"/>
      <c r="W183" s="3338" t="n"/>
      <c r="X183" s="3345" t="n"/>
      <c r="Y183" s="3345" t="n"/>
      <c r="Z183" s="3345" t="n"/>
      <c r="AA183" s="3345" t="n"/>
      <c r="AB183" s="2515" t="n"/>
      <c r="AC183" s="1603" t="n"/>
      <c r="AD183" s="3337" t="n"/>
      <c r="AE183" s="3338" t="n"/>
      <c r="AF183" s="3338" t="n"/>
      <c r="AG183" s="3338" t="n"/>
      <c r="AH183" s="3338" t="n"/>
      <c r="AI183" s="3339" t="n"/>
      <c r="AJ183" s="388" t="n"/>
      <c r="AK183" s="1603" t="n"/>
      <c r="AL183" s="3337" t="n"/>
      <c r="AM183" s="3338" t="n"/>
      <c r="AN183" s="3338" t="n"/>
      <c r="AO183" s="3338" t="n"/>
      <c r="AP183" s="1608" t="n"/>
      <c r="AQ183" s="1608" t="n"/>
      <c r="AR183" s="1608" t="n"/>
      <c r="AS183" s="1607" t="n"/>
      <c r="AT183" s="1603" t="n"/>
      <c r="AU183" s="3346" t="n"/>
      <c r="AV183" s="3338" t="n"/>
      <c r="AW183" s="3338" t="n"/>
      <c r="AX183" s="1608" t="n"/>
      <c r="AY183" s="1608" t="n"/>
      <c r="AZ183" s="1608" t="n"/>
      <c r="BA183" s="1607" t="n"/>
      <c r="BB183" s="1603" t="n"/>
      <c r="BC183" s="3337" t="n"/>
      <c r="BD183" s="3338" t="n"/>
      <c r="BE183" s="3338" t="n"/>
      <c r="BF183" s="3338" t="n"/>
      <c r="BG183" s="3338" t="n"/>
      <c r="BH183" s="3338" t="n"/>
      <c r="BI183" s="3338" t="n"/>
      <c r="BJ183" s="1603" t="n"/>
      <c r="BK183" s="3346" t="n"/>
      <c r="BL183" s="3338" t="n"/>
      <c r="BM183" s="3338" t="n"/>
      <c r="BN183" s="3338" t="n"/>
      <c r="BO183" s="3338" t="n"/>
      <c r="BP183" s="3338" t="n"/>
      <c r="BQ183" s="3338" t="n"/>
      <c r="BR183" s="3338" t="n"/>
      <c r="BS183" s="1358" t="n"/>
      <c r="BT183" s="3337" t="n"/>
      <c r="BU183" s="3338" t="n"/>
      <c r="BV183" s="3338" t="n"/>
      <c r="BW183" s="3338" t="n"/>
      <c r="BX183" s="3338" t="n"/>
      <c r="BY183" s="3339" t="n"/>
      <c r="BZ183" s="388" t="n"/>
      <c r="CA183" s="1603" t="n"/>
      <c r="CB183" s="3337" t="n"/>
      <c r="CC183" s="3338" t="n"/>
      <c r="CD183" s="3338" t="n"/>
      <c r="CE183" s="3338" t="n"/>
      <c r="CF183" s="3338" t="n"/>
      <c r="CG183" s="3339" t="n"/>
      <c r="CH183" s="388" t="n"/>
      <c r="CI183" s="1603" t="n"/>
      <c r="CJ183" s="3337" t="n"/>
      <c r="CK183" s="3338" t="n"/>
      <c r="CL183" s="3338" t="n"/>
      <c r="CM183" s="3338" t="n"/>
      <c r="CN183" s="3338" t="n"/>
      <c r="CO183" s="3339" t="n"/>
      <c r="CP183" s="388" t="n"/>
      <c r="CQ183" s="1603" t="n"/>
      <c r="CR183" s="3347" t="n"/>
      <c r="CS183" s="3338" t="n"/>
      <c r="CT183" s="3338" t="n"/>
      <c r="CU183" s="3338" t="n"/>
      <c r="CV183" s="3338" t="n"/>
      <c r="CW183" s="3339" t="n"/>
      <c r="CX183" s="386">
        <f>IFERROR(CR183/CW183-1, "-")</f>
        <v/>
      </c>
      <c r="CY183" s="383" t="n"/>
      <c r="CZ183" s="3348" t="n"/>
      <c r="DA183" s="3349" t="n"/>
      <c r="DB183" s="3349" t="n"/>
      <c r="DC183" s="3349" t="n"/>
      <c r="DD183" s="3339" t="n"/>
      <c r="DE183" s="3339" t="n"/>
      <c r="DF183" s="1608" t="n"/>
      <c r="DG183" s="1608" t="n"/>
      <c r="DH183" s="1608" t="n"/>
      <c r="DI183" s="3242" t="n"/>
      <c r="DJ183" s="2949" t="n"/>
      <c r="DL183" s="2949" t="n"/>
      <c r="DM183" s="2878">
        <f>(CS183-CZ183)*10^6</f>
        <v/>
      </c>
      <c r="DN183" s="2878">
        <f>(CT183-DC183)*10^6</f>
        <v/>
      </c>
      <c r="DO183" s="2878">
        <f>(CW183-DD183)*10^6</f>
        <v/>
      </c>
    </row>
    <row customFormat="1" customHeight="1" ht="5.25" r="184" s="2974">
      <c r="N184" s="37" t="n"/>
      <c r="AB184" s="37" t="n"/>
      <c r="AC184" s="37" t="n"/>
      <c r="AD184" s="37" t="n"/>
      <c r="AE184" s="37" t="n"/>
      <c r="AF184" s="37" t="n"/>
      <c r="AG184" s="37" t="n"/>
      <c r="AH184" s="37" t="n"/>
      <c r="AI184" s="37" t="n"/>
      <c r="AJ184" s="37" t="n"/>
      <c r="AK184" s="37" t="n"/>
      <c r="AL184" s="37" t="n"/>
      <c r="AM184" s="37" t="n"/>
      <c r="AN184" s="37" t="n"/>
      <c r="AO184" s="37" t="n"/>
      <c r="AP184" s="37" t="n"/>
      <c r="AQ184" s="37" t="n"/>
      <c r="AR184" s="37" t="n"/>
      <c r="AS184" s="37" t="n"/>
      <c r="AT184" s="37" t="n"/>
      <c r="AU184" s="2975" t="n"/>
      <c r="AV184" s="37" t="n"/>
      <c r="AW184" s="37" t="n"/>
      <c r="AX184" s="37" t="n"/>
      <c r="AY184" s="37" t="n"/>
      <c r="AZ184" s="37" t="n"/>
      <c r="BA184" s="37" t="n"/>
      <c r="BB184" s="37" t="n"/>
      <c r="BC184" s="37" t="n"/>
      <c r="BD184" s="37" t="n"/>
      <c r="BE184" s="37" t="n"/>
      <c r="BF184" s="37" t="n"/>
      <c r="BG184" s="37" t="n"/>
      <c r="BH184" s="37" t="n"/>
      <c r="BI184" s="37" t="n"/>
      <c r="BJ184" s="37" t="n"/>
      <c r="BK184" s="2975" t="n"/>
      <c r="BL184" s="37" t="n"/>
      <c r="BM184" s="37" t="n"/>
      <c r="BN184" s="37" t="n"/>
      <c r="BO184" s="37" t="n"/>
      <c r="BP184" s="37" t="n"/>
      <c r="BQ184" s="37" t="n"/>
      <c r="BR184" s="37" t="n"/>
      <c r="BS184" s="37" t="n"/>
      <c r="BT184" s="37" t="n"/>
      <c r="BU184" s="37" t="n"/>
      <c r="BV184" s="37" t="n"/>
      <c r="BW184" s="37" t="n"/>
      <c r="BX184" s="37" t="n"/>
      <c r="BY184" s="37" t="n"/>
      <c r="BZ184" s="37" t="n"/>
      <c r="CA184" s="37" t="n"/>
      <c r="CB184" s="37" t="n"/>
      <c r="CC184" s="37" t="n"/>
      <c r="CD184" s="37" t="n"/>
      <c r="CE184" s="37" t="n"/>
      <c r="CF184" s="37" t="n"/>
      <c r="CG184" s="37" t="n"/>
      <c r="CH184" s="37" t="n"/>
      <c r="CI184" s="37" t="n"/>
      <c r="CJ184" s="2975" t="n"/>
      <c r="CP184" s="37" t="n"/>
      <c r="CQ184" s="37" t="n"/>
      <c r="DH184" s="37" t="n"/>
      <c r="DI184" s="3242" t="n"/>
      <c r="DJ184" s="2949" t="n"/>
      <c r="DM184" s="2878">
        <f>(CS184-CZ184)*10^6</f>
        <v/>
      </c>
      <c r="DN184" s="2878">
        <f>(CT184-DC184)*10^6</f>
        <v/>
      </c>
      <c r="DO184" s="2878">
        <f>(CW184-DD184)*10^6</f>
        <v/>
      </c>
    </row>
    <row customHeight="1" ht="15" r="185" s="3">
      <c r="CJ185" s="2981" t="n"/>
      <c r="CP185" s="16" t="n"/>
      <c r="CR185" s="3350" t="n"/>
      <c r="CS185" s="3350" t="n"/>
      <c r="DI185" s="3242" t="n"/>
      <c r="DJ185" s="2949" t="n"/>
      <c r="DM185" s="2878">
        <f>(CS185-CZ185)*10^6</f>
        <v/>
      </c>
      <c r="DN185" s="2878">
        <f>(CT185-DC185)*10^6</f>
        <v/>
      </c>
      <c r="DO185" s="2878">
        <f>(CW185-DD185)*10^6</f>
        <v/>
      </c>
    </row>
    <row customHeight="1" ht="12.5" outlineLevel="1" r="186" s="3">
      <c r="D186" s="3209" t="n"/>
      <c r="CE186" s="1481" t="n"/>
      <c r="CF186" s="1481" t="n"/>
      <c r="CG186" s="1481" t="n"/>
      <c r="CH186" s="1481" t="n"/>
      <c r="CI186" s="1481" t="n"/>
      <c r="CJ186" s="2955" t="n"/>
      <c r="CK186" s="323" t="n"/>
      <c r="CL186" s="323" t="n"/>
      <c r="CM186" s="323" t="n"/>
      <c r="CN186" s="323" t="n"/>
      <c r="CO186" s="323" t="n"/>
      <c r="CP186" s="2308" t="n"/>
      <c r="CQ186" s="323" t="n"/>
      <c r="CR186" s="3350" t="n"/>
      <c r="CS186" s="3350" t="n"/>
      <c r="CT186" s="323" t="n"/>
      <c r="CU186" s="323" t="n"/>
      <c r="DE186" s="3339" t="n"/>
      <c r="DI186" s="3242" t="n"/>
      <c r="DJ186" s="2949" t="n"/>
      <c r="DM186" s="2878">
        <f>(CS186-CZ186)*10^6</f>
        <v/>
      </c>
      <c r="DN186" s="2878">
        <f>(CT186-DC186)*10^6</f>
        <v/>
      </c>
      <c r="DO186" s="2878">
        <f>(CW186-DD186)*10^6</f>
        <v/>
      </c>
    </row>
    <row customHeight="1" ht="13" outlineLevel="1" r="187" s="3">
      <c r="P187" s="2981" t="n"/>
      <c r="V187" s="2981" t="n"/>
      <c r="AD187" s="2981" t="n"/>
      <c r="AL187" s="2981" t="n"/>
      <c r="AU187" s="2981" t="n"/>
      <c r="CE187" s="1481" t="n"/>
      <c r="CF187" s="1481" t="n"/>
      <c r="CG187" s="1481" t="n"/>
      <c r="CH187" s="1481" t="n"/>
      <c r="CI187" s="1481" t="n"/>
      <c r="CJ187" s="2955" t="n"/>
      <c r="CK187" s="323" t="n"/>
      <c r="CL187" s="323" t="n"/>
      <c r="CM187" s="323" t="n"/>
      <c r="CN187" s="323" t="n"/>
      <c r="CO187" s="323" t="n"/>
      <c r="CP187" s="2308" t="n"/>
      <c r="CQ187" s="323" t="n"/>
      <c r="CR187" s="2953" t="n"/>
      <c r="CS187" s="2881" t="n"/>
      <c r="CT187" s="323" t="n"/>
      <c r="CU187" s="323" t="n"/>
      <c r="DE187" s="2974" t="n"/>
      <c r="DJ187" s="2949" t="n"/>
      <c r="DM187" s="2878">
        <f>(CS187-CZ187)*10^6</f>
        <v/>
      </c>
      <c r="DN187" s="2878">
        <f>(CT187-DC187)*10^6</f>
        <v/>
      </c>
      <c r="DO187" s="2878">
        <f>(CW187-DD187)*10^6</f>
        <v/>
      </c>
    </row>
    <row customHeight="1" ht="13" outlineLevel="1" r="188" s="3">
      <c r="B188" s="1456" t="n"/>
      <c r="D188" s="2949" t="n"/>
      <c r="E188" s="2949" t="n"/>
      <c r="F188" s="2949" t="n"/>
      <c r="G188" s="2949" t="n"/>
      <c r="H188" s="2949" t="n"/>
      <c r="I188" s="2949" t="n"/>
      <c r="J188" s="2949" t="n"/>
      <c r="K188" s="2949" t="n"/>
      <c r="L188" s="2949" t="n"/>
      <c r="M188" s="2949" t="n"/>
      <c r="N188" s="2949" t="n"/>
      <c r="O188" s="2949" t="n"/>
      <c r="P188" s="2949" t="n"/>
      <c r="Q188" s="2949" t="n"/>
      <c r="R188" s="2949" t="n"/>
      <c r="S188" s="2949" t="n"/>
      <c r="T188" s="2949" t="n"/>
      <c r="U188" s="2949" t="n"/>
      <c r="V188" s="2949" t="n"/>
      <c r="W188" s="2949" t="n"/>
      <c r="X188" s="2949" t="n"/>
      <c r="Y188" s="2949" t="n"/>
      <c r="Z188" s="2949" t="n"/>
      <c r="AA188" s="2949" t="n"/>
      <c r="AC188" s="2949" t="n"/>
      <c r="AD188" s="2949" t="n"/>
      <c r="AE188" s="2949" t="n"/>
      <c r="AF188" s="2949" t="n"/>
      <c r="AG188" s="2949" t="n"/>
      <c r="AH188" s="2949" t="n"/>
      <c r="AI188" s="2949" t="n"/>
      <c r="AJ188" s="2949" t="n"/>
      <c r="AK188" s="2949" t="n"/>
      <c r="AL188" s="2949" t="n"/>
      <c r="AM188" s="2949" t="n"/>
      <c r="AN188" s="2949" t="n"/>
      <c r="AO188" s="2949" t="n"/>
      <c r="AP188" s="2949" t="n"/>
      <c r="AQ188" s="2949" t="n"/>
      <c r="AR188" s="2949" t="n"/>
      <c r="AS188" s="2949" t="n"/>
      <c r="AT188" s="2949" t="n"/>
      <c r="AU188" s="2949" t="n"/>
      <c r="AV188" s="2949" t="n"/>
      <c r="AW188" s="2949" t="n"/>
      <c r="AX188" s="2949" t="n"/>
      <c r="AY188" s="2949" t="n"/>
      <c r="AZ188" s="2949" t="n"/>
      <c r="BA188" s="2949" t="n"/>
      <c r="BB188" s="2949" t="n"/>
      <c r="BC188" s="2949" t="n"/>
      <c r="BD188" s="2949" t="n"/>
      <c r="BE188" s="2949" t="n"/>
      <c r="BF188" s="2949" t="n"/>
      <c r="BG188" s="2949" t="n"/>
      <c r="BH188" s="2949" t="n"/>
      <c r="BI188" s="2949" t="n"/>
      <c r="BJ188" s="2949" t="n"/>
      <c r="BK188" s="2949" t="n"/>
      <c r="BL188" s="2949" t="n"/>
      <c r="BM188" s="2949" t="n"/>
      <c r="BN188" s="2949" t="n"/>
      <c r="BO188" s="2949" t="n"/>
      <c r="BP188" s="2949" t="n"/>
      <c r="BQ188" s="2949" t="n"/>
      <c r="BR188" s="2949" t="n"/>
      <c r="BS188" s="2949" t="n"/>
      <c r="BT188" s="2949" t="n"/>
      <c r="BU188" s="2949" t="n"/>
      <c r="BV188" s="2949" t="n"/>
      <c r="BW188" s="2949" t="n"/>
      <c r="BX188" s="2949" t="n"/>
      <c r="BY188" s="2949" t="n"/>
      <c r="BZ188" s="2949" t="n"/>
      <c r="CA188" s="2949" t="n"/>
      <c r="CB188" s="2949" t="n"/>
      <c r="CC188" s="2949" t="n"/>
      <c r="CD188" s="2949" t="n"/>
      <c r="CE188" s="2953" t="n"/>
      <c r="CF188" s="2953" t="n"/>
      <c r="CG188" s="2953" t="n"/>
      <c r="CH188" s="2953" t="n"/>
      <c r="CI188" s="2953" t="n"/>
      <c r="CJ188" s="2953" t="n"/>
      <c r="CK188" s="2953" t="n"/>
      <c r="CL188" s="2953" t="n"/>
      <c r="CM188" s="2953" t="n"/>
      <c r="CN188" s="2953" t="n"/>
      <c r="CO188" s="2953" t="n"/>
      <c r="CP188" s="2953" t="n"/>
      <c r="CQ188" s="2881" t="n"/>
      <c r="CR188" s="2953" t="n"/>
      <c r="CS188" s="2881" t="n"/>
      <c r="CT188" s="323" t="n"/>
      <c r="CU188" s="323" t="n"/>
      <c r="DJ188" s="2949" t="n"/>
      <c r="DM188" s="2878">
        <f>(CS188-CZ188)*10^6</f>
        <v/>
      </c>
      <c r="DN188" s="2878">
        <f>(CT188-DC188)*10^6</f>
        <v/>
      </c>
      <c r="DO188" s="2878">
        <f>(CW188-DD188)*10^6</f>
        <v/>
      </c>
    </row>
    <row customHeight="1" ht="13" outlineLevel="1" r="189" s="3">
      <c r="V189" s="2949" t="n"/>
      <c r="CE189" s="1481" t="n"/>
      <c r="CF189" s="1481" t="n"/>
      <c r="CG189" s="1481" t="n"/>
      <c r="CH189" s="1481" t="n"/>
      <c r="CI189" s="1481" t="n"/>
      <c r="CJ189" s="2955" t="n"/>
      <c r="CK189" s="323" t="n"/>
      <c r="CL189" s="323" t="n"/>
      <c r="CM189" s="323" t="n"/>
      <c r="CN189" s="323" t="n"/>
      <c r="CO189" s="323" t="n"/>
      <c r="CP189" s="2308" t="n"/>
      <c r="CQ189" s="323" t="n"/>
      <c r="CR189" s="2881" t="n"/>
      <c r="CS189" s="323" t="n"/>
      <c r="CT189" s="323" t="n"/>
      <c r="CU189" s="323" t="n"/>
      <c r="DE189" s="3339" t="n"/>
      <c r="DJ189" s="2949" t="n"/>
      <c r="DM189" s="2878">
        <f>(CS189-CZ189)*10^6</f>
        <v/>
      </c>
      <c r="DN189" s="2878">
        <f>(CT189-DC189)*10^6</f>
        <v/>
      </c>
      <c r="DO189" s="2878">
        <f>(CW189-DD189)*10^6</f>
        <v/>
      </c>
    </row>
    <row customHeight="1" ht="13" outlineLevel="1" r="190" s="3">
      <c r="B190" s="1456" t="n"/>
      <c r="D190" s="2949" t="n"/>
      <c r="E190" s="2949" t="n"/>
      <c r="F190" s="2949" t="n"/>
      <c r="G190" s="2949" t="n"/>
      <c r="H190" s="2949" t="n"/>
      <c r="I190" s="2949" t="n"/>
      <c r="J190" s="2949" t="n"/>
      <c r="K190" s="2949" t="n"/>
      <c r="L190" s="2949" t="n"/>
      <c r="M190" s="2949" t="n"/>
      <c r="N190" s="2949" t="n"/>
      <c r="O190" s="2949" t="n"/>
      <c r="P190" s="2949" t="n"/>
      <c r="Q190" s="2949" t="n"/>
      <c r="R190" s="2949" t="n"/>
      <c r="S190" s="2949" t="n"/>
      <c r="T190" s="2949" t="n"/>
      <c r="U190" s="2949" t="n"/>
      <c r="V190" s="2949" t="n"/>
      <c r="W190" s="2949" t="n"/>
      <c r="X190" s="2949" t="n"/>
      <c r="Y190" s="2949" t="n"/>
      <c r="Z190" s="2949" t="n"/>
      <c r="AA190" s="2949" t="n"/>
      <c r="AC190" s="2949" t="n"/>
      <c r="AD190" s="2949" t="n"/>
      <c r="AE190" s="2949" t="n"/>
      <c r="AF190" s="2949" t="n"/>
      <c r="AG190" s="2949" t="n"/>
      <c r="AH190" s="2949" t="n"/>
      <c r="AI190" s="2949" t="n"/>
      <c r="AJ190" s="2949" t="n"/>
      <c r="AK190" s="2949" t="n"/>
      <c r="AL190" s="2949" t="n"/>
      <c r="AM190" s="2949" t="n"/>
      <c r="AN190" s="2949" t="n"/>
      <c r="AO190" s="2949" t="n"/>
      <c r="AP190" s="2949" t="n"/>
      <c r="AQ190" s="2949" t="n"/>
      <c r="AR190" s="2949" t="n"/>
      <c r="AS190" s="2949" t="n"/>
      <c r="AT190" s="2949" t="n"/>
      <c r="AU190" s="2949" t="n"/>
      <c r="AV190" s="2949" t="n"/>
      <c r="AW190" s="2949" t="n"/>
      <c r="AX190" s="2949" t="n"/>
      <c r="AY190" s="2949" t="n"/>
      <c r="AZ190" s="2949" t="n"/>
      <c r="BA190" s="2949" t="n"/>
      <c r="BB190" s="2949" t="n"/>
      <c r="BC190" s="2949" t="n"/>
      <c r="BD190" s="2949" t="n"/>
      <c r="BE190" s="2949" t="n"/>
      <c r="BF190" s="2949" t="n"/>
      <c r="BG190" s="2949" t="n"/>
      <c r="BH190" s="2949" t="n"/>
      <c r="BI190" s="2949" t="n"/>
      <c r="BJ190" s="2949" t="n"/>
      <c r="BK190" s="2949" t="n"/>
      <c r="BL190" s="2949" t="n"/>
      <c r="BM190" s="2949" t="n"/>
      <c r="BN190" s="2949" t="n"/>
      <c r="BO190" s="2949" t="n"/>
      <c r="BP190" s="2949" t="n"/>
      <c r="BQ190" s="2949" t="n"/>
      <c r="BR190" s="2949" t="n"/>
      <c r="BS190" s="2949" t="n"/>
      <c r="BT190" s="2949" t="n"/>
      <c r="BU190" s="2949" t="n"/>
      <c r="BV190" s="2949" t="n"/>
      <c r="BW190" s="2949" t="n"/>
      <c r="BX190" s="2949" t="n"/>
      <c r="BY190" s="2949" t="n"/>
      <c r="BZ190" s="2949" t="n"/>
      <c r="CA190" s="2949" t="n"/>
      <c r="CB190" s="2949" t="n"/>
      <c r="CC190" s="2949" t="n"/>
      <c r="CD190" s="2949" t="n"/>
      <c r="CE190" s="2953" t="n"/>
      <c r="CF190" s="2953" t="n"/>
      <c r="CG190" s="2953" t="n"/>
      <c r="CH190" s="2953" t="n"/>
      <c r="CI190" s="2953" t="n"/>
      <c r="CJ190" s="2953" t="n"/>
      <c r="CK190" s="2953" t="n"/>
      <c r="CL190" s="2953" t="n"/>
      <c r="CM190" s="2953" t="n"/>
      <c r="CN190" s="2953" t="n"/>
      <c r="CO190" s="2953" t="n"/>
      <c r="CP190" s="2953" t="n"/>
      <c r="CQ190" s="323" t="n"/>
      <c r="CR190" s="2953" t="n"/>
      <c r="CS190" s="2881" t="n"/>
      <c r="CT190" s="3242" t="n"/>
      <c r="CU190" s="323" t="n"/>
      <c r="DE190" s="2974" t="n"/>
      <c r="DJ190" s="2949" t="n"/>
    </row>
    <row customHeight="1" ht="13" outlineLevel="1" r="191" s="3">
      <c r="CE191" s="1481" t="n"/>
      <c r="CF191" s="1481" t="n"/>
      <c r="CG191" s="1481" t="n"/>
      <c r="CH191" s="1481" t="n"/>
      <c r="CI191" s="1481" t="n"/>
      <c r="CJ191" s="2955" t="n"/>
      <c r="CK191" s="323" t="n"/>
      <c r="CL191" s="323" t="n"/>
      <c r="CM191" s="323" t="n"/>
      <c r="CN191" s="323" t="n"/>
      <c r="CO191" s="323" t="n"/>
      <c r="CP191" s="2308" t="n"/>
      <c r="CQ191" s="323" t="n"/>
      <c r="CR191" s="2881" t="n"/>
      <c r="CS191" s="323" t="n"/>
      <c r="CT191" s="323" t="n"/>
      <c r="CU191" s="323" t="n"/>
      <c r="DJ191" s="2949" t="n"/>
    </row>
    <row customHeight="1" ht="13" outlineLevel="1" r="192" s="3">
      <c r="CE192" s="1481" t="n"/>
      <c r="CF192" s="1481" t="n"/>
      <c r="CG192" s="1481" t="n"/>
      <c r="CH192" s="1481" t="n"/>
      <c r="CI192" s="1481" t="n"/>
      <c r="CJ192" s="2955" t="n"/>
      <c r="CK192" s="323" t="n"/>
      <c r="CL192" s="323" t="n"/>
      <c r="CM192" s="323" t="n"/>
      <c r="CN192" s="323" t="n"/>
      <c r="CO192" s="323" t="n"/>
      <c r="CP192" s="2308" t="n"/>
      <c r="CQ192" s="323" t="n"/>
      <c r="CR192" s="323" t="n"/>
      <c r="CS192" s="323" t="n"/>
      <c r="CT192" s="323" t="n"/>
      <c r="CU192" s="323" t="n"/>
      <c r="DE192" s="3339" t="n"/>
      <c r="DJ192" s="2949" t="n"/>
    </row>
    <row customHeight="1" ht="13" r="193" s="3">
      <c r="D193" s="3351" t="n"/>
      <c r="E193" s="3351" t="n"/>
      <c r="F193" s="3351" t="n"/>
      <c r="G193" s="3351" t="n"/>
      <c r="H193" s="3351" t="n"/>
      <c r="I193" s="3351" t="n"/>
      <c r="J193" s="3351" t="n"/>
      <c r="K193" s="3351" t="n"/>
      <c r="L193" s="3351" t="n"/>
      <c r="M193" s="3351" t="n"/>
      <c r="N193" s="3351" t="n"/>
      <c r="O193" s="3351" t="n"/>
      <c r="P193" s="3351" t="n"/>
      <c r="Q193" s="3351" t="n"/>
      <c r="R193" s="3351" t="n"/>
      <c r="S193" s="3351" t="n"/>
      <c r="T193" s="3351" t="n"/>
      <c r="U193" s="3351" t="n"/>
      <c r="V193" s="3351" t="n"/>
      <c r="W193" s="3351" t="n"/>
      <c r="X193" s="3351" t="n"/>
      <c r="Y193" s="3351" t="n"/>
      <c r="Z193" s="3351" t="n"/>
      <c r="AA193" s="3351" t="n"/>
      <c r="AC193" s="3351" t="n"/>
      <c r="AD193" s="3351" t="n"/>
      <c r="AE193" s="3351" t="n"/>
      <c r="AF193" s="3351" t="n"/>
      <c r="AG193" s="3351" t="n"/>
      <c r="AH193" s="3351" t="n"/>
      <c r="AI193" s="3351" t="n"/>
      <c r="AJ193" s="3351" t="n"/>
      <c r="AK193" s="3351" t="n"/>
      <c r="AL193" s="3351" t="n"/>
      <c r="AM193" s="3351" t="n"/>
      <c r="AN193" s="3351" t="n"/>
      <c r="AO193" s="3351" t="n"/>
      <c r="AP193" s="3351" t="n"/>
      <c r="AQ193" s="3351" t="n"/>
      <c r="AR193" s="3351" t="n"/>
      <c r="AS193" s="3351" t="n"/>
      <c r="AT193" s="3351" t="n"/>
      <c r="AU193" s="2949" t="n"/>
      <c r="AV193" s="3351" t="n"/>
      <c r="AW193" s="3351" t="n"/>
      <c r="AX193" s="3351" t="n"/>
      <c r="AY193" s="3351" t="n"/>
      <c r="AZ193" s="3351" t="n"/>
      <c r="BA193" s="3351" t="n"/>
      <c r="BB193" s="3351" t="n"/>
      <c r="BC193" s="3351" t="n"/>
      <c r="BD193" s="3351" t="n"/>
      <c r="BE193" s="3351" t="n"/>
      <c r="BF193" s="3351" t="n"/>
      <c r="BG193" s="3351" t="n"/>
      <c r="BH193" s="3351" t="n"/>
      <c r="BI193" s="3351" t="n"/>
      <c r="BJ193" s="3351" t="n"/>
      <c r="BK193" s="2949" t="n"/>
      <c r="BL193" s="3351" t="n"/>
      <c r="BM193" s="3351" t="n"/>
      <c r="BN193" s="3351" t="n"/>
      <c r="BO193" s="3351" t="n"/>
      <c r="BP193" s="3351" t="n"/>
      <c r="BQ193" s="3351" t="n"/>
      <c r="BR193" s="3351" t="n"/>
      <c r="BS193" s="3351" t="n"/>
      <c r="BT193" s="3351" t="n"/>
      <c r="BU193" s="3351" t="n"/>
      <c r="BV193" s="3351" t="n"/>
      <c r="BW193" s="3351" t="n"/>
      <c r="BX193" s="3351" t="n"/>
      <c r="BY193" s="3351" t="n"/>
      <c r="BZ193" s="3351" t="n"/>
      <c r="CA193" s="3351" t="n"/>
      <c r="CB193" s="3351" t="n"/>
      <c r="CC193" s="3351" t="n"/>
      <c r="CD193" s="3351" t="n"/>
      <c r="CE193" s="3352" t="n"/>
      <c r="CF193" s="3352" t="n"/>
      <c r="CG193" s="3352" t="n"/>
      <c r="CH193" s="3352" t="n"/>
      <c r="CI193" s="3352" t="n"/>
      <c r="CJ193" s="3352" t="n"/>
      <c r="CK193" s="3352" t="n"/>
      <c r="CL193" s="3352" t="n"/>
      <c r="CM193" s="3352" t="n"/>
      <c r="CN193" s="3352" t="n"/>
      <c r="CO193" s="3352" t="n"/>
      <c r="CP193" s="3352" t="n"/>
      <c r="CQ193" s="323" t="n"/>
      <c r="CR193" s="3353" t="n"/>
      <c r="CS193" s="323" t="n"/>
      <c r="CT193" s="323" t="n"/>
      <c r="CU193" s="323" t="n"/>
      <c r="DE193" s="2974" t="n"/>
      <c r="DJ193" s="2949" t="n"/>
    </row>
    <row customHeight="1" ht="13" r="194" s="3">
      <c r="BC194" s="2949" t="n"/>
      <c r="CE194" s="1481" t="n"/>
      <c r="CF194" s="1481" t="n"/>
      <c r="CG194" s="1481" t="n"/>
      <c r="CH194" s="1481" t="n"/>
      <c r="CI194" s="1481" t="n"/>
      <c r="CJ194" s="2955" t="n"/>
      <c r="CK194" s="323" t="n"/>
      <c r="CL194" s="323" t="n"/>
      <c r="CM194" s="323" t="n"/>
      <c r="CN194" s="323" t="n"/>
      <c r="CO194" s="323" t="n"/>
      <c r="CP194" s="2308" t="n"/>
      <c r="CQ194" s="323" t="n"/>
      <c r="CR194" s="2953" t="n"/>
      <c r="CS194" s="2881" t="n"/>
      <c r="CT194" s="323" t="n"/>
      <c r="CU194" s="323" t="n"/>
      <c r="DJ194" s="2949" t="n"/>
    </row>
    <row customHeight="1" ht="13" r="195" s="3">
      <c r="CE195" s="1481" t="n"/>
      <c r="CF195" s="1481" t="n"/>
      <c r="CG195" s="1481" t="n"/>
      <c r="CH195" s="1481" t="n"/>
      <c r="CI195" s="1481" t="n"/>
      <c r="CJ195" s="2955" t="n"/>
      <c r="CK195" s="323" t="n"/>
      <c r="CL195" s="323" t="n"/>
      <c r="CM195" s="323" t="n"/>
      <c r="CN195" s="323" t="n"/>
      <c r="CO195" s="323" t="n"/>
      <c r="CP195" s="2308" t="n"/>
      <c r="CQ195" s="323" t="n"/>
      <c r="CR195" s="904" t="n"/>
      <c r="CS195" s="323" t="n"/>
      <c r="CT195" s="323" t="n"/>
      <c r="CU195" s="323" t="n"/>
      <c r="DJ195" s="2949" t="n"/>
    </row>
    <row customHeight="1" ht="15" r="196" s="3">
      <c r="D196" s="2949" t="n"/>
      <c r="E196" s="2949" t="n"/>
      <c r="F196" s="2949" t="n"/>
      <c r="G196" s="2949" t="n"/>
      <c r="H196" s="2949" t="n"/>
      <c r="I196" s="2949" t="n"/>
      <c r="J196" s="2949" t="n"/>
      <c r="K196" s="2949" t="n"/>
      <c r="L196" s="2949" t="n"/>
      <c r="M196" s="2949" t="n"/>
      <c r="N196" s="2949" t="n"/>
      <c r="O196" s="2949" t="n"/>
      <c r="P196" s="2949" t="n"/>
      <c r="Q196" s="2949" t="n"/>
      <c r="R196" s="2949" t="n"/>
      <c r="S196" s="2949" t="n"/>
      <c r="T196" s="2949" t="n"/>
      <c r="U196" s="2949" t="n"/>
      <c r="V196" s="2949" t="n"/>
      <c r="W196" s="2949" t="n"/>
      <c r="X196" s="2949" t="n"/>
      <c r="Y196" s="2949" t="n"/>
      <c r="Z196" s="2949" t="n"/>
      <c r="AA196" s="2949" t="n"/>
      <c r="AC196" s="2949" t="n"/>
      <c r="AD196" s="2949" t="n"/>
      <c r="AE196" s="2949" t="n"/>
      <c r="AF196" s="2949" t="n"/>
      <c r="AG196" s="2949" t="n"/>
      <c r="AH196" s="2949" t="n"/>
      <c r="AI196" s="3354" t="n"/>
      <c r="AJ196" s="2949" t="n"/>
      <c r="AK196" s="2949" t="n"/>
      <c r="AL196" s="2949" t="n"/>
      <c r="AM196" s="2949" t="n"/>
      <c r="AN196" s="2949" t="n"/>
      <c r="AO196" s="2949" t="n"/>
      <c r="AP196" s="2949" t="n"/>
      <c r="AQ196" s="2949" t="n"/>
      <c r="AR196" s="2949" t="n"/>
      <c r="AS196" s="2949" t="n"/>
      <c r="AT196" s="2949" t="n"/>
      <c r="AU196" s="2949" t="n"/>
      <c r="AV196" s="2949" t="n"/>
      <c r="AW196" s="2949" t="n"/>
      <c r="AX196" s="2949" t="n"/>
      <c r="AY196" s="2949" t="n"/>
      <c r="AZ196" s="2949" t="n"/>
      <c r="BA196" s="2949" t="n"/>
      <c r="BB196" s="2949" t="n"/>
      <c r="BC196" s="2949" t="n"/>
      <c r="BD196" s="2949" t="n"/>
      <c r="BE196" s="2949" t="n"/>
      <c r="BF196" s="2949" t="n"/>
      <c r="BG196" s="2949" t="n"/>
      <c r="BH196" s="2949" t="n"/>
      <c r="BI196" s="2949" t="n"/>
      <c r="BJ196" s="2949" t="n"/>
      <c r="BK196" s="2949" t="n"/>
      <c r="BL196" s="2949" t="n"/>
      <c r="BM196" s="2949" t="n"/>
      <c r="BN196" s="2949" t="n"/>
      <c r="BO196" s="2949" t="n"/>
      <c r="BP196" s="2949" t="n"/>
      <c r="BQ196" s="2949" t="n"/>
      <c r="BR196" s="2949" t="n"/>
      <c r="BS196" s="2949" t="n"/>
      <c r="BT196" s="2949" t="n"/>
      <c r="BU196" s="2949" t="n"/>
      <c r="BV196" s="2949" t="n"/>
      <c r="BW196" s="2949" t="n"/>
      <c r="BX196" s="2949" t="n"/>
      <c r="BY196" s="2949" t="n"/>
      <c r="BZ196" s="2949" t="n"/>
      <c r="CA196" s="2949" t="n"/>
      <c r="CB196" s="2949" t="n"/>
      <c r="CC196" s="2949" t="n"/>
      <c r="CD196" s="2949" t="n"/>
      <c r="CE196" s="2953" t="n"/>
      <c r="CF196" s="2953" t="n"/>
      <c r="CG196" s="2953" t="n"/>
      <c r="CH196" s="2953" t="n"/>
      <c r="CI196" s="2953" t="n"/>
      <c r="CJ196" s="2953" t="n"/>
      <c r="CK196" s="2953" t="n"/>
      <c r="CL196" s="2953" t="n"/>
      <c r="CM196" s="2953" t="n"/>
      <c r="CN196" s="2953" t="n"/>
      <c r="CO196" s="2953" t="n"/>
      <c r="CP196" s="2953" t="n"/>
      <c r="CQ196" s="2953" t="n"/>
      <c r="CR196" s="3355" t="n"/>
      <c r="CS196" s="323" t="n"/>
      <c r="CT196" s="3242" t="n"/>
      <c r="CU196" s="2881" t="n"/>
      <c r="DJ196" s="2949" t="n"/>
    </row>
    <row customHeight="1" ht="13" r="197" s="3">
      <c r="N197" s="63" t="n"/>
      <c r="AB197" s="62" t="n"/>
      <c r="AC197" s="62" t="n"/>
      <c r="AD197" s="62" t="n"/>
      <c r="AE197" s="62" t="n"/>
      <c r="AF197" s="62" t="n"/>
      <c r="AG197" s="62" t="n"/>
      <c r="AH197" s="62" t="n"/>
      <c r="AI197" s="2949" t="n"/>
      <c r="AJ197" s="62" t="n"/>
      <c r="AK197" s="62" t="n"/>
      <c r="AL197" s="62" t="n"/>
      <c r="AM197" s="62" t="n"/>
      <c r="AN197" s="62" t="n"/>
      <c r="AO197" s="62" t="n"/>
      <c r="AP197" s="62" t="n"/>
      <c r="AQ197" s="62" t="n"/>
      <c r="AR197" s="62" t="n"/>
      <c r="AS197" s="62" t="n"/>
      <c r="AT197" s="62" t="n"/>
      <c r="AU197" s="2949" t="n"/>
      <c r="AV197" s="62" t="n"/>
      <c r="AW197" s="62" t="n"/>
      <c r="AX197" s="62" t="n"/>
      <c r="AY197" s="62" t="n"/>
      <c r="AZ197" s="62" t="n"/>
      <c r="BA197" s="62" t="n"/>
      <c r="BB197" s="62" t="n"/>
      <c r="BC197" s="62" t="n"/>
      <c r="BD197" s="62" t="n"/>
      <c r="BE197" s="62" t="n"/>
      <c r="BF197" s="62" t="n"/>
      <c r="BG197" s="62" t="n"/>
      <c r="BH197" s="62" t="n"/>
      <c r="BI197" s="62" t="n"/>
      <c r="BJ197" s="62" t="n"/>
      <c r="BK197" s="2949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  <c r="CA197" s="62" t="n"/>
      <c r="CB197" s="62" t="n"/>
      <c r="CC197" s="62" t="n"/>
      <c r="CD197" s="62" t="n"/>
      <c r="CE197" s="1481" t="n"/>
      <c r="CF197" s="1481" t="n"/>
      <c r="CG197" s="1481" t="n"/>
      <c r="CH197" s="1481" t="n"/>
      <c r="CI197" s="1481" t="n"/>
      <c r="CJ197" s="2955" t="n"/>
      <c r="CK197" s="323" t="n"/>
      <c r="CL197" s="323" t="n"/>
      <c r="CM197" s="323" t="n"/>
      <c r="CN197" s="323" t="n"/>
      <c r="CO197" s="323" t="n"/>
      <c r="CP197" s="2308" t="n"/>
      <c r="CQ197" s="323" t="n"/>
      <c r="CR197" s="3355" t="n"/>
      <c r="CS197" s="323" t="n"/>
      <c r="CT197" s="323" t="n"/>
      <c r="CU197" s="323" t="n"/>
      <c r="DH197" s="62" t="n"/>
    </row>
    <row customHeight="1" ht="13" r="198" s="3">
      <c r="N198" s="63" t="n"/>
      <c r="AB198" s="62" t="n"/>
      <c r="AC198" s="62" t="n"/>
      <c r="AD198" s="62" t="n"/>
      <c r="AE198" s="62" t="n"/>
      <c r="AF198" s="62" t="n"/>
      <c r="AG198" s="62" t="n"/>
      <c r="AH198" s="62" t="n"/>
      <c r="AI198" s="62" t="n"/>
      <c r="AJ198" s="62" t="n"/>
      <c r="AK198" s="62" t="n"/>
      <c r="AL198" s="62" t="n"/>
      <c r="AM198" s="62" t="n"/>
      <c r="AN198" s="62" t="n"/>
      <c r="AO198" s="62" t="n"/>
      <c r="AP198" s="62" t="n"/>
      <c r="AQ198" s="62" t="n"/>
      <c r="AR198" s="62" t="n"/>
      <c r="AS198" s="62" t="n"/>
      <c r="AT198" s="62" t="n"/>
      <c r="AU198" s="2949" t="n"/>
      <c r="AV198" s="62" t="n"/>
      <c r="AW198" s="62" t="n"/>
      <c r="AX198" s="62" t="n"/>
      <c r="AY198" s="62" t="n"/>
      <c r="AZ198" s="62" t="n"/>
      <c r="BA198" s="62" t="n"/>
      <c r="BB198" s="62" t="n"/>
      <c r="BC198" s="62" t="n"/>
      <c r="BD198" s="62" t="n"/>
      <c r="BE198" s="62" t="n"/>
      <c r="BF198" s="62" t="n"/>
      <c r="BG198" s="62" t="n"/>
      <c r="BH198" s="62" t="n"/>
      <c r="BI198" s="62" t="n"/>
      <c r="BJ198" s="62" t="n"/>
      <c r="BK198" s="2949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  <c r="CA198" s="62" t="n"/>
      <c r="CB198" s="62" t="n"/>
      <c r="CC198" s="62" t="n"/>
      <c r="CD198" s="62" t="n"/>
      <c r="CE198" s="1481" t="n"/>
      <c r="CF198" s="1481" t="n"/>
      <c r="CG198" s="1481" t="n"/>
      <c r="CH198" s="1481" t="n"/>
      <c r="CI198" s="1481" t="n"/>
      <c r="CJ198" s="2955" t="n"/>
      <c r="CK198" s="323" t="n"/>
      <c r="CL198" s="323" t="n"/>
      <c r="CM198" s="323" t="n"/>
      <c r="CN198" s="3242" t="n"/>
      <c r="CO198" s="323" t="n"/>
      <c r="CP198" s="2308" t="n"/>
      <c r="CQ198" s="323" t="n"/>
      <c r="CR198" s="3356" t="n"/>
      <c r="CS198" s="323" t="n"/>
      <c r="CT198" s="323" t="n"/>
      <c r="CU198" s="323" t="n"/>
      <c r="DH198" s="62" t="n"/>
    </row>
    <row customHeight="1" ht="13" r="199" s="3">
      <c r="N199" s="63" t="n"/>
      <c r="AB199" s="62" t="n"/>
      <c r="AC199" s="62" t="n"/>
      <c r="AD199" s="62" t="n"/>
      <c r="AE199" s="62" t="n"/>
      <c r="AF199" s="62" t="n"/>
      <c r="AG199" s="62" t="n"/>
      <c r="AH199" s="62" t="n"/>
      <c r="AI199" s="62" t="n"/>
      <c r="AJ199" s="62" t="n"/>
      <c r="AK199" s="62" t="n"/>
      <c r="AL199" s="62" t="n"/>
      <c r="AM199" s="62" t="n"/>
      <c r="AN199" s="62" t="n"/>
      <c r="AO199" s="62" t="n"/>
      <c r="AP199" s="62" t="n"/>
      <c r="AQ199" s="62" t="n"/>
      <c r="AR199" s="62" t="n"/>
      <c r="AS199" s="62" t="n"/>
      <c r="AT199" s="62" t="n"/>
      <c r="AU199" s="2949" t="n"/>
      <c r="AV199" s="62" t="n"/>
      <c r="AW199" s="62" t="n"/>
      <c r="AX199" s="62" t="n"/>
      <c r="AY199" s="62" t="n"/>
      <c r="AZ199" s="62" t="n"/>
      <c r="BA199" s="62" t="n"/>
      <c r="BB199" s="62" t="n"/>
      <c r="BC199" s="62" t="n"/>
      <c r="BD199" s="62" t="n"/>
      <c r="BE199" s="62" t="n"/>
      <c r="BF199" s="62" t="n"/>
      <c r="BG199" s="62" t="n"/>
      <c r="BH199" s="62" t="n"/>
      <c r="BI199" s="62" t="n"/>
      <c r="BJ199" s="62" t="n"/>
      <c r="BK199" s="2949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  <c r="CA199" s="62" t="n"/>
      <c r="CB199" s="62" t="n"/>
      <c r="CC199" s="62" t="n"/>
      <c r="CD199" s="62" t="n"/>
      <c r="CE199" s="1481" t="n"/>
      <c r="CF199" s="1481" t="n"/>
      <c r="CG199" s="1481" t="n"/>
      <c r="CH199" s="1481" t="n"/>
      <c r="CI199" s="1481" t="n"/>
      <c r="CJ199" s="2955" t="n"/>
      <c r="CK199" s="323" t="n"/>
      <c r="CL199" s="323" t="n"/>
      <c r="CM199" s="323" t="n"/>
      <c r="CN199" s="323" t="n"/>
      <c r="CO199" s="323" t="n"/>
      <c r="CP199" s="2308" t="n"/>
      <c r="CQ199" s="323" t="n"/>
      <c r="CR199" s="323" t="n"/>
      <c r="CS199" s="323" t="n"/>
      <c r="CT199" s="323" t="n"/>
      <c r="CU199" s="323" t="n"/>
      <c r="DH199" s="62" t="n"/>
    </row>
    <row customHeight="1" ht="13" r="200" s="3">
      <c r="N200" s="63" t="n"/>
      <c r="AB200" s="62" t="n"/>
      <c r="AC200" s="62" t="n"/>
      <c r="AD200" s="62" t="n"/>
      <c r="AE200" s="62" t="n"/>
      <c r="AF200" s="62" t="n"/>
      <c r="AG200" s="62" t="n"/>
      <c r="AH200" s="62" t="n"/>
      <c r="AI200" s="62" t="n"/>
      <c r="AJ200" s="62" t="n"/>
      <c r="AK200" s="62" t="n"/>
      <c r="AL200" s="62" t="n"/>
      <c r="AM200" s="62" t="n"/>
      <c r="AN200" s="62" t="n"/>
      <c r="AO200" s="62" t="n"/>
      <c r="AP200" s="62" t="n"/>
      <c r="AQ200" s="62" t="n"/>
      <c r="AR200" s="62" t="n"/>
      <c r="AS200" s="62" t="n"/>
      <c r="AT200" s="62" t="n"/>
      <c r="AU200" s="2949" t="n"/>
      <c r="AV200" s="62" t="n"/>
      <c r="AW200" s="62" t="n"/>
      <c r="AX200" s="62" t="n"/>
      <c r="AY200" s="62" t="n"/>
      <c r="AZ200" s="62" t="n"/>
      <c r="BA200" s="62" t="n"/>
      <c r="BB200" s="62" t="n"/>
      <c r="BC200" s="62" t="n"/>
      <c r="BD200" s="62" t="n"/>
      <c r="BE200" s="62" t="n"/>
      <c r="BF200" s="62" t="n"/>
      <c r="BG200" s="62" t="n"/>
      <c r="BH200" s="62" t="n"/>
      <c r="BI200" s="62" t="n"/>
      <c r="BJ200" s="62" t="n"/>
      <c r="BK200" s="2949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  <c r="CA200" s="62" t="n"/>
      <c r="CB200" s="62" t="n"/>
      <c r="CC200" s="62" t="n"/>
      <c r="CD200" s="62" t="n"/>
      <c r="CE200" s="1481" t="n"/>
      <c r="CF200" s="1481" t="n"/>
      <c r="CG200" s="1481" t="n"/>
      <c r="CH200" s="1481" t="n"/>
      <c r="CI200" s="1481" t="n"/>
      <c r="CJ200" s="2955" t="n"/>
      <c r="CK200" s="323" t="n"/>
      <c r="CL200" s="323" t="n"/>
      <c r="CM200" s="323" t="n"/>
      <c r="CN200" s="323" t="n"/>
      <c r="CO200" s="323" t="n"/>
      <c r="CP200" s="2308" t="n"/>
      <c r="CQ200" s="323" t="n"/>
      <c r="CR200" s="323" t="n"/>
      <c r="CS200" s="323" t="n"/>
      <c r="CT200" s="323" t="n"/>
      <c r="CU200" s="323" t="n"/>
      <c r="DH200" s="62" t="n"/>
    </row>
    <row customHeight="1" ht="13" r="201" s="3">
      <c r="N201" s="63" t="n"/>
      <c r="AB201" s="62" t="n"/>
      <c r="AC201" s="62" t="n"/>
      <c r="AD201" s="62" t="n"/>
      <c r="AE201" s="62" t="n"/>
      <c r="AF201" s="62" t="n"/>
      <c r="AG201" s="62" t="n"/>
      <c r="AH201" s="62" t="n"/>
      <c r="AI201" s="62" t="n"/>
      <c r="AJ201" s="62" t="n"/>
      <c r="AK201" s="62" t="n"/>
      <c r="AL201" s="62" t="n"/>
      <c r="AM201" s="62" t="n"/>
      <c r="AN201" s="62" t="n"/>
      <c r="AO201" s="62" t="n"/>
      <c r="AP201" s="62" t="n"/>
      <c r="AQ201" s="62" t="n"/>
      <c r="AR201" s="62" t="n"/>
      <c r="AS201" s="62" t="n"/>
      <c r="AT201" s="62" t="n"/>
      <c r="AU201" s="2949" t="n"/>
      <c r="AV201" s="62" t="n"/>
      <c r="AW201" s="62" t="n"/>
      <c r="AX201" s="62" t="n"/>
      <c r="AY201" s="62" t="n"/>
      <c r="AZ201" s="62" t="n"/>
      <c r="BA201" s="62" t="n"/>
      <c r="BB201" s="62" t="n"/>
      <c r="BC201" s="62" t="n"/>
      <c r="BD201" s="62" t="n"/>
      <c r="BE201" s="62" t="n"/>
      <c r="BF201" s="62" t="n"/>
      <c r="BG201" s="62" t="n"/>
      <c r="BH201" s="62" t="n"/>
      <c r="BI201" s="62" t="n"/>
      <c r="BJ201" s="62" t="n"/>
      <c r="BK201" s="2949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  <c r="CA201" s="62" t="n"/>
      <c r="CB201" s="62" t="n"/>
      <c r="CC201" s="62" t="n"/>
      <c r="CD201" s="62" t="n"/>
      <c r="CE201" s="1481" t="n"/>
      <c r="CF201" s="1481" t="n"/>
      <c r="CG201" s="1481" t="n"/>
      <c r="CH201" s="1481" t="n"/>
      <c r="CI201" s="1481" t="n"/>
      <c r="CJ201" s="2955" t="n"/>
      <c r="CK201" s="323" t="n"/>
      <c r="CL201" s="323" t="n"/>
      <c r="CM201" s="323" t="n"/>
      <c r="CN201" s="323" t="n"/>
      <c r="CO201" s="323" t="n"/>
      <c r="CP201" s="2308" t="n"/>
      <c r="CQ201" s="323" t="n"/>
      <c r="CR201" s="323" t="n"/>
      <c r="CS201" s="323" t="n"/>
      <c r="CT201" s="323" t="n"/>
      <c r="CU201" s="323" t="n"/>
      <c r="DH201" s="62" t="n"/>
    </row>
    <row customHeight="1" ht="13" r="202" s="3">
      <c r="N202" s="63" t="n"/>
      <c r="AB202" s="62" t="n"/>
      <c r="AC202" s="62" t="n"/>
      <c r="AD202" s="62" t="n"/>
      <c r="AE202" s="62" t="n"/>
      <c r="AF202" s="62" t="n"/>
      <c r="AG202" s="62" t="n"/>
      <c r="AH202" s="62" t="n"/>
      <c r="AI202" s="62" t="n"/>
      <c r="AJ202" s="62" t="n"/>
      <c r="AK202" s="62" t="n"/>
      <c r="AL202" s="62" t="n"/>
      <c r="AM202" s="62" t="n"/>
      <c r="AN202" s="62" t="n"/>
      <c r="AO202" s="62" t="n"/>
      <c r="AP202" s="62" t="n"/>
      <c r="AQ202" s="62" t="n"/>
      <c r="AR202" s="62" t="n"/>
      <c r="AS202" s="62" t="n"/>
      <c r="AT202" s="62" t="n"/>
      <c r="AU202" s="2949" t="n"/>
      <c r="AV202" s="62" t="n"/>
      <c r="AW202" s="62" t="n"/>
      <c r="AX202" s="62" t="n"/>
      <c r="AY202" s="62" t="n"/>
      <c r="AZ202" s="62" t="n"/>
      <c r="BA202" s="62" t="n"/>
      <c r="BB202" s="62" t="n"/>
      <c r="BC202" s="62" t="n"/>
      <c r="BD202" s="62" t="n"/>
      <c r="BE202" s="62" t="n"/>
      <c r="BF202" s="62" t="n"/>
      <c r="BG202" s="62" t="n"/>
      <c r="BH202" s="62" t="n"/>
      <c r="BI202" s="62" t="n"/>
      <c r="BJ202" s="62" t="n"/>
      <c r="BK202" s="2949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  <c r="CA202" s="62" t="n"/>
      <c r="CB202" s="62" t="n"/>
      <c r="CC202" s="62" t="n"/>
      <c r="CD202" s="62" t="n"/>
      <c r="CE202" s="1481" t="n"/>
      <c r="CF202" s="1481" t="n"/>
      <c r="CG202" s="1481" t="n"/>
      <c r="CH202" s="1481" t="n"/>
      <c r="CI202" s="1481" t="n"/>
      <c r="CJ202" s="2955" t="n"/>
      <c r="CK202" s="323" t="n"/>
      <c r="CL202" s="323" t="n"/>
      <c r="CM202" s="323" t="n"/>
      <c r="CN202" s="323" t="n"/>
      <c r="CO202" s="323" t="n"/>
      <c r="CP202" s="2308" t="n"/>
      <c r="CQ202" s="323" t="n"/>
      <c r="CR202" s="323" t="n"/>
      <c r="CS202" s="323" t="n"/>
      <c r="CT202" s="323" t="n"/>
      <c r="CU202" s="323" t="n"/>
      <c r="DH202" s="62" t="n"/>
    </row>
    <row customHeight="1" ht="13" r="203" s="3">
      <c r="N203" s="63" t="n"/>
      <c r="AB203" s="62" t="n"/>
      <c r="AC203" s="62" t="n"/>
      <c r="AD203" s="62" t="n"/>
      <c r="AE203" s="62" t="n"/>
      <c r="AF203" s="62" t="n"/>
      <c r="AG203" s="62" t="n"/>
      <c r="AH203" s="62" t="n"/>
      <c r="AI203" s="62" t="n"/>
      <c r="AJ203" s="62" t="n"/>
      <c r="AK203" s="62" t="n"/>
      <c r="AL203" s="62" t="n"/>
      <c r="AM203" s="62" t="n"/>
      <c r="AN203" s="62" t="n"/>
      <c r="AO203" s="62" t="n"/>
      <c r="AP203" s="62" t="n"/>
      <c r="AQ203" s="62" t="n"/>
      <c r="AR203" s="62" t="n"/>
      <c r="AS203" s="62" t="n"/>
      <c r="AT203" s="62" t="n"/>
      <c r="AU203" s="2949" t="n"/>
      <c r="AV203" s="62" t="n"/>
      <c r="AW203" s="62" t="n"/>
      <c r="AX203" s="62" t="n"/>
      <c r="AY203" s="62" t="n"/>
      <c r="AZ203" s="62" t="n"/>
      <c r="BA203" s="62" t="n"/>
      <c r="BB203" s="62" t="n"/>
      <c r="BC203" s="62" t="n"/>
      <c r="BD203" s="62" t="n"/>
      <c r="BE203" s="62" t="n"/>
      <c r="BF203" s="62" t="n"/>
      <c r="BG203" s="62" t="n"/>
      <c r="BH203" s="62" t="n"/>
      <c r="BI203" s="62" t="n"/>
      <c r="BJ203" s="62" t="n"/>
      <c r="BK203" s="2949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  <c r="CA203" s="62" t="n"/>
      <c r="CB203" s="62" t="n"/>
      <c r="CC203" s="62" t="n"/>
      <c r="CD203" s="62" t="n"/>
      <c r="CE203" s="1481" t="n"/>
      <c r="CF203" s="1481" t="n"/>
      <c r="CG203" s="1481" t="n"/>
      <c r="CH203" s="1481" t="n"/>
      <c r="CI203" s="1481" t="n"/>
      <c r="CJ203" s="2955" t="n"/>
      <c r="CK203" s="323" t="n"/>
      <c r="CL203" s="323" t="n"/>
      <c r="CM203" s="323" t="n"/>
      <c r="CN203" s="323" t="n"/>
      <c r="CO203" s="323" t="n"/>
      <c r="CP203" s="2308" t="n"/>
      <c r="CQ203" s="323" t="n"/>
      <c r="CR203" s="323" t="n"/>
      <c r="CS203" s="323" t="n"/>
      <c r="CT203" s="323" t="n"/>
      <c r="CU203" s="323" t="n"/>
      <c r="DH203" s="62" t="n"/>
    </row>
    <row customHeight="1" ht="13" r="204" s="3">
      <c r="N204" s="63" t="n"/>
      <c r="AB204" s="62" t="n"/>
      <c r="AC204" s="62" t="n"/>
      <c r="AD204" s="62" t="n"/>
      <c r="AE204" s="62" t="n"/>
      <c r="AF204" s="62" t="n"/>
      <c r="AG204" s="62" t="n"/>
      <c r="AH204" s="62" t="n"/>
      <c r="AI204" s="62" t="n"/>
      <c r="AJ204" s="62" t="n"/>
      <c r="AK204" s="62" t="n"/>
      <c r="AL204" s="62" t="n"/>
      <c r="AM204" s="62" t="n"/>
      <c r="AN204" s="62" t="n"/>
      <c r="AO204" s="62" t="n"/>
      <c r="AP204" s="62" t="n"/>
      <c r="AQ204" s="62" t="n"/>
      <c r="AR204" s="62" t="n"/>
      <c r="AS204" s="62" t="n"/>
      <c r="AT204" s="62" t="n"/>
      <c r="AU204" s="2949" t="n"/>
      <c r="AV204" s="62" t="n"/>
      <c r="AW204" s="62" t="n"/>
      <c r="AX204" s="62" t="n"/>
      <c r="AY204" s="62" t="n"/>
      <c r="AZ204" s="62" t="n"/>
      <c r="BA204" s="62" t="n"/>
      <c r="BB204" s="62" t="n"/>
      <c r="BC204" s="62" t="n"/>
      <c r="BD204" s="62" t="n"/>
      <c r="BE204" s="62" t="n"/>
      <c r="BF204" s="62" t="n"/>
      <c r="BG204" s="62" t="n"/>
      <c r="BH204" s="62" t="n"/>
      <c r="BI204" s="62" t="n"/>
      <c r="BJ204" s="62" t="n"/>
      <c r="BK204" s="2949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  <c r="CA204" s="62" t="n"/>
      <c r="CB204" s="62" t="n"/>
      <c r="CC204" s="62" t="n"/>
      <c r="CD204" s="62" t="n"/>
      <c r="CE204" s="62" t="n"/>
      <c r="CF204" s="62" t="n"/>
      <c r="CG204" s="62" t="n"/>
      <c r="CH204" s="62" t="n"/>
      <c r="CI204" s="62" t="n"/>
      <c r="CJ204" s="2981" t="n"/>
      <c r="CP204" s="16" t="n"/>
      <c r="DH204" s="62" t="n"/>
    </row>
    <row customFormat="1" customHeight="1" ht="13" r="205" s="2980">
      <c r="H205" s="2989" t="n"/>
      <c r="J205" s="2989" t="n"/>
      <c r="N205" s="63" t="n"/>
      <c r="T205" s="2989" t="n"/>
      <c r="AB205" s="62" t="n"/>
      <c r="AC205" s="62" t="n"/>
      <c r="AD205" s="62" t="n"/>
      <c r="AE205" s="62" t="n"/>
      <c r="AF205" s="62" t="n"/>
      <c r="AG205" s="62" t="n"/>
      <c r="AH205" s="62" t="n"/>
      <c r="AI205" s="62" t="n"/>
      <c r="AJ205" s="62" t="n"/>
      <c r="AK205" s="62" t="n"/>
      <c r="AL205" s="62" t="n"/>
      <c r="AM205" s="62" t="n"/>
      <c r="AN205" s="62" t="n"/>
      <c r="AO205" s="62" t="n"/>
      <c r="AP205" s="62" t="n"/>
      <c r="AQ205" s="62" t="n"/>
      <c r="AR205" s="62" t="n"/>
      <c r="AS205" s="62" t="n"/>
      <c r="AT205" s="62" t="n"/>
      <c r="AU205" s="2949" t="n"/>
      <c r="AV205" s="62" t="n"/>
      <c r="AW205" s="62" t="n"/>
      <c r="AX205" s="62" t="n"/>
      <c r="AY205" s="62" t="n"/>
      <c r="AZ205" s="62" t="n"/>
      <c r="BA205" s="62" t="n"/>
      <c r="BB205" s="62" t="n"/>
      <c r="BC205" s="62" t="n"/>
      <c r="BD205" s="62" t="n"/>
      <c r="BE205" s="62" t="n"/>
      <c r="BF205" s="62" t="n"/>
      <c r="BG205" s="62" t="n"/>
      <c r="BH205" s="62" t="n"/>
      <c r="BI205" s="62" t="n"/>
      <c r="BJ205" s="62" t="n"/>
      <c r="BK205" s="2949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  <c r="CA205" s="62" t="n"/>
      <c r="CB205" s="62" t="n"/>
      <c r="CC205" s="62" t="n"/>
      <c r="CD205" s="62" t="n"/>
      <c r="CE205" s="62" t="n"/>
      <c r="CF205" s="62" t="n"/>
      <c r="CG205" s="62" t="n"/>
      <c r="CH205" s="62" t="n"/>
      <c r="CI205" s="62" t="n"/>
      <c r="CJ205" s="2981" t="n"/>
      <c r="CO205" s="62" t="n"/>
      <c r="CP205" s="63" t="n"/>
      <c r="CQ205" s="62" t="n"/>
      <c r="CR205" s="2973" t="n"/>
      <c r="CS205" s="2973" t="n"/>
      <c r="CT205" s="2973" t="n"/>
      <c r="CU205" s="2973" t="n"/>
      <c r="CV205" s="2973" t="n"/>
      <c r="CW205" s="2973" t="n"/>
      <c r="CZ205" s="2973" t="n"/>
      <c r="DA205" s="2973" t="n"/>
      <c r="DB205" s="2973" t="n"/>
      <c r="DC205" s="2973" t="n"/>
      <c r="DD205" s="2973" t="n"/>
      <c r="DE205" s="62" t="n"/>
      <c r="DF205" s="62" t="n"/>
      <c r="DG205" s="62" t="n"/>
      <c r="DH205" s="62" t="n"/>
      <c r="DI205" s="323" t="n"/>
      <c r="DJ205" s="2949" t="n"/>
    </row>
    <row customFormat="1" customHeight="1" ht="13" r="206" s="2980">
      <c r="H206" s="2989" t="n"/>
      <c r="J206" s="2989" t="n"/>
      <c r="N206" s="63" t="n"/>
      <c r="T206" s="2989" t="n"/>
      <c r="AB206" s="62" t="n"/>
      <c r="AC206" s="62" t="n"/>
      <c r="AD206" s="62" t="n"/>
      <c r="AE206" s="62" t="n"/>
      <c r="AF206" s="62" t="n"/>
      <c r="AG206" s="62" t="n"/>
      <c r="AH206" s="62" t="n"/>
      <c r="AI206" s="62" t="n"/>
      <c r="AJ206" s="62" t="n"/>
      <c r="AK206" s="62" t="n"/>
      <c r="AL206" s="62" t="n"/>
      <c r="AM206" s="62" t="n"/>
      <c r="AN206" s="62" t="n"/>
      <c r="AO206" s="62" t="n"/>
      <c r="AP206" s="62" t="n"/>
      <c r="AQ206" s="62" t="n"/>
      <c r="AR206" s="62" t="n"/>
      <c r="AS206" s="62" t="n"/>
      <c r="AT206" s="62" t="n"/>
      <c r="AU206" s="2949" t="n"/>
      <c r="AV206" s="62" t="n"/>
      <c r="AW206" s="62" t="n"/>
      <c r="AX206" s="62" t="n"/>
      <c r="AY206" s="62" t="n"/>
      <c r="AZ206" s="62" t="n"/>
      <c r="BA206" s="62" t="n"/>
      <c r="BB206" s="62" t="n"/>
      <c r="BC206" s="62" t="n"/>
      <c r="BD206" s="62" t="n"/>
      <c r="BE206" s="62" t="n"/>
      <c r="BF206" s="62" t="n"/>
      <c r="BG206" s="62" t="n"/>
      <c r="BH206" s="62" t="n"/>
      <c r="BI206" s="62" t="n"/>
      <c r="BJ206" s="62" t="n"/>
      <c r="BK206" s="2949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  <c r="CA206" s="62" t="n"/>
      <c r="CB206" s="62" t="n"/>
      <c r="CC206" s="62" t="n"/>
      <c r="CD206" s="62" t="n"/>
      <c r="CE206" s="62" t="n"/>
      <c r="CF206" s="62" t="n"/>
      <c r="CG206" s="62" t="n"/>
      <c r="CH206" s="62" t="n"/>
      <c r="CI206" s="62" t="n"/>
      <c r="CJ206" s="2981" t="n"/>
      <c r="CO206" s="62" t="n"/>
      <c r="CP206" s="63" t="n"/>
      <c r="CQ206" s="62" t="n"/>
      <c r="CR206" s="2973" t="n"/>
      <c r="CS206" s="2973" t="n"/>
      <c r="CT206" s="2973" t="n"/>
      <c r="CU206" s="2973" t="n"/>
      <c r="CV206" s="2973" t="n"/>
      <c r="CW206" s="2973" t="n"/>
      <c r="CZ206" s="2973" t="n"/>
      <c r="DA206" s="2973" t="n"/>
      <c r="DB206" s="2973" t="n"/>
      <c r="DC206" s="2973" t="n"/>
      <c r="DD206" s="2973" t="n"/>
      <c r="DE206" s="62" t="n"/>
      <c r="DF206" s="62" t="n"/>
      <c r="DG206" s="62" t="n"/>
      <c r="DH206" s="62" t="n"/>
      <c r="DI206" s="323" t="n"/>
      <c r="DJ206" s="2949" t="n"/>
    </row>
    <row customFormat="1" customHeight="1" ht="13" r="207" s="2980">
      <c r="H207" s="2989" t="n"/>
      <c r="J207" s="2989" t="n"/>
      <c r="N207" s="63" t="n"/>
      <c r="T207" s="2989" t="n"/>
      <c r="AB207" s="62" t="n"/>
      <c r="AC207" s="62" t="n"/>
      <c r="AD207" s="62" t="n"/>
      <c r="AE207" s="62" t="n"/>
      <c r="AF207" s="62" t="n"/>
      <c r="AG207" s="62" t="n"/>
      <c r="AH207" s="62" t="n"/>
      <c r="AI207" s="62" t="n"/>
      <c r="AJ207" s="62" t="n"/>
      <c r="AK207" s="62" t="n"/>
      <c r="AL207" s="62" t="n"/>
      <c r="AM207" s="62" t="n"/>
      <c r="AN207" s="62" t="n"/>
      <c r="AO207" s="62" t="n"/>
      <c r="AP207" s="62" t="n"/>
      <c r="AQ207" s="62" t="n"/>
      <c r="AR207" s="62" t="n"/>
      <c r="AS207" s="62" t="n"/>
      <c r="AT207" s="62" t="n"/>
      <c r="AU207" s="2949" t="n"/>
      <c r="AV207" s="62" t="n"/>
      <c r="AW207" s="62" t="n"/>
      <c r="AX207" s="62" t="n"/>
      <c r="AY207" s="62" t="n"/>
      <c r="AZ207" s="62" t="n"/>
      <c r="BA207" s="62" t="n"/>
      <c r="BB207" s="62" t="n"/>
      <c r="BC207" s="62" t="n"/>
      <c r="BD207" s="62" t="n"/>
      <c r="BE207" s="62" t="n"/>
      <c r="BF207" s="62" t="n"/>
      <c r="BG207" s="62" t="n"/>
      <c r="BH207" s="62" t="n"/>
      <c r="BI207" s="62" t="n"/>
      <c r="BJ207" s="62" t="n"/>
      <c r="BK207" s="2949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  <c r="CA207" s="62" t="n"/>
      <c r="CB207" s="62" t="n"/>
      <c r="CC207" s="62" t="n"/>
      <c r="CD207" s="62" t="n"/>
      <c r="CE207" s="62" t="n"/>
      <c r="CF207" s="62" t="n"/>
      <c r="CG207" s="62" t="n"/>
      <c r="CH207" s="62" t="n"/>
      <c r="CI207" s="62" t="n"/>
      <c r="CJ207" s="2981" t="n"/>
      <c r="CO207" s="62" t="n"/>
      <c r="CP207" s="63" t="n"/>
      <c r="CQ207" s="62" t="n"/>
      <c r="CR207" s="2973" t="n"/>
      <c r="CS207" s="2973" t="n"/>
      <c r="CT207" s="2973" t="n"/>
      <c r="CU207" s="2973" t="n"/>
      <c r="CV207" s="2973" t="n"/>
      <c r="CW207" s="2973" t="n"/>
      <c r="CZ207" s="2973" t="n"/>
      <c r="DA207" s="2973" t="n"/>
      <c r="DB207" s="2973" t="n"/>
      <c r="DC207" s="2973" t="n"/>
      <c r="DD207" s="2973" t="n"/>
      <c r="DE207" s="62" t="n"/>
      <c r="DF207" s="62" t="n"/>
      <c r="DG207" s="62" t="n"/>
      <c r="DH207" s="62" t="n"/>
      <c r="DI207" s="323" t="n"/>
      <c r="DJ207" s="2949" t="n"/>
    </row>
    <row customFormat="1" customHeight="1" ht="13" r="208" s="2980">
      <c r="H208" s="2989" t="n"/>
      <c r="J208" s="2989" t="n"/>
      <c r="N208" s="63" t="n"/>
      <c r="T208" s="2989" t="n"/>
      <c r="AB208" s="62" t="n"/>
      <c r="AC208" s="62" t="n"/>
      <c r="AD208" s="62" t="n"/>
      <c r="AE208" s="62" t="n"/>
      <c r="AF208" s="62" t="n"/>
      <c r="AG208" s="62" t="n"/>
      <c r="AH208" s="62" t="n"/>
      <c r="AI208" s="62" t="n"/>
      <c r="AJ208" s="62" t="n"/>
      <c r="AK208" s="62" t="n"/>
      <c r="AL208" s="62" t="n"/>
      <c r="AM208" s="62" t="n"/>
      <c r="AN208" s="62" t="n"/>
      <c r="AO208" s="62" t="n"/>
      <c r="AP208" s="62" t="n"/>
      <c r="AQ208" s="62" t="n"/>
      <c r="AR208" s="62" t="n"/>
      <c r="AS208" s="62" t="n"/>
      <c r="AT208" s="62" t="n"/>
      <c r="AU208" s="2949" t="n"/>
      <c r="AV208" s="62" t="n"/>
      <c r="AW208" s="62" t="n"/>
      <c r="AX208" s="62" t="n"/>
      <c r="AY208" s="62" t="n"/>
      <c r="AZ208" s="62" t="n"/>
      <c r="BA208" s="62" t="n"/>
      <c r="BB208" s="62" t="n"/>
      <c r="BC208" s="62" t="n"/>
      <c r="BD208" s="62" t="n"/>
      <c r="BE208" s="62" t="n"/>
      <c r="BF208" s="62" t="n"/>
      <c r="BG208" s="62" t="n"/>
      <c r="BH208" s="62" t="n"/>
      <c r="BI208" s="62" t="n"/>
      <c r="BJ208" s="62" t="n"/>
      <c r="BK208" s="2949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  <c r="CA208" s="62" t="n"/>
      <c r="CB208" s="62" t="n"/>
      <c r="CC208" s="62" t="n"/>
      <c r="CD208" s="62" t="n"/>
      <c r="CE208" s="62" t="n"/>
      <c r="CF208" s="62" t="n"/>
      <c r="CG208" s="62" t="n"/>
      <c r="CH208" s="62" t="n"/>
      <c r="CI208" s="62" t="n"/>
      <c r="CJ208" s="2981" t="n"/>
      <c r="CO208" s="62" t="n"/>
      <c r="CP208" s="63" t="n"/>
      <c r="CQ208" s="62" t="n"/>
      <c r="CR208" s="2973" t="n"/>
      <c r="CS208" s="2973" t="n"/>
      <c r="CT208" s="2973" t="n"/>
      <c r="CU208" s="2973" t="n"/>
      <c r="CV208" s="2973" t="n"/>
      <c r="CW208" s="2973" t="n"/>
      <c r="CZ208" s="2973" t="n"/>
      <c r="DA208" s="2973" t="n"/>
      <c r="DB208" s="2973" t="n"/>
      <c r="DC208" s="2973" t="n"/>
      <c r="DD208" s="2973" t="n"/>
      <c r="DE208" s="62" t="n"/>
      <c r="DF208" s="62" t="n"/>
      <c r="DG208" s="62" t="n"/>
      <c r="DH208" s="62" t="n"/>
      <c r="DI208" s="323" t="n"/>
      <c r="DJ208" s="2949" t="n"/>
    </row>
    <row customFormat="1" customHeight="1" ht="13" r="209" s="2980">
      <c r="H209" s="2989" t="n"/>
      <c r="J209" s="2989" t="n"/>
      <c r="N209" s="63" t="n"/>
      <c r="T209" s="2989" t="n"/>
      <c r="AB209" s="62" t="n"/>
      <c r="AC209" s="62" t="n"/>
      <c r="AD209" s="62" t="n"/>
      <c r="AE209" s="62" t="n"/>
      <c r="AF209" s="62" t="n"/>
      <c r="AG209" s="62" t="n"/>
      <c r="AH209" s="62" t="n"/>
      <c r="AI209" s="62" t="n"/>
      <c r="AJ209" s="62" t="n"/>
      <c r="AK209" s="62" t="n"/>
      <c r="AL209" s="62" t="n"/>
      <c r="AM209" s="62" t="n"/>
      <c r="AN209" s="62" t="n"/>
      <c r="AO209" s="62" t="n"/>
      <c r="AP209" s="62" t="n"/>
      <c r="AQ209" s="62" t="n"/>
      <c r="AR209" s="62" t="n"/>
      <c r="AS209" s="62" t="n"/>
      <c r="AT209" s="62" t="n"/>
      <c r="AU209" s="2949" t="n"/>
      <c r="AV209" s="62" t="n"/>
      <c r="AW209" s="62" t="n"/>
      <c r="AX209" s="62" t="n"/>
      <c r="AY209" s="62" t="n"/>
      <c r="AZ209" s="62" t="n"/>
      <c r="BA209" s="62" t="n"/>
      <c r="BB209" s="62" t="n"/>
      <c r="BC209" s="62" t="n"/>
      <c r="BD209" s="62" t="n"/>
      <c r="BE209" s="62" t="n"/>
      <c r="BF209" s="62" t="n"/>
      <c r="BG209" s="62" t="n"/>
      <c r="BH209" s="62" t="n"/>
      <c r="BI209" s="62" t="n"/>
      <c r="BJ209" s="62" t="n"/>
      <c r="BK209" s="2949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  <c r="CA209" s="62" t="n"/>
      <c r="CB209" s="62" t="n"/>
      <c r="CC209" s="62" t="n"/>
      <c r="CD209" s="62" t="n"/>
      <c r="CE209" s="62" t="n"/>
      <c r="CF209" s="62" t="n"/>
      <c r="CG209" s="62" t="n"/>
      <c r="CH209" s="62" t="n"/>
      <c r="CI209" s="62" t="n"/>
      <c r="CJ209" s="2981" t="n"/>
      <c r="CO209" s="62" t="n"/>
      <c r="CP209" s="63" t="n"/>
      <c r="CQ209" s="62" t="n"/>
      <c r="CR209" s="2973" t="n"/>
      <c r="CS209" s="2973" t="n"/>
      <c r="CT209" s="2973" t="n"/>
      <c r="CU209" s="2973" t="n"/>
      <c r="CV209" s="2973" t="n"/>
      <c r="CW209" s="2973" t="n"/>
      <c r="CZ209" s="2973" t="n"/>
      <c r="DA209" s="2973" t="n"/>
      <c r="DB209" s="2973" t="n"/>
      <c r="DC209" s="2973" t="n"/>
      <c r="DD209" s="2973" t="n"/>
      <c r="DE209" s="62" t="n"/>
      <c r="DF209" s="62" t="n"/>
      <c r="DG209" s="62" t="n"/>
      <c r="DH209" s="62" t="n"/>
      <c r="DI209" s="323" t="n"/>
      <c r="DJ209" s="2949" t="n"/>
    </row>
    <row customFormat="1" customHeight="1" ht="13" r="210" s="2980">
      <c r="H210" s="2989" t="n"/>
      <c r="J210" s="2989" t="n"/>
      <c r="N210" s="63" t="n"/>
      <c r="T210" s="2989" t="n"/>
      <c r="AB210" s="62" t="n"/>
      <c r="AC210" s="62" t="n"/>
      <c r="AD210" s="62" t="n"/>
      <c r="AE210" s="62" t="n"/>
      <c r="AF210" s="62" t="n"/>
      <c r="AG210" s="62" t="n"/>
      <c r="AH210" s="62" t="n"/>
      <c r="AI210" s="62" t="n"/>
      <c r="AJ210" s="62" t="n"/>
      <c r="AK210" s="62" t="n"/>
      <c r="AL210" s="62" t="n"/>
      <c r="AM210" s="62" t="n"/>
      <c r="AN210" s="62" t="n"/>
      <c r="AO210" s="62" t="n"/>
      <c r="AP210" s="62" t="n"/>
      <c r="AQ210" s="62" t="n"/>
      <c r="AR210" s="62" t="n"/>
      <c r="AS210" s="62" t="n"/>
      <c r="AT210" s="62" t="n"/>
      <c r="AU210" s="2949" t="n"/>
      <c r="AV210" s="62" t="n"/>
      <c r="AW210" s="62" t="n"/>
      <c r="AX210" s="62" t="n"/>
      <c r="AY210" s="62" t="n"/>
      <c r="AZ210" s="62" t="n"/>
      <c r="BA210" s="62" t="n"/>
      <c r="BB210" s="62" t="n"/>
      <c r="BC210" s="62" t="n"/>
      <c r="BD210" s="62" t="n"/>
      <c r="BE210" s="62" t="n"/>
      <c r="BF210" s="62" t="n"/>
      <c r="BG210" s="62" t="n"/>
      <c r="BH210" s="62" t="n"/>
      <c r="BI210" s="62" t="n"/>
      <c r="BJ210" s="62" t="n"/>
      <c r="BK210" s="2949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  <c r="CA210" s="62" t="n"/>
      <c r="CB210" s="62" t="n"/>
      <c r="CC210" s="62" t="n"/>
      <c r="CD210" s="62" t="n"/>
      <c r="CE210" s="62" t="n"/>
      <c r="CF210" s="62" t="n"/>
      <c r="CG210" s="62" t="n"/>
      <c r="CH210" s="62" t="n"/>
      <c r="CI210" s="62" t="n"/>
      <c r="CJ210" s="2981" t="n"/>
      <c r="CO210" s="62" t="n"/>
      <c r="CP210" s="63" t="n"/>
      <c r="CQ210" s="62" t="n"/>
      <c r="CR210" s="2973" t="n"/>
      <c r="CS210" s="2973" t="n"/>
      <c r="CT210" s="2973" t="n"/>
      <c r="CU210" s="2973" t="n"/>
      <c r="CV210" s="2973" t="n"/>
      <c r="CW210" s="2973" t="n"/>
      <c r="CZ210" s="2973" t="n"/>
      <c r="DA210" s="2973" t="n"/>
      <c r="DB210" s="2973" t="n"/>
      <c r="DC210" s="2973" t="n"/>
      <c r="DD210" s="2973" t="n"/>
      <c r="DE210" s="62" t="n"/>
      <c r="DF210" s="62" t="n"/>
      <c r="DG210" s="62" t="n"/>
      <c r="DH210" s="62" t="n"/>
      <c r="DI210" s="323" t="n"/>
      <c r="DJ210" s="2949" t="n"/>
    </row>
    <row customFormat="1" customHeight="1" ht="13" r="211" s="2980">
      <c r="H211" s="2989" t="n"/>
      <c r="J211" s="2989" t="n"/>
      <c r="N211" s="63" t="n"/>
      <c r="T211" s="2989" t="n"/>
      <c r="AB211" s="62" t="n"/>
      <c r="AC211" s="62" t="n"/>
      <c r="AD211" s="62" t="n"/>
      <c r="AE211" s="62" t="n"/>
      <c r="AF211" s="62" t="n"/>
      <c r="AG211" s="62" t="n"/>
      <c r="AH211" s="62" t="n"/>
      <c r="AI211" s="62" t="n"/>
      <c r="AJ211" s="62" t="n"/>
      <c r="AK211" s="62" t="n"/>
      <c r="AL211" s="62" t="n"/>
      <c r="AM211" s="62" t="n"/>
      <c r="AN211" s="62" t="n"/>
      <c r="AO211" s="62" t="n"/>
      <c r="AP211" s="62" t="n"/>
      <c r="AQ211" s="62" t="n"/>
      <c r="AR211" s="62" t="n"/>
      <c r="AS211" s="62" t="n"/>
      <c r="AT211" s="62" t="n"/>
      <c r="AU211" s="2949" t="n"/>
      <c r="AV211" s="62" t="n"/>
      <c r="AW211" s="62" t="n"/>
      <c r="AX211" s="62" t="n"/>
      <c r="AY211" s="62" t="n"/>
      <c r="AZ211" s="62" t="n"/>
      <c r="BA211" s="62" t="n"/>
      <c r="BB211" s="62" t="n"/>
      <c r="BC211" s="62" t="n"/>
      <c r="BD211" s="62" t="n"/>
      <c r="BE211" s="62" t="n"/>
      <c r="BF211" s="62" t="n"/>
      <c r="BG211" s="62" t="n"/>
      <c r="BH211" s="62" t="n"/>
      <c r="BI211" s="62" t="n"/>
      <c r="BJ211" s="62" t="n"/>
      <c r="BK211" s="2949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  <c r="CA211" s="62" t="n"/>
      <c r="CB211" s="62" t="n"/>
      <c r="CC211" s="62" t="n"/>
      <c r="CD211" s="62" t="n"/>
      <c r="CE211" s="62" t="n"/>
      <c r="CF211" s="62" t="n"/>
      <c r="CG211" s="62" t="n"/>
      <c r="CH211" s="62" t="n"/>
      <c r="CI211" s="62" t="n"/>
      <c r="CJ211" s="2981" t="n"/>
      <c r="CO211" s="62" t="n"/>
      <c r="CP211" s="63" t="n"/>
      <c r="CQ211" s="62" t="n"/>
      <c r="CR211" s="2973" t="n"/>
      <c r="CS211" s="2973" t="n"/>
      <c r="CT211" s="2973" t="n"/>
      <c r="CU211" s="2973" t="n"/>
      <c r="CV211" s="2973" t="n"/>
      <c r="CW211" s="2973" t="n"/>
      <c r="CZ211" s="2973" t="n"/>
      <c r="DA211" s="2973" t="n"/>
      <c r="DB211" s="2973" t="n"/>
      <c r="DC211" s="2973" t="n"/>
      <c r="DD211" s="2973" t="n"/>
      <c r="DE211" s="62" t="n"/>
      <c r="DF211" s="62" t="n"/>
      <c r="DG211" s="62" t="n"/>
      <c r="DH211" s="62" t="n"/>
      <c r="DI211" s="323" t="n"/>
      <c r="DJ211" s="2949" t="n"/>
    </row>
    <row customFormat="1" customHeight="1" ht="13" r="212" s="2980">
      <c r="H212" s="2989" t="n"/>
      <c r="J212" s="2989" t="n"/>
      <c r="N212" s="63" t="n"/>
      <c r="T212" s="2989" t="n"/>
      <c r="AB212" s="62" t="n"/>
      <c r="AC212" s="62" t="n"/>
      <c r="AD212" s="62" t="n"/>
      <c r="AE212" s="62" t="n"/>
      <c r="AF212" s="62" t="n"/>
      <c r="AG212" s="62" t="n"/>
      <c r="AH212" s="62" t="n"/>
      <c r="AI212" s="62" t="n"/>
      <c r="AJ212" s="62" t="n"/>
      <c r="AK212" s="62" t="n"/>
      <c r="AL212" s="62" t="n"/>
      <c r="AM212" s="62" t="n"/>
      <c r="AN212" s="62" t="n"/>
      <c r="AO212" s="62" t="n"/>
      <c r="AP212" s="62" t="n"/>
      <c r="AQ212" s="62" t="n"/>
      <c r="AR212" s="62" t="n"/>
      <c r="AS212" s="62" t="n"/>
      <c r="AT212" s="62" t="n"/>
      <c r="AU212" s="2949" t="n"/>
      <c r="AV212" s="62" t="n"/>
      <c r="AW212" s="62" t="n"/>
      <c r="AX212" s="62" t="n"/>
      <c r="AY212" s="62" t="n"/>
      <c r="AZ212" s="62" t="n"/>
      <c r="BA212" s="62" t="n"/>
      <c r="BB212" s="62" t="n"/>
      <c r="BC212" s="62" t="n"/>
      <c r="BD212" s="62" t="n"/>
      <c r="BE212" s="62" t="n"/>
      <c r="BF212" s="62" t="n"/>
      <c r="BG212" s="62" t="n"/>
      <c r="BH212" s="62" t="n"/>
      <c r="BI212" s="62" t="n"/>
      <c r="BJ212" s="62" t="n"/>
      <c r="BK212" s="2949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  <c r="CA212" s="62" t="n"/>
      <c r="CB212" s="62" t="n"/>
      <c r="CC212" s="62" t="n"/>
      <c r="CD212" s="62" t="n"/>
      <c r="CE212" s="62" t="n"/>
      <c r="CF212" s="62" t="n"/>
      <c r="CG212" s="62" t="n"/>
      <c r="CH212" s="62" t="n"/>
      <c r="CI212" s="62" t="n"/>
      <c r="CJ212" s="2981" t="n"/>
      <c r="CO212" s="62" t="n"/>
      <c r="CP212" s="63" t="n"/>
      <c r="CQ212" s="62" t="n"/>
      <c r="CR212" s="2973" t="n"/>
      <c r="CS212" s="2973" t="n"/>
      <c r="CT212" s="2973" t="n"/>
      <c r="CU212" s="2973" t="n"/>
      <c r="CV212" s="2973" t="n"/>
      <c r="CW212" s="2973" t="n"/>
      <c r="CZ212" s="2973" t="n"/>
      <c r="DA212" s="2973" t="n"/>
      <c r="DB212" s="2973" t="n"/>
      <c r="DC212" s="2973" t="n"/>
      <c r="DD212" s="2973" t="n"/>
      <c r="DE212" s="62" t="n"/>
      <c r="DF212" s="62" t="n"/>
      <c r="DG212" s="62" t="n"/>
      <c r="DH212" s="62" t="n"/>
      <c r="DI212" s="323" t="n"/>
      <c r="DJ212" s="2949" t="n"/>
    </row>
    <row customFormat="1" customHeight="1" ht="13" r="213" s="2980">
      <c r="H213" s="2989" t="n"/>
      <c r="J213" s="2989" t="n"/>
      <c r="N213" s="63" t="n"/>
      <c r="T213" s="2989" t="n"/>
      <c r="AB213" s="62" t="n"/>
      <c r="AC213" s="62" t="n"/>
      <c r="AD213" s="62" t="n"/>
      <c r="AE213" s="62" t="n"/>
      <c r="AF213" s="62" t="n"/>
      <c r="AG213" s="62" t="n"/>
      <c r="AH213" s="62" t="n"/>
      <c r="AI213" s="62" t="n"/>
      <c r="AJ213" s="62" t="n"/>
      <c r="AK213" s="62" t="n"/>
      <c r="AL213" s="62" t="n"/>
      <c r="AM213" s="62" t="n"/>
      <c r="AN213" s="62" t="n"/>
      <c r="AO213" s="62" t="n"/>
      <c r="AP213" s="62" t="n"/>
      <c r="AQ213" s="62" t="n"/>
      <c r="AR213" s="62" t="n"/>
      <c r="AS213" s="62" t="n"/>
      <c r="AT213" s="62" t="n"/>
      <c r="AU213" s="2949" t="n"/>
      <c r="AV213" s="62" t="n"/>
      <c r="AW213" s="62" t="n"/>
      <c r="AX213" s="62" t="n"/>
      <c r="AY213" s="62" t="n"/>
      <c r="AZ213" s="62" t="n"/>
      <c r="BA213" s="62" t="n"/>
      <c r="BB213" s="62" t="n"/>
      <c r="BC213" s="62" t="n"/>
      <c r="BD213" s="62" t="n"/>
      <c r="BE213" s="62" t="n"/>
      <c r="BF213" s="62" t="n"/>
      <c r="BG213" s="62" t="n"/>
      <c r="BH213" s="62" t="n"/>
      <c r="BI213" s="62" t="n"/>
      <c r="BJ213" s="62" t="n"/>
      <c r="BK213" s="2949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  <c r="CA213" s="62" t="n"/>
      <c r="CB213" s="62" t="n"/>
      <c r="CC213" s="62" t="n"/>
      <c r="CD213" s="62" t="n"/>
      <c r="CE213" s="62" t="n"/>
      <c r="CF213" s="62" t="n"/>
      <c r="CG213" s="62" t="n"/>
      <c r="CH213" s="62" t="n"/>
      <c r="CI213" s="62" t="n"/>
      <c r="CJ213" s="2981" t="n"/>
      <c r="CO213" s="62" t="n"/>
      <c r="CP213" s="63" t="n"/>
      <c r="CQ213" s="62" t="n"/>
      <c r="CR213" s="2973" t="n"/>
      <c r="CS213" s="2973" t="n"/>
      <c r="CT213" s="2973" t="n"/>
      <c r="CU213" s="2973" t="n"/>
      <c r="CV213" s="2973" t="n"/>
      <c r="CW213" s="2973" t="n"/>
      <c r="CZ213" s="2973" t="n"/>
      <c r="DA213" s="2973" t="n"/>
      <c r="DB213" s="2973" t="n"/>
      <c r="DC213" s="2973" t="n"/>
      <c r="DD213" s="2973" t="n"/>
      <c r="DE213" s="62" t="n"/>
      <c r="DF213" s="62" t="n"/>
      <c r="DG213" s="62" t="n"/>
      <c r="DH213" s="62" t="n"/>
      <c r="DI213" s="323" t="n"/>
      <c r="DJ213" s="2949" t="n"/>
    </row>
    <row customFormat="1" customHeight="1" ht="13" r="214" s="2980">
      <c r="H214" s="2989" t="n"/>
      <c r="J214" s="2989" t="n"/>
      <c r="N214" s="63" t="n"/>
      <c r="T214" s="2989" t="n"/>
      <c r="AB214" s="62" t="n"/>
      <c r="AC214" s="62" t="n"/>
      <c r="AD214" s="62" t="n"/>
      <c r="AE214" s="62" t="n"/>
      <c r="AF214" s="62" t="n"/>
      <c r="AG214" s="62" t="n"/>
      <c r="AH214" s="62" t="n"/>
      <c r="AI214" s="62" t="n"/>
      <c r="AJ214" s="62" t="n"/>
      <c r="AK214" s="62" t="n"/>
      <c r="AL214" s="62" t="n"/>
      <c r="AM214" s="62" t="n"/>
      <c r="AN214" s="62" t="n"/>
      <c r="AO214" s="62" t="n"/>
      <c r="AP214" s="62" t="n"/>
      <c r="AQ214" s="62" t="n"/>
      <c r="AR214" s="62" t="n"/>
      <c r="AS214" s="62" t="n"/>
      <c r="AT214" s="62" t="n"/>
      <c r="AU214" s="2949" t="n"/>
      <c r="AV214" s="62" t="n"/>
      <c r="AW214" s="62" t="n"/>
      <c r="AX214" s="62" t="n"/>
      <c r="AY214" s="62" t="n"/>
      <c r="AZ214" s="62" t="n"/>
      <c r="BA214" s="62" t="n"/>
      <c r="BB214" s="62" t="n"/>
      <c r="BC214" s="62" t="n"/>
      <c r="BD214" s="62" t="n"/>
      <c r="BE214" s="62" t="n"/>
      <c r="BF214" s="62" t="n"/>
      <c r="BG214" s="62" t="n"/>
      <c r="BH214" s="62" t="n"/>
      <c r="BI214" s="62" t="n"/>
      <c r="BJ214" s="62" t="n"/>
      <c r="BK214" s="2949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  <c r="CA214" s="62" t="n"/>
      <c r="CB214" s="62" t="n"/>
      <c r="CC214" s="62" t="n"/>
      <c r="CD214" s="62" t="n"/>
      <c r="CE214" s="62" t="n"/>
      <c r="CF214" s="62" t="n"/>
      <c r="CG214" s="62" t="n"/>
      <c r="CH214" s="62" t="n"/>
      <c r="CI214" s="62" t="n"/>
      <c r="CJ214" s="2981" t="n"/>
      <c r="CO214" s="62" t="n"/>
      <c r="CP214" s="63" t="n"/>
      <c r="CQ214" s="62" t="n"/>
      <c r="CR214" s="2973" t="n"/>
      <c r="CS214" s="2973" t="n"/>
      <c r="CT214" s="2973" t="n"/>
      <c r="CU214" s="2973" t="n"/>
      <c r="CV214" s="2973" t="n"/>
      <c r="CW214" s="2973" t="n"/>
      <c r="CZ214" s="2973" t="n"/>
      <c r="DA214" s="2973" t="n"/>
      <c r="DB214" s="2973" t="n"/>
      <c r="DC214" s="2973" t="n"/>
      <c r="DD214" s="2973" t="n"/>
      <c r="DE214" s="62" t="n"/>
      <c r="DF214" s="62" t="n"/>
      <c r="DG214" s="62" t="n"/>
      <c r="DH214" s="62" t="n"/>
      <c r="DI214" s="323" t="n"/>
      <c r="DJ214" s="2949" t="n"/>
    </row>
    <row customFormat="1" customHeight="1" ht="13" r="215" s="2980">
      <c r="H215" s="2989" t="n"/>
      <c r="J215" s="2989" t="n"/>
      <c r="N215" s="63" t="n"/>
      <c r="T215" s="2989" t="n"/>
      <c r="AB215" s="62" t="n"/>
      <c r="AC215" s="62" t="n"/>
      <c r="AD215" s="62" t="n"/>
      <c r="AE215" s="62" t="n"/>
      <c r="AF215" s="62" t="n"/>
      <c r="AG215" s="62" t="n"/>
      <c r="AH215" s="62" t="n"/>
      <c r="AI215" s="62" t="n"/>
      <c r="AJ215" s="62" t="n"/>
      <c r="AK215" s="62" t="n"/>
      <c r="AL215" s="62" t="n"/>
      <c r="AM215" s="62" t="n"/>
      <c r="AN215" s="62" t="n"/>
      <c r="AO215" s="62" t="n"/>
      <c r="AP215" s="62" t="n"/>
      <c r="AQ215" s="62" t="n"/>
      <c r="AR215" s="62" t="n"/>
      <c r="AS215" s="62" t="n"/>
      <c r="AT215" s="62" t="n"/>
      <c r="AU215" s="2949" t="n"/>
      <c r="AV215" s="62" t="n"/>
      <c r="AW215" s="62" t="n"/>
      <c r="AX215" s="62" t="n"/>
      <c r="AY215" s="62" t="n"/>
      <c r="AZ215" s="62" t="n"/>
      <c r="BA215" s="62" t="n"/>
      <c r="BB215" s="62" t="n"/>
      <c r="BC215" s="62" t="n"/>
      <c r="BD215" s="62" t="n"/>
      <c r="BE215" s="62" t="n"/>
      <c r="BF215" s="62" t="n"/>
      <c r="BG215" s="62" t="n"/>
      <c r="BH215" s="62" t="n"/>
      <c r="BI215" s="62" t="n"/>
      <c r="BJ215" s="62" t="n"/>
      <c r="BK215" s="2949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  <c r="CA215" s="62" t="n"/>
      <c r="CB215" s="62" t="n"/>
      <c r="CC215" s="62" t="n"/>
      <c r="CD215" s="62" t="n"/>
      <c r="CE215" s="62" t="n"/>
      <c r="CF215" s="62" t="n"/>
      <c r="CG215" s="62" t="n"/>
      <c r="CH215" s="62" t="n"/>
      <c r="CI215" s="62" t="n"/>
      <c r="CJ215" s="2981" t="n"/>
      <c r="CO215" s="62" t="n"/>
      <c r="CP215" s="63" t="n"/>
      <c r="CQ215" s="62" t="n"/>
      <c r="CR215" s="2973" t="n"/>
      <c r="CS215" s="2973" t="n"/>
      <c r="CT215" s="2973" t="n"/>
      <c r="CU215" s="2973" t="n"/>
      <c r="CV215" s="2973" t="n"/>
      <c r="CW215" s="2973" t="n"/>
      <c r="CZ215" s="2973" t="n"/>
      <c r="DA215" s="2973" t="n"/>
      <c r="DB215" s="2973" t="n"/>
      <c r="DC215" s="2973" t="n"/>
      <c r="DD215" s="2973" t="n"/>
      <c r="DE215" s="62" t="n"/>
      <c r="DF215" s="62" t="n"/>
      <c r="DG215" s="62" t="n"/>
      <c r="DH215" s="62" t="n"/>
      <c r="DI215" s="323" t="n"/>
      <c r="DJ215" s="2949" t="n"/>
    </row>
    <row customFormat="1" customHeight="1" ht="13" r="216" s="2980">
      <c r="H216" s="2989" t="n"/>
      <c r="J216" s="2989" t="n"/>
      <c r="N216" s="63" t="n"/>
      <c r="T216" s="2989" t="n"/>
      <c r="AB216" s="62" t="n"/>
      <c r="AC216" s="62" t="n"/>
      <c r="AD216" s="62" t="n"/>
      <c r="AE216" s="62" t="n"/>
      <c r="AF216" s="62" t="n"/>
      <c r="AG216" s="62" t="n"/>
      <c r="AH216" s="62" t="n"/>
      <c r="AI216" s="62" t="n"/>
      <c r="AJ216" s="62" t="n"/>
      <c r="AK216" s="62" t="n"/>
      <c r="AL216" s="62" t="n"/>
      <c r="AM216" s="62" t="n"/>
      <c r="AN216" s="62" t="n"/>
      <c r="AO216" s="62" t="n"/>
      <c r="AP216" s="62" t="n"/>
      <c r="AQ216" s="62" t="n"/>
      <c r="AR216" s="62" t="n"/>
      <c r="AS216" s="62" t="n"/>
      <c r="AT216" s="62" t="n"/>
      <c r="AU216" s="2949" t="n"/>
      <c r="AV216" s="62" t="n"/>
      <c r="AW216" s="62" t="n"/>
      <c r="AX216" s="62" t="n"/>
      <c r="AY216" s="62" t="n"/>
      <c r="AZ216" s="62" t="n"/>
      <c r="BA216" s="62" t="n"/>
      <c r="BB216" s="62" t="n"/>
      <c r="BC216" s="62" t="n"/>
      <c r="BD216" s="62" t="n"/>
      <c r="BE216" s="62" t="n"/>
      <c r="BF216" s="62" t="n"/>
      <c r="BG216" s="62" t="n"/>
      <c r="BH216" s="62" t="n"/>
      <c r="BI216" s="62" t="n"/>
      <c r="BJ216" s="62" t="n"/>
      <c r="BK216" s="2949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  <c r="CA216" s="62" t="n"/>
      <c r="CB216" s="62" t="n"/>
      <c r="CC216" s="62" t="n"/>
      <c r="CD216" s="62" t="n"/>
      <c r="CE216" s="62" t="n"/>
      <c r="CF216" s="62" t="n"/>
      <c r="CG216" s="62" t="n"/>
      <c r="CH216" s="62" t="n"/>
      <c r="CI216" s="62" t="n"/>
      <c r="CJ216" s="2981" t="n"/>
      <c r="CO216" s="62" t="n"/>
      <c r="CP216" s="63" t="n"/>
      <c r="CQ216" s="62" t="n"/>
      <c r="CR216" s="2973" t="n"/>
      <c r="CS216" s="2973" t="n"/>
      <c r="CT216" s="2973" t="n"/>
      <c r="CU216" s="2973" t="n"/>
      <c r="CV216" s="2973" t="n"/>
      <c r="CW216" s="2973" t="n"/>
      <c r="CZ216" s="2973" t="n"/>
      <c r="DA216" s="2973" t="n"/>
      <c r="DB216" s="2973" t="n"/>
      <c r="DC216" s="2973" t="n"/>
      <c r="DD216" s="2973" t="n"/>
      <c r="DE216" s="62" t="n"/>
      <c r="DF216" s="62" t="n"/>
      <c r="DG216" s="62" t="n"/>
      <c r="DH216" s="62" t="n"/>
      <c r="DI216" s="323" t="n"/>
      <c r="DJ216" s="2949" t="n"/>
    </row>
    <row customFormat="1" customHeight="1" ht="13" r="217" s="2980">
      <c r="H217" s="2989" t="n"/>
      <c r="J217" s="2989" t="n"/>
      <c r="N217" s="63" t="n"/>
      <c r="T217" s="2989" t="n"/>
      <c r="AB217" s="62" t="n"/>
      <c r="AC217" s="62" t="n"/>
      <c r="AD217" s="62" t="n"/>
      <c r="AE217" s="62" t="n"/>
      <c r="AF217" s="62" t="n"/>
      <c r="AG217" s="62" t="n"/>
      <c r="AH217" s="62" t="n"/>
      <c r="AI217" s="62" t="n"/>
      <c r="AJ217" s="62" t="n"/>
      <c r="AK217" s="62" t="n"/>
      <c r="AL217" s="62" t="n"/>
      <c r="AM217" s="62" t="n"/>
      <c r="AN217" s="62" t="n"/>
      <c r="AO217" s="62" t="n"/>
      <c r="AP217" s="62" t="n"/>
      <c r="AQ217" s="62" t="n"/>
      <c r="AR217" s="62" t="n"/>
      <c r="AS217" s="62" t="n"/>
      <c r="AT217" s="62" t="n"/>
      <c r="AU217" s="2949" t="n"/>
      <c r="AV217" s="62" t="n"/>
      <c r="AW217" s="62" t="n"/>
      <c r="AX217" s="62" t="n"/>
      <c r="AY217" s="62" t="n"/>
      <c r="AZ217" s="62" t="n"/>
      <c r="BA217" s="62" t="n"/>
      <c r="BB217" s="62" t="n"/>
      <c r="BC217" s="62" t="n"/>
      <c r="BD217" s="62" t="n"/>
      <c r="BE217" s="62" t="n"/>
      <c r="BF217" s="62" t="n"/>
      <c r="BG217" s="62" t="n"/>
      <c r="BH217" s="62" t="n"/>
      <c r="BI217" s="62" t="n"/>
      <c r="BJ217" s="62" t="n"/>
      <c r="BK217" s="2949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  <c r="CA217" s="62" t="n"/>
      <c r="CB217" s="62" t="n"/>
      <c r="CC217" s="62" t="n"/>
      <c r="CD217" s="62" t="n"/>
      <c r="CE217" s="62" t="n"/>
      <c r="CF217" s="62" t="n"/>
      <c r="CG217" s="62" t="n"/>
      <c r="CH217" s="62" t="n"/>
      <c r="CI217" s="62" t="n"/>
      <c r="CJ217" s="2981" t="n"/>
      <c r="CO217" s="62" t="n"/>
      <c r="CP217" s="63" t="n"/>
      <c r="CQ217" s="62" t="n"/>
      <c r="CR217" s="2973" t="n"/>
      <c r="CS217" s="2973" t="n"/>
      <c r="CT217" s="2973" t="n"/>
      <c r="CU217" s="2973" t="n"/>
      <c r="CV217" s="2973" t="n"/>
      <c r="CW217" s="2973" t="n"/>
      <c r="CZ217" s="2973" t="n"/>
      <c r="DA217" s="2973" t="n"/>
      <c r="DB217" s="2973" t="n"/>
      <c r="DC217" s="2973" t="n"/>
      <c r="DD217" s="2973" t="n"/>
      <c r="DE217" s="62" t="n"/>
      <c r="DF217" s="62" t="n"/>
      <c r="DG217" s="62" t="n"/>
      <c r="DH217" s="62" t="n"/>
      <c r="DI217" s="323" t="n"/>
      <c r="DJ217" s="2949" t="n"/>
    </row>
    <row customFormat="1" customHeight="1" ht="13" r="218" s="2980">
      <c r="H218" s="2989" t="n"/>
      <c r="J218" s="2989" t="n"/>
      <c r="N218" s="63" t="n"/>
      <c r="T218" s="2989" t="n"/>
      <c r="AB218" s="62" t="n"/>
      <c r="AC218" s="62" t="n"/>
      <c r="AD218" s="62" t="n"/>
      <c r="AE218" s="62" t="n"/>
      <c r="AF218" s="62" t="n"/>
      <c r="AG218" s="62" t="n"/>
      <c r="AH218" s="62" t="n"/>
      <c r="AI218" s="62" t="n"/>
      <c r="AJ218" s="62" t="n"/>
      <c r="AK218" s="62" t="n"/>
      <c r="AL218" s="62" t="n"/>
      <c r="AM218" s="62" t="n"/>
      <c r="AN218" s="62" t="n"/>
      <c r="AO218" s="62" t="n"/>
      <c r="AP218" s="62" t="n"/>
      <c r="AQ218" s="62" t="n"/>
      <c r="AR218" s="62" t="n"/>
      <c r="AS218" s="62" t="n"/>
      <c r="AT218" s="62" t="n"/>
      <c r="AU218" s="2949" t="n"/>
      <c r="AV218" s="62" t="n"/>
      <c r="AW218" s="62" t="n"/>
      <c r="AX218" s="62" t="n"/>
      <c r="AY218" s="62" t="n"/>
      <c r="AZ218" s="62" t="n"/>
      <c r="BA218" s="62" t="n"/>
      <c r="BB218" s="62" t="n"/>
      <c r="BC218" s="62" t="n"/>
      <c r="BD218" s="62" t="n"/>
      <c r="BE218" s="62" t="n"/>
      <c r="BF218" s="62" t="n"/>
      <c r="BG218" s="62" t="n"/>
      <c r="BH218" s="62" t="n"/>
      <c r="BI218" s="62" t="n"/>
      <c r="BJ218" s="62" t="n"/>
      <c r="BK218" s="2949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  <c r="CA218" s="62" t="n"/>
      <c r="CB218" s="62" t="n"/>
      <c r="CC218" s="62" t="n"/>
      <c r="CD218" s="62" t="n"/>
      <c r="CE218" s="62" t="n"/>
      <c r="CF218" s="62" t="n"/>
      <c r="CG218" s="62" t="n"/>
      <c r="CH218" s="62" t="n"/>
      <c r="CI218" s="62" t="n"/>
      <c r="CJ218" s="2981" t="n"/>
      <c r="CO218" s="62" t="n"/>
      <c r="CP218" s="63" t="n"/>
      <c r="CQ218" s="62" t="n"/>
      <c r="CR218" s="2973" t="n"/>
      <c r="CS218" s="2973" t="n"/>
      <c r="CT218" s="2973" t="n"/>
      <c r="CU218" s="2973" t="n"/>
      <c r="CV218" s="2973" t="n"/>
      <c r="CW218" s="2973" t="n"/>
      <c r="CZ218" s="2973" t="n"/>
      <c r="DA218" s="2973" t="n"/>
      <c r="DB218" s="2973" t="n"/>
      <c r="DC218" s="2973" t="n"/>
      <c r="DD218" s="2973" t="n"/>
      <c r="DE218" s="62" t="n"/>
      <c r="DF218" s="62" t="n"/>
      <c r="DG218" s="62" t="n"/>
      <c r="DH218" s="62" t="n"/>
      <c r="DI218" s="323" t="n"/>
      <c r="DJ218" s="2949" t="n"/>
    </row>
    <row customFormat="1" customHeight="1" ht="13" r="219" s="2980">
      <c r="H219" s="2989" t="n"/>
      <c r="J219" s="2989" t="n"/>
      <c r="N219" s="63" t="n"/>
      <c r="T219" s="2989" t="n"/>
      <c r="AB219" s="62" t="n"/>
      <c r="AC219" s="62" t="n"/>
      <c r="AD219" s="62" t="n"/>
      <c r="AE219" s="62" t="n"/>
      <c r="AF219" s="62" t="n"/>
      <c r="AG219" s="62" t="n"/>
      <c r="AH219" s="62" t="n"/>
      <c r="AI219" s="62" t="n"/>
      <c r="AJ219" s="62" t="n"/>
      <c r="AK219" s="62" t="n"/>
      <c r="AL219" s="62" t="n"/>
      <c r="AM219" s="62" t="n"/>
      <c r="AN219" s="62" t="n"/>
      <c r="AO219" s="62" t="n"/>
      <c r="AP219" s="62" t="n"/>
      <c r="AQ219" s="62" t="n"/>
      <c r="AR219" s="62" t="n"/>
      <c r="AS219" s="62" t="n"/>
      <c r="AT219" s="62" t="n"/>
      <c r="AU219" s="2949" t="n"/>
      <c r="AV219" s="62" t="n"/>
      <c r="AW219" s="62" t="n"/>
      <c r="AX219" s="62" t="n"/>
      <c r="AY219" s="62" t="n"/>
      <c r="AZ219" s="62" t="n"/>
      <c r="BA219" s="62" t="n"/>
      <c r="BB219" s="62" t="n"/>
      <c r="BC219" s="62" t="n"/>
      <c r="BD219" s="62" t="n"/>
      <c r="BE219" s="62" t="n"/>
      <c r="BF219" s="62" t="n"/>
      <c r="BG219" s="62" t="n"/>
      <c r="BH219" s="62" t="n"/>
      <c r="BI219" s="62" t="n"/>
      <c r="BJ219" s="62" t="n"/>
      <c r="BK219" s="2949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  <c r="CA219" s="62" t="n"/>
      <c r="CB219" s="62" t="n"/>
      <c r="CC219" s="62" t="n"/>
      <c r="CD219" s="62" t="n"/>
      <c r="CE219" s="62" t="n"/>
      <c r="CF219" s="62" t="n"/>
      <c r="CG219" s="62" t="n"/>
      <c r="CH219" s="62" t="n"/>
      <c r="CI219" s="62" t="n"/>
      <c r="CJ219" s="2981" t="n"/>
      <c r="CO219" s="62" t="n"/>
      <c r="CP219" s="63" t="n"/>
      <c r="CQ219" s="62" t="n"/>
      <c r="CR219" s="2973" t="n"/>
      <c r="CS219" s="2973" t="n"/>
      <c r="CT219" s="2973" t="n"/>
      <c r="CU219" s="2973" t="n"/>
      <c r="CV219" s="2973" t="n"/>
      <c r="CW219" s="2973" t="n"/>
      <c r="CZ219" s="2973" t="n"/>
      <c r="DA219" s="2973" t="n"/>
      <c r="DB219" s="2973" t="n"/>
      <c r="DC219" s="2973" t="n"/>
      <c r="DD219" s="2973" t="n"/>
      <c r="DE219" s="62" t="n"/>
      <c r="DF219" s="62" t="n"/>
      <c r="DG219" s="62" t="n"/>
      <c r="DH219" s="62" t="n"/>
      <c r="DI219" s="323" t="n"/>
      <c r="DJ219" s="2949" t="n"/>
    </row>
    <row customFormat="1" customHeight="1" ht="13" r="220" s="2980">
      <c r="H220" s="2989" t="n"/>
      <c r="J220" s="2989" t="n"/>
      <c r="N220" s="63" t="n"/>
      <c r="T220" s="2989" t="n"/>
      <c r="AB220" s="62" t="n"/>
      <c r="AC220" s="62" t="n"/>
      <c r="AD220" s="62" t="n"/>
      <c r="AE220" s="62" t="n"/>
      <c r="AF220" s="62" t="n"/>
      <c r="AG220" s="62" t="n"/>
      <c r="AH220" s="62" t="n"/>
      <c r="AI220" s="62" t="n"/>
      <c r="AJ220" s="62" t="n"/>
      <c r="AK220" s="62" t="n"/>
      <c r="AL220" s="62" t="n"/>
      <c r="AM220" s="62" t="n"/>
      <c r="AN220" s="62" t="n"/>
      <c r="AO220" s="62" t="n"/>
      <c r="AP220" s="62" t="n"/>
      <c r="AQ220" s="62" t="n"/>
      <c r="AR220" s="62" t="n"/>
      <c r="AS220" s="62" t="n"/>
      <c r="AT220" s="62" t="n"/>
      <c r="AU220" s="2949" t="n"/>
      <c r="AV220" s="62" t="n"/>
      <c r="AW220" s="62" t="n"/>
      <c r="AX220" s="62" t="n"/>
      <c r="AY220" s="62" t="n"/>
      <c r="AZ220" s="62" t="n"/>
      <c r="BA220" s="62" t="n"/>
      <c r="BB220" s="62" t="n"/>
      <c r="BC220" s="62" t="n"/>
      <c r="BD220" s="62" t="n"/>
      <c r="BE220" s="62" t="n"/>
      <c r="BF220" s="62" t="n"/>
      <c r="BG220" s="62" t="n"/>
      <c r="BH220" s="62" t="n"/>
      <c r="BI220" s="62" t="n"/>
      <c r="BJ220" s="62" t="n"/>
      <c r="BK220" s="2949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  <c r="CA220" s="62" t="n"/>
      <c r="CB220" s="62" t="n"/>
      <c r="CC220" s="62" t="n"/>
      <c r="CD220" s="62" t="n"/>
      <c r="CE220" s="62" t="n"/>
      <c r="CF220" s="62" t="n"/>
      <c r="CG220" s="62" t="n"/>
      <c r="CH220" s="62" t="n"/>
      <c r="CI220" s="62" t="n"/>
      <c r="CJ220" s="2981" t="n"/>
      <c r="CO220" s="62" t="n"/>
      <c r="CP220" s="63" t="n"/>
      <c r="CQ220" s="62" t="n"/>
      <c r="CR220" s="2973" t="n"/>
      <c r="CS220" s="2973" t="n"/>
      <c r="CT220" s="2973" t="n"/>
      <c r="CU220" s="2973" t="n"/>
      <c r="CV220" s="2973" t="n"/>
      <c r="CW220" s="2973" t="n"/>
      <c r="CZ220" s="2973" t="n"/>
      <c r="DA220" s="2973" t="n"/>
      <c r="DB220" s="2973" t="n"/>
      <c r="DC220" s="2973" t="n"/>
      <c r="DD220" s="2973" t="n"/>
      <c r="DE220" s="62" t="n"/>
      <c r="DF220" s="62" t="n"/>
      <c r="DG220" s="62" t="n"/>
      <c r="DH220" s="62" t="n"/>
      <c r="DI220" s="323" t="n"/>
      <c r="DJ220" s="2949" t="n"/>
    </row>
    <row customFormat="1" customHeight="1" ht="13" r="221" s="2980">
      <c r="H221" s="2989" t="n"/>
      <c r="J221" s="2989" t="n"/>
      <c r="N221" s="63" t="n"/>
      <c r="T221" s="2989" t="n"/>
      <c r="AB221" s="62" t="n"/>
      <c r="AC221" s="62" t="n"/>
      <c r="AD221" s="62" t="n"/>
      <c r="AE221" s="62" t="n"/>
      <c r="AF221" s="62" t="n"/>
      <c r="AG221" s="62" t="n"/>
      <c r="AH221" s="62" t="n"/>
      <c r="AI221" s="62" t="n"/>
      <c r="AJ221" s="62" t="n"/>
      <c r="AK221" s="62" t="n"/>
      <c r="AL221" s="62" t="n"/>
      <c r="AM221" s="62" t="n"/>
      <c r="AN221" s="62" t="n"/>
      <c r="AO221" s="62" t="n"/>
      <c r="AP221" s="62" t="n"/>
      <c r="AQ221" s="62" t="n"/>
      <c r="AR221" s="62" t="n"/>
      <c r="AS221" s="62" t="n"/>
      <c r="AT221" s="62" t="n"/>
      <c r="AU221" s="2949" t="n"/>
      <c r="AV221" s="62" t="n"/>
      <c r="AW221" s="62" t="n"/>
      <c r="AX221" s="62" t="n"/>
      <c r="AY221" s="62" t="n"/>
      <c r="AZ221" s="62" t="n"/>
      <c r="BA221" s="62" t="n"/>
      <c r="BB221" s="62" t="n"/>
      <c r="BC221" s="62" t="n"/>
      <c r="BD221" s="62" t="n"/>
      <c r="BE221" s="62" t="n"/>
      <c r="BF221" s="62" t="n"/>
      <c r="BG221" s="62" t="n"/>
      <c r="BH221" s="62" t="n"/>
      <c r="BI221" s="62" t="n"/>
      <c r="BJ221" s="62" t="n"/>
      <c r="BK221" s="2949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  <c r="CA221" s="62" t="n"/>
      <c r="CB221" s="62" t="n"/>
      <c r="CC221" s="62" t="n"/>
      <c r="CD221" s="62" t="n"/>
      <c r="CE221" s="62" t="n"/>
      <c r="CF221" s="62" t="n"/>
      <c r="CG221" s="62" t="n"/>
      <c r="CH221" s="62" t="n"/>
      <c r="CI221" s="62" t="n"/>
      <c r="CJ221" s="2981" t="n"/>
      <c r="CO221" s="62" t="n"/>
      <c r="CP221" s="63" t="n"/>
      <c r="CQ221" s="62" t="n"/>
      <c r="CR221" s="2973" t="n"/>
      <c r="CS221" s="2973" t="n"/>
      <c r="CT221" s="2973" t="n"/>
      <c r="CU221" s="2973" t="n"/>
      <c r="CV221" s="2973" t="n"/>
      <c r="CW221" s="2973" t="n"/>
      <c r="CZ221" s="2973" t="n"/>
      <c r="DA221" s="2973" t="n"/>
      <c r="DB221" s="2973" t="n"/>
      <c r="DC221" s="2973" t="n"/>
      <c r="DD221" s="2973" t="n"/>
      <c r="DE221" s="62" t="n"/>
      <c r="DF221" s="62" t="n"/>
      <c r="DG221" s="62" t="n"/>
      <c r="DH221" s="62" t="n"/>
      <c r="DI221" s="323" t="n"/>
      <c r="DJ221" s="2949" t="n"/>
    </row>
    <row customFormat="1" customHeight="1" ht="13" r="222" s="2980">
      <c r="H222" s="2989" t="n"/>
      <c r="J222" s="2989" t="n"/>
      <c r="N222" s="63" t="n"/>
      <c r="T222" s="2989" t="n"/>
      <c r="AB222" s="62" t="n"/>
      <c r="AC222" s="62" t="n"/>
      <c r="AD222" s="62" t="n"/>
      <c r="AE222" s="62" t="n"/>
      <c r="AF222" s="62" t="n"/>
      <c r="AG222" s="62" t="n"/>
      <c r="AH222" s="62" t="n"/>
      <c r="AI222" s="62" t="n"/>
      <c r="AJ222" s="62" t="n"/>
      <c r="AK222" s="62" t="n"/>
      <c r="AL222" s="62" t="n"/>
      <c r="AM222" s="62" t="n"/>
      <c r="AN222" s="62" t="n"/>
      <c r="AO222" s="62" t="n"/>
      <c r="AP222" s="62" t="n"/>
      <c r="AQ222" s="62" t="n"/>
      <c r="AR222" s="62" t="n"/>
      <c r="AS222" s="62" t="n"/>
      <c r="AT222" s="62" t="n"/>
      <c r="AU222" s="2949" t="n"/>
      <c r="AV222" s="62" t="n"/>
      <c r="AW222" s="62" t="n"/>
      <c r="AX222" s="62" t="n"/>
      <c r="AY222" s="62" t="n"/>
      <c r="AZ222" s="62" t="n"/>
      <c r="BA222" s="62" t="n"/>
      <c r="BB222" s="62" t="n"/>
      <c r="BC222" s="62" t="n"/>
      <c r="BD222" s="62" t="n"/>
      <c r="BE222" s="62" t="n"/>
      <c r="BF222" s="62" t="n"/>
      <c r="BG222" s="62" t="n"/>
      <c r="BH222" s="62" t="n"/>
      <c r="BI222" s="62" t="n"/>
      <c r="BJ222" s="62" t="n"/>
      <c r="BK222" s="2949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  <c r="CA222" s="62" t="n"/>
      <c r="CB222" s="62" t="n"/>
      <c r="CC222" s="62" t="n"/>
      <c r="CD222" s="62" t="n"/>
      <c r="CE222" s="62" t="n"/>
      <c r="CF222" s="62" t="n"/>
      <c r="CG222" s="62" t="n"/>
      <c r="CH222" s="62" t="n"/>
      <c r="CI222" s="62" t="n"/>
      <c r="CJ222" s="2981" t="n"/>
      <c r="CO222" s="62" t="n"/>
      <c r="CP222" s="63" t="n"/>
      <c r="CQ222" s="62" t="n"/>
      <c r="CR222" s="2973" t="n"/>
      <c r="CS222" s="2973" t="n"/>
      <c r="CT222" s="2973" t="n"/>
      <c r="CU222" s="2973" t="n"/>
      <c r="CV222" s="2973" t="n"/>
      <c r="CW222" s="2973" t="n"/>
      <c r="CZ222" s="2973" t="n"/>
      <c r="DA222" s="2973" t="n"/>
      <c r="DB222" s="2973" t="n"/>
      <c r="DC222" s="2973" t="n"/>
      <c r="DD222" s="2973" t="n"/>
      <c r="DE222" s="62" t="n"/>
      <c r="DF222" s="62" t="n"/>
      <c r="DG222" s="62" t="n"/>
      <c r="DH222" s="62" t="n"/>
      <c r="DI222" s="323" t="n"/>
      <c r="DJ222" s="2949" t="n"/>
    </row>
    <row customFormat="1" customHeight="1" ht="13" r="223" s="2980">
      <c r="H223" s="2989" t="n"/>
      <c r="J223" s="2989" t="n"/>
      <c r="N223" s="63" t="n"/>
      <c r="T223" s="2989" t="n"/>
      <c r="AB223" s="62" t="n"/>
      <c r="AC223" s="62" t="n"/>
      <c r="AD223" s="62" t="n"/>
      <c r="AE223" s="62" t="n"/>
      <c r="AF223" s="62" t="n"/>
      <c r="AG223" s="62" t="n"/>
      <c r="AH223" s="62" t="n"/>
      <c r="AI223" s="62" t="n"/>
      <c r="AJ223" s="62" t="n"/>
      <c r="AK223" s="62" t="n"/>
      <c r="AL223" s="62" t="n"/>
      <c r="AM223" s="62" t="n"/>
      <c r="AN223" s="62" t="n"/>
      <c r="AO223" s="62" t="n"/>
      <c r="AP223" s="62" t="n"/>
      <c r="AQ223" s="62" t="n"/>
      <c r="AR223" s="62" t="n"/>
      <c r="AS223" s="62" t="n"/>
      <c r="AT223" s="62" t="n"/>
      <c r="AU223" s="2949" t="n"/>
      <c r="AV223" s="62" t="n"/>
      <c r="AW223" s="62" t="n"/>
      <c r="AX223" s="62" t="n"/>
      <c r="AY223" s="62" t="n"/>
      <c r="AZ223" s="62" t="n"/>
      <c r="BA223" s="62" t="n"/>
      <c r="BB223" s="62" t="n"/>
      <c r="BC223" s="62" t="n"/>
      <c r="BD223" s="62" t="n"/>
      <c r="BE223" s="62" t="n"/>
      <c r="BF223" s="62" t="n"/>
      <c r="BG223" s="62" t="n"/>
      <c r="BH223" s="62" t="n"/>
      <c r="BI223" s="62" t="n"/>
      <c r="BJ223" s="62" t="n"/>
      <c r="BK223" s="2949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  <c r="CA223" s="62" t="n"/>
      <c r="CB223" s="62" t="n"/>
      <c r="CC223" s="62" t="n"/>
      <c r="CD223" s="62" t="n"/>
      <c r="CE223" s="62" t="n"/>
      <c r="CF223" s="62" t="n"/>
      <c r="CG223" s="62" t="n"/>
      <c r="CH223" s="62" t="n"/>
      <c r="CI223" s="62" t="n"/>
      <c r="CJ223" s="2981" t="n"/>
      <c r="CO223" s="62" t="n"/>
      <c r="CP223" s="63" t="n"/>
      <c r="CQ223" s="62" t="n"/>
      <c r="CR223" s="2973" t="n"/>
      <c r="CS223" s="2973" t="n"/>
      <c r="CT223" s="2973" t="n"/>
      <c r="CU223" s="2973" t="n"/>
      <c r="CV223" s="2973" t="n"/>
      <c r="CW223" s="2973" t="n"/>
      <c r="CZ223" s="2973" t="n"/>
      <c r="DA223" s="2973" t="n"/>
      <c r="DB223" s="2973" t="n"/>
      <c r="DC223" s="2973" t="n"/>
      <c r="DD223" s="2973" t="n"/>
      <c r="DE223" s="62" t="n"/>
      <c r="DF223" s="62" t="n"/>
      <c r="DG223" s="62" t="n"/>
      <c r="DH223" s="62" t="n"/>
      <c r="DI223" s="323" t="n"/>
      <c r="DJ223" s="2949" t="n"/>
    </row>
    <row customFormat="1" customHeight="1" ht="13" r="224" s="2980">
      <c r="H224" s="2989" t="n"/>
      <c r="J224" s="2989" t="n"/>
      <c r="N224" s="63" t="n"/>
      <c r="T224" s="2989" t="n"/>
      <c r="AB224" s="62" t="n"/>
      <c r="AC224" s="62" t="n"/>
      <c r="AD224" s="62" t="n"/>
      <c r="AE224" s="62" t="n"/>
      <c r="AF224" s="62" t="n"/>
      <c r="AG224" s="62" t="n"/>
      <c r="AH224" s="62" t="n"/>
      <c r="AI224" s="62" t="n"/>
      <c r="AJ224" s="62" t="n"/>
      <c r="AK224" s="62" t="n"/>
      <c r="AL224" s="62" t="n"/>
      <c r="AM224" s="62" t="n"/>
      <c r="AN224" s="62" t="n"/>
      <c r="AO224" s="62" t="n"/>
      <c r="AP224" s="62" t="n"/>
      <c r="AQ224" s="62" t="n"/>
      <c r="AR224" s="62" t="n"/>
      <c r="AS224" s="62" t="n"/>
      <c r="AT224" s="62" t="n"/>
      <c r="AU224" s="2949" t="n"/>
      <c r="AV224" s="62" t="n"/>
      <c r="AW224" s="62" t="n"/>
      <c r="AX224" s="62" t="n"/>
      <c r="AY224" s="62" t="n"/>
      <c r="AZ224" s="62" t="n"/>
      <c r="BA224" s="62" t="n"/>
      <c r="BB224" s="62" t="n"/>
      <c r="BC224" s="62" t="n"/>
      <c r="BD224" s="62" t="n"/>
      <c r="BE224" s="62" t="n"/>
      <c r="BF224" s="62" t="n"/>
      <c r="BG224" s="62" t="n"/>
      <c r="BH224" s="62" t="n"/>
      <c r="BI224" s="62" t="n"/>
      <c r="BJ224" s="62" t="n"/>
      <c r="BK224" s="2949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  <c r="CA224" s="62" t="n"/>
      <c r="CB224" s="62" t="n"/>
      <c r="CC224" s="62" t="n"/>
      <c r="CD224" s="62" t="n"/>
      <c r="CE224" s="62" t="n"/>
      <c r="CF224" s="62" t="n"/>
      <c r="CG224" s="62" t="n"/>
      <c r="CH224" s="62" t="n"/>
      <c r="CI224" s="62" t="n"/>
      <c r="CJ224" s="2981" t="n"/>
      <c r="CO224" s="62" t="n"/>
      <c r="CP224" s="63" t="n"/>
      <c r="CQ224" s="62" t="n"/>
      <c r="CR224" s="2973" t="n"/>
      <c r="CS224" s="2973" t="n"/>
      <c r="CT224" s="2973" t="n"/>
      <c r="CU224" s="2973" t="n"/>
      <c r="CV224" s="2973" t="n"/>
      <c r="CW224" s="2973" t="n"/>
      <c r="CZ224" s="2973" t="n"/>
      <c r="DA224" s="2973" t="n"/>
      <c r="DB224" s="2973" t="n"/>
      <c r="DC224" s="2973" t="n"/>
      <c r="DD224" s="2973" t="n"/>
      <c r="DE224" s="62" t="n"/>
      <c r="DF224" s="62" t="n"/>
      <c r="DG224" s="62" t="n"/>
      <c r="DH224" s="62" t="n"/>
      <c r="DI224" s="323" t="n"/>
      <c r="DJ224" s="2949" t="n"/>
    </row>
    <row customFormat="1" customHeight="1" ht="13" r="225" s="2980">
      <c r="H225" s="2989" t="n"/>
      <c r="J225" s="2989" t="n"/>
      <c r="N225" s="63" t="n"/>
      <c r="T225" s="2989" t="n"/>
      <c r="AB225" s="62" t="n"/>
      <c r="AC225" s="62" t="n"/>
      <c r="AD225" s="62" t="n"/>
      <c r="AE225" s="62" t="n"/>
      <c r="AF225" s="62" t="n"/>
      <c r="AG225" s="62" t="n"/>
      <c r="AH225" s="62" t="n"/>
      <c r="AI225" s="62" t="n"/>
      <c r="AJ225" s="62" t="n"/>
      <c r="AK225" s="62" t="n"/>
      <c r="AL225" s="62" t="n"/>
      <c r="AM225" s="62" t="n"/>
      <c r="AN225" s="62" t="n"/>
      <c r="AO225" s="62" t="n"/>
      <c r="AP225" s="62" t="n"/>
      <c r="AQ225" s="62" t="n"/>
      <c r="AR225" s="62" t="n"/>
      <c r="AS225" s="62" t="n"/>
      <c r="AT225" s="62" t="n"/>
      <c r="AU225" s="2949" t="n"/>
      <c r="AV225" s="62" t="n"/>
      <c r="AW225" s="62" t="n"/>
      <c r="AX225" s="62" t="n"/>
      <c r="AY225" s="62" t="n"/>
      <c r="AZ225" s="62" t="n"/>
      <c r="BA225" s="62" t="n"/>
      <c r="BB225" s="62" t="n"/>
      <c r="BC225" s="62" t="n"/>
      <c r="BD225" s="62" t="n"/>
      <c r="BE225" s="62" t="n"/>
      <c r="BF225" s="62" t="n"/>
      <c r="BG225" s="62" t="n"/>
      <c r="BH225" s="62" t="n"/>
      <c r="BI225" s="62" t="n"/>
      <c r="BJ225" s="62" t="n"/>
      <c r="BK225" s="2949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  <c r="CA225" s="62" t="n"/>
      <c r="CB225" s="62" t="n"/>
      <c r="CC225" s="62" t="n"/>
      <c r="CD225" s="62" t="n"/>
      <c r="CE225" s="62" t="n"/>
      <c r="CF225" s="62" t="n"/>
      <c r="CG225" s="62" t="n"/>
      <c r="CH225" s="62" t="n"/>
      <c r="CI225" s="62" t="n"/>
      <c r="CJ225" s="2981" t="n"/>
      <c r="CO225" s="62" t="n"/>
      <c r="CP225" s="63" t="n"/>
      <c r="CQ225" s="62" t="n"/>
      <c r="CR225" s="2973" t="n"/>
      <c r="CS225" s="2973" t="n"/>
      <c r="CT225" s="2973" t="n"/>
      <c r="CU225" s="2973" t="n"/>
      <c r="CV225" s="2973" t="n"/>
      <c r="CW225" s="2973" t="n"/>
      <c r="CZ225" s="2973" t="n"/>
      <c r="DA225" s="2973" t="n"/>
      <c r="DB225" s="2973" t="n"/>
      <c r="DC225" s="2973" t="n"/>
      <c r="DD225" s="2973" t="n"/>
      <c r="DE225" s="62" t="n"/>
      <c r="DF225" s="62" t="n"/>
      <c r="DG225" s="62" t="n"/>
      <c r="DH225" s="62" t="n"/>
      <c r="DI225" s="323" t="n"/>
      <c r="DJ225" s="2949" t="n"/>
    </row>
    <row customFormat="1" customHeight="1" ht="13" r="226" s="2980">
      <c r="H226" s="2989" t="n"/>
      <c r="J226" s="2989" t="n"/>
      <c r="N226" s="63" t="n"/>
      <c r="T226" s="2989" t="n"/>
      <c r="AB226" s="62" t="n"/>
      <c r="AC226" s="62" t="n"/>
      <c r="AD226" s="62" t="n"/>
      <c r="AE226" s="62" t="n"/>
      <c r="AF226" s="62" t="n"/>
      <c r="AG226" s="62" t="n"/>
      <c r="AH226" s="62" t="n"/>
      <c r="AI226" s="62" t="n"/>
      <c r="AJ226" s="62" t="n"/>
      <c r="AK226" s="62" t="n"/>
      <c r="AL226" s="62" t="n"/>
      <c r="AM226" s="62" t="n"/>
      <c r="AN226" s="62" t="n"/>
      <c r="AO226" s="62" t="n"/>
      <c r="AP226" s="62" t="n"/>
      <c r="AQ226" s="62" t="n"/>
      <c r="AR226" s="62" t="n"/>
      <c r="AS226" s="62" t="n"/>
      <c r="AT226" s="62" t="n"/>
      <c r="AU226" s="2949" t="n"/>
      <c r="AV226" s="62" t="n"/>
      <c r="AW226" s="62" t="n"/>
      <c r="AX226" s="62" t="n"/>
      <c r="AY226" s="62" t="n"/>
      <c r="AZ226" s="62" t="n"/>
      <c r="BA226" s="62" t="n"/>
      <c r="BB226" s="62" t="n"/>
      <c r="BC226" s="62" t="n"/>
      <c r="BD226" s="62" t="n"/>
      <c r="BE226" s="62" t="n"/>
      <c r="BF226" s="62" t="n"/>
      <c r="BG226" s="62" t="n"/>
      <c r="BH226" s="62" t="n"/>
      <c r="BI226" s="62" t="n"/>
      <c r="BJ226" s="62" t="n"/>
      <c r="BK226" s="2949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  <c r="CA226" s="62" t="n"/>
      <c r="CB226" s="62" t="n"/>
      <c r="CC226" s="62" t="n"/>
      <c r="CD226" s="62" t="n"/>
      <c r="CE226" s="62" t="n"/>
      <c r="CF226" s="62" t="n"/>
      <c r="CG226" s="62" t="n"/>
      <c r="CH226" s="62" t="n"/>
      <c r="CI226" s="62" t="n"/>
      <c r="CJ226" s="2981" t="n"/>
      <c r="CO226" s="62" t="n"/>
      <c r="CP226" s="63" t="n"/>
      <c r="CQ226" s="62" t="n"/>
      <c r="CR226" s="2973" t="n"/>
      <c r="CS226" s="2973" t="n"/>
      <c r="CT226" s="2973" t="n"/>
      <c r="CU226" s="2973" t="n"/>
      <c r="CV226" s="2973" t="n"/>
      <c r="CW226" s="2973" t="n"/>
      <c r="CZ226" s="2973" t="n"/>
      <c r="DA226" s="2973" t="n"/>
      <c r="DB226" s="2973" t="n"/>
      <c r="DC226" s="2973" t="n"/>
      <c r="DD226" s="2973" t="n"/>
      <c r="DE226" s="62" t="n"/>
      <c r="DF226" s="62" t="n"/>
      <c r="DG226" s="62" t="n"/>
      <c r="DH226" s="62" t="n"/>
      <c r="DI226" s="323" t="n"/>
      <c r="DJ226" s="2949" t="n"/>
    </row>
    <row customFormat="1" customHeight="1" ht="13" r="227" s="2980">
      <c r="H227" s="2989" t="n"/>
      <c r="J227" s="2989" t="n"/>
      <c r="N227" s="63" t="n"/>
      <c r="T227" s="2989" t="n"/>
      <c r="AB227" s="62" t="n"/>
      <c r="AC227" s="62" t="n"/>
      <c r="AD227" s="62" t="n"/>
      <c r="AE227" s="62" t="n"/>
      <c r="AF227" s="62" t="n"/>
      <c r="AG227" s="62" t="n"/>
      <c r="AH227" s="62" t="n"/>
      <c r="AI227" s="62" t="n"/>
      <c r="AJ227" s="62" t="n"/>
      <c r="AK227" s="62" t="n"/>
      <c r="AL227" s="62" t="n"/>
      <c r="AM227" s="62" t="n"/>
      <c r="AN227" s="62" t="n"/>
      <c r="AO227" s="62" t="n"/>
      <c r="AP227" s="62" t="n"/>
      <c r="AQ227" s="62" t="n"/>
      <c r="AR227" s="62" t="n"/>
      <c r="AS227" s="62" t="n"/>
      <c r="AT227" s="62" t="n"/>
      <c r="AU227" s="2949" t="n"/>
      <c r="AV227" s="62" t="n"/>
      <c r="AW227" s="62" t="n"/>
      <c r="AX227" s="62" t="n"/>
      <c r="AY227" s="62" t="n"/>
      <c r="AZ227" s="62" t="n"/>
      <c r="BA227" s="62" t="n"/>
      <c r="BB227" s="62" t="n"/>
      <c r="BC227" s="62" t="n"/>
      <c r="BD227" s="62" t="n"/>
      <c r="BE227" s="62" t="n"/>
      <c r="BF227" s="62" t="n"/>
      <c r="BG227" s="62" t="n"/>
      <c r="BH227" s="62" t="n"/>
      <c r="BI227" s="62" t="n"/>
      <c r="BJ227" s="62" t="n"/>
      <c r="BK227" s="2949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  <c r="CA227" s="62" t="n"/>
      <c r="CB227" s="62" t="n"/>
      <c r="CC227" s="62" t="n"/>
      <c r="CD227" s="62" t="n"/>
      <c r="CE227" s="62" t="n"/>
      <c r="CF227" s="62" t="n"/>
      <c r="CG227" s="62" t="n"/>
      <c r="CH227" s="62" t="n"/>
      <c r="CI227" s="62" t="n"/>
      <c r="CJ227" s="2981" t="n"/>
      <c r="CO227" s="62" t="n"/>
      <c r="CP227" s="63" t="n"/>
      <c r="CQ227" s="62" t="n"/>
      <c r="CR227" s="2973" t="n"/>
      <c r="CS227" s="2973" t="n"/>
      <c r="CT227" s="2973" t="n"/>
      <c r="CU227" s="2973" t="n"/>
      <c r="CV227" s="2973" t="n"/>
      <c r="CW227" s="2973" t="n"/>
      <c r="CZ227" s="2973" t="n"/>
      <c r="DA227" s="2973" t="n"/>
      <c r="DB227" s="2973" t="n"/>
      <c r="DC227" s="2973" t="n"/>
      <c r="DD227" s="2973" t="n"/>
      <c r="DE227" s="62" t="n"/>
      <c r="DF227" s="62" t="n"/>
      <c r="DG227" s="62" t="n"/>
      <c r="DH227" s="62" t="n"/>
      <c r="DI227" s="323" t="n"/>
      <c r="DJ227" s="2949" t="n"/>
    </row>
    <row customFormat="1" customHeight="1" ht="13" r="228" s="2980">
      <c r="H228" s="2989" t="n"/>
      <c r="J228" s="2989" t="n"/>
      <c r="N228" s="63" t="n"/>
      <c r="T228" s="2989" t="n"/>
      <c r="AB228" s="62" t="n"/>
      <c r="AC228" s="62" t="n"/>
      <c r="AD228" s="62" t="n"/>
      <c r="AE228" s="62" t="n"/>
      <c r="AF228" s="62" t="n"/>
      <c r="AG228" s="62" t="n"/>
      <c r="AH228" s="62" t="n"/>
      <c r="AI228" s="62" t="n"/>
      <c r="AJ228" s="62" t="n"/>
      <c r="AK228" s="62" t="n"/>
      <c r="AL228" s="62" t="n"/>
      <c r="AM228" s="62" t="n"/>
      <c r="AN228" s="62" t="n"/>
      <c r="AO228" s="62" t="n"/>
      <c r="AP228" s="62" t="n"/>
      <c r="AQ228" s="62" t="n"/>
      <c r="AR228" s="62" t="n"/>
      <c r="AS228" s="62" t="n"/>
      <c r="AT228" s="62" t="n"/>
      <c r="AU228" s="2949" t="n"/>
      <c r="AV228" s="62" t="n"/>
      <c r="AW228" s="62" t="n"/>
      <c r="AX228" s="62" t="n"/>
      <c r="AY228" s="62" t="n"/>
      <c r="AZ228" s="62" t="n"/>
      <c r="BA228" s="62" t="n"/>
      <c r="BB228" s="62" t="n"/>
      <c r="BC228" s="62" t="n"/>
      <c r="BD228" s="62" t="n"/>
      <c r="BE228" s="62" t="n"/>
      <c r="BF228" s="62" t="n"/>
      <c r="BG228" s="62" t="n"/>
      <c r="BH228" s="62" t="n"/>
      <c r="BI228" s="62" t="n"/>
      <c r="BJ228" s="62" t="n"/>
      <c r="BK228" s="2949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  <c r="CA228" s="62" t="n"/>
      <c r="CB228" s="62" t="n"/>
      <c r="CC228" s="62" t="n"/>
      <c r="CD228" s="62" t="n"/>
      <c r="CE228" s="62" t="n"/>
      <c r="CF228" s="62" t="n"/>
      <c r="CG228" s="62" t="n"/>
      <c r="CH228" s="62" t="n"/>
      <c r="CI228" s="62" t="n"/>
      <c r="CJ228" s="2981" t="n"/>
      <c r="CO228" s="62" t="n"/>
      <c r="CP228" s="63" t="n"/>
      <c r="CQ228" s="62" t="n"/>
      <c r="CR228" s="2973" t="n"/>
      <c r="CS228" s="2973" t="n"/>
      <c r="CT228" s="2973" t="n"/>
      <c r="CU228" s="2973" t="n"/>
      <c r="CV228" s="2973" t="n"/>
      <c r="CW228" s="2973" t="n"/>
      <c r="CZ228" s="2973" t="n"/>
      <c r="DA228" s="2973" t="n"/>
      <c r="DB228" s="2973" t="n"/>
      <c r="DC228" s="2973" t="n"/>
      <c r="DD228" s="2973" t="n"/>
      <c r="DE228" s="62" t="n"/>
      <c r="DF228" s="62" t="n"/>
      <c r="DG228" s="62" t="n"/>
      <c r="DH228" s="62" t="n"/>
      <c r="DI228" s="323" t="n"/>
      <c r="DJ228" s="2949" t="n"/>
    </row>
    <row customFormat="1" customHeight="1" ht="13" r="229" s="2980">
      <c r="H229" s="2989" t="n"/>
      <c r="J229" s="2989" t="n"/>
      <c r="N229" s="63" t="n"/>
      <c r="T229" s="2989" t="n"/>
      <c r="AB229" s="62" t="n"/>
      <c r="AC229" s="62" t="n"/>
      <c r="AD229" s="62" t="n"/>
      <c r="AE229" s="62" t="n"/>
      <c r="AF229" s="62" t="n"/>
      <c r="AG229" s="62" t="n"/>
      <c r="AH229" s="62" t="n"/>
      <c r="AI229" s="62" t="n"/>
      <c r="AJ229" s="62" t="n"/>
      <c r="AK229" s="62" t="n"/>
      <c r="AL229" s="62" t="n"/>
      <c r="AM229" s="62" t="n"/>
      <c r="AN229" s="62" t="n"/>
      <c r="AO229" s="62" t="n"/>
      <c r="AP229" s="62" t="n"/>
      <c r="AQ229" s="62" t="n"/>
      <c r="AR229" s="62" t="n"/>
      <c r="AS229" s="62" t="n"/>
      <c r="AT229" s="62" t="n"/>
      <c r="AU229" s="2949" t="n"/>
      <c r="AV229" s="62" t="n"/>
      <c r="AW229" s="62" t="n"/>
      <c r="AX229" s="62" t="n"/>
      <c r="AY229" s="62" t="n"/>
      <c r="AZ229" s="62" t="n"/>
      <c r="BA229" s="62" t="n"/>
      <c r="BB229" s="62" t="n"/>
      <c r="BC229" s="62" t="n"/>
      <c r="BD229" s="62" t="n"/>
      <c r="BE229" s="62" t="n"/>
      <c r="BF229" s="62" t="n"/>
      <c r="BG229" s="62" t="n"/>
      <c r="BH229" s="62" t="n"/>
      <c r="BI229" s="62" t="n"/>
      <c r="BJ229" s="62" t="n"/>
      <c r="BK229" s="2949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  <c r="CA229" s="62" t="n"/>
      <c r="CB229" s="62" t="n"/>
      <c r="CC229" s="62" t="n"/>
      <c r="CD229" s="62" t="n"/>
      <c r="CE229" s="62" t="n"/>
      <c r="CF229" s="62" t="n"/>
      <c r="CG229" s="62" t="n"/>
      <c r="CH229" s="62" t="n"/>
      <c r="CI229" s="62" t="n"/>
      <c r="CJ229" s="2981" t="n"/>
      <c r="CO229" s="62" t="n"/>
      <c r="CP229" s="63" t="n"/>
      <c r="CQ229" s="62" t="n"/>
      <c r="CR229" s="2973" t="n"/>
      <c r="CS229" s="2973" t="n"/>
      <c r="CT229" s="2973" t="n"/>
      <c r="CU229" s="2973" t="n"/>
      <c r="CV229" s="2973" t="n"/>
      <c r="CW229" s="2973" t="n"/>
      <c r="CZ229" s="2973" t="n"/>
      <c r="DA229" s="2973" t="n"/>
      <c r="DB229" s="2973" t="n"/>
      <c r="DC229" s="2973" t="n"/>
      <c r="DD229" s="2973" t="n"/>
      <c r="DE229" s="62" t="n"/>
      <c r="DF229" s="62" t="n"/>
      <c r="DG229" s="62" t="n"/>
      <c r="DH229" s="62" t="n"/>
      <c r="DI229" s="323" t="n"/>
      <c r="DJ229" s="2949" t="n"/>
    </row>
    <row customFormat="1" customHeight="1" ht="13" r="230" s="2980">
      <c r="H230" s="2989" t="n"/>
      <c r="J230" s="2989" t="n"/>
      <c r="N230" s="63" t="n"/>
      <c r="T230" s="2989" t="n"/>
      <c r="AB230" s="62" t="n"/>
      <c r="AC230" s="62" t="n"/>
      <c r="AD230" s="62" t="n"/>
      <c r="AE230" s="62" t="n"/>
      <c r="AF230" s="62" t="n"/>
      <c r="AG230" s="62" t="n"/>
      <c r="AH230" s="62" t="n"/>
      <c r="AI230" s="62" t="n"/>
      <c r="AJ230" s="62" t="n"/>
      <c r="AK230" s="62" t="n"/>
      <c r="AL230" s="62" t="n"/>
      <c r="AM230" s="62" t="n"/>
      <c r="AN230" s="62" t="n"/>
      <c r="AO230" s="62" t="n"/>
      <c r="AP230" s="62" t="n"/>
      <c r="AQ230" s="62" t="n"/>
      <c r="AR230" s="62" t="n"/>
      <c r="AS230" s="62" t="n"/>
      <c r="AT230" s="62" t="n"/>
      <c r="AU230" s="2949" t="n"/>
      <c r="AV230" s="62" t="n"/>
      <c r="AW230" s="62" t="n"/>
      <c r="AX230" s="62" t="n"/>
      <c r="AY230" s="62" t="n"/>
      <c r="AZ230" s="62" t="n"/>
      <c r="BA230" s="62" t="n"/>
      <c r="BB230" s="62" t="n"/>
      <c r="BC230" s="62" t="n"/>
      <c r="BD230" s="62" t="n"/>
      <c r="BE230" s="62" t="n"/>
      <c r="BF230" s="62" t="n"/>
      <c r="BG230" s="62" t="n"/>
      <c r="BH230" s="62" t="n"/>
      <c r="BI230" s="62" t="n"/>
      <c r="BJ230" s="62" t="n"/>
      <c r="BK230" s="2949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  <c r="CA230" s="62" t="n"/>
      <c r="CB230" s="62" t="n"/>
      <c r="CC230" s="62" t="n"/>
      <c r="CD230" s="62" t="n"/>
      <c r="CE230" s="62" t="n"/>
      <c r="CF230" s="62" t="n"/>
      <c r="CG230" s="62" t="n"/>
      <c r="CH230" s="62" t="n"/>
      <c r="CI230" s="62" t="n"/>
      <c r="CJ230" s="2981" t="n"/>
      <c r="CO230" s="62" t="n"/>
      <c r="CP230" s="63" t="n"/>
      <c r="CQ230" s="62" t="n"/>
      <c r="CR230" s="2973" t="n"/>
      <c r="CS230" s="2973" t="n"/>
      <c r="CT230" s="2973" t="n"/>
      <c r="CU230" s="2973" t="n"/>
      <c r="CV230" s="2973" t="n"/>
      <c r="CW230" s="2973" t="n"/>
      <c r="CZ230" s="2973" t="n"/>
      <c r="DA230" s="2973" t="n"/>
      <c r="DB230" s="2973" t="n"/>
      <c r="DC230" s="2973" t="n"/>
      <c r="DD230" s="2973" t="n"/>
      <c r="DE230" s="62" t="n"/>
      <c r="DF230" s="62" t="n"/>
      <c r="DG230" s="62" t="n"/>
      <c r="DH230" s="62" t="n"/>
      <c r="DI230" s="323" t="n"/>
      <c r="DJ230" s="2949" t="n"/>
    </row>
    <row customFormat="1" customHeight="1" ht="13" r="231" s="2980">
      <c r="H231" s="2989" t="n"/>
      <c r="J231" s="2989" t="n"/>
      <c r="N231" s="63" t="n"/>
      <c r="T231" s="2989" t="n"/>
      <c r="AB231" s="62" t="n"/>
      <c r="AC231" s="62" t="n"/>
      <c r="AD231" s="62" t="n"/>
      <c r="AE231" s="62" t="n"/>
      <c r="AF231" s="62" t="n"/>
      <c r="AG231" s="62" t="n"/>
      <c r="AH231" s="62" t="n"/>
      <c r="AI231" s="62" t="n"/>
      <c r="AJ231" s="62" t="n"/>
      <c r="AK231" s="62" t="n"/>
      <c r="AL231" s="62" t="n"/>
      <c r="AM231" s="62" t="n"/>
      <c r="AN231" s="62" t="n"/>
      <c r="AO231" s="62" t="n"/>
      <c r="AP231" s="62" t="n"/>
      <c r="AQ231" s="62" t="n"/>
      <c r="AR231" s="62" t="n"/>
      <c r="AS231" s="62" t="n"/>
      <c r="AT231" s="62" t="n"/>
      <c r="AU231" s="2949" t="n"/>
      <c r="AV231" s="62" t="n"/>
      <c r="AW231" s="62" t="n"/>
      <c r="AX231" s="62" t="n"/>
      <c r="AY231" s="62" t="n"/>
      <c r="AZ231" s="62" t="n"/>
      <c r="BA231" s="62" t="n"/>
      <c r="BB231" s="62" t="n"/>
      <c r="BC231" s="62" t="n"/>
      <c r="BD231" s="62" t="n"/>
      <c r="BE231" s="62" t="n"/>
      <c r="BF231" s="62" t="n"/>
      <c r="BG231" s="62" t="n"/>
      <c r="BH231" s="62" t="n"/>
      <c r="BI231" s="62" t="n"/>
      <c r="BJ231" s="62" t="n"/>
      <c r="BK231" s="2949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  <c r="CA231" s="62" t="n"/>
      <c r="CB231" s="62" t="n"/>
      <c r="CC231" s="62" t="n"/>
      <c r="CD231" s="62" t="n"/>
      <c r="CE231" s="62" t="n"/>
      <c r="CF231" s="62" t="n"/>
      <c r="CG231" s="62" t="n"/>
      <c r="CH231" s="62" t="n"/>
      <c r="CI231" s="62" t="n"/>
      <c r="CJ231" s="2981" t="n"/>
      <c r="CO231" s="62" t="n"/>
      <c r="CP231" s="63" t="n"/>
      <c r="CQ231" s="62" t="n"/>
      <c r="CR231" s="2973" t="n"/>
      <c r="CS231" s="2973" t="n"/>
      <c r="CT231" s="2973" t="n"/>
      <c r="CU231" s="2973" t="n"/>
      <c r="CV231" s="2973" t="n"/>
      <c r="CW231" s="2973" t="n"/>
      <c r="CZ231" s="2973" t="n"/>
      <c r="DA231" s="2973" t="n"/>
      <c r="DB231" s="2973" t="n"/>
      <c r="DC231" s="2973" t="n"/>
      <c r="DD231" s="2973" t="n"/>
      <c r="DE231" s="62" t="n"/>
      <c r="DF231" s="62" t="n"/>
      <c r="DG231" s="62" t="n"/>
      <c r="DH231" s="62" t="n"/>
      <c r="DI231" s="323" t="n"/>
      <c r="DJ231" s="2949" t="n"/>
    </row>
    <row customFormat="1" customHeight="1" ht="13" r="232" s="2980">
      <c r="H232" s="2989" t="n"/>
      <c r="J232" s="2989" t="n"/>
      <c r="N232" s="63" t="n"/>
      <c r="T232" s="2989" t="n"/>
      <c r="AB232" s="62" t="n"/>
      <c r="AC232" s="62" t="n"/>
      <c r="AD232" s="62" t="n"/>
      <c r="AE232" s="62" t="n"/>
      <c r="AF232" s="62" t="n"/>
      <c r="AG232" s="62" t="n"/>
      <c r="AH232" s="62" t="n"/>
      <c r="AI232" s="62" t="n"/>
      <c r="AJ232" s="62" t="n"/>
      <c r="AK232" s="62" t="n"/>
      <c r="AL232" s="62" t="n"/>
      <c r="AM232" s="62" t="n"/>
      <c r="AN232" s="62" t="n"/>
      <c r="AO232" s="62" t="n"/>
      <c r="AP232" s="62" t="n"/>
      <c r="AQ232" s="62" t="n"/>
      <c r="AR232" s="62" t="n"/>
      <c r="AS232" s="62" t="n"/>
      <c r="AT232" s="62" t="n"/>
      <c r="AU232" s="2949" t="n"/>
      <c r="AV232" s="62" t="n"/>
      <c r="AW232" s="62" t="n"/>
      <c r="AX232" s="62" t="n"/>
      <c r="AY232" s="62" t="n"/>
      <c r="AZ232" s="62" t="n"/>
      <c r="BA232" s="62" t="n"/>
      <c r="BB232" s="62" t="n"/>
      <c r="BC232" s="62" t="n"/>
      <c r="BD232" s="62" t="n"/>
      <c r="BE232" s="62" t="n"/>
      <c r="BF232" s="62" t="n"/>
      <c r="BG232" s="62" t="n"/>
      <c r="BH232" s="62" t="n"/>
      <c r="BI232" s="62" t="n"/>
      <c r="BJ232" s="62" t="n"/>
      <c r="BK232" s="2949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  <c r="CA232" s="62" t="n"/>
      <c r="CB232" s="62" t="n"/>
      <c r="CC232" s="62" t="n"/>
      <c r="CD232" s="62" t="n"/>
      <c r="CE232" s="62" t="n"/>
      <c r="CF232" s="62" t="n"/>
      <c r="CG232" s="62" t="n"/>
      <c r="CH232" s="62" t="n"/>
      <c r="CI232" s="62" t="n"/>
      <c r="CJ232" s="2981" t="n"/>
      <c r="CO232" s="62" t="n"/>
      <c r="CP232" s="63" t="n"/>
      <c r="CQ232" s="62" t="n"/>
      <c r="CR232" s="2973" t="n"/>
      <c r="CS232" s="2973" t="n"/>
      <c r="CT232" s="2973" t="n"/>
      <c r="CU232" s="2973" t="n"/>
      <c r="CV232" s="2973" t="n"/>
      <c r="CW232" s="2973" t="n"/>
      <c r="CZ232" s="2973" t="n"/>
      <c r="DA232" s="2973" t="n"/>
      <c r="DB232" s="2973" t="n"/>
      <c r="DC232" s="2973" t="n"/>
      <c r="DD232" s="2973" t="n"/>
      <c r="DE232" s="62" t="n"/>
      <c r="DF232" s="62" t="n"/>
      <c r="DG232" s="62" t="n"/>
      <c r="DH232" s="62" t="n"/>
      <c r="DI232" s="323" t="n"/>
      <c r="DJ232" s="2949" t="n"/>
    </row>
    <row customFormat="1" customHeight="1" ht="13" r="233" s="2980">
      <c r="H233" s="2989" t="n"/>
      <c r="J233" s="2989" t="n"/>
      <c r="N233" s="63" t="n"/>
      <c r="T233" s="2989" t="n"/>
      <c r="AB233" s="62" t="n"/>
      <c r="AC233" s="62" t="n"/>
      <c r="AD233" s="62" t="n"/>
      <c r="AE233" s="62" t="n"/>
      <c r="AF233" s="62" t="n"/>
      <c r="AG233" s="62" t="n"/>
      <c r="AH233" s="62" t="n"/>
      <c r="AI233" s="62" t="n"/>
      <c r="AJ233" s="62" t="n"/>
      <c r="AK233" s="62" t="n"/>
      <c r="AL233" s="62" t="n"/>
      <c r="AM233" s="62" t="n"/>
      <c r="AN233" s="62" t="n"/>
      <c r="AO233" s="62" t="n"/>
      <c r="AP233" s="62" t="n"/>
      <c r="AQ233" s="62" t="n"/>
      <c r="AR233" s="62" t="n"/>
      <c r="AS233" s="62" t="n"/>
      <c r="AT233" s="62" t="n"/>
      <c r="AU233" s="2949" t="n"/>
      <c r="AV233" s="62" t="n"/>
      <c r="AW233" s="62" t="n"/>
      <c r="AX233" s="62" t="n"/>
      <c r="AY233" s="62" t="n"/>
      <c r="AZ233" s="62" t="n"/>
      <c r="BA233" s="62" t="n"/>
      <c r="BB233" s="62" t="n"/>
      <c r="BC233" s="62" t="n"/>
      <c r="BD233" s="62" t="n"/>
      <c r="BE233" s="62" t="n"/>
      <c r="BF233" s="62" t="n"/>
      <c r="BG233" s="62" t="n"/>
      <c r="BH233" s="62" t="n"/>
      <c r="BI233" s="62" t="n"/>
      <c r="BJ233" s="62" t="n"/>
      <c r="BK233" s="2949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  <c r="CA233" s="62" t="n"/>
      <c r="CB233" s="62" t="n"/>
      <c r="CC233" s="62" t="n"/>
      <c r="CD233" s="62" t="n"/>
      <c r="CE233" s="62" t="n"/>
      <c r="CF233" s="62" t="n"/>
      <c r="CG233" s="62" t="n"/>
      <c r="CH233" s="62" t="n"/>
      <c r="CI233" s="62" t="n"/>
      <c r="CJ233" s="2981" t="n"/>
      <c r="CO233" s="62" t="n"/>
      <c r="CP233" s="63" t="n"/>
      <c r="CQ233" s="62" t="n"/>
      <c r="CR233" s="2973" t="n"/>
      <c r="CS233" s="2973" t="n"/>
      <c r="CT233" s="2973" t="n"/>
      <c r="CU233" s="2973" t="n"/>
      <c r="CV233" s="2973" t="n"/>
      <c r="CW233" s="2973" t="n"/>
      <c r="CZ233" s="2973" t="n"/>
      <c r="DA233" s="2973" t="n"/>
      <c r="DB233" s="2973" t="n"/>
      <c r="DC233" s="2973" t="n"/>
      <c r="DD233" s="2973" t="n"/>
      <c r="DE233" s="62" t="n"/>
      <c r="DF233" s="62" t="n"/>
      <c r="DG233" s="62" t="n"/>
      <c r="DH233" s="62" t="n"/>
      <c r="DI233" s="323" t="n"/>
      <c r="DJ233" s="2949" t="n"/>
    </row>
    <row customFormat="1" customHeight="1" ht="13" r="234" s="2980">
      <c r="H234" s="2989" t="n"/>
      <c r="J234" s="2989" t="n"/>
      <c r="N234" s="63" t="n"/>
      <c r="T234" s="2989" t="n"/>
      <c r="AB234" s="62" t="n"/>
      <c r="AC234" s="62" t="n"/>
      <c r="AD234" s="62" t="n"/>
      <c r="AE234" s="62" t="n"/>
      <c r="AF234" s="62" t="n"/>
      <c r="AG234" s="62" t="n"/>
      <c r="AH234" s="62" t="n"/>
      <c r="AI234" s="62" t="n"/>
      <c r="AJ234" s="62" t="n"/>
      <c r="AK234" s="62" t="n"/>
      <c r="AL234" s="62" t="n"/>
      <c r="AM234" s="62" t="n"/>
      <c r="AN234" s="62" t="n"/>
      <c r="AO234" s="62" t="n"/>
      <c r="AP234" s="62" t="n"/>
      <c r="AQ234" s="62" t="n"/>
      <c r="AR234" s="62" t="n"/>
      <c r="AS234" s="62" t="n"/>
      <c r="AT234" s="62" t="n"/>
      <c r="AU234" s="2949" t="n"/>
      <c r="AV234" s="62" t="n"/>
      <c r="AW234" s="62" t="n"/>
      <c r="AX234" s="62" t="n"/>
      <c r="AY234" s="62" t="n"/>
      <c r="AZ234" s="62" t="n"/>
      <c r="BA234" s="62" t="n"/>
      <c r="BB234" s="62" t="n"/>
      <c r="BC234" s="62" t="n"/>
      <c r="BD234" s="62" t="n"/>
      <c r="BE234" s="62" t="n"/>
      <c r="BF234" s="62" t="n"/>
      <c r="BG234" s="62" t="n"/>
      <c r="BH234" s="62" t="n"/>
      <c r="BI234" s="62" t="n"/>
      <c r="BJ234" s="62" t="n"/>
      <c r="BK234" s="2949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  <c r="CA234" s="62" t="n"/>
      <c r="CB234" s="62" t="n"/>
      <c r="CC234" s="62" t="n"/>
      <c r="CD234" s="62" t="n"/>
      <c r="CE234" s="62" t="n"/>
      <c r="CF234" s="62" t="n"/>
      <c r="CG234" s="62" t="n"/>
      <c r="CH234" s="62" t="n"/>
      <c r="CI234" s="62" t="n"/>
      <c r="CJ234" s="2981" t="n"/>
      <c r="CO234" s="62" t="n"/>
      <c r="CP234" s="63" t="n"/>
      <c r="CQ234" s="62" t="n"/>
      <c r="CR234" s="2973" t="n"/>
      <c r="CS234" s="2973" t="n"/>
      <c r="CT234" s="2973" t="n"/>
      <c r="CU234" s="2973" t="n"/>
      <c r="CV234" s="2973" t="n"/>
      <c r="CW234" s="2973" t="n"/>
      <c r="CZ234" s="2973" t="n"/>
      <c r="DA234" s="2973" t="n"/>
      <c r="DB234" s="2973" t="n"/>
      <c r="DC234" s="2973" t="n"/>
      <c r="DD234" s="2973" t="n"/>
      <c r="DE234" s="62" t="n"/>
      <c r="DF234" s="62" t="n"/>
      <c r="DG234" s="62" t="n"/>
      <c r="DH234" s="62" t="n"/>
      <c r="DI234" s="323" t="n"/>
      <c r="DJ234" s="2949" t="n"/>
    </row>
    <row customFormat="1" customHeight="1" ht="13" r="235" s="2980">
      <c r="H235" s="2989" t="n"/>
      <c r="J235" s="2989" t="n"/>
      <c r="N235" s="63" t="n"/>
      <c r="T235" s="2989" t="n"/>
      <c r="AB235" s="62" t="n"/>
      <c r="AC235" s="62" t="n"/>
      <c r="AD235" s="62" t="n"/>
      <c r="AE235" s="62" t="n"/>
      <c r="AF235" s="62" t="n"/>
      <c r="AG235" s="62" t="n"/>
      <c r="AH235" s="62" t="n"/>
      <c r="AI235" s="62" t="n"/>
      <c r="AJ235" s="62" t="n"/>
      <c r="AK235" s="62" t="n"/>
      <c r="AL235" s="62" t="n"/>
      <c r="AM235" s="62" t="n"/>
      <c r="AN235" s="62" t="n"/>
      <c r="AO235" s="62" t="n"/>
      <c r="AP235" s="62" t="n"/>
      <c r="AQ235" s="62" t="n"/>
      <c r="AR235" s="62" t="n"/>
      <c r="AS235" s="62" t="n"/>
      <c r="AT235" s="62" t="n"/>
      <c r="AU235" s="2949" t="n"/>
      <c r="AV235" s="62" t="n"/>
      <c r="AW235" s="62" t="n"/>
      <c r="AX235" s="62" t="n"/>
      <c r="AY235" s="62" t="n"/>
      <c r="AZ235" s="62" t="n"/>
      <c r="BA235" s="62" t="n"/>
      <c r="BB235" s="62" t="n"/>
      <c r="BC235" s="62" t="n"/>
      <c r="BD235" s="62" t="n"/>
      <c r="BE235" s="62" t="n"/>
      <c r="BF235" s="62" t="n"/>
      <c r="BG235" s="62" t="n"/>
      <c r="BH235" s="62" t="n"/>
      <c r="BI235" s="62" t="n"/>
      <c r="BJ235" s="62" t="n"/>
      <c r="BK235" s="2949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  <c r="CA235" s="62" t="n"/>
      <c r="CB235" s="62" t="n"/>
      <c r="CC235" s="62" t="n"/>
      <c r="CD235" s="62" t="n"/>
      <c r="CE235" s="62" t="n"/>
      <c r="CF235" s="62" t="n"/>
      <c r="CG235" s="62" t="n"/>
      <c r="CH235" s="62" t="n"/>
      <c r="CI235" s="62" t="n"/>
      <c r="CJ235" s="2981" t="n"/>
      <c r="CM235" s="62" t="n"/>
      <c r="CN235" s="62" t="n"/>
      <c r="CO235" s="62" t="n"/>
      <c r="CP235" s="63" t="n"/>
      <c r="CQ235" s="62" t="n"/>
      <c r="CR235" s="2973" t="n"/>
      <c r="CS235" s="2973" t="n"/>
      <c r="CT235" s="2973" t="n"/>
      <c r="CU235" s="2973" t="n"/>
      <c r="CV235" s="2973" t="n"/>
      <c r="CW235" s="2973" t="n"/>
      <c r="CZ235" s="2973" t="n"/>
      <c r="DA235" s="2973" t="n"/>
      <c r="DB235" s="2973" t="n"/>
      <c r="DC235" s="2973" t="n"/>
      <c r="DD235" s="2973" t="n"/>
      <c r="DE235" s="62" t="n"/>
      <c r="DF235" s="62" t="n"/>
      <c r="DG235" s="62" t="n"/>
      <c r="DH235" s="62" t="n"/>
      <c r="DI235" s="323" t="n"/>
      <c r="DJ235" s="2949" t="n"/>
    </row>
    <row customFormat="1" customHeight="1" ht="13" r="236" s="2980">
      <c r="H236" s="2989" t="n"/>
      <c r="J236" s="2989" t="n"/>
      <c r="N236" s="63" t="n"/>
      <c r="T236" s="2989" t="n"/>
      <c r="AB236" s="62" t="n"/>
      <c r="AC236" s="62" t="n"/>
      <c r="AD236" s="62" t="n"/>
      <c r="AE236" s="62" t="n"/>
      <c r="AF236" s="62" t="n"/>
      <c r="AG236" s="62" t="n"/>
      <c r="AH236" s="62" t="n"/>
      <c r="AI236" s="62" t="n"/>
      <c r="AJ236" s="62" t="n"/>
      <c r="AK236" s="62" t="n"/>
      <c r="AL236" s="62" t="n"/>
      <c r="AM236" s="62" t="n"/>
      <c r="AN236" s="62" t="n"/>
      <c r="AO236" s="62" t="n"/>
      <c r="AP236" s="62" t="n"/>
      <c r="AQ236" s="62" t="n"/>
      <c r="AR236" s="62" t="n"/>
      <c r="AS236" s="62" t="n"/>
      <c r="AT236" s="62" t="n"/>
      <c r="AU236" s="2949" t="n"/>
      <c r="AV236" s="62" t="n"/>
      <c r="AW236" s="62" t="n"/>
      <c r="AX236" s="62" t="n"/>
      <c r="AY236" s="62" t="n"/>
      <c r="AZ236" s="62" t="n"/>
      <c r="BA236" s="62" t="n"/>
      <c r="BB236" s="62" t="n"/>
      <c r="BC236" s="62" t="n"/>
      <c r="BD236" s="62" t="n"/>
      <c r="BE236" s="62" t="n"/>
      <c r="BF236" s="62" t="n"/>
      <c r="BG236" s="62" t="n"/>
      <c r="BH236" s="62" t="n"/>
      <c r="BI236" s="62" t="n"/>
      <c r="BJ236" s="62" t="n"/>
      <c r="BK236" s="2949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  <c r="CA236" s="62" t="n"/>
      <c r="CB236" s="62" t="n"/>
      <c r="CC236" s="62" t="n"/>
      <c r="CD236" s="62" t="n"/>
      <c r="CE236" s="62" t="n"/>
      <c r="CF236" s="62" t="n"/>
      <c r="CG236" s="62" t="n"/>
      <c r="CH236" s="62" t="n"/>
      <c r="CI236" s="62" t="n"/>
      <c r="CJ236" s="2981" t="n"/>
      <c r="CM236" s="62" t="n"/>
      <c r="CN236" s="62" t="n"/>
      <c r="CO236" s="62" t="n"/>
      <c r="CP236" s="63" t="n"/>
      <c r="CQ236" s="62" t="n"/>
      <c r="CR236" s="2973" t="n"/>
      <c r="CS236" s="2973" t="n"/>
      <c r="CT236" s="2973" t="n"/>
      <c r="CU236" s="2973" t="n"/>
      <c r="CV236" s="2973" t="n"/>
      <c r="CW236" s="2973" t="n"/>
      <c r="CZ236" s="2973" t="n"/>
      <c r="DA236" s="2973" t="n"/>
      <c r="DB236" s="2973" t="n"/>
      <c r="DC236" s="2973" t="n"/>
      <c r="DD236" s="2973" t="n"/>
      <c r="DE236" s="62" t="n"/>
      <c r="DF236" s="62" t="n"/>
      <c r="DG236" s="62" t="n"/>
      <c r="DH236" s="62" t="n"/>
      <c r="DI236" s="323" t="n"/>
      <c r="DJ236" s="2949" t="n"/>
    </row>
    <row customFormat="1" customHeight="1" ht="13" r="237" s="2980">
      <c r="H237" s="2989" t="n"/>
      <c r="J237" s="2989" t="n"/>
      <c r="N237" s="63" t="n"/>
      <c r="T237" s="2989" t="n"/>
      <c r="AB237" s="62" t="n"/>
      <c r="AC237" s="62" t="n"/>
      <c r="AD237" s="62" t="n"/>
      <c r="AE237" s="62" t="n"/>
      <c r="AF237" s="62" t="n"/>
      <c r="AG237" s="62" t="n"/>
      <c r="AH237" s="62" t="n"/>
      <c r="AI237" s="62" t="n"/>
      <c r="AJ237" s="62" t="n"/>
      <c r="AK237" s="62" t="n"/>
      <c r="AL237" s="62" t="n"/>
      <c r="AM237" s="62" t="n"/>
      <c r="AN237" s="62" t="n"/>
      <c r="AO237" s="62" t="n"/>
      <c r="AP237" s="62" t="n"/>
      <c r="AQ237" s="62" t="n"/>
      <c r="AR237" s="62" t="n"/>
      <c r="AS237" s="62" t="n"/>
      <c r="AT237" s="62" t="n"/>
      <c r="AU237" s="2949" t="n"/>
      <c r="AV237" s="62" t="n"/>
      <c r="AW237" s="62" t="n"/>
      <c r="AX237" s="62" t="n"/>
      <c r="AY237" s="62" t="n"/>
      <c r="AZ237" s="62" t="n"/>
      <c r="BA237" s="62" t="n"/>
      <c r="BB237" s="62" t="n"/>
      <c r="BC237" s="62" t="n"/>
      <c r="BD237" s="62" t="n"/>
      <c r="BE237" s="62" t="n"/>
      <c r="BF237" s="62" t="n"/>
      <c r="BG237" s="62" t="n"/>
      <c r="BH237" s="62" t="n"/>
      <c r="BI237" s="62" t="n"/>
      <c r="BJ237" s="62" t="n"/>
      <c r="BK237" s="2949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  <c r="CA237" s="62" t="n"/>
      <c r="CB237" s="62" t="n"/>
      <c r="CC237" s="62" t="n"/>
      <c r="CD237" s="62" t="n"/>
      <c r="CE237" s="62" t="n"/>
      <c r="CF237" s="62" t="n"/>
      <c r="CG237" s="62" t="n"/>
      <c r="CH237" s="62" t="n"/>
      <c r="CI237" s="62" t="n"/>
      <c r="CJ237" s="2981" t="n"/>
      <c r="CM237" s="62" t="n"/>
      <c r="CN237" s="62" t="n"/>
      <c r="CO237" s="62" t="n"/>
      <c r="CP237" s="63" t="n"/>
      <c r="CQ237" s="62" t="n"/>
      <c r="CR237" s="2973" t="n"/>
      <c r="CS237" s="2973" t="n"/>
      <c r="CT237" s="2973" t="n"/>
      <c r="CU237" s="2973" t="n"/>
      <c r="CV237" s="2973" t="n"/>
      <c r="CW237" s="2973" t="n"/>
      <c r="CZ237" s="2973" t="n"/>
      <c r="DA237" s="2973" t="n"/>
      <c r="DB237" s="2973" t="n"/>
      <c r="DC237" s="2973" t="n"/>
      <c r="DD237" s="2973" t="n"/>
      <c r="DE237" s="62" t="n"/>
      <c r="DF237" s="62" t="n"/>
      <c r="DG237" s="62" t="n"/>
      <c r="DH237" s="62" t="n"/>
      <c r="DI237" s="323" t="n"/>
      <c r="DJ237" s="2949" t="n"/>
    </row>
    <row customFormat="1" customHeight="1" ht="13" r="238" s="2980">
      <c r="H238" s="2989" t="n"/>
      <c r="J238" s="2989" t="n"/>
      <c r="N238" s="63" t="n"/>
      <c r="T238" s="2989" t="n"/>
      <c r="AB238" s="62" t="n"/>
      <c r="AC238" s="62" t="n"/>
      <c r="AD238" s="62" t="n"/>
      <c r="AE238" s="62" t="n"/>
      <c r="AF238" s="62" t="n"/>
      <c r="AG238" s="62" t="n"/>
      <c r="AH238" s="62" t="n"/>
      <c r="AI238" s="62" t="n"/>
      <c r="AJ238" s="62" t="n"/>
      <c r="AK238" s="62" t="n"/>
      <c r="AL238" s="62" t="n"/>
      <c r="AM238" s="62" t="n"/>
      <c r="AN238" s="62" t="n"/>
      <c r="AO238" s="62" t="n"/>
      <c r="AP238" s="62" t="n"/>
      <c r="AQ238" s="62" t="n"/>
      <c r="AR238" s="62" t="n"/>
      <c r="AS238" s="62" t="n"/>
      <c r="AT238" s="62" t="n"/>
      <c r="AU238" s="2949" t="n"/>
      <c r="AV238" s="62" t="n"/>
      <c r="AW238" s="62" t="n"/>
      <c r="AX238" s="62" t="n"/>
      <c r="AY238" s="62" t="n"/>
      <c r="AZ238" s="62" t="n"/>
      <c r="BA238" s="62" t="n"/>
      <c r="BB238" s="62" t="n"/>
      <c r="BC238" s="62" t="n"/>
      <c r="BD238" s="62" t="n"/>
      <c r="BE238" s="62" t="n"/>
      <c r="BF238" s="62" t="n"/>
      <c r="BG238" s="62" t="n"/>
      <c r="BH238" s="62" t="n"/>
      <c r="BI238" s="62" t="n"/>
      <c r="BJ238" s="62" t="n"/>
      <c r="BK238" s="2949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  <c r="CA238" s="62" t="n"/>
      <c r="CB238" s="62" t="n"/>
      <c r="CC238" s="62" t="n"/>
      <c r="CD238" s="62" t="n"/>
      <c r="CE238" s="62" t="n"/>
      <c r="CF238" s="62" t="n"/>
      <c r="CG238" s="62" t="n"/>
      <c r="CH238" s="62" t="n"/>
      <c r="CI238" s="62" t="n"/>
      <c r="CJ238" s="2981" t="n"/>
      <c r="CM238" s="62" t="n"/>
      <c r="CN238" s="62" t="n"/>
      <c r="CO238" s="62" t="n"/>
      <c r="CP238" s="63" t="n"/>
      <c r="CQ238" s="62" t="n"/>
      <c r="CR238" s="2973" t="n"/>
      <c r="CS238" s="2973" t="n"/>
      <c r="CT238" s="2973" t="n"/>
      <c r="CU238" s="2973" t="n"/>
      <c r="CV238" s="2973" t="n"/>
      <c r="CW238" s="2973" t="n"/>
      <c r="CZ238" s="2973" t="n"/>
      <c r="DA238" s="2973" t="n"/>
      <c r="DB238" s="2973" t="n"/>
      <c r="DC238" s="2973" t="n"/>
      <c r="DD238" s="2973" t="n"/>
      <c r="DE238" s="62" t="n"/>
      <c r="DF238" s="62" t="n"/>
      <c r="DG238" s="62" t="n"/>
      <c r="DH238" s="62" t="n"/>
      <c r="DI238" s="323" t="n"/>
      <c r="DJ238" s="2949" t="n"/>
    </row>
    <row customFormat="1" customHeight="1" ht="13" r="239" s="2980">
      <c r="H239" s="2989" t="n"/>
      <c r="J239" s="2989" t="n"/>
      <c r="N239" s="63" t="n"/>
      <c r="T239" s="2989" t="n"/>
      <c r="AB239" s="62" t="n"/>
      <c r="AC239" s="62" t="n"/>
      <c r="AD239" s="62" t="n"/>
      <c r="AE239" s="62" t="n"/>
      <c r="AF239" s="62" t="n"/>
      <c r="AG239" s="62" t="n"/>
      <c r="AH239" s="62" t="n"/>
      <c r="AI239" s="62" t="n"/>
      <c r="AJ239" s="62" t="n"/>
      <c r="AK239" s="62" t="n"/>
      <c r="AL239" s="62" t="n"/>
      <c r="AM239" s="62" t="n"/>
      <c r="AN239" s="62" t="n"/>
      <c r="AO239" s="62" t="n"/>
      <c r="AP239" s="62" t="n"/>
      <c r="AQ239" s="62" t="n"/>
      <c r="AR239" s="62" t="n"/>
      <c r="AS239" s="62" t="n"/>
      <c r="AT239" s="62" t="n"/>
      <c r="AU239" s="2949" t="n"/>
      <c r="AV239" s="62" t="n"/>
      <c r="AW239" s="62" t="n"/>
      <c r="AX239" s="62" t="n"/>
      <c r="AY239" s="62" t="n"/>
      <c r="AZ239" s="62" t="n"/>
      <c r="BA239" s="62" t="n"/>
      <c r="BB239" s="62" t="n"/>
      <c r="BC239" s="62" t="n"/>
      <c r="BD239" s="62" t="n"/>
      <c r="BE239" s="62" t="n"/>
      <c r="BF239" s="62" t="n"/>
      <c r="BG239" s="62" t="n"/>
      <c r="BH239" s="62" t="n"/>
      <c r="BI239" s="62" t="n"/>
      <c r="BJ239" s="62" t="n"/>
      <c r="BK239" s="2949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  <c r="CA239" s="62" t="n"/>
      <c r="CB239" s="62" t="n"/>
      <c r="CC239" s="62" t="n"/>
      <c r="CD239" s="62" t="n"/>
      <c r="CE239" s="62" t="n"/>
      <c r="CF239" s="62" t="n"/>
      <c r="CG239" s="62" t="n"/>
      <c r="CH239" s="62" t="n"/>
      <c r="CI239" s="62" t="n"/>
      <c r="CJ239" s="2981" t="n"/>
      <c r="CM239" s="62" t="n"/>
      <c r="CN239" s="62" t="n"/>
      <c r="CO239" s="62" t="n"/>
      <c r="CP239" s="63" t="n"/>
      <c r="CQ239" s="62" t="n"/>
      <c r="CR239" s="2973" t="n"/>
      <c r="CS239" s="2973" t="n"/>
      <c r="CT239" s="2973" t="n"/>
      <c r="CU239" s="2973" t="n"/>
      <c r="CV239" s="2973" t="n"/>
      <c r="CW239" s="2973" t="n"/>
      <c r="CZ239" s="2973" t="n"/>
      <c r="DA239" s="2973" t="n"/>
      <c r="DB239" s="2973" t="n"/>
      <c r="DC239" s="2973" t="n"/>
      <c r="DD239" s="2973" t="n"/>
      <c r="DE239" s="62" t="n"/>
      <c r="DF239" s="62" t="n"/>
      <c r="DG239" s="62" t="n"/>
      <c r="DH239" s="62" t="n"/>
      <c r="DI239" s="323" t="n"/>
      <c r="DJ239" s="2949" t="n"/>
    </row>
    <row customFormat="1" customHeight="1" ht="13" r="240" s="2980">
      <c r="H240" s="2989" t="n"/>
      <c r="J240" s="2989" t="n"/>
      <c r="N240" s="63" t="n"/>
      <c r="T240" s="2989" t="n"/>
      <c r="AB240" s="62" t="n"/>
      <c r="AC240" s="62" t="n"/>
      <c r="AD240" s="62" t="n"/>
      <c r="AE240" s="62" t="n"/>
      <c r="AF240" s="62" t="n"/>
      <c r="AG240" s="62" t="n"/>
      <c r="AH240" s="62" t="n"/>
      <c r="AI240" s="62" t="n"/>
      <c r="AJ240" s="62" t="n"/>
      <c r="AK240" s="62" t="n"/>
      <c r="AL240" s="62" t="n"/>
      <c r="AM240" s="62" t="n"/>
      <c r="AN240" s="62" t="n"/>
      <c r="AO240" s="62" t="n"/>
      <c r="AP240" s="62" t="n"/>
      <c r="AQ240" s="62" t="n"/>
      <c r="AR240" s="62" t="n"/>
      <c r="AS240" s="62" t="n"/>
      <c r="AT240" s="62" t="n"/>
      <c r="AU240" s="2949" t="n"/>
      <c r="AV240" s="62" t="n"/>
      <c r="AW240" s="62" t="n"/>
      <c r="AX240" s="62" t="n"/>
      <c r="AY240" s="62" t="n"/>
      <c r="AZ240" s="62" t="n"/>
      <c r="BA240" s="62" t="n"/>
      <c r="BB240" s="62" t="n"/>
      <c r="BC240" s="62" t="n"/>
      <c r="BD240" s="62" t="n"/>
      <c r="BE240" s="62" t="n"/>
      <c r="BF240" s="62" t="n"/>
      <c r="BG240" s="62" t="n"/>
      <c r="BH240" s="62" t="n"/>
      <c r="BI240" s="62" t="n"/>
      <c r="BJ240" s="62" t="n"/>
      <c r="BK240" s="2949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  <c r="CA240" s="62" t="n"/>
      <c r="CB240" s="62" t="n"/>
      <c r="CC240" s="62" t="n"/>
      <c r="CD240" s="62" t="n"/>
      <c r="CE240" s="62" t="n"/>
      <c r="CF240" s="62" t="n"/>
      <c r="CG240" s="62" t="n"/>
      <c r="CH240" s="62" t="n"/>
      <c r="CI240" s="62" t="n"/>
      <c r="CJ240" s="2981" t="n"/>
      <c r="CM240" s="62" t="n"/>
      <c r="CN240" s="62" t="n"/>
      <c r="CO240" s="62" t="n"/>
      <c r="CP240" s="63" t="n"/>
      <c r="CQ240" s="62" t="n"/>
      <c r="CR240" s="2973" t="n"/>
      <c r="CS240" s="2973" t="n"/>
      <c r="CT240" s="2973" t="n"/>
      <c r="CU240" s="2973" t="n"/>
      <c r="CV240" s="2973" t="n"/>
      <c r="CW240" s="2973" t="n"/>
      <c r="CZ240" s="2973" t="n"/>
      <c r="DA240" s="2973" t="n"/>
      <c r="DB240" s="2973" t="n"/>
      <c r="DC240" s="2973" t="n"/>
      <c r="DD240" s="2973" t="n"/>
      <c r="DE240" s="62" t="n"/>
      <c r="DF240" s="62" t="n"/>
      <c r="DG240" s="62" t="n"/>
      <c r="DH240" s="62" t="n"/>
      <c r="DI240" s="323" t="n"/>
      <c r="DJ240" s="2949" t="n"/>
    </row>
    <row customFormat="1" customHeight="1" ht="13" r="241" s="2980">
      <c r="H241" s="2989" t="n"/>
      <c r="J241" s="2989" t="n"/>
      <c r="N241" s="63" t="n"/>
      <c r="T241" s="2989" t="n"/>
      <c r="AB241" s="62" t="n"/>
      <c r="AC241" s="62" t="n"/>
      <c r="AD241" s="62" t="n"/>
      <c r="AE241" s="62" t="n"/>
      <c r="AF241" s="62" t="n"/>
      <c r="AG241" s="62" t="n"/>
      <c r="AH241" s="62" t="n"/>
      <c r="AI241" s="62" t="n"/>
      <c r="AJ241" s="62" t="n"/>
      <c r="AK241" s="62" t="n"/>
      <c r="AL241" s="62" t="n"/>
      <c r="AM241" s="62" t="n"/>
      <c r="AN241" s="62" t="n"/>
      <c r="AO241" s="62" t="n"/>
      <c r="AP241" s="62" t="n"/>
      <c r="AQ241" s="62" t="n"/>
      <c r="AR241" s="62" t="n"/>
      <c r="AS241" s="62" t="n"/>
      <c r="AT241" s="62" t="n"/>
      <c r="AU241" s="2949" t="n"/>
      <c r="AV241" s="62" t="n"/>
      <c r="AW241" s="62" t="n"/>
      <c r="AX241" s="62" t="n"/>
      <c r="AY241" s="62" t="n"/>
      <c r="AZ241" s="62" t="n"/>
      <c r="BA241" s="62" t="n"/>
      <c r="BB241" s="62" t="n"/>
      <c r="BC241" s="62" t="n"/>
      <c r="BD241" s="62" t="n"/>
      <c r="BE241" s="62" t="n"/>
      <c r="BF241" s="62" t="n"/>
      <c r="BG241" s="62" t="n"/>
      <c r="BH241" s="62" t="n"/>
      <c r="BI241" s="62" t="n"/>
      <c r="BJ241" s="62" t="n"/>
      <c r="BK241" s="2949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  <c r="CA241" s="62" t="n"/>
      <c r="CB241" s="62" t="n"/>
      <c r="CC241" s="62" t="n"/>
      <c r="CD241" s="62" t="n"/>
      <c r="CE241" s="62" t="n"/>
      <c r="CF241" s="62" t="n"/>
      <c r="CG241" s="62" t="n"/>
      <c r="CH241" s="62" t="n"/>
      <c r="CI241" s="62" t="n"/>
      <c r="CJ241" s="2981" t="n"/>
      <c r="CM241" s="62" t="n"/>
      <c r="CN241" s="62" t="n"/>
      <c r="CO241" s="62" t="n"/>
      <c r="CP241" s="63" t="n"/>
      <c r="CQ241" s="62" t="n"/>
      <c r="CR241" s="2973" t="n"/>
      <c r="CS241" s="2973" t="n"/>
      <c r="CT241" s="2973" t="n"/>
      <c r="CU241" s="2973" t="n"/>
      <c r="CV241" s="2973" t="n"/>
      <c r="CW241" s="2973" t="n"/>
      <c r="CZ241" s="2973" t="n"/>
      <c r="DA241" s="2973" t="n"/>
      <c r="DB241" s="2973" t="n"/>
      <c r="DC241" s="2973" t="n"/>
      <c r="DD241" s="2973" t="n"/>
      <c r="DE241" s="62" t="n"/>
      <c r="DF241" s="62" t="n"/>
      <c r="DG241" s="62" t="n"/>
      <c r="DH241" s="62" t="n"/>
      <c r="DI241" s="323" t="n"/>
      <c r="DJ241" s="2949" t="n"/>
    </row>
    <row customFormat="1" customHeight="1" ht="13" r="242" s="2980">
      <c r="H242" s="2989" t="n"/>
      <c r="J242" s="2989" t="n"/>
      <c r="N242" s="63" t="n"/>
      <c r="T242" s="2989" t="n"/>
      <c r="AB242" s="62" t="n"/>
      <c r="AC242" s="62" t="n"/>
      <c r="AD242" s="62" t="n"/>
      <c r="AE242" s="62" t="n"/>
      <c r="AF242" s="62" t="n"/>
      <c r="AG242" s="62" t="n"/>
      <c r="AH242" s="62" t="n"/>
      <c r="AI242" s="62" t="n"/>
      <c r="AJ242" s="62" t="n"/>
      <c r="AK242" s="62" t="n"/>
      <c r="AL242" s="62" t="n"/>
      <c r="AM242" s="62" t="n"/>
      <c r="AN242" s="62" t="n"/>
      <c r="AO242" s="62" t="n"/>
      <c r="AP242" s="62" t="n"/>
      <c r="AQ242" s="62" t="n"/>
      <c r="AR242" s="62" t="n"/>
      <c r="AS242" s="62" t="n"/>
      <c r="AT242" s="62" t="n"/>
      <c r="AU242" s="2949" t="n"/>
      <c r="AV242" s="62" t="n"/>
      <c r="AW242" s="62" t="n"/>
      <c r="AX242" s="62" t="n"/>
      <c r="AY242" s="62" t="n"/>
      <c r="AZ242" s="62" t="n"/>
      <c r="BA242" s="62" t="n"/>
      <c r="BB242" s="62" t="n"/>
      <c r="BC242" s="62" t="n"/>
      <c r="BD242" s="62" t="n"/>
      <c r="BE242" s="62" t="n"/>
      <c r="BF242" s="62" t="n"/>
      <c r="BG242" s="62" t="n"/>
      <c r="BH242" s="62" t="n"/>
      <c r="BI242" s="62" t="n"/>
      <c r="BJ242" s="62" t="n"/>
      <c r="BK242" s="2949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  <c r="CA242" s="62" t="n"/>
      <c r="CB242" s="62" t="n"/>
      <c r="CC242" s="62" t="n"/>
      <c r="CD242" s="62" t="n"/>
      <c r="CE242" s="62" t="n"/>
      <c r="CF242" s="62" t="n"/>
      <c r="CG242" s="62" t="n"/>
      <c r="CH242" s="62" t="n"/>
      <c r="CI242" s="62" t="n"/>
      <c r="CJ242" s="2981" t="n"/>
      <c r="CM242" s="62" t="n"/>
      <c r="CN242" s="62" t="n"/>
      <c r="CO242" s="62" t="n"/>
      <c r="CP242" s="63" t="n"/>
      <c r="CQ242" s="62" t="n"/>
      <c r="CR242" s="2973" t="n"/>
      <c r="CS242" s="2973" t="n"/>
      <c r="CT242" s="2973" t="n"/>
      <c r="CU242" s="2973" t="n"/>
      <c r="CV242" s="2973" t="n"/>
      <c r="CW242" s="2973" t="n"/>
      <c r="CZ242" s="2973" t="n"/>
      <c r="DA242" s="2973" t="n"/>
      <c r="DB242" s="2973" t="n"/>
      <c r="DC242" s="2973" t="n"/>
      <c r="DD242" s="2973" t="n"/>
      <c r="DE242" s="62" t="n"/>
      <c r="DF242" s="62" t="n"/>
      <c r="DG242" s="62" t="n"/>
      <c r="DH242" s="62" t="n"/>
      <c r="DI242" s="323" t="n"/>
      <c r="DJ242" s="2949" t="n"/>
    </row>
    <row customFormat="1" customHeight="1" ht="13" r="243" s="2980">
      <c r="H243" s="2989" t="n"/>
      <c r="J243" s="2989" t="n"/>
      <c r="N243" s="63" t="n"/>
      <c r="T243" s="2989" t="n"/>
      <c r="AB243" s="62" t="n"/>
      <c r="AC243" s="62" t="n"/>
      <c r="AD243" s="62" t="n"/>
      <c r="AE243" s="62" t="n"/>
      <c r="AF243" s="62" t="n"/>
      <c r="AG243" s="62" t="n"/>
      <c r="AH243" s="62" t="n"/>
      <c r="AI243" s="62" t="n"/>
      <c r="AJ243" s="62" t="n"/>
      <c r="AK243" s="62" t="n"/>
      <c r="AL243" s="62" t="n"/>
      <c r="AM243" s="62" t="n"/>
      <c r="AN243" s="62" t="n"/>
      <c r="AO243" s="62" t="n"/>
      <c r="AP243" s="62" t="n"/>
      <c r="AQ243" s="62" t="n"/>
      <c r="AR243" s="62" t="n"/>
      <c r="AS243" s="62" t="n"/>
      <c r="AT243" s="62" t="n"/>
      <c r="AU243" s="2949" t="n"/>
      <c r="AV243" s="62" t="n"/>
      <c r="AW243" s="62" t="n"/>
      <c r="AX243" s="62" t="n"/>
      <c r="AY243" s="62" t="n"/>
      <c r="AZ243" s="62" t="n"/>
      <c r="BA243" s="62" t="n"/>
      <c r="BB243" s="62" t="n"/>
      <c r="BC243" s="62" t="n"/>
      <c r="BD243" s="62" t="n"/>
      <c r="BE243" s="62" t="n"/>
      <c r="BF243" s="62" t="n"/>
      <c r="BG243" s="62" t="n"/>
      <c r="BH243" s="62" t="n"/>
      <c r="BI243" s="62" t="n"/>
      <c r="BJ243" s="62" t="n"/>
      <c r="BK243" s="2949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  <c r="CA243" s="62" t="n"/>
      <c r="CB243" s="62" t="n"/>
      <c r="CC243" s="62" t="n"/>
      <c r="CD243" s="62" t="n"/>
      <c r="CE243" s="62" t="n"/>
      <c r="CF243" s="62" t="n"/>
      <c r="CG243" s="62" t="n"/>
      <c r="CH243" s="62" t="n"/>
      <c r="CI243" s="62" t="n"/>
      <c r="CJ243" s="2981" t="n"/>
      <c r="CM243" s="62" t="n"/>
      <c r="CN243" s="62" t="n"/>
      <c r="CO243" s="62" t="n"/>
      <c r="CP243" s="63" t="n"/>
      <c r="CQ243" s="62" t="n"/>
      <c r="CR243" s="2973" t="n"/>
      <c r="CS243" s="2973" t="n"/>
      <c r="CT243" s="2973" t="n"/>
      <c r="CU243" s="2973" t="n"/>
      <c r="CV243" s="2973" t="n"/>
      <c r="CW243" s="2973" t="n"/>
      <c r="CZ243" s="2973" t="n"/>
      <c r="DA243" s="2973" t="n"/>
      <c r="DB243" s="2973" t="n"/>
      <c r="DC243" s="2973" t="n"/>
      <c r="DD243" s="2973" t="n"/>
      <c r="DE243" s="62" t="n"/>
      <c r="DF243" s="62" t="n"/>
      <c r="DG243" s="62" t="n"/>
      <c r="DH243" s="62" t="n"/>
      <c r="DI243" s="323" t="n"/>
      <c r="DJ243" s="2949" t="n"/>
    </row>
    <row customFormat="1" customHeight="1" ht="13" r="244" s="2980">
      <c r="H244" s="2989" t="n"/>
      <c r="J244" s="2989" t="n"/>
      <c r="N244" s="63" t="n"/>
      <c r="T244" s="2989" t="n"/>
      <c r="AB244" s="62" t="n"/>
      <c r="AC244" s="62" t="n"/>
      <c r="AD244" s="62" t="n"/>
      <c r="AE244" s="62" t="n"/>
      <c r="AF244" s="62" t="n"/>
      <c r="AG244" s="62" t="n"/>
      <c r="AH244" s="62" t="n"/>
      <c r="AI244" s="62" t="n"/>
      <c r="AJ244" s="62" t="n"/>
      <c r="AK244" s="62" t="n"/>
      <c r="AL244" s="62" t="n"/>
      <c r="AM244" s="62" t="n"/>
      <c r="AN244" s="62" t="n"/>
      <c r="AO244" s="62" t="n"/>
      <c r="AP244" s="62" t="n"/>
      <c r="AQ244" s="62" t="n"/>
      <c r="AR244" s="62" t="n"/>
      <c r="AS244" s="62" t="n"/>
      <c r="AT244" s="62" t="n"/>
      <c r="AU244" s="2949" t="n"/>
      <c r="AV244" s="62" t="n"/>
      <c r="AW244" s="62" t="n"/>
      <c r="AX244" s="62" t="n"/>
      <c r="AY244" s="62" t="n"/>
      <c r="AZ244" s="62" t="n"/>
      <c r="BA244" s="62" t="n"/>
      <c r="BB244" s="62" t="n"/>
      <c r="BC244" s="62" t="n"/>
      <c r="BD244" s="62" t="n"/>
      <c r="BE244" s="62" t="n"/>
      <c r="BF244" s="62" t="n"/>
      <c r="BG244" s="62" t="n"/>
      <c r="BH244" s="62" t="n"/>
      <c r="BI244" s="62" t="n"/>
      <c r="BJ244" s="62" t="n"/>
      <c r="BK244" s="2949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  <c r="CA244" s="62" t="n"/>
      <c r="CB244" s="62" t="n"/>
      <c r="CC244" s="62" t="n"/>
      <c r="CD244" s="62" t="n"/>
      <c r="CE244" s="62" t="n"/>
      <c r="CF244" s="62" t="n"/>
      <c r="CG244" s="62" t="n"/>
      <c r="CH244" s="62" t="n"/>
      <c r="CI244" s="62" t="n"/>
      <c r="CJ244" s="2981" t="n"/>
      <c r="CM244" s="62" t="n"/>
      <c r="CN244" s="62" t="n"/>
      <c r="CO244" s="62" t="n"/>
      <c r="CP244" s="63" t="n"/>
      <c r="CQ244" s="62" t="n"/>
      <c r="CR244" s="2973" t="n"/>
      <c r="CS244" s="2973" t="n"/>
      <c r="CT244" s="2973" t="n"/>
      <c r="CU244" s="2973" t="n"/>
      <c r="CV244" s="2973" t="n"/>
      <c r="CW244" s="2973" t="n"/>
      <c r="CZ244" s="2973" t="n"/>
      <c r="DA244" s="2973" t="n"/>
      <c r="DB244" s="2973" t="n"/>
      <c r="DC244" s="2973" t="n"/>
      <c r="DD244" s="2973" t="n"/>
      <c r="DE244" s="62" t="n"/>
      <c r="DF244" s="62" t="n"/>
      <c r="DG244" s="62" t="n"/>
      <c r="DH244" s="62" t="n"/>
      <c r="DI244" s="323" t="n"/>
      <c r="DJ244" s="2949" t="n"/>
    </row>
    <row customFormat="1" customHeight="1" ht="13" r="245" s="2980">
      <c r="H245" s="2989" t="n"/>
      <c r="J245" s="2989" t="n"/>
      <c r="N245" s="63" t="n"/>
      <c r="T245" s="2989" t="n"/>
      <c r="AB245" s="62" t="n"/>
      <c r="AC245" s="62" t="n"/>
      <c r="AD245" s="62" t="n"/>
      <c r="AE245" s="62" t="n"/>
      <c r="AF245" s="62" t="n"/>
      <c r="AG245" s="62" t="n"/>
      <c r="AH245" s="62" t="n"/>
      <c r="AI245" s="62" t="n"/>
      <c r="AJ245" s="62" t="n"/>
      <c r="AK245" s="62" t="n"/>
      <c r="AL245" s="62" t="n"/>
      <c r="AM245" s="62" t="n"/>
      <c r="AN245" s="62" t="n"/>
      <c r="AO245" s="62" t="n"/>
      <c r="AP245" s="62" t="n"/>
      <c r="AQ245" s="62" t="n"/>
      <c r="AR245" s="62" t="n"/>
      <c r="AS245" s="62" t="n"/>
      <c r="AT245" s="62" t="n"/>
      <c r="AU245" s="2949" t="n"/>
      <c r="AV245" s="62" t="n"/>
      <c r="AW245" s="62" t="n"/>
      <c r="AX245" s="62" t="n"/>
      <c r="AY245" s="62" t="n"/>
      <c r="AZ245" s="62" t="n"/>
      <c r="BA245" s="62" t="n"/>
      <c r="BB245" s="62" t="n"/>
      <c r="BC245" s="62" t="n"/>
      <c r="BD245" s="62" t="n"/>
      <c r="BE245" s="62" t="n"/>
      <c r="BF245" s="62" t="n"/>
      <c r="BG245" s="62" t="n"/>
      <c r="BH245" s="62" t="n"/>
      <c r="BI245" s="62" t="n"/>
      <c r="BJ245" s="62" t="n"/>
      <c r="BK245" s="2949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  <c r="CA245" s="62" t="n"/>
      <c r="CB245" s="62" t="n"/>
      <c r="CC245" s="62" t="n"/>
      <c r="CD245" s="62" t="n"/>
      <c r="CE245" s="62" t="n"/>
      <c r="CF245" s="62" t="n"/>
      <c r="CG245" s="62" t="n"/>
      <c r="CH245" s="62" t="n"/>
      <c r="CI245" s="62" t="n"/>
      <c r="CJ245" s="2981" t="n"/>
      <c r="CM245" s="62" t="n"/>
      <c r="CN245" s="62" t="n"/>
      <c r="CO245" s="62" t="n"/>
      <c r="CP245" s="63" t="n"/>
      <c r="CQ245" s="62" t="n"/>
      <c r="CR245" s="2973" t="n"/>
      <c r="CS245" s="2973" t="n"/>
      <c r="CT245" s="2973" t="n"/>
      <c r="CU245" s="2973" t="n"/>
      <c r="CV245" s="2973" t="n"/>
      <c r="CW245" s="2973" t="n"/>
      <c r="CZ245" s="2973" t="n"/>
      <c r="DA245" s="2973" t="n"/>
      <c r="DB245" s="2973" t="n"/>
      <c r="DC245" s="2973" t="n"/>
      <c r="DD245" s="2973" t="n"/>
      <c r="DE245" s="62" t="n"/>
      <c r="DF245" s="62" t="n"/>
      <c r="DG245" s="62" t="n"/>
      <c r="DH245" s="62" t="n"/>
      <c r="DI245" s="323" t="n"/>
      <c r="DJ245" s="2949" t="n"/>
    </row>
    <row customFormat="1" customHeight="1" ht="13" r="246" s="2980">
      <c r="H246" s="2989" t="n"/>
      <c r="J246" s="2989" t="n"/>
      <c r="N246" s="63" t="n"/>
      <c r="T246" s="2989" t="n"/>
      <c r="AB246" s="62" t="n"/>
      <c r="AC246" s="62" t="n"/>
      <c r="AD246" s="62" t="n"/>
      <c r="AE246" s="62" t="n"/>
      <c r="AF246" s="62" t="n"/>
      <c r="AG246" s="62" t="n"/>
      <c r="AH246" s="62" t="n"/>
      <c r="AI246" s="62" t="n"/>
      <c r="AJ246" s="62" t="n"/>
      <c r="AK246" s="62" t="n"/>
      <c r="AL246" s="62" t="n"/>
      <c r="AM246" s="62" t="n"/>
      <c r="AN246" s="62" t="n"/>
      <c r="AO246" s="62" t="n"/>
      <c r="AP246" s="62" t="n"/>
      <c r="AQ246" s="62" t="n"/>
      <c r="AR246" s="62" t="n"/>
      <c r="AS246" s="62" t="n"/>
      <c r="AT246" s="62" t="n"/>
      <c r="AU246" s="2949" t="n"/>
      <c r="AV246" s="62" t="n"/>
      <c r="AW246" s="62" t="n"/>
      <c r="AX246" s="62" t="n"/>
      <c r="AY246" s="62" t="n"/>
      <c r="AZ246" s="62" t="n"/>
      <c r="BA246" s="62" t="n"/>
      <c r="BB246" s="62" t="n"/>
      <c r="BC246" s="62" t="n"/>
      <c r="BD246" s="62" t="n"/>
      <c r="BE246" s="62" t="n"/>
      <c r="BF246" s="62" t="n"/>
      <c r="BG246" s="62" t="n"/>
      <c r="BH246" s="62" t="n"/>
      <c r="BI246" s="62" t="n"/>
      <c r="BJ246" s="62" t="n"/>
      <c r="BK246" s="2949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  <c r="CA246" s="62" t="n"/>
      <c r="CB246" s="62" t="n"/>
      <c r="CC246" s="62" t="n"/>
      <c r="CD246" s="62" t="n"/>
      <c r="CE246" s="62" t="n"/>
      <c r="CF246" s="62" t="n"/>
      <c r="CG246" s="62" t="n"/>
      <c r="CH246" s="62" t="n"/>
      <c r="CI246" s="62" t="n"/>
      <c r="CJ246" s="2981" t="n"/>
      <c r="CM246" s="62" t="n"/>
      <c r="CN246" s="62" t="n"/>
      <c r="CO246" s="62" t="n"/>
      <c r="CP246" s="63" t="n"/>
      <c r="CQ246" s="62" t="n"/>
      <c r="CR246" s="2973" t="n"/>
      <c r="CS246" s="2973" t="n"/>
      <c r="CT246" s="2973" t="n"/>
      <c r="CU246" s="2973" t="n"/>
      <c r="CV246" s="2973" t="n"/>
      <c r="CW246" s="2973" t="n"/>
      <c r="CZ246" s="2973" t="n"/>
      <c r="DA246" s="2973" t="n"/>
      <c r="DB246" s="2973" t="n"/>
      <c r="DC246" s="2973" t="n"/>
      <c r="DD246" s="2973" t="n"/>
      <c r="DE246" s="62" t="n"/>
      <c r="DF246" s="62" t="n"/>
      <c r="DG246" s="62" t="n"/>
      <c r="DH246" s="62" t="n"/>
      <c r="DI246" s="323" t="n"/>
      <c r="DJ246" s="2949" t="n"/>
    </row>
    <row customFormat="1" customHeight="1" ht="13" r="247" s="2980">
      <c r="H247" s="2989" t="n"/>
      <c r="J247" s="2989" t="n"/>
      <c r="N247" s="63" t="n"/>
      <c r="T247" s="2989" t="n"/>
      <c r="AB247" s="62" t="n"/>
      <c r="AC247" s="62" t="n"/>
      <c r="AD247" s="62" t="n"/>
      <c r="AE247" s="62" t="n"/>
      <c r="AF247" s="62" t="n"/>
      <c r="AG247" s="62" t="n"/>
      <c r="AH247" s="62" t="n"/>
      <c r="AI247" s="62" t="n"/>
      <c r="AJ247" s="62" t="n"/>
      <c r="AK247" s="62" t="n"/>
      <c r="AL247" s="62" t="n"/>
      <c r="AM247" s="62" t="n"/>
      <c r="AN247" s="62" t="n"/>
      <c r="AO247" s="62" t="n"/>
      <c r="AP247" s="62" t="n"/>
      <c r="AQ247" s="62" t="n"/>
      <c r="AR247" s="62" t="n"/>
      <c r="AS247" s="62" t="n"/>
      <c r="AT247" s="62" t="n"/>
      <c r="AU247" s="2949" t="n"/>
      <c r="AV247" s="62" t="n"/>
      <c r="AW247" s="62" t="n"/>
      <c r="AX247" s="62" t="n"/>
      <c r="AY247" s="62" t="n"/>
      <c r="AZ247" s="62" t="n"/>
      <c r="BA247" s="62" t="n"/>
      <c r="BB247" s="62" t="n"/>
      <c r="BC247" s="62" t="n"/>
      <c r="BD247" s="62" t="n"/>
      <c r="BE247" s="62" t="n"/>
      <c r="BF247" s="62" t="n"/>
      <c r="BG247" s="62" t="n"/>
      <c r="BH247" s="62" t="n"/>
      <c r="BI247" s="62" t="n"/>
      <c r="BJ247" s="62" t="n"/>
      <c r="BK247" s="2949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  <c r="CA247" s="62" t="n"/>
      <c r="CB247" s="62" t="n"/>
      <c r="CC247" s="62" t="n"/>
      <c r="CD247" s="62" t="n"/>
      <c r="CE247" s="62" t="n"/>
      <c r="CF247" s="62" t="n"/>
      <c r="CG247" s="62" t="n"/>
      <c r="CH247" s="62" t="n"/>
      <c r="CI247" s="62" t="n"/>
      <c r="CJ247" s="2981" t="n"/>
      <c r="CM247" s="62" t="n"/>
      <c r="CN247" s="62" t="n"/>
      <c r="CO247" s="62" t="n"/>
      <c r="CP247" s="63" t="n"/>
      <c r="CQ247" s="62" t="n"/>
      <c r="CR247" s="2973" t="n"/>
      <c r="CS247" s="2973" t="n"/>
      <c r="CT247" s="2973" t="n"/>
      <c r="CU247" s="2973" t="n"/>
      <c r="CV247" s="2973" t="n"/>
      <c r="CW247" s="2973" t="n"/>
      <c r="CZ247" s="2973" t="n"/>
      <c r="DA247" s="2973" t="n"/>
      <c r="DB247" s="2973" t="n"/>
      <c r="DC247" s="2973" t="n"/>
      <c r="DD247" s="2973" t="n"/>
      <c r="DE247" s="62" t="n"/>
      <c r="DF247" s="62" t="n"/>
      <c r="DG247" s="62" t="n"/>
      <c r="DH247" s="62" t="n"/>
      <c r="DI247" s="323" t="n"/>
      <c r="DJ247" s="2949" t="n"/>
    </row>
    <row customFormat="1" customHeight="1" ht="13" r="248" s="2980">
      <c r="H248" s="2989" t="n"/>
      <c r="J248" s="2989" t="n"/>
      <c r="N248" s="63" t="n"/>
      <c r="T248" s="2989" t="n"/>
      <c r="AB248" s="62" t="n"/>
      <c r="AC248" s="62" t="n"/>
      <c r="AD248" s="62" t="n"/>
      <c r="AE248" s="62" t="n"/>
      <c r="AF248" s="62" t="n"/>
      <c r="AG248" s="62" t="n"/>
      <c r="AH248" s="62" t="n"/>
      <c r="AI248" s="62" t="n"/>
      <c r="AJ248" s="62" t="n"/>
      <c r="AK248" s="62" t="n"/>
      <c r="AL248" s="62" t="n"/>
      <c r="AM248" s="62" t="n"/>
      <c r="AN248" s="62" t="n"/>
      <c r="AO248" s="62" t="n"/>
      <c r="AP248" s="62" t="n"/>
      <c r="AQ248" s="62" t="n"/>
      <c r="AR248" s="62" t="n"/>
      <c r="AS248" s="62" t="n"/>
      <c r="AT248" s="62" t="n"/>
      <c r="AU248" s="2949" t="n"/>
      <c r="AV248" s="62" t="n"/>
      <c r="AW248" s="62" t="n"/>
      <c r="AX248" s="62" t="n"/>
      <c r="AY248" s="62" t="n"/>
      <c r="AZ248" s="62" t="n"/>
      <c r="BA248" s="62" t="n"/>
      <c r="BB248" s="62" t="n"/>
      <c r="BC248" s="62" t="n"/>
      <c r="BD248" s="62" t="n"/>
      <c r="BE248" s="62" t="n"/>
      <c r="BF248" s="62" t="n"/>
      <c r="BG248" s="62" t="n"/>
      <c r="BH248" s="62" t="n"/>
      <c r="BI248" s="62" t="n"/>
      <c r="BJ248" s="62" t="n"/>
      <c r="BK248" s="2949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  <c r="CA248" s="62" t="n"/>
      <c r="CB248" s="62" t="n"/>
      <c r="CC248" s="62" t="n"/>
      <c r="CD248" s="62" t="n"/>
      <c r="CE248" s="62" t="n"/>
      <c r="CF248" s="62" t="n"/>
      <c r="CG248" s="62" t="n"/>
      <c r="CH248" s="62" t="n"/>
      <c r="CI248" s="62" t="n"/>
      <c r="CJ248" s="2981" t="n"/>
      <c r="CM248" s="62" t="n"/>
      <c r="CN248" s="62" t="n"/>
      <c r="CO248" s="62" t="n"/>
      <c r="CP248" s="63" t="n"/>
      <c r="CQ248" s="62" t="n"/>
      <c r="CR248" s="2973" t="n"/>
      <c r="CS248" s="2973" t="n"/>
      <c r="CT248" s="2973" t="n"/>
      <c r="CU248" s="2973" t="n"/>
      <c r="CV248" s="2973" t="n"/>
      <c r="CW248" s="2973" t="n"/>
      <c r="CZ248" s="2973" t="n"/>
      <c r="DA248" s="2973" t="n"/>
      <c r="DB248" s="2973" t="n"/>
      <c r="DC248" s="2973" t="n"/>
      <c r="DD248" s="2973" t="n"/>
      <c r="DE248" s="62" t="n"/>
      <c r="DF248" s="62" t="n"/>
      <c r="DG248" s="62" t="n"/>
      <c r="DH248" s="62" t="n"/>
      <c r="DI248" s="323" t="n"/>
      <c r="DJ248" s="2949" t="n"/>
    </row>
    <row customFormat="1" customHeight="1" ht="13" r="249" s="2980">
      <c r="H249" s="2989" t="n"/>
      <c r="J249" s="2989" t="n"/>
      <c r="N249" s="63" t="n"/>
      <c r="T249" s="2989" t="n"/>
      <c r="AB249" s="62" t="n"/>
      <c r="AC249" s="62" t="n"/>
      <c r="AD249" s="62" t="n"/>
      <c r="AE249" s="62" t="n"/>
      <c r="AF249" s="62" t="n"/>
      <c r="AG249" s="62" t="n"/>
      <c r="AH249" s="62" t="n"/>
      <c r="AI249" s="62" t="n"/>
      <c r="AJ249" s="62" t="n"/>
      <c r="AK249" s="62" t="n"/>
      <c r="AL249" s="62" t="n"/>
      <c r="AM249" s="62" t="n"/>
      <c r="AN249" s="62" t="n"/>
      <c r="AO249" s="62" t="n"/>
      <c r="AP249" s="62" t="n"/>
      <c r="AQ249" s="62" t="n"/>
      <c r="AR249" s="62" t="n"/>
      <c r="AS249" s="62" t="n"/>
      <c r="AT249" s="62" t="n"/>
      <c r="AU249" s="2949" t="n"/>
      <c r="AV249" s="62" t="n"/>
      <c r="AW249" s="62" t="n"/>
      <c r="AX249" s="62" t="n"/>
      <c r="AY249" s="62" t="n"/>
      <c r="AZ249" s="62" t="n"/>
      <c r="BA249" s="62" t="n"/>
      <c r="BB249" s="62" t="n"/>
      <c r="BC249" s="62" t="n"/>
      <c r="BD249" s="62" t="n"/>
      <c r="BE249" s="62" t="n"/>
      <c r="BF249" s="62" t="n"/>
      <c r="BG249" s="62" t="n"/>
      <c r="BH249" s="62" t="n"/>
      <c r="BI249" s="62" t="n"/>
      <c r="BJ249" s="62" t="n"/>
      <c r="BK249" s="2949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  <c r="CA249" s="62" t="n"/>
      <c r="CB249" s="62" t="n"/>
      <c r="CC249" s="62" t="n"/>
      <c r="CD249" s="62" t="n"/>
      <c r="CE249" s="62" t="n"/>
      <c r="CF249" s="62" t="n"/>
      <c r="CG249" s="62" t="n"/>
      <c r="CH249" s="62" t="n"/>
      <c r="CI249" s="62" t="n"/>
      <c r="CJ249" s="2981" t="n"/>
      <c r="CM249" s="62" t="n"/>
      <c r="CN249" s="62" t="n"/>
      <c r="CO249" s="62" t="n"/>
      <c r="CP249" s="63" t="n"/>
      <c r="CQ249" s="62" t="n"/>
      <c r="CR249" s="2973" t="n"/>
      <c r="CS249" s="2973" t="n"/>
      <c r="CT249" s="2973" t="n"/>
      <c r="CU249" s="2973" t="n"/>
      <c r="CV249" s="2973" t="n"/>
      <c r="CW249" s="2973" t="n"/>
      <c r="CZ249" s="2973" t="n"/>
      <c r="DA249" s="2973" t="n"/>
      <c r="DB249" s="2973" t="n"/>
      <c r="DC249" s="2973" t="n"/>
      <c r="DD249" s="2973" t="n"/>
      <c r="DE249" s="62" t="n"/>
      <c r="DF249" s="62" t="n"/>
      <c r="DG249" s="62" t="n"/>
      <c r="DH249" s="62" t="n"/>
      <c r="DI249" s="323" t="n"/>
      <c r="DJ249" s="2949" t="n"/>
    </row>
    <row customFormat="1" customHeight="1" ht="13" r="250" s="2980">
      <c r="H250" s="2989" t="n"/>
      <c r="J250" s="2989" t="n"/>
      <c r="N250" s="63" t="n"/>
      <c r="T250" s="2989" t="n"/>
      <c r="AB250" s="62" t="n"/>
      <c r="AC250" s="62" t="n"/>
      <c r="AD250" s="62" t="n"/>
      <c r="AE250" s="62" t="n"/>
      <c r="AF250" s="62" t="n"/>
      <c r="AG250" s="62" t="n"/>
      <c r="AH250" s="62" t="n"/>
      <c r="AI250" s="62" t="n"/>
      <c r="AJ250" s="62" t="n"/>
      <c r="AK250" s="62" t="n"/>
      <c r="AL250" s="62" t="n"/>
      <c r="AM250" s="62" t="n"/>
      <c r="AN250" s="62" t="n"/>
      <c r="AO250" s="62" t="n"/>
      <c r="AP250" s="62" t="n"/>
      <c r="AQ250" s="62" t="n"/>
      <c r="AR250" s="62" t="n"/>
      <c r="AS250" s="62" t="n"/>
      <c r="AT250" s="62" t="n"/>
      <c r="AU250" s="2949" t="n"/>
      <c r="AV250" s="62" t="n"/>
      <c r="AW250" s="62" t="n"/>
      <c r="AX250" s="62" t="n"/>
      <c r="AY250" s="62" t="n"/>
      <c r="AZ250" s="62" t="n"/>
      <c r="BA250" s="62" t="n"/>
      <c r="BB250" s="62" t="n"/>
      <c r="BC250" s="62" t="n"/>
      <c r="BD250" s="62" t="n"/>
      <c r="BE250" s="62" t="n"/>
      <c r="BF250" s="62" t="n"/>
      <c r="BG250" s="62" t="n"/>
      <c r="BH250" s="62" t="n"/>
      <c r="BI250" s="62" t="n"/>
      <c r="BJ250" s="62" t="n"/>
      <c r="BK250" s="2949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  <c r="CA250" s="62" t="n"/>
      <c r="CB250" s="62" t="n"/>
      <c r="CC250" s="62" t="n"/>
      <c r="CD250" s="62" t="n"/>
      <c r="CE250" s="62" t="n"/>
      <c r="CF250" s="62" t="n"/>
      <c r="CG250" s="62" t="n"/>
      <c r="CH250" s="62" t="n"/>
      <c r="CI250" s="62" t="n"/>
      <c r="CJ250" s="2981" t="n"/>
      <c r="CM250" s="62" t="n"/>
      <c r="CN250" s="62" t="n"/>
      <c r="CO250" s="62" t="n"/>
      <c r="CP250" s="63" t="n"/>
      <c r="CQ250" s="62" t="n"/>
      <c r="CR250" s="2973" t="n"/>
      <c r="CS250" s="2973" t="n"/>
      <c r="CT250" s="2973" t="n"/>
      <c r="CU250" s="2973" t="n"/>
      <c r="CV250" s="2973" t="n"/>
      <c r="CW250" s="2973" t="n"/>
      <c r="CZ250" s="2973" t="n"/>
      <c r="DA250" s="2973" t="n"/>
      <c r="DB250" s="2973" t="n"/>
      <c r="DC250" s="2973" t="n"/>
      <c r="DD250" s="2973" t="n"/>
      <c r="DE250" s="62" t="n"/>
      <c r="DF250" s="62" t="n"/>
      <c r="DG250" s="62" t="n"/>
      <c r="DH250" s="62" t="n"/>
      <c r="DI250" s="323" t="n"/>
      <c r="DJ250" s="2949" t="n"/>
    </row>
    <row customFormat="1" customHeight="1" ht="13" r="251" s="2980">
      <c r="H251" s="2989" t="n"/>
      <c r="J251" s="2989" t="n"/>
      <c r="N251" s="63" t="n"/>
      <c r="T251" s="2989" t="n"/>
      <c r="AB251" s="62" t="n"/>
      <c r="AC251" s="62" t="n"/>
      <c r="AD251" s="62" t="n"/>
      <c r="AE251" s="62" t="n"/>
      <c r="AF251" s="62" t="n"/>
      <c r="AG251" s="62" t="n"/>
      <c r="AH251" s="62" t="n"/>
      <c r="AI251" s="62" t="n"/>
      <c r="AJ251" s="62" t="n"/>
      <c r="AK251" s="62" t="n"/>
      <c r="AL251" s="62" t="n"/>
      <c r="AM251" s="62" t="n"/>
      <c r="AN251" s="62" t="n"/>
      <c r="AO251" s="62" t="n"/>
      <c r="AP251" s="62" t="n"/>
      <c r="AQ251" s="62" t="n"/>
      <c r="AR251" s="62" t="n"/>
      <c r="AS251" s="62" t="n"/>
      <c r="AT251" s="62" t="n"/>
      <c r="AU251" s="2949" t="n"/>
      <c r="AV251" s="62" t="n"/>
      <c r="AW251" s="62" t="n"/>
      <c r="AX251" s="62" t="n"/>
      <c r="AY251" s="62" t="n"/>
      <c r="AZ251" s="62" t="n"/>
      <c r="BA251" s="62" t="n"/>
      <c r="BB251" s="62" t="n"/>
      <c r="BC251" s="62" t="n"/>
      <c r="BD251" s="62" t="n"/>
      <c r="BE251" s="62" t="n"/>
      <c r="BF251" s="62" t="n"/>
      <c r="BG251" s="62" t="n"/>
      <c r="BH251" s="62" t="n"/>
      <c r="BI251" s="62" t="n"/>
      <c r="BJ251" s="62" t="n"/>
      <c r="BK251" s="2949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  <c r="CA251" s="62" t="n"/>
      <c r="CB251" s="62" t="n"/>
      <c r="CC251" s="62" t="n"/>
      <c r="CD251" s="62" t="n"/>
      <c r="CE251" s="62" t="n"/>
      <c r="CF251" s="62" t="n"/>
      <c r="CG251" s="62" t="n"/>
      <c r="CH251" s="62" t="n"/>
      <c r="CI251" s="62" t="n"/>
      <c r="CJ251" s="2981" t="n"/>
      <c r="CM251" s="62" t="n"/>
      <c r="CN251" s="62" t="n"/>
      <c r="CO251" s="62" t="n"/>
      <c r="CP251" s="63" t="n"/>
      <c r="CQ251" s="62" t="n"/>
      <c r="CR251" s="2973" t="n"/>
      <c r="CS251" s="2973" t="n"/>
      <c r="CT251" s="2973" t="n"/>
      <c r="CU251" s="2973" t="n"/>
      <c r="CV251" s="2973" t="n"/>
      <c r="CW251" s="2973" t="n"/>
      <c r="CZ251" s="2973" t="n"/>
      <c r="DA251" s="2973" t="n"/>
      <c r="DB251" s="2973" t="n"/>
      <c r="DC251" s="2973" t="n"/>
      <c r="DD251" s="2973" t="n"/>
      <c r="DE251" s="62" t="n"/>
      <c r="DF251" s="62" t="n"/>
      <c r="DG251" s="62" t="n"/>
      <c r="DH251" s="62" t="n"/>
      <c r="DI251" s="323" t="n"/>
      <c r="DJ251" s="2949" t="n"/>
    </row>
    <row customFormat="1" customHeight="1" ht="13" r="252" s="2980">
      <c r="H252" s="2989" t="n"/>
      <c r="J252" s="2989" t="n"/>
      <c r="N252" s="63" t="n"/>
      <c r="T252" s="2989" t="n"/>
      <c r="AB252" s="62" t="n"/>
      <c r="AC252" s="62" t="n"/>
      <c r="AD252" s="62" t="n"/>
      <c r="AE252" s="62" t="n"/>
      <c r="AF252" s="62" t="n"/>
      <c r="AG252" s="62" t="n"/>
      <c r="AH252" s="62" t="n"/>
      <c r="AI252" s="62" t="n"/>
      <c r="AJ252" s="62" t="n"/>
      <c r="AK252" s="62" t="n"/>
      <c r="AL252" s="62" t="n"/>
      <c r="AM252" s="62" t="n"/>
      <c r="AN252" s="62" t="n"/>
      <c r="AO252" s="62" t="n"/>
      <c r="AP252" s="62" t="n"/>
      <c r="AQ252" s="62" t="n"/>
      <c r="AR252" s="62" t="n"/>
      <c r="AS252" s="62" t="n"/>
      <c r="AT252" s="62" t="n"/>
      <c r="AU252" s="2949" t="n"/>
      <c r="AV252" s="62" t="n"/>
      <c r="AW252" s="62" t="n"/>
      <c r="AX252" s="62" t="n"/>
      <c r="AY252" s="62" t="n"/>
      <c r="AZ252" s="62" t="n"/>
      <c r="BA252" s="62" t="n"/>
      <c r="BB252" s="62" t="n"/>
      <c r="BC252" s="62" t="n"/>
      <c r="BD252" s="62" t="n"/>
      <c r="BE252" s="62" t="n"/>
      <c r="BF252" s="62" t="n"/>
      <c r="BG252" s="62" t="n"/>
      <c r="BH252" s="62" t="n"/>
      <c r="BI252" s="62" t="n"/>
      <c r="BJ252" s="62" t="n"/>
      <c r="BK252" s="2949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  <c r="CA252" s="62" t="n"/>
      <c r="CB252" s="62" t="n"/>
      <c r="CC252" s="62" t="n"/>
      <c r="CD252" s="62" t="n"/>
      <c r="CE252" s="62" t="n"/>
      <c r="CF252" s="62" t="n"/>
      <c r="CG252" s="62" t="n"/>
      <c r="CH252" s="62" t="n"/>
      <c r="CI252" s="62" t="n"/>
      <c r="CJ252" s="2981" t="n"/>
      <c r="CM252" s="62" t="n"/>
      <c r="CN252" s="62" t="n"/>
      <c r="CO252" s="62" t="n"/>
      <c r="CP252" s="63" t="n"/>
      <c r="CQ252" s="62" t="n"/>
      <c r="CR252" s="2973" t="n"/>
      <c r="CS252" s="2973" t="n"/>
      <c r="CT252" s="2973" t="n"/>
      <c r="CU252" s="2973" t="n"/>
      <c r="CV252" s="2973" t="n"/>
      <c r="CW252" s="2973" t="n"/>
      <c r="CZ252" s="2973" t="n"/>
      <c r="DA252" s="2973" t="n"/>
      <c r="DB252" s="2973" t="n"/>
      <c r="DC252" s="2973" t="n"/>
      <c r="DD252" s="2973" t="n"/>
      <c r="DE252" s="62" t="n"/>
      <c r="DF252" s="62" t="n"/>
      <c r="DG252" s="62" t="n"/>
      <c r="DH252" s="62" t="n"/>
      <c r="DI252" s="323" t="n"/>
      <c r="DJ252" s="2949" t="n"/>
    </row>
    <row customFormat="1" customHeight="1" ht="13" r="253" s="2980">
      <c r="H253" s="2989" t="n"/>
      <c r="J253" s="2989" t="n"/>
      <c r="N253" s="63" t="n"/>
      <c r="T253" s="2989" t="n"/>
      <c r="AB253" s="62" t="n"/>
      <c r="AC253" s="62" t="n"/>
      <c r="AD253" s="62" t="n"/>
      <c r="AE253" s="62" t="n"/>
      <c r="AF253" s="62" t="n"/>
      <c r="AG253" s="62" t="n"/>
      <c r="AH253" s="62" t="n"/>
      <c r="AI253" s="62" t="n"/>
      <c r="AJ253" s="62" t="n"/>
      <c r="AK253" s="62" t="n"/>
      <c r="AL253" s="62" t="n"/>
      <c r="AM253" s="62" t="n"/>
      <c r="AN253" s="62" t="n"/>
      <c r="AO253" s="62" t="n"/>
      <c r="AP253" s="62" t="n"/>
      <c r="AQ253" s="62" t="n"/>
      <c r="AR253" s="62" t="n"/>
      <c r="AS253" s="62" t="n"/>
      <c r="AT253" s="62" t="n"/>
      <c r="AU253" s="2949" t="n"/>
      <c r="AV253" s="62" t="n"/>
      <c r="AW253" s="62" t="n"/>
      <c r="AX253" s="62" t="n"/>
      <c r="AY253" s="62" t="n"/>
      <c r="AZ253" s="62" t="n"/>
      <c r="BA253" s="62" t="n"/>
      <c r="BB253" s="62" t="n"/>
      <c r="BC253" s="62" t="n"/>
      <c r="BD253" s="62" t="n"/>
      <c r="BE253" s="62" t="n"/>
      <c r="BF253" s="62" t="n"/>
      <c r="BG253" s="62" t="n"/>
      <c r="BH253" s="62" t="n"/>
      <c r="BI253" s="62" t="n"/>
      <c r="BJ253" s="62" t="n"/>
      <c r="BK253" s="2949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  <c r="CA253" s="62" t="n"/>
      <c r="CB253" s="62" t="n"/>
      <c r="CC253" s="62" t="n"/>
      <c r="CD253" s="62" t="n"/>
      <c r="CE253" s="62" t="n"/>
      <c r="CF253" s="62" t="n"/>
      <c r="CG253" s="62" t="n"/>
      <c r="CH253" s="62" t="n"/>
      <c r="CI253" s="62" t="n"/>
      <c r="CJ253" s="2981" t="n"/>
      <c r="CM253" s="62" t="n"/>
      <c r="CN253" s="62" t="n"/>
      <c r="CO253" s="62" t="n"/>
      <c r="CP253" s="63" t="n"/>
      <c r="CQ253" s="62" t="n"/>
      <c r="CR253" s="2973" t="n"/>
      <c r="CS253" s="2973" t="n"/>
      <c r="CT253" s="2973" t="n"/>
      <c r="CU253" s="2973" t="n"/>
      <c r="CV253" s="2973" t="n"/>
      <c r="CW253" s="2973" t="n"/>
      <c r="CZ253" s="2973" t="n"/>
      <c r="DA253" s="2973" t="n"/>
      <c r="DB253" s="2973" t="n"/>
      <c r="DC253" s="2973" t="n"/>
      <c r="DD253" s="2973" t="n"/>
      <c r="DE253" s="62" t="n"/>
      <c r="DF253" s="62" t="n"/>
      <c r="DG253" s="62" t="n"/>
      <c r="DH253" s="62" t="n"/>
      <c r="DI253" s="323" t="n"/>
      <c r="DJ253" s="2949" t="n"/>
    </row>
    <row customFormat="1" customHeight="1" ht="13" r="254" s="2980">
      <c r="H254" s="2989" t="n"/>
      <c r="J254" s="2989" t="n"/>
      <c r="N254" s="63" t="n"/>
      <c r="T254" s="2989" t="n"/>
      <c r="AB254" s="62" t="n"/>
      <c r="AC254" s="62" t="n"/>
      <c r="AD254" s="62" t="n"/>
      <c r="AE254" s="62" t="n"/>
      <c r="AF254" s="62" t="n"/>
      <c r="AG254" s="62" t="n"/>
      <c r="AH254" s="62" t="n"/>
      <c r="AI254" s="62" t="n"/>
      <c r="AJ254" s="62" t="n"/>
      <c r="AK254" s="62" t="n"/>
      <c r="AL254" s="62" t="n"/>
      <c r="AM254" s="62" t="n"/>
      <c r="AN254" s="62" t="n"/>
      <c r="AO254" s="62" t="n"/>
      <c r="AP254" s="62" t="n"/>
      <c r="AQ254" s="62" t="n"/>
      <c r="AR254" s="62" t="n"/>
      <c r="AS254" s="62" t="n"/>
      <c r="AT254" s="62" t="n"/>
      <c r="AU254" s="2949" t="n"/>
      <c r="AV254" s="62" t="n"/>
      <c r="AW254" s="62" t="n"/>
      <c r="AX254" s="62" t="n"/>
      <c r="AY254" s="62" t="n"/>
      <c r="AZ254" s="62" t="n"/>
      <c r="BA254" s="62" t="n"/>
      <c r="BB254" s="62" t="n"/>
      <c r="BC254" s="62" t="n"/>
      <c r="BD254" s="62" t="n"/>
      <c r="BE254" s="62" t="n"/>
      <c r="BF254" s="62" t="n"/>
      <c r="BG254" s="62" t="n"/>
      <c r="BH254" s="62" t="n"/>
      <c r="BI254" s="62" t="n"/>
      <c r="BJ254" s="62" t="n"/>
      <c r="BK254" s="2949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  <c r="CA254" s="62" t="n"/>
      <c r="CB254" s="62" t="n"/>
      <c r="CC254" s="62" t="n"/>
      <c r="CD254" s="62" t="n"/>
      <c r="CE254" s="62" t="n"/>
      <c r="CF254" s="62" t="n"/>
      <c r="CG254" s="62" t="n"/>
      <c r="CH254" s="62" t="n"/>
      <c r="CI254" s="62" t="n"/>
      <c r="CJ254" s="2981" t="n"/>
      <c r="CM254" s="62" t="n"/>
      <c r="CN254" s="62" t="n"/>
      <c r="CO254" s="62" t="n"/>
      <c r="CP254" s="63" t="n"/>
      <c r="CQ254" s="62" t="n"/>
      <c r="CR254" s="2973" t="n"/>
      <c r="CS254" s="2973" t="n"/>
      <c r="CT254" s="2973" t="n"/>
      <c r="CU254" s="2973" t="n"/>
      <c r="CV254" s="2973" t="n"/>
      <c r="CW254" s="2973" t="n"/>
      <c r="CZ254" s="2973" t="n"/>
      <c r="DA254" s="2973" t="n"/>
      <c r="DB254" s="2973" t="n"/>
      <c r="DC254" s="2973" t="n"/>
      <c r="DD254" s="2973" t="n"/>
      <c r="DE254" s="62" t="n"/>
      <c r="DF254" s="62" t="n"/>
      <c r="DG254" s="62" t="n"/>
      <c r="DH254" s="62" t="n"/>
      <c r="DI254" s="323" t="n"/>
      <c r="DJ254" s="2949" t="n"/>
    </row>
    <row customFormat="1" customHeight="1" ht="13" r="255" s="2980">
      <c r="H255" s="2989" t="n"/>
      <c r="J255" s="2989" t="n"/>
      <c r="N255" s="63" t="n"/>
      <c r="T255" s="2989" t="n"/>
      <c r="AB255" s="62" t="n"/>
      <c r="AC255" s="62" t="n"/>
      <c r="AD255" s="62" t="n"/>
      <c r="AE255" s="62" t="n"/>
      <c r="AF255" s="62" t="n"/>
      <c r="AG255" s="62" t="n"/>
      <c r="AH255" s="62" t="n"/>
      <c r="AI255" s="62" t="n"/>
      <c r="AJ255" s="62" t="n"/>
      <c r="AK255" s="62" t="n"/>
      <c r="AL255" s="62" t="n"/>
      <c r="AM255" s="62" t="n"/>
      <c r="AN255" s="62" t="n"/>
      <c r="AO255" s="62" t="n"/>
      <c r="AP255" s="62" t="n"/>
      <c r="AQ255" s="62" t="n"/>
      <c r="AR255" s="62" t="n"/>
      <c r="AS255" s="62" t="n"/>
      <c r="AT255" s="62" t="n"/>
      <c r="AU255" s="2949" t="n"/>
      <c r="AV255" s="62" t="n"/>
      <c r="AW255" s="62" t="n"/>
      <c r="AX255" s="62" t="n"/>
      <c r="AY255" s="62" t="n"/>
      <c r="AZ255" s="62" t="n"/>
      <c r="BA255" s="62" t="n"/>
      <c r="BB255" s="62" t="n"/>
      <c r="BC255" s="62" t="n"/>
      <c r="BD255" s="62" t="n"/>
      <c r="BE255" s="62" t="n"/>
      <c r="BF255" s="62" t="n"/>
      <c r="BG255" s="62" t="n"/>
      <c r="BH255" s="62" t="n"/>
      <c r="BI255" s="62" t="n"/>
      <c r="BJ255" s="62" t="n"/>
      <c r="BK255" s="2949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  <c r="CA255" s="62" t="n"/>
      <c r="CB255" s="62" t="n"/>
      <c r="CC255" s="62" t="n"/>
      <c r="CD255" s="62" t="n"/>
      <c r="CE255" s="62" t="n"/>
      <c r="CF255" s="62" t="n"/>
      <c r="CG255" s="62" t="n"/>
      <c r="CH255" s="62" t="n"/>
      <c r="CI255" s="62" t="n"/>
      <c r="CJ255" s="2981" t="n"/>
      <c r="CM255" s="62" t="n"/>
      <c r="CN255" s="62" t="n"/>
      <c r="CO255" s="62" t="n"/>
      <c r="CP255" s="63" t="n"/>
      <c r="CQ255" s="62" t="n"/>
      <c r="CR255" s="2973" t="n"/>
      <c r="CS255" s="2973" t="n"/>
      <c r="CT255" s="2973" t="n"/>
      <c r="CU255" s="2973" t="n"/>
      <c r="CV255" s="2973" t="n"/>
      <c r="CW255" s="2973" t="n"/>
      <c r="CZ255" s="2973" t="n"/>
      <c r="DA255" s="2973" t="n"/>
      <c r="DB255" s="2973" t="n"/>
      <c r="DC255" s="2973" t="n"/>
      <c r="DD255" s="2973" t="n"/>
      <c r="DE255" s="62" t="n"/>
      <c r="DF255" s="62" t="n"/>
      <c r="DG255" s="62" t="n"/>
      <c r="DH255" s="62" t="n"/>
      <c r="DI255" s="323" t="n"/>
      <c r="DJ255" s="2949" t="n"/>
    </row>
    <row customFormat="1" customHeight="1" ht="13" r="256" s="2980">
      <c r="H256" s="2989" t="n"/>
      <c r="J256" s="2989" t="n"/>
      <c r="N256" s="63" t="n"/>
      <c r="T256" s="2989" t="n"/>
      <c r="AB256" s="62" t="n"/>
      <c r="AC256" s="62" t="n"/>
      <c r="AD256" s="62" t="n"/>
      <c r="AE256" s="62" t="n"/>
      <c r="AF256" s="62" t="n"/>
      <c r="AG256" s="62" t="n"/>
      <c r="AH256" s="62" t="n"/>
      <c r="AI256" s="62" t="n"/>
      <c r="AJ256" s="62" t="n"/>
      <c r="AK256" s="62" t="n"/>
      <c r="AL256" s="62" t="n"/>
      <c r="AM256" s="62" t="n"/>
      <c r="AN256" s="62" t="n"/>
      <c r="AO256" s="62" t="n"/>
      <c r="AP256" s="62" t="n"/>
      <c r="AQ256" s="62" t="n"/>
      <c r="AR256" s="62" t="n"/>
      <c r="AS256" s="62" t="n"/>
      <c r="AT256" s="62" t="n"/>
      <c r="AU256" s="2949" t="n"/>
      <c r="AV256" s="62" t="n"/>
      <c r="AW256" s="62" t="n"/>
      <c r="AX256" s="62" t="n"/>
      <c r="AY256" s="62" t="n"/>
      <c r="AZ256" s="62" t="n"/>
      <c r="BA256" s="62" t="n"/>
      <c r="BB256" s="62" t="n"/>
      <c r="BC256" s="62" t="n"/>
      <c r="BD256" s="62" t="n"/>
      <c r="BE256" s="62" t="n"/>
      <c r="BF256" s="62" t="n"/>
      <c r="BG256" s="62" t="n"/>
      <c r="BH256" s="62" t="n"/>
      <c r="BI256" s="62" t="n"/>
      <c r="BJ256" s="62" t="n"/>
      <c r="BK256" s="2949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  <c r="CA256" s="62" t="n"/>
      <c r="CB256" s="62" t="n"/>
      <c r="CC256" s="62" t="n"/>
      <c r="CD256" s="62" t="n"/>
      <c r="CE256" s="62" t="n"/>
      <c r="CF256" s="62" t="n"/>
      <c r="CG256" s="62" t="n"/>
      <c r="CH256" s="62" t="n"/>
      <c r="CI256" s="62" t="n"/>
      <c r="CJ256" s="2981" t="n"/>
      <c r="CM256" s="62" t="n"/>
      <c r="CN256" s="62" t="n"/>
      <c r="CO256" s="62" t="n"/>
      <c r="CP256" s="63" t="n"/>
      <c r="CQ256" s="62" t="n"/>
      <c r="CR256" s="2973" t="n"/>
      <c r="CS256" s="2973" t="n"/>
      <c r="CT256" s="2973" t="n"/>
      <c r="CU256" s="2973" t="n"/>
      <c r="CV256" s="2973" t="n"/>
      <c r="CW256" s="2973" t="n"/>
      <c r="CZ256" s="2973" t="n"/>
      <c r="DA256" s="2973" t="n"/>
      <c r="DB256" s="2973" t="n"/>
      <c r="DC256" s="2973" t="n"/>
      <c r="DD256" s="2973" t="n"/>
      <c r="DE256" s="62" t="n"/>
      <c r="DF256" s="62" t="n"/>
      <c r="DG256" s="62" t="n"/>
      <c r="DH256" s="62" t="n"/>
      <c r="DI256" s="323" t="n"/>
      <c r="DJ256" s="2949" t="n"/>
    </row>
    <row customFormat="1" customHeight="1" ht="13" r="257" s="2980">
      <c r="H257" s="2989" t="n"/>
      <c r="J257" s="2989" t="n"/>
      <c r="N257" s="63" t="n"/>
      <c r="T257" s="2989" t="n"/>
      <c r="AB257" s="62" t="n"/>
      <c r="AC257" s="62" t="n"/>
      <c r="AD257" s="62" t="n"/>
      <c r="AE257" s="62" t="n"/>
      <c r="AF257" s="62" t="n"/>
      <c r="AG257" s="62" t="n"/>
      <c r="AH257" s="62" t="n"/>
      <c r="AI257" s="62" t="n"/>
      <c r="AJ257" s="62" t="n"/>
      <c r="AK257" s="62" t="n"/>
      <c r="AL257" s="62" t="n"/>
      <c r="AM257" s="62" t="n"/>
      <c r="AN257" s="62" t="n"/>
      <c r="AO257" s="62" t="n"/>
      <c r="AP257" s="62" t="n"/>
      <c r="AQ257" s="62" t="n"/>
      <c r="AR257" s="62" t="n"/>
      <c r="AS257" s="62" t="n"/>
      <c r="AT257" s="62" t="n"/>
      <c r="AU257" s="2949" t="n"/>
      <c r="AV257" s="62" t="n"/>
      <c r="AW257" s="62" t="n"/>
      <c r="AX257" s="62" t="n"/>
      <c r="AY257" s="62" t="n"/>
      <c r="AZ257" s="62" t="n"/>
      <c r="BA257" s="62" t="n"/>
      <c r="BB257" s="62" t="n"/>
      <c r="BC257" s="62" t="n"/>
      <c r="BD257" s="62" t="n"/>
      <c r="BE257" s="62" t="n"/>
      <c r="BF257" s="62" t="n"/>
      <c r="BG257" s="62" t="n"/>
      <c r="BH257" s="62" t="n"/>
      <c r="BI257" s="62" t="n"/>
      <c r="BJ257" s="62" t="n"/>
      <c r="BK257" s="2949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  <c r="CA257" s="62" t="n"/>
      <c r="CB257" s="62" t="n"/>
      <c r="CC257" s="62" t="n"/>
      <c r="CD257" s="62" t="n"/>
      <c r="CE257" s="62" t="n"/>
      <c r="CF257" s="62" t="n"/>
      <c r="CG257" s="62" t="n"/>
      <c r="CH257" s="62" t="n"/>
      <c r="CI257" s="62" t="n"/>
      <c r="CJ257" s="2981" t="n"/>
      <c r="CM257" s="62" t="n"/>
      <c r="CN257" s="62" t="n"/>
      <c r="CO257" s="62" t="n"/>
      <c r="CP257" s="63" t="n"/>
      <c r="CQ257" s="62" t="n"/>
      <c r="CR257" s="2973" t="n"/>
      <c r="CS257" s="2973" t="n"/>
      <c r="CT257" s="2973" t="n"/>
      <c r="CU257" s="2973" t="n"/>
      <c r="CV257" s="2973" t="n"/>
      <c r="CW257" s="2973" t="n"/>
      <c r="CZ257" s="2973" t="n"/>
      <c r="DA257" s="2973" t="n"/>
      <c r="DB257" s="2973" t="n"/>
      <c r="DC257" s="2973" t="n"/>
      <c r="DD257" s="2973" t="n"/>
      <c r="DE257" s="62" t="n"/>
      <c r="DF257" s="62" t="n"/>
      <c r="DG257" s="62" t="n"/>
      <c r="DH257" s="62" t="n"/>
      <c r="DI257" s="323" t="n"/>
      <c r="DJ257" s="2949" t="n"/>
    </row>
    <row customFormat="1" customHeight="1" ht="13" r="258" s="2980">
      <c r="H258" s="2989" t="n"/>
      <c r="J258" s="2989" t="n"/>
      <c r="N258" s="63" t="n"/>
      <c r="T258" s="2989" t="n"/>
      <c r="AB258" s="62" t="n"/>
      <c r="AC258" s="62" t="n"/>
      <c r="AD258" s="62" t="n"/>
      <c r="AE258" s="62" t="n"/>
      <c r="AF258" s="62" t="n"/>
      <c r="AG258" s="62" t="n"/>
      <c r="AH258" s="62" t="n"/>
      <c r="AI258" s="62" t="n"/>
      <c r="AJ258" s="62" t="n"/>
      <c r="AK258" s="62" t="n"/>
      <c r="AL258" s="62" t="n"/>
      <c r="AM258" s="62" t="n"/>
      <c r="AN258" s="62" t="n"/>
      <c r="AO258" s="62" t="n"/>
      <c r="AP258" s="62" t="n"/>
      <c r="AQ258" s="62" t="n"/>
      <c r="AR258" s="62" t="n"/>
      <c r="AS258" s="62" t="n"/>
      <c r="AT258" s="62" t="n"/>
      <c r="AU258" s="2949" t="n"/>
      <c r="AV258" s="62" t="n"/>
      <c r="AW258" s="62" t="n"/>
      <c r="AX258" s="62" t="n"/>
      <c r="AY258" s="62" t="n"/>
      <c r="AZ258" s="62" t="n"/>
      <c r="BA258" s="62" t="n"/>
      <c r="BB258" s="62" t="n"/>
      <c r="BC258" s="62" t="n"/>
      <c r="BD258" s="62" t="n"/>
      <c r="BE258" s="62" t="n"/>
      <c r="BF258" s="62" t="n"/>
      <c r="BG258" s="62" t="n"/>
      <c r="BH258" s="62" t="n"/>
      <c r="BI258" s="62" t="n"/>
      <c r="BJ258" s="62" t="n"/>
      <c r="BK258" s="2949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  <c r="CA258" s="62" t="n"/>
      <c r="CB258" s="62" t="n"/>
      <c r="CC258" s="62" t="n"/>
      <c r="CD258" s="62" t="n"/>
      <c r="CE258" s="62" t="n"/>
      <c r="CF258" s="62" t="n"/>
      <c r="CG258" s="62" t="n"/>
      <c r="CH258" s="62" t="n"/>
      <c r="CI258" s="62" t="n"/>
      <c r="CJ258" s="2981" t="n"/>
      <c r="CM258" s="62" t="n"/>
      <c r="CN258" s="62" t="n"/>
      <c r="CO258" s="62" t="n"/>
      <c r="CP258" s="63" t="n"/>
      <c r="CQ258" s="62" t="n"/>
      <c r="CR258" s="2973" t="n"/>
      <c r="CS258" s="2973" t="n"/>
      <c r="CT258" s="2973" t="n"/>
      <c r="CU258" s="2973" t="n"/>
      <c r="CV258" s="2973" t="n"/>
      <c r="CW258" s="2973" t="n"/>
      <c r="CZ258" s="2973" t="n"/>
      <c r="DA258" s="2973" t="n"/>
      <c r="DB258" s="2973" t="n"/>
      <c r="DC258" s="2973" t="n"/>
      <c r="DD258" s="2973" t="n"/>
      <c r="DE258" s="62" t="n"/>
      <c r="DF258" s="62" t="n"/>
      <c r="DG258" s="62" t="n"/>
      <c r="DH258" s="62" t="n"/>
      <c r="DI258" s="323" t="n"/>
      <c r="DJ258" s="2949" t="n"/>
    </row>
    <row customFormat="1" customHeight="1" ht="13" r="259" s="2980">
      <c r="H259" s="2989" t="n"/>
      <c r="J259" s="2989" t="n"/>
      <c r="N259" s="63" t="n"/>
      <c r="T259" s="2989" t="n"/>
      <c r="AB259" s="62" t="n"/>
      <c r="AC259" s="62" t="n"/>
      <c r="AD259" s="62" t="n"/>
      <c r="AE259" s="62" t="n"/>
      <c r="AF259" s="62" t="n"/>
      <c r="AG259" s="62" t="n"/>
      <c r="AH259" s="62" t="n"/>
      <c r="AI259" s="62" t="n"/>
      <c r="AJ259" s="62" t="n"/>
      <c r="AK259" s="62" t="n"/>
      <c r="AL259" s="62" t="n"/>
      <c r="AM259" s="62" t="n"/>
      <c r="AN259" s="62" t="n"/>
      <c r="AO259" s="62" t="n"/>
      <c r="AP259" s="62" t="n"/>
      <c r="AQ259" s="62" t="n"/>
      <c r="AR259" s="62" t="n"/>
      <c r="AS259" s="62" t="n"/>
      <c r="AT259" s="62" t="n"/>
      <c r="AU259" s="2949" t="n"/>
      <c r="AV259" s="62" t="n"/>
      <c r="AW259" s="62" t="n"/>
      <c r="AX259" s="62" t="n"/>
      <c r="AY259" s="62" t="n"/>
      <c r="AZ259" s="62" t="n"/>
      <c r="BA259" s="62" t="n"/>
      <c r="BB259" s="62" t="n"/>
      <c r="BC259" s="62" t="n"/>
      <c r="BD259" s="62" t="n"/>
      <c r="BE259" s="62" t="n"/>
      <c r="BF259" s="62" t="n"/>
      <c r="BG259" s="62" t="n"/>
      <c r="BH259" s="62" t="n"/>
      <c r="BI259" s="62" t="n"/>
      <c r="BJ259" s="62" t="n"/>
      <c r="BK259" s="2949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  <c r="CA259" s="62" t="n"/>
      <c r="CB259" s="62" t="n"/>
      <c r="CC259" s="62" t="n"/>
      <c r="CD259" s="62" t="n"/>
      <c r="CE259" s="62" t="n"/>
      <c r="CF259" s="62" t="n"/>
      <c r="CG259" s="62" t="n"/>
      <c r="CH259" s="62" t="n"/>
      <c r="CI259" s="62" t="n"/>
      <c r="CJ259" s="2981" t="n"/>
      <c r="CM259" s="62" t="n"/>
      <c r="CN259" s="62" t="n"/>
      <c r="CO259" s="62" t="n"/>
      <c r="CP259" s="63" t="n"/>
      <c r="CQ259" s="62" t="n"/>
      <c r="CR259" s="2973" t="n"/>
      <c r="CS259" s="2973" t="n"/>
      <c r="CT259" s="2973" t="n"/>
      <c r="CU259" s="2973" t="n"/>
      <c r="CV259" s="2973" t="n"/>
      <c r="CW259" s="2973" t="n"/>
      <c r="CZ259" s="2973" t="n"/>
      <c r="DA259" s="2973" t="n"/>
      <c r="DB259" s="2973" t="n"/>
      <c r="DC259" s="2973" t="n"/>
      <c r="DD259" s="2973" t="n"/>
      <c r="DE259" s="62" t="n"/>
      <c r="DF259" s="62" t="n"/>
      <c r="DG259" s="62" t="n"/>
      <c r="DH259" s="62" t="n"/>
      <c r="DI259" s="323" t="n"/>
      <c r="DJ259" s="2949" t="n"/>
    </row>
    <row customFormat="1" customHeight="1" ht="13" r="260" s="2980">
      <c r="H260" s="2989" t="n"/>
      <c r="J260" s="2989" t="n"/>
      <c r="N260" s="63" t="n"/>
      <c r="T260" s="2989" t="n"/>
      <c r="AB260" s="62" t="n"/>
      <c r="AC260" s="62" t="n"/>
      <c r="AD260" s="62" t="n"/>
      <c r="AE260" s="62" t="n"/>
      <c r="AF260" s="62" t="n"/>
      <c r="AG260" s="62" t="n"/>
      <c r="AH260" s="62" t="n"/>
      <c r="AI260" s="62" t="n"/>
      <c r="AJ260" s="62" t="n"/>
      <c r="AK260" s="62" t="n"/>
      <c r="AL260" s="62" t="n"/>
      <c r="AM260" s="62" t="n"/>
      <c r="AN260" s="62" t="n"/>
      <c r="AO260" s="62" t="n"/>
      <c r="AP260" s="62" t="n"/>
      <c r="AQ260" s="62" t="n"/>
      <c r="AR260" s="62" t="n"/>
      <c r="AS260" s="62" t="n"/>
      <c r="AT260" s="62" t="n"/>
      <c r="AU260" s="2949" t="n"/>
      <c r="AV260" s="62" t="n"/>
      <c r="AW260" s="62" t="n"/>
      <c r="AX260" s="62" t="n"/>
      <c r="AY260" s="62" t="n"/>
      <c r="AZ260" s="62" t="n"/>
      <c r="BA260" s="62" t="n"/>
      <c r="BB260" s="62" t="n"/>
      <c r="BC260" s="62" t="n"/>
      <c r="BD260" s="62" t="n"/>
      <c r="BE260" s="62" t="n"/>
      <c r="BF260" s="62" t="n"/>
      <c r="BG260" s="62" t="n"/>
      <c r="BH260" s="62" t="n"/>
      <c r="BI260" s="62" t="n"/>
      <c r="BJ260" s="62" t="n"/>
      <c r="BK260" s="2949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  <c r="CA260" s="62" t="n"/>
      <c r="CB260" s="62" t="n"/>
      <c r="CC260" s="62" t="n"/>
      <c r="CD260" s="62" t="n"/>
      <c r="CE260" s="62" t="n"/>
      <c r="CF260" s="62" t="n"/>
      <c r="CG260" s="62" t="n"/>
      <c r="CH260" s="62" t="n"/>
      <c r="CI260" s="62" t="n"/>
      <c r="CJ260" s="2981" t="n"/>
      <c r="CM260" s="62" t="n"/>
      <c r="CN260" s="62" t="n"/>
      <c r="CO260" s="62" t="n"/>
      <c r="CP260" s="63" t="n"/>
      <c r="CQ260" s="62" t="n"/>
      <c r="CR260" s="2973" t="n"/>
      <c r="CS260" s="2973" t="n"/>
      <c r="CT260" s="2973" t="n"/>
      <c r="CU260" s="2973" t="n"/>
      <c r="CV260" s="2973" t="n"/>
      <c r="CW260" s="2973" t="n"/>
      <c r="CZ260" s="2973" t="n"/>
      <c r="DA260" s="2973" t="n"/>
      <c r="DB260" s="2973" t="n"/>
      <c r="DC260" s="2973" t="n"/>
      <c r="DD260" s="2973" t="n"/>
      <c r="DE260" s="62" t="n"/>
      <c r="DF260" s="62" t="n"/>
      <c r="DG260" s="62" t="n"/>
      <c r="DH260" s="62" t="n"/>
      <c r="DI260" s="323" t="n"/>
      <c r="DJ260" s="2949" t="n"/>
    </row>
    <row customFormat="1" customHeight="1" ht="13" r="261" s="2980">
      <c r="H261" s="2989" t="n"/>
      <c r="J261" s="2989" t="n"/>
      <c r="N261" s="63" t="n"/>
      <c r="T261" s="2989" t="n"/>
      <c r="AB261" s="62" t="n"/>
      <c r="AC261" s="62" t="n"/>
      <c r="AD261" s="62" t="n"/>
      <c r="AE261" s="62" t="n"/>
      <c r="AF261" s="62" t="n"/>
      <c r="AG261" s="62" t="n"/>
      <c r="AH261" s="62" t="n"/>
      <c r="AI261" s="62" t="n"/>
      <c r="AJ261" s="62" t="n"/>
      <c r="AK261" s="62" t="n"/>
      <c r="AL261" s="62" t="n"/>
      <c r="AM261" s="62" t="n"/>
      <c r="AN261" s="62" t="n"/>
      <c r="AO261" s="62" t="n"/>
      <c r="AP261" s="62" t="n"/>
      <c r="AQ261" s="62" t="n"/>
      <c r="AR261" s="62" t="n"/>
      <c r="AS261" s="62" t="n"/>
      <c r="AT261" s="62" t="n"/>
      <c r="AU261" s="2949" t="n"/>
      <c r="AV261" s="62" t="n"/>
      <c r="AW261" s="62" t="n"/>
      <c r="AX261" s="62" t="n"/>
      <c r="AY261" s="62" t="n"/>
      <c r="AZ261" s="62" t="n"/>
      <c r="BA261" s="62" t="n"/>
      <c r="BB261" s="62" t="n"/>
      <c r="BC261" s="62" t="n"/>
      <c r="BD261" s="62" t="n"/>
      <c r="BE261" s="62" t="n"/>
      <c r="BF261" s="62" t="n"/>
      <c r="BG261" s="62" t="n"/>
      <c r="BH261" s="62" t="n"/>
      <c r="BI261" s="62" t="n"/>
      <c r="BJ261" s="62" t="n"/>
      <c r="BK261" s="2949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  <c r="CA261" s="62" t="n"/>
      <c r="CB261" s="62" t="n"/>
      <c r="CC261" s="62" t="n"/>
      <c r="CD261" s="62" t="n"/>
      <c r="CE261" s="62" t="n"/>
      <c r="CF261" s="62" t="n"/>
      <c r="CG261" s="62" t="n"/>
      <c r="CH261" s="62" t="n"/>
      <c r="CI261" s="62" t="n"/>
      <c r="CJ261" s="2981" t="n"/>
      <c r="CM261" s="62" t="n"/>
      <c r="CN261" s="62" t="n"/>
      <c r="CO261" s="62" t="n"/>
      <c r="CP261" s="63" t="n"/>
      <c r="CQ261" s="62" t="n"/>
      <c r="CR261" s="2973" t="n"/>
      <c r="CS261" s="2973" t="n"/>
      <c r="CT261" s="2973" t="n"/>
      <c r="CU261" s="2973" t="n"/>
      <c r="CV261" s="2973" t="n"/>
      <c r="CW261" s="2973" t="n"/>
      <c r="CZ261" s="2973" t="n"/>
      <c r="DA261" s="2973" t="n"/>
      <c r="DB261" s="2973" t="n"/>
      <c r="DC261" s="2973" t="n"/>
      <c r="DD261" s="2973" t="n"/>
      <c r="DE261" s="62" t="n"/>
      <c r="DF261" s="62" t="n"/>
      <c r="DG261" s="62" t="n"/>
      <c r="DH261" s="62" t="n"/>
      <c r="DI261" s="323" t="n"/>
      <c r="DJ261" s="2949" t="n"/>
    </row>
    <row customFormat="1" customHeight="1" ht="13" r="262" s="2980">
      <c r="H262" s="2989" t="n"/>
      <c r="J262" s="2989" t="n"/>
      <c r="N262" s="63" t="n"/>
      <c r="T262" s="2989" t="n"/>
      <c r="AB262" s="62" t="n"/>
      <c r="AC262" s="62" t="n"/>
      <c r="AD262" s="62" t="n"/>
      <c r="AE262" s="62" t="n"/>
      <c r="AF262" s="62" t="n"/>
      <c r="AG262" s="62" t="n"/>
      <c r="AH262" s="62" t="n"/>
      <c r="AI262" s="62" t="n"/>
      <c r="AJ262" s="62" t="n"/>
      <c r="AK262" s="62" t="n"/>
      <c r="AL262" s="62" t="n"/>
      <c r="AM262" s="62" t="n"/>
      <c r="AN262" s="62" t="n"/>
      <c r="AO262" s="62" t="n"/>
      <c r="AP262" s="62" t="n"/>
      <c r="AQ262" s="62" t="n"/>
      <c r="AR262" s="62" t="n"/>
      <c r="AS262" s="62" t="n"/>
      <c r="AT262" s="62" t="n"/>
      <c r="AU262" s="2949" t="n"/>
      <c r="AV262" s="62" t="n"/>
      <c r="AW262" s="62" t="n"/>
      <c r="AX262" s="62" t="n"/>
      <c r="AY262" s="62" t="n"/>
      <c r="AZ262" s="62" t="n"/>
      <c r="BA262" s="62" t="n"/>
      <c r="BB262" s="62" t="n"/>
      <c r="BC262" s="62" t="n"/>
      <c r="BD262" s="62" t="n"/>
      <c r="BE262" s="62" t="n"/>
      <c r="BF262" s="62" t="n"/>
      <c r="BG262" s="62" t="n"/>
      <c r="BH262" s="62" t="n"/>
      <c r="BI262" s="62" t="n"/>
      <c r="BJ262" s="62" t="n"/>
      <c r="BK262" s="2949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  <c r="CA262" s="62" t="n"/>
      <c r="CB262" s="62" t="n"/>
      <c r="CC262" s="62" t="n"/>
      <c r="CD262" s="62" t="n"/>
      <c r="CE262" s="62" t="n"/>
      <c r="CF262" s="62" t="n"/>
      <c r="CG262" s="62" t="n"/>
      <c r="CH262" s="62" t="n"/>
      <c r="CI262" s="62" t="n"/>
      <c r="CJ262" s="2981" t="n"/>
      <c r="CM262" s="62" t="n"/>
      <c r="CN262" s="62" t="n"/>
      <c r="CO262" s="62" t="n"/>
      <c r="CP262" s="63" t="n"/>
      <c r="CQ262" s="62" t="n"/>
      <c r="CR262" s="2973" t="n"/>
      <c r="CS262" s="2973" t="n"/>
      <c r="CT262" s="2973" t="n"/>
      <c r="CU262" s="2973" t="n"/>
      <c r="CV262" s="2973" t="n"/>
      <c r="CW262" s="2973" t="n"/>
      <c r="CZ262" s="2973" t="n"/>
      <c r="DA262" s="2973" t="n"/>
      <c r="DB262" s="2973" t="n"/>
      <c r="DC262" s="2973" t="n"/>
      <c r="DD262" s="2973" t="n"/>
      <c r="DE262" s="62" t="n"/>
      <c r="DF262" s="62" t="n"/>
      <c r="DG262" s="62" t="n"/>
      <c r="DH262" s="62" t="n"/>
      <c r="DI262" s="323" t="n"/>
      <c r="DJ262" s="2949" t="n"/>
    </row>
    <row customFormat="1" customHeight="1" ht="13" r="263" s="2980">
      <c r="H263" s="2989" t="n"/>
      <c r="J263" s="2989" t="n"/>
      <c r="N263" s="63" t="n"/>
      <c r="T263" s="2989" t="n"/>
      <c r="AB263" s="62" t="n"/>
      <c r="AC263" s="62" t="n"/>
      <c r="AD263" s="62" t="n"/>
      <c r="AE263" s="62" t="n"/>
      <c r="AF263" s="62" t="n"/>
      <c r="AG263" s="62" t="n"/>
      <c r="AH263" s="62" t="n"/>
      <c r="AI263" s="62" t="n"/>
      <c r="AJ263" s="62" t="n"/>
      <c r="AK263" s="62" t="n"/>
      <c r="AL263" s="62" t="n"/>
      <c r="AM263" s="62" t="n"/>
      <c r="AN263" s="62" t="n"/>
      <c r="AO263" s="62" t="n"/>
      <c r="AP263" s="62" t="n"/>
      <c r="AQ263" s="62" t="n"/>
      <c r="AR263" s="62" t="n"/>
      <c r="AS263" s="62" t="n"/>
      <c r="AT263" s="62" t="n"/>
      <c r="AU263" s="2949" t="n"/>
      <c r="AV263" s="62" t="n"/>
      <c r="AW263" s="62" t="n"/>
      <c r="AX263" s="62" t="n"/>
      <c r="AY263" s="62" t="n"/>
      <c r="AZ263" s="62" t="n"/>
      <c r="BA263" s="62" t="n"/>
      <c r="BB263" s="62" t="n"/>
      <c r="BC263" s="62" t="n"/>
      <c r="BD263" s="62" t="n"/>
      <c r="BE263" s="62" t="n"/>
      <c r="BF263" s="62" t="n"/>
      <c r="BG263" s="62" t="n"/>
      <c r="BH263" s="62" t="n"/>
      <c r="BI263" s="62" t="n"/>
      <c r="BJ263" s="62" t="n"/>
      <c r="BK263" s="2949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  <c r="CA263" s="62" t="n"/>
      <c r="CB263" s="62" t="n"/>
      <c r="CC263" s="62" t="n"/>
      <c r="CD263" s="62" t="n"/>
      <c r="CE263" s="62" t="n"/>
      <c r="CF263" s="62" t="n"/>
      <c r="CG263" s="62" t="n"/>
      <c r="CH263" s="62" t="n"/>
      <c r="CI263" s="62" t="n"/>
      <c r="CJ263" s="2981" t="n"/>
      <c r="CM263" s="62" t="n"/>
      <c r="CN263" s="62" t="n"/>
      <c r="CO263" s="62" t="n"/>
      <c r="CP263" s="63" t="n"/>
      <c r="CQ263" s="62" t="n"/>
      <c r="CR263" s="2973" t="n"/>
      <c r="CS263" s="2973" t="n"/>
      <c r="CT263" s="2973" t="n"/>
      <c r="CU263" s="2973" t="n"/>
      <c r="CV263" s="2973" t="n"/>
      <c r="CW263" s="2973" t="n"/>
      <c r="CZ263" s="2973" t="n"/>
      <c r="DA263" s="2973" t="n"/>
      <c r="DB263" s="2973" t="n"/>
      <c r="DC263" s="2973" t="n"/>
      <c r="DD263" s="2973" t="n"/>
      <c r="DE263" s="62" t="n"/>
      <c r="DF263" s="62" t="n"/>
      <c r="DG263" s="62" t="n"/>
      <c r="DH263" s="62" t="n"/>
      <c r="DI263" s="323" t="n"/>
      <c r="DJ263" s="2949" t="n"/>
    </row>
    <row customFormat="1" customHeight="1" ht="13" r="264" s="2980">
      <c r="H264" s="2989" t="n"/>
      <c r="J264" s="2989" t="n"/>
      <c r="N264" s="63" t="n"/>
      <c r="T264" s="2989" t="n"/>
      <c r="AB264" s="62" t="n"/>
      <c r="AC264" s="62" t="n"/>
      <c r="AD264" s="62" t="n"/>
      <c r="AE264" s="62" t="n"/>
      <c r="AF264" s="62" t="n"/>
      <c r="AG264" s="62" t="n"/>
      <c r="AH264" s="62" t="n"/>
      <c r="AI264" s="62" t="n"/>
      <c r="AJ264" s="62" t="n"/>
      <c r="AK264" s="62" t="n"/>
      <c r="AL264" s="62" t="n"/>
      <c r="AM264" s="62" t="n"/>
      <c r="AN264" s="62" t="n"/>
      <c r="AO264" s="62" t="n"/>
      <c r="AP264" s="62" t="n"/>
      <c r="AQ264" s="62" t="n"/>
      <c r="AR264" s="62" t="n"/>
      <c r="AS264" s="62" t="n"/>
      <c r="AT264" s="62" t="n"/>
      <c r="AU264" s="2949" t="n"/>
      <c r="AV264" s="62" t="n"/>
      <c r="AW264" s="62" t="n"/>
      <c r="AX264" s="62" t="n"/>
      <c r="AY264" s="62" t="n"/>
      <c r="AZ264" s="62" t="n"/>
      <c r="BA264" s="62" t="n"/>
      <c r="BB264" s="62" t="n"/>
      <c r="BC264" s="62" t="n"/>
      <c r="BD264" s="62" t="n"/>
      <c r="BE264" s="62" t="n"/>
      <c r="BF264" s="62" t="n"/>
      <c r="BG264" s="62" t="n"/>
      <c r="BH264" s="62" t="n"/>
      <c r="BI264" s="62" t="n"/>
      <c r="BJ264" s="62" t="n"/>
      <c r="BK264" s="2949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  <c r="CA264" s="62" t="n"/>
      <c r="CB264" s="62" t="n"/>
      <c r="CC264" s="62" t="n"/>
      <c r="CD264" s="62" t="n"/>
      <c r="CE264" s="62" t="n"/>
      <c r="CF264" s="62" t="n"/>
      <c r="CG264" s="62" t="n"/>
      <c r="CH264" s="62" t="n"/>
      <c r="CI264" s="62" t="n"/>
      <c r="CJ264" s="2981" t="n"/>
      <c r="CM264" s="62" t="n"/>
      <c r="CN264" s="62" t="n"/>
      <c r="CO264" s="62" t="n"/>
      <c r="CP264" s="63" t="n"/>
      <c r="CQ264" s="62" t="n"/>
      <c r="CR264" s="2973" t="n"/>
      <c r="CS264" s="2973" t="n"/>
      <c r="CT264" s="2973" t="n"/>
      <c r="CU264" s="2973" t="n"/>
      <c r="CV264" s="2973" t="n"/>
      <c r="CW264" s="2973" t="n"/>
      <c r="CZ264" s="2973" t="n"/>
      <c r="DA264" s="2973" t="n"/>
      <c r="DB264" s="2973" t="n"/>
      <c r="DC264" s="2973" t="n"/>
      <c r="DD264" s="2973" t="n"/>
      <c r="DE264" s="62" t="n"/>
      <c r="DF264" s="62" t="n"/>
      <c r="DG264" s="62" t="n"/>
      <c r="DH264" s="62" t="n"/>
      <c r="DI264" s="323" t="n"/>
      <c r="DJ264" s="2949" t="n"/>
    </row>
    <row customFormat="1" customHeight="1" ht="13" r="265" s="2980">
      <c r="H265" s="2989" t="n"/>
      <c r="J265" s="2989" t="n"/>
      <c r="N265" s="63" t="n"/>
      <c r="T265" s="2989" t="n"/>
      <c r="AB265" s="62" t="n"/>
      <c r="AC265" s="62" t="n"/>
      <c r="AD265" s="62" t="n"/>
      <c r="AE265" s="62" t="n"/>
      <c r="AF265" s="62" t="n"/>
      <c r="AG265" s="62" t="n"/>
      <c r="AH265" s="62" t="n"/>
      <c r="AI265" s="62" t="n"/>
      <c r="AJ265" s="62" t="n"/>
      <c r="AK265" s="62" t="n"/>
      <c r="AL265" s="62" t="n"/>
      <c r="AM265" s="62" t="n"/>
      <c r="AN265" s="62" t="n"/>
      <c r="AO265" s="62" t="n"/>
      <c r="AP265" s="62" t="n"/>
      <c r="AQ265" s="62" t="n"/>
      <c r="AR265" s="62" t="n"/>
      <c r="AS265" s="62" t="n"/>
      <c r="AT265" s="62" t="n"/>
      <c r="AU265" s="2949" t="n"/>
      <c r="AV265" s="62" t="n"/>
      <c r="AW265" s="62" t="n"/>
      <c r="AX265" s="62" t="n"/>
      <c r="AY265" s="62" t="n"/>
      <c r="AZ265" s="62" t="n"/>
      <c r="BA265" s="62" t="n"/>
      <c r="BB265" s="62" t="n"/>
      <c r="BC265" s="62" t="n"/>
      <c r="BD265" s="62" t="n"/>
      <c r="BE265" s="62" t="n"/>
      <c r="BF265" s="62" t="n"/>
      <c r="BG265" s="62" t="n"/>
      <c r="BH265" s="62" t="n"/>
      <c r="BI265" s="62" t="n"/>
      <c r="BJ265" s="62" t="n"/>
      <c r="BK265" s="2949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  <c r="CA265" s="62" t="n"/>
      <c r="CB265" s="62" t="n"/>
      <c r="CC265" s="62" t="n"/>
      <c r="CD265" s="62" t="n"/>
      <c r="CE265" s="62" t="n"/>
      <c r="CF265" s="62" t="n"/>
      <c r="CG265" s="62" t="n"/>
      <c r="CH265" s="62" t="n"/>
      <c r="CI265" s="62" t="n"/>
      <c r="CJ265" s="2981" t="n"/>
      <c r="CM265" s="62" t="n"/>
      <c r="CN265" s="62" t="n"/>
      <c r="CO265" s="62" t="n"/>
      <c r="CP265" s="63" t="n"/>
      <c r="CQ265" s="62" t="n"/>
      <c r="CR265" s="2973" t="n"/>
      <c r="CS265" s="2973" t="n"/>
      <c r="CT265" s="2973" t="n"/>
      <c r="CU265" s="2973" t="n"/>
      <c r="CV265" s="2973" t="n"/>
      <c r="CW265" s="2973" t="n"/>
      <c r="CZ265" s="2973" t="n"/>
      <c r="DA265" s="2973" t="n"/>
      <c r="DB265" s="2973" t="n"/>
      <c r="DC265" s="2973" t="n"/>
      <c r="DD265" s="2973" t="n"/>
      <c r="DE265" s="62" t="n"/>
      <c r="DF265" s="62" t="n"/>
      <c r="DG265" s="62" t="n"/>
      <c r="DH265" s="62" t="n"/>
      <c r="DI265" s="323" t="n"/>
      <c r="DJ265" s="2949" t="n"/>
    </row>
    <row customFormat="1" customHeight="1" ht="13" r="266" s="2980">
      <c r="H266" s="2989" t="n"/>
      <c r="J266" s="2989" t="n"/>
      <c r="N266" s="63" t="n"/>
      <c r="T266" s="2989" t="n"/>
      <c r="AB266" s="62" t="n"/>
      <c r="AC266" s="62" t="n"/>
      <c r="AD266" s="62" t="n"/>
      <c r="AE266" s="62" t="n"/>
      <c r="AF266" s="62" t="n"/>
      <c r="AG266" s="62" t="n"/>
      <c r="AH266" s="62" t="n"/>
      <c r="AI266" s="62" t="n"/>
      <c r="AJ266" s="62" t="n"/>
      <c r="AK266" s="62" t="n"/>
      <c r="AL266" s="62" t="n"/>
      <c r="AM266" s="62" t="n"/>
      <c r="AN266" s="62" t="n"/>
      <c r="AO266" s="62" t="n"/>
      <c r="AP266" s="62" t="n"/>
      <c r="AQ266" s="62" t="n"/>
      <c r="AR266" s="62" t="n"/>
      <c r="AS266" s="62" t="n"/>
      <c r="AT266" s="62" t="n"/>
      <c r="AU266" s="2949" t="n"/>
      <c r="AV266" s="62" t="n"/>
      <c r="AW266" s="62" t="n"/>
      <c r="AX266" s="62" t="n"/>
      <c r="AY266" s="62" t="n"/>
      <c r="AZ266" s="62" t="n"/>
      <c r="BA266" s="62" t="n"/>
      <c r="BB266" s="62" t="n"/>
      <c r="BC266" s="62" t="n"/>
      <c r="BD266" s="62" t="n"/>
      <c r="BE266" s="62" t="n"/>
      <c r="BF266" s="62" t="n"/>
      <c r="BG266" s="62" t="n"/>
      <c r="BH266" s="62" t="n"/>
      <c r="BI266" s="62" t="n"/>
      <c r="BJ266" s="62" t="n"/>
      <c r="BK266" s="2949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  <c r="CA266" s="62" t="n"/>
      <c r="CB266" s="62" t="n"/>
      <c r="CC266" s="62" t="n"/>
      <c r="CD266" s="62" t="n"/>
      <c r="CE266" s="62" t="n"/>
      <c r="CF266" s="62" t="n"/>
      <c r="CG266" s="62" t="n"/>
      <c r="CH266" s="62" t="n"/>
      <c r="CI266" s="62" t="n"/>
      <c r="CJ266" s="2981" t="n"/>
      <c r="CM266" s="62" t="n"/>
      <c r="CN266" s="62" t="n"/>
      <c r="CO266" s="62" t="n"/>
      <c r="CP266" s="63" t="n"/>
      <c r="CQ266" s="62" t="n"/>
      <c r="CR266" s="2973" t="n"/>
      <c r="CS266" s="2973" t="n"/>
      <c r="CT266" s="2973" t="n"/>
      <c r="CU266" s="2973" t="n"/>
      <c r="CV266" s="2973" t="n"/>
      <c r="CW266" s="2973" t="n"/>
      <c r="CZ266" s="2973" t="n"/>
      <c r="DA266" s="2973" t="n"/>
      <c r="DB266" s="2973" t="n"/>
      <c r="DC266" s="2973" t="n"/>
      <c r="DD266" s="2973" t="n"/>
      <c r="DE266" s="62" t="n"/>
      <c r="DF266" s="62" t="n"/>
      <c r="DG266" s="62" t="n"/>
      <c r="DH266" s="62" t="n"/>
      <c r="DI266" s="323" t="n"/>
      <c r="DJ266" s="2949" t="n"/>
    </row>
    <row customFormat="1" customHeight="1" ht="13" r="267" s="2980">
      <c r="H267" s="2989" t="n"/>
      <c r="J267" s="2989" t="n"/>
      <c r="N267" s="63" t="n"/>
      <c r="T267" s="2989" t="n"/>
      <c r="AB267" s="62" t="n"/>
      <c r="AC267" s="62" t="n"/>
      <c r="AD267" s="62" t="n"/>
      <c r="AE267" s="62" t="n"/>
      <c r="AF267" s="62" t="n"/>
      <c r="AG267" s="62" t="n"/>
      <c r="AH267" s="62" t="n"/>
      <c r="AI267" s="62" t="n"/>
      <c r="AJ267" s="62" t="n"/>
      <c r="AK267" s="62" t="n"/>
      <c r="AL267" s="62" t="n"/>
      <c r="AM267" s="62" t="n"/>
      <c r="AN267" s="62" t="n"/>
      <c r="AO267" s="62" t="n"/>
      <c r="AP267" s="62" t="n"/>
      <c r="AQ267" s="62" t="n"/>
      <c r="AR267" s="62" t="n"/>
      <c r="AS267" s="62" t="n"/>
      <c r="AT267" s="62" t="n"/>
      <c r="AU267" s="2949" t="n"/>
      <c r="AV267" s="62" t="n"/>
      <c r="AW267" s="62" t="n"/>
      <c r="AX267" s="62" t="n"/>
      <c r="AY267" s="62" t="n"/>
      <c r="AZ267" s="62" t="n"/>
      <c r="BA267" s="62" t="n"/>
      <c r="BB267" s="62" t="n"/>
      <c r="BC267" s="62" t="n"/>
      <c r="BD267" s="62" t="n"/>
      <c r="BE267" s="62" t="n"/>
      <c r="BF267" s="62" t="n"/>
      <c r="BG267" s="62" t="n"/>
      <c r="BH267" s="62" t="n"/>
      <c r="BI267" s="62" t="n"/>
      <c r="BJ267" s="62" t="n"/>
      <c r="BK267" s="2949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  <c r="CA267" s="62" t="n"/>
      <c r="CB267" s="62" t="n"/>
      <c r="CC267" s="62" t="n"/>
      <c r="CD267" s="62" t="n"/>
      <c r="CE267" s="62" t="n"/>
      <c r="CF267" s="62" t="n"/>
      <c r="CG267" s="62" t="n"/>
      <c r="CH267" s="62" t="n"/>
      <c r="CI267" s="62" t="n"/>
      <c r="CJ267" s="2981" t="n"/>
      <c r="CM267" s="62" t="n"/>
      <c r="CN267" s="62" t="n"/>
      <c r="CO267" s="62" t="n"/>
      <c r="CP267" s="63" t="n"/>
      <c r="CQ267" s="62" t="n"/>
      <c r="CR267" s="2973" t="n"/>
      <c r="CS267" s="2973" t="n"/>
      <c r="CT267" s="2973" t="n"/>
      <c r="CU267" s="2973" t="n"/>
      <c r="CV267" s="2973" t="n"/>
      <c r="CW267" s="2973" t="n"/>
      <c r="CZ267" s="2973" t="n"/>
      <c r="DA267" s="2973" t="n"/>
      <c r="DB267" s="2973" t="n"/>
      <c r="DC267" s="2973" t="n"/>
      <c r="DD267" s="2973" t="n"/>
      <c r="DE267" s="62" t="n"/>
      <c r="DF267" s="62" t="n"/>
      <c r="DG267" s="62" t="n"/>
      <c r="DH267" s="62" t="n"/>
      <c r="DI267" s="323" t="n"/>
      <c r="DJ267" s="2949" t="n"/>
    </row>
    <row customFormat="1" customHeight="1" ht="13" r="268" s="2980">
      <c r="H268" s="2989" t="n"/>
      <c r="J268" s="2989" t="n"/>
      <c r="N268" s="63" t="n"/>
      <c r="T268" s="2989" t="n"/>
      <c r="AB268" s="62" t="n"/>
      <c r="AC268" s="62" t="n"/>
      <c r="AD268" s="62" t="n"/>
      <c r="AE268" s="62" t="n"/>
      <c r="AF268" s="62" t="n"/>
      <c r="AG268" s="62" t="n"/>
      <c r="AH268" s="62" t="n"/>
      <c r="AI268" s="62" t="n"/>
      <c r="AJ268" s="62" t="n"/>
      <c r="AK268" s="62" t="n"/>
      <c r="AL268" s="62" t="n"/>
      <c r="AM268" s="62" t="n"/>
      <c r="AN268" s="62" t="n"/>
      <c r="AO268" s="62" t="n"/>
      <c r="AP268" s="62" t="n"/>
      <c r="AQ268" s="62" t="n"/>
      <c r="AR268" s="62" t="n"/>
      <c r="AS268" s="62" t="n"/>
      <c r="AT268" s="62" t="n"/>
      <c r="AU268" s="2949" t="n"/>
      <c r="AV268" s="62" t="n"/>
      <c r="AW268" s="62" t="n"/>
      <c r="AX268" s="62" t="n"/>
      <c r="AY268" s="62" t="n"/>
      <c r="AZ268" s="62" t="n"/>
      <c r="BA268" s="62" t="n"/>
      <c r="BB268" s="62" t="n"/>
      <c r="BC268" s="62" t="n"/>
      <c r="BD268" s="62" t="n"/>
      <c r="BE268" s="62" t="n"/>
      <c r="BF268" s="62" t="n"/>
      <c r="BG268" s="62" t="n"/>
      <c r="BH268" s="62" t="n"/>
      <c r="BI268" s="62" t="n"/>
      <c r="BJ268" s="62" t="n"/>
      <c r="BK268" s="2949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  <c r="CA268" s="62" t="n"/>
      <c r="CB268" s="62" t="n"/>
      <c r="CC268" s="62" t="n"/>
      <c r="CD268" s="62" t="n"/>
      <c r="CE268" s="62" t="n"/>
      <c r="CF268" s="62" t="n"/>
      <c r="CG268" s="62" t="n"/>
      <c r="CH268" s="62" t="n"/>
      <c r="CI268" s="62" t="n"/>
      <c r="CJ268" s="2981" t="n"/>
      <c r="CM268" s="62" t="n"/>
      <c r="CN268" s="62" t="n"/>
      <c r="CO268" s="62" t="n"/>
      <c r="CP268" s="63" t="n"/>
      <c r="CQ268" s="62" t="n"/>
      <c r="CR268" s="2973" t="n"/>
      <c r="CS268" s="2973" t="n"/>
      <c r="CT268" s="2973" t="n"/>
      <c r="CU268" s="2973" t="n"/>
      <c r="CV268" s="2973" t="n"/>
      <c r="CW268" s="2973" t="n"/>
      <c r="CZ268" s="2973" t="n"/>
      <c r="DA268" s="2973" t="n"/>
      <c r="DB268" s="2973" t="n"/>
      <c r="DC268" s="2973" t="n"/>
      <c r="DD268" s="2973" t="n"/>
      <c r="DE268" s="62" t="n"/>
      <c r="DF268" s="62" t="n"/>
      <c r="DG268" s="62" t="n"/>
      <c r="DH268" s="62" t="n"/>
      <c r="DI268" s="323" t="n"/>
      <c r="DJ268" s="2949" t="n"/>
    </row>
    <row customFormat="1" customHeight="1" ht="13" r="269" s="2980">
      <c r="H269" s="2989" t="n"/>
      <c r="J269" s="2989" t="n"/>
      <c r="N269" s="63" t="n"/>
      <c r="T269" s="2989" t="n"/>
      <c r="AB269" s="62" t="n"/>
      <c r="AC269" s="62" t="n"/>
      <c r="AD269" s="62" t="n"/>
      <c r="AE269" s="62" t="n"/>
      <c r="AF269" s="62" t="n"/>
      <c r="AG269" s="62" t="n"/>
      <c r="AH269" s="62" t="n"/>
      <c r="AI269" s="62" t="n"/>
      <c r="AJ269" s="62" t="n"/>
      <c r="AK269" s="62" t="n"/>
      <c r="AL269" s="62" t="n"/>
      <c r="AM269" s="62" t="n"/>
      <c r="AN269" s="62" t="n"/>
      <c r="AO269" s="62" t="n"/>
      <c r="AP269" s="62" t="n"/>
      <c r="AQ269" s="62" t="n"/>
      <c r="AR269" s="62" t="n"/>
      <c r="AS269" s="62" t="n"/>
      <c r="AT269" s="62" t="n"/>
      <c r="AU269" s="2949" t="n"/>
      <c r="AV269" s="62" t="n"/>
      <c r="AW269" s="62" t="n"/>
      <c r="AX269" s="62" t="n"/>
      <c r="AY269" s="62" t="n"/>
      <c r="AZ269" s="62" t="n"/>
      <c r="BA269" s="62" t="n"/>
      <c r="BB269" s="62" t="n"/>
      <c r="BC269" s="62" t="n"/>
      <c r="BD269" s="62" t="n"/>
      <c r="BE269" s="62" t="n"/>
      <c r="BF269" s="62" t="n"/>
      <c r="BG269" s="62" t="n"/>
      <c r="BH269" s="62" t="n"/>
      <c r="BI269" s="62" t="n"/>
      <c r="BJ269" s="62" t="n"/>
      <c r="BK269" s="2949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  <c r="CA269" s="62" t="n"/>
      <c r="CB269" s="62" t="n"/>
      <c r="CC269" s="62" t="n"/>
      <c r="CD269" s="62" t="n"/>
      <c r="CE269" s="62" t="n"/>
      <c r="CF269" s="62" t="n"/>
      <c r="CG269" s="62" t="n"/>
      <c r="CH269" s="62" t="n"/>
      <c r="CI269" s="62" t="n"/>
      <c r="CJ269" s="2981" t="n"/>
      <c r="CM269" s="62" t="n"/>
      <c r="CN269" s="62" t="n"/>
      <c r="CO269" s="62" t="n"/>
      <c r="CP269" s="63" t="n"/>
      <c r="CQ269" s="62" t="n"/>
      <c r="CR269" s="2973" t="n"/>
      <c r="CS269" s="2973" t="n"/>
      <c r="CT269" s="2973" t="n"/>
      <c r="CU269" s="2973" t="n"/>
      <c r="CV269" s="2973" t="n"/>
      <c r="CW269" s="2973" t="n"/>
      <c r="CZ269" s="2973" t="n"/>
      <c r="DA269" s="2973" t="n"/>
      <c r="DB269" s="2973" t="n"/>
      <c r="DC269" s="2973" t="n"/>
      <c r="DD269" s="2973" t="n"/>
      <c r="DE269" s="62" t="n"/>
      <c r="DF269" s="62" t="n"/>
      <c r="DG269" s="62" t="n"/>
      <c r="DH269" s="62" t="n"/>
      <c r="DI269" s="323" t="n"/>
      <c r="DJ269" s="2949" t="n"/>
    </row>
    <row customFormat="1" customHeight="1" ht="13" r="270" s="2980">
      <c r="H270" s="2989" t="n"/>
      <c r="J270" s="2989" t="n"/>
      <c r="N270" s="63" t="n"/>
      <c r="T270" s="2989" t="n"/>
      <c r="AB270" s="62" t="n"/>
      <c r="AC270" s="62" t="n"/>
      <c r="AD270" s="62" t="n"/>
      <c r="AE270" s="62" t="n"/>
      <c r="AF270" s="62" t="n"/>
      <c r="AG270" s="62" t="n"/>
      <c r="AH270" s="62" t="n"/>
      <c r="AI270" s="62" t="n"/>
      <c r="AJ270" s="62" t="n"/>
      <c r="AK270" s="62" t="n"/>
      <c r="AL270" s="62" t="n"/>
      <c r="AM270" s="62" t="n"/>
      <c r="AN270" s="62" t="n"/>
      <c r="AO270" s="62" t="n"/>
      <c r="AP270" s="62" t="n"/>
      <c r="AQ270" s="62" t="n"/>
      <c r="AR270" s="62" t="n"/>
      <c r="AS270" s="62" t="n"/>
      <c r="AT270" s="62" t="n"/>
      <c r="AU270" s="2949" t="n"/>
      <c r="AV270" s="62" t="n"/>
      <c r="AW270" s="62" t="n"/>
      <c r="AX270" s="62" t="n"/>
      <c r="AY270" s="62" t="n"/>
      <c r="AZ270" s="62" t="n"/>
      <c r="BA270" s="62" t="n"/>
      <c r="BB270" s="62" t="n"/>
      <c r="BC270" s="62" t="n"/>
      <c r="BD270" s="62" t="n"/>
      <c r="BE270" s="62" t="n"/>
      <c r="BF270" s="62" t="n"/>
      <c r="BG270" s="62" t="n"/>
      <c r="BH270" s="62" t="n"/>
      <c r="BI270" s="62" t="n"/>
      <c r="BJ270" s="62" t="n"/>
      <c r="BK270" s="2949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  <c r="CA270" s="62" t="n"/>
      <c r="CB270" s="62" t="n"/>
      <c r="CC270" s="62" t="n"/>
      <c r="CD270" s="62" t="n"/>
      <c r="CE270" s="62" t="n"/>
      <c r="CF270" s="62" t="n"/>
      <c r="CG270" s="62" t="n"/>
      <c r="CH270" s="62" t="n"/>
      <c r="CI270" s="62" t="n"/>
      <c r="CJ270" s="2981" t="n"/>
      <c r="CM270" s="62" t="n"/>
      <c r="CN270" s="62" t="n"/>
      <c r="CO270" s="62" t="n"/>
      <c r="CP270" s="63" t="n"/>
      <c r="CQ270" s="62" t="n"/>
      <c r="CR270" s="2973" t="n"/>
      <c r="CS270" s="2973" t="n"/>
      <c r="CT270" s="2973" t="n"/>
      <c r="CU270" s="2973" t="n"/>
      <c r="CV270" s="2973" t="n"/>
      <c r="CW270" s="2973" t="n"/>
      <c r="CZ270" s="2973" t="n"/>
      <c r="DA270" s="2973" t="n"/>
      <c r="DB270" s="2973" t="n"/>
      <c r="DC270" s="2973" t="n"/>
      <c r="DD270" s="2973" t="n"/>
      <c r="DE270" s="62" t="n"/>
      <c r="DF270" s="62" t="n"/>
      <c r="DG270" s="62" t="n"/>
      <c r="DH270" s="62" t="n"/>
      <c r="DI270" s="323" t="n"/>
      <c r="DJ270" s="2949" t="n"/>
    </row>
    <row customFormat="1" customHeight="1" ht="13" r="271" s="2980">
      <c r="H271" s="2989" t="n"/>
      <c r="J271" s="2989" t="n"/>
      <c r="N271" s="63" t="n"/>
      <c r="T271" s="2989" t="n"/>
      <c r="AB271" s="62" t="n"/>
      <c r="AC271" s="62" t="n"/>
      <c r="AD271" s="62" t="n"/>
      <c r="AE271" s="62" t="n"/>
      <c r="AF271" s="62" t="n"/>
      <c r="AG271" s="62" t="n"/>
      <c r="AH271" s="62" t="n"/>
      <c r="AI271" s="62" t="n"/>
      <c r="AJ271" s="62" t="n"/>
      <c r="AK271" s="62" t="n"/>
      <c r="AL271" s="62" t="n"/>
      <c r="AM271" s="62" t="n"/>
      <c r="AN271" s="62" t="n"/>
      <c r="AO271" s="62" t="n"/>
      <c r="AP271" s="62" t="n"/>
      <c r="AQ271" s="62" t="n"/>
      <c r="AR271" s="62" t="n"/>
      <c r="AS271" s="62" t="n"/>
      <c r="AT271" s="62" t="n"/>
      <c r="AU271" s="2949" t="n"/>
      <c r="AV271" s="62" t="n"/>
      <c r="AW271" s="62" t="n"/>
      <c r="AX271" s="62" t="n"/>
      <c r="AY271" s="62" t="n"/>
      <c r="AZ271" s="62" t="n"/>
      <c r="BA271" s="62" t="n"/>
      <c r="BB271" s="62" t="n"/>
      <c r="BC271" s="62" t="n"/>
      <c r="BD271" s="62" t="n"/>
      <c r="BE271" s="62" t="n"/>
      <c r="BF271" s="62" t="n"/>
      <c r="BG271" s="62" t="n"/>
      <c r="BH271" s="62" t="n"/>
      <c r="BI271" s="62" t="n"/>
      <c r="BJ271" s="62" t="n"/>
      <c r="BK271" s="2949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  <c r="CA271" s="62" t="n"/>
      <c r="CB271" s="62" t="n"/>
      <c r="CC271" s="62" t="n"/>
      <c r="CD271" s="62" t="n"/>
      <c r="CE271" s="62" t="n"/>
      <c r="CF271" s="62" t="n"/>
      <c r="CG271" s="62" t="n"/>
      <c r="CH271" s="62" t="n"/>
      <c r="CI271" s="62" t="n"/>
      <c r="CJ271" s="2981" t="n"/>
      <c r="CM271" s="62" t="n"/>
      <c r="CN271" s="62" t="n"/>
      <c r="CO271" s="62" t="n"/>
      <c r="CP271" s="63" t="n"/>
      <c r="CQ271" s="62" t="n"/>
      <c r="CR271" s="2973" t="n"/>
      <c r="CS271" s="2973" t="n"/>
      <c r="CT271" s="2973" t="n"/>
      <c r="CU271" s="2973" t="n"/>
      <c r="CV271" s="2973" t="n"/>
      <c r="CW271" s="2973" t="n"/>
      <c r="CZ271" s="2973" t="n"/>
      <c r="DA271" s="2973" t="n"/>
      <c r="DB271" s="2973" t="n"/>
      <c r="DC271" s="2973" t="n"/>
      <c r="DD271" s="2973" t="n"/>
      <c r="DE271" s="62" t="n"/>
      <c r="DF271" s="62" t="n"/>
      <c r="DG271" s="62" t="n"/>
      <c r="DH271" s="62" t="n"/>
      <c r="DI271" s="323" t="n"/>
      <c r="DJ271" s="2949" t="n"/>
    </row>
    <row customFormat="1" customHeight="1" ht="13" r="272" s="2980">
      <c r="H272" s="2989" t="n"/>
      <c r="J272" s="2989" t="n"/>
      <c r="N272" s="63" t="n"/>
      <c r="T272" s="2989" t="n"/>
      <c r="AB272" s="62" t="n"/>
      <c r="AC272" s="62" t="n"/>
      <c r="AD272" s="62" t="n"/>
      <c r="AE272" s="62" t="n"/>
      <c r="AF272" s="62" t="n"/>
      <c r="AG272" s="62" t="n"/>
      <c r="AH272" s="62" t="n"/>
      <c r="AI272" s="62" t="n"/>
      <c r="AJ272" s="62" t="n"/>
      <c r="AK272" s="62" t="n"/>
      <c r="AL272" s="62" t="n"/>
      <c r="AM272" s="62" t="n"/>
      <c r="AN272" s="62" t="n"/>
      <c r="AO272" s="62" t="n"/>
      <c r="AP272" s="62" t="n"/>
      <c r="AQ272" s="62" t="n"/>
      <c r="AR272" s="62" t="n"/>
      <c r="AS272" s="62" t="n"/>
      <c r="AT272" s="62" t="n"/>
      <c r="AU272" s="2949" t="n"/>
      <c r="AV272" s="62" t="n"/>
      <c r="AW272" s="62" t="n"/>
      <c r="AX272" s="62" t="n"/>
      <c r="AY272" s="62" t="n"/>
      <c r="AZ272" s="62" t="n"/>
      <c r="BA272" s="62" t="n"/>
      <c r="BB272" s="62" t="n"/>
      <c r="BC272" s="62" t="n"/>
      <c r="BD272" s="62" t="n"/>
      <c r="BE272" s="62" t="n"/>
      <c r="BF272" s="62" t="n"/>
      <c r="BG272" s="62" t="n"/>
      <c r="BH272" s="62" t="n"/>
      <c r="BI272" s="62" t="n"/>
      <c r="BJ272" s="62" t="n"/>
      <c r="BK272" s="2949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  <c r="CA272" s="62" t="n"/>
      <c r="CB272" s="62" t="n"/>
      <c r="CC272" s="62" t="n"/>
      <c r="CD272" s="62" t="n"/>
      <c r="CE272" s="62" t="n"/>
      <c r="CF272" s="62" t="n"/>
      <c r="CG272" s="62" t="n"/>
      <c r="CH272" s="62" t="n"/>
      <c r="CI272" s="62" t="n"/>
      <c r="CJ272" s="2981" t="n"/>
      <c r="CM272" s="62" t="n"/>
      <c r="CN272" s="62" t="n"/>
      <c r="CO272" s="62" t="n"/>
      <c r="CP272" s="63" t="n"/>
      <c r="CQ272" s="62" t="n"/>
      <c r="CR272" s="2973" t="n"/>
      <c r="CS272" s="2973" t="n"/>
      <c r="CT272" s="2973" t="n"/>
      <c r="CU272" s="2973" t="n"/>
      <c r="CV272" s="2973" t="n"/>
      <c r="CW272" s="2973" t="n"/>
      <c r="CZ272" s="2973" t="n"/>
      <c r="DA272" s="2973" t="n"/>
      <c r="DB272" s="2973" t="n"/>
      <c r="DC272" s="2973" t="n"/>
      <c r="DD272" s="2973" t="n"/>
      <c r="DE272" s="62" t="n"/>
      <c r="DF272" s="62" t="n"/>
      <c r="DG272" s="62" t="n"/>
      <c r="DH272" s="62" t="n"/>
      <c r="DI272" s="323" t="n"/>
      <c r="DJ272" s="2949" t="n"/>
    </row>
    <row customFormat="1" customHeight="1" ht="13" r="273" s="2980">
      <c r="H273" s="2989" t="n"/>
      <c r="J273" s="2989" t="n"/>
      <c r="N273" s="63" t="n"/>
      <c r="T273" s="2989" t="n"/>
      <c r="AB273" s="62" t="n"/>
      <c r="AC273" s="62" t="n"/>
      <c r="AD273" s="62" t="n"/>
      <c r="AE273" s="62" t="n"/>
      <c r="AF273" s="62" t="n"/>
      <c r="AG273" s="62" t="n"/>
      <c r="AH273" s="62" t="n"/>
      <c r="AI273" s="62" t="n"/>
      <c r="AJ273" s="62" t="n"/>
      <c r="AK273" s="62" t="n"/>
      <c r="AL273" s="62" t="n"/>
      <c r="AM273" s="62" t="n"/>
      <c r="AN273" s="62" t="n"/>
      <c r="AO273" s="62" t="n"/>
      <c r="AP273" s="62" t="n"/>
      <c r="AQ273" s="62" t="n"/>
      <c r="AR273" s="62" t="n"/>
      <c r="AS273" s="62" t="n"/>
      <c r="AT273" s="62" t="n"/>
      <c r="AU273" s="2949" t="n"/>
      <c r="AV273" s="62" t="n"/>
      <c r="AW273" s="62" t="n"/>
      <c r="AX273" s="62" t="n"/>
      <c r="AY273" s="62" t="n"/>
      <c r="AZ273" s="62" t="n"/>
      <c r="BA273" s="62" t="n"/>
      <c r="BB273" s="62" t="n"/>
      <c r="BC273" s="62" t="n"/>
      <c r="BD273" s="62" t="n"/>
      <c r="BE273" s="62" t="n"/>
      <c r="BF273" s="62" t="n"/>
      <c r="BG273" s="62" t="n"/>
      <c r="BH273" s="62" t="n"/>
      <c r="BI273" s="62" t="n"/>
      <c r="BJ273" s="62" t="n"/>
      <c r="BK273" s="2949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  <c r="CA273" s="62" t="n"/>
      <c r="CB273" s="62" t="n"/>
      <c r="CC273" s="62" t="n"/>
      <c r="CD273" s="62" t="n"/>
      <c r="CE273" s="62" t="n"/>
      <c r="CF273" s="62" t="n"/>
      <c r="CG273" s="62" t="n"/>
      <c r="CH273" s="62" t="n"/>
      <c r="CI273" s="62" t="n"/>
      <c r="CJ273" s="2981" t="n"/>
      <c r="CM273" s="62" t="n"/>
      <c r="CN273" s="62" t="n"/>
      <c r="CO273" s="62" t="n"/>
      <c r="CP273" s="63" t="n"/>
      <c r="CQ273" s="62" t="n"/>
      <c r="CR273" s="2973" t="n"/>
      <c r="CS273" s="2973" t="n"/>
      <c r="CT273" s="2973" t="n"/>
      <c r="CU273" s="2973" t="n"/>
      <c r="CV273" s="2973" t="n"/>
      <c r="CW273" s="2973" t="n"/>
      <c r="CZ273" s="2973" t="n"/>
      <c r="DA273" s="2973" t="n"/>
      <c r="DB273" s="2973" t="n"/>
      <c r="DC273" s="2973" t="n"/>
      <c r="DD273" s="2973" t="n"/>
      <c r="DE273" s="62" t="n"/>
      <c r="DF273" s="62" t="n"/>
      <c r="DG273" s="62" t="n"/>
      <c r="DH273" s="62" t="n"/>
      <c r="DI273" s="323" t="n"/>
      <c r="DJ273" s="2949" t="n"/>
    </row>
    <row customFormat="1" customHeight="1" ht="13" r="274" s="2980">
      <c r="H274" s="2989" t="n"/>
      <c r="J274" s="2989" t="n"/>
      <c r="N274" s="63" t="n"/>
      <c r="T274" s="2989" t="n"/>
      <c r="AB274" s="62" t="n"/>
      <c r="AC274" s="62" t="n"/>
      <c r="AD274" s="62" t="n"/>
      <c r="AE274" s="62" t="n"/>
      <c r="AF274" s="62" t="n"/>
      <c r="AG274" s="62" t="n"/>
      <c r="AH274" s="62" t="n"/>
      <c r="AI274" s="62" t="n"/>
      <c r="AJ274" s="62" t="n"/>
      <c r="AK274" s="62" t="n"/>
      <c r="AL274" s="62" t="n"/>
      <c r="AM274" s="62" t="n"/>
      <c r="AN274" s="62" t="n"/>
      <c r="AO274" s="62" t="n"/>
      <c r="AP274" s="62" t="n"/>
      <c r="AQ274" s="62" t="n"/>
      <c r="AR274" s="62" t="n"/>
      <c r="AS274" s="62" t="n"/>
      <c r="AT274" s="62" t="n"/>
      <c r="AU274" s="2949" t="n"/>
      <c r="AV274" s="62" t="n"/>
      <c r="AW274" s="62" t="n"/>
      <c r="AX274" s="62" t="n"/>
      <c r="AY274" s="62" t="n"/>
      <c r="AZ274" s="62" t="n"/>
      <c r="BA274" s="62" t="n"/>
      <c r="BB274" s="62" t="n"/>
      <c r="BC274" s="62" t="n"/>
      <c r="BD274" s="62" t="n"/>
      <c r="BE274" s="62" t="n"/>
      <c r="BF274" s="62" t="n"/>
      <c r="BG274" s="62" t="n"/>
      <c r="BH274" s="62" t="n"/>
      <c r="BI274" s="62" t="n"/>
      <c r="BJ274" s="62" t="n"/>
      <c r="BK274" s="2949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  <c r="CA274" s="62" t="n"/>
      <c r="CB274" s="62" t="n"/>
      <c r="CC274" s="62" t="n"/>
      <c r="CD274" s="62" t="n"/>
      <c r="CE274" s="62" t="n"/>
      <c r="CF274" s="62" t="n"/>
      <c r="CG274" s="62" t="n"/>
      <c r="CH274" s="62" t="n"/>
      <c r="CI274" s="62" t="n"/>
      <c r="CJ274" s="2981" t="n"/>
      <c r="CM274" s="62" t="n"/>
      <c r="CN274" s="62" t="n"/>
      <c r="CO274" s="62" t="n"/>
      <c r="CP274" s="63" t="n"/>
      <c r="CQ274" s="62" t="n"/>
      <c r="CR274" s="2973" t="n"/>
      <c r="CS274" s="2973" t="n"/>
      <c r="CT274" s="2973" t="n"/>
      <c r="CU274" s="2973" t="n"/>
      <c r="CV274" s="2973" t="n"/>
      <c r="CW274" s="2973" t="n"/>
      <c r="CZ274" s="2973" t="n"/>
      <c r="DA274" s="2973" t="n"/>
      <c r="DB274" s="2973" t="n"/>
      <c r="DC274" s="2973" t="n"/>
      <c r="DD274" s="2973" t="n"/>
      <c r="DE274" s="62" t="n"/>
      <c r="DF274" s="62" t="n"/>
      <c r="DG274" s="62" t="n"/>
      <c r="DH274" s="62" t="n"/>
      <c r="DI274" s="323" t="n"/>
      <c r="DJ274" s="2949" t="n"/>
    </row>
    <row customFormat="1" customHeight="1" ht="13" r="275" s="2980">
      <c r="H275" s="2989" t="n"/>
      <c r="J275" s="2989" t="n"/>
      <c r="N275" s="63" t="n"/>
      <c r="T275" s="2989" t="n"/>
      <c r="AB275" s="62" t="n"/>
      <c r="AC275" s="62" t="n"/>
      <c r="AD275" s="62" t="n"/>
      <c r="AE275" s="62" t="n"/>
      <c r="AF275" s="62" t="n"/>
      <c r="AG275" s="62" t="n"/>
      <c r="AH275" s="62" t="n"/>
      <c r="AI275" s="62" t="n"/>
      <c r="AJ275" s="62" t="n"/>
      <c r="AK275" s="62" t="n"/>
      <c r="AL275" s="62" t="n"/>
      <c r="AM275" s="62" t="n"/>
      <c r="AN275" s="62" t="n"/>
      <c r="AO275" s="62" t="n"/>
      <c r="AP275" s="62" t="n"/>
      <c r="AQ275" s="62" t="n"/>
      <c r="AR275" s="62" t="n"/>
      <c r="AS275" s="62" t="n"/>
      <c r="AT275" s="62" t="n"/>
      <c r="AU275" s="2949" t="n"/>
      <c r="AV275" s="62" t="n"/>
      <c r="AW275" s="62" t="n"/>
      <c r="AX275" s="62" t="n"/>
      <c r="AY275" s="62" t="n"/>
      <c r="AZ275" s="62" t="n"/>
      <c r="BA275" s="62" t="n"/>
      <c r="BB275" s="62" t="n"/>
      <c r="BC275" s="62" t="n"/>
      <c r="BD275" s="62" t="n"/>
      <c r="BE275" s="62" t="n"/>
      <c r="BF275" s="62" t="n"/>
      <c r="BG275" s="62" t="n"/>
      <c r="BH275" s="62" t="n"/>
      <c r="BI275" s="62" t="n"/>
      <c r="BJ275" s="62" t="n"/>
      <c r="BK275" s="2949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  <c r="CA275" s="62" t="n"/>
      <c r="CB275" s="62" t="n"/>
      <c r="CC275" s="62" t="n"/>
      <c r="CD275" s="62" t="n"/>
      <c r="CE275" s="62" t="n"/>
      <c r="CF275" s="62" t="n"/>
      <c r="CG275" s="62" t="n"/>
      <c r="CH275" s="62" t="n"/>
      <c r="CI275" s="62" t="n"/>
      <c r="CJ275" s="2981" t="n"/>
      <c r="CM275" s="62" t="n"/>
      <c r="CN275" s="62" t="n"/>
      <c r="CO275" s="62" t="n"/>
      <c r="CP275" s="63" t="n"/>
      <c r="CQ275" s="62" t="n"/>
      <c r="CR275" s="2973" t="n"/>
      <c r="CS275" s="2973" t="n"/>
      <c r="CT275" s="2973" t="n"/>
      <c r="CU275" s="2973" t="n"/>
      <c r="CV275" s="2973" t="n"/>
      <c r="CW275" s="2973" t="n"/>
      <c r="CZ275" s="2973" t="n"/>
      <c r="DA275" s="2973" t="n"/>
      <c r="DB275" s="2973" t="n"/>
      <c r="DC275" s="2973" t="n"/>
      <c r="DD275" s="2973" t="n"/>
      <c r="DE275" s="62" t="n"/>
      <c r="DF275" s="62" t="n"/>
      <c r="DG275" s="62" t="n"/>
      <c r="DH275" s="62" t="n"/>
      <c r="DI275" s="323" t="n"/>
      <c r="DJ275" s="2949" t="n"/>
    </row>
    <row customFormat="1" customHeight="1" ht="13" r="276" s="2980">
      <c r="H276" s="2989" t="n"/>
      <c r="J276" s="2989" t="n"/>
      <c r="N276" s="63" t="n"/>
      <c r="T276" s="2989" t="n"/>
      <c r="AB276" s="62" t="n"/>
      <c r="AC276" s="62" t="n"/>
      <c r="AD276" s="62" t="n"/>
      <c r="AE276" s="62" t="n"/>
      <c r="AF276" s="62" t="n"/>
      <c r="AG276" s="62" t="n"/>
      <c r="AH276" s="62" t="n"/>
      <c r="AI276" s="62" t="n"/>
      <c r="AJ276" s="62" t="n"/>
      <c r="AK276" s="62" t="n"/>
      <c r="AL276" s="62" t="n"/>
      <c r="AM276" s="62" t="n"/>
      <c r="AN276" s="62" t="n"/>
      <c r="AO276" s="62" t="n"/>
      <c r="AP276" s="62" t="n"/>
      <c r="AQ276" s="62" t="n"/>
      <c r="AR276" s="62" t="n"/>
      <c r="AS276" s="62" t="n"/>
      <c r="AT276" s="62" t="n"/>
      <c r="AU276" s="2949" t="n"/>
      <c r="AV276" s="62" t="n"/>
      <c r="AW276" s="62" t="n"/>
      <c r="AX276" s="62" t="n"/>
      <c r="AY276" s="62" t="n"/>
      <c r="AZ276" s="62" t="n"/>
      <c r="BA276" s="62" t="n"/>
      <c r="BB276" s="62" t="n"/>
      <c r="BC276" s="62" t="n"/>
      <c r="BD276" s="62" t="n"/>
      <c r="BE276" s="62" t="n"/>
      <c r="BF276" s="62" t="n"/>
      <c r="BG276" s="62" t="n"/>
      <c r="BH276" s="62" t="n"/>
      <c r="BI276" s="62" t="n"/>
      <c r="BJ276" s="62" t="n"/>
      <c r="BK276" s="2949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  <c r="CA276" s="62" t="n"/>
      <c r="CB276" s="62" t="n"/>
      <c r="CC276" s="62" t="n"/>
      <c r="CD276" s="62" t="n"/>
      <c r="CE276" s="62" t="n"/>
      <c r="CF276" s="62" t="n"/>
      <c r="CG276" s="62" t="n"/>
      <c r="CH276" s="62" t="n"/>
      <c r="CI276" s="62" t="n"/>
      <c r="CJ276" s="2981" t="n"/>
      <c r="CM276" s="62" t="n"/>
      <c r="CN276" s="62" t="n"/>
      <c r="CO276" s="62" t="n"/>
      <c r="CP276" s="63" t="n"/>
      <c r="CQ276" s="62" t="n"/>
      <c r="CR276" s="2973" t="n"/>
      <c r="CS276" s="2973" t="n"/>
      <c r="CT276" s="2973" t="n"/>
      <c r="CU276" s="2973" t="n"/>
      <c r="CV276" s="2973" t="n"/>
      <c r="CW276" s="2973" t="n"/>
      <c r="CZ276" s="2973" t="n"/>
      <c r="DA276" s="2973" t="n"/>
      <c r="DB276" s="2973" t="n"/>
      <c r="DC276" s="2973" t="n"/>
      <c r="DD276" s="2973" t="n"/>
      <c r="DE276" s="62" t="n"/>
      <c r="DF276" s="62" t="n"/>
      <c r="DG276" s="62" t="n"/>
      <c r="DH276" s="62" t="n"/>
      <c r="DI276" s="323" t="n"/>
      <c r="DJ276" s="2949" t="n"/>
    </row>
    <row customFormat="1" customHeight="1" ht="13" r="277" s="2980">
      <c r="H277" s="2989" t="n"/>
      <c r="J277" s="2989" t="n"/>
      <c r="N277" s="63" t="n"/>
      <c r="T277" s="2989" t="n"/>
      <c r="AB277" s="62" t="n"/>
      <c r="AC277" s="62" t="n"/>
      <c r="AD277" s="62" t="n"/>
      <c r="AE277" s="62" t="n"/>
      <c r="AF277" s="62" t="n"/>
      <c r="AG277" s="62" t="n"/>
      <c r="AH277" s="62" t="n"/>
      <c r="AI277" s="62" t="n"/>
      <c r="AJ277" s="62" t="n"/>
      <c r="AK277" s="62" t="n"/>
      <c r="AL277" s="62" t="n"/>
      <c r="AM277" s="62" t="n"/>
      <c r="AN277" s="62" t="n"/>
      <c r="AO277" s="62" t="n"/>
      <c r="AP277" s="62" t="n"/>
      <c r="AQ277" s="62" t="n"/>
      <c r="AR277" s="62" t="n"/>
      <c r="AS277" s="62" t="n"/>
      <c r="AT277" s="62" t="n"/>
      <c r="AU277" s="2949" t="n"/>
      <c r="AV277" s="62" t="n"/>
      <c r="AW277" s="62" t="n"/>
      <c r="AX277" s="62" t="n"/>
      <c r="AY277" s="62" t="n"/>
      <c r="AZ277" s="62" t="n"/>
      <c r="BA277" s="62" t="n"/>
      <c r="BB277" s="62" t="n"/>
      <c r="BC277" s="62" t="n"/>
      <c r="BD277" s="62" t="n"/>
      <c r="BE277" s="62" t="n"/>
      <c r="BF277" s="62" t="n"/>
      <c r="BG277" s="62" t="n"/>
      <c r="BH277" s="62" t="n"/>
      <c r="BI277" s="62" t="n"/>
      <c r="BJ277" s="62" t="n"/>
      <c r="BK277" s="2949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  <c r="CA277" s="62" t="n"/>
      <c r="CB277" s="62" t="n"/>
      <c r="CC277" s="62" t="n"/>
      <c r="CD277" s="62" t="n"/>
      <c r="CE277" s="62" t="n"/>
      <c r="CF277" s="62" t="n"/>
      <c r="CG277" s="62" t="n"/>
      <c r="CH277" s="62" t="n"/>
      <c r="CI277" s="62" t="n"/>
      <c r="CJ277" s="2981" t="n"/>
      <c r="CM277" s="62" t="n"/>
      <c r="CN277" s="62" t="n"/>
      <c r="CO277" s="62" t="n"/>
      <c r="CP277" s="63" t="n"/>
      <c r="CQ277" s="62" t="n"/>
      <c r="CR277" s="2973" t="n"/>
      <c r="CS277" s="2973" t="n"/>
      <c r="CT277" s="2973" t="n"/>
      <c r="CU277" s="2973" t="n"/>
      <c r="CV277" s="2973" t="n"/>
      <c r="CW277" s="2973" t="n"/>
      <c r="CZ277" s="2973" t="n"/>
      <c r="DA277" s="2973" t="n"/>
      <c r="DB277" s="2973" t="n"/>
      <c r="DC277" s="2973" t="n"/>
      <c r="DD277" s="2973" t="n"/>
      <c r="DE277" s="62" t="n"/>
      <c r="DF277" s="62" t="n"/>
      <c r="DG277" s="62" t="n"/>
      <c r="DH277" s="62" t="n"/>
      <c r="DI277" s="323" t="n"/>
      <c r="DJ277" s="2949" t="n"/>
    </row>
    <row customFormat="1" customHeight="1" ht="13" r="278" s="2980">
      <c r="H278" s="2989" t="n"/>
      <c r="J278" s="2989" t="n"/>
      <c r="N278" s="63" t="n"/>
      <c r="T278" s="2989" t="n"/>
      <c r="AB278" s="62" t="n"/>
      <c r="AC278" s="62" t="n"/>
      <c r="AD278" s="62" t="n"/>
      <c r="AE278" s="62" t="n"/>
      <c r="AF278" s="62" t="n"/>
      <c r="AG278" s="62" t="n"/>
      <c r="AH278" s="62" t="n"/>
      <c r="AI278" s="62" t="n"/>
      <c r="AJ278" s="62" t="n"/>
      <c r="AK278" s="62" t="n"/>
      <c r="AL278" s="62" t="n"/>
      <c r="AM278" s="62" t="n"/>
      <c r="AN278" s="62" t="n"/>
      <c r="AO278" s="62" t="n"/>
      <c r="AP278" s="62" t="n"/>
      <c r="AQ278" s="62" t="n"/>
      <c r="AR278" s="62" t="n"/>
      <c r="AS278" s="62" t="n"/>
      <c r="AT278" s="62" t="n"/>
      <c r="AU278" s="2949" t="n"/>
      <c r="AV278" s="62" t="n"/>
      <c r="AW278" s="62" t="n"/>
      <c r="AX278" s="62" t="n"/>
      <c r="AY278" s="62" t="n"/>
      <c r="AZ278" s="62" t="n"/>
      <c r="BA278" s="62" t="n"/>
      <c r="BB278" s="62" t="n"/>
      <c r="BC278" s="62" t="n"/>
      <c r="BD278" s="62" t="n"/>
      <c r="BE278" s="62" t="n"/>
      <c r="BF278" s="62" t="n"/>
      <c r="BG278" s="62" t="n"/>
      <c r="BH278" s="62" t="n"/>
      <c r="BI278" s="62" t="n"/>
      <c r="BJ278" s="62" t="n"/>
      <c r="BK278" s="2949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  <c r="CA278" s="62" t="n"/>
      <c r="CB278" s="62" t="n"/>
      <c r="CC278" s="62" t="n"/>
      <c r="CD278" s="62" t="n"/>
      <c r="CE278" s="62" t="n"/>
      <c r="CF278" s="62" t="n"/>
      <c r="CG278" s="62" t="n"/>
      <c r="CH278" s="62" t="n"/>
      <c r="CI278" s="62" t="n"/>
      <c r="CJ278" s="2981" t="n"/>
      <c r="CM278" s="62" t="n"/>
      <c r="CN278" s="62" t="n"/>
      <c r="CO278" s="62" t="n"/>
      <c r="CP278" s="63" t="n"/>
      <c r="CQ278" s="62" t="n"/>
      <c r="CR278" s="2973" t="n"/>
      <c r="CS278" s="2973" t="n"/>
      <c r="CT278" s="2973" t="n"/>
      <c r="CU278" s="2973" t="n"/>
      <c r="CV278" s="2973" t="n"/>
      <c r="CW278" s="2973" t="n"/>
      <c r="CZ278" s="2973" t="n"/>
      <c r="DA278" s="2973" t="n"/>
      <c r="DB278" s="2973" t="n"/>
      <c r="DC278" s="2973" t="n"/>
      <c r="DD278" s="2973" t="n"/>
      <c r="DE278" s="62" t="n"/>
      <c r="DF278" s="62" t="n"/>
      <c r="DG278" s="62" t="n"/>
      <c r="DH278" s="62" t="n"/>
      <c r="DI278" s="323" t="n"/>
      <c r="DJ278" s="2949" t="n"/>
    </row>
    <row customFormat="1" customHeight="1" ht="13" r="279" s="2980">
      <c r="H279" s="2989" t="n"/>
      <c r="J279" s="2989" t="n"/>
      <c r="N279" s="63" t="n"/>
      <c r="T279" s="2989" t="n"/>
      <c r="AB279" s="62" t="n"/>
      <c r="AC279" s="62" t="n"/>
      <c r="AD279" s="62" t="n"/>
      <c r="AE279" s="62" t="n"/>
      <c r="AF279" s="62" t="n"/>
      <c r="AG279" s="62" t="n"/>
      <c r="AH279" s="62" t="n"/>
      <c r="AI279" s="62" t="n"/>
      <c r="AJ279" s="62" t="n"/>
      <c r="AK279" s="62" t="n"/>
      <c r="AL279" s="62" t="n"/>
      <c r="AM279" s="62" t="n"/>
      <c r="AN279" s="62" t="n"/>
      <c r="AO279" s="62" t="n"/>
      <c r="AP279" s="62" t="n"/>
      <c r="AQ279" s="62" t="n"/>
      <c r="AR279" s="62" t="n"/>
      <c r="AS279" s="62" t="n"/>
      <c r="AT279" s="62" t="n"/>
      <c r="AU279" s="2949" t="n"/>
      <c r="AV279" s="62" t="n"/>
      <c r="AW279" s="62" t="n"/>
      <c r="AX279" s="62" t="n"/>
      <c r="AY279" s="62" t="n"/>
      <c r="AZ279" s="62" t="n"/>
      <c r="BA279" s="62" t="n"/>
      <c r="BB279" s="62" t="n"/>
      <c r="BC279" s="62" t="n"/>
      <c r="BD279" s="62" t="n"/>
      <c r="BE279" s="62" t="n"/>
      <c r="BF279" s="62" t="n"/>
      <c r="BG279" s="62" t="n"/>
      <c r="BH279" s="62" t="n"/>
      <c r="BI279" s="62" t="n"/>
      <c r="BJ279" s="62" t="n"/>
      <c r="BK279" s="2949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  <c r="CA279" s="62" t="n"/>
      <c r="CB279" s="62" t="n"/>
      <c r="CC279" s="62" t="n"/>
      <c r="CD279" s="62" t="n"/>
      <c r="CE279" s="62" t="n"/>
      <c r="CF279" s="62" t="n"/>
      <c r="CG279" s="62" t="n"/>
      <c r="CH279" s="62" t="n"/>
      <c r="CI279" s="62" t="n"/>
      <c r="CJ279" s="2981" t="n"/>
      <c r="CM279" s="62" t="n"/>
      <c r="CN279" s="62" t="n"/>
      <c r="CO279" s="62" t="n"/>
      <c r="CP279" s="63" t="n"/>
      <c r="CQ279" s="62" t="n"/>
      <c r="CR279" s="2973" t="n"/>
      <c r="CS279" s="2973" t="n"/>
      <c r="CT279" s="2973" t="n"/>
      <c r="CU279" s="2973" t="n"/>
      <c r="CV279" s="2973" t="n"/>
      <c r="CW279" s="2973" t="n"/>
      <c r="CZ279" s="2973" t="n"/>
      <c r="DA279" s="2973" t="n"/>
      <c r="DB279" s="2973" t="n"/>
      <c r="DC279" s="2973" t="n"/>
      <c r="DD279" s="2973" t="n"/>
      <c r="DE279" s="62" t="n"/>
      <c r="DF279" s="62" t="n"/>
      <c r="DG279" s="62" t="n"/>
      <c r="DH279" s="62" t="n"/>
      <c r="DI279" s="323" t="n"/>
      <c r="DJ279" s="2949" t="n"/>
    </row>
    <row customFormat="1" customHeight="1" ht="13" r="280" s="2980">
      <c r="H280" s="2989" t="n"/>
      <c r="J280" s="2989" t="n"/>
      <c r="N280" s="63" t="n"/>
      <c r="T280" s="2989" t="n"/>
      <c r="AB280" s="62" t="n"/>
      <c r="AC280" s="62" t="n"/>
      <c r="AD280" s="62" t="n"/>
      <c r="AE280" s="62" t="n"/>
      <c r="AF280" s="62" t="n"/>
      <c r="AG280" s="62" t="n"/>
      <c r="AH280" s="62" t="n"/>
      <c r="AI280" s="62" t="n"/>
      <c r="AJ280" s="62" t="n"/>
      <c r="AK280" s="62" t="n"/>
      <c r="AL280" s="62" t="n"/>
      <c r="AM280" s="62" t="n"/>
      <c r="AN280" s="62" t="n"/>
      <c r="AO280" s="62" t="n"/>
      <c r="AP280" s="62" t="n"/>
      <c r="AQ280" s="62" t="n"/>
      <c r="AR280" s="62" t="n"/>
      <c r="AS280" s="62" t="n"/>
      <c r="AT280" s="62" t="n"/>
      <c r="AU280" s="2949" t="n"/>
      <c r="AV280" s="62" t="n"/>
      <c r="AW280" s="62" t="n"/>
      <c r="AX280" s="62" t="n"/>
      <c r="AY280" s="62" t="n"/>
      <c r="AZ280" s="62" t="n"/>
      <c r="BA280" s="62" t="n"/>
      <c r="BB280" s="62" t="n"/>
      <c r="BC280" s="62" t="n"/>
      <c r="BD280" s="62" t="n"/>
      <c r="BE280" s="62" t="n"/>
      <c r="BF280" s="62" t="n"/>
      <c r="BG280" s="62" t="n"/>
      <c r="BH280" s="62" t="n"/>
      <c r="BI280" s="62" t="n"/>
      <c r="BJ280" s="62" t="n"/>
      <c r="BK280" s="2949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  <c r="CA280" s="62" t="n"/>
      <c r="CB280" s="62" t="n"/>
      <c r="CC280" s="62" t="n"/>
      <c r="CD280" s="62" t="n"/>
      <c r="CE280" s="62" t="n"/>
      <c r="CF280" s="62" t="n"/>
      <c r="CG280" s="62" t="n"/>
      <c r="CH280" s="62" t="n"/>
      <c r="CI280" s="62" t="n"/>
      <c r="CJ280" s="2981" t="n"/>
      <c r="CM280" s="62" t="n"/>
      <c r="CN280" s="62" t="n"/>
      <c r="CO280" s="62" t="n"/>
      <c r="CP280" s="63" t="n"/>
      <c r="CQ280" s="62" t="n"/>
      <c r="CR280" s="2973" t="n"/>
      <c r="CS280" s="2973" t="n"/>
      <c r="CT280" s="2973" t="n"/>
      <c r="CU280" s="2973" t="n"/>
      <c r="CV280" s="2973" t="n"/>
      <c r="CW280" s="2973" t="n"/>
      <c r="CZ280" s="2973" t="n"/>
      <c r="DA280" s="2973" t="n"/>
      <c r="DB280" s="2973" t="n"/>
      <c r="DC280" s="2973" t="n"/>
      <c r="DD280" s="2973" t="n"/>
      <c r="DE280" s="62" t="n"/>
      <c r="DF280" s="62" t="n"/>
      <c r="DG280" s="62" t="n"/>
      <c r="DH280" s="62" t="n"/>
      <c r="DI280" s="323" t="n"/>
      <c r="DJ280" s="2949" t="n"/>
    </row>
    <row customFormat="1" customHeight="1" ht="13" r="281" s="2980">
      <c r="H281" s="2989" t="n"/>
      <c r="J281" s="2989" t="n"/>
      <c r="N281" s="63" t="n"/>
      <c r="T281" s="2989" t="n"/>
      <c r="AB281" s="62" t="n"/>
      <c r="AC281" s="62" t="n"/>
      <c r="AD281" s="62" t="n"/>
      <c r="AE281" s="62" t="n"/>
      <c r="AF281" s="62" t="n"/>
      <c r="AG281" s="62" t="n"/>
      <c r="AH281" s="62" t="n"/>
      <c r="AI281" s="62" t="n"/>
      <c r="AJ281" s="62" t="n"/>
      <c r="AK281" s="62" t="n"/>
      <c r="AL281" s="62" t="n"/>
      <c r="AM281" s="62" t="n"/>
      <c r="AN281" s="62" t="n"/>
      <c r="AO281" s="62" t="n"/>
      <c r="AP281" s="62" t="n"/>
      <c r="AQ281" s="62" t="n"/>
      <c r="AR281" s="62" t="n"/>
      <c r="AS281" s="62" t="n"/>
      <c r="AT281" s="62" t="n"/>
      <c r="AU281" s="2949" t="n"/>
      <c r="AV281" s="62" t="n"/>
      <c r="AW281" s="62" t="n"/>
      <c r="AX281" s="62" t="n"/>
      <c r="AY281" s="62" t="n"/>
      <c r="AZ281" s="62" t="n"/>
      <c r="BA281" s="62" t="n"/>
      <c r="BB281" s="62" t="n"/>
      <c r="BC281" s="62" t="n"/>
      <c r="BD281" s="62" t="n"/>
      <c r="BE281" s="62" t="n"/>
      <c r="BF281" s="62" t="n"/>
      <c r="BG281" s="62" t="n"/>
      <c r="BH281" s="62" t="n"/>
      <c r="BI281" s="62" t="n"/>
      <c r="BJ281" s="62" t="n"/>
      <c r="BK281" s="2949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  <c r="CA281" s="62" t="n"/>
      <c r="CB281" s="62" t="n"/>
      <c r="CC281" s="62" t="n"/>
      <c r="CD281" s="62" t="n"/>
      <c r="CE281" s="62" t="n"/>
      <c r="CF281" s="62" t="n"/>
      <c r="CG281" s="62" t="n"/>
      <c r="CH281" s="62" t="n"/>
      <c r="CI281" s="62" t="n"/>
      <c r="CJ281" s="2981" t="n"/>
      <c r="CM281" s="62" t="n"/>
      <c r="CN281" s="62" t="n"/>
      <c r="CO281" s="62" t="n"/>
      <c r="CP281" s="63" t="n"/>
      <c r="CQ281" s="62" t="n"/>
      <c r="CR281" s="2973" t="n"/>
      <c r="CS281" s="2973" t="n"/>
      <c r="CT281" s="2973" t="n"/>
      <c r="CU281" s="2973" t="n"/>
      <c r="CV281" s="2973" t="n"/>
      <c r="CW281" s="2973" t="n"/>
      <c r="CZ281" s="2973" t="n"/>
      <c r="DA281" s="2973" t="n"/>
      <c r="DB281" s="2973" t="n"/>
      <c r="DC281" s="2973" t="n"/>
      <c r="DD281" s="2973" t="n"/>
      <c r="DE281" s="62" t="n"/>
      <c r="DF281" s="62" t="n"/>
      <c r="DG281" s="62" t="n"/>
      <c r="DH281" s="62" t="n"/>
      <c r="DI281" s="323" t="n"/>
      <c r="DJ281" s="2949" t="n"/>
    </row>
    <row customFormat="1" customHeight="1" ht="13" r="282" s="2980">
      <c r="H282" s="2989" t="n"/>
      <c r="J282" s="2989" t="n"/>
      <c r="N282" s="63" t="n"/>
      <c r="T282" s="2989" t="n"/>
      <c r="AB282" s="62" t="n"/>
      <c r="AC282" s="62" t="n"/>
      <c r="AD282" s="62" t="n"/>
      <c r="AE282" s="62" t="n"/>
      <c r="AF282" s="62" t="n"/>
      <c r="AG282" s="62" t="n"/>
      <c r="AH282" s="62" t="n"/>
      <c r="AI282" s="62" t="n"/>
      <c r="AJ282" s="62" t="n"/>
      <c r="AK282" s="62" t="n"/>
      <c r="AL282" s="62" t="n"/>
      <c r="AM282" s="62" t="n"/>
      <c r="AN282" s="62" t="n"/>
      <c r="AO282" s="62" t="n"/>
      <c r="AP282" s="62" t="n"/>
      <c r="AQ282" s="62" t="n"/>
      <c r="AR282" s="62" t="n"/>
      <c r="AS282" s="62" t="n"/>
      <c r="AT282" s="62" t="n"/>
      <c r="AU282" s="2949" t="n"/>
      <c r="AV282" s="62" t="n"/>
      <c r="AW282" s="62" t="n"/>
      <c r="AX282" s="62" t="n"/>
      <c r="AY282" s="62" t="n"/>
      <c r="AZ282" s="62" t="n"/>
      <c r="BA282" s="62" t="n"/>
      <c r="BB282" s="62" t="n"/>
      <c r="BC282" s="62" t="n"/>
      <c r="BD282" s="62" t="n"/>
      <c r="BE282" s="62" t="n"/>
      <c r="BF282" s="62" t="n"/>
      <c r="BG282" s="62" t="n"/>
      <c r="BH282" s="62" t="n"/>
      <c r="BI282" s="62" t="n"/>
      <c r="BJ282" s="62" t="n"/>
      <c r="BK282" s="2949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  <c r="CA282" s="62" t="n"/>
      <c r="CB282" s="62" t="n"/>
      <c r="CC282" s="62" t="n"/>
      <c r="CD282" s="62" t="n"/>
      <c r="CE282" s="62" t="n"/>
      <c r="CF282" s="62" t="n"/>
      <c r="CG282" s="62" t="n"/>
      <c r="CH282" s="62" t="n"/>
      <c r="CI282" s="62" t="n"/>
      <c r="CJ282" s="2981" t="n"/>
      <c r="CM282" s="62" t="n"/>
      <c r="CN282" s="62" t="n"/>
      <c r="CO282" s="62" t="n"/>
      <c r="CP282" s="63" t="n"/>
      <c r="CQ282" s="62" t="n"/>
      <c r="CR282" s="2973" t="n"/>
      <c r="CS282" s="2973" t="n"/>
      <c r="CT282" s="2973" t="n"/>
      <c r="CU282" s="2973" t="n"/>
      <c r="CV282" s="2973" t="n"/>
      <c r="CW282" s="2973" t="n"/>
      <c r="CZ282" s="2973" t="n"/>
      <c r="DA282" s="2973" t="n"/>
      <c r="DB282" s="2973" t="n"/>
      <c r="DC282" s="2973" t="n"/>
      <c r="DD282" s="2973" t="n"/>
      <c r="DE282" s="62" t="n"/>
      <c r="DF282" s="62" t="n"/>
      <c r="DG282" s="62" t="n"/>
      <c r="DH282" s="62" t="n"/>
      <c r="DI282" s="323" t="n"/>
      <c r="DJ282" s="2949" t="n"/>
    </row>
    <row customFormat="1" customHeight="1" ht="13" r="283" s="2980">
      <c r="H283" s="2989" t="n"/>
      <c r="J283" s="2989" t="n"/>
      <c r="N283" s="63" t="n"/>
      <c r="T283" s="2989" t="n"/>
      <c r="AB283" s="62" t="n"/>
      <c r="AC283" s="62" t="n"/>
      <c r="AD283" s="62" t="n"/>
      <c r="AE283" s="62" t="n"/>
      <c r="AF283" s="62" t="n"/>
      <c r="AG283" s="62" t="n"/>
      <c r="AH283" s="62" t="n"/>
      <c r="AI283" s="62" t="n"/>
      <c r="AJ283" s="62" t="n"/>
      <c r="AK283" s="62" t="n"/>
      <c r="AL283" s="62" t="n"/>
      <c r="AM283" s="62" t="n"/>
      <c r="AN283" s="62" t="n"/>
      <c r="AO283" s="62" t="n"/>
      <c r="AP283" s="62" t="n"/>
      <c r="AQ283" s="62" t="n"/>
      <c r="AR283" s="62" t="n"/>
      <c r="AS283" s="62" t="n"/>
      <c r="AT283" s="62" t="n"/>
      <c r="AU283" s="2949" t="n"/>
      <c r="AV283" s="62" t="n"/>
      <c r="AW283" s="62" t="n"/>
      <c r="AX283" s="62" t="n"/>
      <c r="AY283" s="62" t="n"/>
      <c r="AZ283" s="62" t="n"/>
      <c r="BA283" s="62" t="n"/>
      <c r="BB283" s="62" t="n"/>
      <c r="BC283" s="62" t="n"/>
      <c r="BD283" s="62" t="n"/>
      <c r="BE283" s="62" t="n"/>
      <c r="BF283" s="62" t="n"/>
      <c r="BG283" s="62" t="n"/>
      <c r="BH283" s="62" t="n"/>
      <c r="BI283" s="62" t="n"/>
      <c r="BJ283" s="62" t="n"/>
      <c r="BK283" s="2949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  <c r="CA283" s="62" t="n"/>
      <c r="CB283" s="62" t="n"/>
      <c r="CC283" s="62" t="n"/>
      <c r="CD283" s="62" t="n"/>
      <c r="CE283" s="62" t="n"/>
      <c r="CF283" s="62" t="n"/>
      <c r="CG283" s="62" t="n"/>
      <c r="CH283" s="62" t="n"/>
      <c r="CI283" s="62" t="n"/>
      <c r="CJ283" s="2981" t="n"/>
      <c r="CM283" s="62" t="n"/>
      <c r="CN283" s="62" t="n"/>
      <c r="CO283" s="62" t="n"/>
      <c r="CP283" s="63" t="n"/>
      <c r="CQ283" s="62" t="n"/>
      <c r="CR283" s="2973" t="n"/>
      <c r="CS283" s="2973" t="n"/>
      <c r="CT283" s="2973" t="n"/>
      <c r="CU283" s="2973" t="n"/>
      <c r="CV283" s="2973" t="n"/>
      <c r="CW283" s="2973" t="n"/>
      <c r="CZ283" s="2973" t="n"/>
      <c r="DA283" s="2973" t="n"/>
      <c r="DB283" s="2973" t="n"/>
      <c r="DC283" s="2973" t="n"/>
      <c r="DD283" s="2973" t="n"/>
      <c r="DE283" s="62" t="n"/>
      <c r="DF283" s="62" t="n"/>
      <c r="DG283" s="62" t="n"/>
      <c r="DH283" s="62" t="n"/>
      <c r="DI283" s="323" t="n"/>
      <c r="DJ283" s="2949" t="n"/>
    </row>
    <row customFormat="1" customHeight="1" ht="13" r="284" s="2980">
      <c r="H284" s="2989" t="n"/>
      <c r="J284" s="2989" t="n"/>
      <c r="N284" s="63" t="n"/>
      <c r="T284" s="2989" t="n"/>
      <c r="AB284" s="62" t="n"/>
      <c r="AC284" s="62" t="n"/>
      <c r="AD284" s="62" t="n"/>
      <c r="AE284" s="62" t="n"/>
      <c r="AF284" s="62" t="n"/>
      <c r="AG284" s="62" t="n"/>
      <c r="AH284" s="62" t="n"/>
      <c r="AI284" s="62" t="n"/>
      <c r="AJ284" s="62" t="n"/>
      <c r="AK284" s="62" t="n"/>
      <c r="AL284" s="62" t="n"/>
      <c r="AM284" s="62" t="n"/>
      <c r="AN284" s="62" t="n"/>
      <c r="AO284" s="62" t="n"/>
      <c r="AP284" s="62" t="n"/>
      <c r="AQ284" s="62" t="n"/>
      <c r="AR284" s="62" t="n"/>
      <c r="AS284" s="62" t="n"/>
      <c r="AT284" s="62" t="n"/>
      <c r="AU284" s="2949" t="n"/>
      <c r="AV284" s="62" t="n"/>
      <c r="AW284" s="62" t="n"/>
      <c r="AX284" s="62" t="n"/>
      <c r="AY284" s="62" t="n"/>
      <c r="AZ284" s="62" t="n"/>
      <c r="BA284" s="62" t="n"/>
      <c r="BB284" s="62" t="n"/>
      <c r="BC284" s="62" t="n"/>
      <c r="BD284" s="62" t="n"/>
      <c r="BE284" s="62" t="n"/>
      <c r="BF284" s="62" t="n"/>
      <c r="BG284" s="62" t="n"/>
      <c r="BH284" s="62" t="n"/>
      <c r="BI284" s="62" t="n"/>
      <c r="BJ284" s="62" t="n"/>
      <c r="BK284" s="2949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  <c r="CA284" s="62" t="n"/>
      <c r="CB284" s="62" t="n"/>
      <c r="CC284" s="62" t="n"/>
      <c r="CD284" s="62" t="n"/>
      <c r="CE284" s="62" t="n"/>
      <c r="CF284" s="62" t="n"/>
      <c r="CG284" s="62" t="n"/>
      <c r="CH284" s="62" t="n"/>
      <c r="CI284" s="62" t="n"/>
      <c r="CJ284" s="2981" t="n"/>
      <c r="CM284" s="62" t="n"/>
      <c r="CN284" s="62" t="n"/>
      <c r="CO284" s="62" t="n"/>
      <c r="CP284" s="63" t="n"/>
      <c r="CQ284" s="62" t="n"/>
      <c r="CR284" s="2973" t="n"/>
      <c r="CS284" s="2973" t="n"/>
      <c r="CT284" s="2973" t="n"/>
      <c r="CU284" s="2973" t="n"/>
      <c r="CV284" s="2973" t="n"/>
      <c r="CW284" s="2973" t="n"/>
      <c r="CZ284" s="2973" t="n"/>
      <c r="DA284" s="2973" t="n"/>
      <c r="DB284" s="2973" t="n"/>
      <c r="DC284" s="2973" t="n"/>
      <c r="DD284" s="2973" t="n"/>
      <c r="DE284" s="62" t="n"/>
      <c r="DF284" s="62" t="n"/>
      <c r="DG284" s="62" t="n"/>
      <c r="DH284" s="62" t="n"/>
      <c r="DI284" s="323" t="n"/>
      <c r="DJ284" s="2949" t="n"/>
    </row>
    <row customFormat="1" customHeight="1" ht="13" r="285" s="2980">
      <c r="H285" s="2989" t="n"/>
      <c r="J285" s="2989" t="n"/>
      <c r="N285" s="63" t="n"/>
      <c r="T285" s="2989" t="n"/>
      <c r="AB285" s="62" t="n"/>
      <c r="AC285" s="62" t="n"/>
      <c r="AD285" s="62" t="n"/>
      <c r="AE285" s="62" t="n"/>
      <c r="AF285" s="62" t="n"/>
      <c r="AG285" s="62" t="n"/>
      <c r="AH285" s="62" t="n"/>
      <c r="AI285" s="62" t="n"/>
      <c r="AJ285" s="62" t="n"/>
      <c r="AK285" s="62" t="n"/>
      <c r="AL285" s="62" t="n"/>
      <c r="AM285" s="62" t="n"/>
      <c r="AN285" s="62" t="n"/>
      <c r="AO285" s="62" t="n"/>
      <c r="AP285" s="62" t="n"/>
      <c r="AQ285" s="62" t="n"/>
      <c r="AR285" s="62" t="n"/>
      <c r="AS285" s="62" t="n"/>
      <c r="AT285" s="62" t="n"/>
      <c r="AU285" s="2949" t="n"/>
      <c r="AV285" s="62" t="n"/>
      <c r="AW285" s="62" t="n"/>
      <c r="AX285" s="62" t="n"/>
      <c r="AY285" s="62" t="n"/>
      <c r="AZ285" s="62" t="n"/>
      <c r="BA285" s="62" t="n"/>
      <c r="BB285" s="62" t="n"/>
      <c r="BC285" s="62" t="n"/>
      <c r="BD285" s="62" t="n"/>
      <c r="BE285" s="62" t="n"/>
      <c r="BF285" s="62" t="n"/>
      <c r="BG285" s="62" t="n"/>
      <c r="BH285" s="62" t="n"/>
      <c r="BI285" s="62" t="n"/>
      <c r="BJ285" s="62" t="n"/>
      <c r="BK285" s="2949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  <c r="CA285" s="62" t="n"/>
      <c r="CB285" s="62" t="n"/>
      <c r="CC285" s="62" t="n"/>
      <c r="CD285" s="62" t="n"/>
      <c r="CE285" s="62" t="n"/>
      <c r="CF285" s="62" t="n"/>
      <c r="CG285" s="62" t="n"/>
      <c r="CH285" s="62" t="n"/>
      <c r="CI285" s="62" t="n"/>
      <c r="CJ285" s="2981" t="n"/>
      <c r="CM285" s="62" t="n"/>
      <c r="CN285" s="62" t="n"/>
      <c r="CO285" s="62" t="n"/>
      <c r="CP285" s="63" t="n"/>
      <c r="CQ285" s="62" t="n"/>
      <c r="CR285" s="2973" t="n"/>
      <c r="CS285" s="2973" t="n"/>
      <c r="CT285" s="2973" t="n"/>
      <c r="CU285" s="2973" t="n"/>
      <c r="CV285" s="2973" t="n"/>
      <c r="CW285" s="2973" t="n"/>
      <c r="CZ285" s="2973" t="n"/>
      <c r="DA285" s="2973" t="n"/>
      <c r="DB285" s="2973" t="n"/>
      <c r="DC285" s="2973" t="n"/>
      <c r="DD285" s="2973" t="n"/>
      <c r="DE285" s="62" t="n"/>
      <c r="DF285" s="62" t="n"/>
      <c r="DG285" s="62" t="n"/>
      <c r="DH285" s="62" t="n"/>
      <c r="DI285" s="323" t="n"/>
      <c r="DJ285" s="2949" t="n"/>
    </row>
    <row customFormat="1" customHeight="1" ht="13" r="286" s="2980">
      <c r="H286" s="2989" t="n"/>
      <c r="J286" s="2989" t="n"/>
      <c r="N286" s="63" t="n"/>
      <c r="T286" s="2989" t="n"/>
      <c r="AB286" s="62" t="n"/>
      <c r="AC286" s="62" t="n"/>
      <c r="AD286" s="62" t="n"/>
      <c r="AE286" s="62" t="n"/>
      <c r="AF286" s="62" t="n"/>
      <c r="AG286" s="62" t="n"/>
      <c r="AH286" s="62" t="n"/>
      <c r="AI286" s="62" t="n"/>
      <c r="AJ286" s="62" t="n"/>
      <c r="AK286" s="62" t="n"/>
      <c r="AL286" s="62" t="n"/>
      <c r="AM286" s="62" t="n"/>
      <c r="AN286" s="62" t="n"/>
      <c r="AO286" s="62" t="n"/>
      <c r="AP286" s="62" t="n"/>
      <c r="AQ286" s="62" t="n"/>
      <c r="AR286" s="62" t="n"/>
      <c r="AS286" s="62" t="n"/>
      <c r="AT286" s="62" t="n"/>
      <c r="AU286" s="2949" t="n"/>
      <c r="AV286" s="62" t="n"/>
      <c r="AW286" s="62" t="n"/>
      <c r="AX286" s="62" t="n"/>
      <c r="AY286" s="62" t="n"/>
      <c r="AZ286" s="62" t="n"/>
      <c r="BA286" s="62" t="n"/>
      <c r="BB286" s="62" t="n"/>
      <c r="BC286" s="62" t="n"/>
      <c r="BD286" s="62" t="n"/>
      <c r="BE286" s="62" t="n"/>
      <c r="BF286" s="62" t="n"/>
      <c r="BG286" s="62" t="n"/>
      <c r="BH286" s="62" t="n"/>
      <c r="BI286" s="62" t="n"/>
      <c r="BJ286" s="62" t="n"/>
      <c r="BK286" s="2949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  <c r="CA286" s="62" t="n"/>
      <c r="CB286" s="62" t="n"/>
      <c r="CC286" s="62" t="n"/>
      <c r="CD286" s="62" t="n"/>
      <c r="CE286" s="62" t="n"/>
      <c r="CF286" s="62" t="n"/>
      <c r="CG286" s="62" t="n"/>
      <c r="CH286" s="62" t="n"/>
      <c r="CI286" s="62" t="n"/>
      <c r="CJ286" s="2981" t="n"/>
      <c r="CM286" s="62" t="n"/>
      <c r="CN286" s="62" t="n"/>
      <c r="CO286" s="62" t="n"/>
      <c r="CP286" s="63" t="n"/>
      <c r="CQ286" s="62" t="n"/>
      <c r="CR286" s="2973" t="n"/>
      <c r="CS286" s="2973" t="n"/>
      <c r="CT286" s="2973" t="n"/>
      <c r="CU286" s="2973" t="n"/>
      <c r="CV286" s="2973" t="n"/>
      <c r="CW286" s="2973" t="n"/>
      <c r="CZ286" s="2973" t="n"/>
      <c r="DA286" s="2973" t="n"/>
      <c r="DB286" s="2973" t="n"/>
      <c r="DC286" s="2973" t="n"/>
      <c r="DD286" s="2973" t="n"/>
      <c r="DE286" s="62" t="n"/>
      <c r="DF286" s="62" t="n"/>
      <c r="DG286" s="62" t="n"/>
      <c r="DH286" s="62" t="n"/>
      <c r="DI286" s="323" t="n"/>
      <c r="DJ286" s="2949" t="n"/>
    </row>
    <row customFormat="1" customHeight="1" ht="13" r="287" s="2980">
      <c r="H287" s="2989" t="n"/>
      <c r="J287" s="2989" t="n"/>
      <c r="N287" s="63" t="n"/>
      <c r="T287" s="2989" t="n"/>
      <c r="AB287" s="62" t="n"/>
      <c r="AC287" s="62" t="n"/>
      <c r="AD287" s="62" t="n"/>
      <c r="AE287" s="62" t="n"/>
      <c r="AF287" s="62" t="n"/>
      <c r="AG287" s="62" t="n"/>
      <c r="AH287" s="62" t="n"/>
      <c r="AI287" s="62" t="n"/>
      <c r="AJ287" s="62" t="n"/>
      <c r="AK287" s="62" t="n"/>
      <c r="AL287" s="62" t="n"/>
      <c r="AM287" s="62" t="n"/>
      <c r="AN287" s="62" t="n"/>
      <c r="AO287" s="62" t="n"/>
      <c r="AP287" s="62" t="n"/>
      <c r="AQ287" s="62" t="n"/>
      <c r="AR287" s="62" t="n"/>
      <c r="AS287" s="62" t="n"/>
      <c r="AT287" s="62" t="n"/>
      <c r="AU287" s="2949" t="n"/>
      <c r="AV287" s="62" t="n"/>
      <c r="AW287" s="62" t="n"/>
      <c r="AX287" s="62" t="n"/>
      <c r="AY287" s="62" t="n"/>
      <c r="AZ287" s="62" t="n"/>
      <c r="BA287" s="62" t="n"/>
      <c r="BB287" s="62" t="n"/>
      <c r="BC287" s="62" t="n"/>
      <c r="BD287" s="62" t="n"/>
      <c r="BE287" s="62" t="n"/>
      <c r="BF287" s="62" t="n"/>
      <c r="BG287" s="62" t="n"/>
      <c r="BH287" s="62" t="n"/>
      <c r="BI287" s="62" t="n"/>
      <c r="BJ287" s="62" t="n"/>
      <c r="BK287" s="2949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  <c r="CA287" s="62" t="n"/>
      <c r="CB287" s="62" t="n"/>
      <c r="CC287" s="62" t="n"/>
      <c r="CD287" s="62" t="n"/>
      <c r="CE287" s="62" t="n"/>
      <c r="CF287" s="62" t="n"/>
      <c r="CG287" s="62" t="n"/>
      <c r="CH287" s="62" t="n"/>
      <c r="CI287" s="62" t="n"/>
      <c r="CJ287" s="2981" t="n"/>
      <c r="CM287" s="62" t="n"/>
      <c r="CN287" s="62" t="n"/>
      <c r="CO287" s="62" t="n"/>
      <c r="CP287" s="63" t="n"/>
      <c r="CQ287" s="62" t="n"/>
      <c r="CR287" s="2973" t="n"/>
      <c r="CS287" s="2973" t="n"/>
      <c r="CT287" s="2973" t="n"/>
      <c r="CU287" s="2973" t="n"/>
      <c r="CV287" s="2973" t="n"/>
      <c r="CW287" s="2973" t="n"/>
      <c r="CZ287" s="2973" t="n"/>
      <c r="DA287" s="2973" t="n"/>
      <c r="DB287" s="2973" t="n"/>
      <c r="DC287" s="2973" t="n"/>
      <c r="DD287" s="2973" t="n"/>
      <c r="DE287" s="62" t="n"/>
      <c r="DF287" s="62" t="n"/>
      <c r="DG287" s="62" t="n"/>
      <c r="DH287" s="62" t="n"/>
      <c r="DI287" s="323" t="n"/>
      <c r="DJ287" s="2949" t="n"/>
    </row>
    <row customFormat="1" customHeight="1" ht="13" r="288" s="2980">
      <c r="H288" s="2989" t="n"/>
      <c r="J288" s="2989" t="n"/>
      <c r="N288" s="63" t="n"/>
      <c r="T288" s="2989" t="n"/>
      <c r="AB288" s="62" t="n"/>
      <c r="AC288" s="62" t="n"/>
      <c r="AD288" s="62" t="n"/>
      <c r="AE288" s="62" t="n"/>
      <c r="AF288" s="62" t="n"/>
      <c r="AG288" s="62" t="n"/>
      <c r="AH288" s="62" t="n"/>
      <c r="AI288" s="62" t="n"/>
      <c r="AJ288" s="62" t="n"/>
      <c r="AK288" s="62" t="n"/>
      <c r="AL288" s="62" t="n"/>
      <c r="AM288" s="62" t="n"/>
      <c r="AN288" s="62" t="n"/>
      <c r="AO288" s="62" t="n"/>
      <c r="AP288" s="62" t="n"/>
      <c r="AQ288" s="62" t="n"/>
      <c r="AR288" s="62" t="n"/>
      <c r="AS288" s="62" t="n"/>
      <c r="AT288" s="62" t="n"/>
      <c r="AU288" s="2949" t="n"/>
      <c r="AV288" s="62" t="n"/>
      <c r="AW288" s="62" t="n"/>
      <c r="AX288" s="62" t="n"/>
      <c r="AY288" s="62" t="n"/>
      <c r="AZ288" s="62" t="n"/>
      <c r="BA288" s="62" t="n"/>
      <c r="BB288" s="62" t="n"/>
      <c r="BC288" s="62" t="n"/>
      <c r="BD288" s="62" t="n"/>
      <c r="BE288" s="62" t="n"/>
      <c r="BF288" s="62" t="n"/>
      <c r="BG288" s="62" t="n"/>
      <c r="BH288" s="62" t="n"/>
      <c r="BI288" s="62" t="n"/>
      <c r="BJ288" s="62" t="n"/>
      <c r="BK288" s="2949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  <c r="CA288" s="62" t="n"/>
      <c r="CB288" s="62" t="n"/>
      <c r="CC288" s="62" t="n"/>
      <c r="CD288" s="62" t="n"/>
      <c r="CE288" s="62" t="n"/>
      <c r="CF288" s="62" t="n"/>
      <c r="CG288" s="62" t="n"/>
      <c r="CH288" s="62" t="n"/>
      <c r="CI288" s="62" t="n"/>
      <c r="CJ288" s="2981" t="n"/>
      <c r="CM288" s="62" t="n"/>
      <c r="CN288" s="62" t="n"/>
      <c r="CO288" s="62" t="n"/>
      <c r="CP288" s="63" t="n"/>
      <c r="CQ288" s="62" t="n"/>
      <c r="CR288" s="2973" t="n"/>
      <c r="CS288" s="2973" t="n"/>
      <c r="CT288" s="2973" t="n"/>
      <c r="CU288" s="2973" t="n"/>
      <c r="CV288" s="2973" t="n"/>
      <c r="CW288" s="2973" t="n"/>
      <c r="CZ288" s="2973" t="n"/>
      <c r="DA288" s="2973" t="n"/>
      <c r="DB288" s="2973" t="n"/>
      <c r="DC288" s="2973" t="n"/>
      <c r="DD288" s="2973" t="n"/>
      <c r="DE288" s="62" t="n"/>
      <c r="DF288" s="62" t="n"/>
      <c r="DG288" s="62" t="n"/>
      <c r="DH288" s="62" t="n"/>
      <c r="DI288" s="323" t="n"/>
      <c r="DJ288" s="2949" t="n"/>
    </row>
    <row customFormat="1" customHeight="1" ht="13" r="289" s="2980">
      <c r="H289" s="2989" t="n"/>
      <c r="J289" s="2989" t="n"/>
      <c r="N289" s="63" t="n"/>
      <c r="T289" s="2989" t="n"/>
      <c r="AB289" s="62" t="n"/>
      <c r="AC289" s="62" t="n"/>
      <c r="AD289" s="62" t="n"/>
      <c r="AE289" s="62" t="n"/>
      <c r="AF289" s="62" t="n"/>
      <c r="AG289" s="62" t="n"/>
      <c r="AH289" s="62" t="n"/>
      <c r="AI289" s="62" t="n"/>
      <c r="AJ289" s="62" t="n"/>
      <c r="AK289" s="62" t="n"/>
      <c r="AL289" s="62" t="n"/>
      <c r="AM289" s="62" t="n"/>
      <c r="AN289" s="62" t="n"/>
      <c r="AO289" s="62" t="n"/>
      <c r="AP289" s="62" t="n"/>
      <c r="AQ289" s="62" t="n"/>
      <c r="AR289" s="62" t="n"/>
      <c r="AS289" s="62" t="n"/>
      <c r="AT289" s="62" t="n"/>
      <c r="AU289" s="2949" t="n"/>
      <c r="AV289" s="62" t="n"/>
      <c r="AW289" s="62" t="n"/>
      <c r="AX289" s="62" t="n"/>
      <c r="AY289" s="62" t="n"/>
      <c r="AZ289" s="62" t="n"/>
      <c r="BA289" s="62" t="n"/>
      <c r="BB289" s="62" t="n"/>
      <c r="BC289" s="62" t="n"/>
      <c r="BD289" s="62" t="n"/>
      <c r="BE289" s="62" t="n"/>
      <c r="BF289" s="62" t="n"/>
      <c r="BG289" s="62" t="n"/>
      <c r="BH289" s="62" t="n"/>
      <c r="BI289" s="62" t="n"/>
      <c r="BJ289" s="62" t="n"/>
      <c r="BK289" s="2949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  <c r="CA289" s="62" t="n"/>
      <c r="CB289" s="62" t="n"/>
      <c r="CC289" s="62" t="n"/>
      <c r="CD289" s="62" t="n"/>
      <c r="CE289" s="62" t="n"/>
      <c r="CF289" s="62" t="n"/>
      <c r="CG289" s="62" t="n"/>
      <c r="CH289" s="62" t="n"/>
      <c r="CI289" s="62" t="n"/>
      <c r="CJ289" s="2981" t="n"/>
      <c r="CM289" s="62" t="n"/>
      <c r="CN289" s="62" t="n"/>
      <c r="CO289" s="62" t="n"/>
      <c r="CP289" s="63" t="n"/>
      <c r="CQ289" s="62" t="n"/>
      <c r="CR289" s="2973" t="n"/>
      <c r="CS289" s="2973" t="n"/>
      <c r="CT289" s="2973" t="n"/>
      <c r="CU289" s="2973" t="n"/>
      <c r="CV289" s="2973" t="n"/>
      <c r="CW289" s="2973" t="n"/>
      <c r="CZ289" s="2973" t="n"/>
      <c r="DA289" s="2973" t="n"/>
      <c r="DB289" s="2973" t="n"/>
      <c r="DC289" s="2973" t="n"/>
      <c r="DD289" s="2973" t="n"/>
      <c r="DE289" s="62" t="n"/>
      <c r="DF289" s="62" t="n"/>
      <c r="DG289" s="62" t="n"/>
      <c r="DH289" s="62" t="n"/>
      <c r="DI289" s="323" t="n"/>
      <c r="DJ289" s="2949" t="n"/>
    </row>
    <row customFormat="1" customHeight="1" ht="13" r="290" s="2980">
      <c r="H290" s="2989" t="n"/>
      <c r="J290" s="2989" t="n"/>
      <c r="N290" s="63" t="n"/>
      <c r="T290" s="2989" t="n"/>
      <c r="AB290" s="62" t="n"/>
      <c r="AC290" s="62" t="n"/>
      <c r="AD290" s="62" t="n"/>
      <c r="AE290" s="62" t="n"/>
      <c r="AF290" s="62" t="n"/>
      <c r="AG290" s="62" t="n"/>
      <c r="AH290" s="62" t="n"/>
      <c r="AI290" s="62" t="n"/>
      <c r="AJ290" s="62" t="n"/>
      <c r="AK290" s="62" t="n"/>
      <c r="AL290" s="62" t="n"/>
      <c r="AM290" s="62" t="n"/>
      <c r="AN290" s="62" t="n"/>
      <c r="AO290" s="62" t="n"/>
      <c r="AP290" s="62" t="n"/>
      <c r="AQ290" s="62" t="n"/>
      <c r="AR290" s="62" t="n"/>
      <c r="AS290" s="62" t="n"/>
      <c r="AT290" s="62" t="n"/>
      <c r="AU290" s="2949" t="n"/>
      <c r="AV290" s="62" t="n"/>
      <c r="AW290" s="62" t="n"/>
      <c r="AX290" s="62" t="n"/>
      <c r="AY290" s="62" t="n"/>
      <c r="AZ290" s="62" t="n"/>
      <c r="BA290" s="62" t="n"/>
      <c r="BB290" s="62" t="n"/>
      <c r="BC290" s="62" t="n"/>
      <c r="BD290" s="62" t="n"/>
      <c r="BE290" s="62" t="n"/>
      <c r="BF290" s="62" t="n"/>
      <c r="BG290" s="62" t="n"/>
      <c r="BH290" s="62" t="n"/>
      <c r="BI290" s="62" t="n"/>
      <c r="BJ290" s="62" t="n"/>
      <c r="BK290" s="2949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  <c r="CA290" s="62" t="n"/>
      <c r="CB290" s="62" t="n"/>
      <c r="CC290" s="62" t="n"/>
      <c r="CD290" s="62" t="n"/>
      <c r="CE290" s="62" t="n"/>
      <c r="CF290" s="62" t="n"/>
      <c r="CG290" s="62" t="n"/>
      <c r="CH290" s="62" t="n"/>
      <c r="CI290" s="62" t="n"/>
      <c r="CJ290" s="2981" t="n"/>
      <c r="CM290" s="62" t="n"/>
      <c r="CN290" s="62" t="n"/>
      <c r="CO290" s="62" t="n"/>
      <c r="CP290" s="63" t="n"/>
      <c r="CQ290" s="62" t="n"/>
      <c r="CR290" s="2973" t="n"/>
      <c r="CS290" s="2973" t="n"/>
      <c r="CT290" s="2973" t="n"/>
      <c r="CU290" s="2973" t="n"/>
      <c r="CV290" s="2973" t="n"/>
      <c r="CW290" s="2973" t="n"/>
      <c r="CZ290" s="2973" t="n"/>
      <c r="DA290" s="2973" t="n"/>
      <c r="DB290" s="2973" t="n"/>
      <c r="DC290" s="2973" t="n"/>
      <c r="DD290" s="2973" t="n"/>
      <c r="DE290" s="62" t="n"/>
      <c r="DF290" s="62" t="n"/>
      <c r="DG290" s="62" t="n"/>
      <c r="DH290" s="62" t="n"/>
      <c r="DI290" s="323" t="n"/>
      <c r="DJ290" s="2949" t="n"/>
    </row>
    <row customFormat="1" customHeight="1" ht="13" r="291" s="2980">
      <c r="H291" s="2989" t="n"/>
      <c r="J291" s="2989" t="n"/>
      <c r="N291" s="63" t="n"/>
      <c r="T291" s="2989" t="n"/>
      <c r="AB291" s="62" t="n"/>
      <c r="AC291" s="62" t="n"/>
      <c r="AD291" s="62" t="n"/>
      <c r="AE291" s="62" t="n"/>
      <c r="AF291" s="62" t="n"/>
      <c r="AG291" s="62" t="n"/>
      <c r="AH291" s="62" t="n"/>
      <c r="AI291" s="62" t="n"/>
      <c r="AJ291" s="62" t="n"/>
      <c r="AK291" s="62" t="n"/>
      <c r="AL291" s="62" t="n"/>
      <c r="AM291" s="62" t="n"/>
      <c r="AN291" s="62" t="n"/>
      <c r="AO291" s="62" t="n"/>
      <c r="AP291" s="62" t="n"/>
      <c r="AQ291" s="62" t="n"/>
      <c r="AR291" s="62" t="n"/>
      <c r="AS291" s="62" t="n"/>
      <c r="AT291" s="62" t="n"/>
      <c r="AU291" s="2949" t="n"/>
      <c r="AV291" s="62" t="n"/>
      <c r="AW291" s="62" t="n"/>
      <c r="AX291" s="62" t="n"/>
      <c r="AY291" s="62" t="n"/>
      <c r="AZ291" s="62" t="n"/>
      <c r="BA291" s="62" t="n"/>
      <c r="BB291" s="62" t="n"/>
      <c r="BC291" s="62" t="n"/>
      <c r="BD291" s="62" t="n"/>
      <c r="BE291" s="62" t="n"/>
      <c r="BF291" s="62" t="n"/>
      <c r="BG291" s="62" t="n"/>
      <c r="BH291" s="62" t="n"/>
      <c r="BI291" s="62" t="n"/>
      <c r="BJ291" s="62" t="n"/>
      <c r="BK291" s="2949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  <c r="CA291" s="62" t="n"/>
      <c r="CB291" s="62" t="n"/>
      <c r="CC291" s="62" t="n"/>
      <c r="CD291" s="62" t="n"/>
      <c r="CE291" s="62" t="n"/>
      <c r="CF291" s="62" t="n"/>
      <c r="CG291" s="62" t="n"/>
      <c r="CH291" s="62" t="n"/>
      <c r="CI291" s="62" t="n"/>
      <c r="CJ291" s="2981" t="n"/>
      <c r="CM291" s="62" t="n"/>
      <c r="CN291" s="62" t="n"/>
      <c r="CO291" s="62" t="n"/>
      <c r="CP291" s="63" t="n"/>
      <c r="CQ291" s="62" t="n"/>
      <c r="CR291" s="2973" t="n"/>
      <c r="CS291" s="2973" t="n"/>
      <c r="CT291" s="2973" t="n"/>
      <c r="CU291" s="2973" t="n"/>
      <c r="CV291" s="2973" t="n"/>
      <c r="CW291" s="2973" t="n"/>
      <c r="CZ291" s="2973" t="n"/>
      <c r="DA291" s="2973" t="n"/>
      <c r="DB291" s="2973" t="n"/>
      <c r="DC291" s="2973" t="n"/>
      <c r="DD291" s="2973" t="n"/>
      <c r="DE291" s="62" t="n"/>
      <c r="DF291" s="62" t="n"/>
      <c r="DG291" s="62" t="n"/>
      <c r="DH291" s="62" t="n"/>
      <c r="DI291" s="323" t="n"/>
      <c r="DJ291" s="2949" t="n"/>
    </row>
    <row customFormat="1" customHeight="1" ht="13" r="292" s="2980">
      <c r="H292" s="2989" t="n"/>
      <c r="J292" s="2989" t="n"/>
      <c r="N292" s="63" t="n"/>
      <c r="T292" s="2989" t="n"/>
      <c r="AB292" s="62" t="n"/>
      <c r="AC292" s="62" t="n"/>
      <c r="AD292" s="62" t="n"/>
      <c r="AE292" s="62" t="n"/>
      <c r="AF292" s="62" t="n"/>
      <c r="AG292" s="62" t="n"/>
      <c r="AH292" s="62" t="n"/>
      <c r="AI292" s="62" t="n"/>
      <c r="AJ292" s="62" t="n"/>
      <c r="AK292" s="62" t="n"/>
      <c r="AL292" s="62" t="n"/>
      <c r="AM292" s="62" t="n"/>
      <c r="AN292" s="62" t="n"/>
      <c r="AO292" s="62" t="n"/>
      <c r="AP292" s="62" t="n"/>
      <c r="AQ292" s="62" t="n"/>
      <c r="AR292" s="62" t="n"/>
      <c r="AS292" s="62" t="n"/>
      <c r="AT292" s="62" t="n"/>
      <c r="AU292" s="2949" t="n"/>
      <c r="AV292" s="62" t="n"/>
      <c r="AW292" s="62" t="n"/>
      <c r="AX292" s="62" t="n"/>
      <c r="AY292" s="62" t="n"/>
      <c r="AZ292" s="62" t="n"/>
      <c r="BA292" s="62" t="n"/>
      <c r="BB292" s="62" t="n"/>
      <c r="BC292" s="62" t="n"/>
      <c r="BD292" s="62" t="n"/>
      <c r="BE292" s="62" t="n"/>
      <c r="BF292" s="62" t="n"/>
      <c r="BG292" s="62" t="n"/>
      <c r="BH292" s="62" t="n"/>
      <c r="BI292" s="62" t="n"/>
      <c r="BJ292" s="62" t="n"/>
      <c r="BK292" s="2949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  <c r="CA292" s="62" t="n"/>
      <c r="CB292" s="62" t="n"/>
      <c r="CC292" s="62" t="n"/>
      <c r="CD292" s="62" t="n"/>
      <c r="CE292" s="62" t="n"/>
      <c r="CF292" s="62" t="n"/>
      <c r="CG292" s="62" t="n"/>
      <c r="CH292" s="62" t="n"/>
      <c r="CI292" s="62" t="n"/>
      <c r="CJ292" s="2981" t="n"/>
      <c r="CM292" s="62" t="n"/>
      <c r="CN292" s="62" t="n"/>
      <c r="CO292" s="62" t="n"/>
      <c r="CP292" s="63" t="n"/>
      <c r="CQ292" s="62" t="n"/>
      <c r="CR292" s="2973" t="n"/>
      <c r="CS292" s="2973" t="n"/>
      <c r="CT292" s="2973" t="n"/>
      <c r="CU292" s="2973" t="n"/>
      <c r="CV292" s="2973" t="n"/>
      <c r="CW292" s="2973" t="n"/>
      <c r="CZ292" s="2973" t="n"/>
      <c r="DA292" s="2973" t="n"/>
      <c r="DB292" s="2973" t="n"/>
      <c r="DC292" s="2973" t="n"/>
      <c r="DD292" s="2973" t="n"/>
      <c r="DE292" s="62" t="n"/>
      <c r="DF292" s="62" t="n"/>
      <c r="DG292" s="62" t="n"/>
      <c r="DH292" s="62" t="n"/>
      <c r="DI292" s="323" t="n"/>
      <c r="DJ292" s="2949" t="n"/>
    </row>
    <row customFormat="1" customHeight="1" ht="13" r="293" s="2980">
      <c r="H293" s="2989" t="n"/>
      <c r="J293" s="2989" t="n"/>
      <c r="N293" s="63" t="n"/>
      <c r="T293" s="2989" t="n"/>
      <c r="AB293" s="62" t="n"/>
      <c r="AC293" s="62" t="n"/>
      <c r="AD293" s="62" t="n"/>
      <c r="AE293" s="62" t="n"/>
      <c r="AF293" s="62" t="n"/>
      <c r="AG293" s="62" t="n"/>
      <c r="AH293" s="62" t="n"/>
      <c r="AI293" s="62" t="n"/>
      <c r="AJ293" s="62" t="n"/>
      <c r="AK293" s="62" t="n"/>
      <c r="AL293" s="62" t="n"/>
      <c r="AM293" s="62" t="n"/>
      <c r="AN293" s="62" t="n"/>
      <c r="AO293" s="62" t="n"/>
      <c r="AP293" s="62" t="n"/>
      <c r="AQ293" s="62" t="n"/>
      <c r="AR293" s="62" t="n"/>
      <c r="AS293" s="62" t="n"/>
      <c r="AT293" s="62" t="n"/>
      <c r="AU293" s="2949" t="n"/>
      <c r="AV293" s="62" t="n"/>
      <c r="AW293" s="62" t="n"/>
      <c r="AX293" s="62" t="n"/>
      <c r="AY293" s="62" t="n"/>
      <c r="AZ293" s="62" t="n"/>
      <c r="BA293" s="62" t="n"/>
      <c r="BB293" s="62" t="n"/>
      <c r="BC293" s="62" t="n"/>
      <c r="BD293" s="62" t="n"/>
      <c r="BE293" s="62" t="n"/>
      <c r="BF293" s="62" t="n"/>
      <c r="BG293" s="62" t="n"/>
      <c r="BH293" s="62" t="n"/>
      <c r="BI293" s="62" t="n"/>
      <c r="BJ293" s="62" t="n"/>
      <c r="BK293" s="2949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  <c r="CA293" s="62" t="n"/>
      <c r="CB293" s="62" t="n"/>
      <c r="CC293" s="62" t="n"/>
      <c r="CD293" s="62" t="n"/>
      <c r="CE293" s="62" t="n"/>
      <c r="CF293" s="62" t="n"/>
      <c r="CG293" s="62" t="n"/>
      <c r="CH293" s="62" t="n"/>
      <c r="CI293" s="62" t="n"/>
      <c r="CJ293" s="2981" t="n"/>
      <c r="CM293" s="62" t="n"/>
      <c r="CN293" s="62" t="n"/>
      <c r="CO293" s="62" t="n"/>
      <c r="CP293" s="63" t="n"/>
      <c r="CQ293" s="62" t="n"/>
      <c r="CR293" s="2973" t="n"/>
      <c r="CS293" s="2973" t="n"/>
      <c r="CT293" s="2973" t="n"/>
      <c r="CU293" s="2973" t="n"/>
      <c r="CV293" s="2973" t="n"/>
      <c r="CW293" s="2973" t="n"/>
      <c r="CZ293" s="2973" t="n"/>
      <c r="DA293" s="2973" t="n"/>
      <c r="DB293" s="2973" t="n"/>
      <c r="DC293" s="2973" t="n"/>
      <c r="DD293" s="2973" t="n"/>
      <c r="DE293" s="62" t="n"/>
      <c r="DF293" s="62" t="n"/>
      <c r="DG293" s="62" t="n"/>
      <c r="DH293" s="62" t="n"/>
      <c r="DI293" s="323" t="n"/>
      <c r="DJ293" s="2949" t="n"/>
    </row>
    <row customFormat="1" customHeight="1" ht="13" r="294" s="2980">
      <c r="H294" s="2989" t="n"/>
      <c r="J294" s="2989" t="n"/>
      <c r="N294" s="63" t="n"/>
      <c r="T294" s="2989" t="n"/>
      <c r="AB294" s="62" t="n"/>
      <c r="AC294" s="62" t="n"/>
      <c r="AD294" s="62" t="n"/>
      <c r="AE294" s="62" t="n"/>
      <c r="AF294" s="62" t="n"/>
      <c r="AG294" s="62" t="n"/>
      <c r="AH294" s="62" t="n"/>
      <c r="AI294" s="62" t="n"/>
      <c r="AJ294" s="62" t="n"/>
      <c r="AK294" s="62" t="n"/>
      <c r="AL294" s="62" t="n"/>
      <c r="AM294" s="62" t="n"/>
      <c r="AN294" s="62" t="n"/>
      <c r="AO294" s="62" t="n"/>
      <c r="AP294" s="62" t="n"/>
      <c r="AQ294" s="62" t="n"/>
      <c r="AR294" s="62" t="n"/>
      <c r="AS294" s="62" t="n"/>
      <c r="AT294" s="62" t="n"/>
      <c r="AU294" s="2949" t="n"/>
      <c r="AV294" s="62" t="n"/>
      <c r="AW294" s="62" t="n"/>
      <c r="AX294" s="62" t="n"/>
      <c r="AY294" s="62" t="n"/>
      <c r="AZ294" s="62" t="n"/>
      <c r="BA294" s="62" t="n"/>
      <c r="BB294" s="62" t="n"/>
      <c r="BC294" s="62" t="n"/>
      <c r="BD294" s="62" t="n"/>
      <c r="BE294" s="62" t="n"/>
      <c r="BF294" s="62" t="n"/>
      <c r="BG294" s="62" t="n"/>
      <c r="BH294" s="62" t="n"/>
      <c r="BI294" s="62" t="n"/>
      <c r="BJ294" s="62" t="n"/>
      <c r="BK294" s="2949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  <c r="CA294" s="62" t="n"/>
      <c r="CB294" s="62" t="n"/>
      <c r="CC294" s="62" t="n"/>
      <c r="CD294" s="62" t="n"/>
      <c r="CE294" s="62" t="n"/>
      <c r="CF294" s="62" t="n"/>
      <c r="CG294" s="62" t="n"/>
      <c r="CH294" s="62" t="n"/>
      <c r="CI294" s="62" t="n"/>
      <c r="CJ294" s="2981" t="n"/>
      <c r="CM294" s="62" t="n"/>
      <c r="CN294" s="62" t="n"/>
      <c r="CO294" s="62" t="n"/>
      <c r="CP294" s="63" t="n"/>
      <c r="CQ294" s="62" t="n"/>
      <c r="CR294" s="2973" t="n"/>
      <c r="CS294" s="2973" t="n"/>
      <c r="CT294" s="2973" t="n"/>
      <c r="CU294" s="2973" t="n"/>
      <c r="CV294" s="2973" t="n"/>
      <c r="CW294" s="2973" t="n"/>
      <c r="CZ294" s="2973" t="n"/>
      <c r="DA294" s="2973" t="n"/>
      <c r="DB294" s="2973" t="n"/>
      <c r="DC294" s="2973" t="n"/>
      <c r="DD294" s="2973" t="n"/>
      <c r="DE294" s="62" t="n"/>
      <c r="DF294" s="62" t="n"/>
      <c r="DG294" s="62" t="n"/>
      <c r="DH294" s="62" t="n"/>
      <c r="DI294" s="323" t="n"/>
      <c r="DJ294" s="2949" t="n"/>
    </row>
    <row customFormat="1" customHeight="1" ht="13" r="295" s="2980">
      <c r="H295" s="2989" t="n"/>
      <c r="J295" s="2989" t="n"/>
      <c r="N295" s="63" t="n"/>
      <c r="T295" s="2989" t="n"/>
      <c r="AB295" s="62" t="n"/>
      <c r="AC295" s="62" t="n"/>
      <c r="AD295" s="62" t="n"/>
      <c r="AE295" s="62" t="n"/>
      <c r="AF295" s="62" t="n"/>
      <c r="AG295" s="62" t="n"/>
      <c r="AH295" s="62" t="n"/>
      <c r="AI295" s="62" t="n"/>
      <c r="AJ295" s="62" t="n"/>
      <c r="AK295" s="62" t="n"/>
      <c r="AL295" s="62" t="n"/>
      <c r="AM295" s="62" t="n"/>
      <c r="AN295" s="62" t="n"/>
      <c r="AO295" s="62" t="n"/>
      <c r="AP295" s="62" t="n"/>
      <c r="AQ295" s="62" t="n"/>
      <c r="AR295" s="62" t="n"/>
      <c r="AS295" s="62" t="n"/>
      <c r="AT295" s="62" t="n"/>
      <c r="AU295" s="2949" t="n"/>
      <c r="AV295" s="62" t="n"/>
      <c r="AW295" s="62" t="n"/>
      <c r="AX295" s="62" t="n"/>
      <c r="AY295" s="62" t="n"/>
      <c r="AZ295" s="62" t="n"/>
      <c r="BA295" s="62" t="n"/>
      <c r="BB295" s="62" t="n"/>
      <c r="BC295" s="62" t="n"/>
      <c r="BD295" s="62" t="n"/>
      <c r="BE295" s="62" t="n"/>
      <c r="BF295" s="62" t="n"/>
      <c r="BG295" s="62" t="n"/>
      <c r="BH295" s="62" t="n"/>
      <c r="BI295" s="62" t="n"/>
      <c r="BJ295" s="62" t="n"/>
      <c r="BK295" s="2949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  <c r="CA295" s="62" t="n"/>
      <c r="CB295" s="62" t="n"/>
      <c r="CC295" s="62" t="n"/>
      <c r="CD295" s="62" t="n"/>
      <c r="CE295" s="62" t="n"/>
      <c r="CF295" s="62" t="n"/>
      <c r="CG295" s="62" t="n"/>
      <c r="CH295" s="62" t="n"/>
      <c r="CI295" s="62" t="n"/>
      <c r="CJ295" s="2981" t="n"/>
      <c r="CM295" s="62" t="n"/>
      <c r="CN295" s="62" t="n"/>
      <c r="CO295" s="62" t="n"/>
      <c r="CP295" s="63" t="n"/>
      <c r="CQ295" s="62" t="n"/>
      <c r="CR295" s="2973" t="n"/>
      <c r="CS295" s="2973" t="n"/>
      <c r="CT295" s="2973" t="n"/>
      <c r="CU295" s="2973" t="n"/>
      <c r="CV295" s="2973" t="n"/>
      <c r="CW295" s="2973" t="n"/>
      <c r="CZ295" s="2973" t="n"/>
      <c r="DA295" s="2973" t="n"/>
      <c r="DB295" s="2973" t="n"/>
      <c r="DC295" s="2973" t="n"/>
      <c r="DD295" s="2973" t="n"/>
      <c r="DE295" s="62" t="n"/>
      <c r="DF295" s="62" t="n"/>
      <c r="DG295" s="62" t="n"/>
      <c r="DH295" s="62" t="n"/>
      <c r="DI295" s="323" t="n"/>
      <c r="DJ295" s="2949" t="n"/>
    </row>
    <row customFormat="1" customHeight="1" ht="13" r="296" s="2980">
      <c r="H296" s="2989" t="n"/>
      <c r="J296" s="2989" t="n"/>
      <c r="N296" s="63" t="n"/>
      <c r="T296" s="2989" t="n"/>
      <c r="AB296" s="62" t="n"/>
      <c r="AC296" s="62" t="n"/>
      <c r="AD296" s="62" t="n"/>
      <c r="AE296" s="62" t="n"/>
      <c r="AF296" s="62" t="n"/>
      <c r="AG296" s="62" t="n"/>
      <c r="AH296" s="62" t="n"/>
      <c r="AI296" s="62" t="n"/>
      <c r="AJ296" s="62" t="n"/>
      <c r="AK296" s="62" t="n"/>
      <c r="AL296" s="62" t="n"/>
      <c r="AM296" s="62" t="n"/>
      <c r="AN296" s="62" t="n"/>
      <c r="AO296" s="62" t="n"/>
      <c r="AP296" s="62" t="n"/>
      <c r="AQ296" s="62" t="n"/>
      <c r="AR296" s="62" t="n"/>
      <c r="AS296" s="62" t="n"/>
      <c r="AT296" s="62" t="n"/>
      <c r="AU296" s="2949" t="n"/>
      <c r="AV296" s="62" t="n"/>
      <c r="AW296" s="62" t="n"/>
      <c r="AX296" s="62" t="n"/>
      <c r="AY296" s="62" t="n"/>
      <c r="AZ296" s="62" t="n"/>
      <c r="BA296" s="62" t="n"/>
      <c r="BB296" s="62" t="n"/>
      <c r="BC296" s="62" t="n"/>
      <c r="BD296" s="62" t="n"/>
      <c r="BE296" s="62" t="n"/>
      <c r="BF296" s="62" t="n"/>
      <c r="BG296" s="62" t="n"/>
      <c r="BH296" s="62" t="n"/>
      <c r="BI296" s="62" t="n"/>
      <c r="BJ296" s="62" t="n"/>
      <c r="BK296" s="2949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  <c r="CA296" s="62" t="n"/>
      <c r="CB296" s="62" t="n"/>
      <c r="CC296" s="62" t="n"/>
      <c r="CD296" s="62" t="n"/>
      <c r="CE296" s="62" t="n"/>
      <c r="CF296" s="62" t="n"/>
      <c r="CG296" s="62" t="n"/>
      <c r="CH296" s="62" t="n"/>
      <c r="CI296" s="62" t="n"/>
      <c r="CJ296" s="2981" t="n"/>
      <c r="CM296" s="62" t="n"/>
      <c r="CN296" s="62" t="n"/>
      <c r="CO296" s="62" t="n"/>
      <c r="CP296" s="63" t="n"/>
      <c r="CQ296" s="62" t="n"/>
      <c r="CR296" s="2973" t="n"/>
      <c r="CS296" s="2973" t="n"/>
      <c r="CT296" s="2973" t="n"/>
      <c r="CU296" s="2973" t="n"/>
      <c r="CV296" s="2973" t="n"/>
      <c r="CW296" s="2973" t="n"/>
      <c r="CZ296" s="2973" t="n"/>
      <c r="DA296" s="2973" t="n"/>
      <c r="DB296" s="2973" t="n"/>
      <c r="DC296" s="2973" t="n"/>
      <c r="DD296" s="2973" t="n"/>
      <c r="DE296" s="62" t="n"/>
      <c r="DF296" s="62" t="n"/>
      <c r="DG296" s="62" t="n"/>
      <c r="DH296" s="62" t="n"/>
      <c r="DI296" s="323" t="n"/>
      <c r="DJ296" s="2949" t="n"/>
    </row>
    <row customFormat="1" customHeight="1" ht="13" r="297" s="2980">
      <c r="H297" s="2989" t="n"/>
      <c r="J297" s="2989" t="n"/>
      <c r="N297" s="63" t="n"/>
      <c r="T297" s="2989" t="n"/>
      <c r="AB297" s="62" t="n"/>
      <c r="AC297" s="62" t="n"/>
      <c r="AD297" s="62" t="n"/>
      <c r="AE297" s="62" t="n"/>
      <c r="AF297" s="62" t="n"/>
      <c r="AG297" s="62" t="n"/>
      <c r="AH297" s="62" t="n"/>
      <c r="AI297" s="62" t="n"/>
      <c r="AJ297" s="62" t="n"/>
      <c r="AK297" s="62" t="n"/>
      <c r="AL297" s="62" t="n"/>
      <c r="AM297" s="62" t="n"/>
      <c r="AN297" s="62" t="n"/>
      <c r="AO297" s="62" t="n"/>
      <c r="AP297" s="62" t="n"/>
      <c r="AQ297" s="62" t="n"/>
      <c r="AR297" s="62" t="n"/>
      <c r="AS297" s="62" t="n"/>
      <c r="AT297" s="62" t="n"/>
      <c r="AU297" s="2949" t="n"/>
      <c r="AV297" s="62" t="n"/>
      <c r="AW297" s="62" t="n"/>
      <c r="AX297" s="62" t="n"/>
      <c r="AY297" s="62" t="n"/>
      <c r="AZ297" s="62" t="n"/>
      <c r="BA297" s="62" t="n"/>
      <c r="BB297" s="62" t="n"/>
      <c r="BC297" s="62" t="n"/>
      <c r="BD297" s="62" t="n"/>
      <c r="BE297" s="62" t="n"/>
      <c r="BF297" s="62" t="n"/>
      <c r="BG297" s="62" t="n"/>
      <c r="BH297" s="62" t="n"/>
      <c r="BI297" s="62" t="n"/>
      <c r="BJ297" s="62" t="n"/>
      <c r="BK297" s="2949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  <c r="CA297" s="62" t="n"/>
      <c r="CB297" s="62" t="n"/>
      <c r="CC297" s="62" t="n"/>
      <c r="CD297" s="62" t="n"/>
      <c r="CE297" s="62" t="n"/>
      <c r="CF297" s="62" t="n"/>
      <c r="CG297" s="62" t="n"/>
      <c r="CH297" s="62" t="n"/>
      <c r="CI297" s="62" t="n"/>
      <c r="CJ297" s="2981" t="n"/>
      <c r="CM297" s="62" t="n"/>
      <c r="CN297" s="62" t="n"/>
      <c r="CO297" s="62" t="n"/>
      <c r="CP297" s="63" t="n"/>
      <c r="CQ297" s="62" t="n"/>
      <c r="CR297" s="2973" t="n"/>
      <c r="CS297" s="2973" t="n"/>
      <c r="CT297" s="2973" t="n"/>
      <c r="CU297" s="2973" t="n"/>
      <c r="CV297" s="2973" t="n"/>
      <c r="CW297" s="2973" t="n"/>
      <c r="CZ297" s="2973" t="n"/>
      <c r="DA297" s="2973" t="n"/>
      <c r="DB297" s="2973" t="n"/>
      <c r="DC297" s="2973" t="n"/>
      <c r="DD297" s="2973" t="n"/>
      <c r="DE297" s="62" t="n"/>
      <c r="DF297" s="62" t="n"/>
      <c r="DG297" s="62" t="n"/>
      <c r="DH297" s="62" t="n"/>
      <c r="DI297" s="323" t="n"/>
      <c r="DJ297" s="2949" t="n"/>
    </row>
    <row customFormat="1" customHeight="1" ht="13" r="298" s="2980">
      <c r="H298" s="2989" t="n"/>
      <c r="J298" s="2989" t="n"/>
      <c r="N298" s="63" t="n"/>
      <c r="T298" s="2989" t="n"/>
      <c r="AB298" s="62" t="n"/>
      <c r="AC298" s="62" t="n"/>
      <c r="AD298" s="62" t="n"/>
      <c r="AE298" s="62" t="n"/>
      <c r="AF298" s="62" t="n"/>
      <c r="AG298" s="62" t="n"/>
      <c r="AH298" s="62" t="n"/>
      <c r="AI298" s="62" t="n"/>
      <c r="AJ298" s="62" t="n"/>
      <c r="AK298" s="62" t="n"/>
      <c r="AL298" s="62" t="n"/>
      <c r="AM298" s="62" t="n"/>
      <c r="AN298" s="62" t="n"/>
      <c r="AO298" s="62" t="n"/>
      <c r="AP298" s="62" t="n"/>
      <c r="AQ298" s="62" t="n"/>
      <c r="AR298" s="62" t="n"/>
      <c r="AS298" s="62" t="n"/>
      <c r="AT298" s="62" t="n"/>
      <c r="AU298" s="2949" t="n"/>
      <c r="AV298" s="62" t="n"/>
      <c r="AW298" s="62" t="n"/>
      <c r="AX298" s="62" t="n"/>
      <c r="AY298" s="62" t="n"/>
      <c r="AZ298" s="62" t="n"/>
      <c r="BA298" s="62" t="n"/>
      <c r="BB298" s="62" t="n"/>
      <c r="BC298" s="62" t="n"/>
      <c r="BD298" s="62" t="n"/>
      <c r="BE298" s="62" t="n"/>
      <c r="BF298" s="62" t="n"/>
      <c r="BG298" s="62" t="n"/>
      <c r="BH298" s="62" t="n"/>
      <c r="BI298" s="62" t="n"/>
      <c r="BJ298" s="62" t="n"/>
      <c r="BK298" s="2949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  <c r="CA298" s="62" t="n"/>
      <c r="CB298" s="62" t="n"/>
      <c r="CC298" s="62" t="n"/>
      <c r="CD298" s="62" t="n"/>
      <c r="CE298" s="62" t="n"/>
      <c r="CF298" s="62" t="n"/>
      <c r="CG298" s="62" t="n"/>
      <c r="CH298" s="62" t="n"/>
      <c r="CI298" s="62" t="n"/>
      <c r="CJ298" s="2981" t="n"/>
      <c r="CM298" s="62" t="n"/>
      <c r="CN298" s="62" t="n"/>
      <c r="CO298" s="62" t="n"/>
      <c r="CP298" s="63" t="n"/>
      <c r="CQ298" s="62" t="n"/>
      <c r="CR298" s="2973" t="n"/>
      <c r="CS298" s="2973" t="n"/>
      <c r="CT298" s="2973" t="n"/>
      <c r="CU298" s="2973" t="n"/>
      <c r="CV298" s="2973" t="n"/>
      <c r="CW298" s="2973" t="n"/>
      <c r="CZ298" s="2973" t="n"/>
      <c r="DA298" s="2973" t="n"/>
      <c r="DB298" s="2973" t="n"/>
      <c r="DC298" s="2973" t="n"/>
      <c r="DD298" s="2973" t="n"/>
      <c r="DE298" s="62" t="n"/>
      <c r="DF298" s="62" t="n"/>
      <c r="DG298" s="62" t="n"/>
      <c r="DH298" s="62" t="n"/>
      <c r="DI298" s="323" t="n"/>
      <c r="DJ298" s="2949" t="n"/>
    </row>
    <row customFormat="1" customHeight="1" ht="13" r="299" s="2980">
      <c r="H299" s="2989" t="n"/>
      <c r="J299" s="2989" t="n"/>
      <c r="N299" s="63" t="n"/>
      <c r="T299" s="2989" t="n"/>
      <c r="AB299" s="62" t="n"/>
      <c r="AC299" s="62" t="n"/>
      <c r="AD299" s="62" t="n"/>
      <c r="AE299" s="62" t="n"/>
      <c r="AF299" s="62" t="n"/>
      <c r="AG299" s="62" t="n"/>
      <c r="AH299" s="62" t="n"/>
      <c r="AI299" s="62" t="n"/>
      <c r="AJ299" s="62" t="n"/>
      <c r="AK299" s="62" t="n"/>
      <c r="AL299" s="62" t="n"/>
      <c r="AM299" s="62" t="n"/>
      <c r="AN299" s="62" t="n"/>
      <c r="AO299" s="62" t="n"/>
      <c r="AP299" s="62" t="n"/>
      <c r="AQ299" s="62" t="n"/>
      <c r="AR299" s="62" t="n"/>
      <c r="AS299" s="62" t="n"/>
      <c r="AT299" s="62" t="n"/>
      <c r="AU299" s="2949" t="n"/>
      <c r="AV299" s="62" t="n"/>
      <c r="AW299" s="62" t="n"/>
      <c r="AX299" s="62" t="n"/>
      <c r="AY299" s="62" t="n"/>
      <c r="AZ299" s="62" t="n"/>
      <c r="BA299" s="62" t="n"/>
      <c r="BB299" s="62" t="n"/>
      <c r="BC299" s="62" t="n"/>
      <c r="BD299" s="62" t="n"/>
      <c r="BE299" s="62" t="n"/>
      <c r="BF299" s="62" t="n"/>
      <c r="BG299" s="62" t="n"/>
      <c r="BH299" s="62" t="n"/>
      <c r="BI299" s="62" t="n"/>
      <c r="BJ299" s="62" t="n"/>
      <c r="BK299" s="2949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  <c r="CA299" s="62" t="n"/>
      <c r="CB299" s="62" t="n"/>
      <c r="CC299" s="62" t="n"/>
      <c r="CD299" s="62" t="n"/>
      <c r="CE299" s="62" t="n"/>
      <c r="CF299" s="62" t="n"/>
      <c r="CG299" s="62" t="n"/>
      <c r="CH299" s="62" t="n"/>
      <c r="CI299" s="62" t="n"/>
      <c r="CJ299" s="2981" t="n"/>
      <c r="CM299" s="62" t="n"/>
      <c r="CN299" s="62" t="n"/>
      <c r="CO299" s="62" t="n"/>
      <c r="CP299" s="63" t="n"/>
      <c r="CQ299" s="62" t="n"/>
      <c r="CR299" s="2973" t="n"/>
      <c r="CS299" s="2973" t="n"/>
      <c r="CT299" s="2973" t="n"/>
      <c r="CU299" s="2973" t="n"/>
      <c r="CV299" s="2973" t="n"/>
      <c r="CW299" s="2973" t="n"/>
      <c r="CZ299" s="2973" t="n"/>
      <c r="DA299" s="2973" t="n"/>
      <c r="DB299" s="2973" t="n"/>
      <c r="DC299" s="2973" t="n"/>
      <c r="DD299" s="2973" t="n"/>
      <c r="DE299" s="62" t="n"/>
      <c r="DF299" s="62" t="n"/>
      <c r="DG299" s="62" t="n"/>
      <c r="DH299" s="62" t="n"/>
      <c r="DI299" s="323" t="n"/>
      <c r="DJ299" s="2949" t="n"/>
    </row>
    <row customFormat="1" customHeight="1" ht="13" r="300" s="2980">
      <c r="H300" s="2989" t="n"/>
      <c r="J300" s="2989" t="n"/>
      <c r="N300" s="63" t="n"/>
      <c r="T300" s="2989" t="n"/>
      <c r="AB300" s="62" t="n"/>
      <c r="AC300" s="62" t="n"/>
      <c r="AD300" s="62" t="n"/>
      <c r="AE300" s="62" t="n"/>
      <c r="AF300" s="62" t="n"/>
      <c r="AG300" s="62" t="n"/>
      <c r="AH300" s="62" t="n"/>
      <c r="AI300" s="62" t="n"/>
      <c r="AJ300" s="62" t="n"/>
      <c r="AK300" s="62" t="n"/>
      <c r="AL300" s="62" t="n"/>
      <c r="AM300" s="62" t="n"/>
      <c r="AN300" s="62" t="n"/>
      <c r="AO300" s="62" t="n"/>
      <c r="AP300" s="62" t="n"/>
      <c r="AQ300" s="62" t="n"/>
      <c r="AR300" s="62" t="n"/>
      <c r="AS300" s="62" t="n"/>
      <c r="AT300" s="62" t="n"/>
      <c r="AU300" s="2949" t="n"/>
      <c r="AV300" s="62" t="n"/>
      <c r="AW300" s="62" t="n"/>
      <c r="AX300" s="62" t="n"/>
      <c r="AY300" s="62" t="n"/>
      <c r="AZ300" s="62" t="n"/>
      <c r="BA300" s="62" t="n"/>
      <c r="BB300" s="62" t="n"/>
      <c r="BC300" s="62" t="n"/>
      <c r="BD300" s="62" t="n"/>
      <c r="BE300" s="62" t="n"/>
      <c r="BF300" s="62" t="n"/>
      <c r="BG300" s="62" t="n"/>
      <c r="BH300" s="62" t="n"/>
      <c r="BI300" s="62" t="n"/>
      <c r="BJ300" s="62" t="n"/>
      <c r="BK300" s="2949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  <c r="CA300" s="62" t="n"/>
      <c r="CB300" s="62" t="n"/>
      <c r="CC300" s="62" t="n"/>
      <c r="CD300" s="62" t="n"/>
      <c r="CE300" s="62" t="n"/>
      <c r="CF300" s="62" t="n"/>
      <c r="CG300" s="62" t="n"/>
      <c r="CH300" s="62" t="n"/>
      <c r="CI300" s="62" t="n"/>
      <c r="CJ300" s="2981" t="n"/>
      <c r="CM300" s="62" t="n"/>
      <c r="CN300" s="62" t="n"/>
      <c r="CO300" s="62" t="n"/>
      <c r="CP300" s="63" t="n"/>
      <c r="CQ300" s="62" t="n"/>
      <c r="CR300" s="2973" t="n"/>
      <c r="CS300" s="2973" t="n"/>
      <c r="CT300" s="2973" t="n"/>
      <c r="CU300" s="2973" t="n"/>
      <c r="CV300" s="2973" t="n"/>
      <c r="CW300" s="2973" t="n"/>
      <c r="CZ300" s="2973" t="n"/>
      <c r="DA300" s="2973" t="n"/>
      <c r="DB300" s="2973" t="n"/>
      <c r="DC300" s="2973" t="n"/>
      <c r="DD300" s="2973" t="n"/>
      <c r="DE300" s="62" t="n"/>
      <c r="DF300" s="62" t="n"/>
      <c r="DG300" s="62" t="n"/>
      <c r="DH300" s="62" t="n"/>
      <c r="DI300" s="323" t="n"/>
      <c r="DJ300" s="2949" t="n"/>
    </row>
    <row customFormat="1" customHeight="1" ht="13" r="301" s="2980">
      <c r="H301" s="2989" t="n"/>
      <c r="J301" s="2989" t="n"/>
      <c r="N301" s="63" t="n"/>
      <c r="T301" s="2989" t="n"/>
      <c r="AB301" s="62" t="n"/>
      <c r="AC301" s="62" t="n"/>
      <c r="AD301" s="62" t="n"/>
      <c r="AE301" s="62" t="n"/>
      <c r="AF301" s="62" t="n"/>
      <c r="AG301" s="62" t="n"/>
      <c r="AH301" s="62" t="n"/>
      <c r="AI301" s="62" t="n"/>
      <c r="AJ301" s="62" t="n"/>
      <c r="AK301" s="62" t="n"/>
      <c r="AL301" s="62" t="n"/>
      <c r="AM301" s="62" t="n"/>
      <c r="AN301" s="62" t="n"/>
      <c r="AO301" s="62" t="n"/>
      <c r="AP301" s="62" t="n"/>
      <c r="AQ301" s="62" t="n"/>
      <c r="AR301" s="62" t="n"/>
      <c r="AS301" s="62" t="n"/>
      <c r="AT301" s="62" t="n"/>
      <c r="AU301" s="2949" t="n"/>
      <c r="AV301" s="62" t="n"/>
      <c r="AW301" s="62" t="n"/>
      <c r="AX301" s="62" t="n"/>
      <c r="AY301" s="62" t="n"/>
      <c r="AZ301" s="62" t="n"/>
      <c r="BA301" s="62" t="n"/>
      <c r="BB301" s="62" t="n"/>
      <c r="BC301" s="62" t="n"/>
      <c r="BD301" s="62" t="n"/>
      <c r="BE301" s="62" t="n"/>
      <c r="BF301" s="62" t="n"/>
      <c r="BG301" s="62" t="n"/>
      <c r="BH301" s="62" t="n"/>
      <c r="BI301" s="62" t="n"/>
      <c r="BJ301" s="62" t="n"/>
      <c r="BK301" s="2949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  <c r="CA301" s="62" t="n"/>
      <c r="CB301" s="62" t="n"/>
      <c r="CC301" s="62" t="n"/>
      <c r="CD301" s="62" t="n"/>
      <c r="CE301" s="62" t="n"/>
      <c r="CF301" s="62" t="n"/>
      <c r="CG301" s="62" t="n"/>
      <c r="CH301" s="62" t="n"/>
      <c r="CI301" s="62" t="n"/>
      <c r="CJ301" s="2981" t="n"/>
      <c r="CM301" s="62" t="n"/>
      <c r="CN301" s="62" t="n"/>
      <c r="CO301" s="62" t="n"/>
      <c r="CP301" s="63" t="n"/>
      <c r="CQ301" s="62" t="n"/>
      <c r="CR301" s="2973" t="n"/>
      <c r="CS301" s="2973" t="n"/>
      <c r="CT301" s="2973" t="n"/>
      <c r="CU301" s="2973" t="n"/>
      <c r="CV301" s="2973" t="n"/>
      <c r="CW301" s="2973" t="n"/>
      <c r="CZ301" s="2973" t="n"/>
      <c r="DA301" s="2973" t="n"/>
      <c r="DB301" s="2973" t="n"/>
      <c r="DC301" s="2973" t="n"/>
      <c r="DD301" s="2973" t="n"/>
      <c r="DE301" s="62" t="n"/>
      <c r="DF301" s="62" t="n"/>
      <c r="DG301" s="62" t="n"/>
      <c r="DH301" s="62" t="n"/>
      <c r="DI301" s="323" t="n"/>
      <c r="DJ301" s="2949" t="n"/>
    </row>
    <row customFormat="1" customHeight="1" ht="13" r="302" s="2980">
      <c r="H302" s="2989" t="n"/>
      <c r="J302" s="2989" t="n"/>
      <c r="N302" s="63" t="n"/>
      <c r="T302" s="2989" t="n"/>
      <c r="AB302" s="62" t="n"/>
      <c r="AC302" s="62" t="n"/>
      <c r="AD302" s="62" t="n"/>
      <c r="AE302" s="62" t="n"/>
      <c r="AF302" s="62" t="n"/>
      <c r="AG302" s="62" t="n"/>
      <c r="AH302" s="62" t="n"/>
      <c r="AI302" s="62" t="n"/>
      <c r="AJ302" s="62" t="n"/>
      <c r="AK302" s="62" t="n"/>
      <c r="AL302" s="62" t="n"/>
      <c r="AM302" s="62" t="n"/>
      <c r="AN302" s="62" t="n"/>
      <c r="AO302" s="62" t="n"/>
      <c r="AP302" s="62" t="n"/>
      <c r="AQ302" s="62" t="n"/>
      <c r="AR302" s="62" t="n"/>
      <c r="AS302" s="62" t="n"/>
      <c r="AT302" s="62" t="n"/>
      <c r="AU302" s="2949" t="n"/>
      <c r="AV302" s="62" t="n"/>
      <c r="AW302" s="62" t="n"/>
      <c r="AX302" s="62" t="n"/>
      <c r="AY302" s="62" t="n"/>
      <c r="AZ302" s="62" t="n"/>
      <c r="BA302" s="62" t="n"/>
      <c r="BB302" s="62" t="n"/>
      <c r="BC302" s="62" t="n"/>
      <c r="BD302" s="62" t="n"/>
      <c r="BE302" s="62" t="n"/>
      <c r="BF302" s="62" t="n"/>
      <c r="BG302" s="62" t="n"/>
      <c r="BH302" s="62" t="n"/>
      <c r="BI302" s="62" t="n"/>
      <c r="BJ302" s="62" t="n"/>
      <c r="BK302" s="2949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  <c r="CA302" s="62" t="n"/>
      <c r="CB302" s="62" t="n"/>
      <c r="CC302" s="62" t="n"/>
      <c r="CD302" s="62" t="n"/>
      <c r="CE302" s="62" t="n"/>
      <c r="CF302" s="62" t="n"/>
      <c r="CG302" s="62" t="n"/>
      <c r="CH302" s="62" t="n"/>
      <c r="CI302" s="62" t="n"/>
      <c r="CJ302" s="2981" t="n"/>
      <c r="CM302" s="62" t="n"/>
      <c r="CN302" s="62" t="n"/>
      <c r="CO302" s="62" t="n"/>
      <c r="CP302" s="63" t="n"/>
      <c r="CQ302" s="62" t="n"/>
      <c r="CR302" s="2973" t="n"/>
      <c r="CS302" s="2973" t="n"/>
      <c r="CT302" s="2973" t="n"/>
      <c r="CU302" s="2973" t="n"/>
      <c r="CV302" s="2973" t="n"/>
      <c r="CW302" s="2973" t="n"/>
      <c r="CZ302" s="2973" t="n"/>
      <c r="DA302" s="2973" t="n"/>
      <c r="DB302" s="2973" t="n"/>
      <c r="DC302" s="2973" t="n"/>
      <c r="DD302" s="2973" t="n"/>
      <c r="DE302" s="62" t="n"/>
      <c r="DF302" s="62" t="n"/>
      <c r="DG302" s="62" t="n"/>
      <c r="DH302" s="62" t="n"/>
      <c r="DI302" s="323" t="n"/>
      <c r="DJ302" s="2949" t="n"/>
    </row>
    <row customFormat="1" customHeight="1" ht="13" r="303" s="2980">
      <c r="H303" s="2989" t="n"/>
      <c r="J303" s="2989" t="n"/>
      <c r="N303" s="63" t="n"/>
      <c r="T303" s="2989" t="n"/>
      <c r="AB303" s="62" t="n"/>
      <c r="AC303" s="62" t="n"/>
      <c r="AD303" s="62" t="n"/>
      <c r="AE303" s="62" t="n"/>
      <c r="AF303" s="62" t="n"/>
      <c r="AG303" s="62" t="n"/>
      <c r="AH303" s="62" t="n"/>
      <c r="AI303" s="62" t="n"/>
      <c r="AJ303" s="62" t="n"/>
      <c r="AK303" s="62" t="n"/>
      <c r="AL303" s="62" t="n"/>
      <c r="AM303" s="62" t="n"/>
      <c r="AN303" s="62" t="n"/>
      <c r="AO303" s="62" t="n"/>
      <c r="AP303" s="62" t="n"/>
      <c r="AQ303" s="62" t="n"/>
      <c r="AR303" s="62" t="n"/>
      <c r="AS303" s="62" t="n"/>
      <c r="AT303" s="62" t="n"/>
      <c r="AU303" s="2949" t="n"/>
      <c r="AV303" s="62" t="n"/>
      <c r="AW303" s="62" t="n"/>
      <c r="AX303" s="62" t="n"/>
      <c r="AY303" s="62" t="n"/>
      <c r="AZ303" s="62" t="n"/>
      <c r="BA303" s="62" t="n"/>
      <c r="BB303" s="62" t="n"/>
      <c r="BC303" s="62" t="n"/>
      <c r="BD303" s="62" t="n"/>
      <c r="BE303" s="62" t="n"/>
      <c r="BF303" s="62" t="n"/>
      <c r="BG303" s="62" t="n"/>
      <c r="BH303" s="62" t="n"/>
      <c r="BI303" s="62" t="n"/>
      <c r="BJ303" s="62" t="n"/>
      <c r="BK303" s="2949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  <c r="CA303" s="62" t="n"/>
      <c r="CB303" s="62" t="n"/>
      <c r="CC303" s="62" t="n"/>
      <c r="CD303" s="62" t="n"/>
      <c r="CE303" s="62" t="n"/>
      <c r="CF303" s="62" t="n"/>
      <c r="CG303" s="62" t="n"/>
      <c r="CH303" s="62" t="n"/>
      <c r="CI303" s="62" t="n"/>
      <c r="CJ303" s="2981" t="n"/>
      <c r="CM303" s="62" t="n"/>
      <c r="CN303" s="62" t="n"/>
      <c r="CO303" s="62" t="n"/>
      <c r="CP303" s="63" t="n"/>
      <c r="CQ303" s="62" t="n"/>
      <c r="CR303" s="2973" t="n"/>
      <c r="CS303" s="2973" t="n"/>
      <c r="CT303" s="2973" t="n"/>
      <c r="CU303" s="2973" t="n"/>
      <c r="CV303" s="2973" t="n"/>
      <c r="CW303" s="2973" t="n"/>
      <c r="CZ303" s="2973" t="n"/>
      <c r="DA303" s="2973" t="n"/>
      <c r="DB303" s="2973" t="n"/>
      <c r="DC303" s="2973" t="n"/>
      <c r="DD303" s="2973" t="n"/>
      <c r="DE303" s="62" t="n"/>
      <c r="DF303" s="62" t="n"/>
      <c r="DG303" s="62" t="n"/>
      <c r="DH303" s="62" t="n"/>
      <c r="DI303" s="323" t="n"/>
      <c r="DJ303" s="2949" t="n"/>
    </row>
    <row customFormat="1" customHeight="1" ht="13" r="304" s="2980">
      <c r="H304" s="2989" t="n"/>
      <c r="J304" s="2989" t="n"/>
      <c r="N304" s="63" t="n"/>
      <c r="T304" s="2989" t="n"/>
      <c r="AB304" s="62" t="n"/>
      <c r="AC304" s="62" t="n"/>
      <c r="AD304" s="62" t="n"/>
      <c r="AE304" s="62" t="n"/>
      <c r="AF304" s="62" t="n"/>
      <c r="AG304" s="62" t="n"/>
      <c r="AH304" s="62" t="n"/>
      <c r="AI304" s="62" t="n"/>
      <c r="AJ304" s="62" t="n"/>
      <c r="AK304" s="62" t="n"/>
      <c r="AL304" s="62" t="n"/>
      <c r="AM304" s="62" t="n"/>
      <c r="AN304" s="62" t="n"/>
      <c r="AO304" s="62" t="n"/>
      <c r="AP304" s="62" t="n"/>
      <c r="AQ304" s="62" t="n"/>
      <c r="AR304" s="62" t="n"/>
      <c r="AS304" s="62" t="n"/>
      <c r="AT304" s="62" t="n"/>
      <c r="AU304" s="2949" t="n"/>
      <c r="AV304" s="62" t="n"/>
      <c r="AW304" s="62" t="n"/>
      <c r="AX304" s="62" t="n"/>
      <c r="AY304" s="62" t="n"/>
      <c r="AZ304" s="62" t="n"/>
      <c r="BA304" s="62" t="n"/>
      <c r="BB304" s="62" t="n"/>
      <c r="BC304" s="62" t="n"/>
      <c r="BD304" s="62" t="n"/>
      <c r="BE304" s="62" t="n"/>
      <c r="BF304" s="62" t="n"/>
      <c r="BG304" s="62" t="n"/>
      <c r="BH304" s="62" t="n"/>
      <c r="BI304" s="62" t="n"/>
      <c r="BJ304" s="62" t="n"/>
      <c r="BK304" s="2949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  <c r="CA304" s="62" t="n"/>
      <c r="CB304" s="62" t="n"/>
      <c r="CC304" s="62" t="n"/>
      <c r="CD304" s="62" t="n"/>
      <c r="CE304" s="62" t="n"/>
      <c r="CF304" s="62" t="n"/>
      <c r="CG304" s="62" t="n"/>
      <c r="CH304" s="62" t="n"/>
      <c r="CI304" s="62" t="n"/>
      <c r="CJ304" s="2981" t="n"/>
      <c r="CK304" s="62" t="n"/>
      <c r="CL304" s="62" t="n"/>
      <c r="CM304" s="62" t="n"/>
      <c r="CN304" s="62" t="n"/>
      <c r="CO304" s="62" t="n"/>
      <c r="CP304" s="63" t="n"/>
      <c r="CQ304" s="62" t="n"/>
      <c r="CR304" s="2973" t="n"/>
      <c r="CS304" s="2973" t="n"/>
      <c r="CT304" s="2973" t="n"/>
      <c r="CU304" s="2973" t="n"/>
      <c r="CV304" s="2973" t="n"/>
      <c r="CW304" s="2973" t="n"/>
      <c r="CZ304" s="2973" t="n"/>
      <c r="DA304" s="2973" t="n"/>
      <c r="DB304" s="2973" t="n"/>
      <c r="DC304" s="2973" t="n"/>
      <c r="DD304" s="2973" t="n"/>
      <c r="DE304" s="62" t="n"/>
      <c r="DF304" s="62" t="n"/>
      <c r="DG304" s="62" t="n"/>
      <c r="DH304" s="62" t="n"/>
      <c r="DI304" s="323" t="n"/>
      <c r="DJ304" s="2949" t="n"/>
    </row>
    <row customFormat="1" customHeight="1" ht="13" r="305" s="2980">
      <c r="H305" s="2989" t="n"/>
      <c r="J305" s="2989" t="n"/>
      <c r="N305" s="63" t="n"/>
      <c r="T305" s="2989" t="n"/>
      <c r="AB305" s="62" t="n"/>
      <c r="AC305" s="62" t="n"/>
      <c r="AD305" s="62" t="n"/>
      <c r="AE305" s="62" t="n"/>
      <c r="AF305" s="62" t="n"/>
      <c r="AG305" s="62" t="n"/>
      <c r="AH305" s="62" t="n"/>
      <c r="AI305" s="62" t="n"/>
      <c r="AJ305" s="62" t="n"/>
      <c r="AK305" s="62" t="n"/>
      <c r="AL305" s="62" t="n"/>
      <c r="AM305" s="62" t="n"/>
      <c r="AN305" s="62" t="n"/>
      <c r="AO305" s="62" t="n"/>
      <c r="AP305" s="62" t="n"/>
      <c r="AQ305" s="62" t="n"/>
      <c r="AR305" s="62" t="n"/>
      <c r="AS305" s="62" t="n"/>
      <c r="AT305" s="62" t="n"/>
      <c r="AU305" s="2949" t="n"/>
      <c r="AV305" s="62" t="n"/>
      <c r="AW305" s="62" t="n"/>
      <c r="AX305" s="62" t="n"/>
      <c r="AY305" s="62" t="n"/>
      <c r="AZ305" s="62" t="n"/>
      <c r="BA305" s="62" t="n"/>
      <c r="BB305" s="62" t="n"/>
      <c r="BC305" s="62" t="n"/>
      <c r="BD305" s="62" t="n"/>
      <c r="BE305" s="62" t="n"/>
      <c r="BF305" s="62" t="n"/>
      <c r="BG305" s="62" t="n"/>
      <c r="BH305" s="62" t="n"/>
      <c r="BI305" s="62" t="n"/>
      <c r="BJ305" s="62" t="n"/>
      <c r="BK305" s="2949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  <c r="CA305" s="62" t="n"/>
      <c r="CB305" s="62" t="n"/>
      <c r="CC305" s="62" t="n"/>
      <c r="CD305" s="62" t="n"/>
      <c r="CE305" s="62" t="n"/>
      <c r="CF305" s="62" t="n"/>
      <c r="CG305" s="62" t="n"/>
      <c r="CH305" s="62" t="n"/>
      <c r="CI305" s="62" t="n"/>
      <c r="CJ305" s="2981" t="n"/>
      <c r="CK305" s="62" t="n"/>
      <c r="CL305" s="62" t="n"/>
      <c r="CM305" s="62" t="n"/>
      <c r="CN305" s="62" t="n"/>
      <c r="CO305" s="62" t="n"/>
      <c r="CP305" s="63" t="n"/>
      <c r="CQ305" s="62" t="n"/>
      <c r="CR305" s="2973" t="n"/>
      <c r="CS305" s="2973" t="n"/>
      <c r="CT305" s="2973" t="n"/>
      <c r="CU305" s="2973" t="n"/>
      <c r="CV305" s="2973" t="n"/>
      <c r="CW305" s="2973" t="n"/>
      <c r="CZ305" s="2973" t="n"/>
      <c r="DA305" s="2973" t="n"/>
      <c r="DB305" s="2973" t="n"/>
      <c r="DC305" s="2973" t="n"/>
      <c r="DD305" s="2973" t="n"/>
      <c r="DE305" s="62" t="n"/>
      <c r="DF305" s="62" t="n"/>
      <c r="DG305" s="62" t="n"/>
      <c r="DH305" s="62" t="n"/>
      <c r="DI305" s="323" t="n"/>
      <c r="DJ305" s="2949" t="n"/>
    </row>
    <row customFormat="1" customHeight="1" ht="13" r="306" s="2980">
      <c r="H306" s="2989" t="n"/>
      <c r="J306" s="2989" t="n"/>
      <c r="N306" s="63" t="n"/>
      <c r="T306" s="2989" t="n"/>
      <c r="AB306" s="62" t="n"/>
      <c r="AC306" s="62" t="n"/>
      <c r="AD306" s="62" t="n"/>
      <c r="AE306" s="62" t="n"/>
      <c r="AF306" s="62" t="n"/>
      <c r="AG306" s="62" t="n"/>
      <c r="AH306" s="62" t="n"/>
      <c r="AI306" s="62" t="n"/>
      <c r="AJ306" s="62" t="n"/>
      <c r="AK306" s="62" t="n"/>
      <c r="AL306" s="62" t="n"/>
      <c r="AM306" s="62" t="n"/>
      <c r="AN306" s="62" t="n"/>
      <c r="AO306" s="62" t="n"/>
      <c r="AP306" s="62" t="n"/>
      <c r="AQ306" s="62" t="n"/>
      <c r="AR306" s="62" t="n"/>
      <c r="AS306" s="62" t="n"/>
      <c r="AT306" s="62" t="n"/>
      <c r="AU306" s="2949" t="n"/>
      <c r="AV306" s="62" t="n"/>
      <c r="AW306" s="62" t="n"/>
      <c r="AX306" s="62" t="n"/>
      <c r="AY306" s="62" t="n"/>
      <c r="AZ306" s="62" t="n"/>
      <c r="BA306" s="62" t="n"/>
      <c r="BB306" s="62" t="n"/>
      <c r="BC306" s="62" t="n"/>
      <c r="BD306" s="62" t="n"/>
      <c r="BE306" s="62" t="n"/>
      <c r="BF306" s="62" t="n"/>
      <c r="BG306" s="62" t="n"/>
      <c r="BH306" s="62" t="n"/>
      <c r="BI306" s="62" t="n"/>
      <c r="BJ306" s="62" t="n"/>
      <c r="BK306" s="2949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  <c r="CA306" s="62" t="n"/>
      <c r="CB306" s="62" t="n"/>
      <c r="CC306" s="62" t="n"/>
      <c r="CD306" s="62" t="n"/>
      <c r="CE306" s="62" t="n"/>
      <c r="CF306" s="62" t="n"/>
      <c r="CG306" s="62" t="n"/>
      <c r="CH306" s="62" t="n"/>
      <c r="CI306" s="62" t="n"/>
      <c r="CJ306" s="2981" t="n"/>
      <c r="CK306" s="62" t="n"/>
      <c r="CL306" s="62" t="n"/>
      <c r="CM306" s="62" t="n"/>
      <c r="CN306" s="62" t="n"/>
      <c r="CO306" s="62" t="n"/>
      <c r="CP306" s="63" t="n"/>
      <c r="CQ306" s="62" t="n"/>
      <c r="CR306" s="2973" t="n"/>
      <c r="CS306" s="2973" t="n"/>
      <c r="CT306" s="2973" t="n"/>
      <c r="CU306" s="2973" t="n"/>
      <c r="CV306" s="2973" t="n"/>
      <c r="CW306" s="2973" t="n"/>
      <c r="CZ306" s="2973" t="n"/>
      <c r="DA306" s="2973" t="n"/>
      <c r="DB306" s="2973" t="n"/>
      <c r="DC306" s="2973" t="n"/>
      <c r="DD306" s="2973" t="n"/>
      <c r="DE306" s="62" t="n"/>
      <c r="DF306" s="62" t="n"/>
      <c r="DG306" s="62" t="n"/>
      <c r="DH306" s="62" t="n"/>
      <c r="DI306" s="2978" t="n"/>
      <c r="DJ306" s="2949" t="n"/>
    </row>
    <row customFormat="1" customHeight="1" ht="13" r="307" s="2980">
      <c r="H307" s="2989" t="n"/>
      <c r="J307" s="2989" t="n"/>
      <c r="N307" s="63" t="n"/>
      <c r="T307" s="2989" t="n"/>
      <c r="AB307" s="62" t="n"/>
      <c r="AC307" s="62" t="n"/>
      <c r="AD307" s="62" t="n"/>
      <c r="AE307" s="62" t="n"/>
      <c r="AF307" s="62" t="n"/>
      <c r="AG307" s="62" t="n"/>
      <c r="AH307" s="62" t="n"/>
      <c r="AI307" s="62" t="n"/>
      <c r="AJ307" s="62" t="n"/>
      <c r="AK307" s="62" t="n"/>
      <c r="AL307" s="62" t="n"/>
      <c r="AM307" s="62" t="n"/>
      <c r="AN307" s="62" t="n"/>
      <c r="AO307" s="62" t="n"/>
      <c r="AP307" s="62" t="n"/>
      <c r="AQ307" s="62" t="n"/>
      <c r="AR307" s="62" t="n"/>
      <c r="AS307" s="62" t="n"/>
      <c r="AT307" s="62" t="n"/>
      <c r="AU307" s="2949" t="n"/>
      <c r="AV307" s="62" t="n"/>
      <c r="AW307" s="62" t="n"/>
      <c r="AX307" s="62" t="n"/>
      <c r="AY307" s="62" t="n"/>
      <c r="AZ307" s="62" t="n"/>
      <c r="BA307" s="62" t="n"/>
      <c r="BB307" s="62" t="n"/>
      <c r="BC307" s="62" t="n"/>
      <c r="BD307" s="62" t="n"/>
      <c r="BE307" s="62" t="n"/>
      <c r="BF307" s="62" t="n"/>
      <c r="BG307" s="62" t="n"/>
      <c r="BH307" s="62" t="n"/>
      <c r="BI307" s="62" t="n"/>
      <c r="BJ307" s="62" t="n"/>
      <c r="BK307" s="2949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  <c r="CA307" s="62" t="n"/>
      <c r="CB307" s="62" t="n"/>
      <c r="CC307" s="62" t="n"/>
      <c r="CD307" s="62" t="n"/>
      <c r="CE307" s="62" t="n"/>
      <c r="CF307" s="62" t="n"/>
      <c r="CG307" s="62" t="n"/>
      <c r="CH307" s="62" t="n"/>
      <c r="CI307" s="62" t="n"/>
      <c r="CJ307" s="2981" t="n"/>
      <c r="CK307" s="62" t="n"/>
      <c r="CL307" s="62" t="n"/>
      <c r="CM307" s="62" t="n"/>
      <c r="CN307" s="62" t="n"/>
      <c r="CO307" s="62" t="n"/>
      <c r="CP307" s="63" t="n"/>
      <c r="CQ307" s="62" t="n"/>
      <c r="CR307" s="2973" t="n"/>
      <c r="CS307" s="2973" t="n"/>
      <c r="CT307" s="2973" t="n"/>
      <c r="CU307" s="2973" t="n"/>
      <c r="CV307" s="2973" t="n"/>
      <c r="CW307" s="2973" t="n"/>
      <c r="CZ307" s="2973" t="n"/>
      <c r="DA307" s="2973" t="n"/>
      <c r="DB307" s="2973" t="n"/>
      <c r="DC307" s="2973" t="n"/>
      <c r="DD307" s="2973" t="n"/>
      <c r="DE307" s="62" t="n"/>
      <c r="DF307" s="62" t="n"/>
      <c r="DG307" s="62" t="n"/>
      <c r="DH307" s="62" t="n"/>
      <c r="DI307" s="2978" t="n"/>
      <c r="DJ307" s="2949" t="n"/>
    </row>
    <row customFormat="1" customHeight="1" ht="13" r="308" s="2980">
      <c r="H308" s="2989" t="n"/>
      <c r="J308" s="2989" t="n"/>
      <c r="N308" s="63" t="n"/>
      <c r="T308" s="2989" t="n"/>
      <c r="AB308" s="62" t="n"/>
      <c r="AC308" s="62" t="n"/>
      <c r="AD308" s="62" t="n"/>
      <c r="AE308" s="62" t="n"/>
      <c r="AF308" s="62" t="n"/>
      <c r="AG308" s="62" t="n"/>
      <c r="AH308" s="62" t="n"/>
      <c r="AI308" s="62" t="n"/>
      <c r="AJ308" s="62" t="n"/>
      <c r="AK308" s="62" t="n"/>
      <c r="AL308" s="62" t="n"/>
      <c r="AM308" s="62" t="n"/>
      <c r="AN308" s="62" t="n"/>
      <c r="AO308" s="62" t="n"/>
      <c r="AP308" s="62" t="n"/>
      <c r="AQ308" s="62" t="n"/>
      <c r="AR308" s="62" t="n"/>
      <c r="AS308" s="62" t="n"/>
      <c r="AT308" s="62" t="n"/>
      <c r="AU308" s="2949" t="n"/>
      <c r="AV308" s="62" t="n"/>
      <c r="AW308" s="62" t="n"/>
      <c r="AX308" s="62" t="n"/>
      <c r="AY308" s="62" t="n"/>
      <c r="AZ308" s="62" t="n"/>
      <c r="BA308" s="62" t="n"/>
      <c r="BB308" s="62" t="n"/>
      <c r="BC308" s="62" t="n"/>
      <c r="BD308" s="62" t="n"/>
      <c r="BE308" s="62" t="n"/>
      <c r="BF308" s="62" t="n"/>
      <c r="BG308" s="62" t="n"/>
      <c r="BH308" s="62" t="n"/>
      <c r="BI308" s="62" t="n"/>
      <c r="BJ308" s="62" t="n"/>
      <c r="BK308" s="2949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  <c r="CA308" s="62" t="n"/>
      <c r="CB308" s="62" t="n"/>
      <c r="CC308" s="62" t="n"/>
      <c r="CD308" s="62" t="n"/>
      <c r="CE308" s="62" t="n"/>
      <c r="CF308" s="62" t="n"/>
      <c r="CG308" s="62" t="n"/>
      <c r="CH308" s="62" t="n"/>
      <c r="CI308" s="62" t="n"/>
      <c r="CJ308" s="2981" t="n"/>
      <c r="CK308" s="62" t="n"/>
      <c r="CL308" s="62" t="n"/>
      <c r="CM308" s="62" t="n"/>
      <c r="CN308" s="62" t="n"/>
      <c r="CO308" s="62" t="n"/>
      <c r="CP308" s="63" t="n"/>
      <c r="CQ308" s="62" t="n"/>
      <c r="CR308" s="2973" t="n"/>
      <c r="CS308" s="2973" t="n"/>
      <c r="CT308" s="2973" t="n"/>
      <c r="CU308" s="2973" t="n"/>
      <c r="CV308" s="2973" t="n"/>
      <c r="CW308" s="2973" t="n"/>
      <c r="CZ308" s="2973" t="n"/>
      <c r="DA308" s="2973" t="n"/>
      <c r="DB308" s="2973" t="n"/>
      <c r="DC308" s="2973" t="n"/>
      <c r="DD308" s="2973" t="n"/>
      <c r="DE308" s="62" t="n"/>
      <c r="DF308" s="62" t="n"/>
      <c r="DG308" s="62" t="n"/>
      <c r="DH308" s="62" t="n"/>
      <c r="DI308" s="2978" t="n"/>
      <c r="DJ308" s="2949" t="n"/>
    </row>
    <row customFormat="1" customHeight="1" ht="13" r="309" s="2980">
      <c r="H309" s="2989" t="n"/>
      <c r="J309" s="2989" t="n"/>
      <c r="N309" s="63" t="n"/>
      <c r="T309" s="2989" t="n"/>
      <c r="AB309" s="62" t="n"/>
      <c r="AC309" s="62" t="n"/>
      <c r="AD309" s="62" t="n"/>
      <c r="AE309" s="62" t="n"/>
      <c r="AF309" s="62" t="n"/>
      <c r="AG309" s="62" t="n"/>
      <c r="AH309" s="62" t="n"/>
      <c r="AI309" s="62" t="n"/>
      <c r="AJ309" s="62" t="n"/>
      <c r="AK309" s="62" t="n"/>
      <c r="AL309" s="62" t="n"/>
      <c r="AM309" s="62" t="n"/>
      <c r="AN309" s="62" t="n"/>
      <c r="AO309" s="62" t="n"/>
      <c r="AP309" s="62" t="n"/>
      <c r="AQ309" s="62" t="n"/>
      <c r="AR309" s="62" t="n"/>
      <c r="AS309" s="62" t="n"/>
      <c r="AT309" s="62" t="n"/>
      <c r="AU309" s="2949" t="n"/>
      <c r="AV309" s="62" t="n"/>
      <c r="AW309" s="62" t="n"/>
      <c r="AX309" s="62" t="n"/>
      <c r="AY309" s="62" t="n"/>
      <c r="AZ309" s="62" t="n"/>
      <c r="BA309" s="62" t="n"/>
      <c r="BB309" s="62" t="n"/>
      <c r="BC309" s="62" t="n"/>
      <c r="BD309" s="62" t="n"/>
      <c r="BE309" s="62" t="n"/>
      <c r="BF309" s="62" t="n"/>
      <c r="BG309" s="62" t="n"/>
      <c r="BH309" s="62" t="n"/>
      <c r="BI309" s="62" t="n"/>
      <c r="BJ309" s="62" t="n"/>
      <c r="BK309" s="2949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  <c r="CA309" s="62" t="n"/>
      <c r="CB309" s="62" t="n"/>
      <c r="CC309" s="62" t="n"/>
      <c r="CD309" s="62" t="n"/>
      <c r="CE309" s="62" t="n"/>
      <c r="CF309" s="62" t="n"/>
      <c r="CG309" s="62" t="n"/>
      <c r="CH309" s="62" t="n"/>
      <c r="CI309" s="62" t="n"/>
      <c r="CJ309" s="2981" t="n"/>
      <c r="CK309" s="62" t="n"/>
      <c r="CL309" s="62" t="n"/>
      <c r="CM309" s="62" t="n"/>
      <c r="CN309" s="62" t="n"/>
      <c r="CO309" s="62" t="n"/>
      <c r="CP309" s="63" t="n"/>
      <c r="CQ309" s="62" t="n"/>
      <c r="CR309" s="2973" t="n"/>
      <c r="CS309" s="2973" t="n"/>
      <c r="CT309" s="2973" t="n"/>
      <c r="CU309" s="2973" t="n"/>
      <c r="CV309" s="2973" t="n"/>
      <c r="CW309" s="2973" t="n"/>
      <c r="CZ309" s="2973" t="n"/>
      <c r="DA309" s="2973" t="n"/>
      <c r="DB309" s="2973" t="n"/>
      <c r="DC309" s="2973" t="n"/>
      <c r="DD309" s="2973" t="n"/>
      <c r="DE309" s="62" t="n"/>
      <c r="DF309" s="62" t="n"/>
      <c r="DG309" s="62" t="n"/>
      <c r="DH309" s="62" t="n"/>
      <c r="DI309" s="2978" t="n"/>
      <c r="DJ309" s="2949" t="n"/>
    </row>
    <row customFormat="1" customHeight="1" ht="13" r="310" s="2980">
      <c r="H310" s="2989" t="n"/>
      <c r="J310" s="2989" t="n"/>
      <c r="N310" s="63" t="n"/>
      <c r="T310" s="2989" t="n"/>
      <c r="AB310" s="62" t="n"/>
      <c r="AC310" s="62" t="n"/>
      <c r="AD310" s="62" t="n"/>
      <c r="AE310" s="62" t="n"/>
      <c r="AF310" s="62" t="n"/>
      <c r="AG310" s="62" t="n"/>
      <c r="AH310" s="62" t="n"/>
      <c r="AI310" s="62" t="n"/>
      <c r="AJ310" s="62" t="n"/>
      <c r="AK310" s="62" t="n"/>
      <c r="AL310" s="62" t="n"/>
      <c r="AM310" s="62" t="n"/>
      <c r="AN310" s="62" t="n"/>
      <c r="AO310" s="62" t="n"/>
      <c r="AP310" s="62" t="n"/>
      <c r="AQ310" s="62" t="n"/>
      <c r="AR310" s="62" t="n"/>
      <c r="AS310" s="62" t="n"/>
      <c r="AT310" s="62" t="n"/>
      <c r="AU310" s="2949" t="n"/>
      <c r="AV310" s="62" t="n"/>
      <c r="AW310" s="62" t="n"/>
      <c r="AX310" s="62" t="n"/>
      <c r="AY310" s="62" t="n"/>
      <c r="AZ310" s="62" t="n"/>
      <c r="BA310" s="62" t="n"/>
      <c r="BB310" s="62" t="n"/>
      <c r="BC310" s="62" t="n"/>
      <c r="BD310" s="62" t="n"/>
      <c r="BE310" s="62" t="n"/>
      <c r="BF310" s="62" t="n"/>
      <c r="BG310" s="62" t="n"/>
      <c r="BH310" s="62" t="n"/>
      <c r="BI310" s="62" t="n"/>
      <c r="BJ310" s="62" t="n"/>
      <c r="BK310" s="2949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  <c r="CA310" s="62" t="n"/>
      <c r="CB310" s="62" t="n"/>
      <c r="CC310" s="62" t="n"/>
      <c r="CD310" s="62" t="n"/>
      <c r="CE310" s="62" t="n"/>
      <c r="CF310" s="62" t="n"/>
      <c r="CG310" s="62" t="n"/>
      <c r="CH310" s="62" t="n"/>
      <c r="CI310" s="62" t="n"/>
      <c r="CJ310" s="2981" t="n"/>
      <c r="CK310" s="62" t="n"/>
      <c r="CL310" s="62" t="n"/>
      <c r="CM310" s="62" t="n"/>
      <c r="CN310" s="62" t="n"/>
      <c r="CO310" s="62" t="n"/>
      <c r="CP310" s="63" t="n"/>
      <c r="CQ310" s="62" t="n"/>
      <c r="CR310" s="2973" t="n"/>
      <c r="CS310" s="2973" t="n"/>
      <c r="CT310" s="2973" t="n"/>
      <c r="CU310" s="2973" t="n"/>
      <c r="CV310" s="2973" t="n"/>
      <c r="CW310" s="2973" t="n"/>
      <c r="CZ310" s="2973" t="n"/>
      <c r="DA310" s="2973" t="n"/>
      <c r="DB310" s="2973" t="n"/>
      <c r="DC310" s="2973" t="n"/>
      <c r="DD310" s="2973" t="n"/>
      <c r="DE310" s="62" t="n"/>
      <c r="DF310" s="62" t="n"/>
      <c r="DG310" s="62" t="n"/>
      <c r="DH310" s="62" t="n"/>
      <c r="DI310" s="2978" t="n"/>
      <c r="DJ310" s="2949" t="n"/>
    </row>
    <row customFormat="1" customHeight="1" ht="13" r="311" s="2980">
      <c r="H311" s="2989" t="n"/>
      <c r="J311" s="2989" t="n"/>
      <c r="N311" s="63" t="n"/>
      <c r="T311" s="2989" t="n"/>
      <c r="AB311" s="62" t="n"/>
      <c r="AC311" s="62" t="n"/>
      <c r="AD311" s="62" t="n"/>
      <c r="AE311" s="62" t="n"/>
      <c r="AF311" s="62" t="n"/>
      <c r="AG311" s="62" t="n"/>
      <c r="AH311" s="62" t="n"/>
      <c r="AI311" s="62" t="n"/>
      <c r="AJ311" s="62" t="n"/>
      <c r="AK311" s="62" t="n"/>
      <c r="AL311" s="62" t="n"/>
      <c r="AM311" s="62" t="n"/>
      <c r="AN311" s="62" t="n"/>
      <c r="AO311" s="62" t="n"/>
      <c r="AP311" s="62" t="n"/>
      <c r="AQ311" s="62" t="n"/>
      <c r="AR311" s="62" t="n"/>
      <c r="AS311" s="62" t="n"/>
      <c r="AT311" s="62" t="n"/>
      <c r="AU311" s="2949" t="n"/>
      <c r="AV311" s="62" t="n"/>
      <c r="AW311" s="62" t="n"/>
      <c r="AX311" s="62" t="n"/>
      <c r="AY311" s="62" t="n"/>
      <c r="AZ311" s="62" t="n"/>
      <c r="BA311" s="62" t="n"/>
      <c r="BB311" s="62" t="n"/>
      <c r="BC311" s="62" t="n"/>
      <c r="BD311" s="62" t="n"/>
      <c r="BE311" s="62" t="n"/>
      <c r="BF311" s="62" t="n"/>
      <c r="BG311" s="62" t="n"/>
      <c r="BH311" s="62" t="n"/>
      <c r="BI311" s="62" t="n"/>
      <c r="BJ311" s="62" t="n"/>
      <c r="BK311" s="2949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  <c r="BY311" s="62" t="n"/>
      <c r="BZ311" s="62" t="n"/>
      <c r="CA311" s="62" t="n"/>
      <c r="CB311" s="62" t="n"/>
      <c r="CC311" s="62" t="n"/>
      <c r="CD311" s="62" t="n"/>
      <c r="CE311" s="62" t="n"/>
      <c r="CF311" s="62" t="n"/>
      <c r="CG311" s="62" t="n"/>
      <c r="CH311" s="62" t="n"/>
      <c r="CI311" s="62" t="n"/>
      <c r="CJ311" s="2981" t="n"/>
      <c r="CK311" s="62" t="n"/>
      <c r="CL311" s="62" t="n"/>
      <c r="CM311" s="62" t="n"/>
      <c r="CN311" s="62" t="n"/>
      <c r="CO311" s="62" t="n"/>
      <c r="CP311" s="63" t="n"/>
      <c r="CQ311" s="62" t="n"/>
      <c r="CR311" s="2973" t="n"/>
      <c r="CS311" s="2973" t="n"/>
      <c r="CT311" s="2973" t="n"/>
      <c r="CU311" s="2973" t="n"/>
      <c r="CV311" s="2973" t="n"/>
      <c r="CW311" s="2973" t="n"/>
      <c r="CZ311" s="2973" t="n"/>
      <c r="DA311" s="2973" t="n"/>
      <c r="DB311" s="2973" t="n"/>
      <c r="DC311" s="2973" t="n"/>
      <c r="DD311" s="2973" t="n"/>
      <c r="DE311" s="62" t="n"/>
      <c r="DF311" s="62" t="n"/>
      <c r="DG311" s="62" t="n"/>
      <c r="DH311" s="62" t="n"/>
      <c r="DI311" s="2978" t="n"/>
      <c r="DJ311" s="2949" t="n"/>
    </row>
    <row customFormat="1" customHeight="1" ht="13" r="312" s="2980">
      <c r="H312" s="2989" t="n"/>
      <c r="J312" s="2989" t="n"/>
      <c r="N312" s="63" t="n"/>
      <c r="T312" s="2989" t="n"/>
      <c r="AB312" s="62" t="n"/>
      <c r="AC312" s="62" t="n"/>
      <c r="AD312" s="62" t="n"/>
      <c r="AE312" s="62" t="n"/>
      <c r="AF312" s="62" t="n"/>
      <c r="AG312" s="62" t="n"/>
      <c r="AH312" s="62" t="n"/>
      <c r="AI312" s="62" t="n"/>
      <c r="AJ312" s="62" t="n"/>
      <c r="AK312" s="62" t="n"/>
      <c r="AL312" s="62" t="n"/>
      <c r="AM312" s="62" t="n"/>
      <c r="AN312" s="62" t="n"/>
      <c r="AO312" s="62" t="n"/>
      <c r="AP312" s="62" t="n"/>
      <c r="AQ312" s="62" t="n"/>
      <c r="AR312" s="62" t="n"/>
      <c r="AS312" s="62" t="n"/>
      <c r="AT312" s="62" t="n"/>
      <c r="AU312" s="2949" t="n"/>
      <c r="AV312" s="62" t="n"/>
      <c r="AW312" s="62" t="n"/>
      <c r="AX312" s="62" t="n"/>
      <c r="AY312" s="62" t="n"/>
      <c r="AZ312" s="62" t="n"/>
      <c r="BA312" s="62" t="n"/>
      <c r="BB312" s="62" t="n"/>
      <c r="BC312" s="62" t="n"/>
      <c r="BD312" s="62" t="n"/>
      <c r="BE312" s="62" t="n"/>
      <c r="BF312" s="62" t="n"/>
      <c r="BG312" s="62" t="n"/>
      <c r="BH312" s="62" t="n"/>
      <c r="BI312" s="62" t="n"/>
      <c r="BJ312" s="62" t="n"/>
      <c r="BK312" s="2949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  <c r="BY312" s="62" t="n"/>
      <c r="BZ312" s="62" t="n"/>
      <c r="CA312" s="62" t="n"/>
      <c r="CB312" s="62" t="n"/>
      <c r="CC312" s="62" t="n"/>
      <c r="CD312" s="62" t="n"/>
      <c r="CE312" s="62" t="n"/>
      <c r="CF312" s="62" t="n"/>
      <c r="CG312" s="62" t="n"/>
      <c r="CH312" s="62" t="n"/>
      <c r="CI312" s="62" t="n"/>
      <c r="CJ312" s="2981" t="n"/>
      <c r="CK312" s="62" t="n"/>
      <c r="CL312" s="62" t="n"/>
      <c r="CM312" s="62" t="n"/>
      <c r="CN312" s="62" t="n"/>
      <c r="CO312" s="62" t="n"/>
      <c r="CP312" s="63" t="n"/>
      <c r="CQ312" s="62" t="n"/>
      <c r="CR312" s="2973" t="n"/>
      <c r="CS312" s="2973" t="n"/>
      <c r="CT312" s="2973" t="n"/>
      <c r="CU312" s="2973" t="n"/>
      <c r="CV312" s="2973" t="n"/>
      <c r="CW312" s="2973" t="n"/>
      <c r="CZ312" s="2973" t="n"/>
      <c r="DA312" s="2973" t="n"/>
      <c r="DB312" s="2973" t="n"/>
      <c r="DC312" s="2973" t="n"/>
      <c r="DD312" s="2973" t="n"/>
      <c r="DE312" s="62" t="n"/>
      <c r="DF312" s="62" t="n"/>
      <c r="DG312" s="62" t="n"/>
      <c r="DH312" s="62" t="n"/>
      <c r="DI312" s="2978" t="n"/>
      <c r="DJ312" s="2949" t="n"/>
    </row>
    <row customFormat="1" customHeight="1" ht="13" r="313" s="2980">
      <c r="H313" s="2989" t="n"/>
      <c r="J313" s="2989" t="n"/>
      <c r="N313" s="63" t="n"/>
      <c r="T313" s="2989" t="n"/>
      <c r="AB313" s="62" t="n"/>
      <c r="AC313" s="62" t="n"/>
      <c r="AD313" s="62" t="n"/>
      <c r="AE313" s="62" t="n"/>
      <c r="AF313" s="62" t="n"/>
      <c r="AG313" s="62" t="n"/>
      <c r="AH313" s="62" t="n"/>
      <c r="AI313" s="62" t="n"/>
      <c r="AJ313" s="62" t="n"/>
      <c r="AK313" s="62" t="n"/>
      <c r="AL313" s="62" t="n"/>
      <c r="AM313" s="62" t="n"/>
      <c r="AN313" s="62" t="n"/>
      <c r="AO313" s="62" t="n"/>
      <c r="AP313" s="62" t="n"/>
      <c r="AQ313" s="62" t="n"/>
      <c r="AR313" s="62" t="n"/>
      <c r="AS313" s="62" t="n"/>
      <c r="AT313" s="62" t="n"/>
      <c r="AU313" s="2949" t="n"/>
      <c r="AV313" s="62" t="n"/>
      <c r="AW313" s="62" t="n"/>
      <c r="AX313" s="62" t="n"/>
      <c r="AY313" s="62" t="n"/>
      <c r="AZ313" s="62" t="n"/>
      <c r="BA313" s="62" t="n"/>
      <c r="BB313" s="62" t="n"/>
      <c r="BC313" s="62" t="n"/>
      <c r="BD313" s="62" t="n"/>
      <c r="BE313" s="62" t="n"/>
      <c r="BF313" s="62" t="n"/>
      <c r="BG313" s="62" t="n"/>
      <c r="BH313" s="62" t="n"/>
      <c r="BI313" s="62" t="n"/>
      <c r="BJ313" s="62" t="n"/>
      <c r="BK313" s="2949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  <c r="BY313" s="62" t="n"/>
      <c r="BZ313" s="62" t="n"/>
      <c r="CA313" s="62" t="n"/>
      <c r="CB313" s="62" t="n"/>
      <c r="CC313" s="62" t="n"/>
      <c r="CD313" s="62" t="n"/>
      <c r="CE313" s="62" t="n"/>
      <c r="CF313" s="62" t="n"/>
      <c r="CG313" s="62" t="n"/>
      <c r="CH313" s="62" t="n"/>
      <c r="CI313" s="62" t="n"/>
      <c r="CJ313" s="2981" t="n"/>
      <c r="CK313" s="62" t="n"/>
      <c r="CL313" s="62" t="n"/>
      <c r="CM313" s="62" t="n"/>
      <c r="CN313" s="62" t="n"/>
      <c r="CO313" s="62" t="n"/>
      <c r="CP313" s="63" t="n"/>
      <c r="CQ313" s="62" t="n"/>
      <c r="CR313" s="2973" t="n"/>
      <c r="CS313" s="2973" t="n"/>
      <c r="CT313" s="2973" t="n"/>
      <c r="CU313" s="2973" t="n"/>
      <c r="CV313" s="2973" t="n"/>
      <c r="CW313" s="2973" t="n"/>
      <c r="CZ313" s="2973" t="n"/>
      <c r="DA313" s="2973" t="n"/>
      <c r="DB313" s="2973" t="n"/>
      <c r="DC313" s="2973" t="n"/>
      <c r="DD313" s="2973" t="n"/>
      <c r="DE313" s="62" t="n"/>
      <c r="DF313" s="62" t="n"/>
      <c r="DG313" s="62" t="n"/>
      <c r="DH313" s="62" t="n"/>
      <c r="DI313" s="2978" t="n"/>
      <c r="DJ313" s="2949" t="n"/>
    </row>
  </sheetData>
  <mergeCells count="21">
    <mergeCell ref="DB4:DE4"/>
    <mergeCell ref="A18:B18"/>
    <mergeCell ref="CJ4:CP4"/>
    <mergeCell ref="CR4:CX4"/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  <mergeCell ref="A109:B109"/>
    <mergeCell ref="A55:B55"/>
    <mergeCell ref="A56:B56"/>
    <mergeCell ref="A57:B57"/>
    <mergeCell ref="A59:B59"/>
    <mergeCell ref="A84:B84"/>
  </mergeCells>
  <printOptions horizontalCentered="1" verticalCentered="1"/>
  <pageMargins bottom="0.5511811023622047" footer="0.1968503937007874" header="0.1574803149606299" left="0.1574803149606299" right="0.1574803149606299" top="0.5118110236220472"/>
  <pageSetup orientation="landscape" paperSize="9" scale="11"/>
  <headerFooter alignWithMargins="0">
    <oddHeader/>
    <oddFooter>&amp;LMoov Bénin&amp;C&amp;P/&amp;N&amp;RTBG &amp;D </oddFooter>
    <evenHeader/>
    <evenFooter/>
    <firstHeader/>
    <firstFooter/>
  </headerFooter>
  <rowBreaks count="1" manualBreakCount="1">
    <brk id="109" man="1" max="111" min="0"/>
  </rowBreaks>
  <colBreaks count="1" manualBreakCount="1">
    <brk id="21" man="1" max="183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Feuil6">
    <outlinePr summaryBelow="1" summaryRight="1"/>
    <pageSetUpPr fitToPage="1"/>
  </sheetPr>
  <dimension ref="A1:FR313"/>
  <sheetViews>
    <sheetView showGridLines="0" topLeftCell="CM1" view="pageBreakPreview" workbookViewId="0" zoomScale="85" zoomScaleNormal="100" zoomScaleSheetLayoutView="85">
      <selection activeCell="CX7" sqref="CX7"/>
    </sheetView>
  </sheetViews>
  <sheetFormatPr baseColWidth="10" defaultColWidth="10.83203125" defaultRowHeight="13" outlineLevelRow="1"/>
  <cols>
    <col customWidth="1" max="1" min="1" style="3" width="2.1640625"/>
    <col customWidth="1" max="2" min="2" style="3" width="26.83203125"/>
    <col customWidth="1" hidden="1" max="3" min="3" style="3" width="8.1640625"/>
    <col customWidth="1" hidden="1" max="5" min="4" style="15" width="9.5"/>
    <col customWidth="1" hidden="1" max="5" min="5" style="3" width="13"/>
    <col customWidth="1" hidden="1" max="6" min="6" style="15" width="9.83203125"/>
    <col customWidth="1" hidden="1" max="7" min="7" style="15" width="11"/>
    <col customWidth="1" hidden="1" max="8" min="8" style="15" width="10.5"/>
    <col customWidth="1" hidden="1" max="9" min="9" style="15" width="0.1640625"/>
    <col customWidth="1" hidden="1" max="10" min="10" style="15" width="13"/>
    <col customWidth="1" hidden="1" max="11" min="11" style="15" width="9.83203125"/>
    <col customWidth="1" hidden="1" max="12" min="12" style="15" width="9.5"/>
    <col customWidth="1" hidden="1" max="13" min="13" style="15" width="10"/>
    <col customWidth="1" hidden="1" max="14" min="14" style="37" width="8.6640625"/>
    <col customWidth="1" hidden="1" max="15" min="15" style="15" width="0.5"/>
    <col customWidth="1" hidden="1" max="16" min="16" style="15" width="10.5"/>
    <col customWidth="1" hidden="1" max="17" min="17" style="15" width="11.5"/>
    <col customWidth="1" hidden="1" max="18" min="18" style="15" width="11.6640625"/>
    <col customWidth="1" hidden="1" max="19" min="19" style="15" width="11.83203125"/>
    <col customWidth="1" hidden="1" max="20" min="20" style="37" width="13.5"/>
    <col customWidth="1" hidden="1" max="21" min="21" style="37" width="0.5"/>
    <col customWidth="1" hidden="1" max="22" min="22" style="37" width="9.5"/>
    <col customWidth="1" hidden="1" max="23" min="23" style="62" width="8.33203125"/>
    <col customWidth="1" hidden="1" max="24" min="24" style="62" width="10.5"/>
    <col customWidth="1" hidden="1" max="26" min="25" style="62" width="11"/>
    <col customWidth="1" hidden="1" max="26" min="26" style="3" width="13"/>
    <col customWidth="1" hidden="1" max="28" min="27" style="62" width="10.5"/>
    <col customWidth="1" hidden="1" max="28" min="28" style="3" width="13"/>
    <col customWidth="1" hidden="1" max="29" min="29" style="62" width="0.1640625"/>
    <col customWidth="1" hidden="1" max="30" min="30" style="62" width="12.33203125"/>
    <col customWidth="1" hidden="1" max="31" min="31" style="62" width="12.5"/>
    <col customWidth="1" hidden="1" max="32" min="32" style="62" width="11.6640625"/>
    <col customWidth="1" hidden="1" max="33" min="33" style="62" width="10.83203125"/>
    <col customWidth="1" hidden="1" max="34" min="34" style="62" width="10.5"/>
    <col customWidth="1" hidden="1" max="35" min="35" style="62" width="12"/>
    <col customWidth="1" hidden="1" max="36" min="36" style="62" width="10.83203125"/>
    <col customWidth="1" hidden="1" max="37" min="37" style="62" width="0.1640625"/>
    <col customWidth="1" max="38" min="38" style="62" width="12.5"/>
    <col customWidth="1" max="39" min="39" style="62" width="10.83203125"/>
    <col customWidth="1" max="40" min="40" style="62" width="10.1640625"/>
    <col customWidth="1" max="41" min="41" style="62" width="11"/>
    <col customWidth="1" max="43" min="42" style="62" width="13.5"/>
    <col customWidth="1" max="44" min="44" style="62" width="11.5"/>
    <col customWidth="1" max="45" min="45" style="62" width="11.1640625"/>
    <col customWidth="1" max="46" min="46" style="62" width="0.33203125"/>
    <col customWidth="1" hidden="1" max="47" min="47" style="62" width="10.5"/>
    <col customWidth="1" hidden="1" max="48" min="48" style="62" width="10"/>
    <col customWidth="1" hidden="1" max="49" min="49" style="62" width="9"/>
    <col customWidth="1" hidden="1" max="51" min="50" style="62" width="10.5"/>
    <col customWidth="1" hidden="1" max="51" min="51" style="3" width="13"/>
    <col customWidth="1" hidden="1" max="52" min="52" style="62" width="8.83203125"/>
    <col customWidth="1" hidden="1" max="53" min="53" style="62" width="8.5"/>
    <col customWidth="1" hidden="1" max="54" min="54" style="62" width="0.1640625"/>
    <col customWidth="1" hidden="1" max="56" min="55" style="62" width="12.5"/>
    <col customWidth="1" hidden="1" max="56" min="56" style="3" width="13"/>
    <col customWidth="1" hidden="1" max="57" min="57" style="62" width="15.5"/>
    <col customWidth="1" hidden="1" max="58" min="58" style="62" width="12"/>
    <col customWidth="1" hidden="1" max="59" min="59" style="62" width="11.83203125"/>
    <col customWidth="1" hidden="1" max="60" min="60" style="62" width="12.33203125"/>
    <col customWidth="1" hidden="1" max="61" min="61" style="62" width="10.83203125"/>
    <col customWidth="1" hidden="1" max="62" min="62" style="62" width="0.1640625"/>
    <col customWidth="1" hidden="1" max="63" min="63" style="62" width="10.5"/>
    <col customWidth="1" hidden="1" max="64" min="64" style="62" width="9.6640625"/>
    <col customWidth="1" hidden="1" max="65" min="65" style="62" width="10.83203125"/>
    <col customWidth="1" hidden="1" max="66" min="66" style="62" width="10.5"/>
    <col customWidth="1" hidden="1" max="67" min="67" style="62" width="9.5"/>
    <col customWidth="1" hidden="1" max="68" min="68" style="62" width="8.5"/>
    <col customWidth="1" hidden="1" max="69" min="69" style="62" width="8.83203125"/>
    <col customWidth="1" hidden="1" max="70" min="70" style="62" width="7"/>
    <col customWidth="1" hidden="1" max="71" min="71" style="62" width="0.1640625"/>
    <col customWidth="1" hidden="1" max="73" min="72" style="62" width="11"/>
    <col customWidth="1" hidden="1" max="73" min="73" style="3" width="13"/>
    <col customWidth="1" hidden="1" max="74" min="74" style="62" width="14"/>
    <col customWidth="1" hidden="1" max="75" min="75" style="62" width="10.5"/>
    <col customWidth="1" hidden="1" max="76" min="76" style="62" width="9.33203125"/>
    <col customWidth="1" hidden="1" max="77" min="77" style="62" width="11"/>
    <col customWidth="1" hidden="1" max="78" min="78" style="62" width="9.5"/>
    <col customWidth="1" hidden="1" max="79" min="79" style="62" width="0.33203125"/>
    <col customWidth="1" hidden="1" max="82" min="80" style="62" width="11"/>
    <col customWidth="1" hidden="1" max="81" min="81" style="3" width="13"/>
    <col customWidth="1" hidden="1" max="82" min="82" style="3" width="13"/>
    <col customWidth="1" hidden="1" max="85" min="83" style="62" width="10.5"/>
    <col customWidth="1" hidden="1" max="84" min="84" style="3" width="13"/>
    <col customWidth="1" hidden="1" max="85" min="85" style="3" width="13"/>
    <col customWidth="1" hidden="1" max="86" min="86" style="62" width="7.83203125"/>
    <col customWidth="1" hidden="1" max="87" min="87" style="62" width="0.33203125"/>
    <col customWidth="1" hidden="1" max="88" min="88" style="3" width="10.5"/>
    <col customWidth="1" hidden="1" max="89" min="89" style="3" width="11.6640625"/>
    <col customWidth="1" hidden="1" max="90" min="90" style="3" width="11.5"/>
    <col customWidth="1" hidden="1" max="92" min="91" style="3" width="11"/>
    <col customWidth="1" hidden="1" max="92" min="92" style="3" width="13"/>
    <col customWidth="1" hidden="1" max="93" min="93" style="3" width="10.5"/>
    <col customWidth="1" hidden="1" max="94" min="94" style="3" width="10.33203125"/>
    <col customWidth="1" hidden="1" max="95" min="95" style="3" width="0.1640625"/>
    <col customWidth="1" max="96" min="96" style="3211" width="12.33203125"/>
    <col customWidth="1" max="97" min="97" style="2973" width="14.33203125"/>
    <col customWidth="1" max="98" min="98" style="2973" width="13"/>
    <col customWidth="1" max="99" min="99" style="2973" width="11.6640625"/>
    <col customWidth="1" max="100" min="100" style="3211" width="11.6640625"/>
    <col customWidth="1" max="101" min="101" style="2973" width="13"/>
    <col customWidth="1" max="102" min="102" style="63" width="6.83203125"/>
    <col customWidth="1" max="103" min="103" style="3" width="0.1640625"/>
    <col customWidth="1" max="104" min="104" style="2973" width="12.5"/>
    <col customWidth="1" max="106" min="105" style="2973" width="11.1640625"/>
    <col customWidth="1" max="108" min="107" style="2973" width="13"/>
    <col customWidth="1" max="109" min="109" style="3" width="10.5"/>
    <col customWidth="1" max="110" min="110" style="62" width="11.1640625"/>
    <col collapsed="1" customWidth="1" max="111" min="111" style="3" width="8.1640625"/>
    <col customWidth="1" max="112" min="112" style="3" width="10.5"/>
    <col customWidth="1" hidden="1" max="113" min="113" style="2953" width="16.5"/>
    <col customWidth="1" hidden="1" max="120" min="114" style="323" width="10.83203125"/>
    <col customWidth="1" hidden="1" max="127" min="121" style="3" width="10.83203125"/>
    <col customWidth="1" hidden="1" max="128" min="128" style="3" width="11.5"/>
    <col customWidth="1" hidden="1" max="129" min="129" style="3" width="21"/>
    <col customWidth="1" hidden="1" max="134" min="130" style="3" width="10.83203125"/>
    <col customWidth="1" max="135" min="135" style="3" width="10.83203125"/>
  </cols>
  <sheetData>
    <row customHeight="1" ht="9" r="1" s="3">
      <c r="CJ1" s="3209" t="n"/>
      <c r="CM1" s="3209" t="n"/>
      <c r="CP1" s="3209" t="n"/>
      <c r="CR1" s="3211" t="n"/>
      <c r="CS1" s="2973" t="n"/>
      <c r="CT1" s="2973" t="n"/>
      <c r="CU1" s="2973" t="n"/>
      <c r="CV1" s="3211" t="n"/>
      <c r="CW1" s="2973" t="n"/>
      <c r="CX1" s="63" t="n"/>
      <c r="CZ1" s="2973" t="n"/>
      <c r="DA1" s="2973" t="n"/>
      <c r="DB1" s="2973" t="n"/>
      <c r="DC1" s="2973" t="n"/>
      <c r="DD1" s="2973" t="n"/>
      <c r="DX1" s="62" t="n"/>
      <c r="DY1" s="62" t="n"/>
      <c r="DZ1" s="62" t="n"/>
    </row>
    <row customHeight="1" ht="21" r="2" s="3" thickBot="1">
      <c r="A2" s="75" t="inlineStr">
        <is>
          <t>Marge brute Mobile</t>
        </is>
      </c>
      <c r="B2" s="72" t="n"/>
      <c r="C2" s="2980" t="n"/>
      <c r="D2" s="2974" t="n"/>
      <c r="E2" s="2974" t="n"/>
      <c r="F2" s="2974" t="n"/>
      <c r="G2" s="2974" t="n"/>
      <c r="H2" s="2974" t="n"/>
      <c r="I2" s="2974" t="n"/>
      <c r="J2" s="2974" t="n"/>
      <c r="K2" s="2974" t="n"/>
      <c r="L2" s="2974" t="n"/>
      <c r="M2" s="2974" t="n"/>
      <c r="O2" s="2974" t="n"/>
      <c r="P2" s="2974" t="n"/>
      <c r="Q2" s="2974" t="n"/>
      <c r="R2" s="2974" t="n"/>
      <c r="S2" s="2974" t="n"/>
      <c r="BK2" s="3203" t="n"/>
      <c r="BL2" s="3203" t="n"/>
      <c r="BM2" s="3203" t="n"/>
      <c r="BN2" s="3212" t="n"/>
      <c r="BO2" s="3203" t="n"/>
      <c r="BP2" s="3203" t="n"/>
      <c r="BQ2" s="3203" t="n"/>
      <c r="BR2" s="3203" t="n"/>
      <c r="CJ2" s="3357" t="n"/>
      <c r="CK2" s="3212" t="n"/>
      <c r="CL2" s="3212" t="n"/>
      <c r="CM2" s="3358" t="n"/>
      <c r="CN2" s="3358" t="n"/>
      <c r="CO2" s="3212" t="n"/>
      <c r="CP2" s="3359" t="n"/>
      <c r="CQ2" s="3360" t="n"/>
      <c r="CR2" s="3361" t="n"/>
      <c r="CS2" s="3359" t="n">
        <v>25912.8913965212</v>
      </c>
      <c r="CT2" s="3359" t="n">
        <v>25481.37425713535</v>
      </c>
      <c r="CU2" s="3362" t="n"/>
      <c r="CV2" s="3361" t="n"/>
      <c r="CW2" s="3359" t="n">
        <v>56170.70497428407</v>
      </c>
      <c r="CX2" s="1376" t="n"/>
      <c r="CY2" s="705" t="n"/>
      <c r="CZ2" s="3363" t="n"/>
      <c r="DA2" s="3359" t="n"/>
      <c r="DB2" s="3212" t="n"/>
      <c r="DC2" s="3212" t="n"/>
      <c r="DD2" s="3212" t="n"/>
      <c r="DE2" s="1362" t="n"/>
      <c r="DF2" s="1363" t="n"/>
      <c r="DG2" s="1362" t="n"/>
      <c r="DH2" s="72" t="n"/>
    </row>
    <row customHeight="1" ht="19" r="3" s="3">
      <c r="D3" s="2657" t="n"/>
      <c r="E3" s="3364" t="n">
        <v>0</v>
      </c>
      <c r="F3" s="2657" t="n"/>
      <c r="G3" s="3365" t="n">
        <v>0</v>
      </c>
      <c r="H3" s="2657" t="n"/>
      <c r="I3" s="37" t="n"/>
      <c r="J3" s="2658" t="n"/>
      <c r="K3" s="2657" t="n"/>
      <c r="L3" s="2657" t="n"/>
      <c r="M3" s="2657" t="n"/>
      <c r="N3" s="2659" t="n"/>
      <c r="O3" s="37" t="n"/>
      <c r="P3" s="2658" t="n"/>
      <c r="Q3" s="2657" t="n"/>
      <c r="R3" s="2657" t="n"/>
      <c r="S3" s="2657" t="n"/>
      <c r="T3" s="2659" t="n"/>
      <c r="U3" s="2572" t="n"/>
      <c r="V3" s="1189" t="n"/>
      <c r="W3" s="1003" t="n"/>
      <c r="X3" s="1003" t="n"/>
      <c r="Y3" s="1003" t="n"/>
      <c r="Z3" s="1003" t="n"/>
      <c r="AA3" s="1003" t="n"/>
      <c r="AB3" s="1003" t="n"/>
      <c r="AC3" s="2550" t="n"/>
      <c r="AD3" s="1003" t="n"/>
      <c r="AE3" s="1003" t="n"/>
      <c r="AF3" s="1003" t="n"/>
      <c r="AG3" s="1003" t="n"/>
      <c r="AH3" s="1003" t="n"/>
      <c r="AI3" s="1003" t="n"/>
      <c r="AJ3" s="1003" t="n"/>
      <c r="AK3" s="2550" t="n"/>
      <c r="AL3" s="1003" t="n"/>
      <c r="AM3" s="1003" t="n"/>
      <c r="AN3" s="1003" t="n"/>
      <c r="AO3" s="1003" t="n"/>
      <c r="AP3" s="1003" t="n"/>
      <c r="AQ3" s="1003" t="n"/>
      <c r="AR3" s="1003" t="n"/>
      <c r="AS3" s="1003" t="n"/>
      <c r="AT3" s="2550" t="n"/>
      <c r="AU3" s="1003" t="n"/>
      <c r="AV3" s="1003" t="n"/>
      <c r="AW3" s="1003" t="n"/>
      <c r="AX3" s="1003" t="n"/>
      <c r="AY3" s="1003" t="n"/>
      <c r="AZ3" s="1003" t="n"/>
      <c r="BA3" s="1003" t="n"/>
      <c r="BB3" s="2550" t="n"/>
      <c r="BC3" s="1003" t="n"/>
      <c r="BD3" s="1003" t="n"/>
      <c r="BE3" s="1003" t="n"/>
      <c r="BF3" s="1003" t="n"/>
      <c r="BG3" s="1003" t="n"/>
      <c r="BH3" s="1003" t="n"/>
      <c r="BI3" s="1003" t="n"/>
      <c r="BJ3" s="2550" t="n"/>
      <c r="BK3" s="1003" t="n"/>
      <c r="BL3" s="1003" t="n"/>
      <c r="BM3" s="1003" t="n"/>
      <c r="BN3" s="1003" t="n"/>
      <c r="BO3" s="1003" t="n"/>
      <c r="BP3" s="1003" t="n"/>
      <c r="BQ3" s="1003" t="n"/>
      <c r="BR3" s="1003" t="n"/>
      <c r="BS3" s="2550" t="n"/>
      <c r="BT3" s="2622" t="n"/>
      <c r="BU3" s="2652" t="n"/>
      <c r="BV3" s="2652" t="n"/>
      <c r="BW3" s="2652" t="n"/>
      <c r="BX3" s="2652" t="n"/>
      <c r="BY3" s="2652" t="n"/>
      <c r="BZ3" s="2652" t="n"/>
      <c r="CA3" s="2550" t="n"/>
      <c r="CB3" s="2622" t="n"/>
      <c r="CC3" s="2652" t="n"/>
      <c r="CD3" s="2652" t="n"/>
      <c r="CE3" s="2652" t="n"/>
      <c r="CF3" s="2652" t="n"/>
      <c r="CG3" s="2652" t="n"/>
      <c r="CH3" s="2660" t="n"/>
      <c r="CI3" s="2550" t="n"/>
      <c r="CJ3" s="1003" t="n"/>
      <c r="CK3" s="1003" t="n"/>
      <c r="CL3" s="1003" t="n"/>
      <c r="CM3" s="1003" t="n"/>
      <c r="CN3" s="1003" t="n"/>
      <c r="CO3" s="1003" t="n"/>
      <c r="CP3" s="1003" t="n"/>
      <c r="CQ3" s="2550" t="n"/>
      <c r="CR3" s="3211" t="n"/>
      <c r="CS3" s="2973" t="n"/>
      <c r="CT3" s="2973" t="n"/>
      <c r="CU3" s="2973" t="n"/>
      <c r="CV3" s="3211" t="n"/>
      <c r="CW3" s="2973" t="n"/>
      <c r="CX3" s="63" t="n"/>
      <c r="CY3" s="2661" t="n"/>
      <c r="CZ3" s="3365" t="n">
        <v>0</v>
      </c>
      <c r="DA3" s="3366" t="n"/>
      <c r="DB3" s="3366" t="n"/>
      <c r="DC3" s="3366" t="n"/>
      <c r="DD3" s="3365" t="n">
        <v>0</v>
      </c>
      <c r="DE3" s="724" t="n"/>
      <c r="DF3" s="724" t="n"/>
      <c r="DG3" s="724" t="n"/>
      <c r="DH3" s="1515" t="n"/>
    </row>
    <row customFormat="1" r="4" s="2748">
      <c r="D4" s="2724" t="n">
        <v>45658</v>
      </c>
      <c r="E4" s="3021" t="n"/>
      <c r="F4" s="3021" t="n"/>
      <c r="G4" s="3021" t="n"/>
      <c r="H4" s="3021" t="n"/>
      <c r="I4" s="2725" t="n"/>
      <c r="J4" s="3367" t="n">
        <v>45689</v>
      </c>
      <c r="K4" s="3021" t="n"/>
      <c r="L4" s="3021" t="n"/>
      <c r="M4" s="3021" t="n"/>
      <c r="N4" s="3022" t="n"/>
      <c r="O4" s="2725" t="n"/>
      <c r="P4" s="3367" t="n">
        <v>45717</v>
      </c>
      <c r="Q4" s="3021" t="n"/>
      <c r="R4" s="3021" t="n"/>
      <c r="S4" s="3021" t="n"/>
      <c r="T4" s="3022" t="n"/>
      <c r="U4" s="976" t="n"/>
      <c r="V4" s="2727" t="n">
        <v>45748</v>
      </c>
      <c r="W4" s="3021" t="n"/>
      <c r="X4" s="3021" t="n"/>
      <c r="Y4" s="3021" t="n"/>
      <c r="Z4" s="3021" t="n"/>
      <c r="AA4" s="3021" t="n"/>
      <c r="AB4" s="3021" t="n"/>
      <c r="AC4" s="976" t="n"/>
      <c r="AD4" s="2724" t="n">
        <v>45778</v>
      </c>
      <c r="AE4" s="3021" t="n"/>
      <c r="AF4" s="3021" t="n"/>
      <c r="AG4" s="3021" t="n"/>
      <c r="AH4" s="3021" t="n"/>
      <c r="AI4" s="3021" t="n"/>
      <c r="AJ4" s="3021" t="n"/>
      <c r="AK4" s="976" t="n"/>
      <c r="AL4" s="2742" t="n">
        <v>45809</v>
      </c>
      <c r="AM4" s="3021" t="n"/>
      <c r="AN4" s="3021" t="n"/>
      <c r="AO4" s="3021" t="n"/>
      <c r="AP4" s="3021" t="n"/>
      <c r="AQ4" s="3021" t="n"/>
      <c r="AR4" s="3021" t="n"/>
      <c r="AS4" s="3021" t="n"/>
      <c r="AT4" s="976" t="n"/>
      <c r="AU4" s="2724" t="n">
        <v>45839</v>
      </c>
      <c r="AV4" s="3021" t="n"/>
      <c r="AW4" s="3021" t="n"/>
      <c r="AX4" s="3021" t="n"/>
      <c r="AY4" s="3021" t="n"/>
      <c r="AZ4" s="3021" t="n"/>
      <c r="BA4" s="3021" t="n"/>
      <c r="BB4" s="976" t="n"/>
      <c r="BC4" s="2724" t="n">
        <v>45870</v>
      </c>
      <c r="BD4" s="3021" t="n"/>
      <c r="BE4" s="3021" t="n"/>
      <c r="BF4" s="3021" t="n"/>
      <c r="BG4" s="3021" t="n"/>
      <c r="BH4" s="3021" t="n"/>
      <c r="BI4" s="3021" t="n"/>
      <c r="BJ4" s="976" t="n"/>
      <c r="BK4" s="2724" t="n">
        <v>45901</v>
      </c>
      <c r="BL4" s="3021" t="n"/>
      <c r="BM4" s="3021" t="n"/>
      <c r="BN4" s="3021" t="n"/>
      <c r="BO4" s="3021" t="n"/>
      <c r="BP4" s="3021" t="n"/>
      <c r="BQ4" s="3021" t="n"/>
      <c r="BR4" s="3021" t="n"/>
      <c r="BS4" s="976" t="n"/>
      <c r="BT4" s="2727" t="n">
        <v>45931</v>
      </c>
      <c r="BU4" s="3021" t="n"/>
      <c r="BV4" s="3021" t="n"/>
      <c r="BW4" s="3021" t="n"/>
      <c r="BX4" s="3021" t="n"/>
      <c r="BY4" s="3021" t="n"/>
      <c r="BZ4" s="3021" t="n"/>
      <c r="CA4" s="2573" t="n"/>
      <c r="CB4" s="1232" t="n">
        <v>45962</v>
      </c>
      <c r="CC4" s="3021" t="n"/>
      <c r="CD4" s="3021" t="n"/>
      <c r="CE4" s="3021" t="n"/>
      <c r="CF4" s="3021" t="n"/>
      <c r="CG4" s="3021" t="n"/>
      <c r="CH4" s="3022" t="n"/>
      <c r="CI4" s="976" t="n"/>
      <c r="CJ4" s="2724" t="n">
        <v>45992</v>
      </c>
      <c r="CK4" s="3021" t="n"/>
      <c r="CL4" s="3021" t="n"/>
      <c r="CM4" s="3021" t="n"/>
      <c r="CN4" s="3021" t="n"/>
      <c r="CO4" s="3021" t="n"/>
      <c r="CP4" s="3021" t="n"/>
      <c r="CQ4" s="1120" t="n"/>
      <c r="CR4" s="2725" t="inlineStr">
        <is>
          <t>CUMUL</t>
        </is>
      </c>
      <c r="CS4" s="3021" t="n"/>
      <c r="CT4" s="3021" t="n"/>
      <c r="CU4" s="3021" t="n"/>
      <c r="CV4" s="3021" t="n"/>
      <c r="CW4" s="3021" t="n"/>
      <c r="CX4" s="3021" t="n"/>
      <c r="CY4" s="1711" t="n"/>
      <c r="CZ4" s="2728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022" t="n"/>
      <c r="DI4" s="3115" t="n"/>
      <c r="DQ4" s="19" t="n"/>
      <c r="DR4" s="19" t="n"/>
      <c r="DS4" s="19" t="n"/>
      <c r="DT4" s="19" t="n"/>
      <c r="DU4" s="19" t="n"/>
      <c r="DV4" s="19" t="n"/>
      <c r="DW4" s="19" t="n"/>
      <c r="EA4" s="19" t="n"/>
      <c r="EB4" s="19" t="n"/>
      <c r="EC4" s="19" t="n"/>
      <c r="ED4" s="19" t="n"/>
      <c r="EE4" s="19" t="n"/>
    </row>
    <row customFormat="1" customHeight="1" ht="27.75" r="5" s="98">
      <c r="B5" s="98" t="inlineStr">
        <is>
          <t>(En Millions ML)</t>
        </is>
      </c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Z5" s="2871" t="inlineStr">
        <is>
          <t>2025 
Budget</t>
        </is>
      </c>
      <c r="DA5" s="2871" t="inlineStr">
        <is>
          <t>2025 
Actu1</t>
        </is>
      </c>
      <c r="DB5" s="2871" t="inlineStr">
        <is>
          <t>2025 
Actu2</t>
        </is>
      </c>
      <c r="DC5" s="2871" t="inlineStr">
        <is>
          <t>2025 
Actu3</t>
        </is>
      </c>
      <c r="DD5" s="2871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2953" t="n"/>
      <c r="DJ5" s="3032" t="inlineStr">
        <is>
          <t>2025
 Réel</t>
        </is>
      </c>
      <c r="DK5" s="3032" t="inlineStr">
        <is>
          <t>2025 
Budget</t>
        </is>
      </c>
      <c r="DL5" s="3032" t="inlineStr">
        <is>
          <t>2024 
Réel</t>
        </is>
      </c>
      <c r="DM5" s="3032" t="inlineStr">
        <is>
          <t>Actu</t>
        </is>
      </c>
      <c r="DQ5" s="28" t="n"/>
      <c r="DR5" s="28" t="n"/>
      <c r="DS5" s="28" t="n"/>
      <c r="DT5" s="28" t="n"/>
      <c r="DU5" s="28" t="n"/>
      <c r="DV5" s="28" t="n"/>
      <c r="DW5" s="28" t="n"/>
      <c r="EA5" s="28" t="n"/>
      <c r="EB5" s="28" t="n"/>
      <c r="EC5" s="28" t="n"/>
      <c r="ED5" s="28" t="n"/>
      <c r="EE5" s="28" t="n"/>
    </row>
    <row customHeight="1" ht="3.75" r="6" s="3">
      <c r="F6" s="2891" t="n"/>
      <c r="H6" s="37" t="n"/>
      <c r="I6" s="37" t="n"/>
      <c r="J6" s="3368" t="n"/>
      <c r="K6" s="2975" t="n"/>
      <c r="L6" s="2975" t="n"/>
      <c r="M6" s="2975" t="n"/>
      <c r="N6" s="441" t="n"/>
      <c r="O6" s="2975" t="n"/>
      <c r="P6" s="3368" t="n"/>
      <c r="Q6" s="2975" t="n"/>
      <c r="R6" s="2975" t="n"/>
      <c r="S6" s="2975" t="n"/>
      <c r="T6" s="441" t="n"/>
      <c r="U6" s="1031" t="n"/>
      <c r="V6" s="3368" t="n"/>
      <c r="W6" s="2949" t="n"/>
      <c r="X6" s="2949" t="n"/>
      <c r="Y6" s="2949" t="n"/>
      <c r="Z6" s="2949" t="n"/>
      <c r="AA6" s="2949" t="n"/>
      <c r="AC6" s="1357" t="n"/>
      <c r="AD6" s="3368" t="n"/>
      <c r="AK6" s="1357" t="n"/>
      <c r="AL6" s="3368" t="n"/>
      <c r="AM6" s="2949" t="n"/>
      <c r="AN6" s="2949" t="n"/>
      <c r="AO6" s="2949" t="n"/>
      <c r="AP6" s="2949" t="n"/>
      <c r="AQ6" s="2949" t="n"/>
      <c r="AS6" s="2949" t="n"/>
      <c r="AT6" s="3028" t="n"/>
      <c r="AU6" s="3368" t="n"/>
      <c r="AV6" s="2949" t="n"/>
      <c r="AW6" s="2949" t="n"/>
      <c r="AX6" s="2949" t="n"/>
      <c r="AY6" s="2949" t="n"/>
      <c r="AZ6" s="2949" t="n"/>
      <c r="BB6" s="1357" t="n"/>
      <c r="BC6" s="3368" t="n"/>
      <c r="BD6" s="2949" t="n"/>
      <c r="BE6" s="2949" t="n"/>
      <c r="BF6" s="2949" t="n"/>
      <c r="BG6" s="2949" t="n"/>
      <c r="BH6" s="2949" t="n"/>
      <c r="BJ6" s="1357" t="n"/>
      <c r="BK6" s="3368" t="n"/>
      <c r="BL6" s="16" t="n"/>
      <c r="BM6" s="16" t="n"/>
      <c r="BN6" s="16" t="n"/>
      <c r="BO6" s="2977" t="n"/>
      <c r="BP6" s="2977" t="n"/>
      <c r="BQ6" s="16" t="n"/>
      <c r="BS6" s="1357" t="n"/>
      <c r="BT6" s="3368" t="n"/>
      <c r="BU6" s="16" t="n"/>
      <c r="BV6" s="16" t="n"/>
      <c r="BW6" s="2977" t="n"/>
      <c r="BX6" s="2977" t="n"/>
      <c r="BY6" s="16" t="n"/>
      <c r="CA6" s="1357" t="n"/>
      <c r="CB6" s="3368" t="n"/>
      <c r="CC6" s="2949" t="n"/>
      <c r="CD6" s="2949" t="n"/>
      <c r="CE6" s="2949" t="n"/>
      <c r="CF6" s="2949" t="n"/>
      <c r="CG6" s="2949" t="n"/>
      <c r="CI6" s="1357" t="n"/>
      <c r="CJ6" s="3368" t="n"/>
      <c r="CK6" s="16" t="n"/>
      <c r="CL6" s="16" t="n"/>
      <c r="CM6" s="2977" t="n"/>
      <c r="CN6" s="2977" t="n"/>
      <c r="CO6" s="16" t="n"/>
      <c r="CP6" s="62" t="n"/>
      <c r="CQ6" s="1357" t="n"/>
      <c r="CR6" s="3369" t="n"/>
      <c r="CS6" s="2977" t="n"/>
      <c r="CT6" s="2977" t="n"/>
      <c r="CU6" s="2977" t="n"/>
      <c r="CV6" s="3369" t="n"/>
      <c r="CW6" s="2977" t="n"/>
      <c r="CY6" s="1711" t="n"/>
      <c r="CZ6" s="2977" t="n"/>
      <c r="DA6" s="2977" t="n"/>
      <c r="DB6" s="2977" t="n"/>
      <c r="DC6" s="2977" t="n"/>
      <c r="DD6" s="2977" t="n"/>
      <c r="DE6" s="16" t="n"/>
      <c r="DF6" s="16" t="n"/>
      <c r="DG6" s="16" t="n"/>
      <c r="DH6" s="1501" t="n"/>
      <c r="DI6" s="2953" t="n"/>
      <c r="DJ6" s="3041">
        <f>SUM(D6,J6,P6,V6,AD6,AL6,AU6,BC6,BK6,BT6,CB6,CJ6)-CR6</f>
        <v/>
      </c>
      <c r="DK6" s="3041">
        <f>SUM(E6,K6,Q6,W6,AE6,AM6,AV6,BD6,BL6,BU6,CC6,CK6)-CS6</f>
        <v/>
      </c>
      <c r="DL6" s="3041">
        <f>SUM(G6,M6,S6,AA6,AI6,AR6,AZ6,BH6,BQ6,BY6,CG6,CO6)-CW6</f>
        <v/>
      </c>
      <c r="DM6" s="3041">
        <f>SUM(D6,J6,P6,V6,AD6,AL6,AU6,BC6,,BN6,BV6,CD6,CL6)-CT6</f>
        <v/>
      </c>
    </row>
    <row customFormat="1" customHeight="1" ht="20" r="7" s="8">
      <c r="A7" s="108" t="inlineStr">
        <is>
          <t>Total Revenu</t>
        </is>
      </c>
      <c r="B7" s="109" t="n"/>
      <c r="C7" s="2486" t="inlineStr">
        <is>
          <t>MB1</t>
        </is>
      </c>
      <c r="D7" s="2878" t="n">
        <v>8324.902774543139</v>
      </c>
      <c r="E7" s="2878" t="n">
        <v>9527.089067890151</v>
      </c>
      <c r="F7" s="2878" t="n">
        <v>-1202.186293347011</v>
      </c>
      <c r="G7" s="2878" t="n">
        <v>9480.807708999999</v>
      </c>
      <c r="H7" s="1020" t="n">
        <v>-0.1219205124643099</v>
      </c>
      <c r="I7" s="199" t="n"/>
      <c r="J7" s="2878" t="n">
        <v>7599.91102191381</v>
      </c>
      <c r="K7" s="2878" t="n">
        <v>8782.122689177009</v>
      </c>
      <c r="L7" s="2878" t="n">
        <v>-1182.211667263199</v>
      </c>
      <c r="M7" s="2878" t="n">
        <v>9059.86084090339</v>
      </c>
      <c r="N7" s="1020" t="n">
        <v>-0.16114483926709</v>
      </c>
      <c r="O7" s="3044" t="n"/>
      <c r="P7" s="2878" t="n">
        <v>7943.49239754306</v>
      </c>
      <c r="Q7" s="2878" t="n">
        <v>9473.13894576356</v>
      </c>
      <c r="R7" s="2878" t="n">
        <v>-1529.646548220499</v>
      </c>
      <c r="S7" s="2878" t="n">
        <v>9959.727298096623</v>
      </c>
      <c r="T7" s="1020" t="n">
        <v>-0.2024387656616743</v>
      </c>
      <c r="U7" s="1030" t="n"/>
      <c r="V7" s="2878" t="n">
        <v>8080.22919687602</v>
      </c>
      <c r="W7" s="2878" t="n">
        <v>9362.53792775701</v>
      </c>
      <c r="X7" s="2878" t="n">
        <v>7876.12477879698</v>
      </c>
      <c r="Y7" s="2878" t="n">
        <v>-1282.30873088099</v>
      </c>
      <c r="Z7" s="3044" t="n">
        <v>204.1044180790404</v>
      </c>
      <c r="AA7" s="2878" t="n">
        <v>9279.897734847458</v>
      </c>
      <c r="AB7" s="1020" t="n">
        <v>-0.1292760515524322</v>
      </c>
      <c r="AC7" s="1030" t="n"/>
      <c r="AD7" s="2878" t="n">
        <v>7954.74230612398</v>
      </c>
      <c r="AE7" s="2878" t="n">
        <v>9772.46360112472</v>
      </c>
      <c r="AF7" s="2878" t="n">
        <v>8199.61467808833</v>
      </c>
      <c r="AG7" s="2878" t="n">
        <v>-1817.721295000741</v>
      </c>
      <c r="AH7" s="3044" t="n">
        <v>-244.8723719643504</v>
      </c>
      <c r="AI7" s="2878" t="n">
        <v>9134.199936966512</v>
      </c>
      <c r="AJ7" s="1020" t="n">
        <v>-0.1291254449192879</v>
      </c>
      <c r="AK7" s="1030" t="n"/>
      <c r="AL7" s="2878" t="n">
        <v>6462.062483000001</v>
      </c>
      <c r="AM7" s="2878" t="n">
        <v>9466.685901702765</v>
      </c>
      <c r="AN7" s="2878" t="n">
        <v>8095.14720870963</v>
      </c>
      <c r="AO7" s="2878" t="n">
        <v>0</v>
      </c>
      <c r="AP7" s="2878" t="n">
        <v>-3004.623418702765</v>
      </c>
      <c r="AQ7" s="2878" t="n">
        <v>-1633.084725709629</v>
      </c>
      <c r="AR7" s="2878" t="n">
        <v>8946.75583618603</v>
      </c>
      <c r="AS7" s="1020" t="n">
        <v>-0.2777200360309873</v>
      </c>
      <c r="AT7" s="1030" t="n"/>
      <c r="AU7" s="2878" t="n"/>
      <c r="AV7" s="2878" t="n"/>
      <c r="AW7" s="2878" t="n"/>
      <c r="AX7" s="2878" t="n"/>
      <c r="AY7" s="2878" t="n"/>
      <c r="AZ7" s="2878" t="n"/>
      <c r="BA7" s="1020" t="n"/>
      <c r="BB7" s="1030" t="n"/>
      <c r="BC7" s="2878" t="n"/>
      <c r="BD7" s="2878" t="n"/>
      <c r="BE7" s="2878" t="n"/>
      <c r="BF7" s="2878" t="n"/>
      <c r="BG7" s="2878" t="n"/>
      <c r="BH7" s="2878" t="n"/>
      <c r="BI7" s="1020" t="n"/>
      <c r="BJ7" s="1030" t="n"/>
      <c r="BK7" s="2878" t="n"/>
      <c r="BL7" s="2878" t="n"/>
      <c r="BM7" s="2878" t="n"/>
      <c r="BN7" s="2878" t="n"/>
      <c r="BO7" s="2878" t="n"/>
      <c r="BP7" s="2878" t="n"/>
      <c r="BQ7" s="2878" t="n"/>
      <c r="BR7" s="3370" t="n"/>
      <c r="BS7" s="1030" t="n"/>
      <c r="BT7" s="2878" t="n"/>
      <c r="BU7" s="2878" t="n"/>
      <c r="BV7" s="2878" t="n"/>
      <c r="BW7" s="2878" t="n"/>
      <c r="BX7" s="2878" t="n"/>
      <c r="BY7" s="2878" t="n"/>
      <c r="BZ7" s="3370" t="n"/>
      <c r="CA7" s="1030" t="n"/>
      <c r="CB7" s="2878" t="n"/>
      <c r="CC7" s="2878" t="n"/>
      <c r="CD7" s="2878" t="n"/>
      <c r="CE7" s="2878" t="n"/>
      <c r="CF7" s="2878" t="n"/>
      <c r="CG7" s="2878" t="n"/>
      <c r="CH7" s="3370" t="n"/>
      <c r="CI7" s="1030" t="n"/>
      <c r="CJ7" s="2878" t="n"/>
      <c r="CK7" s="2878" t="n"/>
      <c r="CL7" s="2878" t="n"/>
      <c r="CM7" s="2878" t="n"/>
      <c r="CN7" s="2878" t="n"/>
      <c r="CO7" s="2878" t="n"/>
      <c r="CP7" s="3370" t="n"/>
      <c r="CQ7" s="1123" t="n"/>
      <c r="CR7" s="3044">
        <f>SUMIF($D$5:$CQ$5,CR$5,$D7:$CQ7)</f>
        <v/>
      </c>
      <c r="CS7" s="2878">
        <f>SUMIF($D$5:$CQ$5,CS$5,$D7:$CQ7)</f>
        <v/>
      </c>
      <c r="CT7" s="2878">
        <f>+SUMIF($D$5:$CP$5,CT$5,$D7:$CP7)+SUMIF($D$5:$BI$5,CR$5,$D7:$BI7)</f>
        <v/>
      </c>
      <c r="CU7" s="2878">
        <f>+CR7-CS7</f>
        <v/>
      </c>
      <c r="CV7" s="2878">
        <f>+CR7-CT7</f>
        <v/>
      </c>
      <c r="CW7" s="2878">
        <f>+SUMIF($D$5:$CQ$5,CW$5,$D7:$CQ7)</f>
        <v/>
      </c>
      <c r="CX7" s="199">
        <f>IFERROR(CR7/CW7-1, "-")</f>
        <v/>
      </c>
      <c r="CY7" s="1711" t="n"/>
      <c r="CZ7" s="2878" t="n">
        <v>114333.7636652239</v>
      </c>
      <c r="DA7" s="2878" t="n">
        <v>100883.8396619986</v>
      </c>
      <c r="DB7" s="2878" t="n"/>
      <c r="DC7" s="2878" t="n"/>
      <c r="DD7" s="2878" t="n">
        <v>106192.130599</v>
      </c>
      <c r="DE7" s="199">
        <f>CZ7/DD7-1</f>
        <v/>
      </c>
      <c r="DF7" s="199">
        <f>DA7/DD7-1</f>
        <v/>
      </c>
      <c r="DG7" s="199">
        <f>DB7/DD7-1</f>
        <v/>
      </c>
      <c r="DH7" s="199">
        <f>DC7/DD7-1</f>
        <v/>
      </c>
      <c r="DI7" s="3371" t="n"/>
      <c r="DJ7" s="3041">
        <f>SUM(D7,J7,P7,V7,AD7,AL7,AU7,BC7,BK7,BT7,CB7,CJ7)-CR7</f>
        <v/>
      </c>
      <c r="DK7" s="3041">
        <f>SUM(E7,K7,Q7,W7,AE7,AM7,AV7,BD7,BL7,BU7,CC7,CK7)-CS7</f>
        <v/>
      </c>
      <c r="DL7" s="3041">
        <f>SUM(G7,M7,S7,AA7,AI7,AR7,AZ7,BH7,BQ7,BY7,CG7,CO7)-CW7</f>
        <v/>
      </c>
      <c r="DM7" s="3041">
        <f>SUM(D7,J7,P7,V7,AD7,AL7,AU7,BC7,,BN7,BV7,CD7,CL7)-CT7</f>
        <v/>
      </c>
      <c r="DN7" s="323" t="n"/>
      <c r="DO7" s="323" t="n"/>
      <c r="DP7" s="323" t="n"/>
    </row>
    <row customHeight="1" ht="15" r="8" s="3">
      <c r="A8" s="138" t="n"/>
      <c r="B8" s="139" t="inlineStr">
        <is>
          <t>Trafic (mn)</t>
        </is>
      </c>
      <c r="C8" s="2486" t="inlineStr">
        <is>
          <t>MB2</t>
        </is>
      </c>
      <c r="D8" s="3372" t="n">
        <v>1.48589001022423</v>
      </c>
      <c r="E8" s="3146" t="n">
        <v>1.38682774518712</v>
      </c>
      <c r="F8" s="3372" t="n">
        <v>0.09906226503711002</v>
      </c>
      <c r="G8" s="3146" t="n">
        <v>1.775626786802449</v>
      </c>
      <c r="H8" s="555" t="n">
        <v>-0.1631743667823223</v>
      </c>
      <c r="I8" s="754" t="n"/>
      <c r="J8" s="3372" t="n">
        <v>1.31609355188029</v>
      </c>
      <c r="K8" s="3146" t="n">
        <v>1.15413358679639</v>
      </c>
      <c r="L8" s="3372" t="n">
        <v>0.1619599650839001</v>
      </c>
      <c r="M8" s="3146" t="n">
        <v>1.641264731251696</v>
      </c>
      <c r="N8" s="555" t="n">
        <v>-0.1981223218776028</v>
      </c>
      <c r="O8" s="3145" t="n"/>
      <c r="P8" s="3372" t="n">
        <v>1.3987308771135</v>
      </c>
      <c r="Q8" s="3146" t="n">
        <v>1.34124543281499</v>
      </c>
      <c r="R8" s="3372" t="n">
        <v>0.05748544429850999</v>
      </c>
      <c r="S8" s="3146" t="n">
        <v>1.756175735911665</v>
      </c>
      <c r="T8" s="555" t="n">
        <v>-0.2035359283748495</v>
      </c>
      <c r="U8" s="1032" t="n"/>
      <c r="V8" s="3372" t="n">
        <v>1.33471203264155</v>
      </c>
      <c r="W8" s="3146" t="n">
        <v>1.10216647714384</v>
      </c>
      <c r="X8" s="3146" t="n">
        <v>1.39194059853594</v>
      </c>
      <c r="Y8" s="3372" t="n">
        <v>0.2325455554977101</v>
      </c>
      <c r="Z8" s="3145" t="n">
        <v>-0.05722856589439007</v>
      </c>
      <c r="AA8" s="3146" t="n">
        <v>1.680149348806417</v>
      </c>
      <c r="AB8" s="555" t="n">
        <v>-0.2055991727225123</v>
      </c>
      <c r="AC8" s="1032" t="n"/>
      <c r="AD8" s="3372" t="n">
        <v>1.18047521705782</v>
      </c>
      <c r="AE8" s="3146" t="n">
        <v>1.00439248713497</v>
      </c>
      <c r="AF8" s="3146" t="n">
        <v>1.33310744165633</v>
      </c>
      <c r="AG8" s="3372" t="n">
        <v>0.17608272992285</v>
      </c>
      <c r="AH8" s="3145" t="n">
        <v>-0.1526322245985099</v>
      </c>
      <c r="AI8" s="3146" t="n">
        <v>1.589209145056616</v>
      </c>
      <c r="AJ8" s="555" t="n">
        <v>-0.2571932896750568</v>
      </c>
      <c r="AK8" s="1032" t="n"/>
      <c r="AL8" s="3372" t="n">
        <v>1.100977002218667</v>
      </c>
      <c r="AM8" s="3146" t="n">
        <v>0.959550326316574</v>
      </c>
      <c r="AN8" s="3146" t="n">
        <v>1.342036903389646</v>
      </c>
      <c r="AO8" s="3146" t="n">
        <v>0</v>
      </c>
      <c r="AP8" s="3372" t="n">
        <v>0.1414266759020927</v>
      </c>
      <c r="AQ8" s="3372" t="n">
        <v>-0.2410599011709791</v>
      </c>
      <c r="AR8" s="3146" t="n">
        <v>1.546704328922626</v>
      </c>
      <c r="AS8" s="555" t="n">
        <v>-0.2881787542512637</v>
      </c>
      <c r="AT8" s="1032" t="n"/>
      <c r="AU8" s="3372" t="n"/>
      <c r="AV8" s="3146" t="n"/>
      <c r="AW8" s="3146" t="n"/>
      <c r="AX8" s="3372" t="n"/>
      <c r="AY8" s="3372" t="n"/>
      <c r="AZ8" s="3146" t="n"/>
      <c r="BA8" s="555" t="n"/>
      <c r="BB8" s="1032" t="n"/>
      <c r="BC8" s="3372" t="n"/>
      <c r="BD8" s="3146" t="n"/>
      <c r="BE8" s="3146" t="n"/>
      <c r="BF8" s="3372" t="n"/>
      <c r="BG8" s="3372" t="n"/>
      <c r="BH8" s="3146" t="n"/>
      <c r="BI8" s="555" t="n"/>
      <c r="BJ8" s="1032" t="n"/>
      <c r="BK8" s="3372" t="n"/>
      <c r="BL8" s="3146" t="n"/>
      <c r="BM8" s="3146" t="n"/>
      <c r="BN8" s="3146" t="n"/>
      <c r="BO8" s="3372" t="n"/>
      <c r="BP8" s="3372" t="n"/>
      <c r="BQ8" s="3146" t="n"/>
      <c r="BR8" s="555" t="n"/>
      <c r="BS8" s="1032" t="n"/>
      <c r="BT8" s="3372" t="n"/>
      <c r="BU8" s="3146" t="n"/>
      <c r="BV8" s="3146" t="n"/>
      <c r="BW8" s="3372" t="n"/>
      <c r="BX8" s="3372" t="n"/>
      <c r="BY8" s="3146" t="n"/>
      <c r="BZ8" s="555" t="n"/>
      <c r="CA8" s="1032" t="n"/>
      <c r="CB8" s="3372" t="n"/>
      <c r="CC8" s="3146" t="n"/>
      <c r="CD8" s="3146" t="n"/>
      <c r="CE8" s="3372" t="n"/>
      <c r="CF8" s="3372" t="n"/>
      <c r="CG8" s="3146" t="n"/>
      <c r="CH8" s="555" t="n"/>
      <c r="CI8" s="1032" t="n"/>
      <c r="CJ8" s="3372" t="n"/>
      <c r="CK8" s="3146" t="n"/>
      <c r="CL8" s="3146" t="n"/>
      <c r="CM8" s="3372" t="n"/>
      <c r="CN8" s="3372" t="n"/>
      <c r="CO8" s="3146" t="n"/>
      <c r="CP8" s="555" t="n"/>
      <c r="CQ8" s="1031" t="n"/>
      <c r="CR8" s="3373">
        <f>+SUMIF($D$5:$CQ$5,CR$5,$D8:$CQ8)</f>
        <v/>
      </c>
      <c r="CS8" s="3146">
        <f>+SUMIF($D$5:$CQ$5,CS$5,$D8:$CQ8)</f>
        <v/>
      </c>
      <c r="CT8" s="3146">
        <f>+SUMIF($D$5:$CP$5,CT$5,$D8:$CP8)+SUMIF($D$5:$BI$5,CR$5,$D8:$BI8)</f>
        <v/>
      </c>
      <c r="CU8" s="3372">
        <f>+CR8-CS8</f>
        <v/>
      </c>
      <c r="CV8" s="3372">
        <f>+CR8-CT8</f>
        <v/>
      </c>
      <c r="CW8" s="3146">
        <f>+SUMIF($D$5:$CQ$5,CW$5,$D8:$CQ8)</f>
        <v/>
      </c>
      <c r="CX8" s="754">
        <f>IFERROR(CR8/CW8-1, "-")</f>
        <v/>
      </c>
      <c r="CY8" s="1711" t="n"/>
      <c r="CZ8" s="3146" t="n">
        <v>11.87486008935666</v>
      </c>
      <c r="DA8" s="3146" t="n">
        <v>16.6523014000635</v>
      </c>
      <c r="DB8" s="3146" t="n"/>
      <c r="DC8" s="3146" t="n"/>
      <c r="DD8" s="3146" t="n">
        <v>17.96348481805408</v>
      </c>
      <c r="DE8" s="754">
        <f>CZ8/DD8-1</f>
        <v/>
      </c>
      <c r="DF8" s="754">
        <f>DA8/DD8-1</f>
        <v/>
      </c>
      <c r="DG8" s="754">
        <f>DB8/DD8-1</f>
        <v/>
      </c>
      <c r="DH8" s="754">
        <f>DC8/DD8-1</f>
        <v/>
      </c>
      <c r="DI8" s="3371" t="n"/>
      <c r="DJ8" s="3041">
        <f>SUM(D8,J8,P8,V8,AD8,AL8,AU8,BC8,BK8,BT8,CB8,CJ8)-CR8</f>
        <v/>
      </c>
      <c r="DK8" s="3041">
        <f>SUM(E8,K8,Q8,W8,AE8,AM8,AV8,BD8,BL8,BU8,CC8,CK8)-CS8</f>
        <v/>
      </c>
      <c r="DL8" s="3041">
        <f>SUM(G8,M8,S8,AA8,AI8,AR8,AZ8,BH8,BQ8,BY8,CG8,CO8)-CW8</f>
        <v/>
      </c>
      <c r="DM8" s="3041">
        <f>SUM(D8,J8,P8,V8,AD8,AL8,AU8,BC8,,BN8,BV8,CD8,CL8)-CT8</f>
        <v/>
      </c>
      <c r="DX8" s="2878">
        <f>CS8-CZ8</f>
        <v/>
      </c>
      <c r="DY8" s="2878">
        <f>CT8-DC8</f>
        <v/>
      </c>
      <c r="DZ8" s="2878">
        <f>CW8-DD8</f>
        <v/>
      </c>
    </row>
    <row customHeight="1" ht="15" r="9" s="3">
      <c r="A9" s="140" t="n"/>
      <c r="B9" s="141" t="inlineStr">
        <is>
          <t>Coût unitaire</t>
        </is>
      </c>
      <c r="C9" s="2486" t="inlineStr">
        <is>
          <t>MB3</t>
        </is>
      </c>
      <c r="D9" s="2891" t="n">
        <v>-119.616017186345</v>
      </c>
      <c r="E9" s="2891" t="n">
        <v>-115.609166716207</v>
      </c>
      <c r="F9" s="2891" t="n">
        <v>-4.006850470138005</v>
      </c>
      <c r="G9" s="2891" t="n">
        <v>-109.0534809675315</v>
      </c>
      <c r="H9" s="441" t="n">
        <v>0.09685647927147145</v>
      </c>
      <c r="I9" s="37" t="n"/>
      <c r="J9" s="2891" t="n">
        <v>-135.218487124833</v>
      </c>
      <c r="K9" s="2891" t="n">
        <v>-137.185159336267</v>
      </c>
      <c r="L9" s="2891" t="n">
        <v>1.966672211434002</v>
      </c>
      <c r="M9" s="2891" t="n">
        <v>-129.3483756505845</v>
      </c>
      <c r="N9" s="441" t="n">
        <v>0.04538218160625163</v>
      </c>
      <c r="O9" s="2975" t="n"/>
      <c r="P9" s="2891" t="n">
        <v>-156.54082252896</v>
      </c>
      <c r="Q9" s="2891" t="n">
        <v>-121.029303085345</v>
      </c>
      <c r="R9" s="2891" t="n">
        <v>-35.511519443615</v>
      </c>
      <c r="S9" s="2891" t="n">
        <v>-143.1565007185851</v>
      </c>
      <c r="T9" s="441" t="n">
        <v>0.09349433482371605</v>
      </c>
      <c r="U9" s="1031" t="n"/>
      <c r="V9" s="2891" t="n">
        <v>-177.429393163791</v>
      </c>
      <c r="W9" s="2891" t="n">
        <v>-133.84931891882</v>
      </c>
      <c r="X9" s="2891" t="n">
        <v>-125.960834955467</v>
      </c>
      <c r="Y9" s="2891" t="n">
        <v>-43.580074244971</v>
      </c>
      <c r="Z9" s="2975" t="n">
        <v>-51.46855820832398</v>
      </c>
      <c r="AA9" s="2891" t="n">
        <v>-119.1730688359597</v>
      </c>
      <c r="AB9" s="441" t="n">
        <v>0.4888379975178825</v>
      </c>
      <c r="AC9" s="1031" t="n"/>
      <c r="AD9" s="2891" t="n">
        <v>-131.26031598206</v>
      </c>
      <c r="AE9" s="2891" t="n">
        <v>-164.606966019433</v>
      </c>
      <c r="AF9" s="2891" t="n">
        <v>-127.019019404479</v>
      </c>
      <c r="AG9" s="2891" t="n">
        <v>33.346650037373</v>
      </c>
      <c r="AH9" s="2975" t="n">
        <v>-4.241296577581011</v>
      </c>
      <c r="AI9" s="2891" t="n">
        <v>-168.2595168998187</v>
      </c>
      <c r="AJ9" s="441" t="n">
        <v>-0.2198936595056785</v>
      </c>
      <c r="AK9" s="1031" t="n"/>
      <c r="AL9" s="2891" t="n">
        <v>-146.898391768476</v>
      </c>
      <c r="AM9" s="2891" t="n">
        <v>-173.3416116260322</v>
      </c>
      <c r="AN9" s="2891" t="n">
        <v>127.6641495977225</v>
      </c>
      <c r="AO9" s="2891" t="n">
        <v>0</v>
      </c>
      <c r="AP9" s="2891" t="n">
        <v>26.44321985755613</v>
      </c>
      <c r="AQ9" s="2891" t="n">
        <v>-274.5625413661986</v>
      </c>
      <c r="AR9" s="2891" t="n">
        <v>-132.3795577288016</v>
      </c>
      <c r="AS9" s="441" t="n">
        <v>0.1096758010735948</v>
      </c>
      <c r="AT9" s="1031" t="n"/>
      <c r="AU9" s="2891" t="n"/>
      <c r="AV9" s="2891" t="n"/>
      <c r="AW9" s="2891" t="n"/>
      <c r="AX9" s="2891" t="n"/>
      <c r="AY9" s="2891" t="n"/>
      <c r="AZ9" s="2891" t="n"/>
      <c r="BA9" s="441" t="n"/>
      <c r="BB9" s="1031" t="n"/>
      <c r="BC9" s="2891" t="n"/>
      <c r="BD9" s="2891" t="n"/>
      <c r="BE9" s="2891" t="n"/>
      <c r="BF9" s="2891" t="n"/>
      <c r="BG9" s="2891" t="n"/>
      <c r="BH9" s="2891" t="n"/>
      <c r="BI9" s="441" t="n"/>
      <c r="BJ9" s="1031" t="n"/>
      <c r="BK9" s="2891" t="n"/>
      <c r="BL9" s="2891" t="n"/>
      <c r="BM9" s="2891" t="n"/>
      <c r="BN9" s="2891" t="n"/>
      <c r="BO9" s="2891" t="n"/>
      <c r="BP9" s="2891" t="n"/>
      <c r="BQ9" s="2891" t="n"/>
      <c r="BR9" s="441" t="n"/>
      <c r="BS9" s="1031" t="n"/>
      <c r="BT9" s="2891" t="n"/>
      <c r="BU9" s="2891" t="n"/>
      <c r="BV9" s="2891" t="n"/>
      <c r="BW9" s="2891" t="n"/>
      <c r="BX9" s="2891" t="n"/>
      <c r="BY9" s="2891" t="n"/>
      <c r="BZ9" s="441" t="n"/>
      <c r="CA9" s="1031" t="n"/>
      <c r="CB9" s="2891" t="n"/>
      <c r="CC9" s="2891" t="n"/>
      <c r="CD9" s="2891" t="n"/>
      <c r="CE9" s="2891" t="n"/>
      <c r="CF9" s="2891" t="n"/>
      <c r="CG9" s="2891" t="n"/>
      <c r="CH9" s="441" t="n"/>
      <c r="CI9" s="1031" t="n"/>
      <c r="CJ9" s="2891" t="n"/>
      <c r="CK9" s="2891" t="n"/>
      <c r="CL9" s="2891" t="n"/>
      <c r="CM9" s="2891" t="n"/>
      <c r="CN9" s="2891" t="n"/>
      <c r="CO9" s="2891" t="n"/>
      <c r="CP9" s="441" t="n"/>
      <c r="CQ9" s="1031" t="n"/>
      <c r="CR9" s="3374">
        <f>+CR10/CR8</f>
        <v/>
      </c>
      <c r="CS9" s="2891">
        <f>+CS10/CS8</f>
        <v/>
      </c>
      <c r="CT9" s="2891">
        <f>+CT10/CT8</f>
        <v/>
      </c>
      <c r="CU9" s="2891">
        <f>+CR9-CS9</f>
        <v/>
      </c>
      <c r="CV9" s="2891">
        <f>+CR9-CT9</f>
        <v/>
      </c>
      <c r="CW9" s="2891">
        <f>+CW10/CW8</f>
        <v/>
      </c>
      <c r="CX9" s="37">
        <f>IFERROR(CR9/CW9-1, "-")</f>
        <v/>
      </c>
      <c r="CY9" s="1711" t="n"/>
      <c r="CZ9" s="2891" t="n">
        <v>-2077.777845379759</v>
      </c>
      <c r="DA9" s="2891" t="n">
        <v>-126.0261182872896</v>
      </c>
      <c r="DB9" s="2891" t="n"/>
      <c r="DC9" s="2891" t="n"/>
      <c r="DD9" s="2891" t="n">
        <v>-1540.941431463353</v>
      </c>
      <c r="DE9" s="37">
        <f>CZ9/DD9-1</f>
        <v/>
      </c>
      <c r="DF9" s="37">
        <f>DA9/DD9-1</f>
        <v/>
      </c>
      <c r="DG9" s="37">
        <f>DB9/DD9-1</f>
        <v/>
      </c>
      <c r="DH9" s="37">
        <f>DC9/DD9-1</f>
        <v/>
      </c>
      <c r="DI9" s="3371" t="n"/>
      <c r="DJ9" s="3041">
        <f>SUM(D9,J9,P9,V9,AD9,AL9,AU9,BC9,BK9,BT9,CB9,CJ9)-CR9</f>
        <v/>
      </c>
      <c r="DK9" s="3041">
        <f>SUM(E9,K9,Q9,W9,AE9,AM9,AV9,BD9,BL9,BU9,CC9,CK9)-CS9</f>
        <v/>
      </c>
      <c r="DL9" s="3041">
        <f>SUM(G9,M9,S9,AA9,AI9,AR9,AZ9,BH9,BQ9,BY9,CG9,CO9)-CW9</f>
        <v/>
      </c>
      <c r="DM9" s="3041">
        <f>SUM(D9,J9,P9,V9,AD9,AL9,AU9,BC9,,BN9,BV9,CD9,CL9)-CT9</f>
        <v/>
      </c>
      <c r="DX9" s="2878">
        <f>(CS9-CZ9)*10^6</f>
        <v/>
      </c>
      <c r="DY9" s="2878">
        <f>(CT9-DC9)*10^6</f>
        <v/>
      </c>
      <c r="DZ9" s="2878">
        <f>(CW9-DD9)*10^6</f>
        <v/>
      </c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</row>
    <row r="10">
      <c r="A10" s="155" t="n"/>
      <c r="B10" s="156" t="inlineStr">
        <is>
          <t>International</t>
        </is>
      </c>
      <c r="C10" s="2486" t="inlineStr">
        <is>
          <t>MB4</t>
        </is>
      </c>
      <c r="D10" s="3375" t="n">
        <v>-177.736245</v>
      </c>
      <c r="E10" s="3375" t="n">
        <v>-160.33</v>
      </c>
      <c r="F10" s="3375" t="n">
        <v>-17.40624499999998</v>
      </c>
      <c r="G10" s="3375" t="n">
        <v>-193.638282</v>
      </c>
      <c r="H10" s="554" t="n">
        <v>-0.08212238218473766</v>
      </c>
      <c r="I10" s="198" t="n"/>
      <c r="J10" s="3375" t="n">
        <v>-177.960179</v>
      </c>
      <c r="K10" s="3375" t="n">
        <v>-158.33</v>
      </c>
      <c r="L10" s="3375" t="n">
        <v>-19.630179</v>
      </c>
      <c r="M10" s="3375" t="n">
        <v>-212.294927</v>
      </c>
      <c r="N10" s="554" t="n">
        <v>-0.1617313634630563</v>
      </c>
      <c r="O10" s="3174" t="n"/>
      <c r="P10" s="3375" t="n">
        <v>-218.958482000001</v>
      </c>
      <c r="Q10" s="3375" t="n">
        <v>-162.33</v>
      </c>
      <c r="R10" s="3375" t="n">
        <v>-56.62848200000099</v>
      </c>
      <c r="S10" s="3375" t="n">
        <v>-251.407973</v>
      </c>
      <c r="T10" s="554" t="n">
        <v>-0.1290710497872675</v>
      </c>
      <c r="U10" s="1068" t="n"/>
      <c r="V10" s="3375" t="n">
        <v>-236.817146</v>
      </c>
      <c r="W10" s="3375" t="n">
        <v>-165.33</v>
      </c>
      <c r="X10" s="3375" t="n">
        <v>-175.33</v>
      </c>
      <c r="Y10" s="3375" t="n">
        <v>-71.487146</v>
      </c>
      <c r="Z10" s="3174" t="n">
        <v>-61.487146</v>
      </c>
      <c r="AA10" s="3375" t="n">
        <v>-200.228554</v>
      </c>
      <c r="AB10" s="554" t="n">
        <v>0.182734136910363</v>
      </c>
      <c r="AC10" s="1068" t="n"/>
      <c r="AD10" s="3375" t="n">
        <v>-154.949549999999</v>
      </c>
      <c r="AE10" s="3375" t="n">
        <v>-165.33</v>
      </c>
      <c r="AF10" s="3375" t="n">
        <v>-169.33</v>
      </c>
      <c r="AG10" s="3375" t="n">
        <v>10.38045000000102</v>
      </c>
      <c r="AH10" s="3174" t="n">
        <v>14.38045000000102</v>
      </c>
      <c r="AI10" s="3375" t="n">
        <v>-267.3995630000001</v>
      </c>
      <c r="AJ10" s="554" t="n">
        <v>-0.4205317755137881</v>
      </c>
      <c r="AK10" s="1068" t="n"/>
      <c r="AL10" s="3375" t="n">
        <v>-161.731751</v>
      </c>
      <c r="AM10" s="3375" t="n">
        <v>-166.33</v>
      </c>
      <c r="AN10" s="3375" t="n">
        <v>-171.33</v>
      </c>
      <c r="AO10" s="3375" t="n">
        <v>0</v>
      </c>
      <c r="AP10" s="3375" t="n">
        <v>4.59824900000001</v>
      </c>
      <c r="AQ10" s="3375" t="n">
        <v>9.59824900000001</v>
      </c>
      <c r="AR10" s="3375" t="n">
        <v>-204.752035</v>
      </c>
      <c r="AS10" s="554" t="n">
        <v>-0.2101091889025669</v>
      </c>
      <c r="AT10" s="1068" t="n"/>
      <c r="AU10" s="3375" t="n"/>
      <c r="AV10" s="3375" t="n"/>
      <c r="AW10" s="3375" t="n"/>
      <c r="AX10" s="3375" t="n"/>
      <c r="AY10" s="3375" t="n"/>
      <c r="AZ10" s="3375" t="n"/>
      <c r="BA10" s="554" t="n"/>
      <c r="BB10" s="1068" t="n"/>
      <c r="BC10" s="3375" t="n"/>
      <c r="BD10" s="3375" t="n"/>
      <c r="BE10" s="3375" t="n"/>
      <c r="BF10" s="3375" t="n"/>
      <c r="BG10" s="3375" t="n"/>
      <c r="BH10" s="3375" t="n"/>
      <c r="BI10" s="554" t="n"/>
      <c r="BJ10" s="1068" t="n"/>
      <c r="BK10" s="3375" t="n"/>
      <c r="BL10" s="3375" t="n"/>
      <c r="BM10" s="3375" t="n"/>
      <c r="BN10" s="3375" t="n"/>
      <c r="BO10" s="3375" t="n"/>
      <c r="BP10" s="3375" t="n"/>
      <c r="BQ10" s="3375" t="n"/>
      <c r="BR10" s="554" t="n"/>
      <c r="BS10" s="1068" t="n"/>
      <c r="BT10" s="3375" t="n"/>
      <c r="BU10" s="3375" t="n"/>
      <c r="BV10" s="3375" t="n"/>
      <c r="BW10" s="3375" t="n"/>
      <c r="BX10" s="3375" t="n"/>
      <c r="BY10" s="3375" t="n"/>
      <c r="BZ10" s="554" t="n"/>
      <c r="CA10" s="1068" t="n"/>
      <c r="CB10" s="3375" t="n"/>
      <c r="CC10" s="3375" t="n"/>
      <c r="CD10" s="3375" t="n"/>
      <c r="CE10" s="3375" t="n"/>
      <c r="CF10" s="3375" t="n"/>
      <c r="CG10" s="3375" t="n"/>
      <c r="CH10" s="554" t="n"/>
      <c r="CI10" s="1068" t="n"/>
      <c r="CJ10" s="3375" t="n"/>
      <c r="CK10" s="3375" t="n"/>
      <c r="CL10" s="3375" t="n"/>
      <c r="CM10" s="3375" t="n"/>
      <c r="CN10" s="3375" t="n"/>
      <c r="CO10" s="3375" t="n"/>
      <c r="CP10" s="554" t="n"/>
      <c r="CQ10" s="1034" t="n"/>
      <c r="CR10" s="3376">
        <f>+SUMIF($D$5:$CQ$5,CR$5,$D10:$CQ10)</f>
        <v/>
      </c>
      <c r="CS10" s="3375">
        <f>+SUMIF($D$5:$CQ$5,CS$5,$D10:$CQ10)</f>
        <v/>
      </c>
      <c r="CT10" s="3375">
        <f>+SUMIF($D$5:$CP$5,CT$5,$D10:$CP10)+SUMIF($D$5:$BI$5,CR$5,$D10:$BI10)</f>
        <v/>
      </c>
      <c r="CU10" s="3375">
        <f>+CR10-CS10</f>
        <v/>
      </c>
      <c r="CV10" s="3375">
        <f>+CR10-CT10</f>
        <v/>
      </c>
      <c r="CW10" s="3375">
        <f>+SUMIF($D$5:$CQ$5,CW$5,$D10:$CQ10)</f>
        <v/>
      </c>
      <c r="CX10" s="198">
        <f>IFERROR(CR10/CW10-1, "-")</f>
        <v/>
      </c>
      <c r="CY10" s="1711" t="n"/>
      <c r="CZ10" s="3375" t="n">
        <v>-1987.96</v>
      </c>
      <c r="DA10" s="3375" t="n">
        <v>-2098.624906</v>
      </c>
      <c r="DB10" s="3375" t="n"/>
      <c r="DC10" s="3375" t="n"/>
      <c r="DD10" s="3375" t="n">
        <v>-2314.580931</v>
      </c>
      <c r="DE10" s="258">
        <f>CZ10/DD10-1</f>
        <v/>
      </c>
      <c r="DF10" s="258">
        <f>DA10/DD10-1</f>
        <v/>
      </c>
      <c r="DG10" s="258">
        <f>DB10/DD10-1</f>
        <v/>
      </c>
      <c r="DH10" s="258">
        <f>DC10/DD10-1</f>
        <v/>
      </c>
      <c r="DI10" s="3371" t="n"/>
      <c r="DJ10" s="3041">
        <f>SUM(D10,J10,P10,V10,AD10,AL10,AU10,BC10,BK10,BT10,CB10,CJ10)-CR10</f>
        <v/>
      </c>
      <c r="DK10" s="3041">
        <f>SUM(E10,K10,Q10,W10,AE10,AM10,AV10,BD10,BL10,BU10,CC10,CK10)-CS10</f>
        <v/>
      </c>
      <c r="DL10" s="3041">
        <f>SUM(G10,M10,S10,AA10,AI10,AR10,AZ10,BH10,BQ10,BY10,CG10,CO10)-CW10</f>
        <v/>
      </c>
      <c r="DM10" s="3041">
        <f>SUM(D10,J10,P10,V10,AD10,AL10,AU10,BC10,,BN10,BV10,CD10,CL10)-CT10</f>
        <v/>
      </c>
      <c r="DX10" s="2878">
        <f>(CS10-CZ10)*10^6</f>
        <v/>
      </c>
      <c r="DY10" s="2878">
        <f>(CT10-DC10)*10^6</f>
        <v/>
      </c>
      <c r="DZ10" s="2878">
        <f>(CW10-DD10)*10^6</f>
        <v/>
      </c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</row>
    <row customFormat="1" customHeight="1" hidden="1" ht="22" r="11" s="55">
      <c r="A11" s="573" t="n"/>
      <c r="B11" s="574" t="inlineStr">
        <is>
          <t>Trafic (mn)</t>
        </is>
      </c>
      <c r="C11" s="2486" t="inlineStr">
        <is>
          <t>MB5</t>
        </is>
      </c>
      <c r="D11" s="3377" t="n"/>
      <c r="E11" s="3378" t="n"/>
      <c r="F11" s="3379" t="n"/>
      <c r="G11" s="3378" t="n"/>
      <c r="H11" s="577" t="n"/>
      <c r="I11" s="753" t="n"/>
      <c r="J11" s="3377" t="n"/>
      <c r="K11" s="3378" t="n"/>
      <c r="L11" s="3379" t="n"/>
      <c r="M11" s="3378" t="n"/>
      <c r="N11" s="577" t="n"/>
      <c r="O11" s="3378" t="n"/>
      <c r="P11" s="3377" t="n"/>
      <c r="Q11" s="3378" t="n"/>
      <c r="R11" s="3379" t="n"/>
      <c r="S11" s="3378" t="n"/>
      <c r="T11" s="577" t="n"/>
      <c r="U11" s="1065" t="n"/>
      <c r="V11" s="3377" t="n"/>
      <c r="W11" s="3378" t="n"/>
      <c r="X11" s="3378" t="n"/>
      <c r="Y11" s="3379" t="n"/>
      <c r="Z11" s="3378" t="n"/>
      <c r="AA11" s="3378" t="n"/>
      <c r="AB11" s="577" t="n"/>
      <c r="AC11" s="1065" t="n"/>
      <c r="AD11" s="3377" t="n"/>
      <c r="AE11" s="3378" t="n"/>
      <c r="AF11" s="3378" t="n"/>
      <c r="AG11" s="3379" t="n"/>
      <c r="AH11" s="3378" t="n"/>
      <c r="AI11" s="3378" t="n"/>
      <c r="AJ11" s="577" t="n"/>
      <c r="AK11" s="1065" t="n"/>
      <c r="AL11" s="3377" t="n"/>
      <c r="AM11" s="3378" t="n"/>
      <c r="AN11" s="3378" t="n"/>
      <c r="AO11" s="3378" t="n"/>
      <c r="AP11" s="3379" t="n"/>
      <c r="AQ11" s="3379" t="n"/>
      <c r="AR11" s="3378" t="n"/>
      <c r="AS11" s="577" t="n"/>
      <c r="AT11" s="3380" t="n"/>
      <c r="AU11" s="3377" t="n"/>
      <c r="AV11" s="3378" t="n"/>
      <c r="AW11" s="3378" t="n"/>
      <c r="AX11" s="3379" t="n"/>
      <c r="AY11" s="3379" t="n"/>
      <c r="AZ11" s="3378" t="n"/>
      <c r="BA11" s="577" t="n"/>
      <c r="BB11" s="1065" t="n"/>
      <c r="BC11" s="3377" t="n"/>
      <c r="BD11" s="3378" t="n"/>
      <c r="BE11" s="3378" t="n"/>
      <c r="BF11" s="3379" t="n"/>
      <c r="BG11" s="3379" t="n"/>
      <c r="BH11" s="3378" t="n"/>
      <c r="BI11" s="577" t="n"/>
      <c r="BJ11" s="1065" t="n"/>
      <c r="BK11" s="3377" t="n"/>
      <c r="BL11" s="3378" t="n"/>
      <c r="BM11" s="3378" t="n"/>
      <c r="BN11" s="3378" t="n"/>
      <c r="BO11" s="3379" t="n"/>
      <c r="BP11" s="3379" t="n"/>
      <c r="BQ11" s="3378" t="n"/>
      <c r="BR11" s="577" t="n"/>
      <c r="BS11" s="1065" t="n"/>
      <c r="BT11" s="3381" t="n"/>
      <c r="BU11" s="3145" t="n"/>
      <c r="BV11" s="3145" t="n"/>
      <c r="BW11" s="3382" t="n"/>
      <c r="BX11" s="3382" t="n"/>
      <c r="BY11" s="3145" t="n"/>
      <c r="BZ11" s="555" t="n"/>
      <c r="CA11" s="1032" t="n"/>
      <c r="CB11" s="3381" t="n"/>
      <c r="CC11" s="3145" t="n"/>
      <c r="CD11" s="3145" t="n"/>
      <c r="CE11" s="3382" t="n"/>
      <c r="CF11" s="3382" t="n"/>
      <c r="CG11" s="3145" t="n"/>
      <c r="CH11" s="555" t="n"/>
      <c r="CI11" s="1032" t="n"/>
      <c r="CJ11" s="3381" t="n"/>
      <c r="CK11" s="3378" t="n"/>
      <c r="CL11" s="3378" t="n"/>
      <c r="CM11" s="3379" t="n"/>
      <c r="CN11" s="3379" t="n"/>
      <c r="CO11" s="3378" t="n"/>
      <c r="CP11" s="577" t="n"/>
      <c r="CQ11" s="1065" t="n"/>
      <c r="CR11" s="3373">
        <f>+SUMIF($D$5:$CQ$5,CJ$5,$D11:$CQ11)</f>
        <v/>
      </c>
      <c r="CS11" s="3146">
        <f>+SUMIF($D$5:$CQ$5,CS$5,$D11:$CQ11)</f>
        <v/>
      </c>
      <c r="CT11" s="3146">
        <f>+SUMIF($D$5:$CP$5,CT$5,$D11:$CP11)+SUMIF($D$5:$BI$5,CR$5,$D11:$BI11)</f>
        <v/>
      </c>
      <c r="CU11" s="3379">
        <f>+CR11-CS11</f>
        <v/>
      </c>
      <c r="CV11" s="3379">
        <f>+CR11-CT11</f>
        <v/>
      </c>
      <c r="CW11" s="3383">
        <f>+SUMIF($D$5:$CQ$5,#REF!,$D11:$CQ11)</f>
        <v/>
      </c>
      <c r="CX11" s="753">
        <f>IFERROR(CR11/CW11-1, "-")</f>
        <v/>
      </c>
      <c r="CY11" s="1711" t="n"/>
      <c r="CZ11" s="3378" t="n"/>
      <c r="DA11" s="3378" t="n"/>
      <c r="DB11" s="3378" t="n"/>
      <c r="DC11" s="3378" t="n"/>
      <c r="DD11" s="3378" t="n"/>
      <c r="DE11" s="3384" t="n"/>
      <c r="DF11" s="3384" t="n"/>
      <c r="DG11" s="3384" t="n"/>
      <c r="DH11" s="3384" t="n"/>
      <c r="DI11" s="3371" t="n"/>
      <c r="DJ11" s="3041">
        <f>SUM(D11,J11,P11,V11,AD11,AL11,AU11,BC11,BK11,BT11,CB11,CJ11)-CR11</f>
        <v/>
      </c>
      <c r="DK11" s="3041">
        <f>SUM(E11,K11,Q11,W11,AE11,AM11,AV11,BD11,BL11,BU11,CC11,CK11)-CS11</f>
        <v/>
      </c>
      <c r="DL11" s="3041">
        <f>SUM(G11,M11,S11,AA11,AI11,AR11,AZ11,BH11,BQ11,BY11,CG11,CO11)-CW11</f>
        <v/>
      </c>
      <c r="DM11" s="3041">
        <f>SUM(D11,J11,P11,V11,AD11,AL11,AU11,BC11,,BN11,BV11,CD11,CL11)-CT11</f>
        <v/>
      </c>
      <c r="DN11" s="2299" t="n"/>
      <c r="DO11" s="2299" t="n"/>
      <c r="DP11" s="2299" t="n"/>
      <c r="DX11" s="2878">
        <f>(CS11-CZ11)*10^6</f>
        <v/>
      </c>
      <c r="DY11" s="2878">
        <f>(CT11-DC11)*10^6</f>
        <v/>
      </c>
      <c r="DZ11" s="2878">
        <f>(CW11-DD11)*10^6</f>
        <v/>
      </c>
      <c r="EF11" s="578" t="n"/>
      <c r="EG11" s="578" t="n"/>
      <c r="EH11" s="578" t="n"/>
      <c r="EI11" s="578" t="n"/>
      <c r="EJ11" s="578" t="n"/>
      <c r="EK11" s="578" t="n"/>
      <c r="EL11" s="578" t="n"/>
      <c r="EM11" s="578" t="n"/>
      <c r="EN11" s="578" t="n"/>
      <c r="EO11" s="578" t="n"/>
      <c r="EP11" s="578" t="n"/>
      <c r="EQ11" s="578" t="n"/>
      <c r="ER11" s="578" t="n"/>
      <c r="ES11" s="578" t="n"/>
      <c r="ET11" s="578" t="n"/>
      <c r="EU11" s="578" t="n"/>
      <c r="EV11" s="578" t="n"/>
      <c r="EW11" s="578" t="n"/>
      <c r="EX11" s="578" t="n"/>
      <c r="EY11" s="578" t="n"/>
      <c r="EZ11" s="578" t="n"/>
      <c r="FA11" s="578" t="n"/>
      <c r="FB11" s="578" t="n"/>
      <c r="FC11" s="578" t="n"/>
      <c r="FD11" s="578" t="n"/>
      <c r="FE11" s="578" t="n"/>
      <c r="FF11" s="578" t="n"/>
      <c r="FG11" s="578" t="n"/>
      <c r="FH11" s="578" t="n"/>
      <c r="FI11" s="578" t="n"/>
      <c r="FJ11" s="578" t="n"/>
      <c r="FK11" s="578" t="n"/>
      <c r="FL11" s="578" t="n"/>
      <c r="FM11" s="578" t="n"/>
      <c r="FN11" s="578" t="n"/>
      <c r="FO11" s="578" t="n"/>
      <c r="FP11" s="578" t="n"/>
      <c r="FQ11" s="578" t="n"/>
      <c r="FR11" s="578" t="n"/>
    </row>
    <row customFormat="1" customHeight="1" hidden="1" ht="22" r="12" s="55">
      <c r="A12" s="579" t="n"/>
      <c r="B12" s="580" t="inlineStr">
        <is>
          <t>Coût unitaire</t>
        </is>
      </c>
      <c r="C12" s="2486" t="inlineStr">
        <is>
          <t>MB6</t>
        </is>
      </c>
      <c r="D12" s="57" t="n"/>
      <c r="E12" s="3385" t="n"/>
      <c r="F12" s="590" t="n"/>
      <c r="G12" s="3385" t="n"/>
      <c r="H12" s="582" t="n"/>
      <c r="I12" s="576" t="n"/>
      <c r="J12" s="57" t="n"/>
      <c r="K12" s="3385" t="n"/>
      <c r="L12" s="590" t="n"/>
      <c r="M12" s="3385" t="n"/>
      <c r="N12" s="582" t="n"/>
      <c r="O12" s="3385" t="n"/>
      <c r="P12" s="57" t="n"/>
      <c r="Q12" s="3385" t="n"/>
      <c r="R12" s="590" t="n"/>
      <c r="S12" s="3385" t="n"/>
      <c r="T12" s="582" t="n"/>
      <c r="U12" s="1066" t="n"/>
      <c r="V12" s="57" t="n"/>
      <c r="W12" s="3385" t="n"/>
      <c r="X12" s="3385" t="n"/>
      <c r="Y12" s="590" t="n"/>
      <c r="Z12" s="3385" t="n"/>
      <c r="AA12" s="3385" t="n"/>
      <c r="AB12" s="582" t="n"/>
      <c r="AC12" s="1066" t="n"/>
      <c r="AD12" s="57" t="n"/>
      <c r="AE12" s="3385" t="n"/>
      <c r="AF12" s="3385" t="n"/>
      <c r="AG12" s="590" t="n"/>
      <c r="AH12" s="3385" t="n"/>
      <c r="AI12" s="3385" t="n"/>
      <c r="AJ12" s="582" t="n"/>
      <c r="AK12" s="1066" t="n"/>
      <c r="AL12" s="57" t="n"/>
      <c r="AM12" s="3385" t="n"/>
      <c r="AN12" s="3385" t="n"/>
      <c r="AO12" s="3385" t="n"/>
      <c r="AP12" s="590" t="n"/>
      <c r="AQ12" s="590" t="n"/>
      <c r="AR12" s="3385" t="n"/>
      <c r="AS12" s="582" t="n"/>
      <c r="AT12" s="3386" t="n"/>
      <c r="AU12" s="57" t="n"/>
      <c r="AV12" s="3385" t="n"/>
      <c r="AW12" s="3385" t="n"/>
      <c r="AX12" s="590" t="n"/>
      <c r="AY12" s="590" t="n"/>
      <c r="AZ12" s="3385" t="n"/>
      <c r="BA12" s="582" t="n"/>
      <c r="BB12" s="1066" t="n"/>
      <c r="BC12" s="57" t="n"/>
      <c r="BD12" s="3385" t="n"/>
      <c r="BE12" s="3385" t="n"/>
      <c r="BF12" s="590" t="n"/>
      <c r="BG12" s="590" t="n"/>
      <c r="BH12" s="3385" t="n"/>
      <c r="BI12" s="582" t="n"/>
      <c r="BJ12" s="1066" t="n"/>
      <c r="BK12" s="57" t="n"/>
      <c r="BL12" s="3385" t="n"/>
      <c r="BM12" s="3385" t="n"/>
      <c r="BN12" s="3385" t="n"/>
      <c r="BO12" s="590" t="n"/>
      <c r="BP12" s="590" t="n"/>
      <c r="BQ12" s="3385" t="n"/>
      <c r="BR12" s="582" t="n"/>
      <c r="BS12" s="1066" t="n"/>
      <c r="BT12" s="22" t="n"/>
      <c r="BU12" s="2975" t="n"/>
      <c r="BV12" s="2975" t="n"/>
      <c r="BW12" s="541" t="n"/>
      <c r="BX12" s="541" t="n"/>
      <c r="BY12" s="2975" t="n"/>
      <c r="BZ12" s="441" t="n"/>
      <c r="CA12" s="1031" t="n"/>
      <c r="CB12" s="22" t="n"/>
      <c r="CC12" s="2975" t="n"/>
      <c r="CD12" s="2975" t="n"/>
      <c r="CE12" s="541" t="n"/>
      <c r="CF12" s="541" t="n"/>
      <c r="CG12" s="2975" t="n"/>
      <c r="CH12" s="441" t="n"/>
      <c r="CI12" s="1031" t="n"/>
      <c r="CJ12" s="22" t="n"/>
      <c r="CK12" s="3385" t="n"/>
      <c r="CL12" s="3385" t="n"/>
      <c r="CM12" s="590" t="n"/>
      <c r="CN12" s="590" t="n"/>
      <c r="CO12" s="3385" t="n"/>
      <c r="CP12" s="582" t="n"/>
      <c r="CQ12" s="1066" t="n"/>
      <c r="CR12" s="3374">
        <f>+SUMIF($D$5:$CQ$5,CJ$5,$D12:$CQ12)</f>
        <v/>
      </c>
      <c r="CS12" s="2891">
        <f>+CS13/CS11</f>
        <v/>
      </c>
      <c r="CT12" s="2891">
        <f>+SUMIF($D$5:$CP$5,CT$5,$D12:$CP12)+SUMIF($D$5:$BI$5,CR$5,$D12:$BI12)</f>
        <v/>
      </c>
      <c r="CU12" s="590">
        <f>+CR12-CS12</f>
        <v/>
      </c>
      <c r="CV12" s="590">
        <f>+CR12-CT12</f>
        <v/>
      </c>
      <c r="CW12" s="590">
        <f>+SUMIF($D$5:$CQ$5,#REF!,$D12:$CQ12)</f>
        <v/>
      </c>
      <c r="CX12" s="576">
        <f>IFERROR(CR12/CW12-1, "-")</f>
        <v/>
      </c>
      <c r="CY12" s="1711" t="n"/>
      <c r="CZ12" s="3385" t="n"/>
      <c r="DA12" s="3385" t="n"/>
      <c r="DB12" s="3385" t="n"/>
      <c r="DC12" s="3385" t="n"/>
      <c r="DD12" s="3385" t="n"/>
      <c r="DE12" s="590" t="n"/>
      <c r="DF12" s="590" t="n"/>
      <c r="DG12" s="590" t="n"/>
      <c r="DH12" s="590" t="n"/>
      <c r="DI12" s="3371" t="n"/>
      <c r="DJ12" s="3041">
        <f>SUM(D12,J12,P12,V12,AD12,AL12,AU12,BC12,BK12,BT12,CB12,CJ12)-CR12</f>
        <v/>
      </c>
      <c r="DK12" s="3041">
        <f>SUM(E12,K12,Q12,W12,AE12,AM12,AV12,BD12,BL12,BU12,CC12,CK12)-CS12</f>
        <v/>
      </c>
      <c r="DL12" s="3041">
        <f>SUM(G12,M12,S12,AA12,AI12,AR12,AZ12,BH12,BQ12,BY12,CG12,CO12)-CW12</f>
        <v/>
      </c>
      <c r="DM12" s="3041">
        <f>SUM(D12,J12,P12,V12,AD12,AL12,AU12,BC12,,BN12,BV12,CD12,CL12)-CT12</f>
        <v/>
      </c>
      <c r="DN12" s="2299" t="n"/>
      <c r="DO12" s="2299" t="n"/>
      <c r="DP12" s="2299" t="n"/>
      <c r="DX12" s="2878">
        <f>(CS12-CZ12)*10^6</f>
        <v/>
      </c>
      <c r="DY12" s="2878">
        <f>(CT12-DC12)*10^6</f>
        <v/>
      </c>
      <c r="DZ12" s="2878">
        <f>(CW12-DD12)*10^6</f>
        <v/>
      </c>
      <c r="EF12" s="578" t="n"/>
      <c r="EG12" s="578" t="n"/>
      <c r="EH12" s="578" t="n"/>
      <c r="EI12" s="578" t="n"/>
      <c r="EJ12" s="578" t="n"/>
      <c r="EK12" s="578" t="n"/>
      <c r="EL12" s="578" t="n"/>
      <c r="EM12" s="578" t="n"/>
      <c r="EN12" s="578" t="n"/>
      <c r="EO12" s="578" t="n"/>
      <c r="EP12" s="578" t="n"/>
      <c r="EQ12" s="578" t="n"/>
      <c r="ER12" s="578" t="n"/>
      <c r="ES12" s="578" t="n"/>
      <c r="ET12" s="578" t="n"/>
      <c r="EU12" s="578" t="n"/>
      <c r="EV12" s="578" t="n"/>
      <c r="EW12" s="578" t="n"/>
      <c r="EX12" s="578" t="n"/>
      <c r="EY12" s="578" t="n"/>
      <c r="EZ12" s="578" t="n"/>
      <c r="FA12" s="578" t="n"/>
      <c r="FB12" s="578" t="n"/>
      <c r="FC12" s="578" t="n"/>
      <c r="FD12" s="578" t="n"/>
      <c r="FE12" s="578" t="n"/>
      <c r="FF12" s="578" t="n"/>
      <c r="FG12" s="578" t="n"/>
      <c r="FH12" s="578" t="n"/>
      <c r="FI12" s="578" t="n"/>
      <c r="FJ12" s="578" t="n"/>
      <c r="FK12" s="578" t="n"/>
      <c r="FL12" s="578" t="n"/>
      <c r="FM12" s="578" t="n"/>
      <c r="FN12" s="578" t="n"/>
      <c r="FO12" s="578" t="n"/>
      <c r="FP12" s="578" t="n"/>
      <c r="FQ12" s="578" t="n"/>
      <c r="FR12" s="578" t="n"/>
    </row>
    <row customFormat="1" customHeight="1" hidden="1" ht="22" r="13" s="55">
      <c r="A13" s="583" t="n"/>
      <c r="B13" s="584" t="inlineStr">
        <is>
          <t>Transit Sortant International depuis les concurents</t>
        </is>
      </c>
      <c r="C13" s="2486" t="inlineStr">
        <is>
          <t>MB7</t>
        </is>
      </c>
      <c r="D13" s="3387" t="n"/>
      <c r="E13" s="3388" t="n"/>
      <c r="F13" s="3389" t="n"/>
      <c r="G13" s="3388" t="n"/>
      <c r="H13" s="586" t="n"/>
      <c r="I13" s="587" t="n"/>
      <c r="J13" s="3387" t="n"/>
      <c r="K13" s="3388" t="n"/>
      <c r="L13" s="3389" t="n"/>
      <c r="M13" s="3388" t="n"/>
      <c r="N13" s="586" t="n"/>
      <c r="O13" s="3388" t="n"/>
      <c r="P13" s="3387" t="n"/>
      <c r="Q13" s="3388" t="n"/>
      <c r="R13" s="3389" t="n"/>
      <c r="S13" s="3388" t="n"/>
      <c r="T13" s="586" t="n"/>
      <c r="U13" s="1067" t="n"/>
      <c r="V13" s="3387" t="n"/>
      <c r="W13" s="3388" t="n"/>
      <c r="X13" s="3388" t="n"/>
      <c r="Y13" s="3389" t="n"/>
      <c r="Z13" s="3388" t="n"/>
      <c r="AA13" s="3388" t="n"/>
      <c r="AB13" s="586" t="n"/>
      <c r="AC13" s="1067" t="n"/>
      <c r="AD13" s="3387" t="n"/>
      <c r="AE13" s="3388" t="n"/>
      <c r="AF13" s="3388" t="n"/>
      <c r="AG13" s="3389" t="n"/>
      <c r="AH13" s="3388" t="n"/>
      <c r="AI13" s="3388" t="n"/>
      <c r="AJ13" s="586" t="n"/>
      <c r="AK13" s="1067" t="n"/>
      <c r="AL13" s="3387" t="n"/>
      <c r="AM13" s="3388" t="n"/>
      <c r="AN13" s="3388" t="n"/>
      <c r="AO13" s="3388" t="n"/>
      <c r="AP13" s="3389" t="n"/>
      <c r="AQ13" s="3389" t="n"/>
      <c r="AR13" s="3388" t="n"/>
      <c r="AS13" s="586" t="n"/>
      <c r="AT13" s="3390" t="n"/>
      <c r="AU13" s="3387" t="n"/>
      <c r="AV13" s="3388" t="n"/>
      <c r="AW13" s="3388" t="n"/>
      <c r="AX13" s="3389" t="n"/>
      <c r="AY13" s="3389" t="n"/>
      <c r="AZ13" s="3388" t="n"/>
      <c r="BA13" s="586" t="n"/>
      <c r="BB13" s="1067" t="n"/>
      <c r="BC13" s="3387" t="n"/>
      <c r="BD13" s="3388" t="n"/>
      <c r="BE13" s="3388" t="n"/>
      <c r="BF13" s="3389" t="n"/>
      <c r="BG13" s="3389" t="n"/>
      <c r="BH13" s="3388" t="n"/>
      <c r="BI13" s="586" t="n"/>
      <c r="BJ13" s="1067" t="n"/>
      <c r="BK13" s="3387" t="n"/>
      <c r="BL13" s="3388" t="n"/>
      <c r="BM13" s="3388" t="n"/>
      <c r="BN13" s="3388" t="n"/>
      <c r="BO13" s="3389" t="n"/>
      <c r="BP13" s="3389" t="n"/>
      <c r="BQ13" s="3388" t="n"/>
      <c r="BR13" s="586" t="n"/>
      <c r="BS13" s="1067" t="n"/>
      <c r="BT13" s="3391" t="n"/>
      <c r="BU13" s="3174" t="n"/>
      <c r="BV13" s="3174" t="n"/>
      <c r="BW13" s="3392" t="n"/>
      <c r="BX13" s="3392" t="n"/>
      <c r="BY13" s="3174" t="n"/>
      <c r="BZ13" s="554" t="n"/>
      <c r="CA13" s="1068" t="n"/>
      <c r="CB13" s="3391" t="n"/>
      <c r="CC13" s="3174" t="n"/>
      <c r="CD13" s="3174" t="n"/>
      <c r="CE13" s="3392" t="n"/>
      <c r="CF13" s="3392" t="n"/>
      <c r="CG13" s="3174" t="n"/>
      <c r="CH13" s="554" t="n"/>
      <c r="CI13" s="1068" t="n"/>
      <c r="CJ13" s="3391" t="n"/>
      <c r="CK13" s="3388" t="n"/>
      <c r="CL13" s="3388" t="n"/>
      <c r="CM13" s="3389" t="n"/>
      <c r="CN13" s="3389" t="n"/>
      <c r="CO13" s="3388" t="n"/>
      <c r="CP13" s="586" t="n"/>
      <c r="CQ13" s="1067" t="n"/>
      <c r="CR13" s="3376">
        <f>+SUMIF($D$5:$CQ$5,CJ$5,$D13:$CQ13)</f>
        <v/>
      </c>
      <c r="CS13" s="3375">
        <f>+SUMIF($D$5:$CQ$5,CS$5,$D13:$CQ13)</f>
        <v/>
      </c>
      <c r="CT13" s="3375">
        <f>+SUMIF($D$5:$CP$5,CT$5,$D13:$CP13)+SUMIF($D$5:$BI$5,CR$5,$D13:$BI13)</f>
        <v/>
      </c>
      <c r="CU13" s="3389">
        <f>+CR13-CS13</f>
        <v/>
      </c>
      <c r="CV13" s="3389">
        <f>+CR13-CT13</f>
        <v/>
      </c>
      <c r="CW13" s="3389">
        <f>+SUMIF($D$5:$CQ$5,#REF!,$D13:$CQ13)</f>
        <v/>
      </c>
      <c r="CX13" s="587">
        <f>IFERROR(CR13/CW13-1, "-")</f>
        <v/>
      </c>
      <c r="CY13" s="1711" t="n"/>
      <c r="CZ13" s="3388" t="n"/>
      <c r="DA13" s="3388" t="n"/>
      <c r="DB13" s="3388" t="n"/>
      <c r="DC13" s="3388" t="n"/>
      <c r="DD13" s="3388" t="n"/>
      <c r="DE13" s="3393" t="n"/>
      <c r="DF13" s="3393" t="n"/>
      <c r="DG13" s="3393" t="n"/>
      <c r="DH13" s="3393" t="n"/>
      <c r="DI13" s="3371" t="n"/>
      <c r="DJ13" s="3041">
        <f>SUM(D13,J13,P13,V13,AD13,AL13,AU13,BC13,BK13,BT13,CB13,CJ13)-CR13</f>
        <v/>
      </c>
      <c r="DK13" s="3041">
        <f>SUM(E13,K13,Q13,W13,AE13,AM13,AV13,BD13,BL13,BU13,CC13,CK13)-CS13</f>
        <v/>
      </c>
      <c r="DL13" s="3041">
        <f>SUM(G13,M13,S13,AA13,AI13,AR13,AZ13,BH13,BQ13,BY13,CG13,CO13)-CW13</f>
        <v/>
      </c>
      <c r="DM13" s="3041">
        <f>SUM(D13,J13,P13,V13,AD13,AL13,AU13,BC13,,BN13,BV13,CD13,CL13)-CT13</f>
        <v/>
      </c>
      <c r="DN13" s="2299" t="n"/>
      <c r="DO13" s="2299" t="n"/>
      <c r="DP13" s="2299" t="n"/>
      <c r="DX13" s="2878">
        <f>(CS13-CZ13)*10^6</f>
        <v/>
      </c>
      <c r="DY13" s="2878">
        <f>(CT13-DC13)*10^6</f>
        <v/>
      </c>
      <c r="DZ13" s="2878">
        <f>(CW13-DD13)*10^6</f>
        <v/>
      </c>
      <c r="EF13" s="578" t="n"/>
      <c r="EG13" s="578" t="n"/>
      <c r="EH13" s="578" t="n"/>
      <c r="EI13" s="578" t="n"/>
      <c r="EJ13" s="578" t="n"/>
      <c r="EK13" s="578" t="n"/>
      <c r="EL13" s="578" t="n"/>
      <c r="EM13" s="578" t="n"/>
      <c r="EN13" s="578" t="n"/>
      <c r="EO13" s="578" t="n"/>
      <c r="EP13" s="578" t="n"/>
      <c r="EQ13" s="578" t="n"/>
      <c r="ER13" s="578" t="n"/>
      <c r="ES13" s="578" t="n"/>
      <c r="ET13" s="578" t="n"/>
      <c r="EU13" s="578" t="n"/>
      <c r="EV13" s="578" t="n"/>
      <c r="EW13" s="578" t="n"/>
      <c r="EX13" s="578" t="n"/>
      <c r="EY13" s="578" t="n"/>
      <c r="EZ13" s="578" t="n"/>
      <c r="FA13" s="578" t="n"/>
      <c r="FB13" s="578" t="n"/>
      <c r="FC13" s="578" t="n"/>
      <c r="FD13" s="578" t="n"/>
      <c r="FE13" s="578" t="n"/>
      <c r="FF13" s="578" t="n"/>
      <c r="FG13" s="578" t="n"/>
      <c r="FH13" s="578" t="n"/>
      <c r="FI13" s="578" t="n"/>
      <c r="FJ13" s="578" t="n"/>
      <c r="FK13" s="578" t="n"/>
      <c r="FL13" s="578" t="n"/>
      <c r="FM13" s="578" t="n"/>
      <c r="FN13" s="578" t="n"/>
      <c r="FO13" s="578" t="n"/>
      <c r="FP13" s="578" t="n"/>
      <c r="FQ13" s="578" t="n"/>
      <c r="FR13" s="578" t="n"/>
    </row>
    <row customHeight="1" hidden="1" ht="22" r="14" s="3">
      <c r="A14" s="138" t="n"/>
      <c r="B14" s="139" t="inlineStr">
        <is>
          <t>Trafic (mn)</t>
        </is>
      </c>
      <c r="C14" s="2486" t="inlineStr">
        <is>
          <t>MB8</t>
        </is>
      </c>
      <c r="D14" s="3372" t="n"/>
      <c r="E14" s="3146" t="n"/>
      <c r="F14" s="3146" t="n"/>
      <c r="G14" s="3146" t="n"/>
      <c r="H14" s="555" t="n"/>
      <c r="I14" s="754" t="n"/>
      <c r="J14" s="3372" t="n"/>
      <c r="K14" s="3146" t="n"/>
      <c r="L14" s="3146" t="n"/>
      <c r="M14" s="3146" t="n"/>
      <c r="N14" s="555" t="n"/>
      <c r="O14" s="3145" t="n"/>
      <c r="P14" s="3372" t="n"/>
      <c r="Q14" s="3146" t="n"/>
      <c r="R14" s="3146" t="n"/>
      <c r="S14" s="3146" t="n"/>
      <c r="T14" s="555" t="n"/>
      <c r="U14" s="1032" t="n"/>
      <c r="V14" s="3372" t="n"/>
      <c r="W14" s="3146" t="n"/>
      <c r="X14" s="3146" t="n"/>
      <c r="Y14" s="3146" t="n"/>
      <c r="Z14" s="3145" t="n"/>
      <c r="AA14" s="3146" t="n"/>
      <c r="AB14" s="555" t="n"/>
      <c r="AC14" s="1032" t="n"/>
      <c r="AD14" s="3372" t="n"/>
      <c r="AE14" s="3146" t="n"/>
      <c r="AF14" s="3146" t="n"/>
      <c r="AG14" s="3146" t="n"/>
      <c r="AH14" s="3145" t="n"/>
      <c r="AI14" s="3146" t="n"/>
      <c r="AJ14" s="555" t="n"/>
      <c r="AK14" s="1032" t="n"/>
      <c r="AL14" s="3372" t="n"/>
      <c r="AM14" s="3146" t="n"/>
      <c r="AN14" s="3146" t="n"/>
      <c r="AO14" s="3146" t="n"/>
      <c r="AP14" s="3146" t="n"/>
      <c r="AQ14" s="3146" t="n"/>
      <c r="AR14" s="3146" t="n"/>
      <c r="AS14" s="555" t="n"/>
      <c r="AT14" s="3147" t="n"/>
      <c r="AU14" s="3372" t="n"/>
      <c r="AV14" s="3146" t="n"/>
      <c r="AW14" s="3146" t="n"/>
      <c r="AX14" s="3146" t="n"/>
      <c r="AY14" s="3146" t="n"/>
      <c r="AZ14" s="3146" t="n"/>
      <c r="BA14" s="555" t="n"/>
      <c r="BB14" s="1032" t="n"/>
      <c r="BC14" s="3372" t="n"/>
      <c r="BD14" s="3146" t="n"/>
      <c r="BE14" s="3146" t="n"/>
      <c r="BF14" s="3146" t="n"/>
      <c r="BG14" s="3146" t="n"/>
      <c r="BH14" s="3146" t="n"/>
      <c r="BI14" s="555" t="n"/>
      <c r="BJ14" s="1032" t="n"/>
      <c r="BK14" s="3372" t="n"/>
      <c r="BL14" s="3146" t="n"/>
      <c r="BM14" s="3146" t="n"/>
      <c r="BN14" s="3146" t="n"/>
      <c r="BO14" s="3146" t="n"/>
      <c r="BP14" s="3146" t="n"/>
      <c r="BQ14" s="3146" t="n"/>
      <c r="BR14" s="555" t="n"/>
      <c r="BS14" s="1032" t="n"/>
      <c r="BT14" s="3372" t="n"/>
      <c r="BU14" s="3146" t="n"/>
      <c r="BV14" s="3146" t="n"/>
      <c r="BW14" s="3146" t="n"/>
      <c r="BX14" s="3146" t="n"/>
      <c r="BY14" s="3146" t="n"/>
      <c r="BZ14" s="555" t="n"/>
      <c r="CA14" s="1032" t="n"/>
      <c r="CB14" s="3372" t="n"/>
      <c r="CC14" s="3146" t="n"/>
      <c r="CD14" s="3146" t="n"/>
      <c r="CE14" s="3146" t="n"/>
      <c r="CF14" s="3146" t="n"/>
      <c r="CG14" s="3146" t="n"/>
      <c r="CH14" s="555" t="n"/>
      <c r="CI14" s="1032" t="n"/>
      <c r="CJ14" s="3372" t="n"/>
      <c r="CK14" s="3146" t="n"/>
      <c r="CL14" s="3146" t="n"/>
      <c r="CM14" s="3146" t="n"/>
      <c r="CN14" s="3146" t="n"/>
      <c r="CO14" s="3146" t="n"/>
      <c r="CP14" s="555" t="n"/>
      <c r="CQ14" s="1031" t="n"/>
      <c r="CR14" s="3373">
        <f>+SUMIF($D$5:$CQ$5,CJ$5,$D14:$CQ14)</f>
        <v/>
      </c>
      <c r="CS14" s="3146" t="n"/>
      <c r="CT14" s="3146">
        <f>+SUMIF($D$5:$CP$5,CT$5,$D14:$CP14)+SUMIF($D$5:$BI$5,CR$5,$D14:$BI14)</f>
        <v/>
      </c>
      <c r="CU14" s="3146">
        <f>+CR14-CS14</f>
        <v/>
      </c>
      <c r="CV14" s="3146">
        <f>+CR14-CT14</f>
        <v/>
      </c>
      <c r="CW14" s="3146">
        <f>+SUMIF($D$5:$CQ$5,#REF!,$D14:$CQ14)</f>
        <v/>
      </c>
      <c r="CX14" s="754">
        <f>IFERROR(CR14/CW14-1, "-")</f>
        <v/>
      </c>
      <c r="CY14" s="1711" t="n"/>
      <c r="CZ14" s="3146" t="n"/>
      <c r="DA14" s="3146" t="n"/>
      <c r="DB14" s="3146" t="n"/>
      <c r="DC14" s="3146" t="n"/>
      <c r="DD14" s="3146" t="n"/>
      <c r="DE14" s="2494" t="n"/>
      <c r="DF14" s="2494" t="n"/>
      <c r="DG14" s="2494" t="n"/>
      <c r="DH14" s="2494" t="n"/>
      <c r="DI14" s="3371" t="n"/>
      <c r="DJ14" s="3041">
        <f>SUM(D14,J14,P14,V14,AD14,AL14,AU14,BC14,BK14,BT14,CB14,CJ14)-CR14</f>
        <v/>
      </c>
      <c r="DK14" s="3041">
        <f>SUM(E14,K14,Q14,W14,AE14,AM14,AV14,BD14,BL14,BU14,CC14,CK14)-CS14</f>
        <v/>
      </c>
      <c r="DL14" s="3041">
        <f>SUM(G14,M14,S14,AA14,AI14,AR14,AZ14,BH14,BQ14,BY14,CG14,CO14)-CW14</f>
        <v/>
      </c>
      <c r="DM14" s="3041">
        <f>SUM(D14,J14,P14,V14,AD14,AL14,AU14,BC14,,BN14,BV14,CD14,CL14)-CT14</f>
        <v/>
      </c>
      <c r="DX14" s="2878">
        <f>(CS14-CZ14)*10^6</f>
        <v/>
      </c>
      <c r="DY14" s="2878">
        <f>(CT14-DC14)*10^6</f>
        <v/>
      </c>
      <c r="DZ14" s="2878">
        <f>(CW14-DD14)*10^6</f>
        <v/>
      </c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</row>
    <row customHeight="1" hidden="1" ht="22" r="15" s="3">
      <c r="A15" s="140" t="n"/>
      <c r="B15" s="141" t="inlineStr">
        <is>
          <t>Coût unitaire</t>
        </is>
      </c>
      <c r="C15" s="2486" t="inlineStr">
        <is>
          <t>MB9</t>
        </is>
      </c>
      <c r="D15" s="2891" t="n"/>
      <c r="E15" s="2891" t="n"/>
      <c r="F15" s="2891" t="n"/>
      <c r="G15" s="2891" t="n"/>
      <c r="H15" s="441" t="n"/>
      <c r="I15" s="37" t="n"/>
      <c r="J15" s="2891" t="n"/>
      <c r="K15" s="2891" t="n"/>
      <c r="L15" s="2891" t="n"/>
      <c r="M15" s="2891" t="n"/>
      <c r="N15" s="441" t="n"/>
      <c r="O15" s="2975" t="n"/>
      <c r="P15" s="2891" t="n"/>
      <c r="Q15" s="2891" t="n"/>
      <c r="R15" s="2891" t="n"/>
      <c r="S15" s="2891" t="n"/>
      <c r="T15" s="441" t="n"/>
      <c r="U15" s="1031" t="n"/>
      <c r="V15" s="2891" t="n"/>
      <c r="W15" s="2891" t="n"/>
      <c r="X15" s="2891" t="n"/>
      <c r="Y15" s="2891" t="n"/>
      <c r="Z15" s="2975" t="n"/>
      <c r="AA15" s="2891" t="n"/>
      <c r="AB15" s="441" t="n"/>
      <c r="AC15" s="1031" t="n"/>
      <c r="AD15" s="2891" t="n"/>
      <c r="AE15" s="2891" t="n"/>
      <c r="AF15" s="2891" t="n"/>
      <c r="AG15" s="2891" t="n"/>
      <c r="AH15" s="2975" t="n"/>
      <c r="AI15" s="2891" t="n"/>
      <c r="AJ15" s="441" t="n"/>
      <c r="AK15" s="1031" t="n"/>
      <c r="AL15" s="2891" t="n"/>
      <c r="AM15" s="2891" t="n"/>
      <c r="AN15" s="2891" t="n"/>
      <c r="AO15" s="2891" t="n"/>
      <c r="AP15" s="2891" t="n"/>
      <c r="AQ15" s="2891" t="n"/>
      <c r="AR15" s="2891" t="n"/>
      <c r="AS15" s="441" t="n"/>
      <c r="AT15" s="3058" t="n"/>
      <c r="AU15" s="2891" t="n"/>
      <c r="AV15" s="2891" t="n"/>
      <c r="AW15" s="2891" t="n"/>
      <c r="AX15" s="2891" t="n"/>
      <c r="AY15" s="2891" t="n"/>
      <c r="AZ15" s="2891" t="n"/>
      <c r="BA15" s="441" t="n"/>
      <c r="BB15" s="1031" t="n"/>
      <c r="BC15" s="2891" t="n"/>
      <c r="BD15" s="2891" t="n"/>
      <c r="BE15" s="2891" t="n"/>
      <c r="BF15" s="2891" t="n"/>
      <c r="BG15" s="2891" t="n"/>
      <c r="BH15" s="2891" t="n"/>
      <c r="BI15" s="441" t="n"/>
      <c r="BJ15" s="1031" t="n"/>
      <c r="BK15" s="2891" t="n"/>
      <c r="BL15" s="2891" t="n"/>
      <c r="BM15" s="2891" t="n"/>
      <c r="BN15" s="2891" t="n"/>
      <c r="BO15" s="2891" t="n"/>
      <c r="BP15" s="2891" t="n"/>
      <c r="BQ15" s="2891" t="n"/>
      <c r="BR15" s="441" t="n"/>
      <c r="BS15" s="1031" t="n"/>
      <c r="BT15" s="2891" t="n"/>
      <c r="BU15" s="2891" t="n"/>
      <c r="BV15" s="2891" t="n"/>
      <c r="BW15" s="2891" t="n"/>
      <c r="BX15" s="2891" t="n"/>
      <c r="BY15" s="2891" t="n"/>
      <c r="BZ15" s="441" t="n"/>
      <c r="CA15" s="1031" t="n"/>
      <c r="CB15" s="2891" t="n"/>
      <c r="CC15" s="2891" t="n"/>
      <c r="CD15" s="2891" t="n"/>
      <c r="CE15" s="2891" t="n"/>
      <c r="CF15" s="2891" t="n"/>
      <c r="CG15" s="2891" t="n"/>
      <c r="CH15" s="441" t="n"/>
      <c r="CI15" s="1031" t="n"/>
      <c r="CJ15" s="2891" t="n"/>
      <c r="CK15" s="2891" t="n"/>
      <c r="CL15" s="2891" t="n"/>
      <c r="CM15" s="2891" t="n"/>
      <c r="CN15" s="2891" t="n"/>
      <c r="CO15" s="2891" t="n"/>
      <c r="CP15" s="441" t="n"/>
      <c r="CQ15" s="1031" t="n"/>
      <c r="CR15" s="3374">
        <f>+SUMIF($D$5:$CQ$5,CJ$5,$D15:$CQ15)</f>
        <v/>
      </c>
      <c r="CS15" s="2891" t="n"/>
      <c r="CT15" s="2891">
        <f>+SUMIF($D$5:$CP$5,CT$5,$D15:$CP15)+SUMIF($D$5:$BI$5,CR$5,$D15:$BI15)</f>
        <v/>
      </c>
      <c r="CU15" s="2891">
        <f>+CR15-CS15</f>
        <v/>
      </c>
      <c r="CV15" s="2891">
        <f>+CR15-CT15</f>
        <v/>
      </c>
      <c r="CW15" s="2891">
        <f>+SUMIF($D$5:$CQ$5,#REF!,$D15:$CQ15)</f>
        <v/>
      </c>
      <c r="CX15" s="37">
        <f>IFERROR(CR15/CW15-1, "-")</f>
        <v/>
      </c>
      <c r="CY15" s="1711" t="n"/>
      <c r="CZ15" s="2891" t="n"/>
      <c r="DA15" s="2891" t="n"/>
      <c r="DB15" s="2891" t="n"/>
      <c r="DC15" s="2891" t="n"/>
      <c r="DD15" s="2891" t="n"/>
      <c r="DE15" s="37">
        <f>CZ15/DD15-1</f>
        <v/>
      </c>
      <c r="DF15" s="37">
        <f>DA15/DD15-1</f>
        <v/>
      </c>
      <c r="DG15" s="37">
        <f>DB15/DD15-1</f>
        <v/>
      </c>
      <c r="DH15" s="37">
        <f>DC15/DD15-1</f>
        <v/>
      </c>
      <c r="DI15" s="3371" t="n"/>
      <c r="DJ15" s="3041">
        <f>SUM(D15,J15,P15,V15,AD15,AL15,AU15,BC15,BK15,BT15,CB15,CJ15)-CR15</f>
        <v/>
      </c>
      <c r="DK15" s="3041">
        <f>SUM(E15,K15,Q15,W15,AE15,AM15,AV15,BD15,BL15,BU15,CC15,CK15)-CS15</f>
        <v/>
      </c>
      <c r="DL15" s="3041">
        <f>SUM(G15,M15,S15,AA15,AI15,AR15,AZ15,BH15,BQ15,BY15,CG15,CO15)-CW15</f>
        <v/>
      </c>
      <c r="DM15" s="3041">
        <f>SUM(D15,J15,P15,V15,AD15,AL15,AU15,BC15,,BN15,BV15,CD15,CL15)-CT15</f>
        <v/>
      </c>
      <c r="DX15" s="2878">
        <f>(CS15-CZ15)*10^6</f>
        <v/>
      </c>
      <c r="DY15" s="2878">
        <f>(CT15-DC15)*10^6</f>
        <v/>
      </c>
      <c r="DZ15" s="2878">
        <f>(CW15-DD15)*10^6</f>
        <v/>
      </c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</row>
    <row customHeight="1" hidden="1" ht="22" r="16" s="3">
      <c r="A16" s="155" t="n"/>
      <c r="B16" s="156" t="inlineStr">
        <is>
          <t>Opérateur national MTN</t>
        </is>
      </c>
      <c r="C16" s="2486" t="inlineStr">
        <is>
          <t>MB10</t>
        </is>
      </c>
      <c r="D16" s="3394" t="n"/>
      <c r="E16" s="3375" t="n"/>
      <c r="F16" s="3375" t="n"/>
      <c r="G16" s="3375" t="n"/>
      <c r="H16" s="554" t="n"/>
      <c r="I16" s="198" t="n"/>
      <c r="J16" s="3394" t="n"/>
      <c r="K16" s="3375" t="n"/>
      <c r="L16" s="3375" t="n"/>
      <c r="M16" s="3375" t="n"/>
      <c r="N16" s="554" t="n"/>
      <c r="O16" s="3174" t="n"/>
      <c r="P16" s="3394" t="n"/>
      <c r="Q16" s="3375" t="n"/>
      <c r="R16" s="3375" t="n"/>
      <c r="S16" s="3375" t="n"/>
      <c r="T16" s="554" t="n"/>
      <c r="U16" s="1068" t="n"/>
      <c r="V16" s="3394" t="n"/>
      <c r="W16" s="3375" t="n"/>
      <c r="X16" s="3375" t="n"/>
      <c r="Y16" s="3375" t="n"/>
      <c r="Z16" s="3174" t="n"/>
      <c r="AA16" s="3375" t="n"/>
      <c r="AB16" s="554" t="n"/>
      <c r="AC16" s="1068" t="n"/>
      <c r="AD16" s="3394" t="n"/>
      <c r="AE16" s="3375" t="n"/>
      <c r="AF16" s="3375" t="n"/>
      <c r="AG16" s="3375" t="n"/>
      <c r="AH16" s="3174" t="n"/>
      <c r="AI16" s="3375" t="n"/>
      <c r="AJ16" s="554" t="n"/>
      <c r="AK16" s="1068" t="n"/>
      <c r="AL16" s="3394" t="n"/>
      <c r="AM16" s="3375" t="n"/>
      <c r="AN16" s="3375" t="n"/>
      <c r="AO16" s="3375" t="n"/>
      <c r="AP16" s="3375" t="n"/>
      <c r="AQ16" s="3375" t="n"/>
      <c r="AR16" s="3375" t="n"/>
      <c r="AS16" s="554" t="n"/>
      <c r="AT16" s="3336" t="n"/>
      <c r="AU16" s="3394" t="n"/>
      <c r="AV16" s="3375" t="n"/>
      <c r="AW16" s="3375" t="n"/>
      <c r="AX16" s="3375" t="n"/>
      <c r="AY16" s="3375" t="n"/>
      <c r="AZ16" s="3375" t="n"/>
      <c r="BA16" s="554" t="n"/>
      <c r="BB16" s="1068" t="n"/>
      <c r="BC16" s="3394" t="n"/>
      <c r="BD16" s="3375" t="n"/>
      <c r="BE16" s="3375" t="n"/>
      <c r="BF16" s="3375" t="n"/>
      <c r="BG16" s="3375" t="n"/>
      <c r="BH16" s="3375" t="n"/>
      <c r="BI16" s="554" t="n"/>
      <c r="BJ16" s="1068" t="n"/>
      <c r="BK16" s="3394" t="n"/>
      <c r="BL16" s="3375" t="n"/>
      <c r="BM16" s="3375" t="n"/>
      <c r="BN16" s="3375" t="n"/>
      <c r="BO16" s="3375" t="n"/>
      <c r="BP16" s="3375" t="n"/>
      <c r="BQ16" s="3375" t="n"/>
      <c r="BR16" s="554" t="n"/>
      <c r="BS16" s="1068" t="n"/>
      <c r="BT16" s="3375" t="n"/>
      <c r="BU16" s="3375" t="n"/>
      <c r="BV16" s="3375" t="n"/>
      <c r="BW16" s="3375" t="n"/>
      <c r="BX16" s="3375" t="n"/>
      <c r="BY16" s="3375" t="n"/>
      <c r="BZ16" s="554" t="n"/>
      <c r="CA16" s="1068" t="n"/>
      <c r="CB16" s="3375" t="n"/>
      <c r="CC16" s="3375" t="n"/>
      <c r="CD16" s="3375" t="n"/>
      <c r="CE16" s="3375" t="n"/>
      <c r="CF16" s="3375" t="n"/>
      <c r="CG16" s="3375" t="n"/>
      <c r="CH16" s="554" t="n"/>
      <c r="CI16" s="1068" t="n"/>
      <c r="CJ16" s="3375" t="n"/>
      <c r="CK16" s="3375" t="n"/>
      <c r="CL16" s="3375" t="n"/>
      <c r="CM16" s="3375" t="n"/>
      <c r="CN16" s="3375" t="n"/>
      <c r="CO16" s="3375" t="n"/>
      <c r="CP16" s="554" t="n"/>
      <c r="CQ16" s="1034" t="n"/>
      <c r="CR16" s="3376">
        <f>+SUMIF($D$5:$CQ$5,CJ$5,$D16:$CQ16)</f>
        <v/>
      </c>
      <c r="CS16" s="3375" t="n"/>
      <c r="CT16" s="3375">
        <f>+SUMIF($D$5:$CP$5,CT$5,$D16:$CP16)+SUMIF($D$5:$BI$5,CR$5,$D16:$BI16)</f>
        <v/>
      </c>
      <c r="CU16" s="3375">
        <f>+CR16-CS16</f>
        <v/>
      </c>
      <c r="CV16" s="3375">
        <f>+CR16-CT16</f>
        <v/>
      </c>
      <c r="CW16" s="3375">
        <f>+SUMIF($D$5:$CQ$5,#REF!,$D16:$CQ16)</f>
        <v/>
      </c>
      <c r="CX16" s="198">
        <f>IFERROR(CR16/CW16-1, "-")</f>
        <v/>
      </c>
      <c r="CY16" s="1711" t="n"/>
      <c r="CZ16" s="3375" t="n"/>
      <c r="DA16" s="3375" t="n"/>
      <c r="DB16" s="3375" t="n"/>
      <c r="DC16" s="3375" t="n"/>
      <c r="DD16" s="3375" t="n"/>
      <c r="DE16" s="258">
        <f>CZ16/DD16-1</f>
        <v/>
      </c>
      <c r="DF16" s="258">
        <f>DA16/DD16-1</f>
        <v/>
      </c>
      <c r="DG16" s="258">
        <f>DB16/DD16-1</f>
        <v/>
      </c>
      <c r="DH16" s="258">
        <f>DC16/DD16-1</f>
        <v/>
      </c>
      <c r="DI16" s="3371" t="n"/>
      <c r="DJ16" s="3041">
        <f>SUM(D16,J16,P16,V16,AD16,AL16,AU16,BC16,BK16,BT16,CB16,CJ16)-CR16</f>
        <v/>
      </c>
      <c r="DK16" s="3041">
        <f>SUM(E16,K16,Q16,W16,AE16,AM16,AV16,BD16,BL16,BU16,CC16,CK16)-CS16</f>
        <v/>
      </c>
      <c r="DL16" s="3041">
        <f>SUM(G16,M16,S16,AA16,AI16,AR16,AZ16,BH16,BQ16,BY16,CG16,CO16)-CW16</f>
        <v/>
      </c>
      <c r="DM16" s="3041">
        <f>SUM(D16,J16,P16,V16,AD16,AL16,AU16,BC16,,BN16,BV16,CD16,CL16)-CT16</f>
        <v/>
      </c>
      <c r="DX16" s="2878">
        <f>(CS16-CZ16)*10^6</f>
        <v/>
      </c>
      <c r="DY16" s="2878">
        <f>(CT16-DC16)*10^6</f>
        <v/>
      </c>
      <c r="DZ16" s="2878">
        <f>(CW16-DD16)*10^6</f>
        <v/>
      </c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</row>
    <row customHeight="1" hidden="1" ht="22" r="17" s="3">
      <c r="A17" s="138" t="n"/>
      <c r="B17" s="139" t="inlineStr">
        <is>
          <t>Trafic (mn)</t>
        </is>
      </c>
      <c r="C17" s="2486" t="inlineStr">
        <is>
          <t>MB11</t>
        </is>
      </c>
      <c r="D17" s="3381" t="n"/>
      <c r="E17" s="3146" t="n"/>
      <c r="F17" s="3382" t="n"/>
      <c r="G17" s="3146" t="n"/>
      <c r="H17" s="555" t="n"/>
      <c r="I17" s="754" t="n"/>
      <c r="J17" s="3381" t="n"/>
      <c r="K17" s="3146" t="n"/>
      <c r="L17" s="3382" t="n"/>
      <c r="M17" s="3146" t="n"/>
      <c r="N17" s="555" t="n"/>
      <c r="O17" s="3145" t="n"/>
      <c r="P17" s="3381" t="n"/>
      <c r="Q17" s="3146" t="n"/>
      <c r="R17" s="3382" t="n"/>
      <c r="S17" s="3146" t="n"/>
      <c r="T17" s="555" t="n"/>
      <c r="U17" s="1032" t="n"/>
      <c r="V17" s="3381" t="n"/>
      <c r="W17" s="3146" t="n"/>
      <c r="X17" s="3146" t="n"/>
      <c r="Y17" s="3382" t="n"/>
      <c r="Z17" s="3145" t="n"/>
      <c r="AA17" s="3146" t="n"/>
      <c r="AB17" s="555" t="n"/>
      <c r="AC17" s="1032" t="n"/>
      <c r="AD17" s="3381" t="n"/>
      <c r="AE17" s="3146" t="n"/>
      <c r="AF17" s="3146" t="n"/>
      <c r="AG17" s="3382" t="n"/>
      <c r="AH17" s="3145" t="n"/>
      <c r="AI17" s="3146" t="n"/>
      <c r="AJ17" s="555" t="n"/>
      <c r="AK17" s="1032" t="n"/>
      <c r="AL17" s="3381" t="n"/>
      <c r="AM17" s="3146" t="n"/>
      <c r="AN17" s="3146" t="n"/>
      <c r="AO17" s="3146" t="n"/>
      <c r="AP17" s="3382" t="n"/>
      <c r="AQ17" s="3382" t="n"/>
      <c r="AR17" s="3146" t="n"/>
      <c r="AS17" s="555" t="n"/>
      <c r="AT17" s="3147" t="n"/>
      <c r="AU17" s="3381" t="n"/>
      <c r="AV17" s="3146" t="n"/>
      <c r="AW17" s="3146" t="n"/>
      <c r="AX17" s="3382" t="n"/>
      <c r="AY17" s="3382" t="n"/>
      <c r="AZ17" s="3146" t="n"/>
      <c r="BA17" s="555" t="n"/>
      <c r="BB17" s="1032" t="n"/>
      <c r="BC17" s="3381" t="n"/>
      <c r="BD17" s="3146" t="n"/>
      <c r="BE17" s="3146" t="n"/>
      <c r="BF17" s="3382" t="n"/>
      <c r="BG17" s="3382" t="n"/>
      <c r="BH17" s="3146" t="n"/>
      <c r="BI17" s="555" t="n"/>
      <c r="BJ17" s="1032" t="n"/>
      <c r="BK17" s="3381" t="n"/>
      <c r="BL17" s="3146" t="n"/>
      <c r="BM17" s="3146" t="n"/>
      <c r="BN17" s="3146" t="n"/>
      <c r="BO17" s="3382" t="n"/>
      <c r="BP17" s="3382" t="n"/>
      <c r="BQ17" s="3146" t="n"/>
      <c r="BR17" s="555" t="n"/>
      <c r="BS17" s="1032" t="n"/>
      <c r="BT17" s="3381" t="n"/>
      <c r="BU17" s="3146" t="n"/>
      <c r="BV17" s="3146" t="n"/>
      <c r="BW17" s="3382" t="n"/>
      <c r="BX17" s="3382" t="n"/>
      <c r="BY17" s="3146" t="n"/>
      <c r="BZ17" s="555" t="n"/>
      <c r="CA17" s="1032" t="n"/>
      <c r="CB17" s="3381" t="n"/>
      <c r="CC17" s="3146" t="n"/>
      <c r="CD17" s="3146" t="n"/>
      <c r="CE17" s="3382" t="n"/>
      <c r="CF17" s="3382" t="n"/>
      <c r="CG17" s="3146" t="n"/>
      <c r="CH17" s="555" t="n"/>
      <c r="CI17" s="1032" t="n"/>
      <c r="CJ17" s="3381" t="n"/>
      <c r="CK17" s="3146" t="n"/>
      <c r="CL17" s="3146" t="n"/>
      <c r="CM17" s="3382" t="n"/>
      <c r="CN17" s="3382" t="n"/>
      <c r="CO17" s="3146" t="n"/>
      <c r="CP17" s="555" t="n"/>
      <c r="CQ17" s="1032" t="n"/>
      <c r="CR17" s="3373">
        <f>+SUMIF($D$5:$CQ$5,CJ$5,$D17:$CQ17)</f>
        <v/>
      </c>
      <c r="CS17" s="3146">
        <f>+SUMIF($D$5:$CQ$5,CS$5,$D17:$CQ17)</f>
        <v/>
      </c>
      <c r="CT17" s="3395">
        <f>+SUMIF($D$5:$CP$5,CT$5,$D17:$CP17)+SUMIF($D$5:$BI$5,CR$5,$D17:$BI17)</f>
        <v/>
      </c>
      <c r="CU17" s="3382">
        <f>+CR17-CS17</f>
        <v/>
      </c>
      <c r="CV17" s="3382">
        <f>+CR17-CT17</f>
        <v/>
      </c>
      <c r="CW17" s="3395">
        <f>+SUMIF($D$5:$CQ$5,#REF!,$D17:$CQ17)</f>
        <v/>
      </c>
      <c r="CX17" s="754">
        <f>IFERROR(CR17/CW17-1, "-")</f>
        <v/>
      </c>
      <c r="CY17" s="1711" t="n"/>
      <c r="CZ17" s="3146" t="n"/>
      <c r="DA17" s="3146" t="n"/>
      <c r="DB17" s="3146" t="n"/>
      <c r="DC17" s="3146" t="n"/>
      <c r="DD17" s="3146" t="n"/>
      <c r="DE17" s="3396" t="n"/>
      <c r="DF17" s="3396" t="n"/>
      <c r="DG17" s="3396" t="n"/>
      <c r="DH17" s="3396" t="n"/>
      <c r="DI17" s="3371" t="n"/>
      <c r="DJ17" s="3041">
        <f>SUM(D17,J17,P17,V17,AD17,AL17,AU17,BC17,BK17,BT17,CB17,CJ17)-CR17</f>
        <v/>
      </c>
      <c r="DK17" s="3041">
        <f>SUM(E17,K17,Q17,W17,AE17,AM17,AV17,BD17,BL17,BU17,CC17,CK17)-CS17</f>
        <v/>
      </c>
      <c r="DL17" s="3041">
        <f>SUM(G17,M17,S17,AA17,AI17,AR17,AZ17,BH17,BQ17,BY17,CG17,CO17)-CW17</f>
        <v/>
      </c>
      <c r="DM17" s="3041">
        <f>SUM(D17,J17,P17,V17,AD17,AL17,AU17,BC17,,BN17,BV17,CD17,CL17)-CT17</f>
        <v/>
      </c>
      <c r="DX17" s="2878">
        <f>(CS17-CZ17)*10^6</f>
        <v/>
      </c>
      <c r="DY17" s="2878">
        <f>(CT17-DC17)*10^6</f>
        <v/>
      </c>
      <c r="DZ17" s="2878">
        <f>(CW17-DD17)*10^6</f>
        <v/>
      </c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</row>
    <row customHeight="1" hidden="1" ht="22" r="18" s="3">
      <c r="A18" s="140" t="n"/>
      <c r="B18" s="141" t="inlineStr">
        <is>
          <t>Coût unitaire</t>
        </is>
      </c>
      <c r="C18" s="2486" t="inlineStr">
        <is>
          <t>MB12</t>
        </is>
      </c>
      <c r="D18" s="22" t="n"/>
      <c r="E18" s="2891" t="n"/>
      <c r="F18" s="541" t="n"/>
      <c r="G18" s="2891" t="n"/>
      <c r="H18" s="441" t="n"/>
      <c r="I18" s="37" t="n"/>
      <c r="J18" s="22" t="n"/>
      <c r="K18" s="2891" t="n"/>
      <c r="L18" s="541" t="n"/>
      <c r="M18" s="2891" t="n"/>
      <c r="N18" s="441" t="n"/>
      <c r="O18" s="2975" t="n"/>
      <c r="P18" s="22" t="n"/>
      <c r="Q18" s="2891" t="n"/>
      <c r="R18" s="541" t="n"/>
      <c r="S18" s="2891" t="n"/>
      <c r="T18" s="441" t="n"/>
      <c r="U18" s="1031" t="n"/>
      <c r="V18" s="22" t="n"/>
      <c r="W18" s="2891" t="n"/>
      <c r="X18" s="2891" t="n"/>
      <c r="Y18" s="541" t="n"/>
      <c r="Z18" s="2975" t="n"/>
      <c r="AA18" s="2891" t="n"/>
      <c r="AB18" s="441" t="n"/>
      <c r="AC18" s="1031" t="n"/>
      <c r="AD18" s="22" t="n"/>
      <c r="AE18" s="2891" t="n"/>
      <c r="AF18" s="2891" t="n"/>
      <c r="AG18" s="541" t="n"/>
      <c r="AH18" s="2975" t="n"/>
      <c r="AI18" s="2891" t="n"/>
      <c r="AJ18" s="441" t="n"/>
      <c r="AK18" s="1031" t="n"/>
      <c r="AL18" s="22" t="n"/>
      <c r="AM18" s="2891" t="n"/>
      <c r="AN18" s="2891" t="n"/>
      <c r="AO18" s="2891" t="n"/>
      <c r="AP18" s="541" t="n"/>
      <c r="AQ18" s="541" t="n"/>
      <c r="AR18" s="2891" t="n"/>
      <c r="AS18" s="441" t="n"/>
      <c r="AT18" s="3058" t="n"/>
      <c r="AU18" s="22" t="n"/>
      <c r="AV18" s="2891" t="n"/>
      <c r="AW18" s="2891" t="n"/>
      <c r="AX18" s="541" t="n"/>
      <c r="AY18" s="541" t="n"/>
      <c r="AZ18" s="2891" t="n"/>
      <c r="BA18" s="441" t="n"/>
      <c r="BB18" s="1031" t="n"/>
      <c r="BC18" s="22" t="n"/>
      <c r="BD18" s="2891" t="n"/>
      <c r="BE18" s="2891" t="n"/>
      <c r="BF18" s="541" t="n"/>
      <c r="BG18" s="541" t="n"/>
      <c r="BH18" s="2891" t="n"/>
      <c r="BI18" s="441" t="n"/>
      <c r="BJ18" s="1031" t="n"/>
      <c r="BK18" s="22" t="n"/>
      <c r="BL18" s="2891" t="n"/>
      <c r="BM18" s="2891" t="n"/>
      <c r="BN18" s="2891" t="n"/>
      <c r="BO18" s="541" t="n"/>
      <c r="BP18" s="541" t="n"/>
      <c r="BQ18" s="2891" t="n"/>
      <c r="BR18" s="441" t="n"/>
      <c r="BS18" s="1031" t="n"/>
      <c r="BT18" s="22" t="n"/>
      <c r="BU18" s="2891" t="n"/>
      <c r="BV18" s="2891" t="n"/>
      <c r="BW18" s="541" t="n"/>
      <c r="BX18" s="541" t="n"/>
      <c r="BY18" s="2891" t="n"/>
      <c r="BZ18" s="441" t="n"/>
      <c r="CA18" s="1031" t="n"/>
      <c r="CB18" s="22" t="n"/>
      <c r="CC18" s="2891" t="n"/>
      <c r="CD18" s="2891" t="n"/>
      <c r="CE18" s="541" t="n"/>
      <c r="CF18" s="541" t="n"/>
      <c r="CG18" s="2891" t="n"/>
      <c r="CH18" s="441" t="n"/>
      <c r="CI18" s="1031" t="n"/>
      <c r="CJ18" s="22" t="n"/>
      <c r="CK18" s="2891" t="n"/>
      <c r="CL18" s="2891" t="n"/>
      <c r="CM18" s="541" t="n"/>
      <c r="CN18" s="541" t="n"/>
      <c r="CO18" s="2891" t="n"/>
      <c r="CP18" s="441" t="n"/>
      <c r="CQ18" s="1031" t="n"/>
      <c r="CR18" s="3374">
        <f>+SUMIF($D$5:$CQ$5,CJ$5,$D18:$CQ18)</f>
        <v/>
      </c>
      <c r="CS18" s="2891">
        <f>+CS19/CS17</f>
        <v/>
      </c>
      <c r="CT18" s="541">
        <f>+SUMIF($D$5:$CP$5,CT$5,$D18:$CP18)+SUMIF($D$5:$BI$5,CR$5,$D18:$BI18)</f>
        <v/>
      </c>
      <c r="CU18" s="541">
        <f>+CR18-CS18</f>
        <v/>
      </c>
      <c r="CV18" s="541">
        <f>+CR18-CT18</f>
        <v/>
      </c>
      <c r="CW18" s="541">
        <f>+SUMIF($D$5:$CQ$5,#REF!,$D18:$CQ18)</f>
        <v/>
      </c>
      <c r="CX18" s="37">
        <f>IFERROR(CR18/CW18-1, "-")</f>
        <v/>
      </c>
      <c r="CY18" s="1711" t="n"/>
      <c r="CZ18" s="2891" t="n"/>
      <c r="DA18" s="2891" t="n"/>
      <c r="DB18" s="2891" t="n"/>
      <c r="DC18" s="2891" t="n"/>
      <c r="DD18" s="2891" t="n"/>
      <c r="DE18" s="541" t="n"/>
      <c r="DF18" s="541" t="n"/>
      <c r="DG18" s="541" t="n"/>
      <c r="DH18" s="541" t="n"/>
      <c r="DI18" s="3371" t="n"/>
      <c r="DJ18" s="3041">
        <f>SUM(D18,J18,P18,V18,AD18,AL18,AU18,BC18,BK18,BT18,CB18,CJ18)-CR18</f>
        <v/>
      </c>
      <c r="DK18" s="3041">
        <f>SUM(E18,K18,Q18,W18,AE18,AM18,AV18,BD18,BL18,BU18,CC18,CK18)-CS18</f>
        <v/>
      </c>
      <c r="DL18" s="3041">
        <f>SUM(G18,M18,S18,AA18,AI18,AR18,AZ18,BH18,BQ18,BY18,CG18,CO18)-CW18</f>
        <v/>
      </c>
      <c r="DM18" s="3041">
        <f>SUM(D18,J18,P18,V18,AD18,AL18,AU18,BC18,,BN18,BV18,CD18,CL18)-CT18</f>
        <v/>
      </c>
      <c r="DX18" s="2878">
        <f>(CS18-CZ18)*10^6</f>
        <v/>
      </c>
      <c r="DY18" s="2878">
        <f>(CT18-DC18)*10^6</f>
        <v/>
      </c>
      <c r="DZ18" s="2878">
        <f>(CW18-DD18)*10^6</f>
        <v/>
      </c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</row>
    <row customHeight="1" hidden="1" ht="22" r="19" s="3">
      <c r="A19" s="155" t="n"/>
      <c r="B19" s="156" t="inlineStr">
        <is>
          <t>Opérateur national ORANGE</t>
        </is>
      </c>
      <c r="C19" s="2486" t="inlineStr">
        <is>
          <t>MB13</t>
        </is>
      </c>
      <c r="D19" s="3391" t="n"/>
      <c r="E19" s="3375" t="n"/>
      <c r="F19" s="3392" t="n"/>
      <c r="G19" s="3375" t="n"/>
      <c r="H19" s="554" t="n"/>
      <c r="I19" s="198" t="n"/>
      <c r="J19" s="3391" t="n"/>
      <c r="K19" s="3375" t="n"/>
      <c r="L19" s="3392" t="n"/>
      <c r="M19" s="3375" t="n"/>
      <c r="N19" s="554" t="n"/>
      <c r="O19" s="3174" t="n"/>
      <c r="P19" s="3391" t="n"/>
      <c r="Q19" s="3375" t="n"/>
      <c r="R19" s="3392" t="n"/>
      <c r="S19" s="3375" t="n"/>
      <c r="T19" s="554" t="n"/>
      <c r="U19" s="1068" t="n"/>
      <c r="V19" s="3391" t="n"/>
      <c r="W19" s="3375" t="n"/>
      <c r="X19" s="3375" t="n"/>
      <c r="Y19" s="3392" t="n"/>
      <c r="Z19" s="3174" t="n"/>
      <c r="AA19" s="3375" t="n"/>
      <c r="AB19" s="554" t="n"/>
      <c r="AC19" s="1068" t="n"/>
      <c r="AD19" s="3391" t="n"/>
      <c r="AE19" s="3375" t="n"/>
      <c r="AF19" s="3375" t="n"/>
      <c r="AG19" s="3392" t="n"/>
      <c r="AH19" s="3174" t="n"/>
      <c r="AI19" s="3375" t="n"/>
      <c r="AJ19" s="554" t="n"/>
      <c r="AK19" s="1068" t="n"/>
      <c r="AL19" s="3391" t="n"/>
      <c r="AM19" s="3375" t="n"/>
      <c r="AN19" s="3375" t="n"/>
      <c r="AO19" s="3375" t="n"/>
      <c r="AP19" s="3392" t="n"/>
      <c r="AQ19" s="3392" t="n"/>
      <c r="AR19" s="3375" t="n"/>
      <c r="AS19" s="554" t="n"/>
      <c r="AT19" s="3336" t="n"/>
      <c r="AU19" s="3391" t="n"/>
      <c r="AV19" s="3375" t="n"/>
      <c r="AW19" s="3375" t="n"/>
      <c r="AX19" s="3392" t="n"/>
      <c r="AY19" s="3392" t="n"/>
      <c r="AZ19" s="3375" t="n"/>
      <c r="BA19" s="554" t="n"/>
      <c r="BB19" s="1068" t="n"/>
      <c r="BC19" s="3391" t="n"/>
      <c r="BD19" s="3375" t="n"/>
      <c r="BE19" s="3375" t="n"/>
      <c r="BF19" s="3392" t="n"/>
      <c r="BG19" s="3392" t="n"/>
      <c r="BH19" s="3375" t="n"/>
      <c r="BI19" s="554" t="n"/>
      <c r="BJ19" s="1068" t="n"/>
      <c r="BK19" s="3391" t="n"/>
      <c r="BL19" s="3375" t="n"/>
      <c r="BM19" s="3375" t="n"/>
      <c r="BN19" s="3375" t="n"/>
      <c r="BO19" s="3392" t="n"/>
      <c r="BP19" s="3392" t="n"/>
      <c r="BQ19" s="3375" t="n"/>
      <c r="BR19" s="554" t="n"/>
      <c r="BS19" s="1068" t="n"/>
      <c r="BT19" s="3391" t="n"/>
      <c r="BU19" s="3375" t="n"/>
      <c r="BV19" s="3375" t="n"/>
      <c r="BW19" s="3392" t="n"/>
      <c r="BX19" s="3392" t="n"/>
      <c r="BY19" s="3375" t="n"/>
      <c r="BZ19" s="554" t="n"/>
      <c r="CA19" s="1068" t="n"/>
      <c r="CB19" s="3391" t="n"/>
      <c r="CC19" s="3375" t="n"/>
      <c r="CD19" s="3375" t="n"/>
      <c r="CE19" s="3392" t="n"/>
      <c r="CF19" s="3392" t="n"/>
      <c r="CG19" s="3375" t="n"/>
      <c r="CH19" s="554" t="n"/>
      <c r="CI19" s="1068" t="n"/>
      <c r="CJ19" s="3391" t="n"/>
      <c r="CK19" s="3375" t="n"/>
      <c r="CL19" s="3375" t="n"/>
      <c r="CM19" s="3392" t="n"/>
      <c r="CN19" s="3392" t="n"/>
      <c r="CO19" s="3375" t="n"/>
      <c r="CP19" s="554" t="n"/>
      <c r="CQ19" s="1068" t="n"/>
      <c r="CR19" s="3376">
        <f>+SUMIF($D$5:$CQ$5,CJ$5,$D19:$CQ19)</f>
        <v/>
      </c>
      <c r="CS19" s="3375">
        <f>+SUMIF($D$5:$CQ$5,CS$5,$D19:$CQ19)</f>
        <v/>
      </c>
      <c r="CT19" s="3392">
        <f>+SUMIF($D$5:$CP$5,CT$5,$D19:$CP19)+SUMIF($D$5:$BI$5,CR$5,$D19:$BI19)</f>
        <v/>
      </c>
      <c r="CU19" s="3392">
        <f>+CR19-CS19</f>
        <v/>
      </c>
      <c r="CV19" s="3392">
        <f>+CR19-CT19</f>
        <v/>
      </c>
      <c r="CW19" s="3392">
        <f>+SUMIF($D$5:$CQ$5,#REF!,$D19:$CQ19)</f>
        <v/>
      </c>
      <c r="CX19" s="198">
        <f>IFERROR(CR19/CW19-1, "-")</f>
        <v/>
      </c>
      <c r="CY19" s="1711" t="n"/>
      <c r="CZ19" s="3375" t="n"/>
      <c r="DA19" s="3375" t="n"/>
      <c r="DB19" s="3375" t="n"/>
      <c r="DC19" s="3375" t="n"/>
      <c r="DD19" s="3375" t="n"/>
      <c r="DE19" s="3397" t="n"/>
      <c r="DF19" s="3397" t="n"/>
      <c r="DG19" s="3397" t="n"/>
      <c r="DH19" s="3397" t="n"/>
      <c r="DI19" s="3371" t="n"/>
      <c r="DJ19" s="3041">
        <f>SUM(D19,J19,P19,V19,AD19,AL19,AU19,BC19,BK19,BT19,CB19,CJ19)-CR19</f>
        <v/>
      </c>
      <c r="DK19" s="3041">
        <f>SUM(E19,K19,Q19,W19,AE19,AM19,AV19,BD19,BL19,BU19,CC19,CK19)-CS19</f>
        <v/>
      </c>
      <c r="DL19" s="3041">
        <f>SUM(G19,M19,S19,AA19,AI19,AR19,AZ19,BH19,BQ19,BY19,CG19,CO19)-CW19</f>
        <v/>
      </c>
      <c r="DM19" s="3041">
        <f>SUM(D19,J19,P19,V19,AD19,AL19,AU19,BC19,,BN19,BV19,CD19,CL19)-CT19</f>
        <v/>
      </c>
      <c r="DX19" s="2878">
        <f>(CS19-CZ19)*10^6</f>
        <v/>
      </c>
      <c r="DY19" s="2878">
        <f>(CT19-DC19)*10^6</f>
        <v/>
      </c>
      <c r="DZ19" s="2878">
        <f>(CW19-DD19)*10^6</f>
        <v/>
      </c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</row>
    <row customHeight="1" hidden="1" ht="22" r="20" s="3">
      <c r="A20" s="138" t="n"/>
      <c r="B20" s="139" t="inlineStr">
        <is>
          <t>Trafic (mn)</t>
        </is>
      </c>
      <c r="C20" s="2486" t="inlineStr">
        <is>
          <t>MB14</t>
        </is>
      </c>
      <c r="D20" s="3381" t="n"/>
      <c r="E20" s="3395" t="n"/>
      <c r="F20" s="3382" t="n"/>
      <c r="G20" s="3395" t="n"/>
      <c r="H20" s="555" t="n"/>
      <c r="I20" s="754" t="n"/>
      <c r="J20" s="3381" t="n"/>
      <c r="K20" s="3395" t="n"/>
      <c r="L20" s="3382" t="n"/>
      <c r="M20" s="3395" t="n"/>
      <c r="N20" s="555" t="n"/>
      <c r="O20" s="3145" t="n"/>
      <c r="P20" s="3381" t="n"/>
      <c r="Q20" s="3395" t="n"/>
      <c r="R20" s="3382" t="n"/>
      <c r="S20" s="3395" t="n"/>
      <c r="T20" s="555" t="n"/>
      <c r="U20" s="1032" t="n"/>
      <c r="V20" s="3381" t="n"/>
      <c r="W20" s="3395" t="n"/>
      <c r="X20" s="3395" t="n"/>
      <c r="Y20" s="3382" t="n"/>
      <c r="Z20" s="3145" t="n"/>
      <c r="AA20" s="3395" t="n"/>
      <c r="AB20" s="555" t="n"/>
      <c r="AC20" s="1032" t="n"/>
      <c r="AD20" s="3381" t="n"/>
      <c r="AE20" s="3395" t="n"/>
      <c r="AF20" s="3395" t="n"/>
      <c r="AG20" s="3382" t="n"/>
      <c r="AH20" s="3145" t="n"/>
      <c r="AI20" s="3395" t="n"/>
      <c r="AJ20" s="555" t="n"/>
      <c r="AK20" s="1032" t="n"/>
      <c r="AL20" s="3381" t="n"/>
      <c r="AM20" s="3395" t="n"/>
      <c r="AN20" s="3395" t="n"/>
      <c r="AO20" s="3395" t="n"/>
      <c r="AP20" s="3382" t="n"/>
      <c r="AQ20" s="3382" t="n"/>
      <c r="AR20" s="3395" t="n"/>
      <c r="AS20" s="555" t="n"/>
      <c r="AT20" s="3147" t="n"/>
      <c r="AU20" s="3381" t="n"/>
      <c r="AV20" s="3395" t="n"/>
      <c r="AW20" s="3395" t="n"/>
      <c r="AX20" s="3382" t="n"/>
      <c r="AY20" s="3382" t="n"/>
      <c r="AZ20" s="3395" t="n"/>
      <c r="BA20" s="555" t="n"/>
      <c r="BB20" s="1032" t="n"/>
      <c r="BC20" s="3381" t="n"/>
      <c r="BD20" s="3395" t="n"/>
      <c r="BE20" s="3395" t="n"/>
      <c r="BF20" s="3382" t="n"/>
      <c r="BG20" s="3382" t="n"/>
      <c r="BH20" s="3395" t="n"/>
      <c r="BI20" s="555" t="n"/>
      <c r="BJ20" s="1032" t="n"/>
      <c r="BK20" s="3381" t="n"/>
      <c r="BL20" s="3395" t="n"/>
      <c r="BM20" s="3395" t="n"/>
      <c r="BN20" s="3395" t="n"/>
      <c r="BO20" s="3382" t="n"/>
      <c r="BP20" s="3382" t="n"/>
      <c r="BQ20" s="3395" t="n"/>
      <c r="BR20" s="555" t="n"/>
      <c r="BS20" s="1032" t="n"/>
      <c r="BT20" s="3381" t="n"/>
      <c r="BU20" s="3395" t="n"/>
      <c r="BV20" s="3395" t="n"/>
      <c r="BW20" s="3382" t="n"/>
      <c r="BX20" s="3382" t="n"/>
      <c r="BY20" s="3395" t="n"/>
      <c r="BZ20" s="555" t="n"/>
      <c r="CA20" s="1032" t="n"/>
      <c r="CB20" s="3381" t="n"/>
      <c r="CC20" s="3395" t="n"/>
      <c r="CD20" s="3395" t="n"/>
      <c r="CE20" s="3382" t="n"/>
      <c r="CF20" s="3382" t="n"/>
      <c r="CG20" s="3395" t="n"/>
      <c r="CH20" s="555" t="n"/>
      <c r="CI20" s="1032" t="n"/>
      <c r="CJ20" s="3381" t="n"/>
      <c r="CK20" s="3395" t="n"/>
      <c r="CL20" s="3395" t="n"/>
      <c r="CM20" s="3382" t="n"/>
      <c r="CN20" s="3382" t="n"/>
      <c r="CO20" s="3395" t="n"/>
      <c r="CP20" s="555" t="n"/>
      <c r="CQ20" s="1032" t="n"/>
      <c r="CR20" s="3373">
        <f>+SUMIF($D$5:$CQ$5,CJ$5,$D20:$CQ20)</f>
        <v/>
      </c>
      <c r="CS20" s="3146">
        <f>+SUMIF($D$5:$CQ$5,CS$5,$D20:$CQ20)</f>
        <v/>
      </c>
      <c r="CT20" s="3395">
        <f>+SUMIF($D$5:$CP$5,CT$5,$D20:$CP20)+SUMIF($D$5:$BI$5,CR$5,$D20:$BI20)</f>
        <v/>
      </c>
      <c r="CU20" s="3382">
        <f>+CR20-CS20</f>
        <v/>
      </c>
      <c r="CV20" s="3382">
        <f>+CR20-CT20</f>
        <v/>
      </c>
      <c r="CW20" s="3395">
        <f>+SUMIF($D$5:$CQ$5,#REF!,$D20:$CQ20)</f>
        <v/>
      </c>
      <c r="CX20" s="754">
        <f>IFERROR(CR20/CW20-1, "-")</f>
        <v/>
      </c>
      <c r="CY20" s="1711" t="n"/>
      <c r="CZ20" s="3395" t="n"/>
      <c r="DA20" s="3395" t="n"/>
      <c r="DB20" s="3395" t="n"/>
      <c r="DC20" s="3395" t="n"/>
      <c r="DD20" s="3395" t="n"/>
      <c r="DE20" s="3396" t="n"/>
      <c r="DF20" s="3396" t="n"/>
      <c r="DG20" s="3396" t="n"/>
      <c r="DH20" s="3396" t="n"/>
      <c r="DI20" s="3371" t="n"/>
      <c r="DJ20" s="3041">
        <f>SUM(D20,J20,P20,V20,AD20,AL20,AU20,BC20,BK20,BT20,CB20,CJ20)-CR20</f>
        <v/>
      </c>
      <c r="DK20" s="3041">
        <f>SUM(E20,K20,Q20,W20,AE20,AM20,AV20,BD20,BL20,BU20,CC20,CK20)-CS20</f>
        <v/>
      </c>
      <c r="DL20" s="3041">
        <f>SUM(G20,M20,S20,AA20,AI20,AR20,AZ20,BH20,BQ20,BY20,CG20,CO20)-CW20</f>
        <v/>
      </c>
      <c r="DM20" s="3041">
        <f>SUM(D20,J20,P20,V20,AD20,AL20,AU20,BC20,,BN20,BV20,CD20,CL20)-CT20</f>
        <v/>
      </c>
      <c r="DX20" s="2878">
        <f>(CS20-CZ20)*10^6</f>
        <v/>
      </c>
      <c r="DY20" s="2878">
        <f>(CT20-DC20)*10^6</f>
        <v/>
      </c>
      <c r="DZ20" s="2878">
        <f>(CW20-DD20)*10^6</f>
        <v/>
      </c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</row>
    <row customHeight="1" hidden="1" ht="22" r="21" s="3">
      <c r="A21" s="140" t="n"/>
      <c r="B21" s="141" t="inlineStr">
        <is>
          <t>Coût unitaire</t>
        </is>
      </c>
      <c r="C21" s="2486" t="inlineStr">
        <is>
          <t>MB15</t>
        </is>
      </c>
      <c r="D21" s="22" t="n"/>
      <c r="E21" s="541" t="n"/>
      <c r="F21" s="541" t="n"/>
      <c r="G21" s="541" t="n"/>
      <c r="H21" s="441" t="n"/>
      <c r="I21" s="37" t="n"/>
      <c r="J21" s="22" t="n"/>
      <c r="K21" s="541" t="n"/>
      <c r="L21" s="541" t="n"/>
      <c r="M21" s="541" t="n"/>
      <c r="N21" s="441" t="n"/>
      <c r="O21" s="2975" t="n"/>
      <c r="P21" s="22" t="n"/>
      <c r="Q21" s="541" t="n"/>
      <c r="R21" s="541" t="n"/>
      <c r="S21" s="541" t="n"/>
      <c r="T21" s="441" t="n"/>
      <c r="U21" s="1031" t="n"/>
      <c r="V21" s="22" t="n"/>
      <c r="W21" s="541" t="n"/>
      <c r="X21" s="541" t="n"/>
      <c r="Y21" s="541" t="n"/>
      <c r="Z21" s="2975" t="n"/>
      <c r="AA21" s="541" t="n"/>
      <c r="AB21" s="441" t="n"/>
      <c r="AC21" s="1031" t="n"/>
      <c r="AD21" s="22" t="n"/>
      <c r="AE21" s="541" t="n"/>
      <c r="AF21" s="541" t="n"/>
      <c r="AG21" s="541" t="n"/>
      <c r="AH21" s="2975" t="n"/>
      <c r="AI21" s="541" t="n"/>
      <c r="AJ21" s="441" t="n"/>
      <c r="AK21" s="1031" t="n"/>
      <c r="AL21" s="22" t="n"/>
      <c r="AM21" s="541" t="n"/>
      <c r="AN21" s="541" t="n"/>
      <c r="AO21" s="541" t="n"/>
      <c r="AP21" s="541" t="n"/>
      <c r="AQ21" s="541" t="n"/>
      <c r="AR21" s="541" t="n"/>
      <c r="AS21" s="441" t="n"/>
      <c r="AT21" s="3058" t="n"/>
      <c r="AU21" s="22" t="n"/>
      <c r="AV21" s="541" t="n"/>
      <c r="AW21" s="541" t="n"/>
      <c r="AX21" s="541" t="n"/>
      <c r="AY21" s="541" t="n"/>
      <c r="AZ21" s="541" t="n"/>
      <c r="BA21" s="441" t="n"/>
      <c r="BB21" s="1031" t="n"/>
      <c r="BC21" s="22" t="n"/>
      <c r="BD21" s="541" t="n"/>
      <c r="BE21" s="541" t="n"/>
      <c r="BF21" s="541" t="n"/>
      <c r="BG21" s="541" t="n"/>
      <c r="BH21" s="541" t="n"/>
      <c r="BI21" s="441" t="n"/>
      <c r="BJ21" s="1031" t="n"/>
      <c r="BK21" s="22" t="n"/>
      <c r="BL21" s="541" t="n"/>
      <c r="BM21" s="541" t="n"/>
      <c r="BN21" s="541" t="n"/>
      <c r="BO21" s="541" t="n"/>
      <c r="BP21" s="541" t="n"/>
      <c r="BQ21" s="541" t="n"/>
      <c r="BR21" s="441" t="n"/>
      <c r="BS21" s="1031" t="n"/>
      <c r="BT21" s="22" t="n"/>
      <c r="BU21" s="541" t="n"/>
      <c r="BV21" s="541" t="n"/>
      <c r="BW21" s="541" t="n"/>
      <c r="BX21" s="541" t="n"/>
      <c r="BY21" s="541" t="n"/>
      <c r="BZ21" s="441" t="n"/>
      <c r="CA21" s="1031" t="n"/>
      <c r="CB21" s="22" t="n"/>
      <c r="CC21" s="541" t="n"/>
      <c r="CD21" s="541" t="n"/>
      <c r="CE21" s="541" t="n"/>
      <c r="CF21" s="541" t="n"/>
      <c r="CG21" s="541" t="n"/>
      <c r="CH21" s="441" t="n"/>
      <c r="CI21" s="1031" t="n"/>
      <c r="CJ21" s="22" t="n"/>
      <c r="CK21" s="541" t="n"/>
      <c r="CL21" s="541" t="n"/>
      <c r="CM21" s="541" t="n"/>
      <c r="CN21" s="541" t="n"/>
      <c r="CO21" s="541" t="n"/>
      <c r="CP21" s="441" t="n"/>
      <c r="CQ21" s="1031" t="n"/>
      <c r="CR21" s="3374">
        <f>+SUMIF($D$5:$CQ$5,CJ$5,$D21:$CQ21)</f>
        <v/>
      </c>
      <c r="CS21" s="2891" t="n"/>
      <c r="CT21" s="541">
        <f>+SUMIF($D$5:$CP$5,CT$5,$D21:$CP21)+SUMIF($D$5:$BI$5,CR$5,$D21:$BI21)</f>
        <v/>
      </c>
      <c r="CU21" s="541">
        <f>+CR21-CS21</f>
        <v/>
      </c>
      <c r="CV21" s="541">
        <f>+CR21-CT21</f>
        <v/>
      </c>
      <c r="CW21" s="541">
        <f>+SUMIF($D$5:$CQ$5,#REF!,$D21:$CQ21)</f>
        <v/>
      </c>
      <c r="CX21" s="37">
        <f>IFERROR(CR21/CW21-1, "-")</f>
        <v/>
      </c>
      <c r="CY21" s="1711" t="n"/>
      <c r="CZ21" s="541" t="n"/>
      <c r="DA21" s="541" t="n"/>
      <c r="DB21" s="541" t="n"/>
      <c r="DC21" s="541" t="n"/>
      <c r="DD21" s="541" t="n"/>
      <c r="DE21" s="541" t="n"/>
      <c r="DF21" s="541" t="n"/>
      <c r="DG21" s="541" t="n"/>
      <c r="DH21" s="541" t="n"/>
      <c r="DI21" s="3371" t="n"/>
      <c r="DJ21" s="3041">
        <f>SUM(D21,J21,P21,V21,AD21,AL21,AU21,BC21,BK21,BT21,CB21,CJ21)-CR21</f>
        <v/>
      </c>
      <c r="DK21" s="3041">
        <f>SUM(E21,K21,Q21,W21,AE21,AM21,AV21,BD21,BL21,BU21,CC21,CK21)-CS21</f>
        <v/>
      </c>
      <c r="DL21" s="3041">
        <f>SUM(G21,M21,S21,AA21,AI21,AR21,AZ21,BH21,BQ21,BY21,CG21,CO21)-CW21</f>
        <v/>
      </c>
      <c r="DM21" s="3041">
        <f>SUM(D21,J21,P21,V21,AD21,AL21,AU21,BC21,,BN21,BV21,CD21,CL21)-CT21</f>
        <v/>
      </c>
      <c r="DX21" s="2878">
        <f>(CS21-CZ21)*10^6</f>
        <v/>
      </c>
      <c r="DY21" s="2878">
        <f>(CT21-DC21)*10^6</f>
        <v/>
      </c>
      <c r="DZ21" s="2878">
        <f>(CW21-DD21)*10^6</f>
        <v/>
      </c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</row>
    <row customHeight="1" hidden="1" ht="22" r="22" s="3">
      <c r="A22" s="155" t="n"/>
      <c r="B22" s="543" t="inlineStr">
        <is>
          <t>Opérateur national AUTRES MOBILES</t>
        </is>
      </c>
      <c r="C22" s="2486" t="inlineStr">
        <is>
          <t>MB16</t>
        </is>
      </c>
      <c r="D22" s="3391" t="n"/>
      <c r="E22" s="3392" t="n"/>
      <c r="F22" s="3392" t="n"/>
      <c r="G22" s="3392" t="n"/>
      <c r="H22" s="554" t="n"/>
      <c r="I22" s="198" t="n"/>
      <c r="J22" s="3391" t="n"/>
      <c r="K22" s="3392" t="n"/>
      <c r="L22" s="3392" t="n"/>
      <c r="M22" s="3392" t="n"/>
      <c r="N22" s="554" t="n"/>
      <c r="O22" s="3174" t="n"/>
      <c r="P22" s="3391" t="n"/>
      <c r="Q22" s="3392" t="n"/>
      <c r="R22" s="3392" t="n"/>
      <c r="S22" s="3392" t="n"/>
      <c r="T22" s="554" t="n"/>
      <c r="U22" s="1068" t="n"/>
      <c r="V22" s="3391" t="n"/>
      <c r="W22" s="3392" t="n"/>
      <c r="X22" s="3392" t="n"/>
      <c r="Y22" s="3392" t="n"/>
      <c r="Z22" s="3174" t="n"/>
      <c r="AA22" s="3392" t="n"/>
      <c r="AB22" s="554" t="n"/>
      <c r="AC22" s="1068" t="n"/>
      <c r="AD22" s="3391" t="n"/>
      <c r="AE22" s="3392" t="n"/>
      <c r="AF22" s="3392" t="n"/>
      <c r="AG22" s="3392" t="n"/>
      <c r="AH22" s="3174" t="n"/>
      <c r="AI22" s="3392" t="n"/>
      <c r="AJ22" s="554" t="n"/>
      <c r="AK22" s="1068" t="n"/>
      <c r="AL22" s="3391" t="n"/>
      <c r="AM22" s="3392" t="n"/>
      <c r="AN22" s="3392" t="n"/>
      <c r="AO22" s="3392" t="n"/>
      <c r="AP22" s="3392" t="n"/>
      <c r="AQ22" s="3392" t="n"/>
      <c r="AR22" s="3392" t="n"/>
      <c r="AS22" s="554" t="n"/>
      <c r="AT22" s="3336" t="n"/>
      <c r="AU22" s="3391" t="n"/>
      <c r="AV22" s="3392" t="n"/>
      <c r="AW22" s="3392" t="n"/>
      <c r="AX22" s="3392" t="n"/>
      <c r="AY22" s="3392" t="n"/>
      <c r="AZ22" s="3392" t="n"/>
      <c r="BA22" s="554" t="n"/>
      <c r="BB22" s="1068" t="n"/>
      <c r="BC22" s="3391" t="n"/>
      <c r="BD22" s="3392" t="n"/>
      <c r="BE22" s="3392" t="n"/>
      <c r="BF22" s="3392" t="n"/>
      <c r="BG22" s="3392" t="n"/>
      <c r="BH22" s="3392" t="n"/>
      <c r="BI22" s="554" t="n"/>
      <c r="BJ22" s="1068" t="n"/>
      <c r="BK22" s="3391" t="n"/>
      <c r="BL22" s="3392" t="n"/>
      <c r="BM22" s="3392" t="n"/>
      <c r="BN22" s="3392" t="n"/>
      <c r="BO22" s="3392" t="n"/>
      <c r="BP22" s="3392" t="n"/>
      <c r="BQ22" s="3392" t="n"/>
      <c r="BR22" s="554" t="n"/>
      <c r="BS22" s="1068" t="n"/>
      <c r="BT22" s="3391" t="n"/>
      <c r="BU22" s="3392" t="n"/>
      <c r="BV22" s="3392" t="n"/>
      <c r="BW22" s="3392" t="n"/>
      <c r="BX22" s="3392" t="n"/>
      <c r="BY22" s="3392" t="n"/>
      <c r="BZ22" s="554" t="n"/>
      <c r="CA22" s="1068" t="n"/>
      <c r="CB22" s="3391" t="n"/>
      <c r="CC22" s="3392" t="n"/>
      <c r="CD22" s="3392" t="n"/>
      <c r="CE22" s="3392" t="n"/>
      <c r="CF22" s="3392" t="n"/>
      <c r="CG22" s="3392" t="n"/>
      <c r="CH22" s="554" t="n"/>
      <c r="CI22" s="1068" t="n"/>
      <c r="CJ22" s="3391" t="n"/>
      <c r="CK22" s="3392" t="n"/>
      <c r="CL22" s="3392" t="n"/>
      <c r="CM22" s="3392" t="n"/>
      <c r="CN22" s="3392" t="n"/>
      <c r="CO22" s="3392" t="n"/>
      <c r="CP22" s="554" t="n"/>
      <c r="CQ22" s="1068" t="n"/>
      <c r="CR22" s="3376">
        <f>+SUMIF($D$5:$CQ$5,CJ$5,$D22:$CQ22)</f>
        <v/>
      </c>
      <c r="CS22" s="3375">
        <f>+SUMIF($D$5:$CQ$5,CS$5,$D22:$CQ22)</f>
        <v/>
      </c>
      <c r="CT22" s="3392">
        <f>+SUMIF($D$5:$CP$5,CT$5,$D22:$CP22)+SUMIF($D$5:$BI$5,CR$5,$D22:$BI22)</f>
        <v/>
      </c>
      <c r="CU22" s="3392">
        <f>+CR22-CS22</f>
        <v/>
      </c>
      <c r="CV22" s="3392">
        <f>+CR22-CT22</f>
        <v/>
      </c>
      <c r="CW22" s="3392">
        <f>+SUMIF($D$5:$CQ$5,#REF!,$D22:$CQ22)</f>
        <v/>
      </c>
      <c r="CX22" s="198">
        <f>IFERROR(CR22/CW22-1, "-")</f>
        <v/>
      </c>
      <c r="CY22" s="1711" t="n"/>
      <c r="CZ22" s="3392" t="n"/>
      <c r="DA22" s="3392" t="n"/>
      <c r="DB22" s="3392" t="n"/>
      <c r="DC22" s="3392" t="n"/>
      <c r="DD22" s="3392" t="n"/>
      <c r="DE22" s="3397" t="n"/>
      <c r="DF22" s="3397" t="n"/>
      <c r="DG22" s="3397" t="n"/>
      <c r="DH22" s="3397" t="n"/>
      <c r="DI22" s="3371" t="n"/>
      <c r="DJ22" s="3041">
        <f>SUM(D22,J22,P22,V22,AD22,AL22,AU22,BC22,BK22,BT22,CB22,CJ22)-CR22</f>
        <v/>
      </c>
      <c r="DK22" s="3041">
        <f>SUM(E22,K22,Q22,W22,AE22,AM22,AV22,BD22,BL22,BU22,CC22,CK22)-CS22</f>
        <v/>
      </c>
      <c r="DL22" s="3041">
        <f>SUM(G22,M22,S22,AA22,AI22,AR22,AZ22,BH22,BQ22,BY22,CG22,CO22)-CW22</f>
        <v/>
      </c>
      <c r="DM22" s="3041">
        <f>SUM(D22,J22,P22,V22,AD22,AL22,AU22,BC22,,BN22,BV22,CD22,CL22)-CT22</f>
        <v/>
      </c>
      <c r="DX22" s="2878">
        <f>(CS22-CZ22)*10^6</f>
        <v/>
      </c>
      <c r="DY22" s="2878">
        <f>(CT22-DC22)*10^6</f>
        <v/>
      </c>
      <c r="DZ22" s="2878">
        <f>(CW22-DD22)*10^6</f>
        <v/>
      </c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</row>
    <row customFormat="1" customHeight="1" hidden="1" ht="22" r="23" s="55">
      <c r="A23" s="573" t="n"/>
      <c r="B23" s="574" t="inlineStr">
        <is>
          <t>Trafic (mn)</t>
        </is>
      </c>
      <c r="C23" s="2486" t="inlineStr">
        <is>
          <t>MB17</t>
        </is>
      </c>
      <c r="D23" s="3398" t="n"/>
      <c r="E23" s="3398" t="n"/>
      <c r="F23" s="3398" t="n"/>
      <c r="G23" s="3398" t="n"/>
      <c r="H23" s="577" t="n"/>
      <c r="I23" s="753" t="n"/>
      <c r="J23" s="3398" t="n"/>
      <c r="K23" s="3398" t="n"/>
      <c r="L23" s="3398" t="n"/>
      <c r="M23" s="3398" t="n"/>
      <c r="N23" s="577" t="n"/>
      <c r="O23" s="3378" t="n"/>
      <c r="P23" s="3398" t="n"/>
      <c r="Q23" s="3398" t="n"/>
      <c r="R23" s="3398" t="n"/>
      <c r="S23" s="3398" t="n"/>
      <c r="T23" s="577" t="n"/>
      <c r="U23" s="1065" t="n"/>
      <c r="V23" s="3398" t="n"/>
      <c r="W23" s="3398" t="n"/>
      <c r="X23" s="3398" t="n"/>
      <c r="Y23" s="3398" t="n"/>
      <c r="Z23" s="3378" t="n"/>
      <c r="AA23" s="3398" t="n"/>
      <c r="AB23" s="577" t="n"/>
      <c r="AC23" s="1065" t="n"/>
      <c r="AD23" s="3398" t="n"/>
      <c r="AE23" s="3398" t="n"/>
      <c r="AF23" s="3398" t="n"/>
      <c r="AG23" s="3398" t="n"/>
      <c r="AH23" s="3378" t="n"/>
      <c r="AI23" s="3398" t="n"/>
      <c r="AJ23" s="577" t="n"/>
      <c r="AK23" s="1065" t="n"/>
      <c r="AL23" s="3398" t="n"/>
      <c r="AM23" s="3398" t="n"/>
      <c r="AN23" s="3398" t="n"/>
      <c r="AO23" s="3398" t="n"/>
      <c r="AP23" s="3398" t="n"/>
      <c r="AQ23" s="3398" t="n"/>
      <c r="AR23" s="3398" t="n"/>
      <c r="AS23" s="577" t="n"/>
      <c r="AT23" s="3380" t="n"/>
      <c r="AU23" s="3398" t="n"/>
      <c r="AV23" s="3398" t="n"/>
      <c r="AW23" s="3398" t="n"/>
      <c r="AX23" s="3398" t="n"/>
      <c r="AY23" s="3398" t="n"/>
      <c r="AZ23" s="3398" t="n"/>
      <c r="BA23" s="577" t="n"/>
      <c r="BB23" s="1065" t="n"/>
      <c r="BC23" s="3398" t="n"/>
      <c r="BD23" s="3398" t="n"/>
      <c r="BE23" s="3398" t="n"/>
      <c r="BF23" s="3398" t="n"/>
      <c r="BG23" s="3398" t="n"/>
      <c r="BH23" s="3398" t="n"/>
      <c r="BI23" s="577" t="n"/>
      <c r="BJ23" s="1065" t="n"/>
      <c r="BK23" s="3398" t="n"/>
      <c r="BL23" s="3398" t="n"/>
      <c r="BM23" s="3398" t="n"/>
      <c r="BN23" s="3398" t="n"/>
      <c r="BO23" s="3398" t="n"/>
      <c r="BP23" s="3398" t="n"/>
      <c r="BQ23" s="3398" t="n"/>
      <c r="BR23" s="577" t="n"/>
      <c r="BS23" s="1065" t="n"/>
      <c r="BT23" s="3146" t="n"/>
      <c r="BU23" s="3146" t="n"/>
      <c r="BV23" s="3146" t="n"/>
      <c r="BW23" s="3146" t="n"/>
      <c r="BX23" s="3146" t="n"/>
      <c r="BY23" s="3146" t="n"/>
      <c r="BZ23" s="555" t="n"/>
      <c r="CA23" s="1032" t="n"/>
      <c r="CB23" s="3146" t="n"/>
      <c r="CC23" s="3146" t="n"/>
      <c r="CD23" s="3146" t="n"/>
      <c r="CE23" s="3146" t="n"/>
      <c r="CF23" s="3146" t="n"/>
      <c r="CG23" s="3146" t="n"/>
      <c r="CH23" s="555" t="n"/>
      <c r="CI23" s="1032" t="n"/>
      <c r="CJ23" s="3146" t="n"/>
      <c r="CK23" s="3398" t="n"/>
      <c r="CL23" s="3398" t="n"/>
      <c r="CM23" s="3398" t="n"/>
      <c r="CN23" s="3398" t="n"/>
      <c r="CO23" s="3398" t="n"/>
      <c r="CP23" s="577" t="n"/>
      <c r="CQ23" s="1066" t="n"/>
      <c r="CR23" s="3373">
        <f>+SUMIF($D$5:$CQ$5,CJ$5,$D23:$CQ23)</f>
        <v/>
      </c>
      <c r="CS23" s="3146">
        <f>+SUMIF($D$5:$CQ$5,CS$5,$D23:$CQ23)</f>
        <v/>
      </c>
      <c r="CT23" s="3398">
        <f>+SUMIF($D$5:$CP$5,CT$5,$D23:$CP23)+SUMIF($D$5:$BI$5,CR$5,$D23:$BI23)</f>
        <v/>
      </c>
      <c r="CU23" s="3398">
        <f>+CR23-CS23</f>
        <v/>
      </c>
      <c r="CV23" s="3398">
        <f>+CR23-CT23</f>
        <v/>
      </c>
      <c r="CW23" s="3398">
        <f>+SUMIF($D$5:$CQ$5,#REF!,$D23:$CQ23)</f>
        <v/>
      </c>
      <c r="CX23" s="753">
        <f>IFERROR(CR23/CW23-1, "-")</f>
        <v/>
      </c>
      <c r="CY23" s="1711" t="n"/>
      <c r="CZ23" s="3398" t="n"/>
      <c r="DA23" s="3398" t="n"/>
      <c r="DB23" s="3398" t="n"/>
      <c r="DC23" s="3398" t="n"/>
      <c r="DD23" s="3398" t="n"/>
      <c r="DE23" s="2496" t="n"/>
      <c r="DF23" s="2496" t="n"/>
      <c r="DG23" s="2496" t="n"/>
      <c r="DH23" s="2496" t="n"/>
      <c r="DI23" s="3371" t="n"/>
      <c r="DJ23" s="3041">
        <f>SUM(D23,J23,P23,V23,AD23,AL23,AU23,BC23,BK23,BT23,CB23,CJ23)-CR23</f>
        <v/>
      </c>
      <c r="DK23" s="3041">
        <f>SUM(E23,K23,Q23,W23,AE23,AM23,AV23,BD23,BL23,BU23,CC23,CK23)-CS23</f>
        <v/>
      </c>
      <c r="DL23" s="3041">
        <f>SUM(G23,M23,S23,AA23,AI23,AR23,AZ23,BH23,BQ23,BY23,CG23,CO23)-CW23</f>
        <v/>
      </c>
      <c r="DM23" s="3041">
        <f>SUM(D23,J23,P23,V23,AD23,AL23,AU23,BC23,,BN23,BV23,CD23,CL23)-CT23</f>
        <v/>
      </c>
      <c r="DN23" s="2299" t="n"/>
      <c r="DO23" s="2299" t="n"/>
      <c r="DP23" s="2299" t="n"/>
      <c r="DX23" s="2878">
        <f>(CS23-CZ23)*10^6</f>
        <v/>
      </c>
      <c r="DY23" s="2878">
        <f>(CT23-DC23)*10^6</f>
        <v/>
      </c>
      <c r="DZ23" s="2878">
        <f>(CW23-DD23)*10^6</f>
        <v/>
      </c>
      <c r="EF23" s="578" t="n"/>
      <c r="EG23" s="578" t="n"/>
      <c r="EH23" s="578" t="n"/>
      <c r="EI23" s="578" t="n"/>
      <c r="EJ23" s="578" t="n"/>
      <c r="EK23" s="578" t="n"/>
      <c r="EL23" s="578" t="n"/>
      <c r="EM23" s="578" t="n"/>
      <c r="EN23" s="578" t="n"/>
      <c r="EO23" s="578" t="n"/>
      <c r="EP23" s="578" t="n"/>
      <c r="EQ23" s="578" t="n"/>
      <c r="ER23" s="578" t="n"/>
      <c r="ES23" s="578" t="n"/>
      <c r="ET23" s="578" t="n"/>
      <c r="EU23" s="578" t="n"/>
      <c r="EV23" s="578" t="n"/>
      <c r="EW23" s="578" t="n"/>
      <c r="EX23" s="578" t="n"/>
      <c r="EY23" s="578" t="n"/>
      <c r="EZ23" s="578" t="n"/>
      <c r="FA23" s="578" t="n"/>
      <c r="FB23" s="578" t="n"/>
      <c r="FC23" s="578" t="n"/>
      <c r="FD23" s="578" t="n"/>
      <c r="FE23" s="578" t="n"/>
      <c r="FF23" s="578" t="n"/>
      <c r="FG23" s="578" t="n"/>
      <c r="FH23" s="578" t="n"/>
      <c r="FI23" s="578" t="n"/>
      <c r="FJ23" s="578" t="n"/>
      <c r="FK23" s="578" t="n"/>
      <c r="FL23" s="578" t="n"/>
      <c r="FM23" s="578" t="n"/>
      <c r="FN23" s="578" t="n"/>
      <c r="FO23" s="578" t="n"/>
      <c r="FP23" s="578" t="n"/>
      <c r="FQ23" s="578" t="n"/>
      <c r="FR23" s="578" t="n"/>
    </row>
    <row customFormat="1" customHeight="1" hidden="1" ht="22" r="24" s="55">
      <c r="A24" s="579" t="n"/>
      <c r="B24" s="580" t="inlineStr">
        <is>
          <t>Coût unitaire</t>
        </is>
      </c>
      <c r="C24" s="2486" t="inlineStr">
        <is>
          <t>MB18</t>
        </is>
      </c>
      <c r="D24" s="3399" t="n"/>
      <c r="E24" s="3399" t="n"/>
      <c r="F24" s="3399" t="n"/>
      <c r="G24" s="3399" t="n"/>
      <c r="H24" s="582" t="n"/>
      <c r="I24" s="576" t="n"/>
      <c r="J24" s="3399" t="n"/>
      <c r="K24" s="3399" t="n"/>
      <c r="L24" s="3399" t="n"/>
      <c r="M24" s="3399" t="n"/>
      <c r="N24" s="582" t="n"/>
      <c r="O24" s="3385" t="n"/>
      <c r="P24" s="3399" t="n"/>
      <c r="Q24" s="3399" t="n"/>
      <c r="R24" s="3399" t="n"/>
      <c r="S24" s="3399" t="n"/>
      <c r="T24" s="582" t="n"/>
      <c r="U24" s="1066" t="n"/>
      <c r="V24" s="3399" t="n"/>
      <c r="W24" s="3399" t="n"/>
      <c r="X24" s="3399" t="n"/>
      <c r="Y24" s="3399" t="n"/>
      <c r="Z24" s="3385" t="n"/>
      <c r="AA24" s="3399" t="n"/>
      <c r="AB24" s="582" t="n"/>
      <c r="AC24" s="1066" t="n"/>
      <c r="AD24" s="3399" t="n"/>
      <c r="AE24" s="3399" t="n"/>
      <c r="AF24" s="3399" t="n"/>
      <c r="AG24" s="3399" t="n"/>
      <c r="AH24" s="3385" t="n"/>
      <c r="AI24" s="3399" t="n"/>
      <c r="AJ24" s="582" t="n"/>
      <c r="AK24" s="1066" t="n"/>
      <c r="AL24" s="3399" t="n"/>
      <c r="AM24" s="3399" t="n"/>
      <c r="AN24" s="3399" t="n"/>
      <c r="AO24" s="3399" t="n"/>
      <c r="AP24" s="3399" t="n"/>
      <c r="AQ24" s="3399" t="n"/>
      <c r="AR24" s="3399" t="n"/>
      <c r="AS24" s="582" t="n"/>
      <c r="AT24" s="3386" t="n"/>
      <c r="AU24" s="3399" t="n"/>
      <c r="AV24" s="3399" t="n"/>
      <c r="AW24" s="3399" t="n"/>
      <c r="AX24" s="3399" t="n"/>
      <c r="AY24" s="3399" t="n"/>
      <c r="AZ24" s="3399" t="n"/>
      <c r="BA24" s="582" t="n"/>
      <c r="BB24" s="1066" t="n"/>
      <c r="BC24" s="3399" t="n"/>
      <c r="BD24" s="3399" t="n"/>
      <c r="BE24" s="3399" t="n"/>
      <c r="BF24" s="3399" t="n"/>
      <c r="BG24" s="3399" t="n"/>
      <c r="BH24" s="3399" t="n"/>
      <c r="BI24" s="582" t="n"/>
      <c r="BJ24" s="1066" t="n"/>
      <c r="BK24" s="3399" t="n"/>
      <c r="BL24" s="3399" t="n"/>
      <c r="BM24" s="3399" t="n"/>
      <c r="BN24" s="3399" t="n"/>
      <c r="BO24" s="3399" t="n"/>
      <c r="BP24" s="3399" t="n"/>
      <c r="BQ24" s="3399" t="n"/>
      <c r="BR24" s="582" t="n"/>
      <c r="BS24" s="1066" t="n"/>
      <c r="BT24" s="2891" t="n"/>
      <c r="BU24" s="2891" t="n"/>
      <c r="BV24" s="2891" t="n"/>
      <c r="BW24" s="2891" t="n"/>
      <c r="BX24" s="2891" t="n"/>
      <c r="BY24" s="2891" t="n"/>
      <c r="BZ24" s="441" t="n"/>
      <c r="CA24" s="1031" t="n"/>
      <c r="CB24" s="2891" t="n"/>
      <c r="CC24" s="2891" t="n"/>
      <c r="CD24" s="2891" t="n"/>
      <c r="CE24" s="2891" t="n"/>
      <c r="CF24" s="2891" t="n"/>
      <c r="CG24" s="2891" t="n"/>
      <c r="CH24" s="441" t="n"/>
      <c r="CI24" s="1031" t="n"/>
      <c r="CJ24" s="2891" t="n"/>
      <c r="CK24" s="3399" t="n"/>
      <c r="CL24" s="3399" t="n"/>
      <c r="CM24" s="3399" t="n"/>
      <c r="CN24" s="3399" t="n"/>
      <c r="CO24" s="3399" t="n"/>
      <c r="CP24" s="582" t="n"/>
      <c r="CQ24" s="1066" t="n"/>
      <c r="CR24" s="3374">
        <f>+SUMIF($D$5:$CQ$5,CJ$5,$D24:$CQ24)</f>
        <v/>
      </c>
      <c r="CS24" s="2891" t="n"/>
      <c r="CT24" s="3399">
        <f>+SUMIF($D$5:$CP$5,CT$5,$D24:$CP24)+SUMIF($D$5:$BI$5,CR$5,$D24:$BI24)</f>
        <v/>
      </c>
      <c r="CU24" s="3399">
        <f>+CR24-CS24</f>
        <v/>
      </c>
      <c r="CV24" s="3399">
        <f>+CR24-CT24</f>
        <v/>
      </c>
      <c r="CW24" s="3399">
        <f>+SUMIF($D$5:$CQ$5,#REF!,$D24:$CQ24)</f>
        <v/>
      </c>
      <c r="CX24" s="576">
        <f>IFERROR(CR24/CW24-1, "-")</f>
        <v/>
      </c>
      <c r="CY24" s="1711" t="n"/>
      <c r="CZ24" s="3399" t="n"/>
      <c r="DA24" s="3399" t="n"/>
      <c r="DB24" s="3399" t="n"/>
      <c r="DC24" s="3399" t="n"/>
      <c r="DD24" s="3399" t="n"/>
      <c r="DE24" s="576" t="n"/>
      <c r="DF24" s="576" t="n"/>
      <c r="DG24" s="576" t="n"/>
      <c r="DH24" s="576" t="n"/>
      <c r="DI24" s="3371" t="n"/>
      <c r="DJ24" s="3041">
        <f>SUM(D24,J24,P24,V24,AD24,AL24,AU24,BC24,BK24,BT24,CB24,CJ24)-CR24</f>
        <v/>
      </c>
      <c r="DK24" s="3041">
        <f>SUM(E24,K24,Q24,W24,AE24,AM24,AV24,BD24,BL24,BU24,CC24,CK24)-CS24</f>
        <v/>
      </c>
      <c r="DL24" s="3041">
        <f>SUM(G24,M24,S24,AA24,AI24,AR24,AZ24,BH24,BQ24,BY24,CG24,CO24)-CW24</f>
        <v/>
      </c>
      <c r="DM24" s="3041">
        <f>SUM(D24,J24,P24,V24,AD24,AL24,AU24,BC24,,BN24,BV24,CD24,CL24)-CT24</f>
        <v/>
      </c>
      <c r="DN24" s="2299" t="n"/>
      <c r="DO24" s="2299" t="n"/>
      <c r="DP24" s="2299" t="n"/>
      <c r="DX24" s="2878">
        <f>(CS24-CZ24)*10^6</f>
        <v/>
      </c>
      <c r="DY24" s="2878">
        <f>(CT24-DC24)*10^6</f>
        <v/>
      </c>
      <c r="DZ24" s="2878">
        <f>(CW24-DD24)*10^6</f>
        <v/>
      </c>
      <c r="EF24" s="578" t="n"/>
      <c r="EG24" s="578" t="n"/>
      <c r="EH24" s="578" t="n"/>
      <c r="EI24" s="578" t="n"/>
      <c r="EJ24" s="578" t="n"/>
      <c r="EK24" s="578" t="n"/>
      <c r="EL24" s="578" t="n"/>
      <c r="EM24" s="578" t="n"/>
      <c r="EN24" s="578" t="n"/>
      <c r="EO24" s="578" t="n"/>
      <c r="EP24" s="578" t="n"/>
      <c r="EQ24" s="578" t="n"/>
      <c r="ER24" s="578" t="n"/>
      <c r="ES24" s="578" t="n"/>
      <c r="ET24" s="578" t="n"/>
      <c r="EU24" s="578" t="n"/>
      <c r="EV24" s="578" t="n"/>
      <c r="EW24" s="578" t="n"/>
      <c r="EX24" s="578" t="n"/>
      <c r="EY24" s="578" t="n"/>
      <c r="EZ24" s="578" t="n"/>
      <c r="FA24" s="578" t="n"/>
      <c r="FB24" s="578" t="n"/>
      <c r="FC24" s="578" t="n"/>
      <c r="FD24" s="578" t="n"/>
      <c r="FE24" s="578" t="n"/>
      <c r="FF24" s="578" t="n"/>
      <c r="FG24" s="578" t="n"/>
      <c r="FH24" s="578" t="n"/>
      <c r="FI24" s="578" t="n"/>
      <c r="FJ24" s="578" t="n"/>
      <c r="FK24" s="578" t="n"/>
      <c r="FL24" s="578" t="n"/>
      <c r="FM24" s="578" t="n"/>
      <c r="FN24" s="578" t="n"/>
      <c r="FO24" s="578" t="n"/>
      <c r="FP24" s="578" t="n"/>
      <c r="FQ24" s="578" t="n"/>
      <c r="FR24" s="578" t="n"/>
    </row>
    <row customFormat="1" customHeight="1" hidden="1" ht="22" r="25" s="55">
      <c r="A25" s="583" t="n"/>
      <c r="B25" s="584" t="inlineStr">
        <is>
          <t>Opérateur national 2 (glo)</t>
        </is>
      </c>
      <c r="C25" s="2486" t="inlineStr">
        <is>
          <t>MB19</t>
        </is>
      </c>
      <c r="D25" s="3394" t="n"/>
      <c r="E25" s="3400" t="n"/>
      <c r="F25" s="3400" t="n"/>
      <c r="G25" s="3400" t="n"/>
      <c r="H25" s="586" t="n"/>
      <c r="I25" s="587" t="n"/>
      <c r="J25" s="3394" t="n"/>
      <c r="K25" s="3400" t="n"/>
      <c r="L25" s="3400" t="n"/>
      <c r="M25" s="3400" t="n"/>
      <c r="N25" s="586" t="n"/>
      <c r="O25" s="3388" t="n"/>
      <c r="P25" s="3394" t="n"/>
      <c r="Q25" s="3400" t="n"/>
      <c r="R25" s="3400" t="n"/>
      <c r="S25" s="3400" t="n"/>
      <c r="T25" s="586" t="n"/>
      <c r="U25" s="1067" t="n"/>
      <c r="V25" s="3394" t="n"/>
      <c r="W25" s="3400" t="n"/>
      <c r="X25" s="3400" t="n"/>
      <c r="Y25" s="3400" t="n"/>
      <c r="Z25" s="3388" t="n"/>
      <c r="AA25" s="3400" t="n"/>
      <c r="AB25" s="586" t="n"/>
      <c r="AC25" s="1067" t="n"/>
      <c r="AD25" s="3394" t="n"/>
      <c r="AE25" s="3400" t="n"/>
      <c r="AF25" s="3400" t="n"/>
      <c r="AG25" s="3400" t="n"/>
      <c r="AH25" s="3388" t="n"/>
      <c r="AI25" s="3400" t="n"/>
      <c r="AJ25" s="586" t="n"/>
      <c r="AK25" s="1067" t="n"/>
      <c r="AL25" s="3394" t="n"/>
      <c r="AM25" s="3400" t="n"/>
      <c r="AN25" s="3400" t="n"/>
      <c r="AO25" s="3400" t="n"/>
      <c r="AP25" s="3400" t="n"/>
      <c r="AQ25" s="3400" t="n"/>
      <c r="AR25" s="3400" t="n"/>
      <c r="AS25" s="586" t="n"/>
      <c r="AT25" s="3390" t="n"/>
      <c r="AU25" s="3394" t="n"/>
      <c r="AV25" s="3400" t="n"/>
      <c r="AW25" s="3400" t="n"/>
      <c r="AX25" s="3400" t="n"/>
      <c r="AY25" s="3400" t="n"/>
      <c r="AZ25" s="3400" t="n"/>
      <c r="BA25" s="586" t="n"/>
      <c r="BB25" s="1067" t="n"/>
      <c r="BC25" s="3394" t="n"/>
      <c r="BD25" s="3400" t="n"/>
      <c r="BE25" s="3400" t="n"/>
      <c r="BF25" s="3400" t="n"/>
      <c r="BG25" s="3400" t="n"/>
      <c r="BH25" s="3400" t="n"/>
      <c r="BI25" s="586" t="n"/>
      <c r="BJ25" s="1067" t="n"/>
      <c r="BK25" s="3394" t="n"/>
      <c r="BL25" s="3400" t="n"/>
      <c r="BM25" s="3400" t="n"/>
      <c r="BN25" s="3400" t="n"/>
      <c r="BO25" s="3400" t="n"/>
      <c r="BP25" s="3400" t="n"/>
      <c r="BQ25" s="3400" t="n"/>
      <c r="BR25" s="586" t="n"/>
      <c r="BS25" s="1067" t="n"/>
      <c r="BT25" s="3375" t="n"/>
      <c r="BU25" s="3375" t="n"/>
      <c r="BV25" s="3375" t="n"/>
      <c r="BW25" s="3375" t="n"/>
      <c r="BX25" s="3375" t="n"/>
      <c r="BY25" s="3375" t="n"/>
      <c r="BZ25" s="554" t="n"/>
      <c r="CA25" s="1068" t="n"/>
      <c r="CB25" s="3375" t="n"/>
      <c r="CC25" s="3375" t="n"/>
      <c r="CD25" s="3375" t="n"/>
      <c r="CE25" s="3375" t="n"/>
      <c r="CF25" s="3375" t="n"/>
      <c r="CG25" s="3375" t="n"/>
      <c r="CH25" s="554" t="n"/>
      <c r="CI25" s="1068" t="n"/>
      <c r="CJ25" s="3375" t="n"/>
      <c r="CK25" s="3400" t="n"/>
      <c r="CL25" s="3400" t="n"/>
      <c r="CM25" s="3400" t="n"/>
      <c r="CN25" s="3400" t="n"/>
      <c r="CO25" s="3400" t="n"/>
      <c r="CP25" s="586" t="n"/>
      <c r="CQ25" s="1224" t="n"/>
      <c r="CR25" s="3376">
        <f>+SUMIF($D$5:$CQ$5,CJ$5,$D25:$CQ25)</f>
        <v/>
      </c>
      <c r="CS25" s="3375">
        <f>+SUMIF($D$5:$CQ$5,CS$5,$D25:$CQ25)</f>
        <v/>
      </c>
      <c r="CT25" s="3400">
        <f>+SUMIF($D$5:$CP$5,CT$5,$D25:$CP25)+SUMIF($D$5:$BI$5,CR$5,$D25:$BI25)</f>
        <v/>
      </c>
      <c r="CU25" s="3400">
        <f>+CR25-CS25</f>
        <v/>
      </c>
      <c r="CV25" s="3400">
        <f>+CR25-CT25</f>
        <v/>
      </c>
      <c r="CW25" s="3400">
        <f>+SUMIF($D$5:$CQ$5,#REF!,$D25:$CQ25)</f>
        <v/>
      </c>
      <c r="CX25" s="587">
        <f>IFERROR(CR25/CW25-1, "-")</f>
        <v/>
      </c>
      <c r="CY25" s="1711" t="n"/>
      <c r="CZ25" s="3400" t="n"/>
      <c r="DA25" s="3400" t="n"/>
      <c r="DB25" s="3400" t="n"/>
      <c r="DC25" s="3400" t="n"/>
      <c r="DD25" s="3400" t="n"/>
      <c r="DE25" s="1613" t="n"/>
      <c r="DF25" s="1613" t="n"/>
      <c r="DG25" s="1613" t="n"/>
      <c r="DH25" s="1613" t="n"/>
      <c r="DI25" s="3371" t="n"/>
      <c r="DJ25" s="3041">
        <f>SUM(D25,J25,P25,V25,AD25,AL25,AU25,BC25,BK25,BT25,CB25,CJ25)-CR25</f>
        <v/>
      </c>
      <c r="DK25" s="3041">
        <f>SUM(E25,K25,Q25,W25,AE25,AM25,AV25,BD25,BL25,BU25,CC25,CK25)-CS25</f>
        <v/>
      </c>
      <c r="DL25" s="3041">
        <f>SUM(G25,M25,S25,AA25,AI25,AR25,AZ25,BH25,BQ25,BY25,CG25,CO25)-CW25</f>
        <v/>
      </c>
      <c r="DM25" s="3041">
        <f>SUM(D25,J25,P25,V25,AD25,AL25,AU25,BC25,,BN25,BV25,CD25,CL25)-CT25</f>
        <v/>
      </c>
      <c r="DN25" s="2299" t="n"/>
      <c r="DO25" s="2299" t="n"/>
      <c r="DP25" s="2299" t="n"/>
      <c r="DX25" s="2878">
        <f>(CS25-CZ25)*10^6</f>
        <v/>
      </c>
      <c r="DY25" s="2878">
        <f>(CT25-DC25)*10^6</f>
        <v/>
      </c>
      <c r="DZ25" s="2878">
        <f>(CW25-DD25)*10^6</f>
        <v/>
      </c>
      <c r="EF25" s="578" t="n"/>
      <c r="EG25" s="578" t="n"/>
      <c r="EH25" s="578" t="n"/>
      <c r="EI25" s="578" t="n"/>
      <c r="EJ25" s="578" t="n"/>
      <c r="EK25" s="578" t="n"/>
      <c r="EL25" s="578" t="n"/>
      <c r="EM25" s="578" t="n"/>
      <c r="EN25" s="578" t="n"/>
      <c r="EO25" s="578" t="n"/>
      <c r="EP25" s="578" t="n"/>
      <c r="EQ25" s="578" t="n"/>
      <c r="ER25" s="578" t="n"/>
      <c r="ES25" s="578" t="n"/>
      <c r="ET25" s="578" t="n"/>
      <c r="EU25" s="578" t="n"/>
      <c r="EV25" s="578" t="n"/>
      <c r="EW25" s="578" t="n"/>
      <c r="EX25" s="578" t="n"/>
      <c r="EY25" s="578" t="n"/>
      <c r="EZ25" s="578" t="n"/>
      <c r="FA25" s="578" t="n"/>
      <c r="FB25" s="578" t="n"/>
      <c r="FC25" s="578" t="n"/>
      <c r="FD25" s="578" t="n"/>
      <c r="FE25" s="578" t="n"/>
      <c r="FF25" s="578" t="n"/>
      <c r="FG25" s="578" t="n"/>
      <c r="FH25" s="578" t="n"/>
      <c r="FI25" s="578" t="n"/>
      <c r="FJ25" s="578" t="n"/>
      <c r="FK25" s="578" t="n"/>
      <c r="FL25" s="578" t="n"/>
      <c r="FM25" s="578" t="n"/>
      <c r="FN25" s="578" t="n"/>
      <c r="FO25" s="578" t="n"/>
      <c r="FP25" s="578" t="n"/>
      <c r="FQ25" s="578" t="n"/>
      <c r="FR25" s="578" t="n"/>
    </row>
    <row customFormat="1" customHeight="1" hidden="1" ht="22" r="26" s="55">
      <c r="A26" s="573" t="n"/>
      <c r="B26" s="574" t="inlineStr">
        <is>
          <t>Trafic (mn)</t>
        </is>
      </c>
      <c r="C26" s="2486" t="inlineStr">
        <is>
          <t>MB20</t>
        </is>
      </c>
      <c r="D26" s="3398" t="n"/>
      <c r="E26" s="3398" t="n"/>
      <c r="F26" s="3398" t="n"/>
      <c r="G26" s="3398" t="n"/>
      <c r="H26" s="577" t="n"/>
      <c r="I26" s="753" t="n"/>
      <c r="J26" s="3398" t="n"/>
      <c r="K26" s="3398" t="n"/>
      <c r="L26" s="3398" t="n"/>
      <c r="M26" s="3398" t="n"/>
      <c r="N26" s="577" t="n"/>
      <c r="O26" s="3378" t="n"/>
      <c r="P26" s="3398" t="n"/>
      <c r="Q26" s="3398" t="n"/>
      <c r="R26" s="3398" t="n"/>
      <c r="S26" s="3398" t="n"/>
      <c r="T26" s="577" t="n"/>
      <c r="U26" s="1065" t="n"/>
      <c r="V26" s="3398" t="n"/>
      <c r="W26" s="3398" t="n"/>
      <c r="X26" s="3398" t="n"/>
      <c r="Y26" s="3398" t="n"/>
      <c r="Z26" s="3378" t="n"/>
      <c r="AA26" s="3398" t="n"/>
      <c r="AB26" s="577" t="n"/>
      <c r="AC26" s="1065" t="n"/>
      <c r="AD26" s="3398" t="n"/>
      <c r="AE26" s="3398" t="n"/>
      <c r="AF26" s="3398" t="n"/>
      <c r="AG26" s="3398" t="n"/>
      <c r="AH26" s="3378" t="n"/>
      <c r="AI26" s="3398" t="n"/>
      <c r="AJ26" s="577" t="n"/>
      <c r="AK26" s="1065" t="n"/>
      <c r="AL26" s="3398" t="n"/>
      <c r="AM26" s="3398" t="n"/>
      <c r="AN26" s="3398" t="n"/>
      <c r="AO26" s="3398" t="n"/>
      <c r="AP26" s="3398" t="n"/>
      <c r="AQ26" s="3398" t="n"/>
      <c r="AR26" s="3398" t="n"/>
      <c r="AS26" s="577" t="n"/>
      <c r="AT26" s="3380" t="n"/>
      <c r="AU26" s="3398" t="n"/>
      <c r="AV26" s="3398" t="n"/>
      <c r="AW26" s="3398" t="n"/>
      <c r="AX26" s="3398" t="n"/>
      <c r="AY26" s="3398" t="n"/>
      <c r="AZ26" s="3398" t="n"/>
      <c r="BA26" s="577" t="n"/>
      <c r="BB26" s="1065" t="n"/>
      <c r="BC26" s="3398" t="n"/>
      <c r="BD26" s="3398" t="n"/>
      <c r="BE26" s="3398" t="n"/>
      <c r="BF26" s="3398" t="n"/>
      <c r="BG26" s="3398" t="n"/>
      <c r="BH26" s="3398" t="n"/>
      <c r="BI26" s="577" t="n"/>
      <c r="BJ26" s="1065" t="n"/>
      <c r="BK26" s="3398" t="n"/>
      <c r="BL26" s="3398" t="n"/>
      <c r="BM26" s="3398" t="n"/>
      <c r="BN26" s="3398" t="n"/>
      <c r="BO26" s="3398" t="n"/>
      <c r="BP26" s="3398" t="n"/>
      <c r="BQ26" s="3398" t="n"/>
      <c r="BR26" s="577" t="n"/>
      <c r="BS26" s="1065" t="n"/>
      <c r="BT26" s="3146" t="n"/>
      <c r="BU26" s="3146" t="n"/>
      <c r="BV26" s="3146" t="n"/>
      <c r="BW26" s="3146" t="n"/>
      <c r="BX26" s="3146" t="n"/>
      <c r="BY26" s="3146" t="n"/>
      <c r="BZ26" s="555" t="n"/>
      <c r="CA26" s="1032" t="n"/>
      <c r="CB26" s="3146" t="n"/>
      <c r="CC26" s="3146" t="n"/>
      <c r="CD26" s="3146" t="n"/>
      <c r="CE26" s="3146" t="n"/>
      <c r="CF26" s="3146" t="n"/>
      <c r="CG26" s="3146" t="n"/>
      <c r="CH26" s="555" t="n"/>
      <c r="CI26" s="1032" t="n"/>
      <c r="CJ26" s="3146" t="n"/>
      <c r="CK26" s="3398" t="n"/>
      <c r="CL26" s="3398" t="n"/>
      <c r="CM26" s="3398" t="n"/>
      <c r="CN26" s="3398" t="n"/>
      <c r="CO26" s="3398" t="n"/>
      <c r="CP26" s="577" t="n"/>
      <c r="CQ26" s="1066" t="n"/>
      <c r="CR26" s="3373">
        <f>+SUMIF($D$5:$CQ$5,CJ$5,$D26:$CQ26)</f>
        <v/>
      </c>
      <c r="CS26" s="3146">
        <f>+SUMIF($D$5:$CQ$5,CS$5,$D26:$CQ26)</f>
        <v/>
      </c>
      <c r="CT26" s="3398">
        <f>+SUMIF($D$5:$CP$5,CT$5,$D26:$CP26)+SUMIF($D$5:$BI$5,CR$5,$D26:$BI26)</f>
        <v/>
      </c>
      <c r="CU26" s="3398">
        <f>+CR26-CS26</f>
        <v/>
      </c>
      <c r="CV26" s="3398">
        <f>+CR26-CT26</f>
        <v/>
      </c>
      <c r="CW26" s="3398">
        <f>+SUMIF($D$5:$CQ$5,#REF!,$D26:$CQ26)</f>
        <v/>
      </c>
      <c r="CX26" s="753">
        <f>IFERROR(CR26/CW26-1, "-")</f>
        <v/>
      </c>
      <c r="CY26" s="1711" t="n"/>
      <c r="CZ26" s="3398" t="n"/>
      <c r="DA26" s="3398" t="n"/>
      <c r="DB26" s="3398" t="n"/>
      <c r="DC26" s="3398" t="n"/>
      <c r="DD26" s="3398" t="n"/>
      <c r="DE26" s="576">
        <f>CZ26/DD26-1</f>
        <v/>
      </c>
      <c r="DF26" s="576">
        <f>DA26/DD26-1</f>
        <v/>
      </c>
      <c r="DG26" s="576">
        <f>DB26/DD26-1</f>
        <v/>
      </c>
      <c r="DH26" s="576">
        <f>DC26/DD26-1</f>
        <v/>
      </c>
      <c r="DI26" s="3371" t="n"/>
      <c r="DJ26" s="3041">
        <f>SUM(D26,J26,P26,V26,AD26,AL26,AU26,BC26,BK26,BT26,CB26,CJ26)-CR26</f>
        <v/>
      </c>
      <c r="DK26" s="3041">
        <f>SUM(E26,K26,Q26,W26,AE26,AM26,AV26,BD26,BL26,BU26,CC26,CK26)-CS26</f>
        <v/>
      </c>
      <c r="DL26" s="3041">
        <f>SUM(G26,M26,S26,AA26,AI26,AR26,AZ26,BH26,BQ26,BY26,CG26,CO26)-CW26</f>
        <v/>
      </c>
      <c r="DM26" s="3041">
        <f>SUM(D26,J26,P26,V26,AD26,AL26,AU26,BC26,,BN26,BV26,CD26,CL26)-CT26</f>
        <v/>
      </c>
      <c r="DN26" s="2299" t="n"/>
      <c r="DO26" s="2299" t="n"/>
      <c r="DP26" s="2299" t="n"/>
      <c r="DX26" s="2878">
        <f>(CS26-CZ26)*10^6</f>
        <v/>
      </c>
      <c r="DY26" s="2878">
        <f>(CT26-DC26)*10^6</f>
        <v/>
      </c>
      <c r="DZ26" s="2878">
        <f>(CW26-DD26)*10^6</f>
        <v/>
      </c>
      <c r="EF26" s="578" t="n"/>
      <c r="EG26" s="578" t="n"/>
      <c r="EH26" s="578" t="n"/>
      <c r="EI26" s="578" t="n"/>
      <c r="EJ26" s="578" t="n"/>
      <c r="EK26" s="578" t="n"/>
      <c r="EL26" s="578" t="n"/>
      <c r="EM26" s="578" t="n"/>
      <c r="EN26" s="578" t="n"/>
      <c r="EO26" s="578" t="n"/>
      <c r="EP26" s="578" t="n"/>
      <c r="EQ26" s="578" t="n"/>
      <c r="ER26" s="578" t="n"/>
      <c r="ES26" s="578" t="n"/>
      <c r="ET26" s="578" t="n"/>
      <c r="EU26" s="578" t="n"/>
      <c r="EV26" s="578" t="n"/>
      <c r="EW26" s="578" t="n"/>
      <c r="EX26" s="578" t="n"/>
      <c r="EY26" s="578" t="n"/>
      <c r="EZ26" s="578" t="n"/>
      <c r="FA26" s="578" t="n"/>
      <c r="FB26" s="578" t="n"/>
      <c r="FC26" s="578" t="n"/>
      <c r="FD26" s="578" t="n"/>
      <c r="FE26" s="578" t="n"/>
      <c r="FF26" s="578" t="n"/>
      <c r="FG26" s="578" t="n"/>
      <c r="FH26" s="578" t="n"/>
      <c r="FI26" s="578" t="n"/>
      <c r="FJ26" s="578" t="n"/>
      <c r="FK26" s="578" t="n"/>
      <c r="FL26" s="578" t="n"/>
      <c r="FM26" s="578" t="n"/>
      <c r="FN26" s="578" t="n"/>
      <c r="FO26" s="578" t="n"/>
      <c r="FP26" s="578" t="n"/>
      <c r="FQ26" s="578" t="n"/>
      <c r="FR26" s="578" t="n"/>
    </row>
    <row customFormat="1" customHeight="1" hidden="1" ht="22" r="27" s="55">
      <c r="A27" s="579" t="n"/>
      <c r="B27" s="580" t="inlineStr">
        <is>
          <t>Coût unitaire</t>
        </is>
      </c>
      <c r="C27" s="2486" t="inlineStr">
        <is>
          <t>MB21</t>
        </is>
      </c>
      <c r="D27" s="3399" t="n"/>
      <c r="E27" s="3399" t="n"/>
      <c r="F27" s="3399" t="n"/>
      <c r="G27" s="3399" t="n"/>
      <c r="H27" s="582" t="n"/>
      <c r="I27" s="576" t="n"/>
      <c r="J27" s="3399" t="n"/>
      <c r="K27" s="3399" t="n"/>
      <c r="L27" s="3399" t="n"/>
      <c r="M27" s="3399" t="n"/>
      <c r="N27" s="582" t="n"/>
      <c r="O27" s="3385" t="n"/>
      <c r="P27" s="3399" t="n"/>
      <c r="Q27" s="3399" t="n"/>
      <c r="R27" s="3399" t="n"/>
      <c r="S27" s="3399" t="n"/>
      <c r="T27" s="582" t="n"/>
      <c r="U27" s="1066" t="n"/>
      <c r="V27" s="3399" t="n"/>
      <c r="W27" s="3399" t="n"/>
      <c r="X27" s="3399" t="n"/>
      <c r="Y27" s="3399" t="n"/>
      <c r="Z27" s="3385" t="n"/>
      <c r="AA27" s="3399" t="n"/>
      <c r="AB27" s="582" t="n"/>
      <c r="AC27" s="1066" t="n"/>
      <c r="AD27" s="3399" t="n"/>
      <c r="AE27" s="3399" t="n"/>
      <c r="AF27" s="3399" t="n"/>
      <c r="AG27" s="3399" t="n"/>
      <c r="AH27" s="3385" t="n"/>
      <c r="AI27" s="3399" t="n"/>
      <c r="AJ27" s="582" t="n"/>
      <c r="AK27" s="1066" t="n"/>
      <c r="AL27" s="3399" t="n"/>
      <c r="AM27" s="3399" t="n"/>
      <c r="AN27" s="3399" t="n"/>
      <c r="AO27" s="3399" t="n"/>
      <c r="AP27" s="3399" t="n"/>
      <c r="AQ27" s="3399" t="n"/>
      <c r="AR27" s="3399" t="n"/>
      <c r="AS27" s="582" t="n"/>
      <c r="AT27" s="3386" t="n"/>
      <c r="AU27" s="3399" t="n"/>
      <c r="AV27" s="3399" t="n"/>
      <c r="AW27" s="3399" t="n"/>
      <c r="AX27" s="3399" t="n"/>
      <c r="AY27" s="3399" t="n"/>
      <c r="AZ27" s="3399" t="n"/>
      <c r="BA27" s="582" t="n"/>
      <c r="BB27" s="1066" t="n"/>
      <c r="BC27" s="3399" t="n"/>
      <c r="BD27" s="3399" t="n"/>
      <c r="BE27" s="3399" t="n"/>
      <c r="BF27" s="3399" t="n"/>
      <c r="BG27" s="3399" t="n"/>
      <c r="BH27" s="3399" t="n"/>
      <c r="BI27" s="582" t="n"/>
      <c r="BJ27" s="1066" t="n"/>
      <c r="BK27" s="3399" t="n"/>
      <c r="BL27" s="3399" t="n"/>
      <c r="BM27" s="3399" t="n"/>
      <c r="BN27" s="3399" t="n"/>
      <c r="BO27" s="3399" t="n"/>
      <c r="BP27" s="3399" t="n"/>
      <c r="BQ27" s="3399" t="n"/>
      <c r="BR27" s="582" t="n"/>
      <c r="BS27" s="1066" t="n"/>
      <c r="BT27" s="2891" t="n"/>
      <c r="BU27" s="2891" t="n"/>
      <c r="BV27" s="2891" t="n"/>
      <c r="BW27" s="2891" t="n"/>
      <c r="BX27" s="2891" t="n"/>
      <c r="BY27" s="2891" t="n"/>
      <c r="BZ27" s="441" t="n"/>
      <c r="CA27" s="1031" t="n"/>
      <c r="CB27" s="2891" t="n"/>
      <c r="CC27" s="2891" t="n"/>
      <c r="CD27" s="2891" t="n"/>
      <c r="CE27" s="2891" t="n"/>
      <c r="CF27" s="2891" t="n"/>
      <c r="CG27" s="2891" t="n"/>
      <c r="CH27" s="441" t="n"/>
      <c r="CI27" s="1031" t="n"/>
      <c r="CJ27" s="2891" t="n"/>
      <c r="CK27" s="3399" t="n"/>
      <c r="CL27" s="3399" t="n"/>
      <c r="CM27" s="3399" t="n"/>
      <c r="CN27" s="3399" t="n"/>
      <c r="CO27" s="3399" t="n"/>
      <c r="CP27" s="582" t="n"/>
      <c r="CQ27" s="1066" t="n"/>
      <c r="CR27" s="3374">
        <f>+SUMIF($D$5:$CQ$5,CJ$5,$D27:$CQ27)</f>
        <v/>
      </c>
      <c r="CS27" s="2891">
        <f>+CS28/CS26</f>
        <v/>
      </c>
      <c r="CT27" s="2891">
        <f>+SUMIF($D$5:$CP$5,CT$5,$D27:$CP27)+SUMIF($D$5:$BI$5,CR$5,$D27:$BI27)</f>
        <v/>
      </c>
      <c r="CU27" s="3399">
        <f>+CR27-CS27</f>
        <v/>
      </c>
      <c r="CV27" s="3399">
        <f>+CR27-CT27</f>
        <v/>
      </c>
      <c r="CW27" s="3399">
        <f>+SUMIF($D$5:$CQ$5,#REF!,$D27:$CQ27)</f>
        <v/>
      </c>
      <c r="CX27" s="576">
        <f>IFERROR(CR27/CW27-1, "-")</f>
        <v/>
      </c>
      <c r="CY27" s="1711" t="n"/>
      <c r="CZ27" s="3399" t="n"/>
      <c r="DA27" s="3399" t="n"/>
      <c r="DB27" s="3399" t="n"/>
      <c r="DC27" s="3399" t="n"/>
      <c r="DD27" s="3399" t="n"/>
      <c r="DE27" s="576">
        <f>CZ27/DD27-1</f>
        <v/>
      </c>
      <c r="DF27" s="576">
        <f>DA27/DD27-1</f>
        <v/>
      </c>
      <c r="DG27" s="576">
        <f>DB27/DD27-1</f>
        <v/>
      </c>
      <c r="DH27" s="576">
        <f>DC27/DD27-1</f>
        <v/>
      </c>
      <c r="DI27" s="3371" t="n"/>
      <c r="DJ27" s="3041">
        <f>SUM(D27,J27,P27,V27,AD27,AL27,AU27,BC27,BK27,BT27,CB27,CJ27)-CR27</f>
        <v/>
      </c>
      <c r="DK27" s="3041">
        <f>SUM(E27,K27,Q27,W27,AE27,AM27,AV27,BD27,BL27,BU27,CC27,CK27)-CS27</f>
        <v/>
      </c>
      <c r="DL27" s="3041">
        <f>SUM(G27,M27,S27,AA27,AI27,AR27,AZ27,BH27,BQ27,BY27,CG27,CO27)-CW27</f>
        <v/>
      </c>
      <c r="DM27" s="3041">
        <f>SUM(D27,J27,P27,V27,AD27,AL27,AU27,BC27,,BN27,BV27,CD27,CL27)-CT27</f>
        <v/>
      </c>
      <c r="DN27" s="2299" t="n"/>
      <c r="DO27" s="2299" t="n"/>
      <c r="DP27" s="2299" t="n"/>
      <c r="DX27" s="2878">
        <f>(CS27-CZ27)*10^6</f>
        <v/>
      </c>
      <c r="DY27" s="2878">
        <f>(CT27-DC27)*10^6</f>
        <v/>
      </c>
      <c r="DZ27" s="2878">
        <f>(CW27-DD27)*10^6</f>
        <v/>
      </c>
      <c r="EF27" s="578" t="n"/>
      <c r="EG27" s="578" t="n"/>
      <c r="EH27" s="578" t="n"/>
      <c r="EI27" s="578" t="n"/>
      <c r="EJ27" s="578" t="n"/>
      <c r="EK27" s="578" t="n"/>
      <c r="EL27" s="578" t="n"/>
      <c r="EM27" s="578" t="n"/>
      <c r="EN27" s="578" t="n"/>
      <c r="EO27" s="578" t="n"/>
      <c r="EP27" s="578" t="n"/>
      <c r="EQ27" s="578" t="n"/>
      <c r="ER27" s="578" t="n"/>
      <c r="ES27" s="578" t="n"/>
      <c r="ET27" s="578" t="n"/>
      <c r="EU27" s="578" t="n"/>
      <c r="EV27" s="578" t="n"/>
      <c r="EW27" s="578" t="n"/>
      <c r="EX27" s="578" t="n"/>
      <c r="EY27" s="578" t="n"/>
      <c r="EZ27" s="578" t="n"/>
      <c r="FA27" s="578" t="n"/>
      <c r="FB27" s="578" t="n"/>
      <c r="FC27" s="578" t="n"/>
      <c r="FD27" s="578" t="n"/>
      <c r="FE27" s="578" t="n"/>
      <c r="FF27" s="578" t="n"/>
      <c r="FG27" s="578" t="n"/>
      <c r="FH27" s="578" t="n"/>
      <c r="FI27" s="578" t="n"/>
      <c r="FJ27" s="578" t="n"/>
      <c r="FK27" s="578" t="n"/>
      <c r="FL27" s="578" t="n"/>
      <c r="FM27" s="578" t="n"/>
      <c r="FN27" s="578" t="n"/>
      <c r="FO27" s="578" t="n"/>
      <c r="FP27" s="578" t="n"/>
      <c r="FQ27" s="578" t="n"/>
      <c r="FR27" s="578" t="n"/>
    </row>
    <row customFormat="1" customHeight="1" hidden="1" ht="22" r="28" s="55">
      <c r="A28" s="583" t="n"/>
      <c r="B28" s="584" t="inlineStr">
        <is>
          <t>Opérateur national 3 (bbcom, libercom &amp; btsa)</t>
        </is>
      </c>
      <c r="C28" s="2486" t="inlineStr">
        <is>
          <t>MB22</t>
        </is>
      </c>
      <c r="D28" s="3394" t="n"/>
      <c r="E28" s="3400" t="n"/>
      <c r="F28" s="3400" t="n"/>
      <c r="G28" s="3400" t="n"/>
      <c r="H28" s="586" t="n"/>
      <c r="I28" s="587" t="n"/>
      <c r="J28" s="3394" t="n"/>
      <c r="K28" s="3400" t="n"/>
      <c r="L28" s="3400" t="n"/>
      <c r="M28" s="3400" t="n"/>
      <c r="N28" s="586" t="n"/>
      <c r="O28" s="3388" t="n"/>
      <c r="P28" s="3394" t="n"/>
      <c r="Q28" s="3400" t="n"/>
      <c r="R28" s="3400" t="n"/>
      <c r="S28" s="3400" t="n"/>
      <c r="T28" s="586" t="n"/>
      <c r="U28" s="1067" t="n"/>
      <c r="V28" s="3394" t="n"/>
      <c r="W28" s="3400" t="n"/>
      <c r="X28" s="3400" t="n"/>
      <c r="Y28" s="3400" t="n"/>
      <c r="Z28" s="3388" t="n"/>
      <c r="AA28" s="3400" t="n"/>
      <c r="AB28" s="586" t="n"/>
      <c r="AC28" s="1067" t="n"/>
      <c r="AD28" s="3394" t="n"/>
      <c r="AE28" s="3400" t="n"/>
      <c r="AF28" s="3400" t="n"/>
      <c r="AG28" s="3400" t="n"/>
      <c r="AH28" s="3388" t="n"/>
      <c r="AI28" s="3400" t="n"/>
      <c r="AJ28" s="586" t="n"/>
      <c r="AK28" s="1067" t="n"/>
      <c r="AL28" s="3394" t="n"/>
      <c r="AM28" s="3400" t="n"/>
      <c r="AN28" s="3400" t="n"/>
      <c r="AO28" s="3400" t="n"/>
      <c r="AP28" s="3400" t="n"/>
      <c r="AQ28" s="3400" t="n"/>
      <c r="AR28" s="3400" t="n"/>
      <c r="AS28" s="586" t="n"/>
      <c r="AT28" s="3390" t="n"/>
      <c r="AU28" s="3394" t="n"/>
      <c r="AV28" s="3400" t="n"/>
      <c r="AW28" s="3400" t="n"/>
      <c r="AX28" s="3400" t="n"/>
      <c r="AY28" s="3400" t="n"/>
      <c r="AZ28" s="3400" t="n"/>
      <c r="BA28" s="586" t="n"/>
      <c r="BB28" s="1067" t="n"/>
      <c r="BC28" s="3394" t="n"/>
      <c r="BD28" s="3400" t="n"/>
      <c r="BE28" s="3400" t="n"/>
      <c r="BF28" s="3400" t="n"/>
      <c r="BG28" s="3400" t="n"/>
      <c r="BH28" s="3400" t="n"/>
      <c r="BI28" s="586" t="n"/>
      <c r="BJ28" s="1067" t="n"/>
      <c r="BK28" s="3394" t="n"/>
      <c r="BL28" s="3400" t="n"/>
      <c r="BM28" s="3400" t="n"/>
      <c r="BN28" s="3400" t="n"/>
      <c r="BO28" s="3400" t="n"/>
      <c r="BP28" s="3400" t="n"/>
      <c r="BQ28" s="3400" t="n"/>
      <c r="BR28" s="586" t="n"/>
      <c r="BS28" s="1067" t="n"/>
      <c r="BT28" s="3375" t="n"/>
      <c r="BU28" s="3375" t="n"/>
      <c r="BV28" s="3375" t="n"/>
      <c r="BW28" s="3375" t="n"/>
      <c r="BX28" s="3375" t="n"/>
      <c r="BY28" s="3375" t="n"/>
      <c r="BZ28" s="554" t="n"/>
      <c r="CA28" s="1068" t="n"/>
      <c r="CB28" s="3375" t="n"/>
      <c r="CC28" s="3375" t="n"/>
      <c r="CD28" s="3375" t="n"/>
      <c r="CE28" s="3375" t="n"/>
      <c r="CF28" s="3375" t="n"/>
      <c r="CG28" s="3375" t="n"/>
      <c r="CH28" s="554" t="n"/>
      <c r="CI28" s="1068" t="n"/>
      <c r="CJ28" s="3375" t="n"/>
      <c r="CK28" s="3400" t="n"/>
      <c r="CL28" s="3400" t="n"/>
      <c r="CM28" s="3400" t="n"/>
      <c r="CN28" s="3400" t="n"/>
      <c r="CO28" s="3400" t="n"/>
      <c r="CP28" s="586" t="n"/>
      <c r="CQ28" s="1224" t="n"/>
      <c r="CR28" s="3376">
        <f>+SUMIF($D$5:$CQ$5,CJ$5,$D28:$CQ28)</f>
        <v/>
      </c>
      <c r="CS28" s="3375">
        <f>+SUMIF($D$5:$CQ$5,CS$5,$D28:$CQ28)</f>
        <v/>
      </c>
      <c r="CT28" s="3400">
        <f>+SUMIF($D$5:$CP$5,CT$5,$D28:$CP28)+SUMIF($D$5:$BI$5,CR$5,$D28:$BI28)</f>
        <v/>
      </c>
      <c r="CU28" s="3400">
        <f>+CR28-CS28</f>
        <v/>
      </c>
      <c r="CV28" s="3400">
        <f>+CR28-CT28</f>
        <v/>
      </c>
      <c r="CW28" s="3400">
        <f>+SUMIF($D$5:$CQ$5,#REF!,$D28:$CQ28)</f>
        <v/>
      </c>
      <c r="CX28" s="587">
        <f>IFERROR(CR28/CW28-1, "-")</f>
        <v/>
      </c>
      <c r="CY28" s="1711" t="n"/>
      <c r="CZ28" s="3400" t="n"/>
      <c r="DA28" s="3400" t="n"/>
      <c r="DB28" s="3400" t="n"/>
      <c r="DC28" s="3400" t="n"/>
      <c r="DD28" s="3400" t="n"/>
      <c r="DE28" s="587">
        <f>CZ28/DD28-1</f>
        <v/>
      </c>
      <c r="DF28" s="587">
        <f>DA28/DD28-1</f>
        <v/>
      </c>
      <c r="DG28" s="587">
        <f>DB28/DD28-1</f>
        <v/>
      </c>
      <c r="DH28" s="587">
        <f>DC28/DD28-1</f>
        <v/>
      </c>
      <c r="DI28" s="3371" t="n"/>
      <c r="DJ28" s="3041">
        <f>SUM(D28,J28,P28,V28,AD28,AL28,AU28,BC28,BK28,BT28,CB28,CJ28)-CR28</f>
        <v/>
      </c>
      <c r="DK28" s="3041">
        <f>SUM(E28,K28,Q28,W28,AE28,AM28,AV28,BD28,BL28,BU28,CC28,CK28)-CS28</f>
        <v/>
      </c>
      <c r="DL28" s="3041">
        <f>SUM(G28,M28,S28,AA28,AI28,AR28,AZ28,BH28,BQ28,BY28,CG28,CO28)-CW28</f>
        <v/>
      </c>
      <c r="DM28" s="3041">
        <f>SUM(D28,J28,P28,V28,AD28,AL28,AU28,BC28,,BN28,BV28,CD28,CL28)-CT28</f>
        <v/>
      </c>
      <c r="DN28" s="2299" t="n"/>
      <c r="DO28" s="2299" t="n"/>
      <c r="DP28" s="2299" t="n"/>
      <c r="DX28" s="2878">
        <f>(CS28-CZ28)*10^6</f>
        <v/>
      </c>
      <c r="DY28" s="2878">
        <f>(CT28-DC28)*10^6</f>
        <v/>
      </c>
      <c r="DZ28" s="2878">
        <f>(CW28-DD28)*10^6</f>
        <v/>
      </c>
      <c r="EF28" s="578" t="n"/>
      <c r="EG28" s="578" t="n"/>
      <c r="EH28" s="578" t="n"/>
      <c r="EI28" s="578" t="n"/>
      <c r="EJ28" s="578" t="n"/>
      <c r="EK28" s="578" t="n"/>
      <c r="EL28" s="578" t="n"/>
      <c r="EM28" s="578" t="n"/>
      <c r="EN28" s="578" t="n"/>
      <c r="EO28" s="578" t="n"/>
      <c r="EP28" s="578" t="n"/>
      <c r="EQ28" s="578" t="n"/>
      <c r="ER28" s="578" t="n"/>
      <c r="ES28" s="578" t="n"/>
      <c r="ET28" s="578" t="n"/>
      <c r="EU28" s="578" t="n"/>
      <c r="EV28" s="578" t="n"/>
      <c r="EW28" s="578" t="n"/>
      <c r="EX28" s="578" t="n"/>
      <c r="EY28" s="578" t="n"/>
      <c r="EZ28" s="578" t="n"/>
      <c r="FA28" s="578" t="n"/>
      <c r="FB28" s="578" t="n"/>
      <c r="FC28" s="578" t="n"/>
      <c r="FD28" s="578" t="n"/>
      <c r="FE28" s="578" t="n"/>
      <c r="FF28" s="578" t="n"/>
      <c r="FG28" s="578" t="n"/>
      <c r="FH28" s="578" t="n"/>
      <c r="FI28" s="578" t="n"/>
      <c r="FJ28" s="578" t="n"/>
      <c r="FK28" s="578" t="n"/>
      <c r="FL28" s="578" t="n"/>
      <c r="FM28" s="578" t="n"/>
      <c r="FN28" s="578" t="n"/>
      <c r="FO28" s="578" t="n"/>
      <c r="FP28" s="578" t="n"/>
      <c r="FQ28" s="578" t="n"/>
      <c r="FR28" s="578" t="n"/>
    </row>
    <row customHeight="1" hidden="1" ht="22" r="29" s="3">
      <c r="A29" s="138" t="n"/>
      <c r="B29" s="139" t="inlineStr">
        <is>
          <t>Trafic Local (mn)</t>
        </is>
      </c>
      <c r="C29" s="2486" t="inlineStr">
        <is>
          <t>MB23</t>
        </is>
      </c>
      <c r="D29" s="3146" t="n"/>
      <c r="E29" s="3146" t="n"/>
      <c r="F29" s="3146" t="n"/>
      <c r="G29" s="3146" t="n"/>
      <c r="H29" s="555" t="n"/>
      <c r="I29" s="754" t="n"/>
      <c r="J29" s="3146" t="n"/>
      <c r="K29" s="3146" t="n"/>
      <c r="L29" s="3146" t="n"/>
      <c r="M29" s="3146" t="n"/>
      <c r="N29" s="555" t="n"/>
      <c r="O29" s="3145" t="n"/>
      <c r="P29" s="3146" t="n"/>
      <c r="Q29" s="3146" t="n"/>
      <c r="R29" s="3146" t="n"/>
      <c r="S29" s="3146" t="n"/>
      <c r="T29" s="555" t="n"/>
      <c r="U29" s="1032" t="n"/>
      <c r="V29" s="3146" t="n"/>
      <c r="W29" s="3146" t="n"/>
      <c r="X29" s="3146" t="n"/>
      <c r="Y29" s="3146" t="n"/>
      <c r="Z29" s="3145" t="n"/>
      <c r="AA29" s="3146" t="n"/>
      <c r="AB29" s="555" t="n"/>
      <c r="AC29" s="1032" t="n"/>
      <c r="AD29" s="3146" t="n"/>
      <c r="AE29" s="3146" t="n"/>
      <c r="AF29" s="3146" t="n"/>
      <c r="AG29" s="3146" t="n"/>
      <c r="AH29" s="3145" t="n"/>
      <c r="AI29" s="3146" t="n"/>
      <c r="AJ29" s="555" t="n"/>
      <c r="AK29" s="1032" t="n"/>
      <c r="AL29" s="3146" t="n"/>
      <c r="AM29" s="3146" t="n"/>
      <c r="AN29" s="3146" t="n"/>
      <c r="AO29" s="3146" t="n"/>
      <c r="AP29" s="3146" t="n"/>
      <c r="AQ29" s="3146" t="n"/>
      <c r="AR29" s="3146" t="n"/>
      <c r="AS29" s="555" t="n"/>
      <c r="AT29" s="3147" t="n"/>
      <c r="AU29" s="3146" t="n"/>
      <c r="AV29" s="3146" t="n"/>
      <c r="AW29" s="3146" t="n"/>
      <c r="AX29" s="3146" t="n"/>
      <c r="AY29" s="3146" t="n"/>
      <c r="AZ29" s="3146" t="n"/>
      <c r="BA29" s="555" t="n"/>
      <c r="BB29" s="1032" t="n"/>
      <c r="BC29" s="3146" t="n"/>
      <c r="BD29" s="3146" t="n"/>
      <c r="BE29" s="3146" t="n"/>
      <c r="BF29" s="3146" t="n"/>
      <c r="BG29" s="3146" t="n"/>
      <c r="BH29" s="3146" t="n"/>
      <c r="BI29" s="555" t="n"/>
      <c r="BJ29" s="1032" t="n"/>
      <c r="BK29" s="3146" t="n"/>
      <c r="BL29" s="3146" t="n"/>
      <c r="BM29" s="3146" t="n"/>
      <c r="BN29" s="3146" t="n"/>
      <c r="BO29" s="3146" t="n"/>
      <c r="BP29" s="3146" t="n"/>
      <c r="BQ29" s="3146" t="n"/>
      <c r="BR29" s="555" t="n"/>
      <c r="BS29" s="1032" t="n"/>
      <c r="BT29" s="3146" t="n"/>
      <c r="BU29" s="3146" t="n"/>
      <c r="BV29" s="3146" t="n"/>
      <c r="BW29" s="3146" t="n"/>
      <c r="BX29" s="3146" t="n"/>
      <c r="BY29" s="3146" t="n"/>
      <c r="BZ29" s="555" t="n"/>
      <c r="CA29" s="1032" t="n"/>
      <c r="CB29" s="3146" t="n"/>
      <c r="CC29" s="3146" t="n"/>
      <c r="CD29" s="3146" t="n"/>
      <c r="CE29" s="3146" t="n"/>
      <c r="CF29" s="3146" t="n"/>
      <c r="CG29" s="3146" t="n"/>
      <c r="CH29" s="555" t="n"/>
      <c r="CI29" s="1032" t="n"/>
      <c r="CJ29" s="3146" t="n"/>
      <c r="CK29" s="3146" t="n"/>
      <c r="CL29" s="3146" t="n"/>
      <c r="CM29" s="3146" t="n"/>
      <c r="CN29" s="3146" t="n"/>
      <c r="CO29" s="3146" t="n"/>
      <c r="CP29" s="555" t="n"/>
      <c r="CQ29" s="1031" t="n"/>
      <c r="CR29" s="3373">
        <f>+SUMIF($D$5:$CQ$5,CJ$5,$D29:$CQ29)</f>
        <v/>
      </c>
      <c r="CS29" s="3146">
        <f>+SUMIF($D$5:$CQ$5,CS$5,$D29:$CQ29)</f>
        <v/>
      </c>
      <c r="CT29" s="3146">
        <f>+SUMIF($D$5:$CP$5,CT$5,$D29:$CP29)+SUMIF($D$5:$BI$5,CR$5,$D29:$BI29)</f>
        <v/>
      </c>
      <c r="CU29" s="3146">
        <f>+CR29-CS29</f>
        <v/>
      </c>
      <c r="CV29" s="3146">
        <f>+CR29-CT29</f>
        <v/>
      </c>
      <c r="CW29" s="3146">
        <f>+SUMIF($D$5:$CQ$5,#REF!,$D29:$CQ29)</f>
        <v/>
      </c>
      <c r="CX29" s="754">
        <f>IFERROR(CR29/CW29-1, "-")</f>
        <v/>
      </c>
      <c r="CY29" s="1711" t="n"/>
      <c r="CZ29" s="3146" t="n"/>
      <c r="DA29" s="3146" t="n"/>
      <c r="DB29" s="3146" t="n"/>
      <c r="DC29" s="3146" t="n"/>
      <c r="DD29" s="3146" t="n"/>
      <c r="DE29" s="754" t="n"/>
      <c r="DF29" s="754" t="n"/>
      <c r="DG29" s="754" t="n"/>
      <c r="DH29" s="754" t="n"/>
      <c r="DI29" s="3371" t="n"/>
      <c r="DJ29" s="3041">
        <f>SUM(D29,J29,P29,V29,AD29,AL29,AU29,BC29,BK29,BT29,CB29,CJ29)-CR29</f>
        <v/>
      </c>
      <c r="DK29" s="3041">
        <f>SUM(E29,K29,Q29,W29,AE29,AM29,AV29,BD29,BL29,BU29,CC29,CK29)-CS29</f>
        <v/>
      </c>
      <c r="DL29" s="3041">
        <f>SUM(G29,M29,S29,AA29,AI29,AR29,AZ29,BH29,BQ29,BY29,CG29,CO29)-CW29</f>
        <v/>
      </c>
      <c r="DM29" s="3041">
        <f>SUM(D29,J29,P29,V29,AD29,AL29,AU29,BC29,,BN29,BV29,CD29,CL29)-CT29</f>
        <v/>
      </c>
      <c r="DX29" s="2878">
        <f>(CS29-CZ29)*10^6</f>
        <v/>
      </c>
      <c r="DY29" s="2878">
        <f>(CT29-DC29)*10^6</f>
        <v/>
      </c>
      <c r="DZ29" s="2878">
        <f>(CW29-DD29)*10^6</f>
        <v/>
      </c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</row>
    <row customHeight="1" hidden="1" ht="22" r="30" s="3">
      <c r="A30" s="140" t="n"/>
      <c r="B30" s="141" t="inlineStr">
        <is>
          <t>Coût unitaire</t>
        </is>
      </c>
      <c r="C30" s="2486" t="inlineStr">
        <is>
          <t>MB24</t>
        </is>
      </c>
      <c r="D30" s="2891" t="n"/>
      <c r="E30" s="2891" t="n"/>
      <c r="F30" s="2891" t="n"/>
      <c r="G30" s="2891" t="n"/>
      <c r="H30" s="441" t="n"/>
      <c r="I30" s="37" t="n"/>
      <c r="J30" s="2891" t="n"/>
      <c r="K30" s="2891" t="n"/>
      <c r="L30" s="2891" t="n"/>
      <c r="M30" s="2891" t="n"/>
      <c r="N30" s="441" t="n"/>
      <c r="O30" s="2975" t="n"/>
      <c r="P30" s="2891" t="n"/>
      <c r="Q30" s="2891" t="n"/>
      <c r="R30" s="2891" t="n"/>
      <c r="S30" s="2891" t="n"/>
      <c r="T30" s="441" t="n"/>
      <c r="U30" s="1031" t="n"/>
      <c r="V30" s="2891" t="n"/>
      <c r="W30" s="2891" t="n"/>
      <c r="X30" s="2891" t="n"/>
      <c r="Y30" s="2891" t="n"/>
      <c r="Z30" s="2975" t="n"/>
      <c r="AA30" s="2891" t="n"/>
      <c r="AB30" s="441" t="n"/>
      <c r="AC30" s="1031" t="n"/>
      <c r="AD30" s="2891" t="n"/>
      <c r="AE30" s="2891" t="n"/>
      <c r="AF30" s="2891" t="n"/>
      <c r="AG30" s="2891" t="n"/>
      <c r="AH30" s="2975" t="n"/>
      <c r="AI30" s="2891" t="n"/>
      <c r="AJ30" s="441" t="n"/>
      <c r="AK30" s="1031" t="n"/>
      <c r="AL30" s="2891" t="n"/>
      <c r="AM30" s="2891" t="n"/>
      <c r="AN30" s="2891" t="n"/>
      <c r="AO30" s="2891" t="n"/>
      <c r="AP30" s="2891" t="n"/>
      <c r="AQ30" s="2891" t="n"/>
      <c r="AR30" s="2891" t="n"/>
      <c r="AS30" s="441" t="n"/>
      <c r="AT30" s="3058" t="n"/>
      <c r="AU30" s="2891" t="n"/>
      <c r="AV30" s="2891" t="n"/>
      <c r="AW30" s="2891" t="n"/>
      <c r="AX30" s="2891" t="n"/>
      <c r="AY30" s="2891" t="n"/>
      <c r="AZ30" s="2891" t="n"/>
      <c r="BA30" s="441" t="n"/>
      <c r="BB30" s="1031" t="n"/>
      <c r="BC30" s="2891" t="n"/>
      <c r="BD30" s="2891" t="n"/>
      <c r="BE30" s="2891" t="n"/>
      <c r="BF30" s="2891" t="n"/>
      <c r="BG30" s="2891" t="n"/>
      <c r="BH30" s="2891" t="n"/>
      <c r="BI30" s="441" t="n"/>
      <c r="BJ30" s="1031" t="n"/>
      <c r="BK30" s="2891" t="n"/>
      <c r="BL30" s="2891" t="n"/>
      <c r="BM30" s="2891" t="n"/>
      <c r="BN30" s="2891" t="n"/>
      <c r="BO30" s="2891" t="n"/>
      <c r="BP30" s="2891" t="n"/>
      <c r="BQ30" s="2891" t="n"/>
      <c r="BR30" s="441" t="n"/>
      <c r="BS30" s="1031" t="n"/>
      <c r="BT30" s="2891" t="n"/>
      <c r="BU30" s="2891" t="n"/>
      <c r="BV30" s="2891" t="n"/>
      <c r="BW30" s="2891" t="n"/>
      <c r="BX30" s="2891" t="n"/>
      <c r="BY30" s="2891" t="n"/>
      <c r="BZ30" s="441" t="n"/>
      <c r="CA30" s="1031" t="n"/>
      <c r="CB30" s="2891" t="n"/>
      <c r="CC30" s="2891" t="n"/>
      <c r="CD30" s="2891" t="n"/>
      <c r="CE30" s="2891" t="n"/>
      <c r="CF30" s="2891" t="n"/>
      <c r="CG30" s="2891" t="n"/>
      <c r="CH30" s="441" t="n"/>
      <c r="CI30" s="1031" t="n"/>
      <c r="CJ30" s="2891" t="n"/>
      <c r="CK30" s="2891" t="n"/>
      <c r="CL30" s="2891" t="n"/>
      <c r="CM30" s="2891" t="n"/>
      <c r="CN30" s="2891" t="n"/>
      <c r="CO30" s="2891" t="n"/>
      <c r="CP30" s="441" t="n"/>
      <c r="CQ30" s="1031" t="n"/>
      <c r="CR30" s="3374">
        <f>+SUMIF($D$5:$CQ$5,CJ$5,$D30:$CQ30)</f>
        <v/>
      </c>
      <c r="CS30" s="2891" t="n"/>
      <c r="CT30" s="2891">
        <f>+SUMIF($D$5:$CP$5,CT$5,$D30:$CP30)+SUMIF($D$5:$BI$5,CR$5,$D30:$BI30)</f>
        <v/>
      </c>
      <c r="CU30" s="2891">
        <f>+CR30-CS30</f>
        <v/>
      </c>
      <c r="CV30" s="2891">
        <f>+CR30-CT30</f>
        <v/>
      </c>
      <c r="CW30" s="2891">
        <f>+SUMIF($D$5:$CQ$5,#REF!,$D30:$CQ30)</f>
        <v/>
      </c>
      <c r="CX30" s="37">
        <f>IFERROR(CR30/CW30-1, "-")</f>
        <v/>
      </c>
      <c r="CY30" s="1711" t="n"/>
      <c r="CZ30" s="2891" t="n"/>
      <c r="DA30" s="2891" t="n"/>
      <c r="DB30" s="2891" t="n"/>
      <c r="DC30" s="2891" t="n"/>
      <c r="DD30" s="2891" t="n"/>
      <c r="DE30" s="37" t="n"/>
      <c r="DF30" s="37" t="n"/>
      <c r="DG30" s="37" t="n"/>
      <c r="DH30" s="37" t="n"/>
      <c r="DI30" s="3371" t="n"/>
      <c r="DJ30" s="3041">
        <f>SUM(D30,J30,P30,V30,AD30,AL30,AU30,BC30,BK30,BT30,CB30,CJ30)-CR30</f>
        <v/>
      </c>
      <c r="DK30" s="3041">
        <f>SUM(E30,K30,Q30,W30,AE30,AM30,AV30,BD30,BL30,BU30,CC30,CK30)-CS30</f>
        <v/>
      </c>
      <c r="DL30" s="3041">
        <f>SUM(G30,M30,S30,AA30,AI30,AR30,AZ30,BH30,BQ30,BY30,CG30,CO30)-CW30</f>
        <v/>
      </c>
      <c r="DM30" s="3041">
        <f>SUM(D30,J30,P30,V30,AD30,AL30,AU30,BC30,,BN30,BV30,CD30,CL30)-CT30</f>
        <v/>
      </c>
      <c r="DX30" s="2878">
        <f>(CS30-CZ30)*10^6</f>
        <v/>
      </c>
      <c r="DY30" s="2878">
        <f>(CT30-DC30)*10^6</f>
        <v/>
      </c>
      <c r="DZ30" s="2878">
        <f>(CW30-DD30)*10^6</f>
        <v/>
      </c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</row>
    <row customHeight="1" hidden="1" ht="22" r="31" s="3">
      <c r="A31" s="140" t="n"/>
      <c r="B31" s="141" t="inlineStr">
        <is>
          <t>Trafic Interurbain (mn)</t>
        </is>
      </c>
      <c r="C31" s="2486" t="inlineStr">
        <is>
          <t>MB25</t>
        </is>
      </c>
      <c r="D31" s="2891" t="n"/>
      <c r="E31" s="2891" t="n"/>
      <c r="F31" s="2891" t="n"/>
      <c r="G31" s="2891" t="n"/>
      <c r="H31" s="441" t="n"/>
      <c r="I31" s="37" t="n"/>
      <c r="J31" s="2891" t="n"/>
      <c r="K31" s="2891" t="n"/>
      <c r="L31" s="2891" t="n"/>
      <c r="M31" s="2891" t="n"/>
      <c r="N31" s="441" t="n"/>
      <c r="O31" s="2975" t="n"/>
      <c r="P31" s="2891" t="n"/>
      <c r="Q31" s="2891" t="n"/>
      <c r="R31" s="2891" t="n"/>
      <c r="S31" s="2891" t="n"/>
      <c r="T31" s="441" t="n"/>
      <c r="U31" s="1031" t="n"/>
      <c r="V31" s="2891" t="n"/>
      <c r="W31" s="2891" t="n"/>
      <c r="X31" s="2891" t="n"/>
      <c r="Y31" s="2891" t="n"/>
      <c r="Z31" s="2975" t="n"/>
      <c r="AA31" s="2891" t="n"/>
      <c r="AB31" s="441" t="n"/>
      <c r="AC31" s="1031" t="n"/>
      <c r="AD31" s="2891" t="n"/>
      <c r="AE31" s="2891" t="n"/>
      <c r="AF31" s="2891" t="n"/>
      <c r="AG31" s="2891" t="n"/>
      <c r="AH31" s="2975" t="n"/>
      <c r="AI31" s="2891" t="n"/>
      <c r="AJ31" s="441" t="n"/>
      <c r="AK31" s="1031" t="n"/>
      <c r="AL31" s="2891" t="n"/>
      <c r="AM31" s="2891" t="n"/>
      <c r="AN31" s="2891" t="n"/>
      <c r="AO31" s="2891" t="n"/>
      <c r="AP31" s="2891" t="n"/>
      <c r="AQ31" s="2891" t="n"/>
      <c r="AR31" s="2891" t="n"/>
      <c r="AS31" s="441" t="n"/>
      <c r="AT31" s="3058" t="n"/>
      <c r="AU31" s="2891" t="n"/>
      <c r="AV31" s="2891" t="n"/>
      <c r="AW31" s="2891" t="n"/>
      <c r="AX31" s="2891" t="n"/>
      <c r="AY31" s="2891" t="n"/>
      <c r="AZ31" s="2891" t="n"/>
      <c r="BA31" s="441" t="n"/>
      <c r="BB31" s="1031" t="n"/>
      <c r="BC31" s="2891" t="n"/>
      <c r="BD31" s="2891" t="n"/>
      <c r="BE31" s="2891" t="n"/>
      <c r="BF31" s="2891" t="n"/>
      <c r="BG31" s="2891" t="n"/>
      <c r="BH31" s="2891" t="n"/>
      <c r="BI31" s="441" t="n"/>
      <c r="BJ31" s="1031" t="n"/>
      <c r="BK31" s="2891" t="n"/>
      <c r="BL31" s="2891" t="n"/>
      <c r="BM31" s="2891" t="n"/>
      <c r="BN31" s="2891" t="n"/>
      <c r="BO31" s="2891" t="n"/>
      <c r="BP31" s="2891" t="n"/>
      <c r="BQ31" s="2891" t="n"/>
      <c r="BR31" s="441" t="n"/>
      <c r="BS31" s="1031" t="n"/>
      <c r="BT31" s="2891" t="n"/>
      <c r="BU31" s="2891" t="n"/>
      <c r="BV31" s="2891" t="n"/>
      <c r="BW31" s="2891" t="n"/>
      <c r="BX31" s="2891" t="n"/>
      <c r="BY31" s="2891" t="n"/>
      <c r="BZ31" s="441" t="n"/>
      <c r="CA31" s="1031" t="n"/>
      <c r="CB31" s="2891" t="n"/>
      <c r="CC31" s="2891" t="n"/>
      <c r="CD31" s="2891" t="n"/>
      <c r="CE31" s="2891" t="n"/>
      <c r="CF31" s="2891" t="n"/>
      <c r="CG31" s="2891" t="n"/>
      <c r="CH31" s="441" t="n"/>
      <c r="CI31" s="1031" t="n"/>
      <c r="CJ31" s="2891" t="n"/>
      <c r="CK31" s="2891" t="n"/>
      <c r="CL31" s="2891" t="n"/>
      <c r="CM31" s="2891" t="n"/>
      <c r="CN31" s="2891" t="n"/>
      <c r="CO31" s="2891" t="n"/>
      <c r="CP31" s="441" t="n"/>
      <c r="CQ31" s="1031" t="n"/>
      <c r="CR31" s="3374">
        <f>+SUMIF($D$5:$CQ$5,CJ$5,$D31:$CQ31)</f>
        <v/>
      </c>
      <c r="CS31" s="2891">
        <f>+SUMIF($D$5:$CQ$5,CS$5,$D31:$CQ31)</f>
        <v/>
      </c>
      <c r="CT31" s="2891">
        <f>+SUMIF($D$5:$CP$5,CT$5,$D31:$CP31)+SUMIF($D$5:$BI$5,CR$5,$D31:$BI31)</f>
        <v/>
      </c>
      <c r="CU31" s="2891">
        <f>+CR31-CS31</f>
        <v/>
      </c>
      <c r="CV31" s="2891">
        <f>+CR31-CT31</f>
        <v/>
      </c>
      <c r="CW31" s="2891">
        <f>+SUMIF($D$5:$CQ$5,#REF!,$D31:$CQ31)</f>
        <v/>
      </c>
      <c r="CX31" s="37">
        <f>IFERROR(CR31/CW31-1, "-")</f>
        <v/>
      </c>
      <c r="CY31" s="1711" t="n"/>
      <c r="CZ31" s="2891" t="n"/>
      <c r="DA31" s="2891" t="n"/>
      <c r="DB31" s="2891" t="n"/>
      <c r="DC31" s="2891" t="n"/>
      <c r="DD31" s="2891" t="n"/>
      <c r="DE31" s="37" t="n"/>
      <c r="DF31" s="37" t="n"/>
      <c r="DG31" s="37" t="n"/>
      <c r="DH31" s="37" t="n"/>
      <c r="DI31" s="3371" t="n"/>
      <c r="DJ31" s="3041">
        <f>SUM(D31,J31,P31,V31,AD31,AL31,AU31,BC31,BK31,BT31,CB31,CJ31)-CR31</f>
        <v/>
      </c>
      <c r="DK31" s="3041">
        <f>SUM(E31,K31,Q31,W31,AE31,AM31,AV31,BD31,BL31,BU31,CC31,CK31)-CS31</f>
        <v/>
      </c>
      <c r="DL31" s="3041">
        <f>SUM(G31,M31,S31,AA31,AI31,AR31,AZ31,BH31,BQ31,BY31,CG31,CO31)-CW31</f>
        <v/>
      </c>
      <c r="DM31" s="3041">
        <f>SUM(D31,J31,P31,V31,AD31,AL31,AU31,BC31,,BN31,BV31,CD31,CL31)-CT31</f>
        <v/>
      </c>
      <c r="DX31" s="2878">
        <f>(CS31-CZ31)*10^6</f>
        <v/>
      </c>
      <c r="DY31" s="2878">
        <f>(CT31-DC31)*10^6</f>
        <v/>
      </c>
      <c r="DZ31" s="2878">
        <f>(CW31-DD31)*10^6</f>
        <v/>
      </c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</row>
    <row customHeight="1" hidden="1" ht="22" r="32" s="3">
      <c r="A32" s="140" t="n"/>
      <c r="B32" s="141" t="inlineStr">
        <is>
          <t>Coût unitaire</t>
        </is>
      </c>
      <c r="C32" s="2486" t="inlineStr">
        <is>
          <t>MB26</t>
        </is>
      </c>
      <c r="D32" s="2891" t="n"/>
      <c r="E32" s="2891" t="n"/>
      <c r="F32" s="2891" t="n"/>
      <c r="G32" s="2891" t="n"/>
      <c r="H32" s="441" t="n"/>
      <c r="I32" s="37" t="n"/>
      <c r="J32" s="2891" t="n"/>
      <c r="K32" s="2891" t="n"/>
      <c r="L32" s="2891" t="n"/>
      <c r="M32" s="2891" t="n"/>
      <c r="N32" s="441" t="n"/>
      <c r="O32" s="2975" t="n"/>
      <c r="P32" s="2891" t="n"/>
      <c r="Q32" s="2891" t="n"/>
      <c r="R32" s="2891" t="n"/>
      <c r="S32" s="2891" t="n"/>
      <c r="T32" s="441" t="n"/>
      <c r="U32" s="1031" t="n"/>
      <c r="V32" s="2891" t="n"/>
      <c r="W32" s="2891" t="n"/>
      <c r="X32" s="2891" t="n"/>
      <c r="Y32" s="2891" t="n"/>
      <c r="Z32" s="2975" t="n"/>
      <c r="AA32" s="2891" t="n"/>
      <c r="AB32" s="441" t="n"/>
      <c r="AC32" s="1031" t="n"/>
      <c r="AD32" s="2891" t="n"/>
      <c r="AE32" s="2891" t="n"/>
      <c r="AF32" s="2891" t="n"/>
      <c r="AG32" s="2891" t="n"/>
      <c r="AH32" s="2975" t="n"/>
      <c r="AI32" s="2891" t="n"/>
      <c r="AJ32" s="441" t="n"/>
      <c r="AK32" s="1031" t="n"/>
      <c r="AL32" s="2891" t="n"/>
      <c r="AM32" s="2891" t="n"/>
      <c r="AN32" s="2891" t="n"/>
      <c r="AO32" s="2891" t="n"/>
      <c r="AP32" s="2891" t="n"/>
      <c r="AQ32" s="2891" t="n"/>
      <c r="AR32" s="2891" t="n"/>
      <c r="AS32" s="441" t="n"/>
      <c r="AT32" s="3058" t="n"/>
      <c r="AU32" s="2891" t="n"/>
      <c r="AV32" s="2891" t="n"/>
      <c r="AW32" s="2891" t="n"/>
      <c r="AX32" s="2891" t="n"/>
      <c r="AY32" s="2891" t="n"/>
      <c r="AZ32" s="2891" t="n"/>
      <c r="BA32" s="441" t="n"/>
      <c r="BB32" s="1031" t="n"/>
      <c r="BC32" s="2891" t="n"/>
      <c r="BD32" s="2891" t="n"/>
      <c r="BE32" s="2891" t="n"/>
      <c r="BF32" s="2891" t="n"/>
      <c r="BG32" s="2891" t="n"/>
      <c r="BH32" s="2891" t="n"/>
      <c r="BI32" s="441" t="n"/>
      <c r="BJ32" s="1031" t="n"/>
      <c r="BK32" s="2891" t="n"/>
      <c r="BL32" s="2891" t="n"/>
      <c r="BM32" s="2891" t="n"/>
      <c r="BN32" s="2891" t="n"/>
      <c r="BO32" s="2891" t="n"/>
      <c r="BP32" s="2891" t="n"/>
      <c r="BQ32" s="2891" t="n"/>
      <c r="BR32" s="441" t="n"/>
      <c r="BS32" s="1031" t="n"/>
      <c r="BT32" s="2891" t="n"/>
      <c r="BU32" s="2891" t="n"/>
      <c r="BV32" s="2891" t="n"/>
      <c r="BW32" s="2891" t="n"/>
      <c r="BX32" s="2891" t="n"/>
      <c r="BY32" s="2891" t="n"/>
      <c r="BZ32" s="441" t="n"/>
      <c r="CA32" s="1031" t="n"/>
      <c r="CB32" s="2891" t="n"/>
      <c r="CC32" s="2891" t="n"/>
      <c r="CD32" s="2891" t="n"/>
      <c r="CE32" s="2891" t="n"/>
      <c r="CF32" s="2891" t="n"/>
      <c r="CG32" s="2891" t="n"/>
      <c r="CH32" s="441" t="n"/>
      <c r="CI32" s="1031" t="n"/>
      <c r="CJ32" s="2891" t="n"/>
      <c r="CK32" s="2891" t="n"/>
      <c r="CL32" s="2891" t="n"/>
      <c r="CM32" s="2891" t="n"/>
      <c r="CN32" s="2891" t="n"/>
      <c r="CO32" s="2891" t="n"/>
      <c r="CP32" s="441" t="n"/>
      <c r="CQ32" s="1031" t="n"/>
      <c r="CR32" s="3374">
        <f>+SUMIF($D$5:$CQ$5,CJ$5,$D32:$CQ32)</f>
        <v/>
      </c>
      <c r="CS32" s="2891" t="n"/>
      <c r="CT32" s="2891">
        <f>+SUMIF($D$5:$CP$5,CT$5,$D32:$CP32)+SUMIF($D$5:$BI$5,CR$5,$D32:$BI32)</f>
        <v/>
      </c>
      <c r="CU32" s="2891">
        <f>+CR32-CS32</f>
        <v/>
      </c>
      <c r="CV32" s="2891">
        <f>+CR32-CT32</f>
        <v/>
      </c>
      <c r="CW32" s="2891">
        <f>+SUMIF($D$5:$CQ$5,#REF!,$D32:$CQ32)</f>
        <v/>
      </c>
      <c r="CX32" s="37">
        <f>IFERROR(CR32/CW32-1, "-")</f>
        <v/>
      </c>
      <c r="CY32" s="1711" t="n"/>
      <c r="CZ32" s="2891" t="n"/>
      <c r="DA32" s="2891" t="n"/>
      <c r="DB32" s="2891" t="n"/>
      <c r="DC32" s="2891" t="n"/>
      <c r="DD32" s="2891" t="n"/>
      <c r="DE32" s="37" t="n"/>
      <c r="DF32" s="37" t="n"/>
      <c r="DG32" s="37" t="n"/>
      <c r="DH32" s="37" t="n"/>
      <c r="DI32" s="3371" t="n"/>
      <c r="DJ32" s="3041">
        <f>SUM(D32,J32,P32,V32,AD32,AL32,AU32,BC32,BK32,BT32,CB32,CJ32)-CR32</f>
        <v/>
      </c>
      <c r="DK32" s="3041">
        <f>SUM(E32,K32,Q32,W32,AE32,AM32,AV32,BD32,BL32,BU32,CC32,CK32)-CS32</f>
        <v/>
      </c>
      <c r="DL32" s="3041">
        <f>SUM(G32,M32,S32,AA32,AI32,AR32,AZ32,BH32,BQ32,BY32,CG32,CO32)-CW32</f>
        <v/>
      </c>
      <c r="DM32" s="3041">
        <f>SUM(D32,J32,P32,V32,AD32,AL32,AU32,BC32,,BN32,BV32,CD32,CL32)-CT32</f>
        <v/>
      </c>
      <c r="DX32" s="2878">
        <f>(CS32-CZ32)*10^6</f>
        <v/>
      </c>
      <c r="DY32" s="2878">
        <f>(CT32-DC32)*10^6</f>
        <v/>
      </c>
      <c r="DZ32" s="2878">
        <f>(CW32-DD32)*10^6</f>
        <v/>
      </c>
      <c r="EF32" s="8" t="n"/>
      <c r="EG32" s="8" t="n"/>
      <c r="EH32" s="8" t="n"/>
      <c r="EI32" s="8" t="n"/>
      <c r="EJ32" s="8" t="n"/>
      <c r="EK32" s="8" t="n"/>
      <c r="EL32" s="8" t="n"/>
      <c r="EM32" s="8" t="n"/>
      <c r="EN32" s="8" t="n"/>
      <c r="EO32" s="8" t="n"/>
      <c r="EP32" s="8" t="n"/>
      <c r="EQ32" s="8" t="n"/>
      <c r="ER32" s="8" t="n"/>
      <c r="ES32" s="8" t="n"/>
      <c r="ET32" s="8" t="n"/>
      <c r="EU32" s="8" t="n"/>
      <c r="EV32" s="8" t="n"/>
      <c r="EW32" s="8" t="n"/>
      <c r="EX32" s="8" t="n"/>
      <c r="EY32" s="8" t="n"/>
      <c r="EZ32" s="8" t="n"/>
      <c r="FA32" s="8" t="n"/>
      <c r="FB32" s="8" t="n"/>
      <c r="FC32" s="8" t="n"/>
      <c r="FD32" s="8" t="n"/>
      <c r="FE32" s="8" t="n"/>
      <c r="FF32" s="8" t="n"/>
      <c r="FG32" s="8" t="n"/>
      <c r="FH32" s="8" t="n"/>
      <c r="FI32" s="8" t="n"/>
      <c r="FJ32" s="8" t="n"/>
      <c r="FK32" s="8" t="n"/>
      <c r="FL32" s="8" t="n"/>
      <c r="FM32" s="8" t="n"/>
      <c r="FN32" s="8" t="n"/>
      <c r="FO32" s="8" t="n"/>
      <c r="FP32" s="8" t="n"/>
      <c r="FQ32" s="8" t="n"/>
      <c r="FR32" s="8" t="n"/>
    </row>
    <row customHeight="1" hidden="1" ht="22" r="33" s="3">
      <c r="A33" s="138" t="n"/>
      <c r="B33" s="544" t="inlineStr">
        <is>
          <t>Trafic Local (mn)</t>
        </is>
      </c>
      <c r="C33" s="2486" t="inlineStr">
        <is>
          <t>MB27</t>
        </is>
      </c>
      <c r="D33" s="3395" t="n"/>
      <c r="E33" s="3395" t="n"/>
      <c r="F33" s="3382" t="n"/>
      <c r="G33" s="3395" t="n"/>
      <c r="H33" s="555" t="n"/>
      <c r="I33" s="754" t="n"/>
      <c r="J33" s="3395" t="n"/>
      <c r="K33" s="3395" t="n"/>
      <c r="L33" s="3382" t="n"/>
      <c r="M33" s="3395" t="n"/>
      <c r="N33" s="555" t="n"/>
      <c r="O33" s="3145" t="n"/>
      <c r="P33" s="3395" t="n"/>
      <c r="Q33" s="3395" t="n"/>
      <c r="R33" s="3382" t="n"/>
      <c r="S33" s="3395" t="n"/>
      <c r="T33" s="555" t="n"/>
      <c r="U33" s="1032" t="n"/>
      <c r="V33" s="3395" t="n"/>
      <c r="W33" s="3395" t="n"/>
      <c r="X33" s="3395" t="n"/>
      <c r="Y33" s="3382" t="n"/>
      <c r="Z33" s="3145" t="n"/>
      <c r="AA33" s="3395" t="n"/>
      <c r="AB33" s="555" t="n"/>
      <c r="AC33" s="1032" t="n"/>
      <c r="AD33" s="3395" t="n"/>
      <c r="AE33" s="3395" t="n"/>
      <c r="AF33" s="3395" t="n"/>
      <c r="AG33" s="3382" t="n"/>
      <c r="AH33" s="3145" t="n"/>
      <c r="AI33" s="3395" t="n"/>
      <c r="AJ33" s="555" t="n"/>
      <c r="AK33" s="1032" t="n"/>
      <c r="AL33" s="3395" t="n"/>
      <c r="AM33" s="3395" t="n"/>
      <c r="AN33" s="3395" t="n"/>
      <c r="AO33" s="3395" t="n"/>
      <c r="AP33" s="3382" t="n"/>
      <c r="AQ33" s="3382" t="n"/>
      <c r="AR33" s="3395" t="n"/>
      <c r="AS33" s="555" t="n"/>
      <c r="AT33" s="3147" t="n"/>
      <c r="AU33" s="3395" t="n"/>
      <c r="AV33" s="3395" t="n"/>
      <c r="AW33" s="3395" t="n"/>
      <c r="AX33" s="3382" t="n"/>
      <c r="AY33" s="3382" t="n"/>
      <c r="AZ33" s="3395" t="n"/>
      <c r="BA33" s="555" t="n"/>
      <c r="BB33" s="1032" t="n"/>
      <c r="BC33" s="3395" t="n"/>
      <c r="BD33" s="3395" t="n"/>
      <c r="BE33" s="3395" t="n"/>
      <c r="BF33" s="3382" t="n"/>
      <c r="BG33" s="3382" t="n"/>
      <c r="BH33" s="3395" t="n"/>
      <c r="BI33" s="555" t="n"/>
      <c r="BJ33" s="1032" t="n"/>
      <c r="BK33" s="3395" t="n"/>
      <c r="BL33" s="3395" t="n"/>
      <c r="BM33" s="3395" t="n"/>
      <c r="BN33" s="3395" t="n"/>
      <c r="BO33" s="3382" t="n"/>
      <c r="BP33" s="3382" t="n"/>
      <c r="BQ33" s="3395" t="n"/>
      <c r="BR33" s="555" t="n"/>
      <c r="BS33" s="1032" t="n"/>
      <c r="BT33" s="3395" t="n"/>
      <c r="BU33" s="3395" t="n"/>
      <c r="BV33" s="3395" t="n"/>
      <c r="BW33" s="3382" t="n"/>
      <c r="BX33" s="3382" t="n"/>
      <c r="BY33" s="3395" t="n"/>
      <c r="BZ33" s="555" t="n"/>
      <c r="CA33" s="1032" t="n"/>
      <c r="CB33" s="3395" t="n"/>
      <c r="CC33" s="3395" t="n"/>
      <c r="CD33" s="3395" t="n"/>
      <c r="CE33" s="3382" t="n"/>
      <c r="CF33" s="3382" t="n"/>
      <c r="CG33" s="3395" t="n"/>
      <c r="CH33" s="555" t="n"/>
      <c r="CI33" s="1032" t="n"/>
      <c r="CJ33" s="3395" t="n"/>
      <c r="CK33" s="3395" t="n"/>
      <c r="CL33" s="3395" t="n"/>
      <c r="CM33" s="3382" t="n"/>
      <c r="CN33" s="3382" t="n"/>
      <c r="CO33" s="3395" t="n"/>
      <c r="CP33" s="555" t="n"/>
      <c r="CQ33" s="1032" t="n"/>
      <c r="CR33" s="3373">
        <f>+SUMIF($D$5:$CQ$5,CJ$5,$D33:$CQ33)</f>
        <v/>
      </c>
      <c r="CS33" s="3146" t="n"/>
      <c r="CT33" s="3395">
        <f>+SUMIF($D$5:$CP$5,CT$5,$D33:$CP33)+SUMIF($D$5:$BI$5,CR$5,$D33:$BI33)</f>
        <v/>
      </c>
      <c r="CU33" s="3382">
        <f>+CR33-CS33</f>
        <v/>
      </c>
      <c r="CV33" s="3382">
        <f>+CR33-CT33</f>
        <v/>
      </c>
      <c r="CW33" s="3395">
        <f>+SUMIF($D$5:$CQ$5,#REF!,$D33:$CQ33)</f>
        <v/>
      </c>
      <c r="CX33" s="754">
        <f>IFERROR(CR33/CW33-1, "-")</f>
        <v/>
      </c>
      <c r="CY33" s="1711" t="n"/>
      <c r="CZ33" s="3395" t="n"/>
      <c r="DA33" s="3395" t="n"/>
      <c r="DB33" s="3395" t="n"/>
      <c r="DC33" s="3395" t="n"/>
      <c r="DD33" s="3395" t="n"/>
      <c r="DE33" s="3395" t="n"/>
      <c r="DF33" s="3395" t="n"/>
      <c r="DG33" s="3395" t="n"/>
      <c r="DH33" s="3395" t="n"/>
      <c r="DI33" s="3371" t="n"/>
      <c r="DJ33" s="3041">
        <f>SUM(D33,J33,P33,V33,AD33,AL33,AU33,BC33,BK33,BT33,CB33,CJ33)-CR33</f>
        <v/>
      </c>
      <c r="DK33" s="3041">
        <f>SUM(E33,K33,Q33,W33,AE33,AM33,AV33,BD33,BL33,BU33,CC33,CK33)-CS33</f>
        <v/>
      </c>
      <c r="DL33" s="3041">
        <f>SUM(G33,M33,S33,AA33,AI33,AR33,AZ33,BH33,BQ33,BY33,CG33,CO33)-CW33</f>
        <v/>
      </c>
      <c r="DM33" s="3041">
        <f>SUM(D33,J33,P33,V33,AD33,AL33,AU33,BC33,,BN33,BV33,CD33,CL33)-CT33</f>
        <v/>
      </c>
      <c r="DX33" s="2878">
        <f>(CS33-CZ33)*10^6</f>
        <v/>
      </c>
      <c r="DY33" s="2878">
        <f>(CT33-DC33)*10^6</f>
        <v/>
      </c>
      <c r="DZ33" s="2878">
        <f>(CW33-DD33)*10^6</f>
        <v/>
      </c>
      <c r="EF33" s="8" t="n"/>
      <c r="EG33" s="8" t="n"/>
      <c r="EH33" s="8" t="n"/>
      <c r="EI33" s="8" t="n"/>
      <c r="EJ33" s="8" t="n"/>
      <c r="EK33" s="8" t="n"/>
      <c r="EL33" s="8" t="n"/>
      <c r="EM33" s="8" t="n"/>
      <c r="EN33" s="8" t="n"/>
      <c r="EO33" s="8" t="n"/>
      <c r="EP33" s="8" t="n"/>
      <c r="EQ33" s="8" t="n"/>
      <c r="ER33" s="8" t="n"/>
      <c r="ES33" s="8" t="n"/>
      <c r="ET33" s="8" t="n"/>
      <c r="EU33" s="8" t="n"/>
      <c r="EV33" s="8" t="n"/>
      <c r="EW33" s="8" t="n"/>
      <c r="EX33" s="8" t="n"/>
      <c r="EY33" s="8" t="n"/>
      <c r="EZ33" s="8" t="n"/>
      <c r="FA33" s="8" t="n"/>
      <c r="FB33" s="8" t="n"/>
      <c r="FC33" s="8" t="n"/>
      <c r="FD33" s="8" t="n"/>
      <c r="FE33" s="8" t="n"/>
      <c r="FF33" s="8" t="n"/>
      <c r="FG33" s="8" t="n"/>
      <c r="FH33" s="8" t="n"/>
      <c r="FI33" s="8" t="n"/>
      <c r="FJ33" s="8" t="n"/>
      <c r="FK33" s="8" t="n"/>
      <c r="FL33" s="8" t="n"/>
      <c r="FM33" s="8" t="n"/>
      <c r="FN33" s="8" t="n"/>
      <c r="FO33" s="8" t="n"/>
      <c r="FP33" s="8" t="n"/>
      <c r="FQ33" s="8" t="n"/>
      <c r="FR33" s="8" t="n"/>
    </row>
    <row customHeight="1" hidden="1" ht="22" r="34" s="3">
      <c r="A34" s="140" t="n"/>
      <c r="B34" s="536" t="inlineStr">
        <is>
          <t>Coût unitaire</t>
        </is>
      </c>
      <c r="C34" s="2486" t="inlineStr">
        <is>
          <t>MB28</t>
        </is>
      </c>
      <c r="D34" s="22" t="n"/>
      <c r="E34" s="541" t="n"/>
      <c r="F34" s="541" t="n"/>
      <c r="G34" s="541" t="n"/>
      <c r="H34" s="441" t="n"/>
      <c r="I34" s="37" t="n"/>
      <c r="J34" s="22" t="n"/>
      <c r="K34" s="541" t="n"/>
      <c r="L34" s="541" t="n"/>
      <c r="M34" s="541" t="n"/>
      <c r="N34" s="441" t="n"/>
      <c r="O34" s="2975" t="n"/>
      <c r="P34" s="22" t="n"/>
      <c r="Q34" s="541" t="n"/>
      <c r="R34" s="541" t="n"/>
      <c r="S34" s="541" t="n"/>
      <c r="T34" s="441" t="n"/>
      <c r="U34" s="1031" t="n"/>
      <c r="V34" s="22" t="n"/>
      <c r="W34" s="541" t="n"/>
      <c r="X34" s="541" t="n"/>
      <c r="Y34" s="541" t="n"/>
      <c r="Z34" s="2975" t="n"/>
      <c r="AA34" s="541" t="n"/>
      <c r="AB34" s="441" t="n"/>
      <c r="AC34" s="1031" t="n"/>
      <c r="AD34" s="22" t="n"/>
      <c r="AE34" s="541" t="n"/>
      <c r="AF34" s="541" t="n"/>
      <c r="AG34" s="541" t="n"/>
      <c r="AH34" s="2975" t="n"/>
      <c r="AI34" s="541" t="n"/>
      <c r="AJ34" s="441" t="n"/>
      <c r="AK34" s="1031" t="n"/>
      <c r="AL34" s="22" t="n"/>
      <c r="AM34" s="541" t="n"/>
      <c r="AN34" s="541" t="n"/>
      <c r="AO34" s="541" t="n"/>
      <c r="AP34" s="541" t="n"/>
      <c r="AQ34" s="541" t="n"/>
      <c r="AR34" s="541" t="n"/>
      <c r="AS34" s="441" t="n"/>
      <c r="AT34" s="3058" t="n"/>
      <c r="AU34" s="22" t="n"/>
      <c r="AV34" s="541" t="n"/>
      <c r="AW34" s="541" t="n"/>
      <c r="AX34" s="541" t="n"/>
      <c r="AY34" s="541" t="n"/>
      <c r="AZ34" s="541" t="n"/>
      <c r="BA34" s="441" t="n"/>
      <c r="BB34" s="1031" t="n"/>
      <c r="BC34" s="22" t="n"/>
      <c r="BD34" s="541" t="n"/>
      <c r="BE34" s="541" t="n"/>
      <c r="BF34" s="541" t="n"/>
      <c r="BG34" s="541" t="n"/>
      <c r="BH34" s="541" t="n"/>
      <c r="BI34" s="441" t="n"/>
      <c r="BJ34" s="1031" t="n"/>
      <c r="BK34" s="22" t="n"/>
      <c r="BL34" s="541" t="n"/>
      <c r="BM34" s="541" t="n"/>
      <c r="BN34" s="541" t="n"/>
      <c r="BO34" s="541" t="n"/>
      <c r="BP34" s="541" t="n"/>
      <c r="BQ34" s="541" t="n"/>
      <c r="BR34" s="441" t="n"/>
      <c r="BS34" s="1031" t="n"/>
      <c r="BT34" s="22" t="n"/>
      <c r="BU34" s="541" t="n"/>
      <c r="BV34" s="541" t="n"/>
      <c r="BW34" s="541" t="n"/>
      <c r="BX34" s="541" t="n"/>
      <c r="BY34" s="541" t="n"/>
      <c r="BZ34" s="441" t="n"/>
      <c r="CA34" s="1031" t="n"/>
      <c r="CB34" s="22" t="n"/>
      <c r="CC34" s="541" t="n"/>
      <c r="CD34" s="541" t="n"/>
      <c r="CE34" s="541" t="n"/>
      <c r="CF34" s="541" t="n"/>
      <c r="CG34" s="541" t="n"/>
      <c r="CH34" s="441" t="n"/>
      <c r="CI34" s="1031" t="n"/>
      <c r="CJ34" s="22" t="n"/>
      <c r="CK34" s="541" t="n"/>
      <c r="CL34" s="541" t="n"/>
      <c r="CM34" s="541" t="n"/>
      <c r="CN34" s="541" t="n"/>
      <c r="CO34" s="541" t="n"/>
      <c r="CP34" s="441" t="n"/>
      <c r="CQ34" s="1031" t="n"/>
      <c r="CR34" s="3374">
        <f>+SUMIF($D$5:$CQ$5,CJ$5,$D34:$CQ34)</f>
        <v/>
      </c>
      <c r="CS34" s="2891" t="n"/>
      <c r="CT34" s="541">
        <f>+SUMIF($D$5:$CP$5,CT$5,$D34:$CP34)+SUMIF($D$5:$BI$5,CR$5,$D34:$BI34)</f>
        <v/>
      </c>
      <c r="CU34" s="541">
        <f>+CR34-CS34</f>
        <v/>
      </c>
      <c r="CV34" s="541">
        <f>+CR34-CT34</f>
        <v/>
      </c>
      <c r="CW34" s="541">
        <f>+SUMIF($D$5:$CQ$5,#REF!,$D34:$CQ34)</f>
        <v/>
      </c>
      <c r="CX34" s="37">
        <f>IFERROR(CR34/CW34-1, "-")</f>
        <v/>
      </c>
      <c r="CY34" s="1711" t="n"/>
      <c r="CZ34" s="541" t="n"/>
      <c r="DA34" s="541" t="n"/>
      <c r="DB34" s="541" t="n"/>
      <c r="DC34" s="541" t="n"/>
      <c r="DD34" s="541" t="n"/>
      <c r="DE34" s="541" t="n"/>
      <c r="DF34" s="541" t="n"/>
      <c r="DG34" s="541" t="n"/>
      <c r="DH34" s="541" t="n"/>
      <c r="DI34" s="3371" t="n"/>
      <c r="DJ34" s="3041">
        <f>SUM(D34,J34,P34,V34,AD34,AL34,AU34,BC34,BK34,BT34,CB34,CJ34)-CR34</f>
        <v/>
      </c>
      <c r="DK34" s="3041">
        <f>SUM(E34,K34,Q34,W34,AE34,AM34,AV34,BD34,BL34,BU34,CC34,CK34)-CS34</f>
        <v/>
      </c>
      <c r="DL34" s="3041">
        <f>SUM(G34,M34,S34,AA34,AI34,AR34,AZ34,BH34,BQ34,BY34,CG34,CO34)-CW34</f>
        <v/>
      </c>
      <c r="DM34" s="3041">
        <f>SUM(D34,J34,P34,V34,AD34,AL34,AU34,BC34,,BN34,BV34,CD34,CL34)-CT34</f>
        <v/>
      </c>
      <c r="DX34" s="2878">
        <f>(CS34-CZ34)*10^6</f>
        <v/>
      </c>
      <c r="DY34" s="2878">
        <f>(CT34-DC34)*10^6</f>
        <v/>
      </c>
      <c r="DZ34" s="2878">
        <f>(CW34-DD34)*10^6</f>
        <v/>
      </c>
      <c r="EF34" s="8" t="n"/>
      <c r="EG34" s="8" t="n"/>
      <c r="EH34" s="8" t="n"/>
      <c r="EI34" s="8" t="n"/>
      <c r="EJ34" s="8" t="n"/>
      <c r="EK34" s="8" t="n"/>
      <c r="EL34" s="8" t="n"/>
      <c r="EM34" s="8" t="n"/>
      <c r="EN34" s="8" t="n"/>
      <c r="EO34" s="8" t="n"/>
      <c r="EP34" s="8" t="n"/>
      <c r="EQ34" s="8" t="n"/>
      <c r="ER34" s="8" t="n"/>
      <c r="ES34" s="8" t="n"/>
      <c r="ET34" s="8" t="n"/>
      <c r="EU34" s="8" t="n"/>
      <c r="EV34" s="8" t="n"/>
      <c r="EW34" s="8" t="n"/>
      <c r="EX34" s="8" t="n"/>
      <c r="EY34" s="8" t="n"/>
      <c r="EZ34" s="8" t="n"/>
      <c r="FA34" s="8" t="n"/>
      <c r="FB34" s="8" t="n"/>
      <c r="FC34" s="8" t="n"/>
      <c r="FD34" s="8" t="n"/>
      <c r="FE34" s="8" t="n"/>
      <c r="FF34" s="8" t="n"/>
      <c r="FG34" s="8" t="n"/>
      <c r="FH34" s="8" t="n"/>
      <c r="FI34" s="8" t="n"/>
      <c r="FJ34" s="8" t="n"/>
      <c r="FK34" s="8" t="n"/>
      <c r="FL34" s="8" t="n"/>
      <c r="FM34" s="8" t="n"/>
      <c r="FN34" s="8" t="n"/>
      <c r="FO34" s="8" t="n"/>
      <c r="FP34" s="8" t="n"/>
      <c r="FQ34" s="8" t="n"/>
      <c r="FR34" s="8" t="n"/>
    </row>
    <row customHeight="1" hidden="1" ht="22" r="35" s="3">
      <c r="A35" s="140" t="n"/>
      <c r="B35" s="536" t="inlineStr">
        <is>
          <t>Trafic Interurbain (mn)</t>
        </is>
      </c>
      <c r="C35" s="2486" t="inlineStr">
        <is>
          <t>MB29</t>
        </is>
      </c>
      <c r="D35" s="3401" t="n"/>
      <c r="E35" s="3402" t="n"/>
      <c r="F35" s="3402" t="n"/>
      <c r="G35" s="3402" t="n"/>
      <c r="H35" s="441" t="n"/>
      <c r="I35" s="37" t="n"/>
      <c r="J35" s="3401" t="n"/>
      <c r="K35" s="3402" t="n"/>
      <c r="L35" s="3402" t="n"/>
      <c r="M35" s="3402" t="n"/>
      <c r="N35" s="441" t="n"/>
      <c r="O35" s="2975" t="n"/>
      <c r="P35" s="3401" t="n"/>
      <c r="Q35" s="3402" t="n"/>
      <c r="R35" s="3402" t="n"/>
      <c r="S35" s="3402" t="n"/>
      <c r="T35" s="441" t="n"/>
      <c r="U35" s="1031" t="n"/>
      <c r="V35" s="3401" t="n"/>
      <c r="W35" s="3402" t="n"/>
      <c r="X35" s="3402" t="n"/>
      <c r="Y35" s="3402" t="n"/>
      <c r="Z35" s="2975" t="n"/>
      <c r="AA35" s="3402" t="n"/>
      <c r="AB35" s="441" t="n"/>
      <c r="AC35" s="1031" t="n"/>
      <c r="AD35" s="3401" t="n"/>
      <c r="AE35" s="3402" t="n"/>
      <c r="AF35" s="3402" t="n"/>
      <c r="AG35" s="3402" t="n"/>
      <c r="AH35" s="2975" t="n"/>
      <c r="AI35" s="3402" t="n"/>
      <c r="AJ35" s="441" t="n"/>
      <c r="AK35" s="1031" t="n"/>
      <c r="AL35" s="3401" t="n"/>
      <c r="AM35" s="3402" t="n"/>
      <c r="AN35" s="3402" t="n"/>
      <c r="AO35" s="3402" t="n"/>
      <c r="AP35" s="3402" t="n"/>
      <c r="AQ35" s="3402" t="n"/>
      <c r="AR35" s="3402" t="n"/>
      <c r="AS35" s="441" t="n"/>
      <c r="AT35" s="3058" t="n"/>
      <c r="AU35" s="3401" t="n"/>
      <c r="AV35" s="3402" t="n"/>
      <c r="AW35" s="3402" t="n"/>
      <c r="AX35" s="3402" t="n"/>
      <c r="AY35" s="3402" t="n"/>
      <c r="AZ35" s="3402" t="n"/>
      <c r="BA35" s="441" t="n"/>
      <c r="BB35" s="1031" t="n"/>
      <c r="BC35" s="3401" t="n"/>
      <c r="BD35" s="3402" t="n"/>
      <c r="BE35" s="3402" t="n"/>
      <c r="BF35" s="3402" t="n"/>
      <c r="BG35" s="3402" t="n"/>
      <c r="BH35" s="3402" t="n"/>
      <c r="BI35" s="441" t="n"/>
      <c r="BJ35" s="1031" t="n"/>
      <c r="BK35" s="3401" t="n"/>
      <c r="BL35" s="3402" t="n"/>
      <c r="BM35" s="3402" t="n"/>
      <c r="BN35" s="3402" t="n"/>
      <c r="BO35" s="3402" t="n"/>
      <c r="BP35" s="3402" t="n"/>
      <c r="BQ35" s="3402" t="n"/>
      <c r="BR35" s="441" t="n"/>
      <c r="BS35" s="1031" t="n"/>
      <c r="BT35" s="3401" t="n"/>
      <c r="BU35" s="3402" t="n"/>
      <c r="BV35" s="3402" t="n"/>
      <c r="BW35" s="3402" t="n"/>
      <c r="BX35" s="3402" t="n"/>
      <c r="BY35" s="3402" t="n"/>
      <c r="BZ35" s="441" t="n"/>
      <c r="CA35" s="1031" t="n"/>
      <c r="CB35" s="3401" t="n"/>
      <c r="CC35" s="3402" t="n"/>
      <c r="CD35" s="3402" t="n"/>
      <c r="CE35" s="3402" t="n"/>
      <c r="CF35" s="3402" t="n"/>
      <c r="CG35" s="3402" t="n"/>
      <c r="CH35" s="441" t="n"/>
      <c r="CI35" s="1031" t="n"/>
      <c r="CJ35" s="3401" t="n"/>
      <c r="CK35" s="3402" t="n"/>
      <c r="CL35" s="3402" t="n"/>
      <c r="CM35" s="3402" t="n"/>
      <c r="CN35" s="3402" t="n"/>
      <c r="CO35" s="3402" t="n"/>
      <c r="CP35" s="441" t="n"/>
      <c r="CQ35" s="1031" t="n"/>
      <c r="CR35" s="3374">
        <f>+SUMIF($D$5:$CQ$5,CJ$5,$D35:$CQ35)</f>
        <v/>
      </c>
      <c r="CS35" s="2891" t="n"/>
      <c r="CT35" s="3402">
        <f>+SUMIF($D$5:$CP$5,CT$5,$D35:$CP35)+SUMIF($D$5:$BI$5,CR$5,$D35:$BI35)</f>
        <v/>
      </c>
      <c r="CU35" s="3402">
        <f>+CR35-CS35</f>
        <v/>
      </c>
      <c r="CV35" s="3402">
        <f>+CR35-CT35</f>
        <v/>
      </c>
      <c r="CW35" s="3402">
        <f>+SUMIF($D$5:$CQ$5,#REF!,$D35:$CQ35)</f>
        <v/>
      </c>
      <c r="CX35" s="37">
        <f>IFERROR(CR35/CW35-1, "-")</f>
        <v/>
      </c>
      <c r="CY35" s="1711" t="n"/>
      <c r="CZ35" s="3402" t="n"/>
      <c r="DA35" s="3402" t="n"/>
      <c r="DB35" s="3402" t="n"/>
      <c r="DC35" s="3402" t="n"/>
      <c r="DD35" s="3402" t="n"/>
      <c r="DE35" s="3402" t="n"/>
      <c r="DF35" s="3402" t="n"/>
      <c r="DG35" s="3402" t="n"/>
      <c r="DH35" s="3402" t="n"/>
      <c r="DI35" s="3371" t="n"/>
      <c r="DJ35" s="3041">
        <f>SUM(D35,J35,P35,V35,AD35,AL35,AU35,BC35,BK35,BT35,CB35,CJ35)-CR35</f>
        <v/>
      </c>
      <c r="DK35" s="3041">
        <f>SUM(E35,K35,Q35,W35,AE35,AM35,AV35,BD35,BL35,BU35,CC35,CK35)-CS35</f>
        <v/>
      </c>
      <c r="DL35" s="3041">
        <f>SUM(G35,M35,S35,AA35,AI35,AR35,AZ35,BH35,BQ35,BY35,CG35,CO35)-CW35</f>
        <v/>
      </c>
      <c r="DM35" s="3041">
        <f>SUM(D35,J35,P35,V35,AD35,AL35,AU35,BC35,,BN35,BV35,CD35,CL35)-CT35</f>
        <v/>
      </c>
      <c r="DX35" s="2878">
        <f>(CS35-CZ35)*10^6</f>
        <v/>
      </c>
      <c r="DY35" s="2878">
        <f>(CT35-DC35)*10^6</f>
        <v/>
      </c>
      <c r="DZ35" s="2878">
        <f>(CW35-DD35)*10^6</f>
        <v/>
      </c>
      <c r="EF35" s="8" t="n"/>
      <c r="EG35" s="8" t="n"/>
      <c r="EH35" s="8" t="n"/>
      <c r="EI35" s="8" t="n"/>
      <c r="EJ35" s="8" t="n"/>
      <c r="EK35" s="8" t="n"/>
      <c r="EL35" s="8" t="n"/>
      <c r="EM35" s="8" t="n"/>
      <c r="EN35" s="8" t="n"/>
      <c r="EO35" s="8" t="n"/>
      <c r="EP35" s="8" t="n"/>
      <c r="EQ35" s="8" t="n"/>
      <c r="ER35" s="8" t="n"/>
      <c r="ES35" s="8" t="n"/>
      <c r="ET35" s="8" t="n"/>
      <c r="EU35" s="8" t="n"/>
      <c r="EV35" s="8" t="n"/>
      <c r="EW35" s="8" t="n"/>
      <c r="EX35" s="8" t="n"/>
      <c r="EY35" s="8" t="n"/>
      <c r="EZ35" s="8" t="n"/>
      <c r="FA35" s="8" t="n"/>
      <c r="FB35" s="8" t="n"/>
      <c r="FC35" s="8" t="n"/>
      <c r="FD35" s="8" t="n"/>
      <c r="FE35" s="8" t="n"/>
      <c r="FF35" s="8" t="n"/>
      <c r="FG35" s="8" t="n"/>
      <c r="FH35" s="8" t="n"/>
      <c r="FI35" s="8" t="n"/>
      <c r="FJ35" s="8" t="n"/>
      <c r="FK35" s="8" t="n"/>
      <c r="FL35" s="8" t="n"/>
      <c r="FM35" s="8" t="n"/>
      <c r="FN35" s="8" t="n"/>
      <c r="FO35" s="8" t="n"/>
      <c r="FP35" s="8" t="n"/>
      <c r="FQ35" s="8" t="n"/>
      <c r="FR35" s="8" t="n"/>
    </row>
    <row customHeight="1" hidden="1" ht="22" r="36" s="3">
      <c r="A36" s="140" t="n"/>
      <c r="B36" s="536" t="inlineStr">
        <is>
          <t>Coût unitaire</t>
        </is>
      </c>
      <c r="C36" s="2486" t="inlineStr">
        <is>
          <t>MB30</t>
        </is>
      </c>
      <c r="D36" s="22" t="n"/>
      <c r="E36" s="541" t="n"/>
      <c r="F36" s="541" t="n"/>
      <c r="G36" s="541" t="n"/>
      <c r="H36" s="441" t="n"/>
      <c r="I36" s="37" t="n"/>
      <c r="J36" s="22" t="n"/>
      <c r="K36" s="541" t="n"/>
      <c r="L36" s="541" t="n"/>
      <c r="M36" s="541" t="n"/>
      <c r="N36" s="441" t="n"/>
      <c r="O36" s="2975" t="n"/>
      <c r="P36" s="22" t="n"/>
      <c r="Q36" s="541" t="n"/>
      <c r="R36" s="541" t="n"/>
      <c r="S36" s="541" t="n"/>
      <c r="T36" s="441" t="n"/>
      <c r="U36" s="1031" t="n"/>
      <c r="V36" s="22" t="n"/>
      <c r="W36" s="541" t="n"/>
      <c r="X36" s="541" t="n"/>
      <c r="Y36" s="541" t="n"/>
      <c r="Z36" s="2975" t="n"/>
      <c r="AA36" s="541" t="n"/>
      <c r="AB36" s="441" t="n"/>
      <c r="AC36" s="1031" t="n"/>
      <c r="AD36" s="22" t="n"/>
      <c r="AE36" s="541" t="n"/>
      <c r="AF36" s="541" t="n"/>
      <c r="AG36" s="541" t="n"/>
      <c r="AH36" s="2975" t="n"/>
      <c r="AI36" s="541" t="n"/>
      <c r="AJ36" s="441" t="n"/>
      <c r="AK36" s="1031" t="n"/>
      <c r="AL36" s="22" t="n"/>
      <c r="AM36" s="541" t="n"/>
      <c r="AN36" s="541" t="n"/>
      <c r="AO36" s="541" t="n"/>
      <c r="AP36" s="541" t="n"/>
      <c r="AQ36" s="541" t="n"/>
      <c r="AR36" s="541" t="n"/>
      <c r="AS36" s="441" t="n"/>
      <c r="AT36" s="3058" t="n"/>
      <c r="AU36" s="22" t="n"/>
      <c r="AV36" s="541" t="n"/>
      <c r="AW36" s="541" t="n"/>
      <c r="AX36" s="541" t="n"/>
      <c r="AY36" s="541" t="n"/>
      <c r="AZ36" s="541" t="n"/>
      <c r="BA36" s="441" t="n"/>
      <c r="BB36" s="1031" t="n"/>
      <c r="BC36" s="22" t="n"/>
      <c r="BD36" s="541" t="n"/>
      <c r="BE36" s="541" t="n"/>
      <c r="BF36" s="541" t="n"/>
      <c r="BG36" s="541" t="n"/>
      <c r="BH36" s="541" t="n"/>
      <c r="BI36" s="441" t="n"/>
      <c r="BJ36" s="1031" t="n"/>
      <c r="BK36" s="22" t="n"/>
      <c r="BL36" s="541" t="n"/>
      <c r="BM36" s="541" t="n"/>
      <c r="BN36" s="541" t="n"/>
      <c r="BO36" s="541" t="n"/>
      <c r="BP36" s="541" t="n"/>
      <c r="BQ36" s="541" t="n"/>
      <c r="BR36" s="441" t="n"/>
      <c r="BS36" s="1031" t="n"/>
      <c r="BT36" s="22" t="n"/>
      <c r="BU36" s="541" t="n"/>
      <c r="BV36" s="541" t="n"/>
      <c r="BW36" s="541" t="n"/>
      <c r="BX36" s="541" t="n"/>
      <c r="BY36" s="541" t="n"/>
      <c r="BZ36" s="441" t="n"/>
      <c r="CA36" s="1031" t="n"/>
      <c r="CB36" s="22" t="n"/>
      <c r="CC36" s="541" t="n"/>
      <c r="CD36" s="541" t="n"/>
      <c r="CE36" s="541" t="n"/>
      <c r="CF36" s="541" t="n"/>
      <c r="CG36" s="541" t="n"/>
      <c r="CH36" s="441" t="n"/>
      <c r="CI36" s="1031" t="n"/>
      <c r="CJ36" s="22" t="n"/>
      <c r="CK36" s="541" t="n"/>
      <c r="CL36" s="541" t="n"/>
      <c r="CM36" s="541" t="n"/>
      <c r="CN36" s="541" t="n"/>
      <c r="CO36" s="541" t="n"/>
      <c r="CP36" s="441" t="n"/>
      <c r="CQ36" s="1031" t="n"/>
      <c r="CR36" s="3374">
        <f>+SUMIF($D$5:$CQ$5,CJ$5,$D36:$CQ36)</f>
        <v/>
      </c>
      <c r="CS36" s="2891" t="n"/>
      <c r="CT36" s="541">
        <f>+SUMIF($D$5:$CP$5,CT$5,$D36:$CP36)+SUMIF($D$5:$BI$5,CR$5,$D36:$BI36)</f>
        <v/>
      </c>
      <c r="CU36" s="541">
        <f>+CR36-CS36</f>
        <v/>
      </c>
      <c r="CV36" s="541">
        <f>+CR36-CT36</f>
        <v/>
      </c>
      <c r="CW36" s="541">
        <f>+SUMIF($D$5:$CQ$5,#REF!,$D36:$CQ36)</f>
        <v/>
      </c>
      <c r="CX36" s="37">
        <f>IFERROR(CR36/CW36-1, "-")</f>
        <v/>
      </c>
      <c r="CY36" s="1711" t="n"/>
      <c r="CZ36" s="541" t="n"/>
      <c r="DA36" s="541" t="n"/>
      <c r="DB36" s="541" t="n"/>
      <c r="DC36" s="541" t="n"/>
      <c r="DD36" s="541" t="n"/>
      <c r="DE36" s="541" t="n"/>
      <c r="DF36" s="541" t="n"/>
      <c r="DG36" s="541" t="n"/>
      <c r="DH36" s="541" t="n"/>
      <c r="DI36" s="3371" t="n"/>
      <c r="DJ36" s="3041">
        <f>SUM(D36,J36,P36,V36,AD36,AL36,AU36,BC36,BK36,BT36,CB36,CJ36)-CR36</f>
        <v/>
      </c>
      <c r="DK36" s="3041">
        <f>SUM(E36,K36,Q36,W36,AE36,AM36,AV36,BD36,BL36,BU36,CC36,CK36)-CS36</f>
        <v/>
      </c>
      <c r="DL36" s="3041">
        <f>SUM(G36,M36,S36,AA36,AI36,AR36,AZ36,BH36,BQ36,BY36,CG36,CO36)-CW36</f>
        <v/>
      </c>
      <c r="DM36" s="3041">
        <f>SUM(D36,J36,P36,V36,AD36,AL36,AU36,BC36,,BN36,BV36,CD36,CL36)-CT36</f>
        <v/>
      </c>
      <c r="DX36" s="2878">
        <f>(CS36-CZ36)*10^6</f>
        <v/>
      </c>
      <c r="DY36" s="2878">
        <f>(CT36-DC36)*10^6</f>
        <v/>
      </c>
      <c r="DZ36" s="2878">
        <f>(CW36-DD36)*10^6</f>
        <v/>
      </c>
      <c r="EF36" s="8" t="n"/>
      <c r="EG36" s="8" t="n"/>
      <c r="EH36" s="8" t="n"/>
      <c r="EI36" s="8" t="n"/>
      <c r="EJ36" s="8" t="n"/>
      <c r="EK36" s="8" t="n"/>
      <c r="EL36" s="8" t="n"/>
      <c r="EM36" s="8" t="n"/>
      <c r="EN36" s="8" t="n"/>
      <c r="EO36" s="8" t="n"/>
      <c r="EP36" s="8" t="n"/>
      <c r="EQ36" s="8" t="n"/>
      <c r="ER36" s="8" t="n"/>
      <c r="ES36" s="8" t="n"/>
      <c r="ET36" s="8" t="n"/>
      <c r="EU36" s="8" t="n"/>
      <c r="EV36" s="8" t="n"/>
      <c r="EW36" s="8" t="n"/>
      <c r="EX36" s="8" t="n"/>
      <c r="EY36" s="8" t="n"/>
      <c r="EZ36" s="8" t="n"/>
      <c r="FA36" s="8" t="n"/>
      <c r="FB36" s="8" t="n"/>
      <c r="FC36" s="8" t="n"/>
      <c r="FD36" s="8" t="n"/>
      <c r="FE36" s="8" t="n"/>
      <c r="FF36" s="8" t="n"/>
      <c r="FG36" s="8" t="n"/>
      <c r="FH36" s="8" t="n"/>
      <c r="FI36" s="8" t="n"/>
      <c r="FJ36" s="8" t="n"/>
      <c r="FK36" s="8" t="n"/>
      <c r="FL36" s="8" t="n"/>
      <c r="FM36" s="8" t="n"/>
      <c r="FN36" s="8" t="n"/>
      <c r="FO36" s="8" t="n"/>
      <c r="FP36" s="8" t="n"/>
      <c r="FQ36" s="8" t="n"/>
      <c r="FR36" s="8" t="n"/>
    </row>
    <row customHeight="1" hidden="1" ht="22" r="37" s="3">
      <c r="A37" s="167" t="n"/>
      <c r="B37" s="543" t="inlineStr">
        <is>
          <t>Interconnexion Fixe</t>
        </is>
      </c>
      <c r="C37" s="2486" t="inlineStr">
        <is>
          <t>MB31</t>
        </is>
      </c>
      <c r="D37" s="3391" t="n"/>
      <c r="E37" s="3392" t="n"/>
      <c r="F37" s="3392" t="n"/>
      <c r="G37" s="3392" t="n"/>
      <c r="H37" s="554" t="n"/>
      <c r="I37" s="198" t="n"/>
      <c r="J37" s="3391" t="n"/>
      <c r="K37" s="3392" t="n"/>
      <c r="L37" s="3392" t="n"/>
      <c r="M37" s="3392" t="n"/>
      <c r="N37" s="554" t="n"/>
      <c r="O37" s="3174" t="n"/>
      <c r="P37" s="3391" t="n"/>
      <c r="Q37" s="3392" t="n"/>
      <c r="R37" s="3392" t="n"/>
      <c r="S37" s="3392" t="n"/>
      <c r="T37" s="554" t="n"/>
      <c r="U37" s="1068" t="n"/>
      <c r="V37" s="3391" t="n"/>
      <c r="W37" s="3392" t="n"/>
      <c r="X37" s="3392" t="n"/>
      <c r="Y37" s="3392" t="n"/>
      <c r="Z37" s="3174" t="n"/>
      <c r="AA37" s="3392" t="n"/>
      <c r="AB37" s="554" t="n"/>
      <c r="AC37" s="1068" t="n"/>
      <c r="AD37" s="3391" t="n"/>
      <c r="AE37" s="3392" t="n"/>
      <c r="AF37" s="3392" t="n"/>
      <c r="AG37" s="3392" t="n"/>
      <c r="AH37" s="3174" t="n"/>
      <c r="AI37" s="3392" t="n"/>
      <c r="AJ37" s="554" t="n"/>
      <c r="AK37" s="1068" t="n"/>
      <c r="AL37" s="3391" t="n"/>
      <c r="AM37" s="3392" t="n"/>
      <c r="AN37" s="3392" t="n"/>
      <c r="AO37" s="3392" t="n"/>
      <c r="AP37" s="3392" t="n"/>
      <c r="AQ37" s="3392" t="n"/>
      <c r="AR37" s="3392" t="n"/>
      <c r="AS37" s="554" t="n"/>
      <c r="AT37" s="3336" t="n"/>
      <c r="AU37" s="3391" t="n"/>
      <c r="AV37" s="3392" t="n"/>
      <c r="AW37" s="3392" t="n"/>
      <c r="AX37" s="3392" t="n"/>
      <c r="AY37" s="3392" t="n"/>
      <c r="AZ37" s="3392" t="n"/>
      <c r="BA37" s="554" t="n"/>
      <c r="BB37" s="1068" t="n"/>
      <c r="BC37" s="3391" t="n"/>
      <c r="BD37" s="3392" t="n"/>
      <c r="BE37" s="3392" t="n"/>
      <c r="BF37" s="3392" t="n"/>
      <c r="BG37" s="3392" t="n"/>
      <c r="BH37" s="3392" t="n"/>
      <c r="BI37" s="554" t="n"/>
      <c r="BJ37" s="1068" t="n"/>
      <c r="BK37" s="3391" t="n"/>
      <c r="BL37" s="3392" t="n"/>
      <c r="BM37" s="3392" t="n"/>
      <c r="BN37" s="3392" t="n"/>
      <c r="BO37" s="3392" t="n"/>
      <c r="BP37" s="3392" t="n"/>
      <c r="BQ37" s="3392" t="n"/>
      <c r="BR37" s="554" t="n"/>
      <c r="BS37" s="1068" t="n"/>
      <c r="BT37" s="3391" t="n"/>
      <c r="BU37" s="3392" t="n"/>
      <c r="BV37" s="3392" t="n"/>
      <c r="BW37" s="3392" t="n"/>
      <c r="BX37" s="3392" t="n"/>
      <c r="BY37" s="3392" t="n"/>
      <c r="BZ37" s="554" t="n"/>
      <c r="CA37" s="1068" t="n"/>
      <c r="CB37" s="3391" t="n"/>
      <c r="CC37" s="3392" t="n"/>
      <c r="CD37" s="3392" t="n"/>
      <c r="CE37" s="3392" t="n"/>
      <c r="CF37" s="3392" t="n"/>
      <c r="CG37" s="3392" t="n"/>
      <c r="CH37" s="554" t="n"/>
      <c r="CI37" s="1068" t="n"/>
      <c r="CJ37" s="3391" t="n"/>
      <c r="CK37" s="3392" t="n"/>
      <c r="CL37" s="3392" t="n"/>
      <c r="CM37" s="3392" t="n"/>
      <c r="CN37" s="3392" t="n"/>
      <c r="CO37" s="3392" t="n"/>
      <c r="CP37" s="554" t="n"/>
      <c r="CQ37" s="1068" t="n"/>
      <c r="CR37" s="3376">
        <f>+SUMIF($D$5:$CQ$5,CJ$5,$D37:$CQ37)</f>
        <v/>
      </c>
      <c r="CS37" s="3392" t="n"/>
      <c r="CT37" s="3392">
        <f>+SUMIF($D$5:$CP$5,CT$5,$D37:$CP37)+SUMIF($D$5:$BI$5,CR$5,$D37:$BI37)</f>
        <v/>
      </c>
      <c r="CU37" s="3392">
        <f>+CR37-CS37</f>
        <v/>
      </c>
      <c r="CV37" s="3392">
        <f>+CR37-CT37</f>
        <v/>
      </c>
      <c r="CW37" s="3392">
        <f>+SUMIF($D$5:$CQ$5,#REF!,$D37:$CQ37)</f>
        <v/>
      </c>
      <c r="CX37" s="198">
        <f>IFERROR(CR37/CW37-1, "-")</f>
        <v/>
      </c>
      <c r="CY37" s="1711" t="n"/>
      <c r="CZ37" s="3392" t="n"/>
      <c r="DA37" s="3392" t="n"/>
      <c r="DB37" s="3392" t="n"/>
      <c r="DC37" s="3392" t="n"/>
      <c r="DD37" s="3392" t="n"/>
      <c r="DE37" s="3403" t="n"/>
      <c r="DF37" s="3403" t="n"/>
      <c r="DG37" s="3403" t="n"/>
      <c r="DH37" s="3403" t="n"/>
      <c r="DI37" s="3371" t="n"/>
      <c r="DJ37" s="3041">
        <f>SUM(D37,J37,P37,V37,AD37,AL37,AU37,BC37,BK37,BT37,CB37,CJ37)-CR37</f>
        <v/>
      </c>
      <c r="DK37" s="3041">
        <f>SUM(E37,K37,Q37,W37,AE37,AM37,AV37,BD37,BL37,BU37,CC37,CK37)-CS37</f>
        <v/>
      </c>
      <c r="DL37" s="3041">
        <f>SUM(G37,M37,S37,AA37,AI37,AR37,AZ37,BH37,BQ37,BY37,CG37,CO37)-CW37</f>
        <v/>
      </c>
      <c r="DM37" s="3041">
        <f>SUM(D37,J37,P37,V37,AD37,AL37,AU37,BC37,,BN37,BV37,CD37,CL37)-CT37</f>
        <v/>
      </c>
      <c r="DX37" s="2878">
        <f>(CS37-CZ37)*10^6</f>
        <v/>
      </c>
      <c r="DY37" s="2878">
        <f>(CT37-DC37)*10^6</f>
        <v/>
      </c>
      <c r="DZ37" s="2878">
        <f>(CW37-DD37)*10^6</f>
        <v/>
      </c>
      <c r="EF37" s="8" t="n"/>
      <c r="EG37" s="8" t="n"/>
      <c r="EH37" s="8" t="n"/>
      <c r="EI37" s="8" t="n"/>
      <c r="EJ37" s="8" t="n"/>
      <c r="EK37" s="8" t="n"/>
      <c r="EL37" s="8" t="n"/>
      <c r="EM37" s="8" t="n"/>
      <c r="EN37" s="8" t="n"/>
      <c r="EO37" s="8" t="n"/>
      <c r="EP37" s="8" t="n"/>
      <c r="EQ37" s="8" t="n"/>
      <c r="ER37" s="8" t="n"/>
      <c r="ES37" s="8" t="n"/>
      <c r="ET37" s="8" t="n"/>
      <c r="EU37" s="8" t="n"/>
      <c r="EV37" s="8" t="n"/>
      <c r="EW37" s="8" t="n"/>
      <c r="EX37" s="8" t="n"/>
      <c r="EY37" s="8" t="n"/>
      <c r="EZ37" s="8" t="n"/>
      <c r="FA37" s="8" t="n"/>
      <c r="FB37" s="8" t="n"/>
      <c r="FC37" s="8" t="n"/>
      <c r="FD37" s="8" t="n"/>
      <c r="FE37" s="8" t="n"/>
      <c r="FF37" s="8" t="n"/>
      <c r="FG37" s="8" t="n"/>
      <c r="FH37" s="8" t="n"/>
      <c r="FI37" s="8" t="n"/>
      <c r="FJ37" s="8" t="n"/>
      <c r="FK37" s="8" t="n"/>
      <c r="FL37" s="8" t="n"/>
      <c r="FM37" s="8" t="n"/>
      <c r="FN37" s="8" t="n"/>
      <c r="FO37" s="8" t="n"/>
      <c r="FP37" s="8" t="n"/>
      <c r="FQ37" s="8" t="n"/>
      <c r="FR37" s="8" t="n"/>
    </row>
    <row r="38">
      <c r="A38" s="167" t="n"/>
      <c r="B38" s="162" t="inlineStr">
        <is>
          <t>Reversements SVA</t>
        </is>
      </c>
      <c r="C38" s="2486" t="inlineStr">
        <is>
          <t>MB32</t>
        </is>
      </c>
      <c r="D38" s="3404" t="n">
        <v>-31.695007</v>
      </c>
      <c r="E38" s="3405" t="n">
        <v>-24.8286031818725</v>
      </c>
      <c r="F38" s="3405" t="n">
        <v>-6.866403818127502</v>
      </c>
      <c r="G38" s="3405" t="n">
        <v>-34.422916</v>
      </c>
      <c r="H38" s="2383" t="n">
        <v>-0.07924688890389187</v>
      </c>
      <c r="I38" s="202" t="n"/>
      <c r="J38" s="3404" t="n">
        <v>-19.083352</v>
      </c>
      <c r="K38" s="3405" t="n">
        <v>-24.4420252955201</v>
      </c>
      <c r="L38" s="3405" t="n">
        <v>5.358673295520099</v>
      </c>
      <c r="M38" s="3405" t="n">
        <v>-39.766281</v>
      </c>
      <c r="N38" s="2383" t="n">
        <v>-0.5201122277439019</v>
      </c>
      <c r="O38" s="3406" t="n"/>
      <c r="P38" s="3404" t="n">
        <v>-22.02637</v>
      </c>
      <c r="Q38" s="3405" t="n">
        <v>-27.2818517543802</v>
      </c>
      <c r="R38" s="3405" t="n">
        <v>5.255481754380199</v>
      </c>
      <c r="S38" s="3405" t="n">
        <v>-36.823208</v>
      </c>
      <c r="T38" s="2383" t="n">
        <v>-0.4018345712845008</v>
      </c>
      <c r="U38" s="1069" t="n"/>
      <c r="V38" s="3404" t="n">
        <v>-40.275282</v>
      </c>
      <c r="W38" s="3405" t="n">
        <v>-27.6630167848078</v>
      </c>
      <c r="X38" s="3405" t="n">
        <v>-21</v>
      </c>
      <c r="Y38" s="3405" t="n">
        <v>-12.6122652151922</v>
      </c>
      <c r="Z38" s="3406" t="n">
        <v>-19.275282</v>
      </c>
      <c r="AA38" s="3405" t="n">
        <v>-50.487927</v>
      </c>
      <c r="AB38" s="2383" t="n">
        <v>-0.2022789527484462</v>
      </c>
      <c r="AC38" s="1069" t="n"/>
      <c r="AD38" s="3404" t="n">
        <v>-58.585252</v>
      </c>
      <c r="AE38" s="3405" t="n">
        <v>-29.7523504344255</v>
      </c>
      <c r="AF38" s="3405" t="n">
        <v>-21</v>
      </c>
      <c r="AG38" s="3405" t="n">
        <v>-28.8329015655745</v>
      </c>
      <c r="AH38" s="3406" t="n">
        <v>-37.585252</v>
      </c>
      <c r="AI38" s="3405" t="n">
        <v>-34.25653199999998</v>
      </c>
      <c r="AJ38" s="2383" t="n">
        <v>0.7101921467123418</v>
      </c>
      <c r="AK38" s="1069" t="n"/>
      <c r="AL38" s="3404" t="n">
        <v>-55.181846</v>
      </c>
      <c r="AM38" s="3405" t="n">
        <v>0</v>
      </c>
      <c r="AN38" s="3405" t="n">
        <v>0</v>
      </c>
      <c r="AO38" s="3405" t="n">
        <v>0</v>
      </c>
      <c r="AP38" s="3405" t="n">
        <v>-55.181846</v>
      </c>
      <c r="AQ38" s="3405" t="n">
        <v>-55.181846</v>
      </c>
      <c r="AR38" s="3405" t="n">
        <v>102.145378</v>
      </c>
      <c r="AS38" s="2383" t="n">
        <v>-1.540228516262381</v>
      </c>
      <c r="AT38" s="3407" t="n"/>
      <c r="AU38" s="3404" t="n"/>
      <c r="AV38" s="3405" t="n"/>
      <c r="AW38" s="3405" t="n"/>
      <c r="AX38" s="3405" t="n"/>
      <c r="AY38" s="3405" t="n"/>
      <c r="AZ38" s="3405" t="n"/>
      <c r="BA38" s="2383" t="n"/>
      <c r="BB38" s="1069" t="n"/>
      <c r="BC38" s="3404" t="n"/>
      <c r="BD38" s="3405" t="n"/>
      <c r="BE38" s="3405" t="n"/>
      <c r="BF38" s="3405" t="n"/>
      <c r="BG38" s="3405" t="n"/>
      <c r="BH38" s="3405" t="n"/>
      <c r="BI38" s="2383" t="n"/>
      <c r="BJ38" s="1069" t="n"/>
      <c r="BK38" s="3404" t="n"/>
      <c r="BL38" s="3405" t="n"/>
      <c r="BM38" s="3405" t="n"/>
      <c r="BN38" s="3405" t="n"/>
      <c r="BO38" s="3405" t="n"/>
      <c r="BP38" s="3405" t="n"/>
      <c r="BQ38" s="3405" t="n"/>
      <c r="BR38" s="2383" t="n"/>
      <c r="BS38" s="1069" t="n"/>
      <c r="BT38" s="3404" t="n"/>
      <c r="BU38" s="3405" t="n"/>
      <c r="BV38" s="3405" t="n"/>
      <c r="BW38" s="3405" t="n"/>
      <c r="BX38" s="3405" t="n"/>
      <c r="BY38" s="3405" t="n"/>
      <c r="BZ38" s="2383" t="n"/>
      <c r="CA38" s="1069" t="n"/>
      <c r="CB38" s="3404" t="n"/>
      <c r="CC38" s="3405" t="n"/>
      <c r="CD38" s="3405" t="n"/>
      <c r="CE38" s="3405" t="n"/>
      <c r="CF38" s="3405" t="n"/>
      <c r="CG38" s="3405" t="n"/>
      <c r="CH38" s="2383" t="n"/>
      <c r="CI38" s="1069" t="n"/>
      <c r="CJ38" s="3404" t="n"/>
      <c r="CK38" s="3405" t="n"/>
      <c r="CL38" s="3405" t="n"/>
      <c r="CM38" s="3405" t="n"/>
      <c r="CN38" s="3405" t="n"/>
      <c r="CO38" s="3405" t="n"/>
      <c r="CP38" s="2383" t="n"/>
      <c r="CQ38" s="1615" t="n"/>
      <c r="CR38" s="3408">
        <f>+SUMIF($D$5:$CQ$5,CR$5,$D38:$CQ38)</f>
        <v/>
      </c>
      <c r="CS38" s="3405">
        <f>+SUMIF($D$5:$CQ$5,CS$5,$D38:$CQ38)</f>
        <v/>
      </c>
      <c r="CT38" s="3405">
        <f>+SUMIF($D$5:$CP$5,CT$5,$D38:$CP38)+SUMIF($D$5:$BI$5,CR$5,$D38:$BI38)</f>
        <v/>
      </c>
      <c r="CU38" s="3405">
        <f>+CR38-CS38</f>
        <v/>
      </c>
      <c r="CV38" s="3405">
        <f>+CR38-CT38</f>
        <v/>
      </c>
      <c r="CW38" s="3405">
        <f>+SUMIF($D$5:$CQ$5,CW$5,$D38:$CQ38)</f>
        <v/>
      </c>
      <c r="CX38" s="202">
        <f>IFERROR(CR38/CW38-1, "-")</f>
        <v/>
      </c>
      <c r="CY38" s="1711" t="n"/>
      <c r="CZ38" s="3405" t="n"/>
      <c r="DA38" s="3405" t="n"/>
      <c r="DB38" s="3405" t="n"/>
      <c r="DC38" s="3405" t="n"/>
      <c r="DD38" s="3405" t="n"/>
      <c r="DE38" s="2574">
        <f>CZ38/DD38-1</f>
        <v/>
      </c>
      <c r="DF38" s="2574">
        <f>DA38/DD38-1</f>
        <v/>
      </c>
      <c r="DG38" s="2574">
        <f>DB38/DD38-1</f>
        <v/>
      </c>
      <c r="DH38" s="2574">
        <f>DC38/DD38-1</f>
        <v/>
      </c>
      <c r="DI38" s="3371" t="n"/>
      <c r="DJ38" s="3041">
        <f>SUM(D38,J38,P38,V38,AD38,AL38,AU38,BC38,BK38,BT38,CB38,CJ38)-CR38</f>
        <v/>
      </c>
      <c r="DK38" s="3041">
        <f>SUM(E38,K38,Q38,W38,AE38,AM38,AV38,BD38,BL38,BU38,CC38,CK38)-CS38</f>
        <v/>
      </c>
      <c r="DL38" s="3041">
        <f>SUM(G38,M38,S38,AA38,AI38,AR38,AZ38,BH38,BQ38,BY38,CG38,CO38)-CW38</f>
        <v/>
      </c>
      <c r="DM38" s="3041">
        <f>SUM(D38,J38,P38,V38,AD38,AL38,AU38,BC38,,BN38,BV38,CD38,CL38)-CT38</f>
        <v/>
      </c>
      <c r="DX38" s="2878">
        <f>(CS38-CZ38)*10^6</f>
        <v/>
      </c>
      <c r="DY38" s="2878">
        <f>(CT38-DC38)*10^6</f>
        <v/>
      </c>
      <c r="DZ38" s="2878">
        <f>(CW38-DD38)*10^6</f>
        <v/>
      </c>
      <c r="EA38" t="n">
        <v>203.110593</v>
      </c>
      <c r="EB38" s="3409">
        <f>EA38+CR38</f>
        <v/>
      </c>
      <c r="EF38" s="8" t="n"/>
      <c r="EG38" s="8" t="n"/>
      <c r="EH38" s="8" t="n"/>
      <c r="EI38" s="8" t="n"/>
      <c r="EJ38" s="8" t="n"/>
      <c r="EK38" s="8" t="n"/>
      <c r="EL38" s="8" t="n"/>
      <c r="EM38" s="8" t="n"/>
      <c r="EN38" s="8" t="n"/>
      <c r="EO38" s="8" t="n"/>
      <c r="EP38" s="8" t="n"/>
      <c r="EQ38" s="8" t="n"/>
      <c r="ER38" s="8" t="n"/>
      <c r="ES38" s="8" t="n"/>
      <c r="ET38" s="8" t="n"/>
      <c r="EU38" s="8" t="n"/>
      <c r="EV38" s="8" t="n"/>
      <c r="EW38" s="8" t="n"/>
      <c r="EX38" s="8" t="n"/>
      <c r="EY38" s="8" t="n"/>
      <c r="EZ38" s="8" t="n"/>
      <c r="FA38" s="8" t="n"/>
      <c r="FB38" s="8" t="n"/>
      <c r="FC38" s="8" t="n"/>
      <c r="FD38" s="8" t="n"/>
      <c r="FE38" s="8" t="n"/>
      <c r="FF38" s="8" t="n"/>
      <c r="FG38" s="8" t="n"/>
      <c r="FH38" s="8" t="n"/>
      <c r="FI38" s="8" t="n"/>
      <c r="FJ38" s="8" t="n"/>
      <c r="FK38" s="8" t="n"/>
      <c r="FL38" s="8" t="n"/>
      <c r="FM38" s="8" t="n"/>
      <c r="FN38" s="8" t="n"/>
      <c r="FO38" s="8" t="n"/>
      <c r="FP38" s="8" t="n"/>
      <c r="FQ38" s="8" t="n"/>
      <c r="FR38" s="8" t="n"/>
    </row>
    <row r="39">
      <c r="A39" s="167" t="n"/>
      <c r="B39" s="162" t="inlineStr">
        <is>
          <t>Achat de capacité</t>
        </is>
      </c>
      <c r="C39" s="2486" t="inlineStr">
        <is>
          <t>MB55</t>
        </is>
      </c>
      <c r="D39" s="3404" t="n">
        <v>-49.196775</v>
      </c>
      <c r="E39" s="3405" t="n">
        <v>-49.196775</v>
      </c>
      <c r="F39" s="3405" t="n">
        <v>0</v>
      </c>
      <c r="G39" s="3405" t="n">
        <v>-16.398925</v>
      </c>
      <c r="H39" s="2383" t="n">
        <v>2</v>
      </c>
      <c r="I39" s="202" t="n"/>
      <c r="J39" s="3404" t="n">
        <v>-49.196775</v>
      </c>
      <c r="K39" s="3405" t="n">
        <v>-49.196775</v>
      </c>
      <c r="L39" s="3405" t="n">
        <v>0</v>
      </c>
      <c r="M39" s="3405" t="n">
        <v>-16.398925</v>
      </c>
      <c r="N39" s="2383" t="n">
        <v>2</v>
      </c>
      <c r="O39" s="3406" t="n"/>
      <c r="P39" s="3404" t="n">
        <v>-49.3717339999999</v>
      </c>
      <c r="Q39" s="3405" t="n">
        <v>-49.196775</v>
      </c>
      <c r="R39" s="3405" t="n">
        <v>-0.1749589999998946</v>
      </c>
      <c r="S39" s="3405" t="n">
        <v>-70.515377</v>
      </c>
      <c r="T39" s="2383" t="n">
        <v>-0.2998444296766661</v>
      </c>
      <c r="U39" s="1069" t="n"/>
      <c r="V39" s="3404" t="n">
        <v>-49.196775</v>
      </c>
      <c r="W39" s="3405" t="n">
        <v>-49.196775</v>
      </c>
      <c r="X39" s="3405" t="n">
        <v>-49.196775</v>
      </c>
      <c r="Y39" s="3405" t="n">
        <v>0</v>
      </c>
      <c r="Z39" s="3406" t="n">
        <v>0</v>
      </c>
      <c r="AA39" s="3405" t="n">
        <v>-112.423743</v>
      </c>
      <c r="AB39" s="2383" t="n">
        <v>-0.5623987096746992</v>
      </c>
      <c r="AC39" s="1069" t="n"/>
      <c r="AD39" s="3404" t="n">
        <v>-49.0218160000001</v>
      </c>
      <c r="AE39" s="3405" t="n">
        <v>-49.196775</v>
      </c>
      <c r="AF39" s="3405" t="n">
        <v>-49.196775</v>
      </c>
      <c r="AG39" s="3405" t="n">
        <v>0.1749589999999017</v>
      </c>
      <c r="AH39" s="3406" t="n">
        <v>0.1749589999999017</v>
      </c>
      <c r="AI39" s="3405" t="n">
        <v>-127.182774</v>
      </c>
      <c r="AJ39" s="2383" t="n">
        <v>-0.6145561662304984</v>
      </c>
      <c r="AK39" s="1069" t="n"/>
      <c r="AL39" s="3404" t="n">
        <v>-49.196775</v>
      </c>
      <c r="AM39" s="3405" t="n">
        <v>0</v>
      </c>
      <c r="AN39" s="3405" t="n">
        <v>0</v>
      </c>
      <c r="AO39" s="3405" t="n">
        <v>0</v>
      </c>
      <c r="AP39" s="3405" t="n">
        <v>-49.196775</v>
      </c>
      <c r="AQ39" s="3405" t="n">
        <v>-49.196775</v>
      </c>
      <c r="AR39" s="3405" t="n">
        <v>-115.703526</v>
      </c>
      <c r="AS39" s="2383" t="n">
        <v>-0.5748031481771783</v>
      </c>
      <c r="AT39" s="3407" t="n"/>
      <c r="AU39" s="3404" t="n"/>
      <c r="AV39" s="3405" t="n"/>
      <c r="AW39" s="3405" t="n"/>
      <c r="AX39" s="3405" t="n"/>
      <c r="AY39" s="3405" t="n"/>
      <c r="AZ39" s="3405" t="n"/>
      <c r="BA39" s="2383" t="n"/>
      <c r="BB39" s="1069" t="n"/>
      <c r="BC39" s="3404" t="n"/>
      <c r="BD39" s="3405" t="n"/>
      <c r="BE39" s="3405" t="n"/>
      <c r="BF39" s="3405" t="n"/>
      <c r="BG39" s="3405" t="n"/>
      <c r="BH39" s="3405" t="n"/>
      <c r="BI39" s="2383" t="n"/>
      <c r="BJ39" s="1069" t="n"/>
      <c r="BK39" s="3404" t="n"/>
      <c r="BL39" s="3405" t="n"/>
      <c r="BM39" s="3405" t="n"/>
      <c r="BN39" s="3405" t="n"/>
      <c r="BO39" s="3405" t="n"/>
      <c r="BP39" s="3405" t="n"/>
      <c r="BQ39" s="3405" t="n"/>
      <c r="BR39" s="2383" t="n"/>
      <c r="BS39" s="1069" t="n"/>
      <c r="BT39" s="3404" t="n"/>
      <c r="BU39" s="3405" t="n"/>
      <c r="BV39" s="3405" t="n"/>
      <c r="BW39" s="3405" t="n"/>
      <c r="BX39" s="3405" t="n"/>
      <c r="BY39" s="3405" t="n"/>
      <c r="BZ39" s="2383" t="n"/>
      <c r="CA39" s="1069" t="n"/>
      <c r="CB39" s="3404" t="n"/>
      <c r="CC39" s="3405" t="n"/>
      <c r="CD39" s="3405" t="n"/>
      <c r="CE39" s="3405" t="n"/>
      <c r="CF39" s="3405" t="n"/>
      <c r="CG39" s="3405" t="n"/>
      <c r="CH39" s="2383" t="n"/>
      <c r="CI39" s="1069" t="n"/>
      <c r="CJ39" s="3404" t="n"/>
      <c r="CK39" s="3405" t="n"/>
      <c r="CL39" s="3405" t="n"/>
      <c r="CM39" s="3405" t="n"/>
      <c r="CN39" s="3405" t="n"/>
      <c r="CO39" s="3405" t="n"/>
      <c r="CP39" s="2383" t="n"/>
      <c r="CQ39" s="1615" t="n"/>
      <c r="CR39" s="3408">
        <f>+SUMIF($D$5:$CQ$5,CR$5,$D39:$CQ39)</f>
        <v/>
      </c>
      <c r="CS39" s="3405">
        <f>+SUMIF($D$5:$CQ$5,CS$5,$D39:$CQ39)</f>
        <v/>
      </c>
      <c r="CT39" s="3405">
        <f>+SUMIF($D$5:$CP$5,CT$5,$D39:$CP39)+SUMIF($D$5:$BI$5,CR$5,$D39:$BI39)</f>
        <v/>
      </c>
      <c r="CU39" s="3405">
        <f>+CR39-CS39</f>
        <v/>
      </c>
      <c r="CV39" s="3405">
        <f>+CR39-CT39</f>
        <v/>
      </c>
      <c r="CW39" s="3405">
        <f>+SUMIF($D$5:$CQ$5,CW$5,$D39:$CQ39)</f>
        <v/>
      </c>
      <c r="CX39" s="202">
        <f>IFERROR(CR39/CW39-1, "-")</f>
        <v/>
      </c>
      <c r="CY39" s="1711" t="n"/>
      <c r="CZ39" s="3405" t="n"/>
      <c r="DA39" s="3405" t="n"/>
      <c r="DB39" s="3405" t="n"/>
      <c r="DC39" s="3405" t="n"/>
      <c r="DD39" s="3405" t="n"/>
      <c r="DE39" s="2574" t="n"/>
      <c r="DF39" s="2574" t="n"/>
      <c r="DG39" s="2574" t="n"/>
      <c r="DH39" s="2574" t="n"/>
      <c r="DI39" s="3371" t="n"/>
      <c r="DJ39" s="3041">
        <f>SUM(D39,J39,P39,V39,AD39,AL39,AU39,BC39,BK39,BT39,CB39,CJ39)-CR39</f>
        <v/>
      </c>
      <c r="DK39" s="3041">
        <f>SUM(E39,K39,Q39,W39,AE39,AM39,AV39,BD39,BL39,BU39,CC39,CK39)-CS39</f>
        <v/>
      </c>
      <c r="DL39" s="3041">
        <f>SUM(G39,M39,S39,AA39,AI39,AR39,AZ39,BH39,BQ39,BY39,CG39,CO39)-CW39</f>
        <v/>
      </c>
      <c r="DM39" s="3041">
        <f>SUM(D39,J39,P39,V39,AD39,AL39,AU39,BC39,,BN39,BV39,CD39,CL39)-CT39</f>
        <v/>
      </c>
      <c r="DX39" s="2878">
        <f>(CS39-CZ39)*10^6</f>
        <v/>
      </c>
      <c r="DY39" s="2878">
        <f>(CT39-DC39)*10^6</f>
        <v/>
      </c>
      <c r="DZ39" s="2878">
        <f>(CW39-DD39)*10^6</f>
        <v/>
      </c>
      <c r="EF39" s="8" t="n"/>
      <c r="EG39" s="8" t="n"/>
      <c r="EH39" s="8" t="n"/>
      <c r="EI39" s="8" t="n"/>
      <c r="EJ39" s="8" t="n"/>
      <c r="EK39" s="8" t="n"/>
      <c r="EL39" s="8" t="n"/>
      <c r="EM39" s="8" t="n"/>
      <c r="EN39" s="8" t="n"/>
      <c r="EO39" s="8" t="n"/>
      <c r="EP39" s="8" t="n"/>
      <c r="EQ39" s="8" t="n"/>
      <c r="ER39" s="8" t="n"/>
      <c r="ES39" s="8" t="n"/>
      <c r="ET39" s="8" t="n"/>
      <c r="EU39" s="8" t="n"/>
      <c r="EV39" s="8" t="n"/>
      <c r="EW39" s="8" t="n"/>
      <c r="EX39" s="8" t="n"/>
      <c r="EY39" s="8" t="n"/>
      <c r="EZ39" s="8" t="n"/>
      <c r="FA39" s="8" t="n"/>
      <c r="FB39" s="8" t="n"/>
      <c r="FC39" s="8" t="n"/>
      <c r="FD39" s="8" t="n"/>
      <c r="FE39" s="8" t="n"/>
      <c r="FF39" s="8" t="n"/>
      <c r="FG39" s="8" t="n"/>
      <c r="FH39" s="8" t="n"/>
      <c r="FI39" s="8" t="n"/>
      <c r="FJ39" s="8" t="n"/>
      <c r="FK39" s="8" t="n"/>
      <c r="FL39" s="8" t="n"/>
      <c r="FM39" s="8" t="n"/>
      <c r="FN39" s="8" t="n"/>
      <c r="FO39" s="8" t="n"/>
      <c r="FP39" s="8" t="n"/>
      <c r="FQ39" s="8" t="n"/>
      <c r="FR39" s="8" t="n"/>
    </row>
    <row customHeight="1" ht="15" r="40" s="3">
      <c r="A40" s="138" t="n"/>
      <c r="B40" s="139" t="inlineStr">
        <is>
          <t>Nbre SMS</t>
        </is>
      </c>
      <c r="C40" s="2486" t="inlineStr">
        <is>
          <t>MB33</t>
        </is>
      </c>
      <c r="D40" s="3146" t="n">
        <v>1.053019</v>
      </c>
      <c r="E40" s="3146" t="n">
        <v>3.98481202157679</v>
      </c>
      <c r="F40" s="3146" t="n">
        <v>-2.93179302157679</v>
      </c>
      <c r="G40" s="3146" t="n">
        <v>1.507999</v>
      </c>
      <c r="H40" s="555" t="n">
        <v>-0.3017110754052225</v>
      </c>
      <c r="I40" s="754" t="n"/>
      <c r="J40" s="3145" t="n">
        <v>1.01555</v>
      </c>
      <c r="K40" s="3146" t="n">
        <v>3.36597975409606</v>
      </c>
      <c r="L40" s="3146" t="n">
        <v>-2.35042975409606</v>
      </c>
      <c r="M40" s="3146" t="n">
        <v>1.535533</v>
      </c>
      <c r="N40" s="555" t="n">
        <v>-0.3386335559053436</v>
      </c>
      <c r="O40" s="3145" t="n"/>
      <c r="P40" s="3145" t="n">
        <v>1.025542</v>
      </c>
      <c r="Q40" s="3146" t="n">
        <v>3.84166791146524</v>
      </c>
      <c r="R40" s="3146" t="n">
        <v>-2.81612591146524</v>
      </c>
      <c r="S40" s="3146" t="n">
        <v>1.82994952380952</v>
      </c>
      <c r="T40" s="555" t="n">
        <v>-0.439579077643046</v>
      </c>
      <c r="U40" s="1032" t="n"/>
      <c r="V40" s="3145" t="n">
        <v>0.7195510000000001</v>
      </c>
      <c r="W40" s="3146" t="n">
        <v>3.44444679322938</v>
      </c>
      <c r="X40" s="3146" t="n">
        <v>0.91518653522663</v>
      </c>
      <c r="Y40" s="3146" t="n">
        <v>-2.72489579322938</v>
      </c>
      <c r="Z40" s="3145" t="n">
        <v>-0.1956355352266299</v>
      </c>
      <c r="AA40" s="3146" t="n">
        <v>1.55722689655172</v>
      </c>
      <c r="AB40" s="555" t="n">
        <v>-0.5379279656719558</v>
      </c>
      <c r="AC40" s="1032" t="n"/>
      <c r="AD40" s="3145" t="n">
        <v>0.592766</v>
      </c>
      <c r="AE40" s="3146" t="n">
        <v>3.5317463612884</v>
      </c>
      <c r="AF40" s="3146" t="n">
        <v>0.9942260506587</v>
      </c>
      <c r="AG40" s="3146" t="n">
        <v>-2.9389803612884</v>
      </c>
      <c r="AH40" s="3145" t="n">
        <v>-0.4014600506586999</v>
      </c>
      <c r="AI40" s="3146" t="n">
        <v>1.6083978</v>
      </c>
      <c r="AJ40" s="555" t="n">
        <v>-0.6314556013443937</v>
      </c>
      <c r="AK40" s="1032" t="n"/>
      <c r="AL40" s="3145" t="n">
        <v>0.7139989683239285</v>
      </c>
      <c r="AM40" s="3146" t="n">
        <v>3.543726006757138</v>
      </c>
      <c r="AN40" s="3146" t="n">
        <v>0.9862195951690187</v>
      </c>
      <c r="AO40" s="3146" t="n">
        <v>0</v>
      </c>
      <c r="AP40" s="3146" t="n">
        <v>-2.82972703843321</v>
      </c>
      <c r="AQ40" s="3146" t="n">
        <v>-0.2722206268450902</v>
      </c>
      <c r="AR40" s="3146" t="n">
        <v>1.63033277456107</v>
      </c>
      <c r="AS40" s="555" t="n">
        <v>-0.562053232649907</v>
      </c>
      <c r="AT40" s="3147" t="n"/>
      <c r="AU40" s="3145" t="n"/>
      <c r="AV40" s="3146" t="n"/>
      <c r="AW40" s="3146" t="n"/>
      <c r="AX40" s="3146" t="n"/>
      <c r="AY40" s="3146" t="n"/>
      <c r="AZ40" s="3146" t="n"/>
      <c r="BA40" s="555" t="n"/>
      <c r="BB40" s="1032" t="n"/>
      <c r="BC40" s="3145" t="n"/>
      <c r="BD40" s="3146" t="n"/>
      <c r="BE40" s="3146" t="n"/>
      <c r="BF40" s="3146" t="n"/>
      <c r="BG40" s="3146" t="n"/>
      <c r="BH40" s="3146" t="n"/>
      <c r="BI40" s="555" t="n"/>
      <c r="BJ40" s="1032" t="n"/>
      <c r="BK40" s="3373" t="n"/>
      <c r="BL40" s="3146" t="n"/>
      <c r="BM40" s="3146" t="n"/>
      <c r="BN40" s="3146" t="n"/>
      <c r="BO40" s="3146" t="n"/>
      <c r="BP40" s="3146" t="n"/>
      <c r="BQ40" s="3146" t="n"/>
      <c r="BR40" s="555" t="n"/>
      <c r="BS40" s="1032" t="n"/>
      <c r="BT40" s="3373" t="n"/>
      <c r="BU40" s="3146" t="n"/>
      <c r="BV40" s="3146" t="n"/>
      <c r="BW40" s="3146" t="n"/>
      <c r="BX40" s="3146" t="n"/>
      <c r="BY40" s="3146" t="n"/>
      <c r="BZ40" s="555" t="n"/>
      <c r="CA40" s="1032" t="n"/>
      <c r="CB40" s="3373" t="n"/>
      <c r="CC40" s="3146" t="n"/>
      <c r="CD40" s="3146" t="n"/>
      <c r="CE40" s="3146" t="n"/>
      <c r="CF40" s="3146" t="n"/>
      <c r="CG40" s="3146" t="n"/>
      <c r="CH40" s="555" t="n"/>
      <c r="CI40" s="1032" t="n"/>
      <c r="CJ40" s="3373" t="n"/>
      <c r="CK40" s="3146" t="n"/>
      <c r="CL40" s="3146" t="n"/>
      <c r="CM40" s="3146" t="n"/>
      <c r="CN40" s="3146" t="n"/>
      <c r="CO40" s="3146" t="n"/>
      <c r="CP40" s="555" t="n"/>
      <c r="CQ40" s="1031" t="n"/>
      <c r="CR40" s="3373">
        <f>+SUMIF($D$5:$CQ$5,CR$5,$D40:$CQ40)</f>
        <v/>
      </c>
      <c r="CS40" s="3146">
        <f>+SUMIF($D$5:$CQ$5,CS$5,$D40:$CQ40)</f>
        <v/>
      </c>
      <c r="CT40" s="3146">
        <f>+SUMIF($D$5:$CP$5,CT$5,$D40:$CP40)+SUMIF($D$5:$BI$5,CR$5,$D40:$BI40)</f>
        <v/>
      </c>
      <c r="CU40" s="3146">
        <f>+CR40-CS40</f>
        <v/>
      </c>
      <c r="CV40" s="3146">
        <f>+CR40-CT40</f>
        <v/>
      </c>
      <c r="CW40" s="3146">
        <f>+SUMIF($D$5:$CQ$5,CW$5,$D40:$CQ40)</f>
        <v/>
      </c>
      <c r="CX40" s="754">
        <f>IFERROR(CR40/CW40-1, "-")</f>
        <v/>
      </c>
      <c r="CY40" s="1711" t="n"/>
      <c r="CZ40" s="3146" t="n">
        <v>40.57836432301079</v>
      </c>
      <c r="DA40" s="3146" t="n">
        <v>11.32259452649625</v>
      </c>
      <c r="DB40" s="3146" t="n"/>
      <c r="DC40" s="3146" t="n"/>
      <c r="DD40" s="3146" t="n">
        <v>19.72855362412474</v>
      </c>
      <c r="DE40" s="37">
        <f>CZ40/DD40-1</f>
        <v/>
      </c>
      <c r="DF40" s="37">
        <f>DA40/DD40-1</f>
        <v/>
      </c>
      <c r="DG40" s="37">
        <f>DB40/DD40-1</f>
        <v/>
      </c>
      <c r="DH40" s="37">
        <f>DC40/DD40-1</f>
        <v/>
      </c>
      <c r="DI40" s="3371" t="n"/>
      <c r="DJ40" s="3041">
        <f>SUM(D40,J40,P40,V40,AD40,AL40,AU40,BC40,BK40,BT40,CB40,CJ40)-CR40</f>
        <v/>
      </c>
      <c r="DK40" s="3041">
        <f>SUM(E40,K40,Q40,W40,AE40,AM40,AV40,BD40,BL40,BU40,CC40,CK40)-CS40</f>
        <v/>
      </c>
      <c r="DL40" s="3041">
        <f>SUM(G40,M40,S40,AA40,AI40,AR40,AZ40,BH40,BQ40,BY40,CG40,CO40)-CW40</f>
        <v/>
      </c>
      <c r="DM40" s="3041">
        <f>SUM(D40,J40,P40,V40,AD40,AL40,AU40,BC40,,BN40,BV40,CD40,CL40)-CT40</f>
        <v/>
      </c>
      <c r="DX40" s="2878">
        <f>(CS40-CZ40)*10^6</f>
        <v/>
      </c>
      <c r="DY40" s="2878">
        <f>(CT40-DC40)*10^6</f>
        <v/>
      </c>
      <c r="DZ40" s="2878">
        <f>(CW40-DD40)*10^6</f>
        <v/>
      </c>
      <c r="EF40" s="8" t="n"/>
      <c r="EG40" s="8" t="n"/>
      <c r="EH40" s="8" t="n"/>
      <c r="EI40" s="8" t="n"/>
      <c r="EJ40" s="8" t="n"/>
      <c r="EK40" s="8" t="n"/>
      <c r="EL40" s="8" t="n"/>
      <c r="EM40" s="8" t="n"/>
      <c r="EN40" s="8" t="n"/>
      <c r="EO40" s="8" t="n"/>
      <c r="EP40" s="8" t="n"/>
      <c r="EQ40" s="8" t="n"/>
      <c r="ER40" s="8" t="n"/>
      <c r="ES40" s="8" t="n"/>
      <c r="ET40" s="8" t="n"/>
      <c r="EU40" s="8" t="n"/>
      <c r="EV40" s="8" t="n"/>
      <c r="EW40" s="8" t="n"/>
      <c r="EX40" s="8" t="n"/>
      <c r="EY40" s="8" t="n"/>
      <c r="EZ40" s="8" t="n"/>
      <c r="FA40" s="8" t="n"/>
      <c r="FB40" s="8" t="n"/>
      <c r="FC40" s="8" t="n"/>
      <c r="FD40" s="8" t="n"/>
      <c r="FE40" s="8" t="n"/>
      <c r="FF40" s="8" t="n"/>
      <c r="FG40" s="8" t="n"/>
      <c r="FH40" s="8" t="n"/>
      <c r="FI40" s="8" t="n"/>
      <c r="FJ40" s="8" t="n"/>
      <c r="FK40" s="8" t="n"/>
      <c r="FL40" s="8" t="n"/>
      <c r="FM40" s="8" t="n"/>
      <c r="FN40" s="8" t="n"/>
      <c r="FO40" s="8" t="n"/>
      <c r="FP40" s="8" t="n"/>
      <c r="FQ40" s="8" t="n"/>
      <c r="FR40" s="8" t="n"/>
    </row>
    <row customHeight="1" ht="15" r="41" s="3">
      <c r="A41" s="140" t="n"/>
      <c r="B41" s="141" t="inlineStr">
        <is>
          <t>Coût unitaire</t>
        </is>
      </c>
      <c r="C41" s="2486" t="inlineStr">
        <is>
          <t>MB34</t>
        </is>
      </c>
      <c r="D41" s="3374" t="n">
        <v>-4.64289533237292</v>
      </c>
      <c r="E41" s="3057" t="n">
        <v>-0.985719521706754</v>
      </c>
      <c r="F41" s="3410" t="n">
        <v>-3.657175810666166</v>
      </c>
      <c r="G41" s="3057" t="n">
        <v>-2.604714591985803</v>
      </c>
      <c r="H41" s="441" t="n">
        <v>0.7824967643895415</v>
      </c>
      <c r="I41" s="37" t="n"/>
      <c r="J41" s="3374" t="n">
        <v>-5.78316774161784</v>
      </c>
      <c r="K41" s="3057" t="n">
        <v>-0.571010267563585</v>
      </c>
      <c r="L41" s="2891" t="n">
        <v>-5.212157474054255</v>
      </c>
      <c r="M41" s="3057" t="n">
        <v>-1.251688501647311</v>
      </c>
      <c r="N41" s="441" t="n">
        <v>3.620293095292304</v>
      </c>
      <c r="O41" s="2975" t="n"/>
      <c r="P41" s="3374" t="n">
        <v>-6.38392479293876</v>
      </c>
      <c r="Q41" s="3057" t="n">
        <v>-2.96844424422165</v>
      </c>
      <c r="R41" s="2891" t="n">
        <v>-3.41548054871711</v>
      </c>
      <c r="S41" s="3057" t="n">
        <v>-6.231744018960723</v>
      </c>
      <c r="T41" s="441" t="n">
        <v>0.02442025434854389</v>
      </c>
      <c r="U41" s="1031" t="n"/>
      <c r="V41" s="3374" t="n">
        <v>-5.88204171768228</v>
      </c>
      <c r="W41" s="3057" t="n">
        <v>-0.877276620742371</v>
      </c>
      <c r="X41" s="3057" t="n">
        <v>-0.877276620742371</v>
      </c>
      <c r="Y41" s="2891" t="n">
        <v>-5.004765096939909</v>
      </c>
      <c r="Z41" s="2975" t="n">
        <v>-5.004765096939909</v>
      </c>
      <c r="AA41" s="3057" t="n">
        <v>-3.525913283515932</v>
      </c>
      <c r="AB41" s="441" t="n">
        <v>0.6682320989519315</v>
      </c>
      <c r="AC41" s="1031" t="n"/>
      <c r="AD41" s="3374" t="n">
        <v>-7.03493790129663</v>
      </c>
      <c r="AE41" s="3057" t="n">
        <v>-1.28792940791496</v>
      </c>
      <c r="AF41" s="3057" t="n">
        <v>-4.57505614239982</v>
      </c>
      <c r="AG41" s="2891" t="n">
        <v>-5.747008493381671</v>
      </c>
      <c r="AH41" s="2975" t="n">
        <v>-2.45988175889681</v>
      </c>
      <c r="AI41" s="3057" t="n">
        <v>-2.828056591472582</v>
      </c>
      <c r="AJ41" s="441" t="n">
        <v>1.487552025128856</v>
      </c>
      <c r="AK41" s="1031" t="n"/>
      <c r="AL41" s="3374" t="n">
        <v>-5.088970938612809</v>
      </c>
      <c r="AM41" s="3057" t="n">
        <v>-1.310597092197341</v>
      </c>
      <c r="AN41" s="3057" t="n">
        <v>-4.709292963504788</v>
      </c>
      <c r="AO41" s="3057" t="n">
        <v>0</v>
      </c>
      <c r="AP41" s="2891" t="n">
        <v>-3.778373846415469</v>
      </c>
      <c r="AQ41" s="2891" t="n">
        <v>-0.3796779751080219</v>
      </c>
      <c r="AR41" s="3057" t="n">
        <v>-2.848741724676668</v>
      </c>
      <c r="AS41" s="441" t="n">
        <v>0.7863925306146904</v>
      </c>
      <c r="AT41" s="3058" t="n"/>
      <c r="AU41" s="3374" t="n"/>
      <c r="AV41" s="3057" t="n"/>
      <c r="AW41" s="3057" t="n"/>
      <c r="AX41" s="2891" t="n"/>
      <c r="AY41" s="2891" t="n"/>
      <c r="AZ41" s="3057" t="n"/>
      <c r="BA41" s="441" t="n"/>
      <c r="BB41" s="1031" t="n"/>
      <c r="BC41" s="3374" t="n"/>
      <c r="BD41" s="3057" t="n"/>
      <c r="BE41" s="3057" t="n"/>
      <c r="BF41" s="2891" t="n"/>
      <c r="BG41" s="2891" t="n"/>
      <c r="BH41" s="3057" t="n"/>
      <c r="BI41" s="441" t="n"/>
      <c r="BJ41" s="1031" t="n"/>
      <c r="BK41" s="3374" t="n"/>
      <c r="BL41" s="3057" t="n"/>
      <c r="BM41" s="3057" t="n"/>
      <c r="BN41" s="3057" t="n"/>
      <c r="BO41" s="2891" t="n"/>
      <c r="BP41" s="2891" t="n"/>
      <c r="BQ41" s="3057" t="n"/>
      <c r="BR41" s="441" t="n"/>
      <c r="BS41" s="1031" t="n"/>
      <c r="BT41" s="3374" t="n"/>
      <c r="BU41" s="3057" t="n"/>
      <c r="BV41" s="3057" t="n"/>
      <c r="BW41" s="2891" t="n"/>
      <c r="BX41" s="2891" t="n"/>
      <c r="BY41" s="3057" t="n"/>
      <c r="BZ41" s="441" t="n"/>
      <c r="CA41" s="1031" t="n"/>
      <c r="CB41" s="3374" t="n"/>
      <c r="CC41" s="3057" t="n"/>
      <c r="CD41" s="3057" t="n"/>
      <c r="CE41" s="2891" t="n"/>
      <c r="CF41" s="2891" t="n"/>
      <c r="CG41" s="3057" t="n"/>
      <c r="CH41" s="441" t="n"/>
      <c r="CI41" s="1031" t="n"/>
      <c r="CJ41" s="3374" t="n"/>
      <c r="CK41" s="3057" t="n"/>
      <c r="CL41" s="3057" t="n"/>
      <c r="CM41" s="2891" t="n"/>
      <c r="CN41" s="2891" t="n"/>
      <c r="CO41" s="3057" t="n"/>
      <c r="CP41" s="441" t="n"/>
      <c r="CQ41" s="1031" t="n"/>
      <c r="CR41" s="3374">
        <f>+CR42/CR40</f>
        <v/>
      </c>
      <c r="CS41" s="3057">
        <f>+CS42/CS40</f>
        <v/>
      </c>
      <c r="CT41" s="3057">
        <f>+CT42/CT40</f>
        <v/>
      </c>
      <c r="CU41" s="2891">
        <f>+CR41-CS41</f>
        <v/>
      </c>
      <c r="CV41" s="2891">
        <f>+CR41-CT41</f>
        <v/>
      </c>
      <c r="CW41" s="3057">
        <f>+CW42/CW40</f>
        <v/>
      </c>
      <c r="CX41" s="37">
        <f>IFERROR(CR41/CW41-1, "-")</f>
        <v/>
      </c>
      <c r="CY41" s="1711" t="n"/>
      <c r="CZ41" s="3057" t="n">
        <v>-1.968145296054133</v>
      </c>
      <c r="DA41" s="3057" t="n">
        <v>-5.082192501492568</v>
      </c>
      <c r="DB41" s="3057" t="n"/>
      <c r="DC41" s="3057" t="n"/>
      <c r="DD41" s="3057" t="n">
        <v>-37.64643610295165</v>
      </c>
      <c r="DE41" s="37">
        <f>CZ41/DD41-1</f>
        <v/>
      </c>
      <c r="DF41" s="37">
        <f>DA41/DD41-1</f>
        <v/>
      </c>
      <c r="DG41" s="37">
        <f>DB41/DD41-1</f>
        <v/>
      </c>
      <c r="DH41" s="37">
        <f>DC41/DD41-1</f>
        <v/>
      </c>
      <c r="DI41" s="3371" t="n"/>
      <c r="DJ41" s="3041">
        <f>SUM(D41,J41,P41,V41,AD41,AL41,AU41,BC41,BK41,BT41,CB41,CJ41)-CR41</f>
        <v/>
      </c>
      <c r="DK41" s="3041">
        <f>SUM(E41,K41,Q41,W41,AE41,AM41,AV41,BD41,BL41,BU41,CC41,CK41)-CS41</f>
        <v/>
      </c>
      <c r="DL41" s="3041">
        <f>SUM(G41,M41,S41,AA41,AI41,AR41,AZ41,BH41,BQ41,BY41,CG41,CO41)-CW41</f>
        <v/>
      </c>
      <c r="DM41" s="3041">
        <f>SUM(D41,J41,P41,V41,AD41,AL41,AU41,BC41,,BN41,BV41,CD41,CL41)-CT41</f>
        <v/>
      </c>
      <c r="DX41" s="2878">
        <f>(CS41-CZ41)*10^6</f>
        <v/>
      </c>
      <c r="DY41" s="2878">
        <f>(CT41-DC41)*10^6</f>
        <v/>
      </c>
      <c r="DZ41" s="2878">
        <f>(CW41-DD41)*10^6</f>
        <v/>
      </c>
      <c r="EF41" s="8" t="n"/>
      <c r="EG41" s="8" t="n"/>
      <c r="EH41" s="8" t="n"/>
      <c r="EI41" s="8" t="n"/>
      <c r="EJ41" s="8" t="n"/>
      <c r="EK41" s="8" t="n"/>
      <c r="EL41" s="8" t="n"/>
      <c r="EM41" s="8" t="n"/>
      <c r="EN41" s="8" t="n"/>
      <c r="EO41" s="8" t="n"/>
      <c r="EP41" s="8" t="n"/>
      <c r="EQ41" s="8" t="n"/>
      <c r="ER41" s="8" t="n"/>
      <c r="ES41" s="8" t="n"/>
      <c r="ET41" s="8" t="n"/>
      <c r="EU41" s="8" t="n"/>
      <c r="EV41" s="8" t="n"/>
      <c r="EW41" s="8" t="n"/>
      <c r="EX41" s="8" t="n"/>
      <c r="EY41" s="8" t="n"/>
      <c r="EZ41" s="8" t="n"/>
      <c r="FA41" s="8" t="n"/>
      <c r="FB41" s="8" t="n"/>
      <c r="FC41" s="8" t="n"/>
      <c r="FD41" s="8" t="n"/>
      <c r="FE41" s="8" t="n"/>
      <c r="FF41" s="8" t="n"/>
      <c r="FG41" s="8" t="n"/>
      <c r="FH41" s="8" t="n"/>
      <c r="FI41" s="8" t="n"/>
      <c r="FJ41" s="8" t="n"/>
      <c r="FK41" s="8" t="n"/>
      <c r="FL41" s="8" t="n"/>
      <c r="FM41" s="8" t="n"/>
      <c r="FN41" s="8" t="n"/>
      <c r="FO41" s="8" t="n"/>
      <c r="FP41" s="8" t="n"/>
      <c r="FQ41" s="8" t="n"/>
      <c r="FR41" s="8" t="n"/>
    </row>
    <row customHeight="1" ht="15" r="42" s="3">
      <c r="A42" s="155" t="n"/>
      <c r="B42" s="156" t="inlineStr">
        <is>
          <t>Interconnexion SMS</t>
        </is>
      </c>
      <c r="C42" s="2486" t="inlineStr">
        <is>
          <t>MB35</t>
        </is>
      </c>
      <c r="D42" s="3411" t="n">
        <v>-4.889057</v>
      </c>
      <c r="E42" s="3375" t="n">
        <v>-3.927907</v>
      </c>
      <c r="F42" s="3375" t="n">
        <v>-0.9611500000000004</v>
      </c>
      <c r="G42" s="3375" t="n">
        <v>-3.927907</v>
      </c>
      <c r="H42" s="554" t="n">
        <v>0.2446977486992437</v>
      </c>
      <c r="I42" s="198" t="n"/>
      <c r="J42" s="3411" t="n">
        <v>-5.873096</v>
      </c>
      <c r="K42" s="3375" t="n">
        <v>-1.922009</v>
      </c>
      <c r="L42" s="3375" t="n">
        <v>-3.951087</v>
      </c>
      <c r="M42" s="3375" t="n">
        <v>-1.922009</v>
      </c>
      <c r="N42" s="554" t="n">
        <v>2.055706815108566</v>
      </c>
      <c r="O42" s="3174" t="n"/>
      <c r="P42" s="3411" t="n">
        <v>-6.546983</v>
      </c>
      <c r="Q42" s="3375" t="n">
        <v>-11.403777</v>
      </c>
      <c r="R42" s="3375" t="n">
        <v>4.856794</v>
      </c>
      <c r="S42" s="3375" t="n">
        <v>-11.403777</v>
      </c>
      <c r="T42" s="554" t="n">
        <v>-0.4258934561768438</v>
      </c>
      <c r="U42" s="1068" t="n"/>
      <c r="V42" s="3411" t="n">
        <v>-4.232429</v>
      </c>
      <c r="W42" s="3375" t="n">
        <v>-5.490647</v>
      </c>
      <c r="X42" s="3375" t="n">
        <v>-5.490647</v>
      </c>
      <c r="Y42" s="3375" t="n">
        <v>1.258218</v>
      </c>
      <c r="Z42" s="3174" t="n">
        <v>1.258218</v>
      </c>
      <c r="AA42" s="3375" t="n">
        <v>-5.490647</v>
      </c>
      <c r="AB42" s="554" t="n">
        <v>-0.2291566003059385</v>
      </c>
      <c r="AC42" s="1068" t="n"/>
      <c r="AD42" s="3411" t="n">
        <v>-4.170072</v>
      </c>
      <c r="AE42" s="3375" t="n">
        <v>-4.54864</v>
      </c>
      <c r="AF42" s="3375" t="n">
        <v>-4.54864</v>
      </c>
      <c r="AG42" s="3375" t="n">
        <v>0.3785679999999996</v>
      </c>
      <c r="AH42" s="3174" t="n">
        <v>0.3785679999999996</v>
      </c>
      <c r="AI42" s="3375" t="n">
        <v>-4.54864</v>
      </c>
      <c r="AJ42" s="554" t="n">
        <v>-0.08322663477434999</v>
      </c>
      <c r="AK42" s="1068" t="n"/>
      <c r="AL42" s="3411" t="n">
        <v>-3.63352</v>
      </c>
      <c r="AM42" s="3375" t="n">
        <v>-4.644397</v>
      </c>
      <c r="AN42" s="3375" t="n">
        <v>-4.644397</v>
      </c>
      <c r="AO42" s="3375" t="n">
        <v>0</v>
      </c>
      <c r="AP42" s="3375" t="n">
        <v>1.010877</v>
      </c>
      <c r="AQ42" s="3375" t="n">
        <v>1.010877</v>
      </c>
      <c r="AR42" s="3375" t="n">
        <v>-4.644397</v>
      </c>
      <c r="AS42" s="554" t="n">
        <v>-0.2176551659989445</v>
      </c>
      <c r="AT42" s="3336" t="n"/>
      <c r="AU42" s="3411" t="n"/>
      <c r="AV42" s="3375" t="n"/>
      <c r="AW42" s="3375" t="n"/>
      <c r="AX42" s="3375" t="n"/>
      <c r="AY42" s="3375" t="n"/>
      <c r="AZ42" s="3375" t="n"/>
      <c r="BA42" s="554" t="n"/>
      <c r="BB42" s="1068" t="n"/>
      <c r="BC42" s="3411" t="n"/>
      <c r="BD42" s="3375" t="n"/>
      <c r="BE42" s="3375" t="n"/>
      <c r="BF42" s="3375" t="n"/>
      <c r="BG42" s="3375" t="n"/>
      <c r="BH42" s="3375" t="n"/>
      <c r="BI42" s="554" t="n"/>
      <c r="BJ42" s="1068" t="n"/>
      <c r="BK42" s="3411" t="n"/>
      <c r="BL42" s="3375" t="n"/>
      <c r="BM42" s="3375" t="n"/>
      <c r="BN42" s="3375" t="n"/>
      <c r="BO42" s="3375" t="n"/>
      <c r="BP42" s="3375" t="n"/>
      <c r="BQ42" s="3375" t="n"/>
      <c r="BR42" s="554" t="n"/>
      <c r="BS42" s="1068" t="n"/>
      <c r="BT42" s="3411" t="n"/>
      <c r="BU42" s="3375" t="n"/>
      <c r="BV42" s="3375" t="n"/>
      <c r="BW42" s="3375" t="n"/>
      <c r="BX42" s="3375" t="n"/>
      <c r="BY42" s="3375" t="n"/>
      <c r="BZ42" s="554" t="n"/>
      <c r="CA42" s="1068" t="n"/>
      <c r="CB42" s="3411" t="n"/>
      <c r="CC42" s="3375" t="n"/>
      <c r="CD42" s="3375" t="n"/>
      <c r="CE42" s="3375" t="n"/>
      <c r="CF42" s="3375" t="n"/>
      <c r="CG42" s="3375" t="n"/>
      <c r="CH42" s="554" t="n"/>
      <c r="CI42" s="1068" t="n"/>
      <c r="CJ42" s="3411" t="n"/>
      <c r="CK42" s="3375" t="n"/>
      <c r="CL42" s="3375" t="n"/>
      <c r="CM42" s="3375" t="n"/>
      <c r="CN42" s="3375" t="n"/>
      <c r="CO42" s="3375" t="n"/>
      <c r="CP42" s="554" t="n"/>
      <c r="CQ42" s="1034" t="n"/>
      <c r="CR42" s="3376">
        <f>+SUMIF($D$5:$CQ$5,CR$5,$D42:$CQ42)</f>
        <v/>
      </c>
      <c r="CS42" s="3375">
        <f>+SUMIF($D$5:$CQ$5,CS$5,$D42:$CQ42)</f>
        <v/>
      </c>
      <c r="CT42" s="3375">
        <f>+SUMIF($D$5:$CP$5,CT$5,$D42:$CP42)+SUMIF($D$5:$BI$5,CR$5,$D42:$BI42)</f>
        <v/>
      </c>
      <c r="CU42" s="3375">
        <f>+CR42-CS42</f>
        <v/>
      </c>
      <c r="CV42" s="3375">
        <f>+CR42-CT42</f>
        <v/>
      </c>
      <c r="CW42" s="3375">
        <f>+SUMIF($D$5:$CQ$5,CW$5,$D42:$CQ42)</f>
        <v/>
      </c>
      <c r="CX42" s="198">
        <f>IFERROR(CR42/CW42-1, "-")</f>
        <v/>
      </c>
      <c r="CY42" s="1711" t="n"/>
      <c r="CZ42" s="3375" t="n">
        <v>-79.86411686390454</v>
      </c>
      <c r="DA42" s="3375" t="n">
        <v>-57.54360500000001</v>
      </c>
      <c r="DB42" s="3375" t="n"/>
      <c r="DC42" s="3375" t="n"/>
      <c r="DD42" s="3375" t="n">
        <v>-57.488162</v>
      </c>
      <c r="DE42" s="198">
        <f>CZ42/DD42-1</f>
        <v/>
      </c>
      <c r="DF42" s="198">
        <f>DA42/DD42-1</f>
        <v/>
      </c>
      <c r="DG42" s="198">
        <f>DB42/DD42-1</f>
        <v/>
      </c>
      <c r="DH42" s="198">
        <f>DC42/DD42-1</f>
        <v/>
      </c>
      <c r="DI42" s="3371" t="n"/>
      <c r="DJ42" s="3041">
        <f>SUM(D42,J42,P42,V42,AD42,AL42,AU42,BC42,BK42,BT42,CB42,CJ42)-CR42</f>
        <v/>
      </c>
      <c r="DK42" s="3041">
        <f>SUM(E42,K42,Q42,W42,AE42,AM42,AV42,BD42,BL42,BU42,CC42,CK42)-CS42</f>
        <v/>
      </c>
      <c r="DL42" s="3041">
        <f>SUM(G42,M42,S42,AA42,AI42,AR42,AZ42,BH42,BQ42,BY42,CG42,CO42)-CW42</f>
        <v/>
      </c>
      <c r="DM42" s="3041">
        <f>SUM(D42,J42,P42,V42,AD42,AL42,AU42,BC42,,BN42,BV42,CD42,CL42)-CT42</f>
        <v/>
      </c>
      <c r="DX42" s="2878">
        <f>(CS42-CZ42)*10^6</f>
        <v/>
      </c>
      <c r="DY42" s="2878">
        <f>(CT42-DC42)*10^6</f>
        <v/>
      </c>
      <c r="DZ42" s="2878">
        <f>(CW42-DD42)*10^6</f>
        <v/>
      </c>
      <c r="EA42" s="3412" t="n">
        <v>57.488162</v>
      </c>
      <c r="EB42" s="3409">
        <f>EA42+CR42</f>
        <v/>
      </c>
      <c r="EF42" s="8" t="n"/>
      <c r="EG42" s="8" t="n"/>
      <c r="EH42" s="8" t="n"/>
      <c r="EI42" s="8" t="n"/>
      <c r="EJ42" s="8" t="n"/>
      <c r="EK42" s="8" t="n"/>
      <c r="EL42" s="8" t="n"/>
      <c r="EM42" s="8" t="n"/>
      <c r="EN42" s="8" t="n"/>
      <c r="EO42" s="8" t="n"/>
      <c r="EP42" s="8" t="n"/>
      <c r="EQ42" s="8" t="n"/>
      <c r="ER42" s="8" t="n"/>
      <c r="ES42" s="8" t="n"/>
      <c r="ET42" s="8" t="n"/>
      <c r="EU42" s="8" t="n"/>
      <c r="EV42" s="8" t="n"/>
      <c r="EW42" s="8" t="n"/>
      <c r="EX42" s="8" t="n"/>
      <c r="EY42" s="8" t="n"/>
      <c r="EZ42" s="8" t="n"/>
      <c r="FA42" s="8" t="n"/>
      <c r="FB42" s="8" t="n"/>
      <c r="FC42" s="8" t="n"/>
      <c r="FD42" s="8" t="n"/>
      <c r="FE42" s="8" t="n"/>
      <c r="FF42" s="8" t="n"/>
      <c r="FG42" s="8" t="n"/>
      <c r="FH42" s="8" t="n"/>
      <c r="FI42" s="8" t="n"/>
      <c r="FJ42" s="8" t="n"/>
      <c r="FK42" s="8" t="n"/>
      <c r="FL42" s="8" t="n"/>
      <c r="FM42" s="8" t="n"/>
      <c r="FN42" s="8" t="n"/>
      <c r="FO42" s="8" t="n"/>
      <c r="FP42" s="8" t="n"/>
      <c r="FQ42" s="8" t="n"/>
      <c r="FR42" s="8" t="n"/>
    </row>
    <row customHeight="1" ht="15" r="43" s="3">
      <c r="A43" s="168" t="n"/>
      <c r="B43" s="169" t="inlineStr">
        <is>
          <t>Roaming out</t>
        </is>
      </c>
      <c r="C43" s="2486" t="inlineStr">
        <is>
          <t>MB36</t>
        </is>
      </c>
      <c r="D43" s="3413" t="n">
        <v>-51.451201</v>
      </c>
      <c r="E43" s="3249" t="n">
        <v>-61.0977725</v>
      </c>
      <c r="F43" s="3249" t="n">
        <v>9.6465715</v>
      </c>
      <c r="G43" s="3249" t="n">
        <v>-33.679409</v>
      </c>
      <c r="H43" s="1109" t="n">
        <v>0.5276752926394879</v>
      </c>
      <c r="I43" s="201" t="n"/>
      <c r="J43" s="3413" t="n">
        <v>-20.967997</v>
      </c>
      <c r="K43" s="3249" t="n">
        <v>-58.9851637525</v>
      </c>
      <c r="L43" s="3249" t="n">
        <v>38.0171667525</v>
      </c>
      <c r="M43" s="3249" t="n">
        <v>-51.82441</v>
      </c>
      <c r="N43" s="1109" t="n">
        <v>-0.5954030735709293</v>
      </c>
      <c r="O43" s="3414" t="n"/>
      <c r="P43" s="3413" t="n">
        <v>-44.301684</v>
      </c>
      <c r="Q43" s="3249" t="n">
        <v>-85.4788305936105</v>
      </c>
      <c r="R43" s="3249" t="n">
        <v>41.17714659361049</v>
      </c>
      <c r="S43" s="3249" t="n">
        <v>-39.788982</v>
      </c>
      <c r="T43" s="1109" t="n">
        <v>0.1134158697500731</v>
      </c>
      <c r="U43" s="1070" t="n"/>
      <c r="V43" s="3413" t="n">
        <v>-30.995185</v>
      </c>
      <c r="W43" s="3249" t="n">
        <v>-59.7649856709376</v>
      </c>
      <c r="X43" s="3249" t="n">
        <v>-18.8482202318002</v>
      </c>
      <c r="Y43" s="3249" t="n">
        <v>28.7698006709376</v>
      </c>
      <c r="Z43" s="3414" t="n">
        <v>-12.1469647681998</v>
      </c>
      <c r="AA43" s="3249" t="n">
        <v>-53.826368</v>
      </c>
      <c r="AB43" s="1109" t="n">
        <v>-0.4241635437858263</v>
      </c>
      <c r="AC43" s="1070" t="n"/>
      <c r="AD43" s="3413" t="n">
        <v>-38.126619</v>
      </c>
      <c r="AE43" s="3249" t="n">
        <v>-60.5796727126148</v>
      </c>
      <c r="AF43" s="3249" t="n">
        <v>-19.6021490410722</v>
      </c>
      <c r="AG43" s="3249" t="n">
        <v>22.4530537126148</v>
      </c>
      <c r="AH43" s="3414" t="n">
        <v>-18.5244699589278</v>
      </c>
      <c r="AI43" s="3249" t="n">
        <v>-60.440945</v>
      </c>
      <c r="AJ43" s="1109" t="n">
        <v>-0.3691922090232044</v>
      </c>
      <c r="AK43" s="1070" t="n"/>
      <c r="AL43" s="3413" t="n">
        <v>-38.143242</v>
      </c>
      <c r="AM43" s="3249" t="n">
        <v>-60.85684943497186</v>
      </c>
      <c r="AN43" s="3249" t="n">
        <v>-19.81777268052399</v>
      </c>
      <c r="AO43" s="3249" t="n">
        <v>0</v>
      </c>
      <c r="AP43" s="3249" t="n">
        <v>22.71360743497186</v>
      </c>
      <c r="AQ43" s="3249" t="n">
        <v>-18.32546931947601</v>
      </c>
      <c r="AR43" s="3249" t="n">
        <v>-38.142074</v>
      </c>
      <c r="AS43" s="1109" t="n">
        <v>3.062235157957893e-05</v>
      </c>
      <c r="AT43" s="3045" t="n"/>
      <c r="AU43" s="3413" t="n"/>
      <c r="AV43" s="3249" t="n"/>
      <c r="AW43" s="3249" t="n"/>
      <c r="AX43" s="3249" t="n"/>
      <c r="AY43" s="3249" t="n"/>
      <c r="AZ43" s="3249" t="n"/>
      <c r="BA43" s="1109" t="n"/>
      <c r="BB43" s="1070" t="n"/>
      <c r="BC43" s="3413" t="n"/>
      <c r="BD43" s="3249" t="n"/>
      <c r="BE43" s="3249" t="n"/>
      <c r="BF43" s="3249" t="n"/>
      <c r="BG43" s="3249" t="n"/>
      <c r="BH43" s="3249" t="n"/>
      <c r="BI43" s="1109" t="n"/>
      <c r="BJ43" s="1070" t="n"/>
      <c r="BK43" s="3413" t="n"/>
      <c r="BL43" s="3249" t="n"/>
      <c r="BM43" s="3249" t="n"/>
      <c r="BN43" s="3249" t="n"/>
      <c r="BO43" s="3249" t="n"/>
      <c r="BP43" s="3249" t="n"/>
      <c r="BQ43" s="3249" t="n"/>
      <c r="BR43" s="1109" t="n"/>
      <c r="BS43" s="1070" t="n"/>
      <c r="BT43" s="3413" t="n"/>
      <c r="BU43" s="3249" t="n"/>
      <c r="BV43" s="3249" t="n"/>
      <c r="BW43" s="3249" t="n"/>
      <c r="BX43" s="3249" t="n"/>
      <c r="BY43" s="3249" t="n"/>
      <c r="BZ43" s="1109" t="n"/>
      <c r="CA43" s="1070" t="n"/>
      <c r="CB43" s="3413" t="n"/>
      <c r="CC43" s="3249" t="n"/>
      <c r="CD43" s="3249" t="n"/>
      <c r="CE43" s="3249" t="n"/>
      <c r="CF43" s="3249" t="n"/>
      <c r="CG43" s="3249" t="n"/>
      <c r="CH43" s="1109" t="n"/>
      <c r="CI43" s="1070" t="n"/>
      <c r="CJ43" s="3413" t="n"/>
      <c r="CK43" s="3249" t="n"/>
      <c r="CL43" s="3249" t="n"/>
      <c r="CM43" s="3249" t="n"/>
      <c r="CN43" s="3249" t="n"/>
      <c r="CO43" s="3249" t="n"/>
      <c r="CP43" s="1109" t="n"/>
      <c r="CQ43" s="1034" t="n"/>
      <c r="CR43" s="3415">
        <f>+SUMIF($D$5:$CQ$5,CR$5,$D43:$CQ43)</f>
        <v/>
      </c>
      <c r="CS43" s="3249">
        <f>+SUMIF($D$5:$CQ$5,CS$5,$D43:$CQ43)</f>
        <v/>
      </c>
      <c r="CT43" s="3249" t="n">
        <v>-529.7759461049711</v>
      </c>
      <c r="CU43" s="3249">
        <f>+CR43-CS43</f>
        <v/>
      </c>
      <c r="CV43" s="3249">
        <f>+CR43-CT43</f>
        <v/>
      </c>
      <c r="CW43" s="3249">
        <f>+SUMIF($D$5:$CQ$5,CW$5,$D43:$CQ43)</f>
        <v/>
      </c>
      <c r="CX43" s="201">
        <f>IFERROR(CR43/CW43-1, "-")</f>
        <v/>
      </c>
      <c r="CY43" s="1711" t="n"/>
      <c r="CZ43" s="3249" t="n">
        <v>-757.9057108610685</v>
      </c>
      <c r="DA43" s="3249" t="n">
        <v>-298.5584231195527</v>
      </c>
      <c r="DB43" s="3249" t="n"/>
      <c r="DC43" s="3249" t="n"/>
      <c r="DD43" s="3249" t="n">
        <v>-512.2283229999999</v>
      </c>
      <c r="DE43" s="203">
        <f>CZ43/DD43-1</f>
        <v/>
      </c>
      <c r="DF43" s="203">
        <f>DA43/DD43-1</f>
        <v/>
      </c>
      <c r="DG43" s="203">
        <f>DB43/DD43-1</f>
        <v/>
      </c>
      <c r="DH43" s="203">
        <f>DC43/DD43-1</f>
        <v/>
      </c>
      <c r="DI43" s="3371" t="n"/>
      <c r="DJ43" s="3041">
        <f>SUM(D43,J43,P43,V43,AD43,AL43,AU43,BC43,BK43,BT43,CB43,CJ43)-CR43</f>
        <v/>
      </c>
      <c r="DK43" s="3041">
        <f>SUM(E43,K43,Q43,W43,AE43,AM43,AV43,BD43,BL43,BU43,CC43,CK43)-CS43</f>
        <v/>
      </c>
      <c r="DL43" s="3041">
        <f>SUM(G43,M43,S43,AA43,AI43,AR43,AZ43,BH43,BQ43,BY43,CG43,CO43)-CW43</f>
        <v/>
      </c>
      <c r="DM43" s="3041">
        <f>SUM(D43,J43,P43,V43,AD43,AL43,AU43,BC43,,BN43,BV43,CD43,CL43)-CT43</f>
        <v/>
      </c>
      <c r="DX43" s="2878">
        <f>(CS43-CZ43)*10^6</f>
        <v/>
      </c>
      <c r="DY43" s="2878">
        <f>(CT43-DC43)*10^6</f>
        <v/>
      </c>
      <c r="DZ43" s="2878">
        <f>(CW43-DD43)*10^6</f>
        <v/>
      </c>
      <c r="EF43" s="8" t="n"/>
      <c r="EG43" s="8" t="n"/>
      <c r="EH43" s="8" t="n"/>
      <c r="EI43" s="8" t="n"/>
      <c r="EJ43" s="8" t="n"/>
      <c r="EK43" s="8" t="n"/>
      <c r="EL43" s="8" t="n"/>
      <c r="EM43" s="8" t="n"/>
      <c r="EN43" s="8" t="n"/>
      <c r="EO43" s="8" t="n"/>
      <c r="EP43" s="8" t="n"/>
      <c r="EQ43" s="8" t="n"/>
      <c r="ER43" s="8" t="n"/>
      <c r="ES43" s="8" t="n"/>
      <c r="ET43" s="8" t="n"/>
      <c r="EU43" s="8" t="n"/>
      <c r="EV43" s="8" t="n"/>
      <c r="EW43" s="8" t="n"/>
      <c r="EX43" s="8" t="n"/>
      <c r="EY43" s="8" t="n"/>
      <c r="EZ43" s="8" t="n"/>
      <c r="FA43" s="8" t="n"/>
      <c r="FB43" s="8" t="n"/>
      <c r="FC43" s="8" t="n"/>
      <c r="FD43" s="8" t="n"/>
      <c r="FE43" s="8" t="n"/>
      <c r="FF43" s="8" t="n"/>
      <c r="FG43" s="8" t="n"/>
      <c r="FH43" s="8" t="n"/>
      <c r="FI43" s="8" t="n"/>
      <c r="FJ43" s="8" t="n"/>
      <c r="FK43" s="8" t="n"/>
      <c r="FL43" s="8" t="n"/>
      <c r="FM43" s="8" t="n"/>
      <c r="FN43" s="8" t="n"/>
      <c r="FO43" s="8" t="n"/>
      <c r="FP43" s="8" t="n"/>
      <c r="FQ43" s="8" t="n"/>
      <c r="FR43" s="8" t="n"/>
    </row>
    <row customHeight="1" ht="1.5" r="44" s="3">
      <c r="A44" s="160" t="n"/>
      <c r="B44" s="170" t="n"/>
      <c r="C44" s="2486" t="inlineStr">
        <is>
          <t>MB37</t>
        </is>
      </c>
      <c r="D44" s="3416" t="n"/>
      <c r="E44" s="3416" t="n"/>
      <c r="F44" s="3416" t="n"/>
      <c r="G44" s="3416" t="n"/>
      <c r="H44" s="1110" t="n"/>
      <c r="I44" s="3417" t="n"/>
      <c r="J44" s="3416" t="n"/>
      <c r="K44" s="3416" t="n"/>
      <c r="L44" s="3416" t="n"/>
      <c r="M44" s="3416" t="n"/>
      <c r="N44" s="1110" t="n"/>
      <c r="O44" s="3418" t="n"/>
      <c r="P44" s="3416" t="n"/>
      <c r="Q44" s="3416" t="n"/>
      <c r="R44" s="3416" t="n"/>
      <c r="S44" s="3416" t="n"/>
      <c r="T44" s="1110" t="n"/>
      <c r="U44" s="1071" t="n"/>
      <c r="V44" s="3416" t="n"/>
      <c r="W44" s="3416" t="n"/>
      <c r="X44" s="3416" t="n"/>
      <c r="Y44" s="3416" t="n"/>
      <c r="Z44" s="3418" t="n"/>
      <c r="AA44" s="3416" t="n"/>
      <c r="AB44" s="1110" t="n"/>
      <c r="AC44" s="1071" t="n"/>
      <c r="AD44" s="3416" t="n"/>
      <c r="AE44" s="3416" t="n"/>
      <c r="AF44" s="3416" t="n"/>
      <c r="AG44" s="3416" t="n"/>
      <c r="AH44" s="3418" t="n"/>
      <c r="AI44" s="3416" t="n"/>
      <c r="AJ44" s="1110" t="n"/>
      <c r="AK44" s="3419" t="n"/>
      <c r="AL44" s="3416" t="n"/>
      <c r="AM44" s="3416" t="n"/>
      <c r="AN44" s="3416" t="n"/>
      <c r="AO44" s="3416" t="n"/>
      <c r="AP44" s="3416" t="n"/>
      <c r="AQ44" s="3416" t="n"/>
      <c r="AR44" s="3416" t="n"/>
      <c r="AS44" s="1110" t="n"/>
      <c r="AT44" s="3420" t="n"/>
      <c r="AU44" s="3416" t="n"/>
      <c r="AV44" s="3416" t="n"/>
      <c r="AW44" s="3416" t="n"/>
      <c r="AX44" s="3416" t="n"/>
      <c r="AY44" s="3416" t="n"/>
      <c r="AZ44" s="3416" t="n"/>
      <c r="BA44" s="1110" t="n"/>
      <c r="BB44" s="1071" t="n"/>
      <c r="BC44" s="3416" t="n"/>
      <c r="BD44" s="3416" t="n"/>
      <c r="BE44" s="3416" t="n"/>
      <c r="BF44" s="3416" t="n"/>
      <c r="BG44" s="3416" t="n"/>
      <c r="BH44" s="3416" t="n"/>
      <c r="BI44" s="1110" t="n"/>
      <c r="BJ44" s="1071" t="n"/>
      <c r="BK44" s="3416" t="n"/>
      <c r="BL44" s="3416" t="n"/>
      <c r="BM44" s="3416" t="n"/>
      <c r="BN44" s="3416" t="n"/>
      <c r="BO44" s="3416" t="n"/>
      <c r="BP44" s="3416" t="n"/>
      <c r="BQ44" s="3416" t="n"/>
      <c r="BR44" s="1110" t="n"/>
      <c r="BS44" s="3419" t="n"/>
      <c r="BT44" s="3416" t="n"/>
      <c r="BU44" s="3416" t="n"/>
      <c r="BV44" s="3416" t="n"/>
      <c r="BW44" s="3416" t="n"/>
      <c r="BX44" s="3416" t="n"/>
      <c r="BY44" s="3416" t="n"/>
      <c r="BZ44" s="1110" t="n"/>
      <c r="CA44" s="3419" t="n"/>
      <c r="CB44" s="3416" t="n"/>
      <c r="CC44" s="3416" t="n"/>
      <c r="CD44" s="3416" t="n"/>
      <c r="CE44" s="3416" t="n"/>
      <c r="CF44" s="3416" t="n"/>
      <c r="CG44" s="3416" t="n"/>
      <c r="CH44" s="1110" t="n"/>
      <c r="CI44" s="3419" t="n"/>
      <c r="CJ44" s="3416" t="n"/>
      <c r="CK44" s="3416" t="n"/>
      <c r="CL44" s="3416" t="n"/>
      <c r="CM44" s="3416" t="n"/>
      <c r="CN44" s="3416" t="n"/>
      <c r="CO44" s="3416" t="n"/>
      <c r="CP44" s="1110" t="n"/>
      <c r="CQ44" s="3421" t="n"/>
      <c r="CR44" s="3422">
        <f>+SUMIF($D$5:$CQ$5,CJ$5,$D44:$CQ44)</f>
        <v/>
      </c>
      <c r="CS44" s="3416" t="n"/>
      <c r="CT44" s="3416">
        <f>+SUMIF($D$5:$CP$5,CT$5,$D44:$CP44)+SUMIF($D$5:$BI$5,CR$5,$D44:$BI44)</f>
        <v/>
      </c>
      <c r="CU44" s="3416">
        <f>+CR44-CS44</f>
        <v/>
      </c>
      <c r="CV44" s="3416">
        <f>+CR44-CT44</f>
        <v/>
      </c>
      <c r="CW44" s="3416">
        <f>+SUMIF($D$5:$CQ$5,#REF!,$D44:$CQ44)</f>
        <v/>
      </c>
      <c r="CX44" s="3417">
        <f>IFERROR(CR44/CW44-1, "-")</f>
        <v/>
      </c>
      <c r="CY44" s="1711" t="n"/>
      <c r="CZ44" s="3416" t="n"/>
      <c r="DA44" s="3416" t="n"/>
      <c r="DB44" s="3416" t="n"/>
      <c r="DC44" s="3416" t="n"/>
      <c r="DD44" s="3416" t="n"/>
      <c r="DE44" s="3423" t="n"/>
      <c r="DF44" s="3423" t="n"/>
      <c r="DG44" s="3423" t="n"/>
      <c r="DH44" s="3423" t="n"/>
      <c r="DI44" s="3371" t="n"/>
      <c r="DJ44" s="3041">
        <f>SUM(D44,J44,P44,V44,AD44,AL44,AU44,BC44,BK44,BT44,CB44,CJ44)-CR44</f>
        <v/>
      </c>
      <c r="DK44" s="3041">
        <f>SUM(E44,K44,Q44,W44,AE44,AM44,AV44,BD44,BL44,BU44,CC44,CK44)-CS44</f>
        <v/>
      </c>
      <c r="DL44" s="3041">
        <f>SUM(G44,M44,S44,AA44,AI44,AR44,AZ44,BH44,BQ44,BY44,CG44,CO44)-CW44</f>
        <v/>
      </c>
      <c r="DM44" s="3041">
        <f>SUM(D44,J44,P44,V44,AD44,AL44,AU44,BC44,,BN44,BV44,CD44,CL44)-CT44</f>
        <v/>
      </c>
      <c r="DX44" s="2878">
        <f>(CS44-CZ44)*10^6</f>
        <v/>
      </c>
      <c r="DY44" s="2878">
        <f>(CT44-DC44)*10^6</f>
        <v/>
      </c>
      <c r="DZ44" s="2878">
        <f>(CW44-DD44)*10^6</f>
        <v/>
      </c>
      <c r="EF44" s="8" t="n"/>
      <c r="EG44" s="8" t="n"/>
      <c r="EH44" s="8" t="n"/>
      <c r="EI44" s="8" t="n"/>
      <c r="EJ44" s="8" t="n"/>
      <c r="EK44" s="8" t="n"/>
      <c r="EL44" s="8" t="n"/>
      <c r="EM44" s="8" t="n"/>
      <c r="EN44" s="8" t="n"/>
      <c r="EO44" s="8" t="n"/>
      <c r="EP44" s="8" t="n"/>
      <c r="EQ44" s="8" t="n"/>
      <c r="ER44" s="8" t="n"/>
      <c r="ES44" s="8" t="n"/>
      <c r="ET44" s="8" t="n"/>
      <c r="EU44" s="8" t="n"/>
      <c r="EV44" s="8" t="n"/>
      <c r="EW44" s="8" t="n"/>
      <c r="EX44" s="8" t="n"/>
      <c r="EY44" s="8" t="n"/>
      <c r="EZ44" s="8" t="n"/>
      <c r="FA44" s="8" t="n"/>
      <c r="FB44" s="8" t="n"/>
      <c r="FC44" s="8" t="n"/>
      <c r="FD44" s="8" t="n"/>
      <c r="FE44" s="8" t="n"/>
      <c r="FF44" s="8" t="n"/>
      <c r="FG44" s="8" t="n"/>
      <c r="FH44" s="8" t="n"/>
      <c r="FI44" s="8" t="n"/>
      <c r="FJ44" s="8" t="n"/>
      <c r="FK44" s="8" t="n"/>
      <c r="FL44" s="8" t="n"/>
      <c r="FM44" s="8" t="n"/>
      <c r="FN44" s="8" t="n"/>
      <c r="FO44" s="8" t="n"/>
      <c r="FP44" s="8" t="n"/>
      <c r="FQ44" s="8" t="n"/>
      <c r="FR44" s="8" t="n"/>
    </row>
    <row customHeight="1" ht="15" r="45" s="3">
      <c r="A45" s="143" t="n"/>
      <c r="B45" s="146" t="inlineStr">
        <is>
          <t>Coûts des terminaux et cartes</t>
        </is>
      </c>
      <c r="C45" s="2486" t="inlineStr">
        <is>
          <t>MB38</t>
        </is>
      </c>
      <c r="D45" s="2883" t="n">
        <v>-182.847508</v>
      </c>
      <c r="E45" s="2883" t="n">
        <v>-168.274855446891</v>
      </c>
      <c r="F45" s="2883" t="n">
        <v>-14.57265255310901</v>
      </c>
      <c r="G45" s="2883" t="n">
        <v>-76.415722</v>
      </c>
      <c r="H45" s="261" t="n">
        <v>1.392799586451595</v>
      </c>
      <c r="I45" s="258" t="n"/>
      <c r="J45" s="2883" t="n">
        <v>-205.784444</v>
      </c>
      <c r="K45" s="2883" t="n">
        <v>-168.274855446891</v>
      </c>
      <c r="L45" s="2883" t="n">
        <v>-37.50958855310901</v>
      </c>
      <c r="M45" s="2883" t="n">
        <v>-192.849101</v>
      </c>
      <c r="N45" s="261" t="n">
        <v>0.06707494581475926</v>
      </c>
      <c r="O45" s="3257" t="n"/>
      <c r="P45" s="2883" t="n">
        <v>-181.646879</v>
      </c>
      <c r="Q45" s="2883" t="n">
        <v>-168.274855446891</v>
      </c>
      <c r="R45" s="2883" t="n">
        <v>-13.37202355310902</v>
      </c>
      <c r="S45" s="2883" t="n">
        <v>-91.16367500000001</v>
      </c>
      <c r="T45" s="261" t="n">
        <v>0.9925357221502971</v>
      </c>
      <c r="U45" s="1034" t="n"/>
      <c r="V45" s="2883" t="n">
        <v>-222.238724</v>
      </c>
      <c r="W45" s="2883" t="n">
        <v>-168.274855446891</v>
      </c>
      <c r="X45" s="2883" t="n">
        <v>-158.972061607656</v>
      </c>
      <c r="Y45" s="2883" t="n">
        <v>-53.96386855310899</v>
      </c>
      <c r="Z45" s="3257" t="n">
        <v>-63.26666239234399</v>
      </c>
      <c r="AA45" s="2883" t="n">
        <v>49.150666</v>
      </c>
      <c r="AB45" s="261" t="n">
        <v>-5.521581131779577</v>
      </c>
      <c r="AC45" s="1034" t="n"/>
      <c r="AD45" s="2883" t="n">
        <v>-152.195596</v>
      </c>
      <c r="AE45" s="2883" t="n">
        <v>-168.274855446891</v>
      </c>
      <c r="AF45" s="2883" t="n">
        <v>-158.972061607656</v>
      </c>
      <c r="AG45" s="2883" t="n">
        <v>16.079259446891</v>
      </c>
      <c r="AH45" s="3257" t="n">
        <v>6.776465607656007</v>
      </c>
      <c r="AI45" s="2883" t="n">
        <v>-66.25407800000002</v>
      </c>
      <c r="AJ45" s="261" t="n">
        <v>1.297150614638392</v>
      </c>
      <c r="AK45" s="1034" t="n"/>
      <c r="AL45" s="2883" t="n">
        <v>-116.473244</v>
      </c>
      <c r="AM45" s="2883" t="n">
        <v>-169.1748554468905</v>
      </c>
      <c r="AN45" s="2883" t="n">
        <v>-158.9720616076561</v>
      </c>
      <c r="AO45" s="2883" t="n">
        <v>0</v>
      </c>
      <c r="AP45" s="2883" t="n">
        <v>52.7016114468905</v>
      </c>
      <c r="AQ45" s="2883" t="n">
        <v>42.49881760765609</v>
      </c>
      <c r="AR45" s="2883" t="n">
        <v>-239.615653</v>
      </c>
      <c r="AS45" s="261" t="n">
        <v>-0.5139163800788924</v>
      </c>
      <c r="AT45" s="3256" t="n"/>
      <c r="AU45" s="2883" t="n"/>
      <c r="AV45" s="2883" t="n"/>
      <c r="AW45" s="2883" t="n"/>
      <c r="AX45" s="2883" t="n"/>
      <c r="AY45" s="2883" t="n"/>
      <c r="AZ45" s="2883" t="n"/>
      <c r="BA45" s="261" t="n"/>
      <c r="BB45" s="1034" t="n"/>
      <c r="BC45" s="2883" t="n"/>
      <c r="BD45" s="2883" t="n"/>
      <c r="BE45" s="2883" t="n"/>
      <c r="BF45" s="2883" t="n"/>
      <c r="BG45" s="2883" t="n"/>
      <c r="BH45" s="2883" t="n"/>
      <c r="BI45" s="261" t="n"/>
      <c r="BJ45" s="1034" t="n"/>
      <c r="BK45" s="2883" t="n"/>
      <c r="BL45" s="2883" t="n"/>
      <c r="BM45" s="2883" t="n"/>
      <c r="BN45" s="2883" t="n"/>
      <c r="BO45" s="2883" t="n"/>
      <c r="BP45" s="2883" t="n"/>
      <c r="BQ45" s="2883" t="n"/>
      <c r="BR45" s="261" t="n"/>
      <c r="BS45" s="1034" t="n"/>
      <c r="BT45" s="2883" t="n"/>
      <c r="BU45" s="2883" t="n"/>
      <c r="BV45" s="2883" t="n"/>
      <c r="BW45" s="2883" t="n"/>
      <c r="BX45" s="2883" t="n"/>
      <c r="BY45" s="2883" t="n"/>
      <c r="BZ45" s="261" t="n"/>
      <c r="CA45" s="1034" t="n"/>
      <c r="CB45" s="2883" t="n"/>
      <c r="CC45" s="2883" t="n"/>
      <c r="CD45" s="2883" t="n"/>
      <c r="CE45" s="2883" t="n"/>
      <c r="CF45" s="2883" t="n"/>
      <c r="CG45" s="2883" t="n"/>
      <c r="CH45" s="261" t="n"/>
      <c r="CI45" s="1034" t="n"/>
      <c r="CJ45" s="2883" t="n"/>
      <c r="CK45" s="2883" t="n"/>
      <c r="CL45" s="2883" t="n"/>
      <c r="CM45" s="2883" t="n"/>
      <c r="CN45" s="2883" t="n"/>
      <c r="CO45" s="2883" t="n"/>
      <c r="CP45" s="261" t="n"/>
      <c r="CQ45" s="1034" t="n"/>
      <c r="CR45" s="3424">
        <f>+SUMIF($D$5:$CQ$5,CR$5,$D45:$CQ45)</f>
        <v/>
      </c>
      <c r="CS45" s="2883">
        <f>+SUMIF($D$5:$CQ$5,CS$5,$D45:$CQ45)</f>
        <v/>
      </c>
      <c r="CT45" s="2883">
        <f>+SUMIF($D$5:$CP$5,CT$5,$D45:$CP45)+SUMIF($D$5:$BI$5,CR$5,$D45:$BI45)</f>
        <v/>
      </c>
      <c r="CU45" s="2883">
        <f>+CR45-CS45</f>
        <v/>
      </c>
      <c r="CV45" s="2883">
        <f>+CR45-CT45</f>
        <v/>
      </c>
      <c r="CW45" s="2883">
        <f>+SUMIF($D$5:$CQ$5,CW$5,$D45:$CQ45)</f>
        <v/>
      </c>
      <c r="CX45" s="258">
        <f>IFERROR(CR45/CW45-1, "-")</f>
        <v/>
      </c>
      <c r="CY45" s="1711" t="n"/>
      <c r="CZ45" s="2883" t="n">
        <v>-2021.998265362686</v>
      </c>
      <c r="DA45" s="2883" t="n">
        <v>-2001.027385468905</v>
      </c>
      <c r="DB45" s="2883" t="n"/>
      <c r="DC45" s="2883" t="n"/>
      <c r="DD45" s="2883" t="n">
        <v>-2022.666562</v>
      </c>
      <c r="DE45" s="258">
        <f>CZ45/DD45-1</f>
        <v/>
      </c>
      <c r="DF45" s="258">
        <f>DA45/DD45-1</f>
        <v/>
      </c>
      <c r="DG45" s="258">
        <f>DB45/DD45-1</f>
        <v/>
      </c>
      <c r="DH45" s="258">
        <f>DC45/DD45-1</f>
        <v/>
      </c>
      <c r="DI45" s="3371" t="n"/>
      <c r="DJ45" s="3041">
        <f>SUM(D45,J45,P45,V45,AD45,AL45,AU45,BC45,BK45,BT45,CB45,CJ45)-CR45</f>
        <v/>
      </c>
      <c r="DK45" s="3041">
        <f>SUM(E45,K45,Q45,W45,AE45,AM45,AV45,BD45,BL45,BU45,CC45,CK45)-CS45</f>
        <v/>
      </c>
      <c r="DL45" s="3041">
        <f>SUM(G45,M45,S45,AA45,AI45,AR45,AZ45,BH45,BQ45,BY45,CG45,CO45)-CW45</f>
        <v/>
      </c>
      <c r="DM45" s="3041">
        <f>SUM(D45,J45,P45,V45,AD45,AL45,AU45,BC45,,BN45,BV45,CD45,CL45)-CT45</f>
        <v/>
      </c>
      <c r="DX45" s="2878">
        <f>(CS45-CZ45)*10^6</f>
        <v/>
      </c>
      <c r="DY45" s="2878">
        <f>(CT45-DC45)*10^6</f>
        <v/>
      </c>
      <c r="DZ45" s="2878">
        <f>(CW45-DD45)*10^6</f>
        <v/>
      </c>
      <c r="EF45" s="8" t="n"/>
      <c r="EG45" s="8" t="n"/>
      <c r="EH45" s="8" t="n"/>
      <c r="EI45" s="8" t="n"/>
      <c r="EJ45" s="8" t="n"/>
      <c r="EK45" s="8" t="n"/>
      <c r="EL45" s="8" t="n"/>
      <c r="EM45" s="8" t="n"/>
      <c r="EN45" s="8" t="n"/>
      <c r="EO45" s="8" t="n"/>
      <c r="EP45" s="8" t="n"/>
      <c r="EQ45" s="8" t="n"/>
      <c r="ER45" s="8" t="n"/>
      <c r="ES45" s="8" t="n"/>
      <c r="ET45" s="8" t="n"/>
      <c r="EU45" s="8" t="n"/>
      <c r="EV45" s="8" t="n"/>
      <c r="EW45" s="8" t="n"/>
      <c r="EX45" s="8" t="n"/>
      <c r="EY45" s="8" t="n"/>
      <c r="EZ45" s="8" t="n"/>
      <c r="FA45" s="8" t="n"/>
      <c r="FB45" s="8" t="n"/>
      <c r="FC45" s="8" t="n"/>
      <c r="FD45" s="8" t="n"/>
      <c r="FE45" s="8" t="n"/>
      <c r="FF45" s="8" t="n"/>
      <c r="FG45" s="8" t="n"/>
      <c r="FH45" s="8" t="n"/>
      <c r="FI45" s="8" t="n"/>
      <c r="FJ45" s="8" t="n"/>
      <c r="FK45" s="8" t="n"/>
      <c r="FL45" s="8" t="n"/>
      <c r="FM45" s="8" t="n"/>
      <c r="FN45" s="8" t="n"/>
      <c r="FO45" s="8" t="n"/>
      <c r="FP45" s="8" t="n"/>
      <c r="FQ45" s="8" t="n"/>
      <c r="FR45" s="8" t="n"/>
    </row>
    <row customFormat="1" customHeight="1" hidden="1" ht="22" r="46" s="597">
      <c r="A46" s="592" t="n"/>
      <c r="B46" s="593" t="inlineStr">
        <is>
          <t>Dont coût des cartes de recharge vendues &amp; des Kits.</t>
        </is>
      </c>
      <c r="C46" s="2486" t="inlineStr">
        <is>
          <t>MB39</t>
        </is>
      </c>
      <c r="D46" s="3425" t="n"/>
      <c r="E46" s="3426" t="n"/>
      <c r="F46" s="3426" t="n"/>
      <c r="G46" s="3426" t="n"/>
      <c r="H46" s="595" t="n"/>
      <c r="I46" s="755" t="n"/>
      <c r="J46" s="3425" t="n"/>
      <c r="K46" s="3426" t="n"/>
      <c r="L46" s="3426" t="n"/>
      <c r="M46" s="3426" t="n"/>
      <c r="N46" s="595" t="n"/>
      <c r="O46" s="3427" t="n"/>
      <c r="P46" s="3425" t="n"/>
      <c r="Q46" s="3426" t="n"/>
      <c r="R46" s="3426" t="n"/>
      <c r="S46" s="3426" t="n"/>
      <c r="T46" s="595" t="n"/>
      <c r="U46" s="1072" t="n"/>
      <c r="V46" s="3425" t="n"/>
      <c r="W46" s="3426" t="n"/>
      <c r="X46" s="3426" t="n"/>
      <c r="Y46" s="3426" t="n"/>
      <c r="Z46" s="3427" t="n"/>
      <c r="AA46" s="3426" t="n"/>
      <c r="AB46" s="595" t="n"/>
      <c r="AC46" s="1072" t="n"/>
      <c r="AD46" s="3425" t="n"/>
      <c r="AE46" s="3426" t="n"/>
      <c r="AF46" s="3426" t="n"/>
      <c r="AG46" s="3426" t="n"/>
      <c r="AH46" s="3427" t="n"/>
      <c r="AI46" s="3426" t="n"/>
      <c r="AJ46" s="595" t="n"/>
      <c r="AK46" s="1072" t="n"/>
      <c r="AL46" s="3425" t="n"/>
      <c r="AM46" s="3426" t="n"/>
      <c r="AN46" s="3426" t="n"/>
      <c r="AO46" s="3426" t="n"/>
      <c r="AP46" s="3426" t="n"/>
      <c r="AQ46" s="3426" t="n"/>
      <c r="AR46" s="3426" t="n"/>
      <c r="AS46" s="595" t="n"/>
      <c r="AT46" s="3428" t="n"/>
      <c r="AU46" s="3425" t="n"/>
      <c r="AV46" s="3426" t="n"/>
      <c r="AW46" s="3426" t="n"/>
      <c r="AX46" s="3426" t="n"/>
      <c r="AY46" s="3426" t="n"/>
      <c r="AZ46" s="3426" t="n"/>
      <c r="BA46" s="595" t="n"/>
      <c r="BB46" s="1072" t="n"/>
      <c r="BC46" s="3425" t="n"/>
      <c r="BD46" s="3426" t="n"/>
      <c r="BE46" s="3426" t="n"/>
      <c r="BF46" s="3426" t="n"/>
      <c r="BG46" s="3426" t="n"/>
      <c r="BH46" s="3426" t="n"/>
      <c r="BI46" s="595" t="n"/>
      <c r="BJ46" s="1072" t="n"/>
      <c r="BK46" s="3425" t="n"/>
      <c r="BL46" s="3426" t="n"/>
      <c r="BM46" s="3426" t="n"/>
      <c r="BN46" s="3426" t="n"/>
      <c r="BO46" s="3426" t="n"/>
      <c r="BP46" s="3426" t="n"/>
      <c r="BQ46" s="3426" t="n"/>
      <c r="BR46" s="595" t="n"/>
      <c r="BS46" s="1072" t="n"/>
      <c r="BT46" s="3425" t="n"/>
      <c r="BU46" s="3429" t="n"/>
      <c r="BV46" s="3429" t="n"/>
      <c r="BW46" s="3429" t="n"/>
      <c r="BX46" s="3429" t="n"/>
      <c r="BY46" s="3429" t="n"/>
      <c r="BZ46" s="2385" t="n"/>
      <c r="CA46" s="2386" t="n"/>
      <c r="CB46" s="3425" t="n"/>
      <c r="CC46" s="3429" t="n"/>
      <c r="CD46" s="3429" t="n"/>
      <c r="CE46" s="3429" t="n"/>
      <c r="CF46" s="3429" t="n"/>
      <c r="CG46" s="3429" t="n"/>
      <c r="CH46" s="2385" t="n"/>
      <c r="CI46" s="2386" t="n"/>
      <c r="CJ46" s="3425" t="n"/>
      <c r="CK46" s="3426" t="n"/>
      <c r="CL46" s="3426" t="n"/>
      <c r="CM46" s="3426" t="n"/>
      <c r="CN46" s="3426" t="n"/>
      <c r="CO46" s="3426" t="n"/>
      <c r="CP46" s="595" t="n"/>
      <c r="CQ46" s="1072" t="n"/>
      <c r="CR46" s="3430" t="n"/>
      <c r="CS46" s="3426" t="n"/>
      <c r="CT46" s="3426">
        <f>+SUMIF($D$5:$CP$5,CT$5,$D46:$CP46)+SUMIF($D$5:$BI$5,CR$5,$D46:$BI46)</f>
        <v/>
      </c>
      <c r="CU46" s="3426" t="n"/>
      <c r="CV46" s="3426" t="n"/>
      <c r="CW46" s="3426" t="n"/>
      <c r="CX46" s="755">
        <f>IFERROR(CR46/CW46-1, "-")</f>
        <v/>
      </c>
      <c r="CY46" s="1711" t="n"/>
      <c r="CZ46" s="3426" t="n"/>
      <c r="DA46" s="3426" t="n"/>
      <c r="DB46" s="3426" t="n"/>
      <c r="DC46" s="3426" t="n"/>
      <c r="DD46" s="3426" t="n"/>
      <c r="DE46" s="3431" t="n"/>
      <c r="DF46" s="3431" t="n"/>
      <c r="DG46" s="3431" t="n"/>
      <c r="DH46" s="3431" t="n"/>
      <c r="DI46" s="3371" t="n"/>
      <c r="DJ46" s="3041">
        <f>SUM(D46,J46,P46,V46,AD46,AL46,AU46,BC46,BK46,BT46,CB46,CJ46)-CR46</f>
        <v/>
      </c>
      <c r="DK46" s="3041">
        <f>SUM(E46,K46,Q46,W46,AE46,AM46,AV46,BD46,BL46,BU46,CC46,CK46)-CS46</f>
        <v/>
      </c>
      <c r="DL46" s="3041">
        <f>SUM(G46,M46,S46,AA46,AI46,AR46,AZ46,BH46,BQ46,BY46,CG46,CO46)-CW46</f>
        <v/>
      </c>
      <c r="DM46" s="3041">
        <f>SUM(D46,J46,P46,V46,AD46,AL46,AU46,BC46,,BN46,BV46,CD46,CL46)-CT46</f>
        <v/>
      </c>
      <c r="DN46" s="2299" t="n"/>
      <c r="DO46" s="2299" t="n"/>
      <c r="DP46" s="2299" t="n"/>
      <c r="DQ46" s="55" t="n"/>
      <c r="DR46" s="55" t="n"/>
      <c r="DS46" s="55" t="n"/>
      <c r="DT46" s="55" t="n"/>
      <c r="DU46" s="55" t="n"/>
      <c r="DV46" s="55" t="n"/>
      <c r="DW46" s="55" t="n"/>
      <c r="DX46" s="2878">
        <f>(CS46-CZ46)*10^6</f>
        <v/>
      </c>
      <c r="DY46" s="2878">
        <f>(CT46-DC46)*10^6</f>
        <v/>
      </c>
      <c r="DZ46" s="2878">
        <f>(CW46-DD46)*10^6</f>
        <v/>
      </c>
      <c r="EA46" s="55" t="n"/>
      <c r="EB46" s="55" t="n"/>
      <c r="EC46" s="55" t="n"/>
      <c r="ED46" s="55" t="n"/>
      <c r="EE46" s="55" t="n"/>
      <c r="EF46" s="578" t="n"/>
      <c r="EG46" s="578" t="n"/>
      <c r="EH46" s="578" t="n"/>
      <c r="EI46" s="578" t="n"/>
      <c r="EJ46" s="578" t="n"/>
      <c r="EK46" s="578" t="n"/>
      <c r="EL46" s="578" t="n"/>
      <c r="EM46" s="578" t="n"/>
      <c r="EN46" s="578" t="n"/>
      <c r="EO46" s="578" t="n"/>
      <c r="EP46" s="578" t="n"/>
      <c r="EQ46" s="578" t="n"/>
      <c r="ER46" s="578" t="n"/>
      <c r="ES46" s="578" t="n"/>
      <c r="ET46" s="578" t="n"/>
      <c r="EU46" s="578" t="n"/>
      <c r="EV46" s="578" t="n"/>
      <c r="EW46" s="578" t="n"/>
      <c r="EX46" s="578" t="n"/>
      <c r="EY46" s="578" t="n"/>
      <c r="EZ46" s="578" t="n"/>
      <c r="FA46" s="578" t="n"/>
      <c r="FB46" s="578" t="n"/>
      <c r="FC46" s="578" t="n"/>
      <c r="FD46" s="578" t="n"/>
      <c r="FE46" s="578" t="n"/>
      <c r="FF46" s="578" t="n"/>
      <c r="FG46" s="578" t="n"/>
      <c r="FH46" s="578" t="n"/>
      <c r="FI46" s="578" t="n"/>
      <c r="FJ46" s="578" t="n"/>
      <c r="FK46" s="578" t="n"/>
      <c r="FL46" s="578" t="n"/>
      <c r="FM46" s="578" t="n"/>
      <c r="FN46" s="578" t="n"/>
      <c r="FO46" s="578" t="n"/>
      <c r="FP46" s="578" t="n"/>
      <c r="FQ46" s="578" t="n"/>
      <c r="FR46" s="578" t="n"/>
    </row>
    <row customFormat="1" customHeight="1" hidden="1" ht="22" r="47" s="55">
      <c r="A47" s="598" t="n"/>
      <c r="B47" s="599" t="inlineStr">
        <is>
          <t>Dont coût des cartes SIM</t>
        </is>
      </c>
      <c r="C47" s="2486" t="inlineStr">
        <is>
          <t>MB40</t>
        </is>
      </c>
      <c r="D47" s="3425" t="n"/>
      <c r="E47" s="3432" t="n"/>
      <c r="F47" s="3432" t="n"/>
      <c r="G47" s="3432" t="n"/>
      <c r="H47" s="582" t="n"/>
      <c r="I47" s="3432" t="n"/>
      <c r="J47" s="3425" t="n"/>
      <c r="K47" s="3432" t="n"/>
      <c r="L47" s="3432" t="n"/>
      <c r="M47" s="3432" t="n"/>
      <c r="N47" s="582" t="n"/>
      <c r="O47" s="3385" t="n"/>
      <c r="P47" s="3425" t="n"/>
      <c r="Q47" s="3432" t="n"/>
      <c r="R47" s="3432" t="n"/>
      <c r="S47" s="3432" t="n"/>
      <c r="T47" s="582" t="n"/>
      <c r="U47" s="1066" t="n"/>
      <c r="V47" s="3425" t="n"/>
      <c r="W47" s="3432" t="n"/>
      <c r="X47" s="3432" t="n"/>
      <c r="Y47" s="3432" t="n"/>
      <c r="Z47" s="3385" t="n"/>
      <c r="AA47" s="3432" t="n"/>
      <c r="AB47" s="582" t="n"/>
      <c r="AC47" s="1066" t="n"/>
      <c r="AD47" s="3425" t="n"/>
      <c r="AE47" s="3432" t="n"/>
      <c r="AF47" s="3432" t="n"/>
      <c r="AG47" s="3432" t="n"/>
      <c r="AH47" s="3385" t="n"/>
      <c r="AI47" s="3432" t="n"/>
      <c r="AJ47" s="582" t="n"/>
      <c r="AK47" s="3433" t="n"/>
      <c r="AL47" s="3425" t="n"/>
      <c r="AM47" s="3432" t="n"/>
      <c r="AN47" s="3432" t="n"/>
      <c r="AO47" s="3432" t="n"/>
      <c r="AP47" s="3432" t="n"/>
      <c r="AQ47" s="3432" t="n"/>
      <c r="AR47" s="3432" t="n"/>
      <c r="AS47" s="582" t="n"/>
      <c r="AT47" s="3386" t="n"/>
      <c r="AU47" s="3425" t="n"/>
      <c r="AV47" s="3432" t="n"/>
      <c r="AW47" s="3432" t="n"/>
      <c r="AX47" s="3432" t="n"/>
      <c r="AY47" s="3432" t="n"/>
      <c r="AZ47" s="3432" t="n"/>
      <c r="BA47" s="582" t="n"/>
      <c r="BB47" s="1066" t="n"/>
      <c r="BC47" s="3425" t="n"/>
      <c r="BD47" s="3432" t="n"/>
      <c r="BE47" s="3432" t="n"/>
      <c r="BF47" s="3432" t="n"/>
      <c r="BG47" s="3432" t="n"/>
      <c r="BH47" s="3432" t="n"/>
      <c r="BI47" s="582" t="n"/>
      <c r="BJ47" s="1066" t="n"/>
      <c r="BK47" s="3425" t="n"/>
      <c r="BL47" s="3432" t="n"/>
      <c r="BM47" s="3432" t="n"/>
      <c r="BN47" s="3432" t="n"/>
      <c r="BO47" s="3432" t="n"/>
      <c r="BP47" s="3432" t="n"/>
      <c r="BQ47" s="3432" t="n"/>
      <c r="BR47" s="582" t="n"/>
      <c r="BS47" s="3433" t="n"/>
      <c r="BT47" s="3425" t="n"/>
      <c r="BU47" s="2974" t="n"/>
      <c r="BV47" s="2974" t="n"/>
      <c r="BW47" s="2974" t="n"/>
      <c r="BX47" s="2974" t="n"/>
      <c r="BY47" s="2974" t="n"/>
      <c r="BZ47" s="441" t="n"/>
      <c r="CA47" s="3434" t="n"/>
      <c r="CB47" s="3425" t="n"/>
      <c r="CC47" s="2974" t="n"/>
      <c r="CD47" s="2974" t="n"/>
      <c r="CE47" s="2974" t="n"/>
      <c r="CF47" s="2974" t="n"/>
      <c r="CG47" s="2974" t="n"/>
      <c r="CH47" s="441" t="n"/>
      <c r="CI47" s="3434" t="n"/>
      <c r="CJ47" s="3425" t="n"/>
      <c r="CK47" s="3432" t="n"/>
      <c r="CL47" s="3432" t="n"/>
      <c r="CM47" s="3432" t="n"/>
      <c r="CN47" s="3432" t="n"/>
      <c r="CO47" s="3432" t="n"/>
      <c r="CP47" s="582" t="n"/>
      <c r="CQ47" s="3433" t="n"/>
      <c r="CR47" s="3430" t="n"/>
      <c r="CS47" s="3432" t="n"/>
      <c r="CT47" s="3432">
        <f>+SUMIF($D$5:$CP$5,CT$5,$D47:$CP47)+SUMIF($D$5:$BI$5,CR$5,$D47:$BI47)</f>
        <v/>
      </c>
      <c r="CU47" s="3432" t="n"/>
      <c r="CV47" s="3432" t="n"/>
      <c r="CW47" s="3432" t="n"/>
      <c r="CX47" s="3432">
        <f>IFERROR(CR47/CW47-1, "-")</f>
        <v/>
      </c>
      <c r="CY47" s="1711" t="n"/>
      <c r="CZ47" s="3432" t="n"/>
      <c r="DA47" s="3432" t="n"/>
      <c r="DB47" s="3432" t="n"/>
      <c r="DC47" s="3432" t="n"/>
      <c r="DD47" s="3432" t="n"/>
      <c r="DE47" s="3432" t="n"/>
      <c r="DF47" s="3432" t="n"/>
      <c r="DG47" s="3432" t="n"/>
      <c r="DH47" s="3432" t="n"/>
      <c r="DI47" s="3371" t="n"/>
      <c r="DJ47" s="3041">
        <f>SUM(D47,J47,P47,V47,AD47,AL47,AU47,BC47,BK47,BT47,CB47,CJ47)-CR47</f>
        <v/>
      </c>
      <c r="DK47" s="3041">
        <f>SUM(E47,K47,Q47,W47,AE47,AM47,AV47,BD47,BL47,BU47,CC47,CK47)-CS47</f>
        <v/>
      </c>
      <c r="DL47" s="3041">
        <f>SUM(G47,M47,S47,AA47,AI47,AR47,AZ47,BH47,BQ47,BY47,CG47,CO47)-CW47</f>
        <v/>
      </c>
      <c r="DM47" s="3041">
        <f>SUM(D47,J47,P47,V47,AD47,AL47,AU47,BC47,,BN47,BV47,CD47,CL47)-CT47</f>
        <v/>
      </c>
      <c r="DN47" s="2299" t="n"/>
      <c r="DO47" s="2299" t="n"/>
      <c r="DP47" s="2299" t="n"/>
      <c r="DX47" s="2878">
        <f>(CS47-CZ47)*10^6</f>
        <v/>
      </c>
      <c r="DY47" s="2878">
        <f>(CT47-DC47)*10^6</f>
        <v/>
      </c>
      <c r="DZ47" s="2878">
        <f>(CW47-DD47)*10^6</f>
        <v/>
      </c>
      <c r="EF47" s="578" t="n"/>
      <c r="EG47" s="578" t="n"/>
      <c r="EH47" s="578" t="n"/>
      <c r="EI47" s="578" t="n"/>
      <c r="EJ47" s="578" t="n"/>
      <c r="EK47" s="578" t="n"/>
      <c r="EL47" s="578" t="n"/>
      <c r="EM47" s="578" t="n"/>
      <c r="EN47" s="578" t="n"/>
      <c r="EO47" s="578" t="n"/>
      <c r="EP47" s="578" t="n"/>
      <c r="EQ47" s="578" t="n"/>
      <c r="ER47" s="578" t="n"/>
      <c r="ES47" s="578" t="n"/>
      <c r="ET47" s="578" t="n"/>
      <c r="EU47" s="578" t="n"/>
      <c r="EV47" s="578" t="n"/>
      <c r="EW47" s="578" t="n"/>
      <c r="EX47" s="578" t="n"/>
      <c r="EY47" s="578" t="n"/>
      <c r="EZ47" s="578" t="n"/>
      <c r="FA47" s="578" t="n"/>
      <c r="FB47" s="578" t="n"/>
      <c r="FC47" s="578" t="n"/>
      <c r="FD47" s="578" t="n"/>
      <c r="FE47" s="578" t="n"/>
      <c r="FF47" s="578" t="n"/>
      <c r="FG47" s="578" t="n"/>
      <c r="FH47" s="578" t="n"/>
      <c r="FI47" s="578" t="n"/>
      <c r="FJ47" s="578" t="n"/>
      <c r="FK47" s="578" t="n"/>
      <c r="FL47" s="578" t="n"/>
      <c r="FM47" s="578" t="n"/>
      <c r="FN47" s="578" t="n"/>
      <c r="FO47" s="578" t="n"/>
      <c r="FP47" s="578" t="n"/>
      <c r="FQ47" s="578" t="n"/>
      <c r="FR47" s="578" t="n"/>
    </row>
    <row customFormat="1" customHeight="1" hidden="1" ht="22" r="48" s="597">
      <c r="A48" s="592" t="n"/>
      <c r="B48" s="599" t="inlineStr">
        <is>
          <t>Dont coût des cartes de recharge vendues</t>
        </is>
      </c>
      <c r="C48" s="2486" t="inlineStr">
        <is>
          <t>MB41</t>
        </is>
      </c>
      <c r="D48" s="3425" t="n"/>
      <c r="E48" s="3435" t="n"/>
      <c r="F48" s="3435" t="n"/>
      <c r="G48" s="3435" t="n"/>
      <c r="H48" s="595" t="n"/>
      <c r="I48" s="3435" t="n"/>
      <c r="J48" s="3425" t="n"/>
      <c r="K48" s="3435" t="n"/>
      <c r="L48" s="3435" t="n"/>
      <c r="M48" s="3435" t="n"/>
      <c r="N48" s="595" t="n"/>
      <c r="O48" s="3427" t="n"/>
      <c r="P48" s="3425" t="n"/>
      <c r="Q48" s="3435" t="n"/>
      <c r="R48" s="3435" t="n"/>
      <c r="S48" s="3435" t="n"/>
      <c r="T48" s="595" t="n"/>
      <c r="U48" s="1072" t="n"/>
      <c r="V48" s="3425" t="n"/>
      <c r="W48" s="3435" t="n"/>
      <c r="X48" s="3435" t="n"/>
      <c r="Y48" s="3435" t="n"/>
      <c r="Z48" s="3427" t="n"/>
      <c r="AA48" s="3435" t="n"/>
      <c r="AB48" s="595" t="n"/>
      <c r="AC48" s="1072" t="n"/>
      <c r="AD48" s="3425" t="n"/>
      <c r="AE48" s="3435" t="n"/>
      <c r="AF48" s="3435" t="n"/>
      <c r="AG48" s="3435" t="n"/>
      <c r="AH48" s="3427" t="n"/>
      <c r="AI48" s="3435" t="n"/>
      <c r="AJ48" s="595" t="n"/>
      <c r="AK48" s="3436" t="n"/>
      <c r="AL48" s="3425" t="n"/>
      <c r="AM48" s="3435" t="n"/>
      <c r="AN48" s="3435" t="n"/>
      <c r="AO48" s="3435" t="n"/>
      <c r="AP48" s="3435" t="n"/>
      <c r="AQ48" s="3435" t="n"/>
      <c r="AR48" s="3435" t="n"/>
      <c r="AS48" s="595" t="n"/>
      <c r="AT48" s="3428" t="n"/>
      <c r="AU48" s="3425" t="n"/>
      <c r="AV48" s="3435" t="n"/>
      <c r="AW48" s="3435" t="n"/>
      <c r="AX48" s="3435" t="n"/>
      <c r="AY48" s="3435" t="n"/>
      <c r="AZ48" s="3435" t="n"/>
      <c r="BA48" s="595" t="n"/>
      <c r="BB48" s="1072" t="n"/>
      <c r="BC48" s="3425" t="n"/>
      <c r="BD48" s="3435" t="n"/>
      <c r="BE48" s="3435" t="n"/>
      <c r="BF48" s="3435" t="n"/>
      <c r="BG48" s="3435" t="n"/>
      <c r="BH48" s="3435" t="n"/>
      <c r="BI48" s="595" t="n"/>
      <c r="BJ48" s="1072" t="n"/>
      <c r="BK48" s="3425" t="n"/>
      <c r="BL48" s="3435" t="n"/>
      <c r="BM48" s="3435" t="n"/>
      <c r="BN48" s="3435" t="n"/>
      <c r="BO48" s="3435" t="n"/>
      <c r="BP48" s="3435" t="n"/>
      <c r="BQ48" s="3435" t="n"/>
      <c r="BR48" s="595" t="n"/>
      <c r="BS48" s="3436" t="n"/>
      <c r="BT48" s="3425" t="n"/>
      <c r="BU48" s="3437" t="n"/>
      <c r="BV48" s="3437" t="n"/>
      <c r="BW48" s="3437" t="n"/>
      <c r="BX48" s="3437" t="n"/>
      <c r="BY48" s="3437" t="n"/>
      <c r="BZ48" s="2385" t="n"/>
      <c r="CA48" s="3438" t="n"/>
      <c r="CB48" s="3425" t="n"/>
      <c r="CC48" s="3437" t="n"/>
      <c r="CD48" s="3437" t="n"/>
      <c r="CE48" s="3437" t="n"/>
      <c r="CF48" s="3437" t="n"/>
      <c r="CG48" s="3437" t="n"/>
      <c r="CH48" s="2385" t="n"/>
      <c r="CI48" s="3438" t="n"/>
      <c r="CJ48" s="3425" t="n"/>
      <c r="CK48" s="3435" t="n"/>
      <c r="CL48" s="3435" t="n"/>
      <c r="CM48" s="3435" t="n"/>
      <c r="CN48" s="3435" t="n"/>
      <c r="CO48" s="3435" t="n"/>
      <c r="CP48" s="595" t="n"/>
      <c r="CQ48" s="3436" t="n"/>
      <c r="CR48" s="3430">
        <f>+SUMIF($D$5:$CQ$5,CJ$5,$D48:$CQ48)</f>
        <v/>
      </c>
      <c r="CS48" s="3435" t="n"/>
      <c r="CT48" s="3435">
        <f>+SUMIF($D$5:$CP$5,CT$5,$D48:$CP48)+SUMIF($D$5:$BI$5,CR$5,$D48:$BI48)</f>
        <v/>
      </c>
      <c r="CU48" s="3435" t="n"/>
      <c r="CV48" s="3435" t="n"/>
      <c r="CW48" s="3435" t="n"/>
      <c r="CX48" s="3435">
        <f>IFERROR(CR48/CW48-1, "-")</f>
        <v/>
      </c>
      <c r="CY48" s="1711" t="n"/>
      <c r="CZ48" s="3435" t="n"/>
      <c r="DA48" s="3435" t="n"/>
      <c r="DB48" s="3435" t="n"/>
      <c r="DC48" s="3435" t="n"/>
      <c r="DD48" s="3435" t="n"/>
      <c r="DE48" s="3435" t="n"/>
      <c r="DF48" s="3435" t="n"/>
      <c r="DG48" s="3435" t="n"/>
      <c r="DH48" s="3435" t="n"/>
      <c r="DI48" s="3371" t="n"/>
      <c r="DJ48" s="3041">
        <f>SUM(D48,J48,P48,V48,AD48,AL48,AU48,BC48,BK48,BT48,CB48,CJ48)-CR48</f>
        <v/>
      </c>
      <c r="DK48" s="3041">
        <f>SUM(E48,K48,Q48,W48,AE48,AM48,AV48,BD48,BL48,BU48,CC48,CK48)-CS48</f>
        <v/>
      </c>
      <c r="DL48" s="3041">
        <f>SUM(G48,M48,S48,AA48,AI48,AR48,AZ48,BH48,BQ48,BY48,CG48,CO48)-CW48</f>
        <v/>
      </c>
      <c r="DM48" s="3041">
        <f>SUM(D48,J48,P48,V48,AD48,AL48,AU48,BC48,,BN48,BV48,CD48,CL48)-CT48</f>
        <v/>
      </c>
      <c r="DN48" s="2299" t="n"/>
      <c r="DO48" s="2299" t="n"/>
      <c r="DP48" s="2299" t="n"/>
      <c r="DQ48" s="55" t="n"/>
      <c r="DR48" s="55" t="n"/>
      <c r="DS48" s="55" t="n"/>
      <c r="DT48" s="55" t="n"/>
      <c r="DU48" s="55" t="n"/>
      <c r="DV48" s="55" t="n"/>
      <c r="DW48" s="55" t="n"/>
      <c r="DX48" s="2878">
        <f>(CS48-CZ48)*10^6</f>
        <v/>
      </c>
      <c r="DY48" s="2878">
        <f>(CT48-DC48)*10^6</f>
        <v/>
      </c>
      <c r="DZ48" s="2878">
        <f>(CW48-DD48)*10^6</f>
        <v/>
      </c>
      <c r="EA48" s="55" t="n"/>
      <c r="EB48" s="55" t="n"/>
      <c r="EC48" s="55" t="n"/>
      <c r="ED48" s="55" t="n"/>
      <c r="EE48" s="55" t="n"/>
      <c r="EF48" s="578" t="n"/>
      <c r="EG48" s="578" t="n"/>
      <c r="EH48" s="578" t="n"/>
      <c r="EI48" s="578" t="n"/>
      <c r="EJ48" s="578" t="n"/>
      <c r="EK48" s="578" t="n"/>
      <c r="EL48" s="578" t="n"/>
      <c r="EM48" s="578" t="n"/>
      <c r="EN48" s="578" t="n"/>
      <c r="EO48" s="578" t="n"/>
      <c r="EP48" s="578" t="n"/>
      <c r="EQ48" s="578" t="n"/>
      <c r="ER48" s="578" t="n"/>
      <c r="ES48" s="578" t="n"/>
      <c r="ET48" s="578" t="n"/>
      <c r="EU48" s="578" t="n"/>
      <c r="EV48" s="578" t="n"/>
      <c r="EW48" s="578" t="n"/>
      <c r="EX48" s="578" t="n"/>
      <c r="EY48" s="578" t="n"/>
      <c r="EZ48" s="578" t="n"/>
      <c r="FA48" s="578" t="n"/>
      <c r="FB48" s="578" t="n"/>
      <c r="FC48" s="578" t="n"/>
      <c r="FD48" s="578" t="n"/>
      <c r="FE48" s="578" t="n"/>
      <c r="FF48" s="578" t="n"/>
      <c r="FG48" s="578" t="n"/>
      <c r="FH48" s="578" t="n"/>
      <c r="FI48" s="578" t="n"/>
      <c r="FJ48" s="578" t="n"/>
      <c r="FK48" s="578" t="n"/>
      <c r="FL48" s="578" t="n"/>
      <c r="FM48" s="578" t="n"/>
      <c r="FN48" s="578" t="n"/>
      <c r="FO48" s="578" t="n"/>
      <c r="FP48" s="578" t="n"/>
      <c r="FQ48" s="578" t="n"/>
      <c r="FR48" s="578" t="n"/>
    </row>
    <row customFormat="1" customHeight="1" ht="15" r="49" s="597">
      <c r="A49" s="592" t="n"/>
      <c r="B49" s="599" t="inlineStr">
        <is>
          <t>Dont coût des terminaux.</t>
        </is>
      </c>
      <c r="C49" s="2486" t="inlineStr">
        <is>
          <t>MB42</t>
        </is>
      </c>
      <c r="D49" s="3429" t="n">
        <v>-180.107956</v>
      </c>
      <c r="E49" s="3426" t="n">
        <v>-168.274855446891</v>
      </c>
      <c r="F49" s="3426" t="n">
        <v>-11.83310055310901</v>
      </c>
      <c r="G49" s="3426" t="n">
        <v>-84.97835000000001</v>
      </c>
      <c r="H49" s="595" t="n">
        <v>1.119456967568798</v>
      </c>
      <c r="I49" s="755" t="n"/>
      <c r="J49" s="3429" t="n">
        <v>-201.649682</v>
      </c>
      <c r="K49" s="3426" t="n">
        <v>-168.274855446891</v>
      </c>
      <c r="L49" s="3426" t="n">
        <v>-33.37482655310902</v>
      </c>
      <c r="M49" s="3426" t="n">
        <v>-197.266662</v>
      </c>
      <c r="N49" s="595" t="n">
        <v>0.02221875686222141</v>
      </c>
      <c r="O49" s="3427" t="n"/>
      <c r="P49" s="3429" t="n">
        <v>-130.46139</v>
      </c>
      <c r="Q49" s="3426" t="n">
        <v>-168.274855446891</v>
      </c>
      <c r="R49" s="3426" t="n">
        <v>37.813465446891</v>
      </c>
      <c r="S49" s="3426" t="n">
        <v>-100.453972</v>
      </c>
      <c r="T49" s="595" t="n">
        <v>0.2987180835417835</v>
      </c>
      <c r="U49" s="1072" t="n"/>
      <c r="V49" s="3429" t="n">
        <v>-217.538914</v>
      </c>
      <c r="W49" s="3426" t="n">
        <v>-168.274855446891</v>
      </c>
      <c r="X49" s="3426" t="n">
        <v>-158.972061607656</v>
      </c>
      <c r="Y49" s="3426" t="n">
        <v>-49.26405855310901</v>
      </c>
      <c r="Z49" s="3427" t="n">
        <v>-58.566852392344</v>
      </c>
      <c r="AA49" s="3426" t="n">
        <v>39.69264</v>
      </c>
      <c r="AB49" s="595" t="n">
        <v>-6.480585670290512</v>
      </c>
      <c r="AC49" s="1072" t="n"/>
      <c r="AD49" s="3429" t="n">
        <v>-151.366316</v>
      </c>
      <c r="AE49" s="3426" t="n">
        <v>-168.274855446891</v>
      </c>
      <c r="AF49" s="3426" t="n">
        <v>-158.972061607656</v>
      </c>
      <c r="AG49" s="3426" t="n">
        <v>16.90853944689098</v>
      </c>
      <c r="AH49" s="3427" t="n">
        <v>7.60574560765599</v>
      </c>
      <c r="AI49" s="3426" t="n">
        <v>-71.82709100000002</v>
      </c>
      <c r="AJ49" s="595" t="n">
        <v>1.107370824749118</v>
      </c>
      <c r="AK49" s="1072" t="n"/>
      <c r="AL49" s="3425" t="n">
        <v>-83.310255</v>
      </c>
      <c r="AM49" s="3426" t="n">
        <v>-169.1748554468905</v>
      </c>
      <c r="AN49" s="3426" t="n">
        <v>-158.9720616076561</v>
      </c>
      <c r="AO49" s="3426" t="n">
        <v>0</v>
      </c>
      <c r="AP49" s="3426" t="n">
        <v>85.86460044689049</v>
      </c>
      <c r="AQ49" s="3426" t="n">
        <v>75.66180660765609</v>
      </c>
      <c r="AR49" s="3426" t="n">
        <v>-240.075687</v>
      </c>
      <c r="AS49" s="595" t="n">
        <v>-0.6529833735308649</v>
      </c>
      <c r="AT49" s="3428" t="n"/>
      <c r="AU49" s="3425" t="n"/>
      <c r="AV49" s="3426" t="n"/>
      <c r="AW49" s="3426" t="n"/>
      <c r="AX49" s="3426" t="n"/>
      <c r="AY49" s="3426" t="n"/>
      <c r="AZ49" s="3426" t="n"/>
      <c r="BA49" s="595" t="n"/>
      <c r="BB49" s="1072" t="n"/>
      <c r="BC49" s="3425" t="n"/>
      <c r="BD49" s="3426" t="n"/>
      <c r="BE49" s="3426" t="n"/>
      <c r="BF49" s="3426" t="n"/>
      <c r="BG49" s="3426" t="n"/>
      <c r="BH49" s="3426" t="n"/>
      <c r="BI49" s="595" t="n"/>
      <c r="BJ49" s="1072" t="n"/>
      <c r="BK49" s="3425" t="n"/>
      <c r="BL49" s="3426" t="n"/>
      <c r="BM49" s="3426" t="n"/>
      <c r="BN49" s="3426" t="n"/>
      <c r="BO49" s="3426" t="n"/>
      <c r="BP49" s="3426" t="n"/>
      <c r="BQ49" s="3426" t="n"/>
      <c r="BR49" s="595" t="n"/>
      <c r="BS49" s="1072" t="n"/>
      <c r="BT49" s="3425" t="n"/>
      <c r="BU49" s="3429" t="n"/>
      <c r="BV49" s="3429" t="n"/>
      <c r="BW49" s="3429" t="n"/>
      <c r="BX49" s="3429" t="n"/>
      <c r="BY49" s="3429" t="n"/>
      <c r="BZ49" s="2385" t="n"/>
      <c r="CA49" s="2386" t="n"/>
      <c r="CB49" s="3425" t="n"/>
      <c r="CC49" s="3429" t="n"/>
      <c r="CD49" s="3429" t="n"/>
      <c r="CE49" s="3429" t="n"/>
      <c r="CF49" s="3429" t="n"/>
      <c r="CG49" s="3429" t="n"/>
      <c r="CH49" s="2385" t="n"/>
      <c r="CI49" s="2386" t="n"/>
      <c r="CJ49" s="3425" t="n"/>
      <c r="CK49" s="3426" t="n"/>
      <c r="CL49" s="3426" t="n"/>
      <c r="CM49" s="3426" t="n"/>
      <c r="CN49" s="3426" t="n"/>
      <c r="CO49" s="3426" t="n"/>
      <c r="CP49" s="595" t="n"/>
      <c r="CQ49" s="1072" t="n"/>
      <c r="CR49" s="3430">
        <f>+SUMIF($D$5:$CQ$5,CR$5,$D49:$CQ49)</f>
        <v/>
      </c>
      <c r="CS49" s="3426">
        <f>+SUMIF($D$5:$CQ$5,CS$5,$D49:$CQ49)</f>
        <v/>
      </c>
      <c r="CT49" s="3426">
        <f>+SUMIF($D$5:$CP$5,CT$5,$D49:$CP49)+SUMIF($D$5:$BI$5,CR$5,$D49:$BI49)</f>
        <v/>
      </c>
      <c r="CU49" s="3426">
        <f>+CR49-CS49</f>
        <v/>
      </c>
      <c r="CV49" s="3426">
        <f>+CR49-CT49</f>
        <v/>
      </c>
      <c r="CW49" s="3426">
        <f>+SUMIF($D$5:$CQ$5,CW$5,$D49:$CQ49)</f>
        <v/>
      </c>
      <c r="CX49" s="755">
        <f>IFERROR(CR49/CW49-1, "-")</f>
        <v/>
      </c>
      <c r="CY49" s="1711" t="n"/>
      <c r="CZ49" s="3426" t="n">
        <v>-2021.998265362686</v>
      </c>
      <c r="DA49" s="3426" t="n">
        <v>-1942.967582468905</v>
      </c>
      <c r="DB49" s="3426" t="n"/>
      <c r="DC49" s="3426" t="n"/>
      <c r="DD49" s="3426" t="n">
        <v>-1976.111744</v>
      </c>
      <c r="DE49" s="3431">
        <f>CZ49/DD49-1</f>
        <v/>
      </c>
      <c r="DF49" s="3431">
        <f>DA49/DD49-1</f>
        <v/>
      </c>
      <c r="DG49" s="3431">
        <f>DB49/DD49-1</f>
        <v/>
      </c>
      <c r="DH49" s="3431">
        <f>DC49/DD49-1</f>
        <v/>
      </c>
      <c r="DI49" s="3371" t="n"/>
      <c r="DJ49" s="3041">
        <f>SUM(D49,J49,P49,V49,AD49,AL49,AU49,BC49,BK49,BT49,CB49,CJ49)-CR49</f>
        <v/>
      </c>
      <c r="DK49" s="3041">
        <f>SUM(E49,K49,Q49,W49,AE49,AM49,AV49,BD49,BL49,BU49,CC49,CK49)-CS49</f>
        <v/>
      </c>
      <c r="DL49" s="3041">
        <f>SUM(G49,M49,S49,AA49,AI49,AR49,AZ49,BH49,BQ49,BY49,CG49,CO49)-CW49</f>
        <v/>
      </c>
      <c r="DM49" s="3041">
        <f>SUM(D49,J49,P49,V49,AD49,AL49,AU49,BC49,,BN49,BV49,CD49,CL49)-CT49</f>
        <v/>
      </c>
      <c r="DN49" s="2299" t="n"/>
      <c r="DO49" s="2299" t="n"/>
      <c r="DP49" s="2299" t="n"/>
      <c r="DQ49" s="55" t="n"/>
      <c r="DR49" s="55" t="n"/>
      <c r="DS49" s="55" t="n"/>
      <c r="DT49" s="55" t="n"/>
      <c r="DU49" s="55" t="n"/>
      <c r="DV49" s="55" t="n"/>
      <c r="DW49" s="55" t="n"/>
      <c r="DX49" s="2878">
        <f>(CS49-CZ49)*10^6</f>
        <v/>
      </c>
      <c r="DY49" s="2878">
        <f>(CT49-DC49)*10^6</f>
        <v/>
      </c>
      <c r="DZ49" s="2878">
        <f>(CW49-DD49)*10^6</f>
        <v/>
      </c>
      <c r="EA49" s="55" t="n"/>
      <c r="EB49" s="55" t="n"/>
      <c r="EC49" s="55" t="n"/>
      <c r="ED49" s="55" t="n"/>
      <c r="EE49" s="55" t="n"/>
      <c r="EF49" s="578" t="n"/>
      <c r="EG49" s="578" t="n"/>
      <c r="EH49" s="578" t="n"/>
      <c r="EI49" s="578" t="n"/>
      <c r="EJ49" s="578" t="n"/>
      <c r="EK49" s="578" t="n"/>
      <c r="EL49" s="578" t="n"/>
      <c r="EM49" s="578" t="n"/>
      <c r="EN49" s="578" t="n"/>
      <c r="EO49" s="578" t="n"/>
      <c r="EP49" s="578" t="n"/>
      <c r="EQ49" s="578" t="n"/>
      <c r="ER49" s="578" t="n"/>
      <c r="ES49" s="578" t="n"/>
      <c r="ET49" s="578" t="n"/>
      <c r="EU49" s="578" t="n"/>
      <c r="EV49" s="578" t="n"/>
      <c r="EW49" s="578" t="n"/>
      <c r="EX49" s="578" t="n"/>
      <c r="EY49" s="578" t="n"/>
      <c r="EZ49" s="578" t="n"/>
      <c r="FA49" s="578" t="n"/>
      <c r="FB49" s="578" t="n"/>
      <c r="FC49" s="578" t="n"/>
      <c r="FD49" s="578" t="n"/>
      <c r="FE49" s="578" t="n"/>
      <c r="FF49" s="578" t="n"/>
      <c r="FG49" s="578" t="n"/>
      <c r="FH49" s="578" t="n"/>
      <c r="FI49" s="578" t="n"/>
      <c r="FJ49" s="578" t="n"/>
      <c r="FK49" s="578" t="n"/>
      <c r="FL49" s="578" t="n"/>
      <c r="FM49" s="578" t="n"/>
      <c r="FN49" s="578" t="n"/>
      <c r="FO49" s="578" t="n"/>
      <c r="FP49" s="578" t="n"/>
      <c r="FQ49" s="578" t="n"/>
      <c r="FR49" s="578" t="n"/>
    </row>
    <row customFormat="1" customHeight="1" hidden="1" ht="13" r="50" s="597">
      <c r="A50" s="592" t="n"/>
      <c r="B50" s="602" t="inlineStr">
        <is>
          <t>Dont Clé Internet Mobile</t>
        </is>
      </c>
      <c r="C50" s="2486" t="inlineStr">
        <is>
          <t>MB43</t>
        </is>
      </c>
      <c r="D50" s="3425" t="n"/>
      <c r="E50" s="3435" t="n"/>
      <c r="F50" s="3435" t="n"/>
      <c r="G50" s="3435" t="n"/>
      <c r="H50" s="595" t="n"/>
      <c r="I50" s="3435" t="n"/>
      <c r="J50" s="3425" t="n"/>
      <c r="K50" s="3435" t="n"/>
      <c r="L50" s="3435" t="n"/>
      <c r="M50" s="3435" t="n"/>
      <c r="N50" s="595" t="n"/>
      <c r="O50" s="3427" t="n"/>
      <c r="P50" s="3425" t="n"/>
      <c r="Q50" s="3435" t="n"/>
      <c r="R50" s="3435" t="n"/>
      <c r="S50" s="3435" t="n"/>
      <c r="T50" s="595" t="n"/>
      <c r="U50" s="1072" t="n"/>
      <c r="V50" s="3425" t="n"/>
      <c r="W50" s="3435" t="n"/>
      <c r="X50" s="3435" t="n"/>
      <c r="Y50" s="3435" t="n"/>
      <c r="Z50" s="3427" t="n"/>
      <c r="AA50" s="3435" t="n"/>
      <c r="AB50" s="595" t="n"/>
      <c r="AC50" s="1072" t="n"/>
      <c r="AD50" s="3425" t="n"/>
      <c r="AE50" s="3435" t="n"/>
      <c r="AF50" s="3435" t="n"/>
      <c r="AG50" s="3435" t="n"/>
      <c r="AH50" s="3427" t="n"/>
      <c r="AI50" s="3435" t="n"/>
      <c r="AJ50" s="595" t="n"/>
      <c r="AK50" s="3436" t="n"/>
      <c r="AL50" s="3425" t="n"/>
      <c r="AM50" s="3435" t="n"/>
      <c r="AN50" s="3435" t="n"/>
      <c r="AO50" s="3435" t="n"/>
      <c r="AP50" s="3435" t="n"/>
      <c r="AQ50" s="3435" t="n"/>
      <c r="AR50" s="3435" t="n"/>
      <c r="AS50" s="595" t="n"/>
      <c r="AT50" s="3428" t="n"/>
      <c r="AU50" s="3425" t="n"/>
      <c r="AV50" s="3435" t="n"/>
      <c r="AW50" s="3435" t="n"/>
      <c r="AX50" s="3435" t="n"/>
      <c r="AY50" s="3435" t="n"/>
      <c r="AZ50" s="3435" t="n"/>
      <c r="BA50" s="595" t="n"/>
      <c r="BB50" s="1072" t="n"/>
      <c r="BC50" s="3425" t="n"/>
      <c r="BD50" s="3435" t="n"/>
      <c r="BE50" s="3435" t="n"/>
      <c r="BF50" s="3435" t="n"/>
      <c r="BG50" s="3435" t="n"/>
      <c r="BH50" s="3435" t="n"/>
      <c r="BI50" s="595" t="n"/>
      <c r="BJ50" s="1072" t="n"/>
      <c r="BK50" s="3425" t="n"/>
      <c r="BL50" s="3435" t="n"/>
      <c r="BM50" s="3435" t="n"/>
      <c r="BN50" s="3435" t="n"/>
      <c r="BO50" s="3435" t="n"/>
      <c r="BP50" s="3435" t="n"/>
      <c r="BQ50" s="3435" t="n"/>
      <c r="BR50" s="595" t="n"/>
      <c r="BS50" s="3436" t="n"/>
      <c r="BT50" s="3425" t="n"/>
      <c r="BU50" s="3437" t="n"/>
      <c r="BV50" s="3437" t="n"/>
      <c r="BW50" s="3437" t="n"/>
      <c r="BX50" s="3437" t="n"/>
      <c r="BY50" s="3437" t="n"/>
      <c r="BZ50" s="2385" t="n"/>
      <c r="CA50" s="3438" t="n"/>
      <c r="CB50" s="3425" t="n"/>
      <c r="CC50" s="3437" t="n"/>
      <c r="CD50" s="3437" t="n"/>
      <c r="CE50" s="3437" t="n"/>
      <c r="CF50" s="3437" t="n"/>
      <c r="CG50" s="3437" t="n"/>
      <c r="CH50" s="2385" t="n"/>
      <c r="CI50" s="3438" t="n"/>
      <c r="CJ50" s="3425" t="n"/>
      <c r="CK50" s="3435" t="n"/>
      <c r="CL50" s="3435" t="n"/>
      <c r="CM50" s="3435" t="n"/>
      <c r="CN50" s="3435" t="n"/>
      <c r="CO50" s="3435" t="n"/>
      <c r="CP50" s="595" t="n"/>
      <c r="CQ50" s="3436" t="n"/>
      <c r="CR50" s="3430">
        <f>+SUMIF($D$5:$CQ$5,CR$5,$D50:$CQ50)</f>
        <v/>
      </c>
      <c r="CS50" s="3426">
        <f>+SUMIF($D$5:$CQ$5,CS$5,$D50:$CQ50)</f>
        <v/>
      </c>
      <c r="CT50" s="3435">
        <f>+SUMIF($D$5:$CP$5,CT$5,$D50:$CP50)+SUMIF($D$5:$BI$5,CR$5,$D50:$BI50)</f>
        <v/>
      </c>
      <c r="CU50" s="3435" t="n"/>
      <c r="CV50" s="3435" t="n"/>
      <c r="CW50" s="3435" t="n"/>
      <c r="CX50" s="3435">
        <f>IFERROR(CR50/CW50-1, "-")</f>
        <v/>
      </c>
      <c r="CY50" s="1711" t="n"/>
      <c r="CZ50" s="3435" t="n"/>
      <c r="DA50" s="3435" t="n"/>
      <c r="DB50" s="3435" t="n"/>
      <c r="DC50" s="3435" t="n"/>
      <c r="DD50" s="3435" t="n"/>
      <c r="DE50" s="3435" t="n"/>
      <c r="DF50" s="3435" t="n"/>
      <c r="DG50" s="3435" t="n"/>
      <c r="DH50" s="3435" t="n"/>
      <c r="DI50" s="3371" t="n"/>
      <c r="DJ50" s="3041">
        <f>SUM(D50,J50,P50,V50,AD50,AL50,AU50,BC50,BK50,BT50,CB50,CJ50)-CR50</f>
        <v/>
      </c>
      <c r="DK50" s="3041">
        <f>SUM(E50,K50,Q50,W50,AE50,AM50,AV50,BD50,BL50,BU50,CC50,CK50)-CS50</f>
        <v/>
      </c>
      <c r="DL50" s="3041">
        <f>SUM(G50,M50,S50,AA50,AI50,AR50,AZ50,BH50,BQ50,BY50,CG50,CO50)-CW50</f>
        <v/>
      </c>
      <c r="DM50" s="3041">
        <f>SUM(D50,J50,P50,V50,AD50,AL50,AU50,BC50,,BN50,BV50,CD50,CL50)-CT50</f>
        <v/>
      </c>
      <c r="DN50" s="2299" t="n"/>
      <c r="DO50" s="2299" t="n"/>
      <c r="DP50" s="2299" t="n"/>
      <c r="DQ50" s="55" t="n"/>
      <c r="DR50" s="55" t="n"/>
      <c r="DS50" s="55" t="n"/>
      <c r="DT50" s="55" t="n"/>
      <c r="DU50" s="55" t="n"/>
      <c r="DV50" s="55" t="n"/>
      <c r="DW50" s="55" t="n"/>
      <c r="DX50" s="2878">
        <f>(CS50-CZ50)*10^6</f>
        <v/>
      </c>
      <c r="DY50" s="2878">
        <f>(CT50-DC50)*10^6</f>
        <v/>
      </c>
      <c r="DZ50" s="2878">
        <f>(CW50-DD50)*10^6</f>
        <v/>
      </c>
      <c r="EA50" s="55" t="n"/>
      <c r="EB50" s="55" t="n"/>
      <c r="EC50" s="55" t="n"/>
      <c r="ED50" s="55" t="n"/>
      <c r="EE50" s="55" t="n"/>
      <c r="EF50" s="578" t="n"/>
      <c r="EG50" s="578" t="n"/>
      <c r="EH50" s="578" t="n"/>
      <c r="EI50" s="578" t="n"/>
      <c r="EJ50" s="578" t="n"/>
      <c r="EK50" s="578" t="n"/>
      <c r="EL50" s="578" t="n"/>
      <c r="EM50" s="578" t="n"/>
      <c r="EN50" s="578" t="n"/>
      <c r="EO50" s="578" t="n"/>
      <c r="EP50" s="578" t="n"/>
      <c r="EQ50" s="578" t="n"/>
      <c r="ER50" s="578" t="n"/>
      <c r="ES50" s="578" t="n"/>
      <c r="ET50" s="578" t="n"/>
      <c r="EU50" s="578" t="n"/>
      <c r="EV50" s="578" t="n"/>
      <c r="EW50" s="578" t="n"/>
      <c r="EX50" s="578" t="n"/>
      <c r="EY50" s="578" t="n"/>
      <c r="EZ50" s="578" t="n"/>
      <c r="FA50" s="578" t="n"/>
      <c r="FB50" s="578" t="n"/>
      <c r="FC50" s="578" t="n"/>
      <c r="FD50" s="578" t="n"/>
      <c r="FE50" s="578" t="n"/>
      <c r="FF50" s="578" t="n"/>
      <c r="FG50" s="578" t="n"/>
      <c r="FH50" s="578" t="n"/>
      <c r="FI50" s="578" t="n"/>
      <c r="FJ50" s="578" t="n"/>
      <c r="FK50" s="578" t="n"/>
      <c r="FL50" s="578" t="n"/>
      <c r="FM50" s="578" t="n"/>
      <c r="FN50" s="578" t="n"/>
      <c r="FO50" s="578" t="n"/>
      <c r="FP50" s="578" t="n"/>
      <c r="FQ50" s="578" t="n"/>
      <c r="FR50" s="578" t="n"/>
    </row>
    <row customFormat="1" r="51" s="212">
      <c r="A51" s="218" t="n"/>
      <c r="B51" s="219" t="inlineStr">
        <is>
          <t>Dont provisions sur stocks</t>
        </is>
      </c>
      <c r="C51" s="2486" t="inlineStr">
        <is>
          <t>MB44</t>
        </is>
      </c>
      <c r="D51" s="3425" t="n">
        <v>-2.739552</v>
      </c>
      <c r="E51" s="3429" t="n">
        <v>0</v>
      </c>
      <c r="F51" s="3429" t="n">
        <v>-2.739552</v>
      </c>
      <c r="G51" s="3429" t="n">
        <v>8.562628</v>
      </c>
      <c r="H51" s="595" t="n">
        <v>-1.319942896036123</v>
      </c>
      <c r="I51" s="755" t="n"/>
      <c r="J51" s="3425" t="n">
        <v>-4.134762</v>
      </c>
      <c r="K51" s="3429" t="n">
        <v>0</v>
      </c>
      <c r="L51" s="3429" t="n">
        <v>-4.134762</v>
      </c>
      <c r="M51" s="3429" t="n">
        <v>4.417561</v>
      </c>
      <c r="N51" s="595" t="n">
        <v>-1.935983000574299</v>
      </c>
      <c r="O51" s="3427" t="n"/>
      <c r="P51" s="3425" t="n">
        <v>-51.185489</v>
      </c>
      <c r="Q51" s="3429" t="n">
        <v>0</v>
      </c>
      <c r="R51" s="3429" t="n">
        <v>-51.185489</v>
      </c>
      <c r="S51" s="3429" t="n">
        <v>9.290297000000001</v>
      </c>
      <c r="T51" s="595" t="n">
        <v>-6.509564333626793</v>
      </c>
      <c r="U51" s="1072" t="n"/>
      <c r="V51" s="3425" t="n">
        <v>-4.69981</v>
      </c>
      <c r="W51" s="3429" t="n">
        <v>0</v>
      </c>
      <c r="X51" s="3429" t="n">
        <v>0</v>
      </c>
      <c r="Y51" s="3429" t="n">
        <v>-4.69981</v>
      </c>
      <c r="Z51" s="3427" t="n">
        <v>-4.69981</v>
      </c>
      <c r="AA51" s="3429" t="n">
        <v>9.458026</v>
      </c>
      <c r="AB51" s="595" t="n">
        <v>-1.496912357821812</v>
      </c>
      <c r="AC51" s="1072" t="n"/>
      <c r="AD51" s="3425" t="n">
        <v>-0.82928</v>
      </c>
      <c r="AE51" s="3429" t="n">
        <v>0</v>
      </c>
      <c r="AF51" s="3429" t="n">
        <v>0</v>
      </c>
      <c r="AG51" s="3429" t="n">
        <v>-0.82928</v>
      </c>
      <c r="AH51" s="3427" t="n">
        <v>-0.82928</v>
      </c>
      <c r="AI51" s="3429" t="n">
        <v>5.573013</v>
      </c>
      <c r="AJ51" s="595" t="n">
        <v>-1.148802810974961</v>
      </c>
      <c r="AK51" s="1072" t="n"/>
      <c r="AL51" s="3425" t="n">
        <v>-33.162989</v>
      </c>
      <c r="AM51" s="3429" t="n">
        <v>0</v>
      </c>
      <c r="AN51" s="3429" t="n">
        <v>0</v>
      </c>
      <c r="AO51" s="3429" t="n">
        <v>0</v>
      </c>
      <c r="AP51" s="3429" t="n">
        <v>-33.162989</v>
      </c>
      <c r="AQ51" s="3429" t="n">
        <v>-33.162989</v>
      </c>
      <c r="AR51" s="3429" t="n">
        <v>0.460034</v>
      </c>
      <c r="AS51" s="595" t="n">
        <v>-73.08812609502776</v>
      </c>
      <c r="AT51" s="3428" t="n"/>
      <c r="AU51" s="3425" t="n"/>
      <c r="AV51" s="3429" t="n"/>
      <c r="AW51" s="3429" t="n"/>
      <c r="AX51" s="3429" t="n"/>
      <c r="AY51" s="3429" t="n"/>
      <c r="AZ51" s="3429" t="n"/>
      <c r="BA51" s="595" t="n"/>
      <c r="BB51" s="1072" t="n"/>
      <c r="BC51" s="3425" t="n"/>
      <c r="BD51" s="3429" t="n"/>
      <c r="BE51" s="3429" t="n"/>
      <c r="BF51" s="3429" t="n"/>
      <c r="BG51" s="3429" t="n"/>
      <c r="BH51" s="3429" t="n"/>
      <c r="BI51" s="595" t="n"/>
      <c r="BJ51" s="1072" t="n"/>
      <c r="BK51" s="3425" t="n"/>
      <c r="BL51" s="3429" t="n"/>
      <c r="BM51" s="3429" t="n"/>
      <c r="BN51" s="3429" t="n"/>
      <c r="BO51" s="3429" t="n"/>
      <c r="BP51" s="3429" t="n"/>
      <c r="BQ51" s="3429" t="n"/>
      <c r="BR51" s="595" t="n"/>
      <c r="BS51" s="1072" t="n"/>
      <c r="BT51" s="3425" t="n"/>
      <c r="BU51" s="3429" t="n"/>
      <c r="BV51" s="3429" t="n"/>
      <c r="BW51" s="3429" t="n"/>
      <c r="BX51" s="3429" t="n"/>
      <c r="BY51" s="3429" t="n"/>
      <c r="BZ51" s="2385" t="n"/>
      <c r="CA51" s="2386" t="n"/>
      <c r="CB51" s="3425" t="n"/>
      <c r="CC51" s="3429" t="n"/>
      <c r="CD51" s="3429" t="n"/>
      <c r="CE51" s="3429" t="n"/>
      <c r="CF51" s="3429" t="n"/>
      <c r="CG51" s="3429" t="n"/>
      <c r="CH51" s="2385" t="n"/>
      <c r="CI51" s="2386" t="n"/>
      <c r="CJ51" s="3425" t="n"/>
      <c r="CK51" s="3429" t="n"/>
      <c r="CL51" s="3429" t="n"/>
      <c r="CM51" s="3429" t="n"/>
      <c r="CN51" s="3429" t="n"/>
      <c r="CO51" s="3429" t="n"/>
      <c r="CP51" s="595" t="n"/>
      <c r="CQ51" s="1072" t="n"/>
      <c r="CR51" s="3430">
        <f>+SUMIF($D$5:$CQ$5,CR$5,$D51:$CQ51)</f>
        <v/>
      </c>
      <c r="CS51" s="3426">
        <f>+SUMIF($D$5:$CQ$5,CS$5,$D51:$CQ51)</f>
        <v/>
      </c>
      <c r="CT51" s="3429" t="n">
        <v>34.56821</v>
      </c>
      <c r="CU51" s="3429">
        <f>+CR51-CS51</f>
        <v/>
      </c>
      <c r="CV51" s="3429">
        <f>+CR51-CT51</f>
        <v/>
      </c>
      <c r="CW51" s="3429">
        <f>+SUMIF($D$5:$CQ$5,CW$5,$D51:$CQ51)</f>
        <v/>
      </c>
      <c r="CX51" s="1228">
        <f>IFERROR(CR51/CW51-1, "-")</f>
        <v/>
      </c>
      <c r="CY51" s="1711" t="n"/>
      <c r="CZ51" s="3429" t="n">
        <v>0</v>
      </c>
      <c r="DA51" s="3429" t="n">
        <v>-58.059803</v>
      </c>
      <c r="DB51" s="3429" t="n"/>
      <c r="DC51" s="3429" t="n"/>
      <c r="DD51" s="3429" t="n">
        <v>-46.554818</v>
      </c>
      <c r="DE51" s="3439">
        <f>CZ51/DD51-1</f>
        <v/>
      </c>
      <c r="DF51" s="3439">
        <f>DA51/DD51-1</f>
        <v/>
      </c>
      <c r="DG51" s="3439">
        <f>DB51/DD51-1</f>
        <v/>
      </c>
      <c r="DH51" s="3439">
        <f>DC51/DD51-1</f>
        <v/>
      </c>
      <c r="DI51" s="3371" t="n"/>
      <c r="DJ51" s="3041">
        <f>SUM(D51,J51,P51,V51,AD51,AL51,AU51,BC51,BK51,BT51,CB51,CJ51)-CR51</f>
        <v/>
      </c>
      <c r="DK51" s="3041">
        <f>SUM(E51,K51,Q51,W51,AE51,AM51,AV51,BD51,BL51,BU51,CC51,CK51)-CS51</f>
        <v/>
      </c>
      <c r="DL51" s="3041">
        <f>SUM(G51,M51,S51,AA51,AI51,AR51,AZ51,BH51,BQ51,BY51,CG51,CO51)-CW51</f>
        <v/>
      </c>
      <c r="DM51" s="3041">
        <f>SUM(D51,J51,P51,V51,AD51,AL51,AU51,BC51,,BN51,BV51,CD51,CL51)-CT51</f>
        <v/>
      </c>
      <c r="DN51" s="323" t="n"/>
      <c r="DO51" s="323" t="n"/>
      <c r="DP51" s="323" t="n"/>
      <c r="DX51" s="2878">
        <f>(CS51-CZ51)*10^6</f>
        <v/>
      </c>
      <c r="DY51" s="2878">
        <f>(CT51-DC51)*10^6</f>
        <v/>
      </c>
      <c r="DZ51" s="2878">
        <f>(CW51-DD51)*10^6</f>
        <v/>
      </c>
      <c r="EF51" s="8" t="n"/>
      <c r="EG51" s="8" t="n"/>
      <c r="EH51" s="8" t="n"/>
      <c r="EI51" s="8" t="n"/>
      <c r="EJ51" s="8" t="n"/>
      <c r="EK51" s="8" t="n"/>
      <c r="EL51" s="8" t="n"/>
      <c r="EM51" s="8" t="n"/>
      <c r="EN51" s="8" t="n"/>
      <c r="EO51" s="8" t="n"/>
      <c r="EP51" s="8" t="n"/>
      <c r="EQ51" s="8" t="n"/>
      <c r="ER51" s="8" t="n"/>
      <c r="ES51" s="8" t="n"/>
      <c r="ET51" s="8" t="n"/>
      <c r="EU51" s="8" t="n"/>
      <c r="EV51" s="8" t="n"/>
      <c r="EW51" s="8" t="n"/>
      <c r="EX51" s="8" t="n"/>
      <c r="EY51" s="8" t="n"/>
      <c r="EZ51" s="8" t="n"/>
      <c r="FA51" s="8" t="n"/>
      <c r="FB51" s="8" t="n"/>
      <c r="FC51" s="8" t="n"/>
      <c r="FD51" s="8" t="n"/>
      <c r="FE51" s="8" t="n"/>
      <c r="FF51" s="8" t="n"/>
      <c r="FG51" s="8" t="n"/>
      <c r="FH51" s="8" t="n"/>
      <c r="FI51" s="8" t="n"/>
      <c r="FJ51" s="8" t="n"/>
      <c r="FK51" s="8" t="n"/>
      <c r="FL51" s="8" t="n"/>
      <c r="FM51" s="8" t="n"/>
      <c r="FN51" s="8" t="n"/>
      <c r="FO51" s="8" t="n"/>
      <c r="FP51" s="8" t="n"/>
      <c r="FQ51" s="8" t="n"/>
      <c r="FR51" s="8" t="n"/>
    </row>
    <row customHeight="1" ht="15" r="52" s="3">
      <c r="A52" s="143" t="n"/>
      <c r="B52" s="146" t="inlineStr">
        <is>
          <t>Commissions</t>
        </is>
      </c>
      <c r="C52" s="2486" t="inlineStr">
        <is>
          <t>MB45</t>
        </is>
      </c>
      <c r="D52" s="2883" t="n">
        <v>-910.055464</v>
      </c>
      <c r="E52" s="2883" t="n">
        <v>-1050.06973349981</v>
      </c>
      <c r="F52" s="2883" t="n">
        <v>140.0142694998099</v>
      </c>
      <c r="G52" s="2883" t="n">
        <v>-1045.006691666666</v>
      </c>
      <c r="H52" s="261" t="n">
        <v>-0.1291391038381148</v>
      </c>
      <c r="I52" s="258" t="n"/>
      <c r="J52" s="2883" t="n">
        <v>-888.648145</v>
      </c>
      <c r="K52" s="2883" t="n">
        <v>-998.42946152789</v>
      </c>
      <c r="L52" s="2883" t="n">
        <v>109.78131652789</v>
      </c>
      <c r="M52" s="2883" t="n">
        <v>-940.921292</v>
      </c>
      <c r="N52" s="261" t="n">
        <v>-0.05555528123812503</v>
      </c>
      <c r="O52" s="3257" t="n"/>
      <c r="P52" s="2883" t="n">
        <v>-995.019772</v>
      </c>
      <c r="Q52" s="2883" t="n">
        <v>-1076.83357541716</v>
      </c>
      <c r="R52" s="2883" t="n">
        <v>81.8138034171601</v>
      </c>
      <c r="S52" s="2883" t="n">
        <v>-1141.725688333333</v>
      </c>
      <c r="T52" s="261" t="n">
        <v>-0.1284948896503252</v>
      </c>
      <c r="U52" s="1034" t="n"/>
      <c r="V52" s="2883" t="n">
        <v>-961.265753</v>
      </c>
      <c r="W52" s="2883" t="n">
        <v>-1070.26072817161</v>
      </c>
      <c r="X52" s="2883" t="n">
        <v>-942.319304492098</v>
      </c>
      <c r="Y52" s="2883" t="n">
        <v>108.99497517161</v>
      </c>
      <c r="Z52" s="3257" t="n">
        <v>-18.94644850790201</v>
      </c>
      <c r="AA52" s="2883" t="n">
        <v>-1076.411734</v>
      </c>
      <c r="AB52" s="261" t="n">
        <v>-0.1069720603770379</v>
      </c>
      <c r="AC52" s="1034" t="n"/>
      <c r="AD52" s="2883" t="n">
        <v>-875.1119195</v>
      </c>
      <c r="AE52" s="2883" t="n">
        <v>-1100.56861341732</v>
      </c>
      <c r="AF52" s="2883" t="n">
        <v>-997.69488848042</v>
      </c>
      <c r="AG52" s="2883" t="n">
        <v>225.45669391732</v>
      </c>
      <c r="AH52" s="3257" t="n">
        <v>122.58296898042</v>
      </c>
      <c r="AI52" s="2883" t="n">
        <v>-1061.772452</v>
      </c>
      <c r="AJ52" s="261" t="n">
        <v>-0.1758008810158884</v>
      </c>
      <c r="AK52" s="1034" t="n"/>
      <c r="AL52" s="2883" t="n">
        <v>-851.0308185</v>
      </c>
      <c r="AM52" s="2883" t="n">
        <v>-1071.210503392897</v>
      </c>
      <c r="AN52" s="2883" t="n">
        <v>-988.3041734285118</v>
      </c>
      <c r="AO52" s="2883" t="n">
        <v>0</v>
      </c>
      <c r="AP52" s="2883" t="n">
        <v>220.1796848928972</v>
      </c>
      <c r="AQ52" s="2883" t="n">
        <v>137.2733549285118</v>
      </c>
      <c r="AR52" s="2883" t="n">
        <v>-1086.431854000007</v>
      </c>
      <c r="AS52" s="261" t="n">
        <v>-0.2166735397469348</v>
      </c>
      <c r="AT52" s="3256" t="n"/>
      <c r="AU52" s="2883" t="n"/>
      <c r="AV52" s="2883" t="n"/>
      <c r="AW52" s="2883" t="n"/>
      <c r="AX52" s="2883" t="n"/>
      <c r="AY52" s="2883" t="n"/>
      <c r="AZ52" s="2883" t="n"/>
      <c r="BA52" s="261" t="n"/>
      <c r="BB52" s="1034" t="n"/>
      <c r="BC52" s="2883" t="n"/>
      <c r="BD52" s="2883" t="n"/>
      <c r="BE52" s="2883" t="n"/>
      <c r="BF52" s="2883" t="n"/>
      <c r="BG52" s="2883" t="n"/>
      <c r="BH52" s="2883" t="n"/>
      <c r="BI52" s="261" t="n"/>
      <c r="BJ52" s="1034" t="n"/>
      <c r="BK52" s="2883" t="n"/>
      <c r="BL52" s="2883" t="n"/>
      <c r="BM52" s="2883" t="n"/>
      <c r="BN52" s="2883" t="n"/>
      <c r="BO52" s="2883" t="n"/>
      <c r="BP52" s="2883" t="n"/>
      <c r="BQ52" s="2883" t="n"/>
      <c r="BR52" s="261" t="n"/>
      <c r="BS52" s="1034" t="n"/>
      <c r="BT52" s="2883" t="n"/>
      <c r="BU52" s="2883" t="n"/>
      <c r="BV52" s="2883" t="n"/>
      <c r="BW52" s="2883" t="n"/>
      <c r="BX52" s="2883" t="n"/>
      <c r="BY52" s="2883" t="n"/>
      <c r="BZ52" s="261" t="n"/>
      <c r="CA52" s="1034" t="n"/>
      <c r="CB52" s="2883" t="n"/>
      <c r="CC52" s="2883" t="n"/>
      <c r="CD52" s="2883" t="n"/>
      <c r="CE52" s="2883" t="n"/>
      <c r="CF52" s="2883" t="n"/>
      <c r="CG52" s="2883" t="n"/>
      <c r="CH52" s="261" t="n"/>
      <c r="CI52" s="1034" t="n"/>
      <c r="CJ52" s="2883" t="n"/>
      <c r="CK52" s="2883" t="n"/>
      <c r="CL52" s="2883" t="n"/>
      <c r="CM52" s="2883" t="n"/>
      <c r="CN52" s="2883" t="n"/>
      <c r="CO52" s="2883" t="n"/>
      <c r="CP52" s="261" t="n"/>
      <c r="CQ52" s="1034" t="n"/>
      <c r="CR52" s="3424">
        <f>+SUMIF($D$5:$CQ$5,CR$5,$D52:$CQ52)</f>
        <v/>
      </c>
      <c r="CS52" s="2883">
        <f>+SUMIF($D$5:$CQ$5,CS$5,$D52:$CQ52)</f>
        <v/>
      </c>
      <c r="CT52" s="2883">
        <f>+SUMIF($D$5:$CP$5,CT$5,$D52:$CP52)+SUMIF($D$5:$BI$5,CR$5,$D52:$BI52)</f>
        <v/>
      </c>
      <c r="CU52" s="2883">
        <f>+CR52-CS52</f>
        <v/>
      </c>
      <c r="CV52" s="2883">
        <f>+CR52-CT52</f>
        <v/>
      </c>
      <c r="CW52" s="2883">
        <f>+SUMIF($D$5:$CQ$5,CW$5,$D52:$CQ52)</f>
        <v/>
      </c>
      <c r="CX52" s="258">
        <f>IFERROR(CR52/CW52-1, "-")</f>
        <v/>
      </c>
      <c r="CY52" s="1711" t="n"/>
      <c r="CZ52" s="2883" t="n">
        <v>-12838.47128951573</v>
      </c>
      <c r="DA52" s="2883" t="n">
        <v>-11850.35954666969</v>
      </c>
      <c r="DB52" s="2883" t="n"/>
      <c r="DC52" s="2883" t="n"/>
      <c r="DD52" s="2883" t="n">
        <v>-11847.640969</v>
      </c>
      <c r="DE52" s="2905">
        <f>CZ52/DD52-1</f>
        <v/>
      </c>
      <c r="DF52" s="2905">
        <f>DA52/DD52-1</f>
        <v/>
      </c>
      <c r="DG52" s="2905">
        <f>DB52/DD52-1</f>
        <v/>
      </c>
      <c r="DH52" s="2905">
        <f>DC52/DD52-1</f>
        <v/>
      </c>
      <c r="DI52" s="3371" t="n"/>
      <c r="DJ52" s="3041">
        <f>SUM(D52,J52,P52,V52,AD52,AL52,AU52,BC52,BK52,BT52,CB52,CJ52)-CR52</f>
        <v/>
      </c>
      <c r="DK52" s="3041">
        <f>SUM(E52,K52,Q52,W52,AE52,AM52,AV52,BD52,BL52,BU52,CC52,CK52)-CS52</f>
        <v/>
      </c>
      <c r="DL52" s="3041">
        <f>SUM(G52,M52,S52,AA52,AI52,AR52,AZ52,BH52,BQ52,BY52,CG52,CO52)-CW52</f>
        <v/>
      </c>
      <c r="DM52" s="3041">
        <f>SUM(D52,J52,P52,V52,AD52,AL52,AU52,BC52,,BN52,BV52,CD52,CL52)-CT52</f>
        <v/>
      </c>
      <c r="DX52" s="2878">
        <f>(CS52-CZ52)*10^6</f>
        <v/>
      </c>
      <c r="DY52" s="2878">
        <f>(CT52-DC52)*10^6</f>
        <v/>
      </c>
      <c r="DZ52" s="2878">
        <f>(CW52-DD52)*10^6</f>
        <v/>
      </c>
      <c r="EF52" s="8" t="n"/>
      <c r="EG52" s="8" t="n"/>
      <c r="EH52" s="8" t="n"/>
      <c r="EI52" s="8" t="n"/>
      <c r="EJ52" s="8" t="n"/>
      <c r="EK52" s="8" t="n"/>
      <c r="EL52" s="8" t="n"/>
      <c r="EM52" s="8" t="n"/>
      <c r="EN52" s="8" t="n"/>
      <c r="EO52" s="8" t="n"/>
      <c r="EP52" s="8" t="n"/>
      <c r="EQ52" s="8" t="n"/>
      <c r="ER52" s="8" t="n"/>
      <c r="ES52" s="8" t="n"/>
      <c r="ET52" s="8" t="n"/>
      <c r="EU52" s="8" t="n"/>
      <c r="EV52" s="8" t="n"/>
      <c r="EW52" s="8" t="n"/>
      <c r="EX52" s="8" t="n"/>
      <c r="EY52" s="8" t="n"/>
      <c r="EZ52" s="8" t="n"/>
      <c r="FA52" s="8" t="n"/>
      <c r="FB52" s="8" t="n"/>
      <c r="FC52" s="8" t="n"/>
      <c r="FD52" s="8" t="n"/>
      <c r="FE52" s="8" t="n"/>
      <c r="FF52" s="8" t="n"/>
      <c r="FG52" s="8" t="n"/>
      <c r="FH52" s="8" t="n"/>
      <c r="FI52" s="8" t="n"/>
      <c r="FJ52" s="8" t="n"/>
      <c r="FK52" s="8" t="n"/>
      <c r="FL52" s="8" t="n"/>
      <c r="FM52" s="8" t="n"/>
      <c r="FN52" s="8" t="n"/>
      <c r="FO52" s="8" t="n"/>
      <c r="FP52" s="8" t="n"/>
      <c r="FQ52" s="8" t="n"/>
      <c r="FR52" s="8" t="n"/>
    </row>
    <row customHeight="1" ht="15" r="53" s="3">
      <c r="A53" s="140" t="n"/>
      <c r="B53" s="219" t="inlineStr">
        <is>
          <t>Dont commissions up-front</t>
        </is>
      </c>
      <c r="C53" s="2486" t="inlineStr">
        <is>
          <t>MB46</t>
        </is>
      </c>
      <c r="D53" s="2890" t="n">
        <v>-22.956492</v>
      </c>
      <c r="E53" s="2890" t="n">
        <v>-20.7711965557374</v>
      </c>
      <c r="F53" s="2890" t="n">
        <v>-2.1852954442626</v>
      </c>
      <c r="G53" s="2890" t="n">
        <v>-44.44156</v>
      </c>
      <c r="H53" s="188" t="n">
        <v>-0.4834454056068239</v>
      </c>
      <c r="I53" s="27" t="n"/>
      <c r="J53" s="2890" t="n">
        <v>-8.813560000000001</v>
      </c>
      <c r="K53" s="2890" t="n">
        <v>-19.0153334557273</v>
      </c>
      <c r="L53" s="2890" t="n">
        <v>10.2017734557273</v>
      </c>
      <c r="M53" s="2890" t="n">
        <v>-36.75212</v>
      </c>
      <c r="N53" s="188" t="n">
        <v>-0.7601890720861817</v>
      </c>
      <c r="O53" s="3288" t="n"/>
      <c r="P53" s="2890" t="n">
        <v>-5.168582</v>
      </c>
      <c r="Q53" s="2890" t="n">
        <v>-22.1032973251434</v>
      </c>
      <c r="R53" s="2890" t="n">
        <v>16.9347153251434</v>
      </c>
      <c r="S53" s="2890" t="n">
        <v>-43.487287</v>
      </c>
      <c r="T53" s="188" t="n">
        <v>-0.881147287941876</v>
      </c>
      <c r="U53" s="1040" t="n"/>
      <c r="V53" s="2890" t="n">
        <v>-9.788136</v>
      </c>
      <c r="W53" s="2890" t="n">
        <v>-20.7579388108663</v>
      </c>
      <c r="X53" s="2890" t="n">
        <v>-17.4383263897881</v>
      </c>
      <c r="Y53" s="2890" t="n">
        <v>10.9698028108663</v>
      </c>
      <c r="Z53" s="3288" t="n">
        <v>7.650190389788099</v>
      </c>
      <c r="AA53" s="2890" t="n">
        <v>-31.996648</v>
      </c>
      <c r="AB53" s="188" t="n">
        <v>-0.6940887057919317</v>
      </c>
      <c r="AC53" s="1040" t="n"/>
      <c r="AD53" s="2890" t="n">
        <v>-4.567796</v>
      </c>
      <c r="AE53" s="2890" t="n">
        <v>-20.9483576201385</v>
      </c>
      <c r="AF53" s="2890" t="n">
        <v>-17.6001912645667</v>
      </c>
      <c r="AG53" s="2890" t="n">
        <v>16.3805616201385</v>
      </c>
      <c r="AH53" s="3288" t="n">
        <v>13.0323952645667</v>
      </c>
      <c r="AI53" s="2890" t="n">
        <v>-24.841983</v>
      </c>
      <c r="AJ53" s="188" t="n">
        <v>-0.8161259509758138</v>
      </c>
      <c r="AK53" s="1040" t="n"/>
      <c r="AL53" s="2890" t="n">
        <v>-3.790141</v>
      </c>
      <c r="AM53" s="2890" t="n">
        <v>-19.82156853185798</v>
      </c>
      <c r="AN53" s="2890" t="n">
        <v>-16.97245544561486</v>
      </c>
      <c r="AO53" s="2890" t="n">
        <v>0</v>
      </c>
      <c r="AP53" s="2890" t="n">
        <v>16.03142753185799</v>
      </c>
      <c r="AQ53" s="2890" t="n">
        <v>13.18231444561486</v>
      </c>
      <c r="AR53" s="2890" t="n">
        <v>-18.667373</v>
      </c>
      <c r="AS53" s="188" t="n">
        <v>-0.7969644148643733</v>
      </c>
      <c r="AT53" s="3287" t="n"/>
      <c r="AU53" s="2890" t="n"/>
      <c r="AV53" s="2890" t="n"/>
      <c r="AW53" s="2890" t="n"/>
      <c r="AX53" s="2890" t="n"/>
      <c r="AY53" s="2890" t="n"/>
      <c r="AZ53" s="2890" t="n"/>
      <c r="BA53" s="188" t="n"/>
      <c r="BB53" s="1040" t="n"/>
      <c r="BC53" s="2890" t="n"/>
      <c r="BD53" s="2890" t="n"/>
      <c r="BE53" s="2890" t="n"/>
      <c r="BF53" s="2890" t="n"/>
      <c r="BG53" s="2890" t="n"/>
      <c r="BH53" s="2890" t="n"/>
      <c r="BI53" s="188" t="n"/>
      <c r="BJ53" s="1040" t="n"/>
      <c r="BK53" s="2890" t="n"/>
      <c r="BL53" s="2890" t="n"/>
      <c r="BM53" s="2890" t="n"/>
      <c r="BN53" s="2890" t="n"/>
      <c r="BO53" s="2890" t="n"/>
      <c r="BP53" s="2890" t="n"/>
      <c r="BQ53" s="2890" t="n"/>
      <c r="BR53" s="188" t="n"/>
      <c r="BS53" s="1040" t="n"/>
      <c r="BT53" s="2890" t="n"/>
      <c r="BU53" s="2890" t="n"/>
      <c r="BV53" s="2890" t="n"/>
      <c r="BW53" s="2890" t="n"/>
      <c r="BX53" s="2890" t="n"/>
      <c r="BY53" s="2890" t="n"/>
      <c r="BZ53" s="188" t="n"/>
      <c r="CA53" s="1040" t="n"/>
      <c r="CB53" s="2890" t="n"/>
      <c r="CC53" s="2890" t="n"/>
      <c r="CD53" s="2890" t="n"/>
      <c r="CE53" s="2890" t="n"/>
      <c r="CF53" s="2890" t="n"/>
      <c r="CG53" s="2890" t="n"/>
      <c r="CH53" s="188" t="n"/>
      <c r="CI53" s="1040" t="n"/>
      <c r="CJ53" s="2890" t="n"/>
      <c r="CK53" s="2890" t="n"/>
      <c r="CL53" s="2890" t="n"/>
      <c r="CM53" s="2890" t="n"/>
      <c r="CN53" s="2890" t="n"/>
      <c r="CO53" s="2890" t="n"/>
      <c r="CP53" s="188" t="n"/>
      <c r="CQ53" s="1040" t="n"/>
      <c r="CR53" s="3288">
        <f>+SUMIF($D$5:$CQ$5,CR$5,$D53:$CQ53)</f>
        <v/>
      </c>
      <c r="CS53" s="2890">
        <f>+SUMIF($D$5:$CQ$5,CS$5,$D53:$CQ53)</f>
        <v/>
      </c>
      <c r="CT53" s="2890">
        <f>+SUMIF($D$5:$CP$5,CT$5,$D53:$CP53)+SUMIF($D$5:$BI$5,CR$5,$D53:$BI53)</f>
        <v/>
      </c>
      <c r="CU53" s="2890">
        <f>+CR53-CS53</f>
        <v/>
      </c>
      <c r="CV53" s="2890">
        <f>+CR53-CT53</f>
        <v/>
      </c>
      <c r="CW53" s="2890">
        <f>+SUMIF($D$5:$CQ$5,CW$5,$D53:$CQ53)</f>
        <v/>
      </c>
      <c r="CX53" s="27">
        <f>IFERROR(CR53/CW53-1, "-")</f>
        <v/>
      </c>
      <c r="CY53" s="1711" t="n"/>
      <c r="CZ53" s="2890" t="n">
        <v>-260.4001694305719</v>
      </c>
      <c r="DA53" s="2890" t="n">
        <v>-214.1306282390975</v>
      </c>
      <c r="DB53" s="2890" t="n"/>
      <c r="DC53" s="2890" t="n"/>
      <c r="DD53" s="2890" t="n">
        <v>-289.874263</v>
      </c>
      <c r="DE53" s="2893">
        <f>CZ53/DD53-1</f>
        <v/>
      </c>
      <c r="DF53" s="2893">
        <f>DA53/DD53-1</f>
        <v/>
      </c>
      <c r="DG53" s="2893">
        <f>DB53/DD53-1</f>
        <v/>
      </c>
      <c r="DH53" s="2893">
        <f>DC53/DD53-1</f>
        <v/>
      </c>
      <c r="DI53" s="3371" t="n"/>
      <c r="DJ53" s="3041">
        <f>SUM(D53,J53,P53,V53,AD53,AL53,AU53,BC53,BK53,BT53,CB53,CJ53)-CR53</f>
        <v/>
      </c>
      <c r="DK53" s="3041">
        <f>SUM(E53,K53,Q53,W53,AE53,AM53,AV53,BD53,BL53,BU53,CC53,CK53)-CS53</f>
        <v/>
      </c>
      <c r="DL53" s="3041">
        <f>SUM(G53,M53,S53,AA53,AI53,AR53,AZ53,BH53,BQ53,BY53,CG53,CO53)-CW53</f>
        <v/>
      </c>
      <c r="DM53" s="3041">
        <f>SUM(D53,J53,P53,V53,AD53,AL53,AU53,BC53,,BN53,BV53,CD53,CL53)-CT53</f>
        <v/>
      </c>
      <c r="DX53" s="2878">
        <f>(CS53-CZ53)*10^6</f>
        <v/>
      </c>
      <c r="DY53" s="2878">
        <f>(CT53-DC53)*10^6</f>
        <v/>
      </c>
      <c r="DZ53" s="2878">
        <f>(CW53-DD53)*10^6</f>
        <v/>
      </c>
      <c r="EA53" s="3412" t="n">
        <v>289.874263</v>
      </c>
      <c r="EB53" s="3412" t="n">
        <v>22.828125</v>
      </c>
    </row>
    <row customHeight="1" ht="15" r="54" s="3">
      <c r="A54" s="140" t="n"/>
      <c r="B54" s="219" t="inlineStr">
        <is>
          <t>Dont avoirs de performance</t>
        </is>
      </c>
      <c r="C54" s="2486" t="inlineStr">
        <is>
          <t>MB47</t>
        </is>
      </c>
      <c r="D54" s="2890" t="n">
        <v>-472.252242</v>
      </c>
      <c r="E54" s="2890" t="n">
        <v>-663.748072193172</v>
      </c>
      <c r="F54" s="2890" t="n">
        <v>191.495830193172</v>
      </c>
      <c r="G54" s="2890" t="n">
        <v>-668.2336366666666</v>
      </c>
      <c r="H54" s="188" t="n">
        <v>-0.2932827441076983</v>
      </c>
      <c r="I54" s="27" t="n"/>
      <c r="J54" s="2890" t="n">
        <v>-473.016966</v>
      </c>
      <c r="K54" s="2890" t="n">
        <v>-608.708498634832</v>
      </c>
      <c r="L54" s="2890" t="n">
        <v>135.691532634832</v>
      </c>
      <c r="M54" s="2890" t="n">
        <v>-577.994405</v>
      </c>
      <c r="N54" s="188" t="n">
        <v>-0.1816236248861267</v>
      </c>
      <c r="O54" s="3288" t="n"/>
      <c r="P54" s="2890" t="n">
        <v>-542.9171720000001</v>
      </c>
      <c r="Q54" s="2890" t="n">
        <v>-650.735577586884</v>
      </c>
      <c r="R54" s="2890" t="n">
        <v>107.818405586884</v>
      </c>
      <c r="S54" s="2890" t="n">
        <v>-731.4838253333332</v>
      </c>
      <c r="T54" s="188" t="n">
        <v>-0.2577864975311032</v>
      </c>
      <c r="U54" s="1040" t="n"/>
      <c r="V54" s="2890" t="n">
        <v>-519.127101</v>
      </c>
      <c r="W54" s="2890" t="n">
        <v>-628.750033417189</v>
      </c>
      <c r="X54" s="2890" t="n">
        <v>-496.447990644245</v>
      </c>
      <c r="Y54" s="2890" t="n">
        <v>109.622932417189</v>
      </c>
      <c r="Z54" s="3288" t="n">
        <v>-22.67911035575503</v>
      </c>
      <c r="AA54" s="2890" t="n">
        <v>-667.47758</v>
      </c>
      <c r="AB54" s="188" t="n">
        <v>-0.2222553737310546</v>
      </c>
      <c r="AC54" s="1040" t="n"/>
      <c r="AD54" s="2890" t="n">
        <v>-422.7544345</v>
      </c>
      <c r="AE54" s="2890" t="n">
        <v>-642.935739496103</v>
      </c>
      <c r="AF54" s="2890" t="n">
        <v>-520.652703627634</v>
      </c>
      <c r="AG54" s="2890" t="n">
        <v>220.181304996103</v>
      </c>
      <c r="AH54" s="3288" t="n">
        <v>97.89826912763397</v>
      </c>
      <c r="AI54" s="2890" t="n">
        <v>-661.97758</v>
      </c>
      <c r="AJ54" s="188" t="n">
        <v>-0.3613765068901578</v>
      </c>
      <c r="AK54" s="1040" t="n"/>
      <c r="AL54" s="2890" t="n">
        <v>-416.3958485</v>
      </c>
      <c r="AM54" s="2890" t="n">
        <v>-615.8047244353043</v>
      </c>
      <c r="AN54" s="2890" t="n">
        <v>-513.083510565503</v>
      </c>
      <c r="AO54" s="2890" t="n">
        <v>0</v>
      </c>
      <c r="AP54" s="2890" t="n">
        <v>199.4088759353043</v>
      </c>
      <c r="AQ54" s="2890" t="n">
        <v>96.68766206550305</v>
      </c>
      <c r="AR54" s="2890" t="n">
        <v>-689.2967129037866</v>
      </c>
      <c r="AS54" s="188" t="n">
        <v>-0.3959120351149543</v>
      </c>
      <c r="AT54" s="3287" t="n"/>
      <c r="AU54" s="2890" t="n"/>
      <c r="AV54" s="2890" t="n"/>
      <c r="AW54" s="2890" t="n"/>
      <c r="AX54" s="2890" t="n"/>
      <c r="AY54" s="2890" t="n"/>
      <c r="AZ54" s="2890" t="n"/>
      <c r="BA54" s="188" t="n"/>
      <c r="BB54" s="1040" t="n"/>
      <c r="BC54" s="2890" t="n"/>
      <c r="BD54" s="2890" t="n"/>
      <c r="BE54" s="2890" t="n"/>
      <c r="BF54" s="2890" t="n"/>
      <c r="BG54" s="2890" t="n"/>
      <c r="BH54" s="2890" t="n"/>
      <c r="BI54" s="188" t="n"/>
      <c r="BJ54" s="1040" t="n"/>
      <c r="BK54" s="2890" t="n"/>
      <c r="BL54" s="2890" t="n"/>
      <c r="BM54" s="2890" t="n"/>
      <c r="BN54" s="2890" t="n"/>
      <c r="BO54" s="2890" t="n"/>
      <c r="BP54" s="2890" t="n"/>
      <c r="BQ54" s="2890" t="n"/>
      <c r="BR54" s="188" t="n"/>
      <c r="BS54" s="1040" t="n"/>
      <c r="BT54" s="2890" t="n"/>
      <c r="BU54" s="2890" t="n"/>
      <c r="BV54" s="2890" t="n"/>
      <c r="BW54" s="2890" t="n"/>
      <c r="BX54" s="2890" t="n"/>
      <c r="BY54" s="2890" t="n"/>
      <c r="BZ54" s="188" t="n"/>
      <c r="CA54" s="1040" t="n"/>
      <c r="CB54" s="2890" t="n"/>
      <c r="CC54" s="2890" t="n"/>
      <c r="CD54" s="2890" t="n"/>
      <c r="CE54" s="2890" t="n"/>
      <c r="CF54" s="2890" t="n"/>
      <c r="CG54" s="2890" t="n"/>
      <c r="CH54" s="188" t="n"/>
      <c r="CI54" s="1040" t="n"/>
      <c r="CJ54" s="2890" t="n"/>
      <c r="CK54" s="2890" t="n"/>
      <c r="CL54" s="2890" t="n"/>
      <c r="CM54" s="2890" t="n"/>
      <c r="CN54" s="2890" t="n"/>
      <c r="CO54" s="2890" t="n"/>
      <c r="CP54" s="188" t="n"/>
      <c r="CQ54" s="1040" t="n"/>
      <c r="CR54" s="3288">
        <f>+SUMIF($D$5:$CQ$5,CR$5,$D54:$CQ54)</f>
        <v/>
      </c>
      <c r="CS54" s="2890">
        <f>+SUMIF($D$5:$CQ$5,CS$5,$D54:$CQ54)</f>
        <v/>
      </c>
      <c r="CT54" s="2890">
        <f>+SUMIF($D$5:$CP$5,CT$5,$D54:$CP54)+SUMIF($D$5:$BI$5,CR$5,$D54:$BI54)</f>
        <v/>
      </c>
      <c r="CU54" s="2890">
        <f>+CR54-CS54</f>
        <v/>
      </c>
      <c r="CV54" s="2890">
        <f>+CR54-CT54</f>
        <v/>
      </c>
      <c r="CW54" s="2890">
        <f>+SUMIF($D$5:$CQ$5,CW$5,$D54:$CQ54)</f>
        <v/>
      </c>
      <c r="CX54" s="27">
        <f>IFERROR(CR54/CW54-1, "-")</f>
        <v/>
      </c>
      <c r="CY54" s="1711" t="n"/>
      <c r="CZ54" s="2890" t="n">
        <v>-7344.428531833221</v>
      </c>
      <c r="DA54" s="2890" t="n">
        <v>-5982.783336018252</v>
      </c>
      <c r="DB54" s="2890" t="n"/>
      <c r="DC54" s="2890" t="n"/>
      <c r="DD54" s="2890" t="n">
        <v>-6659.847838</v>
      </c>
      <c r="DE54" s="2893">
        <f>CZ54/DD54-1</f>
        <v/>
      </c>
      <c r="DF54" s="2893">
        <f>DA54/DD54-1</f>
        <v/>
      </c>
      <c r="DG54" s="2893">
        <f>DB54/DD54-1</f>
        <v/>
      </c>
      <c r="DH54" s="2893">
        <f>DC54/DD54-1</f>
        <v/>
      </c>
      <c r="DI54" s="3371" t="n"/>
      <c r="DJ54" s="3041">
        <f>SUM(D54,J54,P54,V54,AD54,AL54,AU54,BC54,BK54,BT54,CB54,CJ54)-CR54</f>
        <v/>
      </c>
      <c r="DK54" s="3041">
        <f>SUM(E54,K54,Q54,W54,AE54,AM54,AV54,BD54,BL54,BU54,CC54,CK54)-CS54</f>
        <v/>
      </c>
      <c r="DL54" s="3041">
        <f>SUM(G54,M54,S54,AA54,AI54,AR54,AZ54,BH54,BQ54,BY54,CG54,CO54)-CW54</f>
        <v/>
      </c>
      <c r="DM54" s="3041">
        <f>SUM(D54,J54,P54,V54,AD54,AL54,AU54,BC54,,BN54,BV54,CD54,CL54)-CT54</f>
        <v/>
      </c>
      <c r="DX54" s="2878">
        <f>(CS54-CZ54)*10^6</f>
        <v/>
      </c>
      <c r="DY54" s="2878">
        <f>(CT54-DC54)*10^6</f>
        <v/>
      </c>
      <c r="DZ54" s="2878">
        <f>(CW54-DD54)*10^6</f>
        <v/>
      </c>
      <c r="EA54" s="3412" t="n">
        <v>6659.847838</v>
      </c>
      <c r="EB54" s="3412">
        <f>EA54+CR54</f>
        <v/>
      </c>
      <c r="EC54" t="n">
        <v>136.1488300962137</v>
      </c>
    </row>
    <row customFormat="1" hidden="1" r="55" s="55">
      <c r="A55" s="579" t="n"/>
      <c r="B55" s="599" t="inlineStr">
        <is>
          <t>Dont Reversement MAB à MM</t>
        </is>
      </c>
      <c r="C55" s="2486" t="inlineStr">
        <is>
          <t>MB48</t>
        </is>
      </c>
      <c r="D55" s="3435" t="n"/>
      <c r="E55" s="3432" t="n"/>
      <c r="F55" s="3432" t="n"/>
      <c r="G55" s="3432" t="n"/>
      <c r="H55" s="582" t="n"/>
      <c r="I55" s="3432" t="n"/>
      <c r="J55" s="3435" t="n"/>
      <c r="K55" s="3432" t="n"/>
      <c r="L55" s="3432" t="n"/>
      <c r="M55" s="3432" t="n"/>
      <c r="N55" s="582" t="n"/>
      <c r="O55" s="3385" t="n"/>
      <c r="P55" s="3435" t="n"/>
      <c r="Q55" s="3432" t="n"/>
      <c r="R55" s="3432" t="n"/>
      <c r="S55" s="3432" t="n"/>
      <c r="T55" s="582" t="n"/>
      <c r="U55" s="1066" t="n"/>
      <c r="V55" s="2890" t="n"/>
      <c r="W55" s="3432" t="n"/>
      <c r="X55" s="3432" t="n"/>
      <c r="Y55" s="3432" t="n"/>
      <c r="Z55" s="3385" t="n"/>
      <c r="AA55" s="3432" t="n"/>
      <c r="AB55" s="582" t="n"/>
      <c r="AC55" s="1066" t="n"/>
      <c r="AD55" s="2890" t="n"/>
      <c r="AE55" s="3432" t="n"/>
      <c r="AF55" s="3432" t="n"/>
      <c r="AG55" s="3432" t="n"/>
      <c r="AH55" s="3385" t="n"/>
      <c r="AI55" s="3432" t="n"/>
      <c r="AJ55" s="582" t="n"/>
      <c r="AK55" s="3433" t="n"/>
      <c r="AL55" s="2890" t="n"/>
      <c r="AM55" s="3432" t="n"/>
      <c r="AN55" s="3432" t="n"/>
      <c r="AO55" s="3432" t="n"/>
      <c r="AP55" s="3432" t="n"/>
      <c r="AQ55" s="3432" t="n"/>
      <c r="AR55" s="3432" t="n"/>
      <c r="AS55" s="582" t="n"/>
      <c r="AT55" s="3386" t="n"/>
      <c r="AU55" s="2890" t="n"/>
      <c r="AV55" s="3432" t="n"/>
      <c r="AW55" s="3432" t="n"/>
      <c r="AX55" s="3432" t="n"/>
      <c r="AY55" s="3432" t="n"/>
      <c r="AZ55" s="3432" t="n"/>
      <c r="BA55" s="582" t="n"/>
      <c r="BB55" s="1066" t="n"/>
      <c r="BC55" s="2890" t="n"/>
      <c r="BD55" s="3432" t="n"/>
      <c r="BE55" s="3432" t="n"/>
      <c r="BF55" s="3432" t="n"/>
      <c r="BG55" s="3432" t="n"/>
      <c r="BH55" s="3432" t="n"/>
      <c r="BI55" s="582" t="n"/>
      <c r="BJ55" s="1066" t="n"/>
      <c r="BK55" s="2890" t="n"/>
      <c r="BL55" s="3432" t="n"/>
      <c r="BM55" s="3432" t="n"/>
      <c r="BN55" s="3432" t="n"/>
      <c r="BO55" s="3432" t="n"/>
      <c r="BP55" s="3432" t="n"/>
      <c r="BQ55" s="3432" t="n"/>
      <c r="BR55" s="582" t="n"/>
      <c r="BS55" s="3433" t="n"/>
      <c r="BT55" s="2890" t="n"/>
      <c r="BU55" s="2974" t="n"/>
      <c r="BV55" s="2974" t="n"/>
      <c r="BW55" s="2974" t="n"/>
      <c r="BX55" s="2974" t="n"/>
      <c r="BY55" s="2974" t="n"/>
      <c r="BZ55" s="441" t="n"/>
      <c r="CA55" s="3434" t="n"/>
      <c r="CB55" s="2890" t="n"/>
      <c r="CC55" s="2974" t="n"/>
      <c r="CD55" s="2974" t="n"/>
      <c r="CE55" s="2974" t="n"/>
      <c r="CF55" s="2974" t="n"/>
      <c r="CG55" s="2974" t="n"/>
      <c r="CH55" s="441" t="n"/>
      <c r="CI55" s="3434" t="n"/>
      <c r="CJ55" s="2890" t="n"/>
      <c r="CK55" s="3432" t="n"/>
      <c r="CL55" s="3432" t="n"/>
      <c r="CM55" s="3432" t="n"/>
      <c r="CN55" s="3432" t="n"/>
      <c r="CO55" s="3432" t="n"/>
      <c r="CP55" s="582" t="n"/>
      <c r="CQ55" s="3433" t="n"/>
      <c r="CR55" s="3430">
        <f>+SUMIF($D$5:$CQ$5,CJ$5,$D55:$CQ55)</f>
        <v/>
      </c>
      <c r="CS55" s="3432">
        <f>+SUMIF($D$5:$CQ$5,#REF!,$D55:$CQ55)</f>
        <v/>
      </c>
      <c r="CT55" s="3432">
        <f>+SUMIF($D$5:$CP$5,CT$5,$D55:$CP55)+SUMIF($D$5:$BI$5,CR$5,$D55:$BI55)</f>
        <v/>
      </c>
      <c r="CU55" s="3432">
        <f>+CR55-CS55</f>
        <v/>
      </c>
      <c r="CV55" s="3432">
        <f>+CR55-CT55</f>
        <v/>
      </c>
      <c r="CW55" s="3432">
        <f>+SUMIF($D$5:$CQ$5,#REF!,$D55:$CQ55)</f>
        <v/>
      </c>
      <c r="CX55" s="3432">
        <f>IFERROR(CR55/CW55-1, "-")</f>
        <v/>
      </c>
      <c r="CY55" s="1711" t="n"/>
      <c r="CZ55" s="3432" t="n"/>
      <c r="DA55" s="3432" t="n"/>
      <c r="DB55" s="3432" t="n"/>
      <c r="DC55" s="3432" t="n"/>
      <c r="DD55" s="3432" t="n"/>
      <c r="DE55" s="3432" t="n"/>
      <c r="DF55" s="3432" t="n"/>
      <c r="DG55" s="3432" t="n"/>
      <c r="DH55" s="3432" t="n"/>
      <c r="DI55" s="3371" t="n"/>
      <c r="DJ55" s="3041">
        <f>SUM(D55,J55,P55,V55,AD55,AL55,AU55,BC55,BK55,BT55,CB55,CJ55)-CR55</f>
        <v/>
      </c>
      <c r="DK55" s="3041">
        <f>SUM(E55,K55,Q55,W55,AE55,AM55,AV55,BD55,BL55,BU55,CC55,CK55)-CS55</f>
        <v/>
      </c>
      <c r="DL55" s="3041">
        <f>SUM(G55,M55,S55,AA55,AI55,AR55,AZ55,BH55,BQ55,BY55,CG55,CO55)-CW55</f>
        <v/>
      </c>
      <c r="DM55" s="3041">
        <f>SUM(D55,J55,P55,V55,AD55,AL55,AU55,BC55,,BN55,BV55,CD55,CL55)-CT55</f>
        <v/>
      </c>
      <c r="DN55" s="2299" t="n"/>
      <c r="DO55" s="2299" t="n"/>
      <c r="DP55" s="2299" t="n"/>
      <c r="DX55" s="2878">
        <f>(CS55-CZ55)*10^6</f>
        <v/>
      </c>
      <c r="DY55" s="2878">
        <f>(CT55-DC55)*10^6</f>
        <v/>
      </c>
      <c r="DZ55" s="2878">
        <f>(CW55-DD55)*10^6</f>
        <v/>
      </c>
    </row>
    <row customFormat="1" r="56" s="3440">
      <c r="A56" s="3441" t="n"/>
      <c r="B56" s="1618" t="inlineStr">
        <is>
          <t>Dont Commissions Flooz</t>
        </is>
      </c>
      <c r="C56" s="2486" t="inlineStr">
        <is>
          <t>MB49</t>
        </is>
      </c>
      <c r="D56" s="3442" t="n">
        <v>-414.84673</v>
      </c>
      <c r="E56" s="3442" t="n">
        <v>-365.550464750903</v>
      </c>
      <c r="F56" s="3442" t="n">
        <v>-49.29626524909696</v>
      </c>
      <c r="G56" s="3442" t="n">
        <v>-332.331495</v>
      </c>
      <c r="H56" s="1620" t="n">
        <v>0.2482919501806471</v>
      </c>
      <c r="I56" s="1621" t="n"/>
      <c r="J56" s="3442" t="n">
        <v>-406.817619</v>
      </c>
      <c r="K56" s="3442" t="n">
        <v>-370.70562943733</v>
      </c>
      <c r="L56" s="3442" t="n">
        <v>-36.11198956266998</v>
      </c>
      <c r="M56" s="3442" t="n">
        <v>-326.174767</v>
      </c>
      <c r="N56" s="1620" t="n">
        <v>0.2472381684877543</v>
      </c>
      <c r="O56" s="3443" t="n"/>
      <c r="P56" s="3442" t="n">
        <v>-446.934018</v>
      </c>
      <c r="Q56" s="3442" t="n">
        <v>-403.994700505133</v>
      </c>
      <c r="R56" s="3442" t="n">
        <v>-42.939317494867</v>
      </c>
      <c r="S56" s="3442" t="n">
        <v>-366.754576</v>
      </c>
      <c r="T56" s="1620" t="n">
        <v>0.2186187910031694</v>
      </c>
      <c r="U56" s="1623" t="n"/>
      <c r="V56" s="3442" t="n">
        <v>-432.350516</v>
      </c>
      <c r="W56" s="3442" t="n">
        <v>-420.752755943559</v>
      </c>
      <c r="X56" s="3442" t="n">
        <v>-428.432987458065</v>
      </c>
      <c r="Y56" s="3442" t="n">
        <v>-11.59776005644102</v>
      </c>
      <c r="Z56" s="3443" t="n">
        <v>-3.917528541935042</v>
      </c>
      <c r="AA56" s="3442" t="n">
        <v>-376.937506</v>
      </c>
      <c r="AB56" s="1620" t="n">
        <v>0.1470084804986216</v>
      </c>
      <c r="AC56" s="1623" t="n"/>
      <c r="AD56" s="3444" t="n">
        <v>-447.789689</v>
      </c>
      <c r="AE56" s="3442" t="n">
        <v>-436.684516301081</v>
      </c>
      <c r="AF56" s="3442" t="n">
        <v>-459.441993588219</v>
      </c>
      <c r="AG56" s="3442" t="n">
        <v>-11.10517269891903</v>
      </c>
      <c r="AH56" s="3443" t="n">
        <v>11.65230458821901</v>
      </c>
      <c r="AI56" s="3442" t="n">
        <v>-374.9528890000001</v>
      </c>
      <c r="AJ56" s="1620" t="n">
        <v>0.194255870902224</v>
      </c>
      <c r="AK56" s="1623" t="n"/>
      <c r="AL56" s="3444" t="n">
        <v>-430.844829</v>
      </c>
      <c r="AM56" s="3442" t="n">
        <v>-435.5842104257349</v>
      </c>
      <c r="AN56" s="3444" t="n">
        <v>-458.2482074173939</v>
      </c>
      <c r="AO56" s="3442" t="n">
        <v>0</v>
      </c>
      <c r="AP56" s="3442" t="n">
        <v>4.739381425734905</v>
      </c>
      <c r="AQ56" s="3442" t="n">
        <v>27.40337841739387</v>
      </c>
      <c r="AR56" s="3442" t="n">
        <v>-378.46776809622</v>
      </c>
      <c r="AS56" s="1620" t="n">
        <v>0.1383923951232326</v>
      </c>
      <c r="AT56" s="3445" t="n"/>
      <c r="AU56" s="3444" t="n"/>
      <c r="AV56" s="3442" t="n"/>
      <c r="AW56" s="3442" t="n"/>
      <c r="AX56" s="3442" t="n"/>
      <c r="AY56" s="3442" t="n"/>
      <c r="AZ56" s="3442" t="n"/>
      <c r="BA56" s="1620" t="n"/>
      <c r="BB56" s="1623" t="n"/>
      <c r="BC56" s="3444" t="n"/>
      <c r="BD56" s="3442" t="n"/>
      <c r="BE56" s="3442" t="n"/>
      <c r="BF56" s="3442" t="n"/>
      <c r="BG56" s="3442" t="n"/>
      <c r="BH56" s="3442" t="n"/>
      <c r="BI56" s="1620" t="n"/>
      <c r="BJ56" s="1623" t="n"/>
      <c r="BK56" s="3444" t="n"/>
      <c r="BL56" s="3442" t="n"/>
      <c r="BM56" s="3442" t="n"/>
      <c r="BN56" s="3442" t="n"/>
      <c r="BO56" s="3442" t="n"/>
      <c r="BP56" s="3442" t="n"/>
      <c r="BQ56" s="3442" t="n"/>
      <c r="BR56" s="1620" t="n"/>
      <c r="BS56" s="1623" t="n"/>
      <c r="BT56" s="3444" t="n"/>
      <c r="BU56" s="3444" t="n"/>
      <c r="BV56" s="3444" t="n"/>
      <c r="BW56" s="3444" t="n"/>
      <c r="BX56" s="3444" t="n"/>
      <c r="BY56" s="3444" t="n"/>
      <c r="BZ56" s="2388" t="n"/>
      <c r="CA56" s="1664" t="n"/>
      <c r="CB56" s="3444" t="n"/>
      <c r="CC56" s="3444" t="n"/>
      <c r="CD56" s="3444" t="n"/>
      <c r="CE56" s="3444" t="n"/>
      <c r="CF56" s="3444" t="n"/>
      <c r="CG56" s="3444" t="n"/>
      <c r="CH56" s="2388" t="n"/>
      <c r="CI56" s="1664" t="n"/>
      <c r="CJ56" s="3444" t="n"/>
      <c r="CK56" s="3442" t="n"/>
      <c r="CL56" s="3442" t="n"/>
      <c r="CM56" s="3442" t="n"/>
      <c r="CN56" s="3442" t="n"/>
      <c r="CO56" s="3442" t="n"/>
      <c r="CP56" s="1620" t="n"/>
      <c r="CQ56" s="1626" t="n"/>
      <c r="CR56" s="3446">
        <f>+SUMIF($D$5:$CQ$5,CR$5,$D56:$CQ56)</f>
        <v/>
      </c>
      <c r="CS56" s="3442">
        <f>+SUMIF($D$5:$CQ$5,CS$5,$D56:$CQ56)</f>
        <v/>
      </c>
      <c r="CT56" s="3442">
        <f>+SUMIF($D$5:$CP$5,CT$5,$D56:$CP56)+SUMIF($D$5:$BI$5,CR$5,$D56:$BI56)</f>
        <v/>
      </c>
      <c r="CU56" s="3442">
        <f>+CR56-CS56</f>
        <v/>
      </c>
      <c r="CV56" s="3442">
        <f>+CR56-CT56</f>
        <v/>
      </c>
      <c r="CW56" s="3442">
        <f>+SUMIF($D$5:$CQ$5,CW$5,$D56:$CQ56)</f>
        <v/>
      </c>
      <c r="CX56" s="1621">
        <f>IFERROR(CR56/CW56-1, "-")</f>
        <v/>
      </c>
      <c r="CY56" s="1711" t="n"/>
      <c r="CZ56" s="3442" t="n">
        <v>-5233.642588251934</v>
      </c>
      <c r="DA56" s="3442" t="n">
        <v>-5653.44558241234</v>
      </c>
      <c r="DB56" s="3442" t="n"/>
      <c r="DC56" s="3442" t="n"/>
      <c r="DD56" s="3442" t="n">
        <v>-4897.918868000001</v>
      </c>
      <c r="DE56" s="1621">
        <f>CZ56/DD56-1</f>
        <v/>
      </c>
      <c r="DF56" s="1621">
        <f>DA56/DD56-1</f>
        <v/>
      </c>
      <c r="DG56" s="1621">
        <f>DB56/DD56-1</f>
        <v/>
      </c>
      <c r="DH56" s="1621">
        <f>DC56/DD56-1</f>
        <v/>
      </c>
      <c r="DI56" s="3371" t="n"/>
      <c r="DJ56" s="3041">
        <f>SUM(D56,J56,P56,V56,AD56,AL56,AU56,BC56,BK56,BT56,CB56,CJ56)-CR56</f>
        <v/>
      </c>
      <c r="DK56" s="3041">
        <f>SUM(E56,K56,Q56,W56,AE56,AM56,AV56,BD56,BL56,BU56,CC56,CK56)-CS56</f>
        <v/>
      </c>
      <c r="DL56" s="3041">
        <f>SUM(G56,M56,S56,AA56,AI56,AR56,AZ56,BH56,BQ56,BY56,CG56,CO56)-CW56</f>
        <v/>
      </c>
      <c r="DM56" s="3041">
        <f>SUM(D56,J56,P56,V56,AD56,AL56,AU56,BC56,,BN56,BV56,CD56,CL56)-CT56</f>
        <v/>
      </c>
      <c r="DN56" s="3447" t="n"/>
      <c r="DO56" s="3447" t="n"/>
      <c r="DP56" s="3447" t="n"/>
      <c r="DQ56" s="3448" t="n"/>
      <c r="DR56" s="3448" t="n"/>
      <c r="DS56" s="3448" t="n"/>
      <c r="DT56" s="3448" t="n"/>
      <c r="DU56" s="3448" t="n"/>
      <c r="DV56" s="3448" t="n"/>
      <c r="DW56" s="3448" t="n"/>
      <c r="DX56" s="2878">
        <f>(CS56-CZ56)*10^6</f>
        <v/>
      </c>
      <c r="DY56" s="2878">
        <f>(CT56-DC56)*10^6</f>
        <v/>
      </c>
      <c r="DZ56" s="2878">
        <f>(CW56-DD56)*10^6</f>
        <v/>
      </c>
      <c r="EA56" s="3448" t="n">
        <v>4893.58416</v>
      </c>
      <c r="EB56" s="3448">
        <f>+EA56+CR56</f>
        <v/>
      </c>
      <c r="EC56" s="3448" t="n">
        <v>524.6743459037807</v>
      </c>
      <c r="ED56" s="3448" t="n"/>
      <c r="EE56" s="3448" t="n"/>
    </row>
    <row customHeight="1" ht="6" r="57" s="3">
      <c r="A57" s="112" t="n"/>
      <c r="B57" s="113" t="n"/>
      <c r="C57" s="2486" t="inlineStr">
        <is>
          <t>MB50</t>
        </is>
      </c>
      <c r="D57" s="3140" t="n"/>
      <c r="E57" s="3140" t="n"/>
      <c r="F57" s="3140" t="n"/>
      <c r="G57" s="3140" t="n"/>
      <c r="H57" s="554" t="n"/>
      <c r="I57" s="159" t="n"/>
      <c r="J57" s="3140" t="n"/>
      <c r="K57" s="3140" t="n"/>
      <c r="L57" s="3140" t="n"/>
      <c r="M57" s="3140" t="n"/>
      <c r="N57" s="554" t="n"/>
      <c r="O57" s="3174" t="n"/>
      <c r="P57" s="3140" t="n"/>
      <c r="Q57" s="3140" t="n"/>
      <c r="R57" s="3140" t="n"/>
      <c r="S57" s="3140" t="n"/>
      <c r="T57" s="554" t="n"/>
      <c r="U57" s="1068" t="n"/>
      <c r="V57" s="3140" t="n"/>
      <c r="W57" s="3140" t="n"/>
      <c r="X57" s="3140" t="n"/>
      <c r="Y57" s="3140" t="n"/>
      <c r="Z57" s="3174" t="n"/>
      <c r="AA57" s="3140" t="n"/>
      <c r="AB57" s="554" t="n"/>
      <c r="AC57" s="1068" t="n"/>
      <c r="AD57" s="3140" t="n"/>
      <c r="AE57" s="3140" t="n"/>
      <c r="AF57" s="3140" t="n"/>
      <c r="AG57" s="3140" t="n"/>
      <c r="AH57" s="3174" t="n"/>
      <c r="AI57" s="3140" t="n"/>
      <c r="AJ57" s="554" t="n"/>
      <c r="AK57" s="1253" t="n"/>
      <c r="AL57" s="3140" t="n"/>
      <c r="AM57" s="3140" t="n"/>
      <c r="AN57" s="3140" t="n"/>
      <c r="AO57" s="3140" t="n"/>
      <c r="AP57" s="3140" t="n"/>
      <c r="AQ57" s="3140" t="n"/>
      <c r="AR57" s="3140" t="n"/>
      <c r="AS57" s="554" t="n"/>
      <c r="AT57" s="3336" t="n"/>
      <c r="AU57" s="3140" t="n"/>
      <c r="AV57" s="3140" t="n"/>
      <c r="AW57" s="3140" t="n"/>
      <c r="AX57" s="3140" t="n"/>
      <c r="AY57" s="3140" t="n"/>
      <c r="AZ57" s="3140" t="n"/>
      <c r="BA57" s="554" t="n"/>
      <c r="BB57" s="1068" t="n"/>
      <c r="BC57" s="3140" t="n"/>
      <c r="BD57" s="3140" t="n"/>
      <c r="BE57" s="3140" t="n"/>
      <c r="BF57" s="3140" t="n"/>
      <c r="BG57" s="3140" t="n"/>
      <c r="BH57" s="3140" t="n"/>
      <c r="BI57" s="554" t="n"/>
      <c r="BJ57" s="1068" t="n"/>
      <c r="BK57" s="3140" t="n"/>
      <c r="BL57" s="3140" t="n"/>
      <c r="BM57" s="3140" t="n"/>
      <c r="BN57" s="3140" t="n"/>
      <c r="BO57" s="3140" t="n"/>
      <c r="BP57" s="3140" t="n"/>
      <c r="BQ57" s="3140" t="n"/>
      <c r="BR57" s="554" t="n"/>
      <c r="BS57" s="1253" t="n"/>
      <c r="BT57" s="3140" t="n"/>
      <c r="BU57" s="3140" t="n"/>
      <c r="BV57" s="3140" t="n"/>
      <c r="BW57" s="3140" t="n"/>
      <c r="BX57" s="3140" t="n"/>
      <c r="BY57" s="3140" t="n"/>
      <c r="BZ57" s="554" t="n"/>
      <c r="CA57" s="1253" t="n"/>
      <c r="CB57" s="3140" t="n"/>
      <c r="CC57" s="3140" t="n"/>
      <c r="CD57" s="3140" t="n"/>
      <c r="CE57" s="3140" t="n"/>
      <c r="CF57" s="3140" t="n"/>
      <c r="CG57" s="3140" t="n"/>
      <c r="CH57" s="554" t="n"/>
      <c r="CI57" s="1253" t="n"/>
      <c r="CJ57" s="3140" t="n"/>
      <c r="CK57" s="3140" t="n"/>
      <c r="CL57" s="3140" t="n"/>
      <c r="CM57" s="3140" t="n"/>
      <c r="CN57" s="3140" t="n"/>
      <c r="CO57" s="3140" t="n"/>
      <c r="CP57" s="554" t="n"/>
      <c r="CQ57" s="1522" t="n"/>
      <c r="CR57" s="3449" t="n"/>
      <c r="CS57" s="3140" t="n"/>
      <c r="CT57" s="3140">
        <f>+SUMIF($D$5:$CP$5,CT$5,$D57:$CP57)+SUMIF($D$5:$BI$5,CR$5,$D57:$BI57)</f>
        <v/>
      </c>
      <c r="CU57" s="3140" t="n"/>
      <c r="CV57" s="3140" t="n"/>
      <c r="CW57" s="3140" t="n"/>
      <c r="CX57" s="126">
        <f>IFERROR(CR57/CW57-1, "-")</f>
        <v/>
      </c>
      <c r="CY57" s="1711" t="n"/>
      <c r="CZ57" s="3140" t="n"/>
      <c r="DA57" s="3140" t="n"/>
      <c r="DB57" s="3140" t="n"/>
      <c r="DC57" s="3140" t="n"/>
      <c r="DD57" s="3140" t="n"/>
      <c r="DE57" s="126" t="n"/>
      <c r="DF57" s="126" t="n"/>
      <c r="DG57" s="126" t="n"/>
      <c r="DH57" s="126" t="n"/>
      <c r="DI57" s="3371" t="n"/>
      <c r="DJ57" s="3041">
        <f>SUM(D57,J57,P57,V57,AD57,AL57,AU57,BC57,BK57,BT57,CB57,CJ57)-CR57</f>
        <v/>
      </c>
      <c r="DK57" s="3041">
        <f>SUM(E57,K57,Q57,W57,AE57,AM57,AV57,BD57,BL57,BU57,CC57,CK57)-CS57</f>
        <v/>
      </c>
      <c r="DL57" s="3041">
        <f>SUM(G57,M57,S57,AA57,AI57,AR57,AZ57,BH57,BQ57,BY57,CG57,CO57)-CW57</f>
        <v/>
      </c>
      <c r="DM57" s="3041">
        <f>SUM(D57,J57,P57,V57,AD57,AL57,AU57,BC57,,BN57,BV57,CD57,CL57)-CT57</f>
        <v/>
      </c>
      <c r="DX57" s="2878">
        <f>(CS57-CZ57)*10^6</f>
        <v/>
      </c>
      <c r="DY57" s="2878">
        <f>(CT57-DC57)*10^6</f>
        <v/>
      </c>
      <c r="DZ57" s="2878">
        <f>(CW57-DD57)*10^6</f>
        <v/>
      </c>
      <c r="EF57" s="8" t="n"/>
      <c r="EG57" s="8" t="n"/>
      <c r="EH57" s="8" t="n"/>
      <c r="EI57" s="8" t="n"/>
      <c r="EJ57" s="8" t="n"/>
      <c r="EK57" s="8" t="n"/>
      <c r="EL57" s="8" t="n"/>
      <c r="EM57" s="8" t="n"/>
      <c r="EN57" s="8" t="n"/>
      <c r="EO57" s="8" t="n"/>
      <c r="EP57" s="8" t="n"/>
      <c r="EQ57" s="8" t="n"/>
      <c r="ER57" s="8" t="n"/>
      <c r="ES57" s="8" t="n"/>
      <c r="ET57" s="8" t="n"/>
      <c r="EU57" s="8" t="n"/>
      <c r="EV57" s="8" t="n"/>
      <c r="EW57" s="8" t="n"/>
      <c r="EX57" s="8" t="n"/>
      <c r="EY57" s="8" t="n"/>
      <c r="EZ57" s="8" t="n"/>
      <c r="FA57" s="8" t="n"/>
      <c r="FB57" s="8" t="n"/>
      <c r="FC57" s="8" t="n"/>
      <c r="FD57" s="8" t="n"/>
      <c r="FE57" s="8" t="n"/>
      <c r="FF57" s="8" t="n"/>
      <c r="FG57" s="8" t="n"/>
      <c r="FH57" s="8" t="n"/>
      <c r="FI57" s="8" t="n"/>
      <c r="FJ57" s="8" t="n"/>
      <c r="FK57" s="8" t="n"/>
      <c r="FL57" s="8" t="n"/>
      <c r="FM57" s="8" t="n"/>
      <c r="FN57" s="8" t="n"/>
      <c r="FO57" s="8" t="n"/>
      <c r="FP57" s="8" t="n"/>
      <c r="FQ57" s="8" t="n"/>
      <c r="FR57" s="8" t="n"/>
    </row>
    <row customFormat="1" customHeight="1" ht="15" r="58" s="8">
      <c r="A58" s="108" t="inlineStr">
        <is>
          <t>Coûts des ventes</t>
        </is>
      </c>
      <c r="B58" s="109" t="n"/>
      <c r="C58" s="2486" t="inlineStr">
        <is>
          <t>MB51</t>
        </is>
      </c>
      <c r="D58" s="2878" t="n">
        <v>-1407.871257</v>
      </c>
      <c r="E58" s="2878" t="n">
        <v>-1517.72564662858</v>
      </c>
      <c r="F58" s="2878" t="n">
        <v>109.8543896285801</v>
      </c>
      <c r="G58" s="2878" t="n">
        <v>-1387.09092766667</v>
      </c>
      <c r="H58" s="1020" t="n">
        <v>0.01498123080387104</v>
      </c>
      <c r="I58" s="199" t="n"/>
      <c r="J58" s="2878" t="n">
        <v>-1367.513988</v>
      </c>
      <c r="K58" s="2878" t="n">
        <v>-1459.5802900228</v>
      </c>
      <c r="L58" s="2878" t="n">
        <v>92.06630202280007</v>
      </c>
      <c r="M58" s="2878" t="n">
        <v>-1472.37587</v>
      </c>
      <c r="N58" s="1020" t="n">
        <v>-0.07121950592683912</v>
      </c>
      <c r="O58" s="3044" t="n"/>
      <c r="P58" s="2878" t="n">
        <v>-1517.871904</v>
      </c>
      <c r="Q58" s="2878" t="n">
        <v>-1580.79966521204</v>
      </c>
      <c r="R58" s="2878" t="n">
        <v>62.92776121203997</v>
      </c>
      <c r="S58" s="2878" t="n">
        <v>-1642.828680333333</v>
      </c>
      <c r="T58" s="1020" t="n">
        <v>-0.07606196423840073</v>
      </c>
      <c r="U58" s="1030" t="n"/>
      <c r="V58" s="2878" t="n">
        <v>-1545.021294</v>
      </c>
      <c r="W58" s="2878" t="n">
        <v>-1545.98100807425</v>
      </c>
      <c r="X58" s="2878" t="n">
        <v>-1371.15700833155</v>
      </c>
      <c r="Y58" s="2878" t="n">
        <v>0.9597140742500869</v>
      </c>
      <c r="Z58" s="3044" t="n">
        <v>-173.8642856684498</v>
      </c>
      <c r="AA58" s="2878" t="n">
        <v>-1449.718307</v>
      </c>
      <c r="AB58" s="1020" t="n">
        <v>0.0657389691085688</v>
      </c>
      <c r="AC58" s="1030" t="n"/>
      <c r="AD58" s="2878" t="n">
        <v>-1332.1608245</v>
      </c>
      <c r="AE58" s="2878" t="n">
        <v>-1578.25090701125</v>
      </c>
      <c r="AF58" s="2878" t="n">
        <v>-1420.34451412915</v>
      </c>
      <c r="AG58" s="2878" t="n">
        <v>246.0900825112501</v>
      </c>
      <c r="AH58" s="3044" t="n">
        <v>88.18368962914997</v>
      </c>
      <c r="AI58" s="2878" t="n">
        <v>-1621.854984</v>
      </c>
      <c r="AJ58" s="1020" t="n">
        <v>-0.1786190271990433</v>
      </c>
      <c r="AK58" s="2880" t="n"/>
      <c r="AL58" s="2878" t="n">
        <v>-1275.3911965</v>
      </c>
      <c r="AM58" s="2878" t="n">
        <v>-1551.491938104741</v>
      </c>
      <c r="AN58" s="2878" t="n">
        <v>-1413.265179716692</v>
      </c>
      <c r="AO58" s="2878" t="n">
        <v>0</v>
      </c>
      <c r="AP58" s="2878" t="n">
        <v>276.1007416047414</v>
      </c>
      <c r="AQ58" s="2878" t="n">
        <v>137.8739832166921</v>
      </c>
      <c r="AR58" s="2878" t="n">
        <v>-1587.144161000007</v>
      </c>
      <c r="AS58" s="1020" t="n">
        <v>-0.1964238486714286</v>
      </c>
      <c r="AT58" s="3047" t="n"/>
      <c r="AU58" s="2878" t="n"/>
      <c r="AV58" s="2878" t="n"/>
      <c r="AW58" s="2878" t="n"/>
      <c r="AX58" s="2878" t="n"/>
      <c r="AY58" s="2878" t="n"/>
      <c r="AZ58" s="2878" t="n"/>
      <c r="BA58" s="1020" t="n"/>
      <c r="BB58" s="1030" t="n"/>
      <c r="BC58" s="2878" t="n"/>
      <c r="BD58" s="2878" t="n"/>
      <c r="BE58" s="2878" t="n"/>
      <c r="BF58" s="2878" t="n"/>
      <c r="BG58" s="2878" t="n"/>
      <c r="BH58" s="2878" t="n"/>
      <c r="BI58" s="1020" t="n"/>
      <c r="BJ58" s="1030" t="n"/>
      <c r="BK58" s="2878" t="n"/>
      <c r="BL58" s="2878" t="n"/>
      <c r="BM58" s="2878" t="n"/>
      <c r="BN58" s="2878" t="n"/>
      <c r="BO58" s="2878" t="n"/>
      <c r="BP58" s="2878" t="n"/>
      <c r="BQ58" s="2878" t="n"/>
      <c r="BR58" s="1020" t="n"/>
      <c r="BS58" s="1030" t="n"/>
      <c r="BT58" s="2878" t="n"/>
      <c r="BU58" s="2878" t="n"/>
      <c r="BV58" s="2878" t="n"/>
      <c r="BW58" s="2878" t="n"/>
      <c r="BX58" s="2878" t="n"/>
      <c r="BY58" s="2878" t="n"/>
      <c r="BZ58" s="1020" t="n"/>
      <c r="CA58" s="1030" t="n"/>
      <c r="CB58" s="2878" t="n"/>
      <c r="CC58" s="2878" t="n"/>
      <c r="CD58" s="2878" t="n"/>
      <c r="CE58" s="2878" t="n"/>
      <c r="CF58" s="2878" t="n"/>
      <c r="CG58" s="2878" t="n"/>
      <c r="CH58" s="1020" t="n"/>
      <c r="CI58" s="1030" t="n"/>
      <c r="CJ58" s="2878" t="n"/>
      <c r="CK58" s="2878" t="n"/>
      <c r="CL58" s="2878" t="n"/>
      <c r="CM58" s="2878" t="n"/>
      <c r="CN58" s="2878" t="n"/>
      <c r="CO58" s="2878" t="n"/>
      <c r="CP58" s="1020" t="n"/>
      <c r="CQ58" s="1123" t="n"/>
      <c r="CR58" s="3048">
        <f>+SUMIF($D$5:$CQ$5,CR$5,$D58:$CQ58)</f>
        <v/>
      </c>
      <c r="CS58" s="2878">
        <f>+SUMIF($D$5:$CQ$5,CS$5,$D58:$CQ58)</f>
        <v/>
      </c>
      <c r="CT58" s="2878" t="n">
        <v>-17895.73268842971</v>
      </c>
      <c r="CU58" s="2878">
        <f>+CR58-CS58</f>
        <v/>
      </c>
      <c r="CV58" s="2878">
        <f>+CR58-CT58</f>
        <v/>
      </c>
      <c r="CW58" s="2878">
        <f>+SUMIF($D$5:$CQ$5,CW$5,$D58:$CQ58)</f>
        <v/>
      </c>
      <c r="CX58" s="610">
        <f>IFERROR(CR58/CW58-1, "-")</f>
        <v/>
      </c>
      <c r="CY58" s="1711" t="n"/>
      <c r="CZ58" s="2878" t="n">
        <v>-18651.46023187346</v>
      </c>
      <c r="DA58" s="2878" t="n">
        <v>-17158.45485425815</v>
      </c>
      <c r="DB58" s="2878" t="n"/>
      <c r="DC58" s="2878" t="n"/>
      <c r="DD58" s="2878" t="n">
        <v>-17784.538758</v>
      </c>
      <c r="DE58" s="199">
        <f>CZ58/DD58-1</f>
        <v/>
      </c>
      <c r="DF58" s="199">
        <f>DA58/DD58-1</f>
        <v/>
      </c>
      <c r="DG58" s="199">
        <f>DB58/DD58-1</f>
        <v/>
      </c>
      <c r="DH58" s="199">
        <f>DC58/DD58-1</f>
        <v/>
      </c>
      <c r="DI58" s="3371" t="n"/>
      <c r="DJ58" s="3041">
        <f>SUM(D58,J58,P58,V58,AD58,AL58,AU58,BC58,BK58,BT58,CB58,CJ58)-CR58</f>
        <v/>
      </c>
      <c r="DK58" s="3041">
        <f>SUM(E58,K58,Q58,W58,AE58,AM58,AV58,BD58,BL58,BU58,CC58,CK58)-CS58</f>
        <v/>
      </c>
      <c r="DL58" s="3041">
        <f>SUM(G58,M58,S58,AA58,AI58,AR58,AZ58,BH58,BQ58,BY58,CG58,CO58)-CW58</f>
        <v/>
      </c>
      <c r="DM58" s="3041">
        <f>SUM(D58,J58,P58,V58,AD58,AL58,AU58,BC58,,BN58,BV58,CD58,CL58)-CT58</f>
        <v/>
      </c>
      <c r="DN58" s="323" t="n"/>
      <c r="DO58" s="323" t="n"/>
      <c r="DP58" s="323" t="n"/>
      <c r="DX58" s="2878">
        <f>(CS58-CZ58)*10^6</f>
        <v/>
      </c>
      <c r="DY58" s="2878">
        <f>(CT58-DC58)*10^6</f>
        <v/>
      </c>
      <c r="DZ58" s="2878">
        <f>(CW58-DD58)*10^6</f>
        <v/>
      </c>
    </row>
    <row customHeight="1" ht="6" r="59" s="3">
      <c r="C59" s="2486" t="inlineStr">
        <is>
          <t>MB52</t>
        </is>
      </c>
      <c r="D59" s="2891" t="n"/>
      <c r="E59" s="2891" t="n"/>
      <c r="F59" s="2891" t="n"/>
      <c r="G59" s="2891" t="n"/>
      <c r="H59" s="441" t="n"/>
      <c r="J59" s="2891" t="n"/>
      <c r="K59" s="2891" t="n"/>
      <c r="L59" s="2891" t="n"/>
      <c r="M59" s="2891" t="n"/>
      <c r="N59" s="441" t="n"/>
      <c r="O59" s="2975" t="n"/>
      <c r="P59" s="2891" t="n"/>
      <c r="Q59" s="2891" t="n"/>
      <c r="R59" s="2891" t="n"/>
      <c r="S59" s="2891" t="n"/>
      <c r="T59" s="441" t="n"/>
      <c r="U59" s="1031" t="n"/>
      <c r="V59" s="2891" t="n"/>
      <c r="W59" s="2891" t="n"/>
      <c r="X59" s="2891" t="n"/>
      <c r="Y59" s="2891" t="n"/>
      <c r="Z59" s="2975" t="n"/>
      <c r="AA59" s="2891" t="n"/>
      <c r="AB59" s="441" t="n"/>
      <c r="AC59" s="1031" t="n"/>
      <c r="AD59" s="2891" t="n"/>
      <c r="AE59" s="2891" t="n"/>
      <c r="AF59" s="2891" t="n"/>
      <c r="AG59" s="2891" t="n"/>
      <c r="AH59" s="2975" t="n"/>
      <c r="AI59" s="2891" t="n"/>
      <c r="AJ59" s="441" t="n"/>
      <c r="AK59" s="1214" t="n"/>
      <c r="AL59" s="2891" t="n"/>
      <c r="AM59" s="2891" t="n"/>
      <c r="AN59" s="2891" t="n"/>
      <c r="AO59" s="2891" t="n"/>
      <c r="AP59" s="2891" t="n"/>
      <c r="AQ59" s="2891" t="n"/>
      <c r="AR59" s="2891" t="n"/>
      <c r="AS59" s="441" t="n"/>
      <c r="AT59" s="3058" t="n"/>
      <c r="AU59" s="2891" t="n"/>
      <c r="AV59" s="2891" t="n"/>
      <c r="AW59" s="2891" t="n"/>
      <c r="AX59" s="2891" t="n"/>
      <c r="AY59" s="2891" t="n"/>
      <c r="AZ59" s="2891" t="n"/>
      <c r="BA59" s="441" t="n"/>
      <c r="BB59" s="1031" t="n"/>
      <c r="BC59" s="2891" t="n"/>
      <c r="BD59" s="2891" t="n"/>
      <c r="BE59" s="2891" t="n"/>
      <c r="BF59" s="2891" t="n"/>
      <c r="BG59" s="2891" t="n"/>
      <c r="BH59" s="2891" t="n"/>
      <c r="BI59" s="441" t="n"/>
      <c r="BJ59" s="1031" t="n"/>
      <c r="BK59" s="2891" t="n"/>
      <c r="BL59" s="2891" t="n"/>
      <c r="BM59" s="2891" t="n"/>
      <c r="BN59" s="2891" t="n"/>
      <c r="BO59" s="2891" t="n"/>
      <c r="BP59" s="2891" t="n"/>
      <c r="BQ59" s="2891" t="n"/>
      <c r="BR59" s="441" t="n"/>
      <c r="BS59" s="1214" t="n"/>
      <c r="BT59" s="2891" t="n"/>
      <c r="BU59" s="2891" t="n"/>
      <c r="BV59" s="2891" t="n"/>
      <c r="BW59" s="2891" t="n"/>
      <c r="BX59" s="2891" t="n"/>
      <c r="BY59" s="2891" t="n"/>
      <c r="BZ59" s="441" t="n"/>
      <c r="CA59" s="1214" t="n"/>
      <c r="CB59" s="2891" t="n"/>
      <c r="CC59" s="2891" t="n"/>
      <c r="CD59" s="2891" t="n"/>
      <c r="CE59" s="2891" t="n"/>
      <c r="CF59" s="2891" t="n"/>
      <c r="CG59" s="2891" t="n"/>
      <c r="CH59" s="441" t="n"/>
      <c r="CI59" s="1214" t="n"/>
      <c r="CJ59" s="2891" t="n"/>
      <c r="CK59" s="2891" t="n"/>
      <c r="CL59" s="2891" t="n"/>
      <c r="CM59" s="2891" t="n"/>
      <c r="CN59" s="2891" t="n"/>
      <c r="CO59" s="2891" t="n"/>
      <c r="CP59" s="441" t="n"/>
      <c r="CQ59" s="1214" t="n"/>
      <c r="CR59" s="3374" t="n"/>
      <c r="CS59" s="2891" t="n"/>
      <c r="CT59" s="2891">
        <f>+SUMIF($D$5:$CP$5,CT$5,$D59:$CP59)+SUMIF($D$5:$BI$5,CR$5,$D59:$BI59)</f>
        <v/>
      </c>
      <c r="CU59" s="2891">
        <f>+CR59-CS59</f>
        <v/>
      </c>
      <c r="CV59" s="2891">
        <f>+CR59-CT59</f>
        <v/>
      </c>
      <c r="CW59" s="2891" t="n"/>
      <c r="CX59" s="15">
        <f>IFERROR(CR59/CW59-1, "-")</f>
        <v/>
      </c>
      <c r="CY59" s="1711" t="n"/>
      <c r="CZ59" s="2891" t="n"/>
      <c r="DA59" s="2891" t="n"/>
      <c r="DB59" s="2891" t="n"/>
      <c r="DC59" s="2891" t="n"/>
      <c r="DD59" s="2891" t="n"/>
      <c r="DE59" s="15" t="n"/>
      <c r="DF59" s="15" t="n"/>
      <c r="DG59" s="15" t="n"/>
      <c r="DH59" s="15" t="n"/>
      <c r="DI59" s="3371" t="n"/>
      <c r="DJ59" s="3041">
        <f>SUM(D59,J59,P59,V59,AD59,AL59,AU59,BC59,BK59,BT59,CB59,CJ59)-CR59</f>
        <v/>
      </c>
      <c r="DK59" s="3041">
        <f>SUM(E59,K59,Q59,W59,AE59,AM59,AV59,BD59,BL59,BU59,CC59,CK59)-CS59</f>
        <v/>
      </c>
      <c r="DL59" s="3041">
        <f>SUM(G59,M59,S59,AA59,AI59,AR59,AZ59,BH59,BQ59,BY59,CG59,CO59)-CW59</f>
        <v/>
      </c>
      <c r="DM59" s="3041">
        <f>SUM(D59,J59,P59,V59,AD59,AL59,AU59,BC59,,BN59,BV59,CD59,CL59)-CT59</f>
        <v/>
      </c>
      <c r="DX59" s="2878">
        <f>(CS59-CZ59)*10^6</f>
        <v/>
      </c>
      <c r="DY59" s="2878">
        <f>(CT59-DC59)*10^6</f>
        <v/>
      </c>
      <c r="DZ59" s="2878">
        <f>(CW59-DD59)*10^6</f>
        <v/>
      </c>
      <c r="EF59" s="8" t="n"/>
      <c r="EG59" s="8" t="n"/>
      <c r="EH59" s="8" t="n"/>
      <c r="EI59" s="8" t="n"/>
      <c r="EJ59" s="8" t="n"/>
      <c r="EK59" s="8" t="n"/>
      <c r="EL59" s="8" t="n"/>
      <c r="EM59" s="8" t="n"/>
      <c r="EN59" s="8" t="n"/>
      <c r="EO59" s="8" t="n"/>
      <c r="EP59" s="8" t="n"/>
      <c r="EQ59" s="8" t="n"/>
      <c r="ER59" s="8" t="n"/>
      <c r="ES59" s="8" t="n"/>
      <c r="ET59" s="8" t="n"/>
      <c r="EU59" s="8" t="n"/>
      <c r="EV59" s="8" t="n"/>
      <c r="EW59" s="8" t="n"/>
      <c r="EX59" s="8" t="n"/>
      <c r="EY59" s="8" t="n"/>
      <c r="EZ59" s="8" t="n"/>
      <c r="FA59" s="8" t="n"/>
      <c r="FB59" s="8" t="n"/>
      <c r="FC59" s="8" t="n"/>
      <c r="FD59" s="8" t="n"/>
      <c r="FE59" s="8" t="n"/>
      <c r="FF59" s="8" t="n"/>
      <c r="FG59" s="8" t="n"/>
      <c r="FH59" s="8" t="n"/>
      <c r="FI59" s="8" t="n"/>
      <c r="FJ59" s="8" t="n"/>
      <c r="FK59" s="8" t="n"/>
      <c r="FL59" s="8" t="n"/>
      <c r="FM59" s="8" t="n"/>
      <c r="FN59" s="8" t="n"/>
      <c r="FO59" s="8" t="n"/>
      <c r="FP59" s="8" t="n"/>
      <c r="FQ59" s="8" t="n"/>
      <c r="FR59" s="8" t="n"/>
    </row>
    <row customFormat="1" customHeight="1" ht="15" r="60" s="8">
      <c r="A60" s="108" t="inlineStr">
        <is>
          <t>Marge Brute</t>
        </is>
      </c>
      <c r="B60" s="109" t="n"/>
      <c r="C60" s="2486" t="inlineStr">
        <is>
          <t>MB53</t>
        </is>
      </c>
      <c r="D60" s="3184" t="n">
        <v>6917.03151754314</v>
      </c>
      <c r="E60" s="3184" t="n">
        <v>8009.36342126158</v>
      </c>
      <c r="F60" s="3184" t="n">
        <v>-1092.33190371844</v>
      </c>
      <c r="G60" s="3184" t="n">
        <v>8093.716781333333</v>
      </c>
      <c r="H60" s="1517" t="n">
        <v>-0.1453825597782221</v>
      </c>
      <c r="I60" s="610" t="n"/>
      <c r="J60" s="3184" t="n">
        <v>6232.39703391381</v>
      </c>
      <c r="K60" s="3184" t="n">
        <v>7322.54239915421</v>
      </c>
      <c r="L60" s="3184" t="n">
        <v>-1090.1453652404</v>
      </c>
      <c r="M60" s="3184" t="n">
        <v>7587.48497090339</v>
      </c>
      <c r="N60" s="1517" t="n">
        <v>-0.1785951395206834</v>
      </c>
      <c r="O60" s="3185" t="n"/>
      <c r="P60" s="3184" t="n">
        <v>6425.62049354306</v>
      </c>
      <c r="Q60" s="3184" t="n">
        <v>7892.33928055152</v>
      </c>
      <c r="R60" s="3184" t="n">
        <v>-1466.71878700846</v>
      </c>
      <c r="S60" s="3184" t="n">
        <v>8316.898617763291</v>
      </c>
      <c r="T60" s="1517" t="n">
        <v>-0.2274018490715789</v>
      </c>
      <c r="U60" s="1519" t="n"/>
      <c r="V60" s="3184" t="n">
        <v>6535.20790287602</v>
      </c>
      <c r="W60" s="3184" t="n">
        <v>7816.55691968276</v>
      </c>
      <c r="X60" s="3184" t="n">
        <v>6504.96777046543</v>
      </c>
      <c r="Y60" s="3184" t="n">
        <v>-1281.34901680674</v>
      </c>
      <c r="Z60" s="3185" t="n">
        <v>30.24013241059038</v>
      </c>
      <c r="AA60" s="3184" t="n">
        <v>7830.179427847458</v>
      </c>
      <c r="AB60" s="1517" t="n">
        <v>-0.1653821009983458</v>
      </c>
      <c r="AC60" s="1519" t="n"/>
      <c r="AD60" s="3184" t="n">
        <v>6622.58148162398</v>
      </c>
      <c r="AE60" s="3184" t="n">
        <v>8194.21269411347</v>
      </c>
      <c r="AF60" s="3184" t="n">
        <v>6779.27016395918</v>
      </c>
      <c r="AG60" s="3184" t="n">
        <v>-1571.63121248949</v>
      </c>
      <c r="AH60" s="3185" t="n">
        <v>-156.6886823351997</v>
      </c>
      <c r="AI60" s="3184" t="n">
        <v>7512.344952966512</v>
      </c>
      <c r="AJ60" s="1517" t="n">
        <v>-0.1184401777225602</v>
      </c>
      <c r="AK60" s="1519" t="n"/>
      <c r="AL60" s="3184" t="n">
        <v>5186.671286500001</v>
      </c>
      <c r="AM60" s="3184" t="n">
        <v>7915.193963598024</v>
      </c>
      <c r="AN60" s="3184" t="n">
        <v>6681.882028992938</v>
      </c>
      <c r="AO60" s="3184" t="n">
        <v>0</v>
      </c>
      <c r="AP60" s="3184" t="n">
        <v>-2728.522677098023</v>
      </c>
      <c r="AQ60" s="3184" t="n">
        <v>-1495.210742492937</v>
      </c>
      <c r="AR60" s="3184" t="n">
        <v>7359.611675186024</v>
      </c>
      <c r="AS60" s="1517" t="n">
        <v>-0.2952520438017674</v>
      </c>
      <c r="AT60" s="3189" t="n"/>
      <c r="AU60" s="3184" t="n"/>
      <c r="AV60" s="3184" t="n"/>
      <c r="AW60" s="3184" t="n"/>
      <c r="AX60" s="3184" t="n"/>
      <c r="AY60" s="3184" t="n"/>
      <c r="AZ60" s="3184" t="n"/>
      <c r="BA60" s="1517" t="n"/>
      <c r="BB60" s="1519" t="n"/>
      <c r="BC60" s="3184" t="n"/>
      <c r="BD60" s="3184" t="n"/>
      <c r="BE60" s="3184" t="n"/>
      <c r="BF60" s="3184" t="n"/>
      <c r="BG60" s="3184" t="n"/>
      <c r="BH60" s="3184" t="n"/>
      <c r="BI60" s="1517" t="n"/>
      <c r="BJ60" s="1519" t="n"/>
      <c r="BK60" s="3184" t="n"/>
      <c r="BL60" s="3184" t="n"/>
      <c r="BM60" s="3184" t="n"/>
      <c r="BN60" s="3184" t="n"/>
      <c r="BO60" s="3184" t="n"/>
      <c r="BP60" s="3184" t="n"/>
      <c r="BQ60" s="3184" t="n"/>
      <c r="BR60" s="1517" t="n"/>
      <c r="BS60" s="1519" t="n"/>
      <c r="BT60" s="3184" t="n"/>
      <c r="BU60" s="3184" t="n"/>
      <c r="BV60" s="3184" t="n"/>
      <c r="BW60" s="3184" t="n"/>
      <c r="BX60" s="3184" t="n"/>
      <c r="BY60" s="3184" t="n"/>
      <c r="BZ60" s="1517" t="n"/>
      <c r="CA60" s="1073" t="n"/>
      <c r="CB60" s="3184" t="n"/>
      <c r="CC60" s="3184" t="n"/>
      <c r="CD60" s="3184" t="n"/>
      <c r="CE60" s="3184" t="n"/>
      <c r="CF60" s="3184" t="n"/>
      <c r="CG60" s="3184" t="n"/>
      <c r="CH60" s="1517" t="n"/>
      <c r="CI60" s="1073" t="n"/>
      <c r="CJ60" s="3184" t="n"/>
      <c r="CK60" s="3184" t="n"/>
      <c r="CL60" s="3184" t="n"/>
      <c r="CM60" s="3184" t="n"/>
      <c r="CN60" s="3184" t="n"/>
      <c r="CO60" s="3184" t="n"/>
      <c r="CP60" s="1517" t="n"/>
      <c r="CQ60" s="1627" t="n"/>
      <c r="CR60" s="3450">
        <f>+SUMIF($D$5:$CQ$5,CR$5,$D60:$CQ60)</f>
        <v/>
      </c>
      <c r="CS60" s="3184">
        <f>+SUMIF($D$5:$CQ$5,CS$5,$D60:$CQ60)</f>
        <v/>
      </c>
      <c r="CT60" s="3184" t="n">
        <v>90496.02153563332</v>
      </c>
      <c r="CU60" s="3184">
        <f>+CR60-CS60</f>
        <v/>
      </c>
      <c r="CV60" s="3184">
        <f>+CR60-CT60</f>
        <v/>
      </c>
      <c r="CW60" s="3184">
        <f>+SUMIF($D$5:$CQ$5,CW$5,$D60:$CQ60)</f>
        <v/>
      </c>
      <c r="CX60" s="610">
        <f>IFERROR(CR60/CW60-1, "-")</f>
        <v/>
      </c>
      <c r="CY60" s="1711" t="n"/>
      <c r="CZ60" s="3184" t="n">
        <v>95682.30343335046</v>
      </c>
      <c r="DA60" s="3184" t="n">
        <v>83725.38480774051</v>
      </c>
      <c r="DB60" s="3184" t="n"/>
      <c r="DC60" s="3184" t="n"/>
      <c r="DD60" s="3184" t="n">
        <v>88407.59184100003</v>
      </c>
      <c r="DE60" s="610">
        <f>CZ60/DD60-1</f>
        <v/>
      </c>
      <c r="DF60" s="610">
        <f>DA60/DD60-1</f>
        <v/>
      </c>
      <c r="DG60" s="610">
        <f>DB60/DD60-1</f>
        <v/>
      </c>
      <c r="DH60" s="610">
        <f>DC60/DD60-1</f>
        <v/>
      </c>
      <c r="DI60" s="3371" t="n"/>
      <c r="DJ60" s="3041">
        <f>SUM(D60,J60,P60,V60,AD60,AL60,AU60,BC60,BK60,BT60,CB60,CJ60)-CR60</f>
        <v/>
      </c>
      <c r="DK60" s="3041">
        <f>SUM(E60,K60,Q60,W60,AE60,AM60,AV60,BD60,BL60,BU60,CC60,CK60)-CS60</f>
        <v/>
      </c>
      <c r="DL60" s="3041">
        <f>SUM(G60,M60,S60,AA60,AI60,AR60,AZ60,BH60,BQ60,BY60,CG60,CO60)-CW60</f>
        <v/>
      </c>
      <c r="DM60" s="3041">
        <f>SUM(D60,J60,P60,V60,AD60,AL60,AU60,BC60,,BN60,BV60,CD60,CL60)-CT60</f>
        <v/>
      </c>
      <c r="DN60" s="323" t="n"/>
      <c r="DO60" s="323" t="n"/>
      <c r="DP60" s="323" t="n"/>
      <c r="DX60" s="2878">
        <f>(CS60-CZ60)*10^6</f>
        <v/>
      </c>
      <c r="DY60" s="2878">
        <f>(CT60-DC60)*10^6</f>
        <v/>
      </c>
      <c r="DZ60" s="2878">
        <f>(CW60-DD60)*10^6</f>
        <v/>
      </c>
    </row>
    <row customFormat="1" customHeight="1" ht="14" r="61" s="259">
      <c r="A61" s="421" t="inlineStr">
        <is>
          <t>En % du CA</t>
        </is>
      </c>
      <c r="B61" s="422" t="n"/>
      <c r="C61" s="2486" t="inlineStr">
        <is>
          <t>MB54</t>
        </is>
      </c>
      <c r="D61" s="1631" t="n">
        <v>0.830884360439001</v>
      </c>
      <c r="E61" s="1629" t="n">
        <v>0.84069366457968</v>
      </c>
      <c r="F61" s="3451" t="n">
        <v>-0.009809304140678989</v>
      </c>
      <c r="G61" s="2575" t="n">
        <v>0.8536948569951567</v>
      </c>
      <c r="H61" s="3452" t="n">
        <v>-0.0002671973055623666</v>
      </c>
      <c r="I61" s="1631" t="n"/>
      <c r="J61" s="1631" t="n">
        <v>0.82006184229567</v>
      </c>
      <c r="K61" s="1629" t="n">
        <v>0.83380096797992</v>
      </c>
      <c r="L61" s="3451" t="n">
        <v>-0.01373912568424998</v>
      </c>
      <c r="M61" s="2575" t="n">
        <v>0.8374836108571857</v>
      </c>
      <c r="N61" s="1632" t="n">
        <v>-0.0002080251880234896</v>
      </c>
      <c r="O61" s="1631" t="n"/>
      <c r="P61" s="1631" t="n">
        <v>0.8089163017932161</v>
      </c>
      <c r="Q61" s="1629" t="n">
        <v>0.8331282086895829</v>
      </c>
      <c r="R61" s="3451" t="n">
        <v>-0.02421190689636689</v>
      </c>
      <c r="S61" s="2575" t="n">
        <v>0.8350528452071887</v>
      </c>
      <c r="T61" s="1632" t="n">
        <v>-0.0003129926873967814</v>
      </c>
      <c r="U61" s="1562" t="n"/>
      <c r="V61" s="3453" t="n">
        <v>0.8087899171724812</v>
      </c>
      <c r="W61" s="1629" t="n">
        <v>0.83487586165169</v>
      </c>
      <c r="X61" s="3454" t="n">
        <v>0.825909689493138</v>
      </c>
      <c r="Y61" s="3451" t="n">
        <v>-0.02608594447920893</v>
      </c>
      <c r="Z61" s="3451" t="n">
        <v>-0.01711977232065692</v>
      </c>
      <c r="AA61" s="2575" t="n">
        <v>0.8437786332972095</v>
      </c>
      <c r="AB61" s="1632" t="n">
        <v>-0.0004146670079568615</v>
      </c>
      <c r="AC61" s="1633" t="n"/>
      <c r="AD61" s="3453" t="n">
        <v>0.8325324978190138</v>
      </c>
      <c r="AE61" s="1629" t="n">
        <v>0.838500201031231</v>
      </c>
      <c r="AF61" s="3454" t="n">
        <v>0.8267791146424589</v>
      </c>
      <c r="AG61" s="3451" t="n">
        <v>-0.005967703212217117</v>
      </c>
      <c r="AH61" s="3451" t="n">
        <v>0.005753383176554934</v>
      </c>
      <c r="AI61" s="2575" t="n">
        <v>0.8224414841811946</v>
      </c>
      <c r="AJ61" s="1632" t="n">
        <v>0.0001226958249542309</v>
      </c>
      <c r="AK61" s="3455" t="n"/>
      <c r="AL61" s="1631" t="n">
        <v>0.802634035208539</v>
      </c>
      <c r="AM61" s="1629" t="n">
        <v>0.8361103395407177</v>
      </c>
      <c r="AN61" s="1629" t="n">
        <v>0.008254182236246242</v>
      </c>
      <c r="AO61" s="1629" t="n">
        <v>0</v>
      </c>
      <c r="AP61" s="3451" t="n">
        <v>-0.03347630433217873</v>
      </c>
      <c r="AQ61" s="3451" t="n">
        <v>0.7943798529722927</v>
      </c>
      <c r="AR61" s="2575" t="n">
        <v>0.8226011539757633</v>
      </c>
      <c r="AS61" s="1632" t="n">
        <v>-0.0002427314704181971</v>
      </c>
      <c r="AT61" s="3456" t="n"/>
      <c r="AU61" s="1631" t="n"/>
      <c r="AV61" s="1629" t="n"/>
      <c r="AW61" s="1629" t="n"/>
      <c r="AX61" s="3451" t="n"/>
      <c r="AY61" s="3451" t="n"/>
      <c r="AZ61" s="2575" t="n"/>
      <c r="BA61" s="3457" t="n"/>
      <c r="BB61" s="3456" t="n"/>
      <c r="BC61" s="3453" t="n"/>
      <c r="BD61" s="1629" t="n"/>
      <c r="BE61" s="1629" t="n"/>
      <c r="BF61" s="3451" t="n"/>
      <c r="BG61" s="3451" t="n"/>
      <c r="BH61" s="2575" t="n"/>
      <c r="BI61" s="3457" t="n"/>
      <c r="BJ61" s="3456" t="n"/>
      <c r="BK61" s="3453" t="n"/>
      <c r="BL61" s="1629" t="n"/>
      <c r="BM61" s="1629" t="n"/>
      <c r="BN61" s="1629" t="n"/>
      <c r="BO61" s="3451" t="n"/>
      <c r="BP61" s="3451" t="n"/>
      <c r="BQ61" s="2575" t="n"/>
      <c r="BR61" s="3457" t="n"/>
      <c r="BS61" s="3456" t="n"/>
      <c r="BT61" s="1631" t="n"/>
      <c r="BU61" s="1629" t="n"/>
      <c r="BV61" s="1629" t="n"/>
      <c r="BW61" s="3451" t="n"/>
      <c r="BX61" s="3451" t="n"/>
      <c r="BY61" s="2575" t="n"/>
      <c r="BZ61" s="3457" t="n"/>
      <c r="CA61" s="3456" t="n"/>
      <c r="CB61" s="1631" t="n"/>
      <c r="CC61" s="1629" t="n"/>
      <c r="CD61" s="1629" t="n"/>
      <c r="CE61" s="3451" t="n"/>
      <c r="CF61" s="3451" t="n"/>
      <c r="CG61" s="2575" t="n"/>
      <c r="CH61" s="3457" t="n"/>
      <c r="CI61" s="3456" t="n"/>
      <c r="CJ61" s="1631" t="n"/>
      <c r="CK61" s="1629" t="n"/>
      <c r="CL61" s="1629" t="n"/>
      <c r="CM61" s="3451" t="n"/>
      <c r="CN61" s="3451" t="n"/>
      <c r="CO61" s="2575" t="n"/>
      <c r="CP61" s="3457" t="n"/>
      <c r="CQ61" s="1633" t="n"/>
      <c r="CR61" s="3453">
        <f>+CR60/CR7</f>
        <v/>
      </c>
      <c r="CS61" s="1631">
        <f>+CS60/CS7</f>
        <v/>
      </c>
      <c r="CT61" s="1631">
        <f>+CT60/CT7</f>
        <v/>
      </c>
      <c r="CU61" s="3457">
        <f>(CR61-CS61)*100</f>
        <v/>
      </c>
      <c r="CV61" s="3457">
        <f>(CR61-CT61)*100</f>
        <v/>
      </c>
      <c r="CW61" s="3453">
        <f>+CW60/CW7</f>
        <v/>
      </c>
      <c r="CX61" s="3457">
        <f>IFERROR(CR61/CW61-1, "-")</f>
        <v/>
      </c>
      <c r="CY61" s="1711" t="n"/>
      <c r="CZ61" s="1629" t="n">
        <v>0.8368683087658512</v>
      </c>
      <c r="DA61" s="1629" t="n">
        <v>0.008299186974668506</v>
      </c>
      <c r="DB61" s="1629" t="n"/>
      <c r="DC61" s="1629" t="n"/>
      <c r="DD61" s="2575" t="n">
        <v>9.982599768350157</v>
      </c>
      <c r="DE61" s="3458">
        <f>(+CZ61-DD61)*100</f>
        <v/>
      </c>
      <c r="DF61" s="3458">
        <f>(+DA61-DD61)*100</f>
        <v/>
      </c>
      <c r="DG61" s="3458">
        <f>(+DB61-DD61)*100</f>
        <v/>
      </c>
      <c r="DH61" s="3458">
        <f>(+DC61-DD61)*100</f>
        <v/>
      </c>
      <c r="DI61" s="3371" t="n"/>
      <c r="DJ61" s="3041">
        <f>SUM(D61,J61,P61,V61,AD61,AL61,AU61,BC61,BK61,BT61,CB61,CJ61)-CR61</f>
        <v/>
      </c>
      <c r="DK61" s="3041">
        <f>SUM(E61,K61,Q61,W61,AE61,AM61,AV61,BD61,BL61,BU61,CC61,CK61)-CS61</f>
        <v/>
      </c>
      <c r="DL61" s="3041">
        <f>SUM(G61,M61,S61,AA61,AI61,AR61,AZ61,BH61,BQ61,BY61,CG61,CO61)-CW61</f>
        <v/>
      </c>
      <c r="DM61" s="3041">
        <f>SUM(D61,J61,P61,V61,AD61,AL61,AU61,BC61,,BN61,BV61,CD61,CL61)-CT61</f>
        <v/>
      </c>
      <c r="DN61" s="1481" t="n"/>
      <c r="DO61" s="1481" t="n"/>
      <c r="DP61" s="1481" t="n"/>
      <c r="DQ61" s="62" t="n"/>
      <c r="DR61" s="62" t="n"/>
      <c r="DS61" s="62" t="n"/>
      <c r="DT61" s="62" t="n"/>
      <c r="DU61" s="62" t="n"/>
      <c r="DV61" s="62" t="n"/>
      <c r="DW61" s="62" t="n"/>
      <c r="DX61" s="2878">
        <f>(CS61-CZ61)*10^6</f>
        <v/>
      </c>
      <c r="DY61" s="2878">
        <f>(CT61-DC61)*10^6</f>
        <v/>
      </c>
      <c r="DZ61" s="2878">
        <f>(CW61-DD61)*10^6</f>
        <v/>
      </c>
      <c r="EA61" s="62" t="n"/>
      <c r="EB61" s="62" t="n"/>
      <c r="EC61" s="62" t="n"/>
      <c r="ED61" s="62" t="n"/>
      <c r="EE61" s="62" t="n"/>
      <c r="EF61" s="288" t="n"/>
      <c r="EG61" s="288" t="n"/>
      <c r="EH61" s="288" t="n"/>
      <c r="EI61" s="288" t="n"/>
      <c r="EJ61" s="288" t="n"/>
      <c r="EK61" s="288" t="n"/>
      <c r="EL61" s="288" t="n"/>
      <c r="EM61" s="288" t="n"/>
      <c r="EN61" s="288" t="n"/>
      <c r="EO61" s="288" t="n"/>
      <c r="EP61" s="288" t="n"/>
      <c r="EQ61" s="288" t="n"/>
      <c r="ER61" s="288" t="n"/>
      <c r="ES61" s="288" t="n"/>
      <c r="ET61" s="288" t="n"/>
      <c r="EU61" s="288" t="n"/>
      <c r="EV61" s="288" t="n"/>
      <c r="EW61" s="288" t="n"/>
      <c r="EX61" s="288" t="n"/>
      <c r="EY61" s="288" t="n"/>
      <c r="EZ61" s="288" t="n"/>
      <c r="FA61" s="288" t="n"/>
      <c r="FB61" s="288" t="n"/>
      <c r="FC61" s="288" t="n"/>
      <c r="FD61" s="288" t="n"/>
      <c r="FE61" s="288" t="n"/>
      <c r="FF61" s="288" t="n"/>
      <c r="FG61" s="288" t="n"/>
      <c r="FH61" s="288" t="n"/>
      <c r="FI61" s="288" t="n"/>
      <c r="FJ61" s="288" t="n"/>
      <c r="FK61" s="288" t="n"/>
      <c r="FL61" s="288" t="n"/>
      <c r="FM61" s="288" t="n"/>
      <c r="FN61" s="288" t="n"/>
      <c r="FO61" s="288" t="n"/>
      <c r="FP61" s="288" t="n"/>
      <c r="FQ61" s="288" t="n"/>
      <c r="FR61" s="288" t="n"/>
    </row>
    <row customFormat="1" customHeight="1" ht="9.5" r="62" s="25" thickBot="1">
      <c r="C62" s="15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37" t="n"/>
      <c r="O62" s="15" t="n"/>
      <c r="P62" s="15" t="n"/>
      <c r="Q62" s="15" t="n"/>
      <c r="R62" s="15" t="n"/>
      <c r="S62" s="15" t="n"/>
      <c r="T62" s="37" t="n"/>
      <c r="U62" s="37" t="n"/>
      <c r="V62" s="37" t="n"/>
      <c r="W62" s="37" t="n"/>
      <c r="X62" s="37" t="n"/>
      <c r="Y62" s="37" t="n"/>
      <c r="Z62" s="37" t="n"/>
      <c r="AA62" s="37" t="n"/>
      <c r="AB62" s="37" t="n"/>
      <c r="AC62" s="37" t="n"/>
      <c r="AD62" s="37" t="n"/>
      <c r="AE62" s="37" t="n"/>
      <c r="AF62" s="37" t="n"/>
      <c r="AG62" s="37" t="n"/>
      <c r="AH62" s="37" t="n"/>
      <c r="AI62" s="37" t="n"/>
      <c r="AJ62" s="37" t="n"/>
      <c r="AK62" s="37" t="n"/>
      <c r="AL62" s="37" t="n"/>
      <c r="AM62" s="37" t="n"/>
      <c r="AN62" s="37" t="n"/>
      <c r="AO62" s="37" t="n"/>
      <c r="AP62" s="37" t="n"/>
      <c r="AQ62" s="37" t="n"/>
      <c r="AR62" s="37" t="n"/>
      <c r="AS62" s="37" t="n"/>
      <c r="AT62" s="37" t="n"/>
      <c r="AU62" s="37" t="n"/>
      <c r="AV62" s="37" t="n"/>
      <c r="AW62" s="37" t="n"/>
      <c r="AX62" s="37" t="n"/>
      <c r="AY62" s="37" t="n"/>
      <c r="AZ62" s="37" t="n"/>
      <c r="BA62" s="37" t="n"/>
      <c r="BB62" s="37" t="n"/>
      <c r="BC62" s="37" t="n"/>
      <c r="BD62" s="37" t="n"/>
      <c r="BE62" s="37" t="n"/>
      <c r="BF62" s="37" t="n"/>
      <c r="BG62" s="37" t="n"/>
      <c r="BH62" s="37" t="n"/>
      <c r="BI62" s="37" t="n"/>
      <c r="BJ62" s="37" t="n"/>
      <c r="BK62" s="37" t="n"/>
      <c r="BL62" s="37" t="n"/>
      <c r="BM62" s="37" t="n"/>
      <c r="BN62" s="37" t="n"/>
      <c r="BO62" s="37" t="n"/>
      <c r="BP62" s="37" t="n"/>
      <c r="BQ62" s="37" t="n"/>
      <c r="BR62" s="37" t="n"/>
      <c r="BS62" s="37" t="n"/>
      <c r="BT62" s="37" t="n"/>
      <c r="BU62" s="37" t="n"/>
      <c r="BV62" s="37" t="n"/>
      <c r="BW62" s="37" t="n"/>
      <c r="BX62" s="37" t="n"/>
      <c r="BY62" s="37" t="n"/>
      <c r="BZ62" s="37" t="n"/>
      <c r="CA62" s="37" t="n"/>
      <c r="CB62" s="37" t="n"/>
      <c r="CC62" s="37" t="n"/>
      <c r="CD62" s="37" t="n"/>
      <c r="CE62" s="37" t="n"/>
      <c r="CF62" s="37" t="n"/>
      <c r="CG62" s="37" t="n"/>
      <c r="CH62" s="37" t="n"/>
      <c r="CI62" s="37" t="n"/>
      <c r="CJ62" s="3057" t="n"/>
      <c r="CK62" s="2891" t="n"/>
      <c r="CL62" s="2891" t="n"/>
      <c r="CM62" s="2891" t="n"/>
      <c r="CN62" s="2891" t="n"/>
      <c r="CO62" s="2891" t="n"/>
      <c r="CP62" s="2505" t="n"/>
      <c r="CQ62" s="15" t="n"/>
      <c r="CR62" s="3459">
        <f>CR60-SUM(CJ60,CB60,BT60,BK60,BC60,AU60,AL60,AD60,V60,P60,J60,D60)</f>
        <v/>
      </c>
      <c r="CS62" s="3460">
        <f>CS60-SUM(CK60,CC60,BU60,BL60,BD60,AV60,AM60,AE60,W60,Q60,K60,E60)</f>
        <v/>
      </c>
      <c r="CT62" s="2891" t="n"/>
      <c r="CU62" s="2891" t="n"/>
      <c r="CV62" s="3374" t="n"/>
      <c r="CW62" s="2891" t="n"/>
      <c r="CX62" s="15" t="n"/>
      <c r="CY62" s="1712" t="n"/>
      <c r="CZ62" s="2891" t="n"/>
      <c r="DA62" s="2891" t="n"/>
      <c r="DB62" s="2891" t="n"/>
      <c r="DC62" s="2891" t="n"/>
      <c r="DD62" s="2891" t="n">
        <v>0</v>
      </c>
      <c r="DE62" s="15" t="n"/>
      <c r="DF62" s="37" t="n"/>
      <c r="DG62" s="15" t="n"/>
      <c r="DH62" s="15" t="n"/>
      <c r="DI62" s="2953" t="n"/>
      <c r="DJ62" s="3041">
        <f>SUM(D62,J62,P62,V62,AD62,AL62,AU62,BC62,BK62,BT62,CB62,CJ62)-CR62</f>
        <v/>
      </c>
      <c r="DK62" s="3041">
        <f>SUM(E62,K62,Q62,W62,AE62,AM62,AV62,BD62,BL62,BU62,CC62,CK62)-CS62</f>
        <v/>
      </c>
      <c r="DL62" s="3041">
        <f>SUM(G62,M62,S62,AA62,AI62,AR62,AZ62,BH62,BQ62,BY62,CG62,CO62)-CW62</f>
        <v/>
      </c>
      <c r="DM62" s="3041">
        <f>SUM(D62,J62,P62,V62,AD62,AL62,AU62,BC62,,BN62,BV62,CD62,CL62)-CT62</f>
        <v/>
      </c>
      <c r="DN62" s="2298" t="n"/>
      <c r="DO62" s="2298" t="n"/>
      <c r="DP62" s="2298" t="n"/>
      <c r="DX62" s="2878">
        <f>(CS62-CZ62)*10^6</f>
        <v/>
      </c>
      <c r="DY62" s="2878">
        <f>(CT62-DC62)*10^6</f>
        <v/>
      </c>
      <c r="DZ62" s="2878">
        <f>(CW62-DD62)*10^6</f>
        <v/>
      </c>
      <c r="EF62" s="65" t="n"/>
      <c r="EG62" s="65" t="n"/>
      <c r="EH62" s="65" t="n"/>
      <c r="EI62" s="65" t="n"/>
      <c r="EJ62" s="65" t="n"/>
      <c r="EK62" s="65" t="n"/>
      <c r="EL62" s="65" t="n"/>
      <c r="EM62" s="65" t="n"/>
      <c r="EN62" s="65" t="n"/>
      <c r="EO62" s="65" t="n"/>
      <c r="EP62" s="65" t="n"/>
      <c r="EQ62" s="65" t="n"/>
      <c r="ER62" s="65" t="n"/>
      <c r="ES62" s="65" t="n"/>
      <c r="ET62" s="65" t="n"/>
      <c r="EU62" s="65" t="n"/>
      <c r="EV62" s="65" t="n"/>
      <c r="EW62" s="65" t="n"/>
      <c r="EX62" s="65" t="n"/>
      <c r="EY62" s="65" t="n"/>
      <c r="EZ62" s="65" t="n"/>
      <c r="FA62" s="65" t="n"/>
      <c r="FB62" s="65" t="n"/>
      <c r="FC62" s="65" t="n"/>
      <c r="FD62" s="65" t="n"/>
      <c r="FE62" s="65" t="n"/>
      <c r="FF62" s="65" t="n"/>
      <c r="FG62" s="65" t="n"/>
      <c r="FH62" s="65" t="n"/>
      <c r="FI62" s="65" t="n"/>
      <c r="FJ62" s="65" t="n"/>
      <c r="FK62" s="65" t="n"/>
      <c r="FL62" s="65" t="n"/>
      <c r="FM62" s="65" t="n"/>
      <c r="FN62" s="65" t="n"/>
      <c r="FO62" s="65" t="n"/>
      <c r="FP62" s="65" t="n"/>
      <c r="FQ62" s="65" t="n"/>
      <c r="FR62" s="65" t="n"/>
    </row>
    <row customFormat="1" customHeight="1" hidden="1" ht="15" r="63" s="8">
      <c r="A63" s="108" t="inlineStr">
        <is>
          <t>Marge Brute (hors transit)</t>
        </is>
      </c>
      <c r="B63" s="109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258" t="n"/>
      <c r="O63" s="19" t="n"/>
      <c r="P63" s="19" t="n"/>
      <c r="Q63" s="19" t="n"/>
      <c r="R63" s="19" t="n"/>
      <c r="S63" s="19" t="n"/>
      <c r="T63" s="258" t="n"/>
      <c r="U63" s="258" t="n"/>
      <c r="V63" s="258" t="n"/>
      <c r="W63" s="258" t="n"/>
      <c r="X63" s="258" t="n"/>
      <c r="Y63" s="258" t="n"/>
      <c r="Z63" s="258" t="n"/>
      <c r="AA63" s="258" t="n"/>
      <c r="AB63" s="258" t="n"/>
      <c r="AC63" s="258" t="n"/>
      <c r="AD63" s="258" t="n"/>
      <c r="AE63" s="258" t="n"/>
      <c r="AF63" s="258" t="n"/>
      <c r="AG63" s="258" t="n"/>
      <c r="AH63" s="258" t="n"/>
      <c r="AI63" s="258" t="n"/>
      <c r="AJ63" s="258" t="n"/>
      <c r="AK63" s="258" t="n"/>
      <c r="AL63" s="258" t="n"/>
      <c r="AM63" s="258" t="n"/>
      <c r="AN63" s="258" t="n"/>
      <c r="AO63" s="258" t="n"/>
      <c r="AP63" s="258" t="n"/>
      <c r="AQ63" s="258" t="n"/>
      <c r="AR63" s="258" t="n"/>
      <c r="AS63" s="258" t="n"/>
      <c r="AT63" s="258" t="n"/>
      <c r="AU63" s="258" t="n"/>
      <c r="AV63" s="258" t="n"/>
      <c r="AW63" s="258" t="n"/>
      <c r="AX63" s="258" t="n"/>
      <c r="AY63" s="258" t="n"/>
      <c r="AZ63" s="258" t="n"/>
      <c r="BA63" s="258" t="n"/>
      <c r="BB63" s="258" t="n"/>
      <c r="BC63" s="258" t="n"/>
      <c r="BD63" s="258" t="n"/>
      <c r="BE63" s="258" t="n"/>
      <c r="BF63" s="258" t="n"/>
      <c r="BG63" s="258" t="n"/>
      <c r="BH63" s="258" t="n"/>
      <c r="BI63" s="258" t="n"/>
      <c r="BJ63" s="258" t="n"/>
      <c r="BK63" s="258" t="n"/>
      <c r="BL63" s="258" t="n"/>
      <c r="BM63" s="258" t="n"/>
      <c r="BN63" s="258" t="n"/>
      <c r="BO63" s="258" t="n"/>
      <c r="BP63" s="258" t="n"/>
      <c r="BQ63" s="258" t="n"/>
      <c r="BR63" s="258" t="n"/>
      <c r="BS63" s="258" t="n"/>
      <c r="BT63" s="258" t="n"/>
      <c r="BU63" s="258" t="n"/>
      <c r="BV63" s="258" t="n"/>
      <c r="BW63" s="258" t="n"/>
      <c r="BX63" s="258" t="n"/>
      <c r="BY63" s="258" t="n"/>
      <c r="BZ63" s="258" t="n"/>
      <c r="CA63" s="258" t="n"/>
      <c r="CB63" s="258" t="n"/>
      <c r="CC63" s="258" t="n"/>
      <c r="CD63" s="258" t="n"/>
      <c r="CE63" s="258" t="n"/>
      <c r="CF63" s="258" t="n"/>
      <c r="CG63" s="258" t="n"/>
      <c r="CH63" s="258" t="n"/>
      <c r="CI63" s="258" t="n"/>
      <c r="CJ63" s="3461" t="n"/>
      <c r="CK63" s="3462" t="n"/>
      <c r="CL63" s="3462" t="n"/>
      <c r="CM63" s="3462" t="n"/>
      <c r="CN63" s="3462" t="n"/>
      <c r="CO63" s="3462" t="n"/>
      <c r="CP63" s="158" t="n"/>
      <c r="CQ63" s="199" t="n"/>
      <c r="CR63" s="3048" t="n"/>
      <c r="CS63" s="3462" t="n"/>
      <c r="CT63" s="3462" t="n"/>
      <c r="CU63" s="3462" t="n"/>
      <c r="CV63" s="3048" t="n"/>
      <c r="CW63" s="3462" t="n"/>
      <c r="CX63" s="193" t="n"/>
      <c r="CY63" s="1710" t="n"/>
      <c r="CZ63" s="3462" t="n"/>
      <c r="DA63" s="3462" t="n"/>
      <c r="DB63" s="3462" t="n"/>
      <c r="DC63" s="3462" t="n"/>
      <c r="DD63" s="3462" t="n"/>
      <c r="DE63" s="3462" t="n"/>
      <c r="DF63" s="3463" t="n"/>
      <c r="DG63" s="3462" t="n"/>
      <c r="DH63" s="3462" t="n"/>
      <c r="DI63" s="2953" t="n"/>
      <c r="DJ63" s="323" t="n"/>
      <c r="DK63" s="323" t="n"/>
      <c r="DL63" s="323" t="n"/>
      <c r="DM63" s="323" t="n"/>
      <c r="DN63" s="323" t="n"/>
      <c r="DO63" s="323" t="n"/>
      <c r="DP63" s="323" t="n"/>
      <c r="DX63" s="2878">
        <f>(CS63-CZ63)*10^6</f>
        <v/>
      </c>
      <c r="DY63" s="2878">
        <f>(CT63-DC63)*10^6</f>
        <v/>
      </c>
      <c r="DZ63" s="2878">
        <f>(CW63-DD63)*10^6</f>
        <v/>
      </c>
    </row>
    <row customHeight="1" hidden="1" ht="15" r="64" s="3">
      <c r="A64" s="547" t="inlineStr">
        <is>
          <t>% CA</t>
        </is>
      </c>
      <c r="B64" s="548" t="n"/>
      <c r="C64" s="15" t="n"/>
      <c r="W64" s="37" t="n"/>
      <c r="X64" s="37" t="n"/>
      <c r="Y64" s="37" t="n"/>
      <c r="Z64" s="37" t="n"/>
      <c r="AA64" s="37" t="n"/>
      <c r="AB64" s="37" t="n"/>
      <c r="AC64" s="37" t="n"/>
      <c r="AD64" s="37" t="n"/>
      <c r="AE64" s="37" t="n"/>
      <c r="AF64" s="37" t="n"/>
      <c r="AG64" s="37" t="n"/>
      <c r="AH64" s="37" t="n"/>
      <c r="AI64" s="37" t="n"/>
      <c r="AJ64" s="37" t="n"/>
      <c r="AK64" s="37" t="n"/>
      <c r="AL64" s="37" t="n"/>
      <c r="AM64" s="37" t="n"/>
      <c r="AN64" s="37" t="n"/>
      <c r="AO64" s="37" t="n"/>
      <c r="AP64" s="37" t="n"/>
      <c r="AQ64" s="37" t="n"/>
      <c r="AR64" s="37" t="n"/>
      <c r="AS64" s="37" t="n"/>
      <c r="AT64" s="37" t="n"/>
      <c r="AU64" s="37" t="n"/>
      <c r="AV64" s="37" t="n"/>
      <c r="AW64" s="37" t="n"/>
      <c r="AX64" s="37" t="n"/>
      <c r="AY64" s="37" t="n"/>
      <c r="AZ64" s="37" t="n"/>
      <c r="BA64" s="37" t="n"/>
      <c r="BB64" s="37" t="n"/>
      <c r="BC64" s="37" t="n"/>
      <c r="BD64" s="37" t="n"/>
      <c r="BE64" s="37" t="n"/>
      <c r="BF64" s="37" t="n"/>
      <c r="BG64" s="37" t="n"/>
      <c r="BH64" s="37" t="n"/>
      <c r="BI64" s="37" t="n"/>
      <c r="BJ64" s="37" t="n"/>
      <c r="BK64" s="37" t="n"/>
      <c r="BL64" s="37" t="n"/>
      <c r="BM64" s="37" t="n"/>
      <c r="BN64" s="37" t="n"/>
      <c r="BO64" s="37" t="n"/>
      <c r="BP64" s="37" t="n"/>
      <c r="BQ64" s="37" t="n"/>
      <c r="BR64" s="37" t="n"/>
      <c r="BS64" s="37" t="n"/>
      <c r="BT64" s="37" t="n"/>
      <c r="BU64" s="37" t="n"/>
      <c r="BV64" s="37" t="n"/>
      <c r="BW64" s="37" t="n"/>
      <c r="BX64" s="37" t="n"/>
      <c r="BY64" s="37" t="n"/>
      <c r="BZ64" s="37" t="n"/>
      <c r="CA64" s="37" t="n"/>
      <c r="CB64" s="37" t="n"/>
      <c r="CC64" s="37" t="n"/>
      <c r="CD64" s="37" t="n"/>
      <c r="CE64" s="37" t="n"/>
      <c r="CF64" s="37" t="n"/>
      <c r="CG64" s="37" t="n"/>
      <c r="CH64" s="37" t="n"/>
      <c r="CI64" s="37" t="n"/>
      <c r="CJ64" s="165" t="n"/>
      <c r="CK64" s="166" t="n"/>
      <c r="CL64" s="166" t="n"/>
      <c r="CM64" s="3464" t="n"/>
      <c r="CN64" s="3464" t="n"/>
      <c r="CO64" s="166" t="n"/>
      <c r="CP64" s="3465" t="n"/>
      <c r="CQ64" s="3464" t="n"/>
      <c r="CR64" s="3466" t="n"/>
      <c r="CS64" s="166" t="n"/>
      <c r="CT64" s="166" t="n"/>
      <c r="CU64" s="3464" t="n"/>
      <c r="CV64" s="3466" t="n"/>
      <c r="CW64" s="166" t="n"/>
      <c r="CX64" s="3467" t="n"/>
      <c r="CY64" s="1771" t="n"/>
      <c r="CZ64" s="3464" t="n"/>
      <c r="DA64" s="166" t="n"/>
      <c r="DB64" s="166" t="n"/>
      <c r="DC64" s="3464" t="n"/>
      <c r="DD64" s="3464" t="n"/>
      <c r="DE64" s="166" t="n"/>
      <c r="DF64" s="557" t="n"/>
      <c r="DG64" s="551" t="n"/>
      <c r="DH64" s="552" t="n"/>
      <c r="DI64" s="2953" t="n"/>
      <c r="DX64" s="2878">
        <f>(CS64-CZ64)*10^6</f>
        <v/>
      </c>
      <c r="DY64" s="2878">
        <f>(CT64-DC64)*10^6</f>
        <v/>
      </c>
      <c r="DZ64" s="2878">
        <f>(CW64-DD64)*10^6</f>
        <v/>
      </c>
      <c r="EF64" s="8" t="n"/>
      <c r="EG64" s="8" t="n"/>
      <c r="EH64" s="8" t="n"/>
      <c r="EI64" s="8" t="n"/>
      <c r="EJ64" s="8" t="n"/>
      <c r="EK64" s="8" t="n"/>
      <c r="EL64" s="8" t="n"/>
      <c r="EM64" s="8" t="n"/>
      <c r="EN64" s="8" t="n"/>
      <c r="EO64" s="8" t="n"/>
      <c r="EP64" s="8" t="n"/>
      <c r="EQ64" s="8" t="n"/>
      <c r="ER64" s="8" t="n"/>
      <c r="ES64" s="8" t="n"/>
      <c r="ET64" s="8" t="n"/>
      <c r="EU64" s="8" t="n"/>
      <c r="EV64" s="8" t="n"/>
      <c r="EW64" s="8" t="n"/>
      <c r="EX64" s="8" t="n"/>
      <c r="EY64" s="8" t="n"/>
      <c r="EZ64" s="8" t="n"/>
      <c r="FA64" s="8" t="n"/>
      <c r="FB64" s="8" t="n"/>
      <c r="FC64" s="8" t="n"/>
      <c r="FD64" s="8" t="n"/>
      <c r="FE64" s="8" t="n"/>
      <c r="FF64" s="8" t="n"/>
      <c r="FG64" s="8" t="n"/>
      <c r="FH64" s="8" t="n"/>
      <c r="FI64" s="8" t="n"/>
      <c r="FJ64" s="8" t="n"/>
      <c r="FK64" s="8" t="n"/>
      <c r="FL64" s="8" t="n"/>
      <c r="FM64" s="8" t="n"/>
      <c r="FN64" s="8" t="n"/>
      <c r="FO64" s="8" t="n"/>
      <c r="FP64" s="8" t="n"/>
      <c r="FQ64" s="8" t="n"/>
      <c r="FR64" s="8" t="n"/>
    </row>
    <row customFormat="1" customHeight="1" hidden="1" ht="12" r="65" s="2891">
      <c r="A65" s="3468" t="n"/>
      <c r="B65" s="3468" t="n"/>
      <c r="N65" s="37" t="n"/>
      <c r="T65" s="37" t="n"/>
      <c r="U65" s="37" t="n"/>
      <c r="V65" s="37" t="n"/>
      <c r="W65" s="37" t="n"/>
      <c r="X65" s="37" t="n"/>
      <c r="Y65" s="37" t="n"/>
      <c r="Z65" s="37" t="n"/>
      <c r="AA65" s="37" t="n"/>
      <c r="AB65" s="37" t="n"/>
      <c r="AC65" s="37" t="n"/>
      <c r="AD65" s="37" t="n"/>
      <c r="AE65" s="37" t="n"/>
      <c r="AF65" s="37" t="n"/>
      <c r="AG65" s="37" t="n"/>
      <c r="AH65" s="37" t="n"/>
      <c r="AI65" s="37" t="n"/>
      <c r="AJ65" s="37" t="n"/>
      <c r="AK65" s="37" t="n"/>
      <c r="AL65" s="37" t="n"/>
      <c r="AM65" s="37" t="n"/>
      <c r="AN65" s="37" t="n"/>
      <c r="AO65" s="37" t="n"/>
      <c r="AP65" s="37" t="n"/>
      <c r="AQ65" s="37" t="n"/>
      <c r="AR65" s="37" t="n"/>
      <c r="AS65" s="37" t="n"/>
      <c r="AT65" s="37" t="n"/>
      <c r="AU65" s="37" t="n"/>
      <c r="AV65" s="37" t="n"/>
      <c r="AW65" s="37" t="n"/>
      <c r="AX65" s="37" t="n"/>
      <c r="AY65" s="37" t="n"/>
      <c r="AZ65" s="37" t="n"/>
      <c r="BA65" s="37" t="n"/>
      <c r="BB65" s="37" t="n"/>
      <c r="BC65" s="37" t="n"/>
      <c r="BD65" s="37" t="n"/>
      <c r="BE65" s="37" t="n"/>
      <c r="BF65" s="37" t="n"/>
      <c r="BG65" s="37" t="n"/>
      <c r="BH65" s="37" t="n"/>
      <c r="BI65" s="37" t="n"/>
      <c r="BJ65" s="37" t="n"/>
      <c r="BK65" s="37" t="n"/>
      <c r="BL65" s="37" t="n"/>
      <c r="BM65" s="37" t="n"/>
      <c r="BN65" s="37" t="n"/>
      <c r="BO65" s="37" t="n"/>
      <c r="BP65" s="37" t="n"/>
      <c r="BQ65" s="37" t="n"/>
      <c r="BR65" s="37" t="n"/>
      <c r="BS65" s="37" t="n"/>
      <c r="BT65" s="37" t="n"/>
      <c r="BU65" s="37" t="n"/>
      <c r="BV65" s="37" t="n"/>
      <c r="BW65" s="37" t="n"/>
      <c r="BX65" s="37" t="n"/>
      <c r="BY65" s="37" t="n"/>
      <c r="BZ65" s="37" t="n"/>
      <c r="CA65" s="37" t="n"/>
      <c r="CB65" s="37" t="n"/>
      <c r="CC65" s="37" t="n"/>
      <c r="CD65" s="37" t="n"/>
      <c r="CE65" s="37" t="n"/>
      <c r="CF65" s="37" t="n"/>
      <c r="CG65" s="37" t="n"/>
      <c r="CH65" s="37" t="n"/>
      <c r="CI65" s="37" t="n"/>
      <c r="CR65" s="3469" t="n"/>
      <c r="CV65" s="3374" t="n"/>
      <c r="CY65" s="2891" t="n"/>
      <c r="DF65" s="2891" t="n"/>
      <c r="DG65" s="2891" t="n"/>
      <c r="DH65" s="2891" t="n"/>
      <c r="DI65" s="2953" t="n"/>
      <c r="DJ65" s="323" t="n"/>
      <c r="DK65" s="323" t="n"/>
      <c r="DL65" s="323" t="n"/>
      <c r="DM65" s="323" t="n"/>
      <c r="DN65" s="323" t="n"/>
      <c r="DO65" s="323" t="n"/>
      <c r="DP65" s="323" t="n"/>
      <c r="DX65" s="2878">
        <f>(CS65-CZ65)*10^6</f>
        <v/>
      </c>
      <c r="DY65" s="2878">
        <f>(CT65-DC65)*10^6</f>
        <v/>
      </c>
      <c r="DZ65" s="2878">
        <f>(CW65-DD65)*10^6</f>
        <v/>
      </c>
      <c r="EF65" s="8" t="n"/>
      <c r="EG65" s="8" t="n"/>
      <c r="EH65" s="8" t="n"/>
      <c r="EI65" s="8" t="n"/>
      <c r="EJ65" s="8" t="n"/>
      <c r="EK65" s="8" t="n"/>
      <c r="EL65" s="8" t="n"/>
      <c r="EM65" s="8" t="n"/>
      <c r="EN65" s="8" t="n"/>
      <c r="EO65" s="8" t="n"/>
      <c r="EP65" s="8" t="n"/>
      <c r="EQ65" s="8" t="n"/>
      <c r="ER65" s="8" t="n"/>
      <c r="ES65" s="8" t="n"/>
      <c r="ET65" s="8" t="n"/>
      <c r="EU65" s="8" t="n"/>
      <c r="EV65" s="8" t="n"/>
      <c r="EW65" s="8" t="n"/>
      <c r="EX65" s="8" t="n"/>
      <c r="EY65" s="8" t="n"/>
      <c r="EZ65" s="8" t="n"/>
      <c r="FA65" s="8" t="n"/>
      <c r="FB65" s="8" t="n"/>
      <c r="FC65" s="8" t="n"/>
      <c r="FD65" s="8" t="n"/>
      <c r="FE65" s="8" t="n"/>
      <c r="FF65" s="8" t="n"/>
      <c r="FG65" s="8" t="n"/>
      <c r="FH65" s="8" t="n"/>
      <c r="FI65" s="8" t="n"/>
      <c r="FJ65" s="8" t="n"/>
      <c r="FK65" s="8" t="n"/>
      <c r="FL65" s="8" t="n"/>
      <c r="FM65" s="8" t="n"/>
      <c r="FN65" s="8" t="n"/>
      <c r="FO65" s="8" t="n"/>
      <c r="FP65" s="8" t="n"/>
      <c r="FQ65" s="8" t="n"/>
      <c r="FR65" s="8" t="n"/>
    </row>
    <row customFormat="1" customHeight="1" hidden="1" ht="18" outlineLevel="1" r="66" s="2974">
      <c r="B66" s="3470" t="inlineStr">
        <is>
          <t>Charges d'interco</t>
        </is>
      </c>
      <c r="N66" s="37" t="n"/>
      <c r="T66" s="37" t="n"/>
      <c r="U66" s="37" t="n"/>
      <c r="V66" s="37" t="n"/>
      <c r="W66" s="37" t="n"/>
      <c r="X66" s="37" t="n"/>
      <c r="Y66" s="37" t="n"/>
      <c r="Z66" s="37" t="n"/>
      <c r="AA66" s="37" t="n"/>
      <c r="AB66" s="37" t="n"/>
      <c r="AC66" s="37" t="n"/>
      <c r="AD66" s="37" t="n"/>
      <c r="AE66" s="37" t="n"/>
      <c r="AF66" s="37" t="n"/>
      <c r="AG66" s="37" t="n"/>
      <c r="AH66" s="37" t="n"/>
      <c r="AI66" s="37" t="n"/>
      <c r="AJ66" s="37" t="n"/>
      <c r="AK66" s="37" t="n"/>
      <c r="AL66" s="37" t="n"/>
      <c r="AM66" s="37" t="n"/>
      <c r="AN66" s="37" t="n"/>
      <c r="AO66" s="37" t="n"/>
      <c r="AP66" s="37" t="n"/>
      <c r="AQ66" s="37" t="n"/>
      <c r="AR66" s="37" t="n"/>
      <c r="AS66" s="37" t="n"/>
      <c r="AT66" s="37" t="n"/>
      <c r="AU66" s="37" t="n"/>
      <c r="AV66" s="37" t="n"/>
      <c r="AW66" s="37" t="n"/>
      <c r="AX66" s="37" t="n"/>
      <c r="AY66" s="37" t="n"/>
      <c r="AZ66" s="37" t="n"/>
      <c r="BA66" s="37" t="n"/>
      <c r="BB66" s="37" t="n"/>
      <c r="BC66" s="37" t="n"/>
      <c r="BD66" s="37" t="n"/>
      <c r="BE66" s="37" t="n"/>
      <c r="BF66" s="37" t="n"/>
      <c r="BG66" s="37" t="n"/>
      <c r="BH66" s="37" t="n"/>
      <c r="BI66" s="37" t="n"/>
      <c r="BJ66" s="37" t="n"/>
      <c r="BK66" s="37" t="n"/>
      <c r="BL66" s="37" t="n"/>
      <c r="BM66" s="37" t="n"/>
      <c r="BN66" s="37" t="n"/>
      <c r="BO66" s="37" t="n"/>
      <c r="BP66" s="37" t="n"/>
      <c r="BQ66" s="37" t="n"/>
      <c r="BR66" s="37" t="n"/>
      <c r="BS66" s="37" t="n"/>
      <c r="BT66" s="37" t="n"/>
      <c r="BU66" s="37" t="n"/>
      <c r="BV66" s="37" t="n"/>
      <c r="BW66" s="37" t="n"/>
      <c r="BX66" s="37" t="n"/>
      <c r="BY66" s="37" t="n"/>
      <c r="BZ66" s="37" t="n"/>
      <c r="CA66" s="37" t="n"/>
      <c r="CB66" s="37" t="n"/>
      <c r="CC66" s="37" t="n"/>
      <c r="CD66" s="37" t="n"/>
      <c r="CE66" s="37" t="n"/>
      <c r="CF66" s="37" t="n"/>
      <c r="CG66" s="37" t="n"/>
      <c r="CH66" s="37" t="n"/>
      <c r="CI66" s="37" t="n"/>
      <c r="CJ66" s="3471" t="n"/>
      <c r="CK66" s="35" t="n"/>
      <c r="CL66" s="35" t="n"/>
      <c r="CM66" s="2891" t="n"/>
      <c r="CN66" s="2891" t="n"/>
      <c r="CO66" s="2891" t="n"/>
      <c r="CP66" s="223" t="n"/>
      <c r="CQ66" s="223" t="n"/>
      <c r="CR66" s="3472" t="n"/>
      <c r="CS66" s="2891" t="n"/>
      <c r="CT66" s="2891" t="n"/>
      <c r="CU66" s="3473" t="n"/>
      <c r="CV66" s="3474" t="n"/>
      <c r="CW66" s="2891" t="n"/>
      <c r="CX66" s="37" t="n"/>
      <c r="CZ66" s="2891" t="n"/>
      <c r="DA66" s="2891" t="n"/>
      <c r="DB66" s="2891" t="n"/>
      <c r="DC66" s="2891" t="n"/>
      <c r="DD66" s="2891" t="n"/>
      <c r="DF66" s="37" t="n"/>
      <c r="DI66" s="2953" t="n"/>
      <c r="DJ66" s="323" t="n"/>
      <c r="DK66" s="323" t="n"/>
      <c r="DL66" s="323" t="n"/>
      <c r="DM66" s="323" t="n"/>
      <c r="DN66" s="323" t="n"/>
      <c r="DO66" s="323" t="n"/>
      <c r="DP66" s="323" t="n"/>
      <c r="DX66" s="2878">
        <f>(CS66-CZ66)*10^6</f>
        <v/>
      </c>
      <c r="DY66" s="2878">
        <f>(CT66-DC66)*10^6</f>
        <v/>
      </c>
      <c r="DZ66" s="2878">
        <f>(CW66-DD66)*10^6</f>
        <v/>
      </c>
      <c r="EF66" s="8" t="n"/>
      <c r="EG66" s="8" t="n"/>
      <c r="EH66" s="8" t="n"/>
      <c r="EI66" s="8" t="n"/>
      <c r="EJ66" s="8" t="n"/>
      <c r="EK66" s="8" t="n"/>
      <c r="EL66" s="8" t="n"/>
      <c r="EM66" s="8" t="n"/>
      <c r="EN66" s="8" t="n"/>
      <c r="EO66" s="8" t="n"/>
      <c r="EP66" s="8" t="n"/>
      <c r="EQ66" s="8" t="n"/>
      <c r="ER66" s="8" t="n"/>
      <c r="ES66" s="8" t="n"/>
      <c r="ET66" s="8" t="n"/>
      <c r="EU66" s="8" t="n"/>
      <c r="EV66" s="8" t="n"/>
      <c r="EW66" s="8" t="n"/>
      <c r="EX66" s="8" t="n"/>
      <c r="EY66" s="8" t="n"/>
      <c r="EZ66" s="8" t="n"/>
      <c r="FA66" s="8" t="n"/>
      <c r="FB66" s="8" t="n"/>
      <c r="FC66" s="8" t="n"/>
      <c r="FD66" s="8" t="n"/>
      <c r="FE66" s="8" t="n"/>
      <c r="FF66" s="8" t="n"/>
      <c r="FG66" s="8" t="n"/>
      <c r="FH66" s="8" t="n"/>
      <c r="FI66" s="8" t="n"/>
      <c r="FJ66" s="8" t="n"/>
      <c r="FK66" s="8" t="n"/>
      <c r="FL66" s="8" t="n"/>
      <c r="FM66" s="8" t="n"/>
      <c r="FN66" s="8" t="n"/>
      <c r="FO66" s="8" t="n"/>
      <c r="FP66" s="8" t="n"/>
      <c r="FQ66" s="8" t="n"/>
      <c r="FR66" s="8" t="n"/>
    </row>
    <row customFormat="1" customHeight="1" hidden="1" ht="18" outlineLevel="1" r="67" s="2974">
      <c r="B67" s="3470" t="n"/>
      <c r="K67" s="2975" t="n"/>
      <c r="N67" s="37" t="n"/>
      <c r="T67" s="37" t="n"/>
      <c r="U67" s="37" t="n"/>
      <c r="V67" s="37" t="n"/>
      <c r="W67" s="37" t="n"/>
      <c r="X67" s="37" t="n"/>
      <c r="Y67" s="37" t="n"/>
      <c r="Z67" s="37" t="n"/>
      <c r="AA67" s="37" t="n"/>
      <c r="AB67" s="37" t="n"/>
      <c r="AC67" s="37" t="n"/>
      <c r="AD67" s="37" t="n"/>
      <c r="AE67" s="37" t="n"/>
      <c r="AF67" s="37" t="n"/>
      <c r="AG67" s="37" t="n"/>
      <c r="AH67" s="37" t="n"/>
      <c r="AI67" s="37" t="n"/>
      <c r="AJ67" s="37" t="n"/>
      <c r="AK67" s="37" t="n"/>
      <c r="AL67" s="37" t="n"/>
      <c r="AM67" s="37" t="n"/>
      <c r="AN67" s="37" t="n"/>
      <c r="AO67" s="37" t="n"/>
      <c r="AP67" s="37" t="n"/>
      <c r="AQ67" s="37" t="n"/>
      <c r="AR67" s="37" t="n"/>
      <c r="AS67" s="37" t="n"/>
      <c r="AT67" s="37" t="n"/>
      <c r="AU67" s="37" t="n"/>
      <c r="AV67" s="37" t="n"/>
      <c r="AW67" s="37" t="n"/>
      <c r="AX67" s="37" t="n"/>
      <c r="AY67" s="37" t="n"/>
      <c r="AZ67" s="37" t="n"/>
      <c r="BA67" s="37" t="n"/>
      <c r="BB67" s="37" t="n"/>
      <c r="BC67" s="37" t="n"/>
      <c r="BD67" s="37" t="n"/>
      <c r="BE67" s="37" t="n"/>
      <c r="BF67" s="37" t="n"/>
      <c r="BG67" s="37" t="n"/>
      <c r="BH67" s="37" t="n"/>
      <c r="BI67" s="37" t="n"/>
      <c r="BJ67" s="37" t="n"/>
      <c r="BK67" s="37" t="n"/>
      <c r="BL67" s="37" t="n"/>
      <c r="BM67" s="37" t="n"/>
      <c r="BN67" s="37" t="n"/>
      <c r="BO67" s="37" t="n"/>
      <c r="BP67" s="37" t="n"/>
      <c r="BQ67" s="37" t="n"/>
      <c r="BR67" s="37" t="n"/>
      <c r="BS67" s="37" t="n"/>
      <c r="BT67" s="37" t="n"/>
      <c r="BU67" s="37" t="n"/>
      <c r="BV67" s="37" t="n"/>
      <c r="BW67" s="37" t="n"/>
      <c r="BX67" s="37" t="n"/>
      <c r="BY67" s="37" t="n"/>
      <c r="BZ67" s="37" t="n"/>
      <c r="CA67" s="37" t="n"/>
      <c r="CB67" s="37" t="n"/>
      <c r="CC67" s="37" t="n"/>
      <c r="CD67" s="37" t="n"/>
      <c r="CE67" s="37" t="n"/>
      <c r="CF67" s="37" t="n"/>
      <c r="CG67" s="37" t="n"/>
      <c r="CH67" s="37" t="n"/>
      <c r="CI67" s="37" t="n"/>
      <c r="CJ67" s="35" t="n"/>
      <c r="CK67" s="2891" t="n"/>
      <c r="CL67" s="2891" t="n"/>
      <c r="CM67" s="2891" t="n"/>
      <c r="CN67" s="2891" t="n"/>
      <c r="CO67" s="2891" t="n"/>
      <c r="CP67" s="223" t="n"/>
      <c r="CQ67" s="223" t="n"/>
      <c r="CR67" s="3374" t="n"/>
      <c r="CS67" s="2891" t="n"/>
      <c r="CT67" s="2891" t="n"/>
      <c r="CU67" s="3473" t="n"/>
      <c r="CV67" s="3474" t="n"/>
      <c r="CW67" s="2891" t="n"/>
      <c r="CX67" s="37" t="n"/>
      <c r="CZ67" s="2891" t="n"/>
      <c r="DA67" s="2891" t="n"/>
      <c r="DB67" s="2891" t="n"/>
      <c r="DC67" s="2891" t="n"/>
      <c r="DD67" s="2891" t="n"/>
      <c r="DF67" s="37" t="n"/>
      <c r="DI67" s="2953" t="n"/>
      <c r="DJ67" s="323" t="n"/>
      <c r="DK67" s="323" t="n"/>
      <c r="DL67" s="323" t="n"/>
      <c r="DM67" s="323" t="n"/>
      <c r="DN67" s="323" t="n"/>
      <c r="DO67" s="323" t="n"/>
      <c r="DP67" s="323" t="n"/>
      <c r="DX67" s="2878">
        <f>(CS67-CZ67)*10^6</f>
        <v/>
      </c>
      <c r="DY67" s="2878">
        <f>(CT67-DC67)*10^6</f>
        <v/>
      </c>
      <c r="DZ67" s="2878">
        <f>(CW67-DD67)*10^6</f>
        <v/>
      </c>
      <c r="EF67" s="8" t="n"/>
      <c r="EG67" s="8" t="n"/>
      <c r="EH67" s="8" t="n"/>
      <c r="EI67" s="8" t="n"/>
      <c r="EJ67" s="8" t="n"/>
      <c r="EK67" s="8" t="n"/>
      <c r="EL67" s="8" t="n"/>
      <c r="EM67" s="8" t="n"/>
      <c r="EN67" s="8" t="n"/>
      <c r="EO67" s="8" t="n"/>
      <c r="EP67" s="8" t="n"/>
      <c r="EQ67" s="8" t="n"/>
      <c r="ER67" s="8" t="n"/>
      <c r="ES67" s="8" t="n"/>
      <c r="ET67" s="8" t="n"/>
      <c r="EU67" s="8" t="n"/>
      <c r="EV67" s="8" t="n"/>
      <c r="EW67" s="8" t="n"/>
      <c r="EX67" s="8" t="n"/>
      <c r="EY67" s="8" t="n"/>
      <c r="EZ67" s="8" t="n"/>
      <c r="FA67" s="8" t="n"/>
      <c r="FB67" s="8" t="n"/>
      <c r="FC67" s="8" t="n"/>
      <c r="FD67" s="8" t="n"/>
      <c r="FE67" s="8" t="n"/>
      <c r="FF67" s="8" t="n"/>
      <c r="FG67" s="8" t="n"/>
      <c r="FH67" s="8" t="n"/>
      <c r="FI67" s="8" t="n"/>
      <c r="FJ67" s="8" t="n"/>
      <c r="FK67" s="8" t="n"/>
      <c r="FL67" s="8" t="n"/>
      <c r="FM67" s="8" t="n"/>
      <c r="FN67" s="8" t="n"/>
      <c r="FO67" s="8" t="n"/>
      <c r="FP67" s="8" t="n"/>
      <c r="FQ67" s="8" t="n"/>
      <c r="FR67" s="8" t="n"/>
    </row>
    <row customFormat="1" customHeight="1" hidden="1" ht="12.75" outlineLevel="1" r="68" s="191">
      <c r="B68" s="786" t="inlineStr">
        <is>
          <t>Revenu net</t>
        </is>
      </c>
      <c r="C68" s="53" t="n"/>
      <c r="D68" s="53" t="n"/>
      <c r="E68" s="53" t="n"/>
      <c r="F68" s="53" t="n"/>
      <c r="G68" s="53" t="n"/>
      <c r="H68" s="53" t="n"/>
      <c r="I68" s="53" t="n"/>
      <c r="J68" s="53" t="n"/>
      <c r="K68" s="2975" t="n"/>
      <c r="L68" s="53" t="n"/>
      <c r="M68" s="53" t="n"/>
      <c r="N68" s="436" t="n"/>
      <c r="O68" s="53" t="n"/>
      <c r="P68" s="53" t="n"/>
      <c r="Q68" s="53" t="n"/>
      <c r="R68" s="53" t="n"/>
      <c r="S68" s="53" t="n"/>
      <c r="T68" s="436" t="n"/>
      <c r="U68" s="436" t="n"/>
      <c r="V68" s="436" t="n"/>
      <c r="W68" s="436" t="n"/>
      <c r="X68" s="436" t="n"/>
      <c r="Y68" s="436" t="n"/>
      <c r="Z68" s="436" t="n"/>
      <c r="AA68" s="436" t="n"/>
      <c r="AB68" s="436" t="n"/>
      <c r="AC68" s="436" t="n"/>
      <c r="AD68" s="436" t="n"/>
      <c r="AE68" s="436" t="n"/>
      <c r="AF68" s="436" t="n"/>
      <c r="AG68" s="436" t="n"/>
      <c r="AH68" s="436" t="n"/>
      <c r="AI68" s="436" t="n"/>
      <c r="AJ68" s="436" t="n"/>
      <c r="AK68" s="436" t="n"/>
      <c r="AL68" s="436" t="n"/>
      <c r="AM68" s="436" t="n"/>
      <c r="AN68" s="436" t="n"/>
      <c r="AO68" s="436" t="n"/>
      <c r="AP68" s="436" t="n"/>
      <c r="AQ68" s="436" t="n"/>
      <c r="AR68" s="436" t="n"/>
      <c r="AS68" s="436" t="n"/>
      <c r="AT68" s="436" t="n"/>
      <c r="AU68" s="436" t="n"/>
      <c r="AV68" s="436" t="n"/>
      <c r="AW68" s="436" t="n"/>
      <c r="AX68" s="436" t="n"/>
      <c r="AY68" s="436" t="n"/>
      <c r="AZ68" s="436" t="n"/>
      <c r="BA68" s="436" t="n"/>
      <c r="BB68" s="436" t="n"/>
      <c r="BC68" s="436" t="n"/>
      <c r="BD68" s="436" t="n"/>
      <c r="BE68" s="436" t="n"/>
      <c r="BF68" s="436" t="n"/>
      <c r="BG68" s="436" t="n"/>
      <c r="BH68" s="436" t="n"/>
      <c r="BI68" s="436" t="n"/>
      <c r="BJ68" s="436" t="n"/>
      <c r="BK68" s="436" t="n"/>
      <c r="BL68" s="436" t="n"/>
      <c r="BM68" s="436" t="n"/>
      <c r="BN68" s="436" t="n"/>
      <c r="BO68" s="436" t="n"/>
      <c r="BP68" s="436" t="n"/>
      <c r="BQ68" s="436" t="n"/>
      <c r="BR68" s="436" t="n"/>
      <c r="BS68" s="436" t="n"/>
      <c r="BT68" s="436" t="n"/>
      <c r="BU68" s="436" t="n"/>
      <c r="BV68" s="436" t="n"/>
      <c r="BW68" s="436" t="n"/>
      <c r="BX68" s="436" t="n"/>
      <c r="BY68" s="436" t="n"/>
      <c r="BZ68" s="436" t="n"/>
      <c r="CA68" s="436" t="n"/>
      <c r="CB68" s="436" t="n"/>
      <c r="CC68" s="436" t="n"/>
      <c r="CD68" s="436" t="n"/>
      <c r="CE68" s="436" t="n"/>
      <c r="CF68" s="436" t="n"/>
      <c r="CG68" s="436" t="n"/>
      <c r="CH68" s="436" t="n"/>
      <c r="CI68" s="436" t="n"/>
      <c r="CJ68" s="787" t="n"/>
      <c r="CK68" s="53" t="n"/>
      <c r="CL68" s="53" t="n"/>
      <c r="CM68" s="53" t="n"/>
      <c r="CN68" s="53" t="n"/>
      <c r="CO68" s="53" t="n"/>
      <c r="CP68" s="53" t="n"/>
      <c r="CQ68" s="53" t="n"/>
      <c r="CR68" s="3475" t="n"/>
      <c r="CS68" s="2887" t="n"/>
      <c r="CT68" s="2887" t="n"/>
      <c r="CU68" s="2887" t="n"/>
      <c r="CV68" s="3475" t="n"/>
      <c r="CW68" s="2887" t="n"/>
      <c r="CX68" s="436" t="n"/>
      <c r="CY68" s="53" t="n"/>
      <c r="CZ68" s="2887" t="n"/>
      <c r="DA68" s="2887" t="n"/>
      <c r="DB68" s="2887" t="n"/>
      <c r="DC68" s="2887" t="n"/>
      <c r="DD68" s="2887" t="n"/>
      <c r="DE68" s="53" t="n"/>
      <c r="DF68" s="436" t="n"/>
      <c r="DG68" s="53" t="n"/>
      <c r="DH68" s="53" t="n"/>
      <c r="DI68" s="2953" t="n"/>
      <c r="DJ68" s="323" t="n"/>
      <c r="DK68" s="323" t="n"/>
      <c r="DL68" s="323" t="n"/>
      <c r="DM68" s="323" t="n"/>
      <c r="DN68" s="323" t="n"/>
      <c r="DO68" s="323" t="n"/>
      <c r="DP68" s="323" t="n"/>
      <c r="DX68" s="2878">
        <f>(CS68-CZ68)*10^6</f>
        <v/>
      </c>
      <c r="DY68" s="2878">
        <f>(CT68-DC68)*10^6</f>
        <v/>
      </c>
      <c r="DZ68" s="2878">
        <f>(CW68-DD68)*10^6</f>
        <v/>
      </c>
    </row>
    <row customHeight="1" hidden="1" ht="12.75" outlineLevel="1" r="69" s="3">
      <c r="B69" s="61" t="n"/>
      <c r="C69" s="15" t="n"/>
      <c r="N69" s="37" t="n"/>
      <c r="T69" s="37" t="n"/>
      <c r="U69" s="37" t="n"/>
      <c r="V69" s="37" t="n"/>
      <c r="W69" s="37" t="n"/>
      <c r="X69" s="37" t="n"/>
      <c r="Y69" s="37" t="n"/>
      <c r="Z69" s="37" t="n"/>
      <c r="AA69" s="37" t="n"/>
      <c r="AB69" s="37" t="n"/>
      <c r="AC69" s="37" t="n"/>
      <c r="AD69" s="37" t="n"/>
      <c r="AE69" s="37" t="n"/>
      <c r="AF69" s="37" t="n"/>
      <c r="AG69" s="37" t="n"/>
      <c r="AH69" s="37" t="n"/>
      <c r="AI69" s="37" t="n"/>
      <c r="AJ69" s="37" t="n"/>
      <c r="AK69" s="37" t="n"/>
      <c r="AL69" s="37" t="n"/>
      <c r="AM69" s="37" t="n"/>
      <c r="AN69" s="37" t="n"/>
      <c r="AO69" s="37" t="n"/>
      <c r="AP69" s="37" t="n"/>
      <c r="AQ69" s="37" t="n"/>
      <c r="AR69" s="37" t="n"/>
      <c r="AS69" s="37" t="n"/>
      <c r="AT69" s="37" t="n"/>
      <c r="AU69" s="37" t="n"/>
      <c r="AV69" s="37" t="n"/>
      <c r="AW69" s="37" t="n"/>
      <c r="AX69" s="37" t="n"/>
      <c r="AY69" s="37" t="n"/>
      <c r="AZ69" s="37" t="n"/>
      <c r="BA69" s="37" t="n"/>
      <c r="BB69" s="37" t="n"/>
      <c r="BC69" s="37" t="n"/>
      <c r="BD69" s="37" t="n"/>
      <c r="BE69" s="37" t="n"/>
      <c r="BF69" s="37" t="n"/>
      <c r="BG69" s="37" t="n"/>
      <c r="BH69" s="37" t="n"/>
      <c r="BI69" s="37" t="n"/>
      <c r="BJ69" s="37" t="n"/>
      <c r="BK69" s="37" t="n"/>
      <c r="BL69" s="37" t="n"/>
      <c r="BM69" s="37" t="n"/>
      <c r="BN69" s="37" t="n"/>
      <c r="BO69" s="37" t="n"/>
      <c r="BP69" s="37" t="n"/>
      <c r="BQ69" s="37" t="n"/>
      <c r="BR69" s="37" t="n"/>
      <c r="BS69" s="37" t="n"/>
      <c r="BT69" s="37" t="n"/>
      <c r="BU69" s="37" t="n"/>
      <c r="BV69" s="37" t="n"/>
      <c r="BW69" s="37" t="n"/>
      <c r="BX69" s="37" t="n"/>
      <c r="BY69" s="37" t="n"/>
      <c r="BZ69" s="37" t="n"/>
      <c r="CA69" s="37" t="n"/>
      <c r="CB69" s="37" t="n"/>
      <c r="CC69" s="37" t="n"/>
      <c r="CD69" s="37" t="n"/>
      <c r="CE69" s="37" t="n"/>
      <c r="CF69" s="37" t="n"/>
      <c r="CG69" s="37" t="n"/>
      <c r="CH69" s="37" t="n"/>
      <c r="CI69" s="37" t="n"/>
      <c r="CJ69" s="751" t="n"/>
      <c r="CK69" s="15" t="n"/>
      <c r="CL69" s="15" t="n"/>
      <c r="CM69" s="15" t="n"/>
      <c r="CN69" s="15" t="n"/>
      <c r="CO69" s="15" t="n"/>
      <c r="CP69" s="15" t="n"/>
      <c r="CQ69" s="15" t="n"/>
      <c r="CR69" s="3374" t="n"/>
      <c r="CS69" s="2891" t="n"/>
      <c r="CT69" s="2891" t="n"/>
      <c r="CU69" s="2891" t="n"/>
      <c r="CV69" s="3374" t="n"/>
      <c r="CW69" s="2891" t="n"/>
      <c r="CX69" s="37" t="n"/>
      <c r="CY69" s="15" t="n"/>
      <c r="CZ69" s="2891" t="n"/>
      <c r="DA69" s="2891" t="n"/>
      <c r="DB69" s="2891" t="n"/>
      <c r="DC69" s="2891" t="n"/>
      <c r="DD69" s="2891" t="n"/>
      <c r="DE69" s="15" t="n"/>
      <c r="DF69" s="37" t="n"/>
      <c r="DG69" s="15" t="n"/>
      <c r="DH69" s="15" t="n"/>
      <c r="DI69" s="2953" t="n"/>
      <c r="DX69" s="2878">
        <f>(CS69-CZ69)*10^6</f>
        <v/>
      </c>
      <c r="DY69" s="2878">
        <f>(CT69-DC69)*10^6</f>
        <v/>
      </c>
      <c r="DZ69" s="2878">
        <f>(CW69-DD69)*10^6</f>
        <v/>
      </c>
      <c r="EF69" s="8" t="n"/>
      <c r="EG69" s="8" t="n"/>
      <c r="EH69" s="8" t="n"/>
      <c r="EI69" s="8" t="n"/>
      <c r="EJ69" s="8" t="n"/>
      <c r="EK69" s="8" t="n"/>
      <c r="EL69" s="8" t="n"/>
      <c r="EM69" s="8" t="n"/>
      <c r="EN69" s="8" t="n"/>
      <c r="EO69" s="8" t="n"/>
      <c r="EP69" s="8" t="n"/>
      <c r="EQ69" s="8" t="n"/>
      <c r="ER69" s="8" t="n"/>
      <c r="ES69" s="8" t="n"/>
      <c r="ET69" s="8" t="n"/>
      <c r="EU69" s="8" t="n"/>
      <c r="EV69" s="8" t="n"/>
      <c r="EW69" s="8" t="n"/>
      <c r="EX69" s="8" t="n"/>
      <c r="EY69" s="8" t="n"/>
      <c r="EZ69" s="8" t="n"/>
      <c r="FA69" s="8" t="n"/>
      <c r="FB69" s="8" t="n"/>
      <c r="FC69" s="8" t="n"/>
      <c r="FD69" s="8" t="n"/>
      <c r="FE69" s="8" t="n"/>
      <c r="FF69" s="8" t="n"/>
      <c r="FG69" s="8" t="n"/>
      <c r="FH69" s="8" t="n"/>
      <c r="FI69" s="8" t="n"/>
      <c r="FJ69" s="8" t="n"/>
      <c r="FK69" s="8" t="n"/>
      <c r="FL69" s="8" t="n"/>
      <c r="FM69" s="8" t="n"/>
      <c r="FN69" s="8" t="n"/>
      <c r="FO69" s="8" t="n"/>
      <c r="FP69" s="8" t="n"/>
      <c r="FQ69" s="8" t="n"/>
      <c r="FR69" s="8" t="n"/>
    </row>
    <row customHeight="1" hidden="1" ht="12.75" outlineLevel="1" r="70" s="3">
      <c r="B70" s="3470" t="inlineStr">
        <is>
          <t>Charges d'interco</t>
        </is>
      </c>
      <c r="C70" s="15" t="n"/>
      <c r="N70" s="37" t="n"/>
      <c r="T70" s="37" t="n"/>
      <c r="U70" s="37" t="n"/>
      <c r="V70" s="37" t="n"/>
      <c r="W70" s="37" t="n"/>
      <c r="X70" s="37" t="n"/>
      <c r="Y70" s="37" t="n"/>
      <c r="Z70" s="37" t="n"/>
      <c r="AA70" s="37" t="n"/>
      <c r="AB70" s="37" t="n"/>
      <c r="AC70" s="37" t="n"/>
      <c r="AD70" s="37" t="n"/>
      <c r="AE70" s="37" t="n"/>
      <c r="AF70" s="37" t="n"/>
      <c r="AG70" s="37" t="n"/>
      <c r="AH70" s="37" t="n"/>
      <c r="AI70" s="37" t="n"/>
      <c r="AJ70" s="37" t="n"/>
      <c r="AK70" s="37" t="n"/>
      <c r="AL70" s="37" t="n"/>
      <c r="AM70" s="37" t="n"/>
      <c r="AN70" s="37" t="n"/>
      <c r="AO70" s="37" t="n"/>
      <c r="AP70" s="37" t="n"/>
      <c r="AQ70" s="37" t="n"/>
      <c r="AR70" s="37" t="n"/>
      <c r="AS70" s="37" t="n"/>
      <c r="AT70" s="37" t="n"/>
      <c r="AU70" s="37" t="n"/>
      <c r="AV70" s="37" t="n"/>
      <c r="AW70" s="37" t="n"/>
      <c r="AX70" s="37" t="n"/>
      <c r="AY70" s="37" t="n"/>
      <c r="AZ70" s="37" t="n"/>
      <c r="BA70" s="37" t="n"/>
      <c r="BB70" s="37" t="n"/>
      <c r="BC70" s="37" t="n"/>
      <c r="BD70" s="37" t="n"/>
      <c r="BE70" s="37" t="n"/>
      <c r="BF70" s="37" t="n"/>
      <c r="BG70" s="37" t="n"/>
      <c r="BH70" s="37" t="n"/>
      <c r="BI70" s="37" t="n"/>
      <c r="BJ70" s="37" t="n"/>
      <c r="BK70" s="37" t="n"/>
      <c r="BL70" s="37" t="n"/>
      <c r="BM70" s="37" t="n"/>
      <c r="BN70" s="37" t="n"/>
      <c r="BO70" s="37" t="n"/>
      <c r="BP70" s="37" t="n"/>
      <c r="BQ70" s="37" t="n"/>
      <c r="BR70" s="37" t="n"/>
      <c r="BS70" s="37" t="n"/>
      <c r="BT70" s="37" t="n"/>
      <c r="BU70" s="37" t="n"/>
      <c r="BV70" s="37" t="n"/>
      <c r="BW70" s="37" t="n"/>
      <c r="BX70" s="37" t="n"/>
      <c r="BY70" s="37" t="n"/>
      <c r="BZ70" s="37" t="n"/>
      <c r="CA70" s="37" t="n"/>
      <c r="CB70" s="37" t="n"/>
      <c r="CC70" s="37" t="n"/>
      <c r="CD70" s="37" t="n"/>
      <c r="CE70" s="37" t="n"/>
      <c r="CF70" s="37" t="n"/>
      <c r="CG70" s="37" t="n"/>
      <c r="CH70" s="37" t="n"/>
      <c r="CI70" s="37" t="n"/>
      <c r="CJ70" s="3476" t="n"/>
      <c r="CK70" s="3476" t="n"/>
      <c r="CL70" s="3476" t="n"/>
      <c r="CM70" s="15" t="n"/>
      <c r="CN70" s="15" t="n"/>
      <c r="CO70" s="15" t="n"/>
      <c r="CP70" s="15" t="n"/>
      <c r="CQ70" s="15" t="n"/>
      <c r="CR70" s="3374" t="n">
        <v>2648.346459</v>
      </c>
      <c r="CS70" s="2891" t="n"/>
      <c r="CT70" s="2891" t="n"/>
      <c r="CU70" s="2891" t="n"/>
      <c r="CV70" s="3374" t="n"/>
      <c r="CW70" s="2891" t="n"/>
      <c r="CX70" s="37" t="n"/>
      <c r="CY70" s="15" t="n"/>
      <c r="CZ70" s="2891" t="n"/>
      <c r="DA70" s="2891" t="n"/>
      <c r="DB70" s="2891" t="n"/>
      <c r="DC70" s="2891" t="n"/>
      <c r="DD70" s="2891" t="n"/>
      <c r="DE70" s="15" t="n"/>
      <c r="DF70" s="37" t="n"/>
      <c r="DG70" s="15" t="n"/>
      <c r="DH70" s="15" t="n"/>
      <c r="DI70" s="2953" t="n"/>
      <c r="DX70" s="2878">
        <f>(CS70-CZ70)*10^6</f>
        <v/>
      </c>
      <c r="DY70" s="2878">
        <f>(CT70-DC70)*10^6</f>
        <v/>
      </c>
      <c r="DZ70" s="2878">
        <f>(CW70-DD70)*10^6</f>
        <v/>
      </c>
      <c r="EF70" s="8" t="n"/>
      <c r="EG70" s="8" t="n"/>
      <c r="EH70" s="8" t="n"/>
      <c r="EI70" s="8" t="n"/>
      <c r="EJ70" s="8" t="n"/>
      <c r="EK70" s="8" t="n"/>
      <c r="EL70" s="8" t="n"/>
      <c r="EM70" s="8" t="n"/>
      <c r="EN70" s="8" t="n"/>
      <c r="EO70" s="8" t="n"/>
      <c r="EP70" s="8" t="n"/>
      <c r="EQ70" s="8" t="n"/>
      <c r="ER70" s="8" t="n"/>
      <c r="ES70" s="8" t="n"/>
      <c r="ET70" s="8" t="n"/>
      <c r="EU70" s="8" t="n"/>
      <c r="EV70" s="8" t="n"/>
      <c r="EW70" s="8" t="n"/>
      <c r="EX70" s="8" t="n"/>
      <c r="EY70" s="8" t="n"/>
      <c r="EZ70" s="8" t="n"/>
      <c r="FA70" s="8" t="n"/>
      <c r="FB70" s="8" t="n"/>
      <c r="FC70" s="8" t="n"/>
      <c r="FD70" s="8" t="n"/>
      <c r="FE70" s="8" t="n"/>
      <c r="FF70" s="8" t="n"/>
      <c r="FG70" s="8" t="n"/>
      <c r="FH70" s="8" t="n"/>
      <c r="FI70" s="8" t="n"/>
      <c r="FJ70" s="8" t="n"/>
      <c r="FK70" s="8" t="n"/>
      <c r="FL70" s="8" t="n"/>
      <c r="FM70" s="8" t="n"/>
      <c r="FN70" s="8" t="n"/>
      <c r="FO70" s="8" t="n"/>
      <c r="FP70" s="8" t="n"/>
      <c r="FQ70" s="8" t="n"/>
      <c r="FR70" s="8" t="n"/>
    </row>
    <row customHeight="1" hidden="1" ht="12.75" outlineLevel="1" r="71" s="3">
      <c r="C71" s="15" t="n"/>
      <c r="N71" s="37" t="n"/>
      <c r="T71" s="37" t="n"/>
      <c r="U71" s="37" t="n"/>
      <c r="V71" s="37" t="n"/>
      <c r="W71" s="37" t="n"/>
      <c r="X71" s="37" t="n"/>
      <c r="Y71" s="37" t="n"/>
      <c r="Z71" s="37" t="n"/>
      <c r="AA71" s="37" t="n"/>
      <c r="AB71" s="37" t="n"/>
      <c r="AC71" s="37" t="n"/>
      <c r="AD71" s="37" t="n"/>
      <c r="AE71" s="37" t="n"/>
      <c r="AF71" s="37" t="n"/>
      <c r="AG71" s="37" t="n"/>
      <c r="AH71" s="37" t="n"/>
      <c r="AI71" s="37" t="n"/>
      <c r="AJ71" s="37" t="n"/>
      <c r="AK71" s="37" t="n"/>
      <c r="AL71" s="37" t="n"/>
      <c r="AM71" s="37" t="n"/>
      <c r="AN71" s="37" t="n"/>
      <c r="AO71" s="37" t="n"/>
      <c r="AP71" s="37" t="n"/>
      <c r="AQ71" s="37" t="n"/>
      <c r="AR71" s="37" t="n"/>
      <c r="AS71" s="37" t="n"/>
      <c r="AT71" s="37" t="n"/>
      <c r="AU71" s="37" t="n"/>
      <c r="AV71" s="37" t="n"/>
      <c r="AW71" s="37" t="n"/>
      <c r="AX71" s="37" t="n"/>
      <c r="AY71" s="37" t="n"/>
      <c r="AZ71" s="37" t="n"/>
      <c r="BA71" s="37" t="n"/>
      <c r="BB71" s="37" t="n"/>
      <c r="BC71" s="37" t="n"/>
      <c r="BD71" s="37" t="n"/>
      <c r="BE71" s="37" t="n"/>
      <c r="BF71" s="37" t="n"/>
      <c r="BG71" s="37" t="n"/>
      <c r="BH71" s="37" t="n"/>
      <c r="BI71" s="37" t="n"/>
      <c r="BJ71" s="37" t="n"/>
      <c r="BK71" s="37" t="n"/>
      <c r="BL71" s="37" t="n"/>
      <c r="BM71" s="37" t="n"/>
      <c r="BN71" s="37" t="n"/>
      <c r="BO71" s="37" t="n"/>
      <c r="BP71" s="37" t="n"/>
      <c r="BQ71" s="37" t="n"/>
      <c r="BR71" s="37" t="n"/>
      <c r="BS71" s="37" t="n"/>
      <c r="BT71" s="37" t="n"/>
      <c r="BU71" s="37" t="n"/>
      <c r="BV71" s="37" t="n"/>
      <c r="BW71" s="37" t="n"/>
      <c r="BX71" s="37" t="n"/>
      <c r="BY71" s="37" t="n"/>
      <c r="BZ71" s="37" t="n"/>
      <c r="CA71" s="37" t="n"/>
      <c r="CB71" s="37" t="n"/>
      <c r="CC71" s="37" t="n"/>
      <c r="CD71" s="37" t="n"/>
      <c r="CE71" s="37" t="n"/>
      <c r="CF71" s="37" t="n"/>
      <c r="CG71" s="37" t="n"/>
      <c r="CH71" s="37" t="n"/>
      <c r="CI71" s="37" t="n"/>
      <c r="CJ71" s="3477" t="n"/>
      <c r="CK71" s="15" t="n"/>
      <c r="CL71" s="15" t="n"/>
      <c r="CM71" s="15" t="n"/>
      <c r="CN71" s="15" t="n"/>
      <c r="CO71" s="15" t="n"/>
      <c r="CP71" s="15" t="n"/>
      <c r="CQ71" s="15" t="n"/>
      <c r="CR71" s="3374">
        <f>CR70+CR56</f>
        <v/>
      </c>
      <c r="CS71" s="2891" t="n"/>
      <c r="CT71" s="2891" t="n"/>
      <c r="CU71" s="2891" t="n"/>
      <c r="CV71" s="3374" t="n"/>
      <c r="CW71" s="2883" t="n"/>
      <c r="CX71" s="37" t="n"/>
      <c r="CY71" s="15" t="n"/>
      <c r="CZ71" s="2891" t="n"/>
      <c r="DA71" s="2891" t="n"/>
      <c r="DB71" s="2891" t="n"/>
      <c r="DC71" s="2891" t="n"/>
      <c r="DD71" s="2891" t="n"/>
      <c r="DE71" s="15" t="n"/>
      <c r="DF71" s="37" t="n"/>
      <c r="DG71" s="15" t="n"/>
      <c r="DH71" s="15" t="n"/>
      <c r="DI71" s="2953" t="n"/>
      <c r="DX71" s="2878">
        <f>(CS71-CZ71)*10^6</f>
        <v/>
      </c>
      <c r="DY71" s="2878">
        <f>(CT71-DC71)*10^6</f>
        <v/>
      </c>
      <c r="DZ71" s="2878">
        <f>(CW71-DD71)*10^6</f>
        <v/>
      </c>
      <c r="EF71" s="8" t="n"/>
      <c r="EG71" s="8" t="n"/>
      <c r="EH71" s="8" t="n"/>
      <c r="EI71" s="8" t="n"/>
      <c r="EJ71" s="8" t="n"/>
      <c r="EK71" s="8" t="n"/>
      <c r="EL71" s="8" t="n"/>
      <c r="EM71" s="8" t="n"/>
      <c r="EN71" s="8" t="n"/>
      <c r="EO71" s="8" t="n"/>
      <c r="EP71" s="8" t="n"/>
      <c r="EQ71" s="8" t="n"/>
      <c r="ER71" s="8" t="n"/>
      <c r="ES71" s="8" t="n"/>
      <c r="ET71" s="8" t="n"/>
      <c r="EU71" s="8" t="n"/>
      <c r="EV71" s="8" t="n"/>
      <c r="EW71" s="8" t="n"/>
      <c r="EX71" s="8" t="n"/>
      <c r="EY71" s="8" t="n"/>
      <c r="EZ71" s="8" t="n"/>
      <c r="FA71" s="8" t="n"/>
      <c r="FB71" s="8" t="n"/>
      <c r="FC71" s="8" t="n"/>
      <c r="FD71" s="8" t="n"/>
      <c r="FE71" s="8" t="n"/>
      <c r="FF71" s="8" t="n"/>
      <c r="FG71" s="8" t="n"/>
      <c r="FH71" s="8" t="n"/>
      <c r="FI71" s="8" t="n"/>
      <c r="FJ71" s="8" t="n"/>
      <c r="FK71" s="8" t="n"/>
      <c r="FL71" s="8" t="n"/>
      <c r="FM71" s="8" t="n"/>
      <c r="FN71" s="8" t="n"/>
      <c r="FO71" s="8" t="n"/>
      <c r="FP71" s="8" t="n"/>
      <c r="FQ71" s="8" t="n"/>
      <c r="FR71" s="8" t="n"/>
    </row>
    <row customHeight="1" hidden="1" ht="12.75" r="72" s="3">
      <c r="C72" s="15" t="n"/>
      <c r="N72" s="37" t="n"/>
      <c r="T72" s="37" t="n"/>
      <c r="U72" s="37" t="n"/>
      <c r="V72" s="37" t="n"/>
      <c r="W72" s="37" t="n"/>
      <c r="X72" s="37" t="n"/>
      <c r="Y72" s="37" t="n"/>
      <c r="Z72" s="37" t="n"/>
      <c r="AA72" s="37" t="n"/>
      <c r="AB72" s="37" t="n"/>
      <c r="AC72" s="37" t="n"/>
      <c r="AD72" s="37" t="n"/>
      <c r="AE72" s="37" t="n"/>
      <c r="AF72" s="37" t="n"/>
      <c r="AG72" s="37" t="n"/>
      <c r="AH72" s="37" t="n"/>
      <c r="AI72" s="37" t="n"/>
      <c r="AJ72" s="37" t="n"/>
      <c r="AK72" s="37" t="n"/>
      <c r="AL72" s="37" t="n"/>
      <c r="AM72" s="37" t="n"/>
      <c r="AN72" s="37" t="n"/>
      <c r="AO72" s="37" t="n"/>
      <c r="AP72" s="37" t="n"/>
      <c r="AQ72" s="37" t="n"/>
      <c r="AR72" s="37" t="n"/>
      <c r="AS72" s="37" t="n"/>
      <c r="AT72" s="37" t="n"/>
      <c r="AU72" s="37" t="n"/>
      <c r="AV72" s="37" t="n"/>
      <c r="AW72" s="37" t="n"/>
      <c r="AX72" s="37" t="n"/>
      <c r="AY72" s="37" t="n"/>
      <c r="AZ72" s="37" t="n"/>
      <c r="BA72" s="37" t="n"/>
      <c r="BB72" s="37" t="n"/>
      <c r="BC72" s="37" t="n"/>
      <c r="BD72" s="37" t="n"/>
      <c r="BE72" s="37" t="n"/>
      <c r="BF72" s="37" t="n"/>
      <c r="BG72" s="37" t="n"/>
      <c r="BH72" s="37" t="n"/>
      <c r="BI72" s="37" t="n"/>
      <c r="BJ72" s="37" t="n"/>
      <c r="BK72" s="37" t="n"/>
      <c r="BL72" s="37" t="n"/>
      <c r="BM72" s="37" t="n"/>
      <c r="BN72" s="37" t="n"/>
      <c r="BO72" s="37" t="n"/>
      <c r="BP72" s="37" t="n"/>
      <c r="BQ72" s="37" t="n"/>
      <c r="BR72" s="37" t="n"/>
      <c r="BS72" s="37" t="n"/>
      <c r="BT72" s="37" t="n"/>
      <c r="BU72" s="37" t="n"/>
      <c r="BV72" s="37" t="n"/>
      <c r="BW72" s="37" t="n"/>
      <c r="BX72" s="37" t="n"/>
      <c r="BY72" s="37" t="n"/>
      <c r="BZ72" s="37" t="n"/>
      <c r="CA72" s="37" t="n"/>
      <c r="CB72" s="37" t="n"/>
      <c r="CC72" s="37" t="n"/>
      <c r="CD72" s="37" t="n"/>
      <c r="CE72" s="37" t="n"/>
      <c r="CF72" s="37" t="n"/>
      <c r="CG72" s="37" t="n"/>
      <c r="CH72" s="37" t="n"/>
      <c r="CI72" s="37" t="n"/>
      <c r="CJ72" s="3324" t="n"/>
      <c r="CK72" s="3324" t="n"/>
      <c r="CL72" s="3324" t="n"/>
      <c r="CM72" s="3324" t="n"/>
      <c r="CN72" s="3324" t="n"/>
      <c r="CO72" s="3324" t="n"/>
      <c r="CP72" s="3324" t="n"/>
      <c r="CQ72" s="3324" t="n"/>
      <c r="CR72" s="3374" t="n"/>
      <c r="CS72" s="2891" t="n"/>
      <c r="CT72" s="3478" t="n"/>
      <c r="CU72" s="2891" t="n"/>
      <c r="CV72" s="3374" t="n"/>
      <c r="CW72" s="2891" t="n"/>
      <c r="CX72" s="37" t="n"/>
      <c r="CY72" s="15" t="n"/>
      <c r="CZ72" s="2891" t="n"/>
      <c r="DA72" s="2891" t="n"/>
      <c r="DB72" s="2891" t="n"/>
      <c r="DC72" s="2891" t="n"/>
      <c r="DD72" s="2891" t="n"/>
      <c r="DE72" s="3324" t="n"/>
      <c r="DF72" s="37" t="n"/>
      <c r="DG72" s="3324" t="n"/>
      <c r="DH72" s="3324" t="n"/>
      <c r="DI72" s="2953" t="n"/>
      <c r="DX72" s="2878">
        <f>(CS72-CZ72)*10^6</f>
        <v/>
      </c>
      <c r="DY72" s="2878">
        <f>(CT72-DC72)*10^6</f>
        <v/>
      </c>
      <c r="DZ72" s="2878">
        <f>(CW72-DD72)*10^6</f>
        <v/>
      </c>
      <c r="EF72" s="8" t="n"/>
      <c r="EG72" s="8" t="n"/>
      <c r="EH72" s="8" t="n"/>
      <c r="EI72" s="8" t="n"/>
      <c r="EJ72" s="8" t="n"/>
      <c r="EK72" s="8" t="n"/>
      <c r="EL72" s="8" t="n"/>
      <c r="EM72" s="8" t="n"/>
      <c r="EN72" s="8" t="n"/>
      <c r="EO72" s="8" t="n"/>
      <c r="EP72" s="8" t="n"/>
      <c r="EQ72" s="8" t="n"/>
      <c r="ER72" s="8" t="n"/>
      <c r="ES72" s="8" t="n"/>
      <c r="ET72" s="8" t="n"/>
      <c r="EU72" s="8" t="n"/>
      <c r="EV72" s="8" t="n"/>
      <c r="EW72" s="8" t="n"/>
      <c r="EX72" s="8" t="n"/>
      <c r="EY72" s="8" t="n"/>
      <c r="EZ72" s="8" t="n"/>
      <c r="FA72" s="8" t="n"/>
      <c r="FB72" s="8" t="n"/>
      <c r="FC72" s="8" t="n"/>
      <c r="FD72" s="8" t="n"/>
      <c r="FE72" s="8" t="n"/>
      <c r="FF72" s="8" t="n"/>
      <c r="FG72" s="8" t="n"/>
      <c r="FH72" s="8" t="n"/>
      <c r="FI72" s="8" t="n"/>
      <c r="FJ72" s="8" t="n"/>
      <c r="FK72" s="8" t="n"/>
      <c r="FL72" s="8" t="n"/>
      <c r="FM72" s="8" t="n"/>
      <c r="FN72" s="8" t="n"/>
      <c r="FO72" s="8" t="n"/>
      <c r="FP72" s="8" t="n"/>
      <c r="FQ72" s="8" t="n"/>
      <c r="FR72" s="8" t="n"/>
    </row>
    <row customFormat="1" customHeight="1" hidden="1" ht="12.75" r="73" s="776">
      <c r="B73" s="777" t="inlineStr">
        <is>
          <t>Taux hors flooz mois</t>
        </is>
      </c>
      <c r="C73" s="778" t="n"/>
      <c r="D73" s="778" t="n"/>
      <c r="E73" s="778" t="n"/>
      <c r="F73" s="778" t="n"/>
      <c r="G73" s="778" t="n"/>
      <c r="H73" s="778" t="n"/>
      <c r="I73" s="778" t="n"/>
      <c r="J73" s="778" t="n"/>
      <c r="K73" s="778" t="n"/>
      <c r="L73" s="778" t="n"/>
      <c r="M73" s="778" t="n"/>
      <c r="N73" s="784" t="n"/>
      <c r="O73" s="778" t="n"/>
      <c r="P73" s="778" t="n"/>
      <c r="Q73" s="778" t="n"/>
      <c r="R73" s="778" t="n"/>
      <c r="S73" s="778" t="n"/>
      <c r="T73" s="784" t="n"/>
      <c r="U73" s="784" t="n"/>
      <c r="V73" s="784" t="n"/>
      <c r="W73" s="784" t="n"/>
      <c r="X73" s="784" t="n"/>
      <c r="Y73" s="784" t="n"/>
      <c r="Z73" s="784" t="n"/>
      <c r="AA73" s="784" t="n"/>
      <c r="AB73" s="784" t="n"/>
      <c r="AC73" s="784" t="n"/>
      <c r="AD73" s="784" t="n"/>
      <c r="AE73" s="784" t="n"/>
      <c r="AF73" s="784" t="n"/>
      <c r="AG73" s="784" t="n"/>
      <c r="AH73" s="784" t="n"/>
      <c r="AI73" s="784" t="n"/>
      <c r="AJ73" s="784" t="n"/>
      <c r="AK73" s="784" t="n"/>
      <c r="AL73" s="784" t="n"/>
      <c r="AM73" s="784" t="n"/>
      <c r="AN73" s="784" t="n"/>
      <c r="AO73" s="784" t="n"/>
      <c r="AP73" s="784" t="n"/>
      <c r="AQ73" s="784" t="n"/>
      <c r="AR73" s="784" t="n"/>
      <c r="AS73" s="784" t="n"/>
      <c r="AT73" s="784" t="n"/>
      <c r="AU73" s="784" t="n"/>
      <c r="AV73" s="784" t="n"/>
      <c r="AW73" s="784" t="n"/>
      <c r="AX73" s="784" t="n"/>
      <c r="AY73" s="784" t="n"/>
      <c r="AZ73" s="784" t="n"/>
      <c r="BA73" s="784" t="n"/>
      <c r="BB73" s="784" t="n"/>
      <c r="BC73" s="784" t="n"/>
      <c r="BD73" s="784" t="n"/>
      <c r="BE73" s="784" t="n"/>
      <c r="BF73" s="784" t="n"/>
      <c r="BG73" s="784" t="n"/>
      <c r="BH73" s="784" t="n"/>
      <c r="BI73" s="784" t="n"/>
      <c r="BJ73" s="784" t="n"/>
      <c r="BK73" s="784" t="n"/>
      <c r="BL73" s="784" t="n"/>
      <c r="BM73" s="784" t="n"/>
      <c r="BN73" s="784" t="n"/>
      <c r="BO73" s="784" t="n"/>
      <c r="BP73" s="784" t="n"/>
      <c r="BQ73" s="784" t="n"/>
      <c r="BR73" s="784" t="n"/>
      <c r="BS73" s="784" t="n"/>
      <c r="BT73" s="784" t="n"/>
      <c r="BU73" s="784" t="n"/>
      <c r="BV73" s="784" t="n"/>
      <c r="BW73" s="784" t="n"/>
      <c r="BX73" s="784" t="n"/>
      <c r="BY73" s="784" t="n"/>
      <c r="BZ73" s="784" t="n"/>
      <c r="CA73" s="784" t="n"/>
      <c r="CB73" s="784" t="n"/>
      <c r="CC73" s="784" t="n"/>
      <c r="CD73" s="784" t="n"/>
      <c r="CE73" s="784" t="n"/>
      <c r="CF73" s="784" t="n"/>
      <c r="CG73" s="784" t="n"/>
      <c r="CH73" s="784" t="n"/>
      <c r="CI73" s="784" t="n"/>
      <c r="CJ73" s="3479" t="n"/>
      <c r="CK73" s="3479" t="n"/>
      <c r="CL73" s="3479" t="n"/>
      <c r="CM73" s="3480" t="n"/>
      <c r="CN73" s="3480" t="n"/>
      <c r="CO73" s="3480" t="n"/>
      <c r="CP73" s="3480" t="n"/>
      <c r="CQ73" s="3480" t="n"/>
      <c r="CR73" s="3481" t="n"/>
      <c r="CS73" s="3479" t="n"/>
      <c r="CT73" s="3482" t="n"/>
      <c r="CU73" s="3482" t="n"/>
      <c r="CV73" s="3481" t="n"/>
      <c r="CW73" s="3482" t="n"/>
      <c r="CX73" s="784" t="n"/>
      <c r="CY73" s="778" t="n"/>
      <c r="CZ73" s="3482" t="n"/>
      <c r="DA73" s="3482" t="n"/>
      <c r="DB73" s="3482" t="n"/>
      <c r="DC73" s="3482" t="n"/>
      <c r="DD73" s="3482" t="n"/>
      <c r="DE73" s="3480" t="n"/>
      <c r="DF73" s="784" t="n"/>
      <c r="DG73" s="3480" t="n"/>
      <c r="DH73" s="3480" t="n"/>
      <c r="DI73" s="2953" t="n"/>
      <c r="DJ73" s="323" t="n"/>
      <c r="DK73" s="323" t="n"/>
      <c r="DL73" s="323" t="n"/>
      <c r="DM73" s="323" t="n"/>
      <c r="DN73" s="323" t="n"/>
      <c r="DO73" s="323" t="n"/>
      <c r="DP73" s="323" t="n"/>
      <c r="DX73" s="2878">
        <f>(CS73-CZ73)*10^6</f>
        <v/>
      </c>
      <c r="DY73" s="2878">
        <f>(CT73-DC73)*10^6</f>
        <v/>
      </c>
      <c r="DZ73" s="2878">
        <f>(CW73-DD73)*10^6</f>
        <v/>
      </c>
    </row>
    <row customHeight="1" hidden="1" ht="12.75" r="74" s="3">
      <c r="B74" s="777" t="inlineStr">
        <is>
          <t>Taux hors flooz moyenne</t>
        </is>
      </c>
      <c r="C74" s="15" t="n"/>
      <c r="N74" s="37" t="n"/>
      <c r="T74" s="37" t="n"/>
      <c r="U74" s="37" t="n"/>
      <c r="V74" s="37" t="n"/>
      <c r="W74" s="37" t="n"/>
      <c r="X74" s="37" t="n"/>
      <c r="Y74" s="37" t="n"/>
      <c r="Z74" s="37" t="n"/>
      <c r="AA74" s="37" t="n"/>
      <c r="AB74" s="37" t="n"/>
      <c r="AC74" s="37" t="n"/>
      <c r="AD74" s="37" t="n"/>
      <c r="AE74" s="37" t="n"/>
      <c r="AF74" s="37" t="n"/>
      <c r="AG74" s="37" t="n"/>
      <c r="AH74" s="37" t="n"/>
      <c r="AI74" s="37" t="n"/>
      <c r="AJ74" s="37" t="n"/>
      <c r="AK74" s="37" t="n"/>
      <c r="AL74" s="37" t="n"/>
      <c r="AM74" s="37" t="n"/>
      <c r="AN74" s="37" t="n"/>
      <c r="AO74" s="37" t="n"/>
      <c r="AP74" s="37" t="n"/>
      <c r="AQ74" s="37" t="n"/>
      <c r="AR74" s="37" t="n"/>
      <c r="AS74" s="37" t="n"/>
      <c r="AT74" s="37" t="n"/>
      <c r="AU74" s="37" t="n"/>
      <c r="AV74" s="37" t="n"/>
      <c r="AW74" s="37" t="n"/>
      <c r="AX74" s="37" t="n"/>
      <c r="AY74" s="37" t="n"/>
      <c r="AZ74" s="37" t="n"/>
      <c r="BA74" s="37" t="n"/>
      <c r="BB74" s="37" t="n"/>
      <c r="BC74" s="37" t="n"/>
      <c r="BD74" s="37" t="n"/>
      <c r="BE74" s="37" t="n"/>
      <c r="BF74" s="37" t="n"/>
      <c r="BG74" s="37" t="n"/>
      <c r="BH74" s="37" t="n"/>
      <c r="BI74" s="37" t="n"/>
      <c r="BJ74" s="37" t="n"/>
      <c r="BK74" s="37" t="n"/>
      <c r="BL74" s="37" t="n"/>
      <c r="BM74" s="37" t="n"/>
      <c r="BN74" s="37" t="n"/>
      <c r="BO74" s="37" t="n"/>
      <c r="BP74" s="37" t="n"/>
      <c r="BQ74" s="37" t="n"/>
      <c r="BR74" s="37" t="n"/>
      <c r="BS74" s="37" t="n"/>
      <c r="BT74" s="37" t="n"/>
      <c r="BU74" s="37" t="n"/>
      <c r="BV74" s="37" t="n"/>
      <c r="BW74" s="37" t="n"/>
      <c r="BX74" s="37" t="n"/>
      <c r="BY74" s="37" t="n"/>
      <c r="BZ74" s="37" t="n"/>
      <c r="CA74" s="37" t="n"/>
      <c r="CB74" s="37" t="n"/>
      <c r="CC74" s="37" t="n"/>
      <c r="CD74" s="37" t="n"/>
      <c r="CE74" s="37" t="n"/>
      <c r="CF74" s="37" t="n"/>
      <c r="CG74" s="37" t="n"/>
      <c r="CH74" s="37" t="n"/>
      <c r="CI74" s="37" t="n"/>
      <c r="CJ74" s="3479" t="n"/>
      <c r="CK74" s="15" t="n"/>
      <c r="CL74" s="15" t="n"/>
      <c r="CM74" s="15" t="n"/>
      <c r="CN74" s="15" t="n"/>
      <c r="CO74" s="15" t="n"/>
      <c r="CP74" s="15" t="n"/>
      <c r="CQ74" s="15" t="n"/>
      <c r="CR74" s="3374" t="n"/>
      <c r="CS74" s="2891" t="n"/>
      <c r="CT74" s="2891" t="n"/>
      <c r="CU74" s="2891" t="n"/>
      <c r="CV74" s="3374" t="n"/>
      <c r="CW74" s="2891" t="n"/>
      <c r="CX74" s="37" t="n"/>
      <c r="CY74" s="15" t="n"/>
      <c r="CZ74" s="2891" t="n"/>
      <c r="DA74" s="2891" t="n"/>
      <c r="DB74" s="2891" t="n"/>
      <c r="DC74" s="2891" t="n"/>
      <c r="DD74" s="2891" t="n"/>
      <c r="DE74" s="15" t="n"/>
      <c r="DF74" s="37" t="n"/>
      <c r="DG74" s="15" t="n"/>
      <c r="DH74" s="15" t="n"/>
      <c r="DI74" s="2953" t="n"/>
      <c r="DX74" s="2878">
        <f>(CS74-CZ74)*10^6</f>
        <v/>
      </c>
      <c r="DY74" s="2878">
        <f>(CT74-DC74)*10^6</f>
        <v/>
      </c>
      <c r="DZ74" s="2878">
        <f>(CW74-DD74)*10^6</f>
        <v/>
      </c>
      <c r="EF74" s="8" t="n"/>
      <c r="EG74" s="8" t="n"/>
      <c r="EH74" s="8" t="n"/>
      <c r="EI74" s="8" t="n"/>
      <c r="EJ74" s="8" t="n"/>
      <c r="EK74" s="8" t="n"/>
      <c r="EL74" s="8" t="n"/>
      <c r="EM74" s="8" t="n"/>
      <c r="EN74" s="8" t="n"/>
      <c r="EO74" s="8" t="n"/>
      <c r="EP74" s="8" t="n"/>
      <c r="EQ74" s="8" t="n"/>
      <c r="ER74" s="8" t="n"/>
      <c r="ES74" s="8" t="n"/>
      <c r="ET74" s="8" t="n"/>
      <c r="EU74" s="8" t="n"/>
      <c r="EV74" s="8" t="n"/>
      <c r="EW74" s="8" t="n"/>
      <c r="EX74" s="8" t="n"/>
      <c r="EY74" s="8" t="n"/>
      <c r="EZ74" s="8" t="n"/>
      <c r="FA74" s="8" t="n"/>
      <c r="FB74" s="8" t="n"/>
      <c r="FC74" s="8" t="n"/>
      <c r="FD74" s="8" t="n"/>
      <c r="FE74" s="8" t="n"/>
      <c r="FF74" s="8" t="n"/>
      <c r="FG74" s="8" t="n"/>
      <c r="FH74" s="8" t="n"/>
      <c r="FI74" s="8" t="n"/>
      <c r="FJ74" s="8" t="n"/>
      <c r="FK74" s="8" t="n"/>
      <c r="FL74" s="8" t="n"/>
      <c r="FM74" s="8" t="n"/>
      <c r="FN74" s="8" t="n"/>
      <c r="FO74" s="8" t="n"/>
      <c r="FP74" s="8" t="n"/>
      <c r="FQ74" s="8" t="n"/>
      <c r="FR74" s="8" t="n"/>
    </row>
    <row customHeight="1" hidden="1" ht="12.75" r="75" s="3">
      <c r="C75" s="15" t="n"/>
      <c r="D75" s="1470" t="n"/>
      <c r="E75" s="1470" t="n"/>
      <c r="N75" s="37" t="n"/>
      <c r="T75" s="37" t="n"/>
      <c r="U75" s="37" t="n"/>
      <c r="V75" s="37" t="n"/>
      <c r="W75" s="37" t="n"/>
      <c r="X75" s="37" t="n"/>
      <c r="Y75" s="37" t="n"/>
      <c r="Z75" s="37" t="n"/>
      <c r="AA75" s="37" t="n"/>
      <c r="AB75" s="37" t="n"/>
      <c r="AC75" s="37" t="n"/>
      <c r="AD75" s="37" t="n"/>
      <c r="AE75" s="37" t="n"/>
      <c r="AF75" s="37" t="n"/>
      <c r="AG75" s="37" t="n"/>
      <c r="AH75" s="37" t="n"/>
      <c r="AI75" s="37" t="n"/>
      <c r="AJ75" s="37" t="n"/>
      <c r="AK75" s="37" t="n"/>
      <c r="AL75" s="37" t="n"/>
      <c r="AM75" s="37" t="n"/>
      <c r="AN75" s="37" t="n"/>
      <c r="AO75" s="37" t="n"/>
      <c r="AP75" s="37" t="n"/>
      <c r="AQ75" s="37" t="n"/>
      <c r="AR75" s="37" t="n"/>
      <c r="AS75" s="37" t="n"/>
      <c r="AT75" s="37" t="n"/>
      <c r="AU75" s="37" t="n"/>
      <c r="AV75" s="37" t="n"/>
      <c r="AW75" s="37" t="n"/>
      <c r="AX75" s="37" t="n"/>
      <c r="AY75" s="37" t="n"/>
      <c r="AZ75" s="37" t="n"/>
      <c r="BA75" s="37" t="n"/>
      <c r="BB75" s="37" t="n"/>
      <c r="BC75" s="37" t="n"/>
      <c r="BD75" s="37" t="n"/>
      <c r="BE75" s="37" t="n"/>
      <c r="BF75" s="37" t="n"/>
      <c r="BG75" s="37" t="n"/>
      <c r="BH75" s="37" t="n"/>
      <c r="BI75" s="37" t="n"/>
      <c r="BJ75" s="37" t="n"/>
      <c r="BK75" s="37" t="n"/>
      <c r="BL75" s="37" t="n"/>
      <c r="BM75" s="37" t="n"/>
      <c r="BN75" s="37" t="n"/>
      <c r="BO75" s="37" t="n"/>
      <c r="BP75" s="37" t="n"/>
      <c r="BQ75" s="37" t="n"/>
      <c r="BR75" s="37" t="n"/>
      <c r="BS75" s="37" t="n"/>
      <c r="BT75" s="37" t="n"/>
      <c r="BU75" s="37" t="n"/>
      <c r="BV75" s="37" t="n"/>
      <c r="BW75" s="37" t="n"/>
      <c r="BX75" s="37" t="n"/>
      <c r="BY75" s="37" t="n"/>
      <c r="BZ75" s="37" t="n"/>
      <c r="CA75" s="37" t="n"/>
      <c r="CB75" s="37" t="n"/>
      <c r="CC75" s="37" t="n"/>
      <c r="CD75" s="37" t="n"/>
      <c r="CE75" s="37" t="n"/>
      <c r="CF75" s="37" t="n"/>
      <c r="CG75" s="37" t="n"/>
      <c r="CH75" s="37" t="n"/>
      <c r="CI75" s="37" t="n"/>
      <c r="CJ75" s="37" t="n"/>
      <c r="CK75" s="15" t="n"/>
      <c r="CL75" s="2975" t="n"/>
      <c r="CM75" s="15" t="n"/>
      <c r="CN75" s="15" t="n"/>
      <c r="CO75" s="3483" t="n"/>
      <c r="CP75" s="15" t="n"/>
      <c r="CQ75" s="15" t="n"/>
      <c r="CR75" s="3459">
        <f>CR7+CR58-CR60</f>
        <v/>
      </c>
      <c r="CS75" s="3460">
        <f>CS7+CS58-CS60</f>
        <v/>
      </c>
      <c r="CT75" s="2891" t="n"/>
      <c r="CU75" s="2891" t="n"/>
      <c r="CV75" s="3374" t="n"/>
      <c r="CW75" s="2891" t="n"/>
      <c r="CX75" s="37" t="n"/>
      <c r="CY75" s="15" t="n"/>
      <c r="CZ75" s="2891" t="n"/>
      <c r="DA75" s="2891" t="n"/>
      <c r="DB75" s="2891" t="n"/>
      <c r="DC75" s="2891" t="n"/>
      <c r="DD75" s="2891" t="n"/>
      <c r="DE75" s="15" t="n"/>
      <c r="DF75" s="37" t="n"/>
      <c r="DG75" s="15" t="n"/>
      <c r="DH75" s="15" t="n"/>
      <c r="DI75" s="2953" t="n"/>
      <c r="DX75" s="2878">
        <f>(CS75-CZ75)*10^6</f>
        <v/>
      </c>
      <c r="DY75" s="2878">
        <f>(CT75-DC75)*10^6</f>
        <v/>
      </c>
      <c r="DZ75" s="2878">
        <f>(CW75-DD75)*10^6</f>
        <v/>
      </c>
      <c r="EF75" s="8" t="n"/>
      <c r="EG75" s="8" t="n"/>
      <c r="EH75" s="8" t="n"/>
      <c r="EI75" s="8" t="n"/>
      <c r="EJ75" s="8" t="n"/>
      <c r="EK75" s="8" t="n"/>
      <c r="EL75" s="8" t="n"/>
      <c r="EM75" s="8" t="n"/>
      <c r="EN75" s="8" t="n"/>
      <c r="EO75" s="8" t="n"/>
      <c r="EP75" s="8" t="n"/>
      <c r="EQ75" s="8" t="n"/>
      <c r="ER75" s="8" t="n"/>
      <c r="ES75" s="8" t="n"/>
      <c r="ET75" s="8" t="n"/>
      <c r="EU75" s="8" t="n"/>
      <c r="EV75" s="8" t="n"/>
      <c r="EW75" s="8" t="n"/>
      <c r="EX75" s="8" t="n"/>
      <c r="EY75" s="8" t="n"/>
      <c r="EZ75" s="8" t="n"/>
      <c r="FA75" s="8" t="n"/>
      <c r="FB75" s="8" t="n"/>
      <c r="FC75" s="8" t="n"/>
      <c r="FD75" s="8" t="n"/>
      <c r="FE75" s="8" t="n"/>
      <c r="FF75" s="8" t="n"/>
      <c r="FG75" s="8" t="n"/>
      <c r="FH75" s="8" t="n"/>
      <c r="FI75" s="8" t="n"/>
      <c r="FJ75" s="8" t="n"/>
      <c r="FK75" s="8" t="n"/>
      <c r="FL75" s="8" t="n"/>
      <c r="FM75" s="8" t="n"/>
      <c r="FN75" s="8" t="n"/>
      <c r="FO75" s="8" t="n"/>
      <c r="FP75" s="8" t="n"/>
      <c r="FQ75" s="8" t="n"/>
      <c r="FR75" s="8" t="n"/>
    </row>
    <row customHeight="1" hidden="1" ht="12.75" r="76" s="3">
      <c r="C76" s="15" t="n"/>
      <c r="D76" s="1470" t="n"/>
      <c r="E76" s="1470" t="n"/>
      <c r="N76" s="37" t="n"/>
      <c r="T76" s="37" t="n"/>
      <c r="U76" s="37" t="n"/>
      <c r="V76" s="37" t="n"/>
      <c r="W76" s="37" t="n"/>
      <c r="X76" s="37" t="n"/>
      <c r="Y76" s="37" t="n"/>
      <c r="Z76" s="37" t="n"/>
      <c r="AA76" s="37" t="n"/>
      <c r="AB76" s="37" t="n"/>
      <c r="AC76" s="37" t="n"/>
      <c r="AD76" s="37" t="n"/>
      <c r="AE76" s="37" t="n"/>
      <c r="AF76" s="37" t="n"/>
      <c r="AG76" s="37" t="n"/>
      <c r="AH76" s="37" t="n"/>
      <c r="AI76" s="37" t="n"/>
      <c r="AJ76" s="37" t="n"/>
      <c r="AK76" s="37" t="n"/>
      <c r="AL76" s="37" t="n"/>
      <c r="AM76" s="37" t="n"/>
      <c r="AN76" s="37" t="n"/>
      <c r="AO76" s="37" t="n"/>
      <c r="AP76" s="37" t="n"/>
      <c r="AQ76" s="37" t="n"/>
      <c r="AR76" s="37" t="n"/>
      <c r="AS76" s="37" t="n"/>
      <c r="AT76" s="37" t="n"/>
      <c r="AU76" s="37" t="n"/>
      <c r="AV76" s="37" t="n"/>
      <c r="AW76" s="37" t="n"/>
      <c r="AX76" s="37" t="n"/>
      <c r="AY76" s="37" t="n"/>
      <c r="AZ76" s="37" t="n"/>
      <c r="BA76" s="37" t="n"/>
      <c r="BB76" s="37" t="n"/>
      <c r="BC76" s="37" t="n"/>
      <c r="BD76" s="37" t="n"/>
      <c r="BE76" s="37" t="n"/>
      <c r="BF76" s="37" t="n"/>
      <c r="BG76" s="37" t="n"/>
      <c r="BH76" s="37" t="n"/>
      <c r="BI76" s="37" t="n"/>
      <c r="BJ76" s="37" t="n"/>
      <c r="BK76" s="37" t="n"/>
      <c r="BL76" s="37" t="n"/>
      <c r="BM76" s="37" t="n"/>
      <c r="BN76" s="37" t="n"/>
      <c r="BO76" s="37" t="n"/>
      <c r="BP76" s="37" t="n"/>
      <c r="BQ76" s="37" t="n"/>
      <c r="BR76" s="37" t="n"/>
      <c r="BS76" s="37" t="n"/>
      <c r="BT76" s="2975" t="n"/>
      <c r="BU76" s="37" t="n"/>
      <c r="BV76" s="37" t="n"/>
      <c r="BW76" s="37" t="n"/>
      <c r="BX76" s="37" t="n"/>
      <c r="BY76" s="37" t="n"/>
      <c r="BZ76" s="37" t="n"/>
      <c r="CA76" s="37" t="n"/>
      <c r="CB76" s="37" t="n"/>
      <c r="CC76" s="37" t="n"/>
      <c r="CD76" s="37" t="n"/>
      <c r="CE76" s="37" t="n"/>
      <c r="CF76" s="37" t="n"/>
      <c r="CG76" s="37" t="n"/>
      <c r="CH76" s="37" t="n"/>
      <c r="CI76" s="37" t="n"/>
      <c r="CJ76" s="2975" t="n"/>
      <c r="CK76" s="3484" t="n"/>
      <c r="CL76" s="15" t="n"/>
      <c r="CM76" s="15" t="n"/>
      <c r="CN76" s="15" t="n"/>
      <c r="CO76" s="15" t="n"/>
      <c r="CP76" s="15" t="n"/>
      <c r="CQ76" s="15" t="n"/>
      <c r="CR76" s="3374" t="n"/>
      <c r="CS76" s="2891" t="n"/>
      <c r="CT76" s="2891" t="n"/>
      <c r="CU76" s="2891" t="n"/>
      <c r="CV76" s="3374" t="n"/>
      <c r="CW76" s="2891" t="n"/>
      <c r="CX76" s="37" t="n"/>
      <c r="CY76" s="15" t="n"/>
      <c r="CZ76" s="2891" t="n"/>
      <c r="DA76" s="2891" t="n"/>
      <c r="DB76" s="2891" t="n"/>
      <c r="DC76" s="2891" t="n"/>
      <c r="DD76" s="2891" t="n"/>
      <c r="DE76" s="15" t="n"/>
      <c r="DF76" s="37" t="n"/>
      <c r="DG76" s="15" t="n"/>
      <c r="DH76" s="15" t="n"/>
      <c r="DX76" s="2878">
        <f>(CS76-CZ76)*10^6</f>
        <v/>
      </c>
      <c r="DY76" s="2878">
        <f>(CT76-DC76)*10^6</f>
        <v/>
      </c>
      <c r="DZ76" s="2878">
        <f>(CW76-DD76)*10^6</f>
        <v/>
      </c>
      <c r="EF76" s="8" t="n"/>
      <c r="EG76" s="8" t="n"/>
      <c r="EH76" s="8" t="n"/>
      <c r="EI76" s="8" t="n"/>
      <c r="EJ76" s="8" t="n"/>
      <c r="EK76" s="8" t="n"/>
      <c r="EL76" s="8" t="n"/>
      <c r="EM76" s="8" t="n"/>
      <c r="EN76" s="8" t="n"/>
      <c r="EO76" s="8" t="n"/>
      <c r="EP76" s="8" t="n"/>
      <c r="EQ76" s="8" t="n"/>
      <c r="ER76" s="8" t="n"/>
      <c r="ES76" s="8" t="n"/>
      <c r="ET76" s="8" t="n"/>
      <c r="EU76" s="8" t="n"/>
      <c r="EV76" s="8" t="n"/>
      <c r="EW76" s="8" t="n"/>
      <c r="EX76" s="8" t="n"/>
      <c r="EY76" s="8" t="n"/>
      <c r="EZ76" s="8" t="n"/>
      <c r="FA76" s="8" t="n"/>
      <c r="FB76" s="8" t="n"/>
      <c r="FC76" s="8" t="n"/>
      <c r="FD76" s="8" t="n"/>
      <c r="FE76" s="8" t="n"/>
      <c r="FF76" s="8" t="n"/>
      <c r="FG76" s="8" t="n"/>
      <c r="FH76" s="8" t="n"/>
      <c r="FI76" s="8" t="n"/>
      <c r="FJ76" s="8" t="n"/>
      <c r="FK76" s="8" t="n"/>
      <c r="FL76" s="8" t="n"/>
      <c r="FM76" s="8" t="n"/>
      <c r="FN76" s="8" t="n"/>
      <c r="FO76" s="8" t="n"/>
      <c r="FP76" s="8" t="n"/>
      <c r="FQ76" s="8" t="n"/>
      <c r="FR76" s="8" t="n"/>
    </row>
    <row customHeight="1" hidden="1" ht="12.75" r="77" s="3">
      <c r="C77" s="15" t="n"/>
      <c r="N77" s="37" t="n"/>
      <c r="T77" s="37" t="n"/>
      <c r="U77" s="37" t="n"/>
      <c r="V77" s="37" t="n"/>
      <c r="W77" s="37" t="n"/>
      <c r="X77" s="37" t="n"/>
      <c r="Y77" s="37" t="n"/>
      <c r="Z77" s="37" t="n"/>
      <c r="AA77" s="37" t="n"/>
      <c r="AB77" s="37" t="n"/>
      <c r="AC77" s="37" t="n"/>
      <c r="AD77" s="37" t="n"/>
      <c r="AE77" s="37" t="n"/>
      <c r="AF77" s="37" t="n"/>
      <c r="AG77" s="37" t="n"/>
      <c r="AH77" s="37" t="n"/>
      <c r="AI77" s="37" t="n"/>
      <c r="AJ77" s="37" t="n"/>
      <c r="AK77" s="37" t="n"/>
      <c r="AL77" s="37" t="n"/>
      <c r="AM77" s="37" t="n"/>
      <c r="AN77" s="37" t="n"/>
      <c r="AO77" s="37" t="n"/>
      <c r="AP77" s="37" t="n"/>
      <c r="AQ77" s="37" t="n"/>
      <c r="AR77" s="37" t="n"/>
      <c r="AS77" s="37" t="n"/>
      <c r="AT77" s="37" t="n"/>
      <c r="AU77" s="37" t="n"/>
      <c r="AV77" s="37" t="n"/>
      <c r="AW77" s="37" t="n"/>
      <c r="AX77" s="37" t="n"/>
      <c r="AY77" s="37" t="n"/>
      <c r="AZ77" s="37" t="n"/>
      <c r="BA77" s="37" t="n"/>
      <c r="BB77" s="37" t="n"/>
      <c r="BC77" s="37" t="n"/>
      <c r="BD77" s="37" t="n"/>
      <c r="BE77" s="37" t="n"/>
      <c r="BF77" s="37" t="n"/>
      <c r="BG77" s="37" t="n"/>
      <c r="BH77" s="37" t="n"/>
      <c r="BI77" s="37" t="n"/>
      <c r="BJ77" s="37" t="n"/>
      <c r="BK77" s="37" t="n"/>
      <c r="BL77" s="37" t="n"/>
      <c r="BM77" s="37" t="n"/>
      <c r="BN77" s="37" t="n"/>
      <c r="BO77" s="37" t="n"/>
      <c r="BP77" s="37" t="n"/>
      <c r="BQ77" s="37" t="n"/>
      <c r="BR77" s="37" t="n"/>
      <c r="BS77" s="37" t="n"/>
      <c r="BT77" s="37" t="n"/>
      <c r="BU77" s="37" t="n"/>
      <c r="BV77" s="37" t="n"/>
      <c r="BW77" s="37" t="n"/>
      <c r="BX77" s="37" t="n"/>
      <c r="BY77" s="37" t="n"/>
      <c r="BZ77" s="37" t="n"/>
      <c r="CA77" s="37" t="n"/>
      <c r="CB77" s="37" t="n"/>
      <c r="CC77" s="37" t="n"/>
      <c r="CD77" s="37" t="n"/>
      <c r="CE77" s="37" t="n"/>
      <c r="CF77" s="37" t="n"/>
      <c r="CG77" s="37" t="n"/>
      <c r="CH77" s="37" t="n"/>
      <c r="CI77" s="37" t="n"/>
      <c r="CJ77" s="2975" t="n"/>
      <c r="CK77" s="3485" t="n"/>
      <c r="CL77" s="15" t="n"/>
      <c r="CM77" s="15" t="n"/>
      <c r="CN77" s="15" t="n"/>
      <c r="CO77" s="2975" t="n"/>
      <c r="CP77" s="15" t="n"/>
      <c r="CQ77" s="15" t="n"/>
      <c r="CR77" s="3374" t="n"/>
      <c r="CS77" s="2891" t="n"/>
      <c r="CT77" s="2891" t="n"/>
      <c r="CU77" s="2891" t="n"/>
      <c r="CV77" s="3374" t="n"/>
      <c r="CW77" s="2891" t="n"/>
      <c r="CX77" s="37" t="n"/>
      <c r="CY77" s="15" t="n"/>
      <c r="CZ77" s="2891" t="n"/>
      <c r="DA77" s="2891" t="n"/>
      <c r="DB77" s="2891" t="n"/>
      <c r="DC77" s="2891" t="n"/>
      <c r="DD77" s="2891" t="n"/>
      <c r="DE77" s="15" t="n"/>
      <c r="DF77" s="37" t="n"/>
      <c r="DG77" s="15" t="n"/>
      <c r="DH77" s="15" t="n"/>
      <c r="DX77" s="2878">
        <f>(CS77-CZ77)*10^6</f>
        <v/>
      </c>
      <c r="DY77" s="2878">
        <f>(CT77-DC77)*10^6</f>
        <v/>
      </c>
      <c r="DZ77" s="2878">
        <f>(CW77-DD77)*10^6</f>
        <v/>
      </c>
      <c r="EF77" s="8" t="n"/>
      <c r="EG77" s="8" t="n"/>
      <c r="EH77" s="8" t="n"/>
      <c r="EI77" s="8" t="n"/>
      <c r="EJ77" s="8" t="n"/>
      <c r="EK77" s="8" t="n"/>
      <c r="EL77" s="8" t="n"/>
      <c r="EM77" s="8" t="n"/>
      <c r="EN77" s="8" t="n"/>
      <c r="EO77" s="8" t="n"/>
      <c r="EP77" s="8" t="n"/>
      <c r="EQ77" s="8" t="n"/>
      <c r="ER77" s="8" t="n"/>
      <c r="ES77" s="8" t="n"/>
      <c r="ET77" s="8" t="n"/>
      <c r="EU77" s="8" t="n"/>
      <c r="EV77" s="8" t="n"/>
      <c r="EW77" s="8" t="n"/>
      <c r="EX77" s="8" t="n"/>
      <c r="EY77" s="8" t="n"/>
      <c r="EZ77" s="8" t="n"/>
      <c r="FA77" s="8" t="n"/>
      <c r="FB77" s="8" t="n"/>
      <c r="FC77" s="8" t="n"/>
      <c r="FD77" s="8" t="n"/>
      <c r="FE77" s="8" t="n"/>
      <c r="FF77" s="8" t="n"/>
      <c r="FG77" s="8" t="n"/>
      <c r="FH77" s="8" t="n"/>
      <c r="FI77" s="8" t="n"/>
      <c r="FJ77" s="8" t="n"/>
      <c r="FK77" s="8" t="n"/>
      <c r="FL77" s="8" t="n"/>
      <c r="FM77" s="8" t="n"/>
      <c r="FN77" s="8" t="n"/>
      <c r="FO77" s="8" t="n"/>
      <c r="FP77" s="8" t="n"/>
      <c r="FQ77" s="8" t="n"/>
      <c r="FR77" s="8" t="n"/>
    </row>
    <row customFormat="1" customHeight="1" ht="12.75" r="78" s="904">
      <c r="C78" s="905" t="n"/>
      <c r="D78" s="905" t="n"/>
      <c r="E78" s="905" t="n"/>
      <c r="F78" s="905" t="n"/>
      <c r="G78" s="905" t="n"/>
      <c r="H78" s="905" t="n"/>
      <c r="I78" s="905" t="n"/>
      <c r="J78" s="905" t="n"/>
      <c r="K78" s="905" t="n"/>
      <c r="L78" s="905" t="n"/>
      <c r="M78" s="905" t="n"/>
      <c r="N78" s="908" t="n"/>
      <c r="O78" s="905" t="n"/>
      <c r="P78" s="905" t="n"/>
      <c r="Q78" s="905" t="n"/>
      <c r="R78" s="905" t="n"/>
      <c r="S78" s="905" t="n"/>
      <c r="T78" s="908" t="n"/>
      <c r="U78" s="908" t="n"/>
      <c r="V78" s="908" t="n"/>
      <c r="W78" s="908" t="n"/>
      <c r="X78" s="908" t="n"/>
      <c r="Y78" s="908" t="n"/>
      <c r="Z78" s="908" t="n"/>
      <c r="AA78" s="908" t="n"/>
      <c r="AB78" s="908" t="n"/>
      <c r="AC78" s="908" t="n"/>
      <c r="AD78" s="908" t="n"/>
      <c r="AE78" s="908" t="n"/>
      <c r="AF78" s="908" t="n"/>
      <c r="AG78" s="908" t="n"/>
      <c r="AH78" s="908" t="n"/>
      <c r="AI78" s="908" t="n"/>
      <c r="AJ78" s="908" t="n"/>
      <c r="AK78" s="908" t="n"/>
      <c r="AL78" s="908" t="n"/>
      <c r="AM78" s="908" t="n"/>
      <c r="AN78" s="908" t="n"/>
      <c r="AO78" s="908" t="n"/>
      <c r="AP78" s="908" t="n"/>
      <c r="AQ78" s="908" t="n"/>
      <c r="AR78" s="908" t="n"/>
      <c r="AS78" s="908" t="n"/>
      <c r="AT78" s="908" t="n"/>
      <c r="AU78" s="908" t="n"/>
      <c r="AV78" s="908" t="n"/>
      <c r="AW78" s="908" t="n"/>
      <c r="AX78" s="908" t="n"/>
      <c r="AY78" s="908" t="n"/>
      <c r="AZ78" s="908" t="n"/>
      <c r="BA78" s="908" t="n"/>
      <c r="BB78" s="908" t="n"/>
      <c r="BC78" s="908" t="n"/>
      <c r="BD78" s="908" t="n"/>
      <c r="BE78" s="908" t="n"/>
      <c r="BF78" s="908" t="n"/>
      <c r="BG78" s="908" t="n"/>
      <c r="BH78" s="908" t="n"/>
      <c r="BI78" s="908" t="n"/>
      <c r="BJ78" s="908" t="n"/>
      <c r="BK78" s="908" t="n"/>
      <c r="BL78" s="908" t="n"/>
      <c r="BM78" s="908" t="n"/>
      <c r="BN78" s="908" t="n"/>
      <c r="BO78" s="908" t="n"/>
      <c r="BP78" s="908" t="n"/>
      <c r="BQ78" s="908" t="n"/>
      <c r="BR78" s="908" t="n"/>
      <c r="BS78" s="908" t="n"/>
      <c r="BT78" s="908" t="n"/>
      <c r="BU78" s="908" t="n"/>
      <c r="BV78" s="908" t="n"/>
      <c r="BW78" s="908" t="n"/>
      <c r="BX78" s="908" t="n"/>
      <c r="BY78" s="908" t="n"/>
      <c r="BZ78" s="908" t="n"/>
      <c r="CA78" s="908" t="n"/>
      <c r="CB78" s="908" t="n"/>
      <c r="CC78" s="908" t="n"/>
      <c r="CD78" s="908" t="n"/>
      <c r="CE78" s="908" t="n"/>
      <c r="CF78" s="908" t="n"/>
      <c r="CG78" s="908" t="n"/>
      <c r="CH78" s="908" t="n"/>
      <c r="CI78" s="908" t="n"/>
      <c r="CJ78" s="905" t="n"/>
      <c r="CK78" s="905" t="n"/>
      <c r="CL78" s="905" t="n"/>
      <c r="CM78" s="905" t="n"/>
      <c r="CN78" s="905" t="n"/>
      <c r="CO78" s="905" t="n"/>
      <c r="CP78" s="905" t="n"/>
      <c r="CQ78" s="905" t="n"/>
      <c r="CR78" s="3486" t="n"/>
      <c r="CS78" s="3487" t="n"/>
      <c r="CT78" s="3487" t="n"/>
      <c r="CU78" s="3487" t="n"/>
      <c r="CV78" s="3486" t="n"/>
      <c r="CW78" s="3487" t="n"/>
      <c r="CX78" s="908" t="n"/>
      <c r="CY78" s="905" t="n"/>
      <c r="CZ78" s="3487" t="n"/>
      <c r="DA78" s="3487" t="n"/>
      <c r="DB78" s="3487" t="n"/>
      <c r="DC78" s="3487" t="n"/>
      <c r="DD78" s="3487" t="n"/>
      <c r="DE78" s="905" t="n"/>
      <c r="DF78" s="908" t="n"/>
      <c r="DG78" s="905" t="n"/>
      <c r="DH78" s="905" t="n"/>
      <c r="DI78" s="2953" t="n"/>
      <c r="DJ78" s="323" t="n"/>
      <c r="DK78" s="323" t="n"/>
      <c r="DL78" s="323" t="n"/>
      <c r="DM78" s="323" t="n"/>
      <c r="DN78" s="323" t="n"/>
      <c r="DO78" s="323" t="n"/>
      <c r="DP78" s="323" t="n"/>
      <c r="DX78" s="2878">
        <f>(CS78-CZ78)*10^6</f>
        <v/>
      </c>
      <c r="DY78" s="2878">
        <f>(CT78-DC78)*10^6</f>
        <v/>
      </c>
      <c r="DZ78" s="2878">
        <f>(CW78-DD78)*10^6</f>
        <v/>
      </c>
    </row>
    <row customFormat="1" r="79" s="904">
      <c r="C79" s="905" t="n"/>
      <c r="D79" s="3488" t="n"/>
      <c r="E79" s="905" t="n"/>
      <c r="F79" s="905" t="n"/>
      <c r="G79" s="905" t="n"/>
      <c r="H79" s="905" t="n"/>
      <c r="I79" s="905" t="n"/>
      <c r="J79" s="905" t="n"/>
      <c r="K79" s="905" t="n"/>
      <c r="L79" s="905" t="n"/>
      <c r="M79" s="905" t="n"/>
      <c r="N79" s="908" t="n"/>
      <c r="O79" s="905" t="n"/>
      <c r="P79" s="3489" t="n"/>
      <c r="Q79" s="3489" t="n"/>
      <c r="R79" s="3489" t="n"/>
      <c r="S79" s="3489" t="n"/>
      <c r="T79" s="3489" t="n"/>
      <c r="U79" s="3489" t="n"/>
      <c r="V79" s="3489" t="n"/>
      <c r="W79" s="3489" t="n"/>
      <c r="X79" s="3489" t="n"/>
      <c r="Y79" s="3489" t="n"/>
      <c r="Z79" s="3489" t="n"/>
      <c r="AA79" s="3489" t="n"/>
      <c r="AB79" s="3489" t="n"/>
      <c r="AC79" s="3489" t="n"/>
      <c r="AD79" s="3489" t="n"/>
      <c r="AE79" s="3489" t="n"/>
      <c r="AF79" s="3489" t="n"/>
      <c r="AG79" s="3489" t="n"/>
      <c r="AH79" s="3489" t="n"/>
      <c r="AI79" s="3489" t="n"/>
      <c r="AJ79" s="3489" t="n"/>
      <c r="AK79" s="3489" t="n"/>
      <c r="AL79" s="3489" t="n"/>
      <c r="AM79" s="3489" t="n"/>
      <c r="AN79" s="3489" t="n"/>
      <c r="AO79" s="3489" t="n"/>
      <c r="AP79" s="3489" t="n"/>
      <c r="AQ79" s="3489" t="n"/>
      <c r="AR79" s="3489" t="n"/>
      <c r="AS79" s="3489" t="n"/>
      <c r="AT79" s="3489" t="n"/>
      <c r="AU79" s="3489" t="n"/>
      <c r="AV79" s="3489" t="n"/>
      <c r="AW79" s="3489" t="n"/>
      <c r="AX79" s="3489" t="n"/>
      <c r="AY79" s="3489" t="n"/>
      <c r="AZ79" s="3489" t="n"/>
      <c r="BA79" s="3489" t="n"/>
      <c r="BB79" s="3489" t="n"/>
      <c r="BC79" s="3489" t="n"/>
      <c r="BD79" s="3489" t="n"/>
      <c r="BE79" s="3489" t="n"/>
      <c r="BF79" s="3489" t="n"/>
      <c r="BG79" s="3489" t="n"/>
      <c r="BH79" s="3489" t="n"/>
      <c r="BI79" s="3489" t="n"/>
      <c r="BJ79" s="3489" t="n"/>
      <c r="BK79" s="3489" t="n"/>
      <c r="BL79" s="3489" t="n"/>
      <c r="BM79" s="3489" t="n"/>
      <c r="BN79" s="3489" t="n"/>
      <c r="BO79" s="3489" t="n"/>
      <c r="BP79" s="3489" t="n"/>
      <c r="BQ79" s="3489" t="n"/>
      <c r="BR79" s="3489" t="n"/>
      <c r="BS79" s="3489" t="n"/>
      <c r="BT79" s="3489" t="n"/>
      <c r="BU79" s="3489" t="n"/>
      <c r="BV79" s="3489" t="n"/>
      <c r="BW79" s="3489" t="n"/>
      <c r="BX79" s="3489" t="n"/>
      <c r="BY79" s="3489" t="n"/>
      <c r="BZ79" s="3489" t="n"/>
      <c r="CA79" s="3489" t="n"/>
      <c r="CB79" s="3489" t="n"/>
      <c r="CC79" s="3489" t="n"/>
      <c r="CD79" s="3489" t="n"/>
      <c r="CE79" s="3489" t="n"/>
      <c r="CF79" s="3489" t="n"/>
      <c r="CG79" s="3489" t="n"/>
      <c r="CH79" s="3489" t="n"/>
      <c r="CI79" s="3489" t="n"/>
      <c r="CJ79" s="3489" t="n"/>
      <c r="CK79" s="3489" t="n"/>
      <c r="CL79" s="3489" t="n"/>
      <c r="CM79" s="3489" t="n"/>
      <c r="CN79" s="3489" t="n"/>
      <c r="CO79" s="3489" t="n"/>
      <c r="CP79" s="3489" t="n"/>
      <c r="CQ79" s="3489" t="n"/>
      <c r="CR79" s="3490" t="n"/>
      <c r="CS79" s="3489" t="n"/>
      <c r="CT79" s="3489" t="n"/>
      <c r="CU79" s="3489" t="n"/>
      <c r="CV79" s="3489" t="n"/>
      <c r="CW79" s="3489" t="n"/>
      <c r="CX79" s="908" t="n"/>
      <c r="CY79" s="905" t="n"/>
      <c r="CZ79" s="3487" t="n"/>
      <c r="DA79" s="3487" t="n"/>
      <c r="DB79" s="3487" t="n"/>
      <c r="DC79" s="3487" t="n"/>
      <c r="DD79" s="3487" t="n"/>
      <c r="DE79" s="905" t="n"/>
      <c r="DF79" s="908" t="n"/>
      <c r="DG79" s="905" t="n"/>
      <c r="DH79" s="905" t="n"/>
      <c r="DI79" s="2953" t="n"/>
      <c r="DJ79" s="323" t="n"/>
      <c r="DK79" s="323" t="n"/>
      <c r="DL79" s="323" t="n"/>
      <c r="DM79" s="323" t="n"/>
      <c r="DN79" s="323" t="n"/>
      <c r="DO79" s="323" t="n"/>
      <c r="DP79" s="323" t="n"/>
      <c r="DX79" s="2878">
        <f>(CS79-CZ79)*10^6</f>
        <v/>
      </c>
      <c r="DY79" s="2878">
        <f>(CT79-DC79)*10^6</f>
        <v/>
      </c>
      <c r="DZ79" s="2878">
        <f>(CW79-DD79)*10^6</f>
        <v/>
      </c>
    </row>
    <row customFormat="1" hidden="1" r="80" s="904">
      <c r="C80" s="905" t="n"/>
      <c r="D80" s="905" t="n"/>
      <c r="E80" s="905" t="n"/>
      <c r="F80" s="905" t="n"/>
      <c r="G80" s="905" t="n"/>
      <c r="H80" s="905" t="n"/>
      <c r="I80" s="905" t="n"/>
      <c r="J80" s="905" t="n"/>
      <c r="K80" s="905" t="n"/>
      <c r="L80" s="905" t="n"/>
      <c r="M80" s="905" t="n"/>
      <c r="N80" s="908" t="n"/>
      <c r="O80" s="905" t="n"/>
      <c r="P80" s="905" t="n"/>
      <c r="Q80" s="905" t="n"/>
      <c r="R80" s="905" t="n"/>
      <c r="S80" s="905" t="n"/>
      <c r="T80" s="908" t="n"/>
      <c r="U80" s="908" t="n"/>
      <c r="V80" s="908" t="n"/>
      <c r="W80" s="908" t="n"/>
      <c r="X80" s="908" t="n"/>
      <c r="Y80" s="908" t="n"/>
      <c r="Z80" s="908" t="n"/>
      <c r="AA80" s="908" t="n"/>
      <c r="AB80" s="908" t="n"/>
      <c r="AC80" s="908" t="n"/>
      <c r="AD80" s="908" t="n"/>
      <c r="AE80" s="908" t="n"/>
      <c r="AF80" s="908" t="n"/>
      <c r="AG80" s="908" t="n"/>
      <c r="AH80" s="908" t="n"/>
      <c r="AI80" s="908" t="n"/>
      <c r="AJ80" s="908" t="n"/>
      <c r="AK80" s="908" t="n"/>
      <c r="AL80" s="908" t="n"/>
      <c r="AM80" s="908" t="n"/>
      <c r="AN80" s="908" t="n"/>
      <c r="AO80" s="908" t="n"/>
      <c r="AP80" s="908" t="n"/>
      <c r="AQ80" s="908" t="n"/>
      <c r="AR80" s="908" t="n"/>
      <c r="AS80" s="908" t="n"/>
      <c r="AT80" s="908" t="n"/>
      <c r="AU80" s="908" t="n"/>
      <c r="AV80" s="908" t="n"/>
      <c r="AW80" s="908" t="n"/>
      <c r="AX80" s="908" t="n"/>
      <c r="AY80" s="908" t="n"/>
      <c r="AZ80" s="908" t="n"/>
      <c r="BA80" s="908" t="n"/>
      <c r="BB80" s="908" t="n"/>
      <c r="BC80" s="908" t="n"/>
      <c r="BD80" s="908" t="n"/>
      <c r="BE80" s="908" t="n"/>
      <c r="BF80" s="908" t="n"/>
      <c r="BG80" s="908" t="n"/>
      <c r="BH80" s="908" t="n"/>
      <c r="BI80" s="908" t="n"/>
      <c r="BJ80" s="908" t="n"/>
      <c r="BK80" s="908" t="n"/>
      <c r="BL80" s="908" t="n"/>
      <c r="BM80" s="908" t="n"/>
      <c r="BN80" s="908" t="n"/>
      <c r="BO80" s="908" t="n"/>
      <c r="BP80" s="908" t="n"/>
      <c r="BQ80" s="908" t="n"/>
      <c r="BR80" s="908" t="n"/>
      <c r="BS80" s="908" t="n"/>
      <c r="BT80" s="3491" t="n"/>
      <c r="BU80" s="908" t="n"/>
      <c r="BV80" s="908" t="n"/>
      <c r="BW80" s="908" t="n"/>
      <c r="BX80" s="908" t="n"/>
      <c r="BY80" s="908" t="n"/>
      <c r="BZ80" s="908" t="n"/>
      <c r="CA80" s="908" t="n"/>
      <c r="CB80" s="908" t="n"/>
      <c r="CC80" s="908" t="n"/>
      <c r="CD80" s="908" t="n"/>
      <c r="CE80" s="908" t="n"/>
      <c r="CF80" s="908" t="n"/>
      <c r="CG80" s="908" t="n"/>
      <c r="CH80" s="908" t="n"/>
      <c r="CI80" s="908" t="n"/>
      <c r="CJ80" s="905" t="n"/>
      <c r="CK80" s="905" t="n"/>
      <c r="CL80" s="905" t="n"/>
      <c r="CM80" s="905" t="n"/>
      <c r="CN80" s="905" t="n"/>
      <c r="CO80" s="3492" t="n"/>
      <c r="CP80" s="905" t="n"/>
      <c r="CQ80" s="905" t="n"/>
      <c r="CR80" s="3490" t="inlineStr">
        <is>
          <t xml:space="preserve">Détermination totale </t>
        </is>
      </c>
      <c r="CS80" s="3100" t="n">
        <v>553900786</v>
      </c>
      <c r="CT80" s="3487" t="n"/>
      <c r="CU80" s="3487" t="n"/>
      <c r="CV80" s="3486" t="n"/>
      <c r="CW80" s="3487" t="n"/>
      <c r="CX80" s="908" t="n"/>
      <c r="CY80" s="905" t="n"/>
      <c r="CZ80" s="3487" t="n"/>
      <c r="DA80" s="3487" t="n"/>
      <c r="DB80" s="3487" t="n"/>
      <c r="DC80" s="3487" t="n"/>
      <c r="DD80" s="3487" t="n"/>
      <c r="DE80" s="905" t="n"/>
      <c r="DF80" s="908" t="n"/>
      <c r="DG80" s="905" t="n"/>
      <c r="DH80" s="905" t="n"/>
      <c r="DI80" s="2953" t="n"/>
      <c r="DJ80" s="323" t="n"/>
      <c r="DK80" s="323" t="n"/>
      <c r="DL80" s="323" t="n"/>
      <c r="DM80" s="323" t="n"/>
      <c r="DN80" s="323" t="n"/>
      <c r="DO80" s="323" t="n"/>
      <c r="DP80" s="323" t="n"/>
      <c r="DX80" s="2878">
        <f>(CS80-CZ80)*10^6</f>
        <v/>
      </c>
      <c r="DY80" s="2878">
        <f>(CT80-DC80)*10^6</f>
        <v/>
      </c>
      <c r="DZ80" s="2878">
        <f>(CW80-DD80)*10^6</f>
        <v/>
      </c>
    </row>
    <row hidden="1" r="81" s="3">
      <c r="C81" s="15" t="n"/>
      <c r="N81" s="37" t="n"/>
      <c r="T81" s="37" t="n"/>
      <c r="U81" s="37" t="n"/>
      <c r="V81" s="37" t="n"/>
      <c r="W81" s="37" t="n"/>
      <c r="X81" s="37" t="n"/>
      <c r="Y81" s="37" t="n"/>
      <c r="Z81" s="37" t="n"/>
      <c r="AA81" s="37" t="n"/>
      <c r="AB81" s="37" t="n"/>
      <c r="AC81" s="37" t="n"/>
      <c r="AD81" s="37" t="n"/>
      <c r="AE81" s="37" t="n"/>
      <c r="AF81" s="37" t="n"/>
      <c r="AG81" s="37" t="n"/>
      <c r="AH81" s="37" t="n"/>
      <c r="AI81" s="37" t="n"/>
      <c r="AJ81" s="37" t="n"/>
      <c r="AK81" s="37" t="n"/>
      <c r="AL81" s="37" t="n"/>
      <c r="AM81" s="37" t="n"/>
      <c r="AN81" s="37" t="n"/>
      <c r="AO81" s="37" t="n"/>
      <c r="AP81" s="37" t="n"/>
      <c r="AQ81" s="37" t="n"/>
      <c r="AR81" s="37" t="n"/>
      <c r="AS81" s="37" t="n"/>
      <c r="AT81" s="37" t="n"/>
      <c r="AU81" s="37" t="n"/>
      <c r="AV81" s="37" t="n"/>
      <c r="AW81" s="37" t="n"/>
      <c r="AX81" s="37" t="n"/>
      <c r="AY81" s="37" t="n"/>
      <c r="AZ81" s="37" t="n"/>
      <c r="BA81" s="37" t="n"/>
      <c r="BB81" s="37" t="n"/>
      <c r="BC81" s="37" t="n"/>
      <c r="BD81" s="37" t="n"/>
      <c r="BE81" s="37" t="n"/>
      <c r="BF81" s="37" t="n"/>
      <c r="BG81" s="37" t="n"/>
      <c r="BH81" s="37" t="n"/>
      <c r="BI81" s="37" t="n"/>
      <c r="BJ81" s="37" t="n"/>
      <c r="BK81" s="37" t="n"/>
      <c r="BL81" s="37" t="n"/>
      <c r="BM81" s="37" t="n"/>
      <c r="BN81" s="37" t="n"/>
      <c r="BO81" s="37" t="n"/>
      <c r="BP81" s="37" t="n"/>
      <c r="BQ81" s="37" t="n"/>
      <c r="BR81" s="37" t="n"/>
      <c r="BS81" s="37" t="n"/>
      <c r="BT81" s="37" t="n"/>
      <c r="BU81" s="37" t="n"/>
      <c r="BV81" s="37" t="n"/>
      <c r="BW81" s="37" t="n"/>
      <c r="BX81" s="37" t="n"/>
      <c r="BY81" s="37" t="n"/>
      <c r="BZ81" s="37" t="n"/>
      <c r="CA81" s="37" t="n"/>
      <c r="CB81" s="37" t="n"/>
      <c r="CC81" s="37" t="n"/>
      <c r="CD81" s="37" t="n"/>
      <c r="CE81" s="37" t="n"/>
      <c r="CF81" s="37" t="n"/>
      <c r="CG81" s="37" t="n"/>
      <c r="CH81" s="37" t="n"/>
      <c r="CI81" s="37" t="n"/>
      <c r="CJ81" s="15" t="n"/>
      <c r="CK81" s="15" t="n"/>
      <c r="CL81" s="15" t="n"/>
      <c r="CM81" s="15" t="n"/>
      <c r="CN81" s="15" t="n"/>
      <c r="CO81" s="15" t="n"/>
      <c r="CP81" s="15" t="n"/>
      <c r="CQ81" s="15" t="n"/>
      <c r="CR81" s="3490" t="inlineStr">
        <is>
          <t xml:space="preserve">Détermination par abonnés </t>
        </is>
      </c>
      <c r="CS81" s="2891" t="n">
        <v>56156068.44915254</v>
      </c>
      <c r="CT81" s="2891" t="n"/>
      <c r="CU81" s="2891" t="n"/>
      <c r="CV81" s="3374" t="n"/>
      <c r="CW81" s="2891" t="n"/>
      <c r="CX81" s="37" t="n"/>
      <c r="CY81" s="15" t="n"/>
      <c r="CZ81" s="2891" t="n"/>
      <c r="DA81" s="2891" t="n"/>
      <c r="DB81" s="2891" t="n"/>
      <c r="DC81" s="2891" t="n"/>
      <c r="DD81" s="2891" t="n"/>
      <c r="DE81" s="15" t="n"/>
      <c r="DF81" s="37" t="n"/>
      <c r="DG81" s="15" t="n"/>
      <c r="DH81" s="15" t="n"/>
      <c r="DQ81" s="8" t="n"/>
      <c r="DR81" s="8" t="n"/>
      <c r="DS81" s="8" t="n"/>
      <c r="DT81" s="8" t="n"/>
      <c r="DU81" s="8" t="n"/>
      <c r="DV81" s="8" t="n"/>
      <c r="DW81" s="8" t="n"/>
      <c r="DX81" s="2878">
        <f>(CS81-CZ81)*10^6</f>
        <v/>
      </c>
      <c r="DY81" s="2878">
        <f>(CT81-DC81)*10^6</f>
        <v/>
      </c>
      <c r="DZ81" s="2878">
        <f>(CW81-DD81)*10^6</f>
        <v/>
      </c>
      <c r="EA81" s="8" t="n"/>
      <c r="EB81" s="8" t="n"/>
      <c r="EC81" s="8" t="n"/>
      <c r="ED81" s="8" t="n"/>
      <c r="EE81" s="8" t="n"/>
      <c r="EF81" s="8" t="n"/>
      <c r="EG81" s="8" t="n"/>
      <c r="EH81" s="8" t="n"/>
      <c r="EI81" s="8" t="n"/>
      <c r="EJ81" s="8" t="n"/>
      <c r="EK81" s="8" t="n"/>
      <c r="EL81" s="8" t="n"/>
      <c r="EM81" s="8" t="n"/>
      <c r="EN81" s="8" t="n"/>
      <c r="EO81" s="8" t="n"/>
      <c r="EP81" s="8" t="n"/>
      <c r="EQ81" s="8" t="n"/>
      <c r="ER81" s="8" t="n"/>
      <c r="ES81" s="8" t="n"/>
      <c r="ET81" s="8" t="n"/>
      <c r="EU81" s="8" t="n"/>
      <c r="EV81" s="8" t="n"/>
      <c r="EW81" s="8" t="n"/>
      <c r="EX81" s="8" t="n"/>
      <c r="EY81" s="8" t="n"/>
      <c r="EZ81" s="8" t="n"/>
      <c r="FA81" s="8" t="n"/>
      <c r="FB81" s="8" t="n"/>
      <c r="FC81" s="8" t="n"/>
      <c r="FD81" s="8" t="n"/>
      <c r="FE81" s="8" t="n"/>
      <c r="FF81" s="8" t="n"/>
      <c r="FG81" s="8" t="n"/>
      <c r="FH81" s="8" t="n"/>
      <c r="FI81" s="8" t="n"/>
      <c r="FJ81" s="8" t="n"/>
      <c r="FK81" s="8" t="n"/>
      <c r="FL81" s="8" t="n"/>
      <c r="FM81" s="8" t="n"/>
      <c r="FN81" s="8" t="n"/>
      <c r="FO81" s="8" t="n"/>
      <c r="FP81" s="8" t="n"/>
      <c r="FQ81" s="8" t="n"/>
      <c r="FR81" s="8" t="n"/>
    </row>
    <row hidden="1" r="82" s="3">
      <c r="C82" s="15" t="n"/>
      <c r="N82" s="37" t="n"/>
      <c r="T82" s="37" t="n"/>
      <c r="U82" s="37" t="n"/>
      <c r="V82" s="37" t="n"/>
      <c r="W82" s="37" t="n"/>
      <c r="X82" s="37" t="n"/>
      <c r="Y82" s="37" t="n"/>
      <c r="Z82" s="37" t="n"/>
      <c r="AA82" s="37" t="n"/>
      <c r="AB82" s="37" t="n"/>
      <c r="AC82" s="37" t="n"/>
      <c r="AD82" s="37" t="n"/>
      <c r="AE82" s="37" t="n"/>
      <c r="AF82" s="37" t="n"/>
      <c r="AG82" s="37" t="n"/>
      <c r="AH82" s="37" t="n"/>
      <c r="AI82" s="37" t="n"/>
      <c r="AJ82" s="37" t="n"/>
      <c r="AK82" s="37" t="n"/>
      <c r="AL82" s="37" t="n"/>
      <c r="AM82" s="37" t="n"/>
      <c r="AN82" s="37" t="n"/>
      <c r="AO82" s="37" t="n"/>
      <c r="AP82" s="37" t="n"/>
      <c r="AQ82" s="37" t="n"/>
      <c r="AR82" s="37" t="n"/>
      <c r="AS82" s="37" t="n"/>
      <c r="AT82" s="37" t="n"/>
      <c r="AU82" s="37" t="n"/>
      <c r="AV82" s="37" t="n"/>
      <c r="AW82" s="37" t="n"/>
      <c r="AX82" s="37" t="n"/>
      <c r="AY82" s="37" t="n"/>
      <c r="AZ82" s="37" t="n"/>
      <c r="BA82" s="37" t="n"/>
      <c r="BB82" s="37" t="n"/>
      <c r="BC82" s="37" t="n"/>
      <c r="BD82" s="37" t="n"/>
      <c r="BE82" s="37" t="n"/>
      <c r="BF82" s="37" t="n"/>
      <c r="BG82" s="37" t="n"/>
      <c r="BH82" s="37" t="n"/>
      <c r="BI82" s="37" t="n"/>
      <c r="BJ82" s="37" t="n"/>
      <c r="BK82" s="37" t="n"/>
      <c r="BL82" s="37" t="n"/>
      <c r="BM82" s="37" t="n"/>
      <c r="BN82" s="37" t="n"/>
      <c r="BO82" s="37" t="n"/>
      <c r="BP82" s="37" t="n"/>
      <c r="BQ82" s="37" t="n"/>
      <c r="BR82" s="37" t="n"/>
      <c r="BS82" s="37" t="n"/>
      <c r="BT82" s="37" t="n"/>
      <c r="BU82" s="37" t="n"/>
      <c r="BV82" s="37" t="n"/>
      <c r="BW82" s="37" t="n"/>
      <c r="BX82" s="37" t="n"/>
      <c r="BY82" s="37" t="n"/>
      <c r="BZ82" s="37" t="n"/>
      <c r="CA82" s="37" t="n"/>
      <c r="CB82" s="37" t="n"/>
      <c r="CC82" s="37" t="n"/>
      <c r="CD82" s="37" t="n"/>
      <c r="CE82" s="37" t="n"/>
      <c r="CF82" s="37" t="n"/>
      <c r="CG82" s="37" t="n"/>
      <c r="CH82" s="37" t="n"/>
      <c r="CI82" s="37" t="n"/>
      <c r="CJ82" s="15" t="n"/>
      <c r="CK82" s="15" t="n"/>
      <c r="CL82" s="15" t="n"/>
      <c r="CM82" s="15" t="n"/>
      <c r="CN82" s="15" t="n"/>
      <c r="CO82" s="2975" t="n"/>
      <c r="CP82" s="3493" t="n"/>
      <c r="CQ82" s="15" t="n"/>
      <c r="CR82" s="3374" t="n"/>
      <c r="CS82" s="2891">
        <f>CS80-CS81</f>
        <v/>
      </c>
      <c r="CT82" s="2891" t="n"/>
      <c r="CU82" s="2891" t="n"/>
      <c r="CV82" s="3374" t="n"/>
      <c r="CW82" s="2891" t="n"/>
      <c r="CX82" s="37" t="n"/>
      <c r="CY82" s="15" t="n"/>
      <c r="CZ82" s="2891" t="n"/>
      <c r="DA82" s="2891" t="n"/>
      <c r="DB82" s="2891" t="n"/>
      <c r="DC82" s="2891" t="n"/>
      <c r="DD82" s="2891" t="n"/>
      <c r="DE82" s="15" t="n"/>
      <c r="DF82" s="37" t="n"/>
      <c r="DG82" s="15" t="n"/>
      <c r="DH82" s="15" t="n"/>
      <c r="DQ82" s="8" t="n"/>
      <c r="DR82" s="8" t="n"/>
      <c r="DS82" s="8" t="n"/>
      <c r="DT82" s="8" t="n"/>
      <c r="DU82" s="8" t="n"/>
      <c r="DV82" s="8" t="n"/>
      <c r="DW82" s="8" t="n"/>
      <c r="DX82" s="2878">
        <f>(CS82-CZ82)*10^6</f>
        <v/>
      </c>
      <c r="DY82" s="2878">
        <f>(CT82-DC82)*10^6</f>
        <v/>
      </c>
      <c r="DZ82" s="2878">
        <f>(CW82-DD82)*10^6</f>
        <v/>
      </c>
      <c r="EA82" s="8" t="n"/>
      <c r="EB82" s="8" t="n"/>
      <c r="EC82" s="8" t="n"/>
      <c r="ED82" s="8" t="n"/>
      <c r="EE82" s="8" t="n"/>
      <c r="EF82" s="8" t="n"/>
      <c r="EG82" s="8" t="n"/>
      <c r="EH82" s="8" t="n"/>
      <c r="EI82" s="8" t="n"/>
      <c r="EJ82" s="8" t="n"/>
      <c r="EK82" s="8" t="n"/>
      <c r="EL82" s="8" t="n"/>
      <c r="EM82" s="8" t="n"/>
      <c r="EN82" s="8" t="n"/>
      <c r="EO82" s="8" t="n"/>
      <c r="EP82" s="8" t="n"/>
      <c r="EQ82" s="8" t="n"/>
      <c r="ER82" s="8" t="n"/>
      <c r="ES82" s="8" t="n"/>
      <c r="ET82" s="8" t="n"/>
      <c r="EU82" s="8" t="n"/>
      <c r="EV82" s="8" t="n"/>
      <c r="EW82" s="8" t="n"/>
      <c r="EX82" s="8" t="n"/>
      <c r="EY82" s="8" t="n"/>
      <c r="EZ82" s="8" t="n"/>
      <c r="FA82" s="8" t="n"/>
      <c r="FB82" s="8" t="n"/>
      <c r="FC82" s="8" t="n"/>
      <c r="FD82" s="8" t="n"/>
      <c r="FE82" s="8" t="n"/>
      <c r="FF82" s="8" t="n"/>
      <c r="FG82" s="8" t="n"/>
      <c r="FH82" s="8" t="n"/>
      <c r="FI82" s="8" t="n"/>
      <c r="FJ82" s="8" t="n"/>
      <c r="FK82" s="8" t="n"/>
      <c r="FL82" s="8" t="n"/>
      <c r="FM82" s="8" t="n"/>
      <c r="FN82" s="8" t="n"/>
      <c r="FO82" s="8" t="n"/>
      <c r="FP82" s="8" t="n"/>
      <c r="FQ82" s="8" t="n"/>
      <c r="FR82" s="8" t="n"/>
    </row>
    <row hidden="1" r="83" s="3">
      <c r="C83" s="15" t="n"/>
      <c r="N83" s="37" t="n"/>
      <c r="T83" s="37" t="n"/>
      <c r="U83" s="37" t="n"/>
      <c r="V83" s="37" t="n"/>
      <c r="W83" s="37" t="n"/>
      <c r="X83" s="37" t="n"/>
      <c r="Y83" s="37" t="n"/>
      <c r="Z83" s="37" t="n"/>
      <c r="AA83" s="37" t="n"/>
      <c r="AB83" s="37" t="n"/>
      <c r="AC83" s="37" t="n"/>
      <c r="AD83" s="37" t="n"/>
      <c r="AE83" s="37" t="n"/>
      <c r="AF83" s="37" t="n"/>
      <c r="AG83" s="37" t="n"/>
      <c r="AH83" s="37" t="n"/>
      <c r="AI83" s="37" t="n"/>
      <c r="AJ83" s="37" t="n"/>
      <c r="AK83" s="37" t="n"/>
      <c r="AL83" s="37" t="n"/>
      <c r="AM83" s="37" t="n"/>
      <c r="AN83" s="37" t="n"/>
      <c r="AO83" s="37" t="n"/>
      <c r="AP83" s="37" t="n"/>
      <c r="AQ83" s="37" t="n"/>
      <c r="AR83" s="37" t="n"/>
      <c r="AS83" s="37" t="n"/>
      <c r="AT83" s="37" t="n"/>
      <c r="AU83" s="37" t="n"/>
      <c r="AV83" s="37" t="n"/>
      <c r="AW83" s="37" t="n"/>
      <c r="AX83" s="37" t="n"/>
      <c r="AY83" s="37" t="n"/>
      <c r="AZ83" s="37" t="n"/>
      <c r="BA83" s="37" t="n"/>
      <c r="BB83" s="37" t="n"/>
      <c r="BC83" s="37" t="n"/>
      <c r="BD83" s="37" t="n"/>
      <c r="BE83" s="37" t="n"/>
      <c r="BF83" s="37" t="n"/>
      <c r="BG83" s="37" t="n"/>
      <c r="BH83" s="37" t="n"/>
      <c r="BI83" s="37" t="n"/>
      <c r="BJ83" s="37" t="n"/>
      <c r="BK83" s="37" t="n"/>
      <c r="BL83" s="37" t="n"/>
      <c r="BM83" s="37" t="n"/>
      <c r="BN83" s="37" t="n"/>
      <c r="BO83" s="37" t="n"/>
      <c r="BP83" s="37" t="n"/>
      <c r="BQ83" s="37" t="n"/>
      <c r="BR83" s="37" t="n"/>
      <c r="BS83" s="37" t="n"/>
      <c r="BT83" s="37" t="n"/>
      <c r="BU83" s="37" t="n"/>
      <c r="BV83" s="37" t="n"/>
      <c r="BW83" s="37" t="n"/>
      <c r="BX83" s="37" t="n"/>
      <c r="BY83" s="37" t="n"/>
      <c r="BZ83" s="37" t="n"/>
      <c r="CA83" s="37" t="n"/>
      <c r="CB83" s="37" t="n"/>
      <c r="CC83" s="37" t="n"/>
      <c r="CD83" s="37" t="n"/>
      <c r="CE83" s="37" t="n"/>
      <c r="CF83" s="37" t="n"/>
      <c r="CG83" s="37" t="n"/>
      <c r="CH83" s="37" t="n"/>
      <c r="CI83" s="37" t="n"/>
      <c r="CJ83" s="15" t="n"/>
      <c r="CK83" s="15" t="n"/>
      <c r="CL83" s="15" t="n"/>
      <c r="CM83" s="15" t="n"/>
      <c r="CN83" s="15" t="n"/>
      <c r="CO83" s="15" t="n"/>
      <c r="CP83" s="15" t="n"/>
      <c r="CQ83" s="15" t="n"/>
      <c r="CR83" s="3374" t="n"/>
      <c r="CS83" s="2891" t="n">
        <v>497744717.5508475</v>
      </c>
      <c r="CT83" s="2891" t="n"/>
      <c r="CU83" s="2891" t="n"/>
      <c r="CV83" s="3374" t="n"/>
      <c r="CW83" s="2891" t="n"/>
      <c r="CX83" s="37" t="n"/>
      <c r="CY83" s="15" t="n"/>
      <c r="CZ83" s="2891" t="n"/>
      <c r="DA83" s="2891" t="n"/>
      <c r="DB83" s="2891" t="n"/>
      <c r="DC83" s="2891" t="n"/>
      <c r="DD83" s="2891" t="n"/>
      <c r="DE83" s="15" t="n"/>
      <c r="DF83" s="37" t="n"/>
      <c r="DG83" s="15" t="n"/>
      <c r="DH83" s="15" t="n"/>
      <c r="DQ83" s="8" t="n"/>
      <c r="DR83" s="8" t="n"/>
      <c r="DS83" s="8" t="n"/>
      <c r="DT83" s="8" t="n"/>
      <c r="DU83" s="8" t="n"/>
      <c r="DV83" s="8" t="n"/>
      <c r="DW83" s="8" t="n"/>
      <c r="DX83" s="2878">
        <f>(CS83-CZ83)*10^6</f>
        <v/>
      </c>
      <c r="DY83" s="2878">
        <f>(CT83-DC83)*10^6</f>
        <v/>
      </c>
      <c r="DZ83" s="2878">
        <f>(CW83-DD83)*10^6</f>
        <v/>
      </c>
      <c r="EA83" s="8" t="n"/>
      <c r="EB83" s="8" t="n"/>
      <c r="EC83" s="8" t="n"/>
      <c r="ED83" s="8" t="n"/>
      <c r="EE83" s="8" t="n"/>
      <c r="EF83" s="8" t="n"/>
      <c r="EG83" s="8" t="n"/>
      <c r="EH83" s="8" t="n"/>
      <c r="EI83" s="8" t="n"/>
      <c r="EJ83" s="8" t="n"/>
      <c r="EK83" s="8" t="n"/>
      <c r="EL83" s="8" t="n"/>
      <c r="EM83" s="8" t="n"/>
      <c r="EN83" s="8" t="n"/>
      <c r="EO83" s="8" t="n"/>
      <c r="EP83" s="8" t="n"/>
      <c r="EQ83" s="8" t="n"/>
      <c r="ER83" s="8" t="n"/>
      <c r="ES83" s="8" t="n"/>
      <c r="ET83" s="8" t="n"/>
      <c r="EU83" s="8" t="n"/>
      <c r="EV83" s="8" t="n"/>
      <c r="EW83" s="8" t="n"/>
      <c r="EX83" s="8" t="n"/>
      <c r="EY83" s="8" t="n"/>
      <c r="EZ83" s="8" t="n"/>
      <c r="FA83" s="8" t="n"/>
      <c r="FB83" s="8" t="n"/>
      <c r="FC83" s="8" t="n"/>
      <c r="FD83" s="8" t="n"/>
      <c r="FE83" s="8" t="n"/>
      <c r="FF83" s="8" t="n"/>
      <c r="FG83" s="8" t="n"/>
      <c r="FH83" s="8" t="n"/>
      <c r="FI83" s="8" t="n"/>
      <c r="FJ83" s="8" t="n"/>
      <c r="FK83" s="8" t="n"/>
      <c r="FL83" s="8" t="n"/>
      <c r="FM83" s="8" t="n"/>
      <c r="FN83" s="8" t="n"/>
      <c r="FO83" s="8" t="n"/>
      <c r="FP83" s="8" t="n"/>
      <c r="FQ83" s="8" t="n"/>
      <c r="FR83" s="8" t="n"/>
    </row>
    <row hidden="1" r="84" s="3">
      <c r="C84" s="15" t="n"/>
      <c r="N84" s="37" t="n"/>
      <c r="T84" s="37" t="n"/>
      <c r="U84" s="37" t="n"/>
      <c r="V84" s="37" t="n"/>
      <c r="W84" s="37" t="n"/>
      <c r="X84" s="37" t="n"/>
      <c r="Y84" s="37" t="n"/>
      <c r="Z84" s="37" t="n"/>
      <c r="AA84" s="37" t="n"/>
      <c r="AB84" s="37" t="n"/>
      <c r="AC84" s="37" t="n"/>
      <c r="AD84" s="37" t="n"/>
      <c r="AE84" s="37" t="n"/>
      <c r="AF84" s="37" t="n"/>
      <c r="AG84" s="37" t="n"/>
      <c r="AH84" s="37" t="n"/>
      <c r="AI84" s="37" t="n"/>
      <c r="AJ84" s="37" t="n"/>
      <c r="AK84" s="37" t="n"/>
      <c r="AL84" s="37" t="n"/>
      <c r="AM84" s="37" t="n"/>
      <c r="AN84" s="37" t="n"/>
      <c r="AO84" s="37" t="n"/>
      <c r="AP84" s="37" t="n"/>
      <c r="AQ84" s="37" t="n"/>
      <c r="AR84" s="37" t="n"/>
      <c r="AS84" s="37" t="n"/>
      <c r="AT84" s="37" t="n"/>
      <c r="AU84" s="37" t="n"/>
      <c r="AV84" s="37" t="n"/>
      <c r="AW84" s="37" t="n"/>
      <c r="AX84" s="37" t="n"/>
      <c r="AY84" s="37" t="n"/>
      <c r="AZ84" s="37" t="n"/>
      <c r="BA84" s="37" t="n"/>
      <c r="BB84" s="37" t="n"/>
      <c r="BC84" s="37" t="n"/>
      <c r="BD84" s="37" t="n"/>
      <c r="BE84" s="37" t="n"/>
      <c r="BF84" s="37" t="n"/>
      <c r="BG84" s="37" t="n"/>
      <c r="BH84" s="37" t="n"/>
      <c r="BI84" s="37" t="n"/>
      <c r="BJ84" s="37" t="n"/>
      <c r="BK84" s="37" t="n"/>
      <c r="BL84" s="37" t="n"/>
      <c r="BM84" s="37" t="n"/>
      <c r="BN84" s="37" t="n"/>
      <c r="BO84" s="37" t="n"/>
      <c r="BP84" s="37" t="n"/>
      <c r="BQ84" s="37" t="n"/>
      <c r="BR84" s="37" t="n"/>
      <c r="BS84" s="37" t="n"/>
      <c r="BT84" s="37" t="n"/>
      <c r="BU84" s="37" t="n"/>
      <c r="BV84" s="37" t="n"/>
      <c r="BW84" s="37" t="n"/>
      <c r="BX84" s="37" t="n"/>
      <c r="BY84" s="37" t="n"/>
      <c r="BZ84" s="37" t="n"/>
      <c r="CA84" s="37" t="n"/>
      <c r="CB84" s="37" t="n"/>
      <c r="CC84" s="37" t="n"/>
      <c r="CD84" s="37" t="n"/>
      <c r="CE84" s="37" t="n"/>
      <c r="CF84" s="37" t="n"/>
      <c r="CG84" s="37" t="n"/>
      <c r="CH84" s="37" t="n"/>
      <c r="CI84" s="37" t="n"/>
      <c r="CJ84" s="15" t="n"/>
      <c r="CK84" s="15" t="n"/>
      <c r="CL84" s="15" t="n"/>
      <c r="CM84" s="15" t="n"/>
      <c r="CN84" s="15" t="n"/>
      <c r="CO84" s="15" t="n"/>
      <c r="CP84" s="15" t="n"/>
      <c r="CQ84" s="15" t="n"/>
      <c r="CR84" s="3374" t="n"/>
      <c r="CS84" s="2891" t="n"/>
      <c r="CT84" s="2891" t="n"/>
      <c r="CU84" s="2891" t="n"/>
      <c r="CV84" s="3374" t="n"/>
      <c r="CW84" s="2891" t="n"/>
      <c r="CX84" s="37" t="n"/>
      <c r="CY84" s="15" t="n"/>
      <c r="CZ84" s="2891" t="n"/>
      <c r="DA84" s="2891" t="n"/>
      <c r="DB84" s="2891" t="n"/>
      <c r="DC84" s="2891" t="n"/>
      <c r="DD84" s="2891" t="n"/>
      <c r="DE84" s="15" t="n"/>
      <c r="DF84" s="37" t="n"/>
      <c r="DG84" s="15" t="n"/>
      <c r="DH84" s="15" t="n"/>
      <c r="DQ84" s="8" t="n"/>
      <c r="DR84" s="8" t="n"/>
      <c r="DS84" s="8" t="n"/>
      <c r="DT84" s="8" t="n"/>
      <c r="DU84" s="8" t="n"/>
      <c r="DV84" s="8" t="n"/>
      <c r="DW84" s="8" t="n"/>
      <c r="DX84" s="2878">
        <f>(CS84-CZ84)*10^6</f>
        <v/>
      </c>
      <c r="DY84" s="2878">
        <f>(CT84-DC84)*10^6</f>
        <v/>
      </c>
      <c r="DZ84" s="2878">
        <f>(CW84-DD84)*10^6</f>
        <v/>
      </c>
      <c r="EA84" s="8" t="n"/>
      <c r="EB84" s="8" t="n"/>
      <c r="EC84" s="8" t="n"/>
      <c r="ED84" s="8" t="n"/>
      <c r="EE84" s="8" t="n"/>
      <c r="EF84" s="8" t="n"/>
      <c r="EG84" s="8" t="n"/>
      <c r="EH84" s="8" t="n"/>
      <c r="EI84" s="8" t="n"/>
      <c r="EJ84" s="8" t="n"/>
      <c r="EK84" s="8" t="n"/>
      <c r="EL84" s="8" t="n"/>
      <c r="EM84" s="8" t="n"/>
      <c r="EN84" s="8" t="n"/>
      <c r="EO84" s="8" t="n"/>
      <c r="EP84" s="8" t="n"/>
      <c r="EQ84" s="8" t="n"/>
      <c r="ER84" s="8" t="n"/>
      <c r="ES84" s="8" t="n"/>
      <c r="ET84" s="8" t="n"/>
      <c r="EU84" s="8" t="n"/>
      <c r="EV84" s="8" t="n"/>
      <c r="EW84" s="8" t="n"/>
      <c r="EX84" s="8" t="n"/>
      <c r="EY84" s="8" t="n"/>
      <c r="EZ84" s="8" t="n"/>
      <c r="FA84" s="8" t="n"/>
      <c r="FB84" s="8" t="n"/>
      <c r="FC84" s="8" t="n"/>
      <c r="FD84" s="8" t="n"/>
      <c r="FE84" s="8" t="n"/>
      <c r="FF84" s="8" t="n"/>
      <c r="FG84" s="8" t="n"/>
      <c r="FH84" s="8" t="n"/>
      <c r="FI84" s="8" t="n"/>
      <c r="FJ84" s="8" t="n"/>
      <c r="FK84" s="8" t="n"/>
      <c r="FL84" s="8" t="n"/>
      <c r="FM84" s="8" t="n"/>
      <c r="FN84" s="8" t="n"/>
      <c r="FO84" s="8" t="n"/>
      <c r="FP84" s="8" t="n"/>
      <c r="FQ84" s="8" t="n"/>
      <c r="FR84" s="8" t="n"/>
    </row>
    <row r="85">
      <c r="C85" s="15" t="n"/>
      <c r="N85" s="37" t="n"/>
      <c r="T85" s="37" t="n"/>
      <c r="U85" s="37" t="n"/>
      <c r="V85" s="37" t="n"/>
      <c r="W85" s="37" t="n"/>
      <c r="X85" s="37" t="n"/>
      <c r="Y85" s="37" t="n"/>
      <c r="Z85" s="37" t="n"/>
      <c r="AA85" s="37" t="n"/>
      <c r="AB85" s="37" t="n"/>
      <c r="AC85" s="37" t="n"/>
      <c r="AD85" s="37" t="n"/>
      <c r="AE85" s="37" t="n"/>
      <c r="AF85" s="37" t="n"/>
      <c r="AG85" s="37" t="n"/>
      <c r="AH85" s="37" t="n"/>
      <c r="AI85" s="37" t="n"/>
      <c r="AJ85" s="37" t="n"/>
      <c r="AK85" s="37" t="n"/>
      <c r="AL85" s="37" t="n"/>
      <c r="AM85" s="37" t="n"/>
      <c r="AN85" s="37" t="n"/>
      <c r="AO85" s="37" t="n"/>
      <c r="AP85" s="37" t="n"/>
      <c r="AQ85" s="37" t="n"/>
      <c r="AR85" s="37" t="n"/>
      <c r="AS85" s="37" t="n"/>
      <c r="AT85" s="37" t="n"/>
      <c r="AU85" s="37" t="n"/>
      <c r="AV85" s="37" t="n"/>
      <c r="AW85" s="37" t="n"/>
      <c r="AX85" s="37" t="n"/>
      <c r="AY85" s="37" t="n"/>
      <c r="AZ85" s="37" t="n"/>
      <c r="BA85" s="37" t="n"/>
      <c r="BB85" s="37" t="n"/>
      <c r="BC85" s="37" t="n"/>
      <c r="BD85" s="37" t="n"/>
      <c r="BE85" s="37" t="n"/>
      <c r="BF85" s="37" t="n"/>
      <c r="BG85" s="37" t="n"/>
      <c r="BH85" s="37" t="n"/>
      <c r="BI85" s="37" t="n"/>
      <c r="BJ85" s="37" t="n"/>
      <c r="BK85" s="37" t="n"/>
      <c r="BL85" s="37" t="n"/>
      <c r="BM85" s="37" t="n"/>
      <c r="BN85" s="37" t="n"/>
      <c r="BO85" s="37" t="n"/>
      <c r="BP85" s="37" t="n"/>
      <c r="BQ85" s="37" t="n"/>
      <c r="BR85" s="37" t="n"/>
      <c r="BS85" s="37" t="n"/>
      <c r="BT85" s="37" t="n"/>
      <c r="BU85" s="37" t="n"/>
      <c r="BV85" s="37" t="n"/>
      <c r="BW85" s="37" t="n"/>
      <c r="BX85" s="37" t="n"/>
      <c r="BY85" s="37" t="n"/>
      <c r="BZ85" s="37" t="n"/>
      <c r="CA85" s="37" t="n"/>
      <c r="CB85" s="37" t="n"/>
      <c r="CC85" s="37" t="n"/>
      <c r="CD85" s="37" t="n"/>
      <c r="CE85" s="37" t="n"/>
      <c r="CF85" s="37" t="n"/>
      <c r="CG85" s="37" t="n"/>
      <c r="CH85" s="37" t="n"/>
      <c r="CI85" s="37" t="n"/>
      <c r="CJ85" s="15" t="n"/>
      <c r="CK85" s="15" t="n"/>
      <c r="CL85" s="15" t="n"/>
      <c r="CM85" s="15" t="n"/>
      <c r="CN85" s="15" t="n"/>
      <c r="CO85" s="15" t="n"/>
      <c r="CP85" s="15" t="n"/>
      <c r="CQ85" s="15" t="n"/>
      <c r="CR85" s="3374" t="n"/>
      <c r="CS85" s="2891" t="n"/>
      <c r="CT85" s="2891" t="n"/>
      <c r="CU85" s="2891" t="n"/>
      <c r="CV85" s="3374" t="n"/>
      <c r="CW85" s="2891" t="n"/>
      <c r="CX85" s="37" t="n"/>
      <c r="CY85" s="15" t="n"/>
      <c r="CZ85" s="2891" t="n"/>
      <c r="DA85" s="2891" t="n"/>
      <c r="DB85" s="2891" t="n"/>
      <c r="DC85" s="2891" t="n"/>
      <c r="DD85" s="2891" t="n"/>
      <c r="DE85" s="15" t="n"/>
      <c r="DF85" s="37" t="n"/>
      <c r="DG85" s="15" t="n"/>
      <c r="DH85" s="15" t="n"/>
      <c r="DQ85" s="8" t="n"/>
      <c r="DR85" s="8" t="n"/>
      <c r="DS85" s="8" t="n"/>
      <c r="DT85" s="8" t="n"/>
      <c r="DU85" s="8" t="n"/>
      <c r="DV85" s="8" t="n"/>
      <c r="DW85" s="8" t="n"/>
      <c r="DX85" s="2878">
        <f>(CS85-CZ85)*10^6</f>
        <v/>
      </c>
      <c r="DY85" s="2878">
        <f>(CT85-DC85)*10^6</f>
        <v/>
      </c>
      <c r="DZ85" s="2878">
        <f>(CW85-DD85)*10^6</f>
        <v/>
      </c>
      <c r="EA85" s="8" t="n"/>
      <c r="EB85" s="8" t="n"/>
      <c r="EC85" s="8" t="n"/>
      <c r="ED85" s="8" t="n"/>
      <c r="EE85" s="8" t="n"/>
      <c r="EF85" s="8" t="n"/>
      <c r="EG85" s="8" t="n"/>
      <c r="EH85" s="8" t="n"/>
      <c r="EI85" s="8" t="n"/>
      <c r="EJ85" s="8" t="n"/>
      <c r="EK85" s="8" t="n"/>
      <c r="EL85" s="8" t="n"/>
      <c r="EM85" s="8" t="n"/>
      <c r="EN85" s="8" t="n"/>
      <c r="EO85" s="8" t="n"/>
      <c r="EP85" s="8" t="n"/>
      <c r="EQ85" s="8" t="n"/>
      <c r="ER85" s="8" t="n"/>
      <c r="ES85" s="8" t="n"/>
      <c r="ET85" s="8" t="n"/>
      <c r="EU85" s="8" t="n"/>
      <c r="EV85" s="8" t="n"/>
      <c r="EW85" s="8" t="n"/>
      <c r="EX85" s="8" t="n"/>
      <c r="EY85" s="8" t="n"/>
      <c r="EZ85" s="8" t="n"/>
      <c r="FA85" s="8" t="n"/>
      <c r="FB85" s="8" t="n"/>
      <c r="FC85" s="8" t="n"/>
      <c r="FD85" s="8" t="n"/>
      <c r="FE85" s="8" t="n"/>
      <c r="FF85" s="8" t="n"/>
      <c r="FG85" s="8" t="n"/>
      <c r="FH85" s="8" t="n"/>
      <c r="FI85" s="8" t="n"/>
      <c r="FJ85" s="8" t="n"/>
      <c r="FK85" s="8" t="n"/>
      <c r="FL85" s="8" t="n"/>
      <c r="FM85" s="8" t="n"/>
      <c r="FN85" s="8" t="n"/>
      <c r="FO85" s="8" t="n"/>
      <c r="FP85" s="8" t="n"/>
      <c r="FQ85" s="8" t="n"/>
      <c r="FR85" s="8" t="n"/>
    </row>
    <row r="86">
      <c r="C86" s="15" t="n"/>
      <c r="N86" s="37" t="n"/>
      <c r="T86" s="37" t="n"/>
      <c r="U86" s="37" t="n"/>
      <c r="V86" s="37" t="n"/>
      <c r="W86" s="37" t="n"/>
      <c r="X86" s="37" t="n"/>
      <c r="Y86" s="37" t="n"/>
      <c r="Z86" s="37" t="n"/>
      <c r="AA86" s="37" t="n"/>
      <c r="AB86" s="37" t="n"/>
      <c r="AC86" s="37" t="n"/>
      <c r="AD86" s="37" t="n"/>
      <c r="AE86" s="37" t="n"/>
      <c r="AF86" s="37" t="n"/>
      <c r="AG86" s="37" t="n"/>
      <c r="AH86" s="37" t="n"/>
      <c r="AI86" s="37" t="n"/>
      <c r="AJ86" s="37" t="n"/>
      <c r="AK86" s="37" t="n"/>
      <c r="AL86" s="37" t="n"/>
      <c r="AM86" s="37" t="n"/>
      <c r="AN86" s="37" t="n"/>
      <c r="AO86" s="37" t="n"/>
      <c r="AP86" s="37" t="n"/>
      <c r="AQ86" s="37" t="n"/>
      <c r="AR86" s="37" t="n"/>
      <c r="AS86" s="37" t="n"/>
      <c r="AT86" s="37" t="n"/>
      <c r="AU86" s="37" t="n"/>
      <c r="AV86" s="37" t="n"/>
      <c r="AW86" s="37" t="n"/>
      <c r="AX86" s="37" t="n"/>
      <c r="AY86" s="37" t="n"/>
      <c r="AZ86" s="37" t="n"/>
      <c r="BA86" s="37" t="n"/>
      <c r="BB86" s="37" t="n"/>
      <c r="BC86" s="37" t="n"/>
      <c r="BD86" s="37" t="n"/>
      <c r="BE86" s="37" t="n"/>
      <c r="BF86" s="37" t="n"/>
      <c r="BG86" s="37" t="n"/>
      <c r="BH86" s="37" t="n"/>
      <c r="BI86" s="37" t="n"/>
      <c r="BJ86" s="37" t="n"/>
      <c r="BK86" s="37" t="n"/>
      <c r="BL86" s="37" t="n"/>
      <c r="BM86" s="37" t="n"/>
      <c r="BN86" s="37" t="n"/>
      <c r="BO86" s="37" t="n"/>
      <c r="BP86" s="37" t="n"/>
      <c r="BQ86" s="37" t="n"/>
      <c r="BR86" s="37" t="n"/>
      <c r="BS86" s="37" t="n"/>
      <c r="BT86" s="37" t="n"/>
      <c r="BU86" s="37" t="n"/>
      <c r="BV86" s="37" t="n"/>
      <c r="BW86" s="37" t="n"/>
      <c r="BX86" s="37" t="n"/>
      <c r="BY86" s="37" t="n"/>
      <c r="BZ86" s="37" t="n"/>
      <c r="CA86" s="37" t="n"/>
      <c r="CB86" s="37" t="n"/>
      <c r="CC86" s="37" t="n"/>
      <c r="CD86" s="37" t="n"/>
      <c r="CE86" s="37" t="n"/>
      <c r="CF86" s="37" t="n"/>
      <c r="CG86" s="37" t="n"/>
      <c r="CH86" s="37" t="n"/>
      <c r="CI86" s="37" t="n"/>
      <c r="CJ86" s="15" t="n"/>
      <c r="CK86" s="15" t="n"/>
      <c r="CL86" s="15" t="n"/>
      <c r="CM86" s="15" t="n"/>
      <c r="CN86" s="15" t="n"/>
      <c r="CO86" s="15" t="n"/>
      <c r="CP86" s="15" t="n"/>
      <c r="CQ86" s="15" t="n"/>
      <c r="CR86" s="3374" t="n"/>
      <c r="CS86" s="2891" t="n"/>
      <c r="CT86" s="2891" t="n"/>
      <c r="CU86" s="2891" t="n"/>
      <c r="CV86" s="3374" t="n"/>
      <c r="CW86" s="2891" t="n"/>
      <c r="CX86" s="37" t="n"/>
      <c r="CY86" s="15" t="n"/>
      <c r="CZ86" s="2891" t="n"/>
      <c r="DA86" s="2891" t="n"/>
      <c r="DB86" s="2891" t="n"/>
      <c r="DC86" s="2891" t="n"/>
      <c r="DD86" s="2891" t="n"/>
      <c r="DE86" s="15" t="n"/>
      <c r="DF86" s="37" t="n"/>
      <c r="DG86" s="15" t="n"/>
      <c r="DH86" s="15" t="n"/>
      <c r="DQ86" s="8" t="n"/>
      <c r="DR86" s="8" t="n"/>
      <c r="DS86" s="8" t="n"/>
      <c r="DT86" s="8" t="n"/>
      <c r="DU86" s="8" t="n"/>
      <c r="DV86" s="8" t="n"/>
      <c r="DW86" s="8" t="n"/>
      <c r="DX86" s="2878">
        <f>(CS86-CZ86)*10^6</f>
        <v/>
      </c>
      <c r="DY86" s="2878">
        <f>(CT86-DC86)*10^6</f>
        <v/>
      </c>
      <c r="DZ86" s="2878">
        <f>(CW86-DD86)*10^6</f>
        <v/>
      </c>
      <c r="EA86" s="8" t="n"/>
      <c r="EB86" s="8" t="n"/>
      <c r="EC86" s="8" t="n"/>
      <c r="ED86" s="8" t="n"/>
      <c r="EE86" s="8" t="n"/>
      <c r="EF86" s="8" t="n"/>
      <c r="EG86" s="8" t="n"/>
      <c r="EH86" s="8" t="n"/>
      <c r="EI86" s="8" t="n"/>
      <c r="EJ86" s="8" t="n"/>
      <c r="EK86" s="8" t="n"/>
      <c r="EL86" s="8" t="n"/>
      <c r="EM86" s="8" t="n"/>
      <c r="EN86" s="8" t="n"/>
      <c r="EO86" s="8" t="n"/>
      <c r="EP86" s="8" t="n"/>
      <c r="EQ86" s="8" t="n"/>
      <c r="ER86" s="8" t="n"/>
      <c r="ES86" s="8" t="n"/>
      <c r="ET86" s="8" t="n"/>
      <c r="EU86" s="8" t="n"/>
      <c r="EV86" s="8" t="n"/>
      <c r="EW86" s="8" t="n"/>
      <c r="EX86" s="8" t="n"/>
      <c r="EY86" s="8" t="n"/>
      <c r="EZ86" s="8" t="n"/>
      <c r="FA86" s="8" t="n"/>
      <c r="FB86" s="8" t="n"/>
      <c r="FC86" s="8" t="n"/>
      <c r="FD86" s="8" t="n"/>
      <c r="FE86" s="8" t="n"/>
      <c r="FF86" s="8" t="n"/>
      <c r="FG86" s="8" t="n"/>
      <c r="FH86" s="8" t="n"/>
      <c r="FI86" s="8" t="n"/>
      <c r="FJ86" s="8" t="n"/>
      <c r="FK86" s="8" t="n"/>
      <c r="FL86" s="8" t="n"/>
      <c r="FM86" s="8" t="n"/>
      <c r="FN86" s="8" t="n"/>
      <c r="FO86" s="8" t="n"/>
      <c r="FP86" s="8" t="n"/>
      <c r="FQ86" s="8" t="n"/>
      <c r="FR86" s="8" t="n"/>
    </row>
    <row r="87">
      <c r="C87" s="15" t="n"/>
      <c r="N87" s="37" t="n"/>
      <c r="T87" s="37" t="n"/>
      <c r="U87" s="37" t="n"/>
      <c r="V87" s="37" t="n"/>
      <c r="W87" s="37" t="n"/>
      <c r="X87" s="37" t="n"/>
      <c r="Y87" s="37" t="n"/>
      <c r="Z87" s="37" t="n"/>
      <c r="AA87" s="37" t="n"/>
      <c r="AB87" s="37" t="n"/>
      <c r="AC87" s="37" t="n"/>
      <c r="AD87" s="37" t="n"/>
      <c r="AE87" s="37" t="n"/>
      <c r="AF87" s="37" t="n"/>
      <c r="AG87" s="37" t="n"/>
      <c r="AH87" s="37" t="n"/>
      <c r="AI87" s="37" t="n"/>
      <c r="AJ87" s="37" t="n"/>
      <c r="AK87" s="37" t="n"/>
      <c r="AL87" s="37" t="n"/>
      <c r="AM87" s="37" t="n"/>
      <c r="AN87" s="37" t="n"/>
      <c r="AO87" s="37" t="n"/>
      <c r="AP87" s="37" t="n"/>
      <c r="AQ87" s="37" t="n"/>
      <c r="AR87" s="37" t="n"/>
      <c r="AS87" s="37" t="n"/>
      <c r="AT87" s="37" t="n"/>
      <c r="AU87" s="37" t="n"/>
      <c r="AV87" s="37" t="n"/>
      <c r="AW87" s="37" t="n"/>
      <c r="AX87" s="37" t="n"/>
      <c r="AY87" s="37" t="n"/>
      <c r="AZ87" s="37" t="n"/>
      <c r="BA87" s="37" t="n"/>
      <c r="BB87" s="37" t="n"/>
      <c r="BC87" s="37" t="n"/>
      <c r="BD87" s="37" t="n"/>
      <c r="BE87" s="37" t="n"/>
      <c r="BF87" s="37" t="n"/>
      <c r="BG87" s="37" t="n"/>
      <c r="BH87" s="37" t="n"/>
      <c r="BI87" s="37" t="n"/>
      <c r="BJ87" s="37" t="n"/>
      <c r="BK87" s="37" t="n"/>
      <c r="BL87" s="37" t="n"/>
      <c r="BM87" s="37" t="n"/>
      <c r="BN87" s="37" t="n"/>
      <c r="BO87" s="37" t="n"/>
      <c r="BP87" s="37" t="n"/>
      <c r="BQ87" s="37" t="n"/>
      <c r="BR87" s="37" t="n"/>
      <c r="BS87" s="37" t="n"/>
      <c r="BT87" s="37" t="n"/>
      <c r="BU87" s="37" t="n"/>
      <c r="BV87" s="37" t="n"/>
      <c r="BW87" s="37" t="n"/>
      <c r="BX87" s="37" t="n"/>
      <c r="BY87" s="37" t="n"/>
      <c r="BZ87" s="37" t="n"/>
      <c r="CA87" s="37" t="n"/>
      <c r="CB87" s="37" t="n"/>
      <c r="CC87" s="37" t="n"/>
      <c r="CD87" s="37" t="n"/>
      <c r="CE87" s="37" t="n"/>
      <c r="CF87" s="37" t="n"/>
      <c r="CG87" s="37" t="n"/>
      <c r="CH87" s="37" t="n"/>
      <c r="CI87" s="37" t="n"/>
      <c r="CJ87" s="15" t="n"/>
      <c r="CK87" s="15" t="n"/>
      <c r="CL87" s="15" t="n"/>
      <c r="CM87" s="15" t="n"/>
      <c r="CN87" s="15" t="n"/>
      <c r="CO87" s="15" t="n"/>
      <c r="CP87" s="15" t="n"/>
      <c r="CQ87" s="15" t="n"/>
      <c r="CR87" s="3374" t="n"/>
      <c r="CS87" s="2891" t="n"/>
      <c r="CT87" s="2891" t="n"/>
      <c r="CU87" s="2891" t="n"/>
      <c r="CV87" s="3374" t="n"/>
      <c r="CW87" s="2891" t="n"/>
      <c r="CX87" s="37" t="n"/>
      <c r="CY87" s="15" t="n"/>
      <c r="CZ87" s="2891" t="n"/>
      <c r="DA87" s="2891" t="n"/>
      <c r="DB87" s="2891" t="n"/>
      <c r="DC87" s="2891" t="n"/>
      <c r="DD87" s="2891" t="n"/>
      <c r="DE87" s="15" t="n"/>
      <c r="DF87" s="37" t="n"/>
      <c r="DG87" s="15" t="n"/>
      <c r="DH87" s="15" t="n"/>
      <c r="DQ87" s="8" t="n"/>
      <c r="DR87" s="8" t="n"/>
      <c r="DS87" s="8" t="n"/>
      <c r="DT87" s="8" t="n"/>
      <c r="DU87" s="8" t="n"/>
      <c r="DV87" s="8" t="n"/>
      <c r="DW87" s="8" t="n"/>
      <c r="DX87" s="2878">
        <f>(CS87-CZ87)*10^6</f>
        <v/>
      </c>
      <c r="DY87" s="2878">
        <f>(CT87-DC87)*10^6</f>
        <v/>
      </c>
      <c r="DZ87" s="2878">
        <f>(CW87-DD87)*10^6</f>
        <v/>
      </c>
      <c r="EA87" s="8" t="n"/>
      <c r="EB87" s="8" t="n"/>
      <c r="EC87" s="8" t="n"/>
      <c r="ED87" s="8" t="n"/>
      <c r="EE87" s="8" t="n"/>
      <c r="EF87" s="8" t="n"/>
      <c r="EG87" s="8" t="n"/>
      <c r="EH87" s="8" t="n"/>
      <c r="EI87" s="8" t="n"/>
      <c r="EJ87" s="8" t="n"/>
      <c r="EK87" s="8" t="n"/>
      <c r="EL87" s="8" t="n"/>
      <c r="EM87" s="8" t="n"/>
      <c r="EN87" s="8" t="n"/>
      <c r="EO87" s="8" t="n"/>
      <c r="EP87" s="8" t="n"/>
      <c r="EQ87" s="8" t="n"/>
      <c r="ER87" s="8" t="n"/>
      <c r="ES87" s="8" t="n"/>
      <c r="ET87" s="8" t="n"/>
      <c r="EU87" s="8" t="n"/>
      <c r="EV87" s="8" t="n"/>
      <c r="EW87" s="8" t="n"/>
      <c r="EX87" s="8" t="n"/>
      <c r="EY87" s="8" t="n"/>
      <c r="EZ87" s="8" t="n"/>
      <c r="FA87" s="8" t="n"/>
      <c r="FB87" s="8" t="n"/>
      <c r="FC87" s="8" t="n"/>
      <c r="FD87" s="8" t="n"/>
      <c r="FE87" s="8" t="n"/>
      <c r="FF87" s="8" t="n"/>
      <c r="FG87" s="8" t="n"/>
      <c r="FH87" s="8" t="n"/>
      <c r="FI87" s="8" t="n"/>
      <c r="FJ87" s="8" t="n"/>
      <c r="FK87" s="8" t="n"/>
      <c r="FL87" s="8" t="n"/>
      <c r="FM87" s="8" t="n"/>
      <c r="FN87" s="8" t="n"/>
      <c r="FO87" s="8" t="n"/>
      <c r="FP87" s="8" t="n"/>
      <c r="FQ87" s="8" t="n"/>
      <c r="FR87" s="8" t="n"/>
    </row>
    <row r="88">
      <c r="C88" s="15" t="n"/>
      <c r="N88" s="37" t="n"/>
      <c r="T88" s="37" t="n"/>
      <c r="U88" s="37" t="n"/>
      <c r="V88" s="37" t="n"/>
      <c r="W88" s="37" t="n"/>
      <c r="X88" s="37" t="n"/>
      <c r="Y88" s="37" t="n"/>
      <c r="Z88" s="37" t="n"/>
      <c r="AA88" s="37" t="n"/>
      <c r="AB88" s="37" t="n"/>
      <c r="AC88" s="37" t="n"/>
      <c r="AD88" s="37" t="n"/>
      <c r="AE88" s="37" t="n"/>
      <c r="AF88" s="37" t="n"/>
      <c r="AG88" s="37" t="n"/>
      <c r="AH88" s="37" t="n"/>
      <c r="AI88" s="37" t="n"/>
      <c r="AJ88" s="37" t="n"/>
      <c r="AK88" s="37" t="n"/>
      <c r="AL88" s="37" t="n"/>
      <c r="AM88" s="37" t="n"/>
      <c r="AN88" s="37" t="n"/>
      <c r="AO88" s="37" t="n"/>
      <c r="AP88" s="37" t="n"/>
      <c r="AQ88" s="37" t="n"/>
      <c r="AR88" s="37" t="n"/>
      <c r="AS88" s="37" t="n"/>
      <c r="AT88" s="37" t="n"/>
      <c r="AU88" s="37" t="n"/>
      <c r="AV88" s="37" t="n"/>
      <c r="AW88" s="37" t="n"/>
      <c r="AX88" s="37" t="n"/>
      <c r="AY88" s="37" t="n"/>
      <c r="AZ88" s="37" t="n"/>
      <c r="BA88" s="37" t="n"/>
      <c r="BB88" s="37" t="n"/>
      <c r="BC88" s="37" t="n"/>
      <c r="BD88" s="37" t="n"/>
      <c r="BE88" s="37" t="n"/>
      <c r="BF88" s="37" t="n"/>
      <c r="BG88" s="37" t="n"/>
      <c r="BH88" s="37" t="n"/>
      <c r="BI88" s="37" t="n"/>
      <c r="BJ88" s="37" t="n"/>
      <c r="BK88" s="37" t="n"/>
      <c r="BL88" s="37" t="n"/>
      <c r="BM88" s="37" t="n"/>
      <c r="BN88" s="37" t="n"/>
      <c r="BO88" s="37" t="n"/>
      <c r="BP88" s="37" t="n"/>
      <c r="BQ88" s="37" t="n"/>
      <c r="BR88" s="37" t="n"/>
      <c r="BS88" s="37" t="n"/>
      <c r="BT88" s="37" t="n"/>
      <c r="BU88" s="37" t="n"/>
      <c r="BV88" s="37" t="n"/>
      <c r="BW88" s="37" t="n"/>
      <c r="BX88" s="37" t="n"/>
      <c r="BY88" s="37" t="n"/>
      <c r="BZ88" s="37" t="n"/>
      <c r="CA88" s="37" t="n"/>
      <c r="CB88" s="37" t="n"/>
      <c r="CC88" s="37" t="n"/>
      <c r="CD88" s="37" t="n"/>
      <c r="CE88" s="2975" t="n"/>
      <c r="CF88" s="37" t="n"/>
      <c r="CG88" s="37" t="n"/>
      <c r="CH88" s="37" t="n"/>
      <c r="CI88" s="37" t="n"/>
      <c r="CJ88" s="15" t="n"/>
      <c r="CK88" s="15" t="n"/>
      <c r="CL88" s="15" t="n"/>
      <c r="CM88" s="15" t="n"/>
      <c r="CN88" s="15" t="n"/>
      <c r="CO88" s="15" t="n"/>
      <c r="CP88" s="15" t="n"/>
      <c r="CQ88" s="15" t="n"/>
      <c r="CR88" s="3374" t="n"/>
      <c r="CS88" s="2891" t="n"/>
      <c r="CT88" s="2891" t="n"/>
      <c r="CU88" s="2891" t="n"/>
      <c r="CV88" s="3374" t="n"/>
      <c r="CW88" s="2891" t="n"/>
      <c r="CX88" s="37" t="n"/>
      <c r="CY88" s="15" t="n"/>
      <c r="CZ88" s="2891" t="n"/>
      <c r="DA88" s="2891" t="n"/>
      <c r="DB88" s="2891" t="n"/>
      <c r="DC88" s="2891" t="n"/>
      <c r="DD88" s="2891" t="n"/>
      <c r="DE88" s="15" t="n"/>
      <c r="DF88" s="37" t="n"/>
      <c r="DG88" s="15" t="n"/>
      <c r="DH88" s="15" t="n"/>
      <c r="DQ88" s="8" t="n"/>
      <c r="DR88" s="8" t="n"/>
      <c r="DS88" s="8" t="n"/>
      <c r="DT88" s="8" t="n"/>
      <c r="DU88" s="8" t="n"/>
      <c r="DV88" s="8" t="n"/>
      <c r="DW88" s="8" t="n"/>
      <c r="DX88" s="2878">
        <f>(CS88-CZ88)*10^6</f>
        <v/>
      </c>
      <c r="DY88" s="2878">
        <f>(CT88-DC88)*10^6</f>
        <v/>
      </c>
      <c r="DZ88" s="2878">
        <f>(CW88-DD88)*10^6</f>
        <v/>
      </c>
      <c r="EA88" s="8" t="n"/>
      <c r="EB88" s="8" t="n"/>
      <c r="EC88" s="8" t="n"/>
      <c r="ED88" s="8" t="n"/>
      <c r="EE88" s="8" t="n"/>
      <c r="EF88" s="8" t="n"/>
      <c r="EG88" s="8" t="n"/>
      <c r="EH88" s="8" t="n"/>
      <c r="EI88" s="8" t="n"/>
      <c r="EJ88" s="8" t="n"/>
      <c r="EK88" s="8" t="n"/>
      <c r="EL88" s="8" t="n"/>
      <c r="EM88" s="8" t="n"/>
      <c r="EN88" s="8" t="n"/>
      <c r="EO88" s="8" t="n"/>
      <c r="EP88" s="8" t="n"/>
      <c r="EQ88" s="8" t="n"/>
      <c r="ER88" s="8" t="n"/>
      <c r="ES88" s="8" t="n"/>
      <c r="ET88" s="8" t="n"/>
      <c r="EU88" s="8" t="n"/>
      <c r="EV88" s="8" t="n"/>
      <c r="EW88" s="8" t="n"/>
      <c r="EX88" s="8" t="n"/>
      <c r="EY88" s="8" t="n"/>
      <c r="EZ88" s="8" t="n"/>
      <c r="FA88" s="8" t="n"/>
      <c r="FB88" s="8" t="n"/>
      <c r="FC88" s="8" t="n"/>
      <c r="FD88" s="8" t="n"/>
      <c r="FE88" s="8" t="n"/>
      <c r="FF88" s="8" t="n"/>
      <c r="FG88" s="8" t="n"/>
      <c r="FH88" s="8" t="n"/>
      <c r="FI88" s="8" t="n"/>
      <c r="FJ88" s="8" t="n"/>
      <c r="FK88" s="8" t="n"/>
      <c r="FL88" s="8" t="n"/>
      <c r="FM88" s="8" t="n"/>
      <c r="FN88" s="8" t="n"/>
      <c r="FO88" s="8" t="n"/>
      <c r="FP88" s="8" t="n"/>
      <c r="FQ88" s="8" t="n"/>
      <c r="FR88" s="8" t="n"/>
    </row>
    <row r="89">
      <c r="C89" s="15" t="n"/>
      <c r="N89" s="37" t="n"/>
      <c r="T89" s="37" t="n"/>
      <c r="U89" s="37" t="n"/>
      <c r="V89" s="37" t="n"/>
      <c r="W89" s="37" t="n"/>
      <c r="X89" s="37" t="n"/>
      <c r="Y89" s="37" t="n"/>
      <c r="Z89" s="37" t="n"/>
      <c r="AA89" s="37" t="n"/>
      <c r="AB89" s="37" t="n"/>
      <c r="AC89" s="37" t="n"/>
      <c r="AD89" s="37" t="n"/>
      <c r="AE89" s="37" t="n"/>
      <c r="AF89" s="37" t="n"/>
      <c r="AG89" s="37" t="n"/>
      <c r="AH89" s="37" t="n"/>
      <c r="AI89" s="37" t="n"/>
      <c r="AJ89" s="37" t="n"/>
      <c r="AK89" s="37" t="n"/>
      <c r="AL89" s="37" t="n"/>
      <c r="AM89" s="37" t="n"/>
      <c r="AN89" s="37" t="n"/>
      <c r="AO89" s="37" t="n"/>
      <c r="AP89" s="37" t="n"/>
      <c r="AQ89" s="37" t="n"/>
      <c r="AR89" s="37" t="n"/>
      <c r="AS89" s="37" t="n"/>
      <c r="AT89" s="37" t="n"/>
      <c r="AU89" s="37" t="n"/>
      <c r="AV89" s="37" t="n"/>
      <c r="AW89" s="37" t="n"/>
      <c r="AX89" s="37" t="n"/>
      <c r="AY89" s="37" t="n"/>
      <c r="AZ89" s="37" t="n"/>
      <c r="BA89" s="37" t="n"/>
      <c r="BB89" s="37" t="n"/>
      <c r="BC89" s="37" t="n"/>
      <c r="BD89" s="37" t="n"/>
      <c r="BE89" s="37" t="n"/>
      <c r="BF89" s="37" t="n"/>
      <c r="BG89" s="37" t="n"/>
      <c r="BH89" s="37" t="n"/>
      <c r="BI89" s="37" t="n"/>
      <c r="BJ89" s="37" t="n"/>
      <c r="BK89" s="37" t="n"/>
      <c r="BL89" s="37" t="n"/>
      <c r="BM89" s="37" t="n"/>
      <c r="BN89" s="37" t="n"/>
      <c r="BO89" s="37" t="n"/>
      <c r="BP89" s="37" t="n"/>
      <c r="BQ89" s="37" t="n"/>
      <c r="BR89" s="37" t="n"/>
      <c r="BS89" s="37" t="n"/>
      <c r="BT89" s="37" t="n"/>
      <c r="BU89" s="37" t="n"/>
      <c r="BV89" s="37" t="n"/>
      <c r="BW89" s="37" t="n"/>
      <c r="BX89" s="37" t="n"/>
      <c r="BY89" s="37" t="n"/>
      <c r="BZ89" s="37" t="n"/>
      <c r="CA89" s="37" t="n"/>
      <c r="CB89" s="37" t="n"/>
      <c r="CC89" s="37" t="n"/>
      <c r="CD89" s="37" t="n"/>
      <c r="CE89" s="37" t="n"/>
      <c r="CF89" s="37" t="n"/>
      <c r="CG89" s="37" t="n"/>
      <c r="CH89" s="37" t="n"/>
      <c r="CI89" s="37" t="n"/>
      <c r="CJ89" s="15" t="n"/>
      <c r="CK89" s="15" t="n"/>
      <c r="CL89" s="15" t="n"/>
      <c r="CM89" s="15" t="n"/>
      <c r="CN89" s="15" t="n"/>
      <c r="CO89" s="15" t="n"/>
      <c r="CP89" s="15" t="n"/>
      <c r="CQ89" s="15" t="n"/>
      <c r="CR89" s="3374" t="n"/>
      <c r="CS89" s="2891" t="n"/>
      <c r="CT89" s="2891" t="n"/>
      <c r="CU89" s="2891" t="n"/>
      <c r="CV89" s="3374" t="n"/>
      <c r="CW89" s="2891" t="n"/>
      <c r="CX89" s="37" t="n"/>
      <c r="CY89" s="15" t="n"/>
      <c r="CZ89" s="2891" t="n"/>
      <c r="DA89" s="2891" t="n"/>
      <c r="DB89" s="2891" t="n"/>
      <c r="DC89" s="2891" t="n"/>
      <c r="DD89" s="2891" t="n"/>
      <c r="DE89" s="15" t="n"/>
      <c r="DF89" s="37" t="n"/>
      <c r="DG89" s="15" t="n"/>
      <c r="DH89" s="15" t="n"/>
      <c r="DQ89" s="8" t="n"/>
      <c r="DR89" s="8" t="n"/>
      <c r="DS89" s="8" t="n"/>
      <c r="DT89" s="8" t="n"/>
      <c r="DU89" s="8" t="n"/>
      <c r="DV89" s="8" t="n"/>
      <c r="DW89" s="8" t="n"/>
      <c r="DX89" s="2878">
        <f>(CS89-CZ89)*10^6</f>
        <v/>
      </c>
      <c r="DY89" s="2878">
        <f>(CT89-DC89)*10^6</f>
        <v/>
      </c>
      <c r="DZ89" s="2878">
        <f>(CW89-DD89)*10^6</f>
        <v/>
      </c>
      <c r="EA89" s="8" t="n"/>
      <c r="EB89" s="8" t="n"/>
      <c r="EC89" s="8" t="n"/>
      <c r="ED89" s="8" t="n"/>
      <c r="EE89" s="8" t="n"/>
      <c r="EF89" s="8" t="n"/>
      <c r="EG89" s="8" t="n"/>
      <c r="EH89" s="8" t="n"/>
      <c r="EI89" s="8" t="n"/>
      <c r="EJ89" s="8" t="n"/>
      <c r="EK89" s="8" t="n"/>
      <c r="EL89" s="8" t="n"/>
      <c r="EM89" s="8" t="n"/>
      <c r="EN89" s="8" t="n"/>
      <c r="EO89" s="8" t="n"/>
      <c r="EP89" s="8" t="n"/>
      <c r="EQ89" s="8" t="n"/>
      <c r="ER89" s="8" t="n"/>
      <c r="ES89" s="8" t="n"/>
      <c r="ET89" s="8" t="n"/>
      <c r="EU89" s="8" t="n"/>
      <c r="EV89" s="8" t="n"/>
      <c r="EW89" s="8" t="n"/>
      <c r="EX89" s="8" t="n"/>
      <c r="EY89" s="8" t="n"/>
      <c r="EZ89" s="8" t="n"/>
      <c r="FA89" s="8" t="n"/>
      <c r="FB89" s="8" t="n"/>
      <c r="FC89" s="8" t="n"/>
      <c r="FD89" s="8" t="n"/>
      <c r="FE89" s="8" t="n"/>
      <c r="FF89" s="8" t="n"/>
      <c r="FG89" s="8" t="n"/>
      <c r="FH89" s="8" t="n"/>
      <c r="FI89" s="8" t="n"/>
      <c r="FJ89" s="8" t="n"/>
      <c r="FK89" s="8" t="n"/>
      <c r="FL89" s="8" t="n"/>
      <c r="FM89" s="8" t="n"/>
      <c r="FN89" s="8" t="n"/>
      <c r="FO89" s="8" t="n"/>
      <c r="FP89" s="8" t="n"/>
      <c r="FQ89" s="8" t="n"/>
      <c r="FR89" s="8" t="n"/>
    </row>
    <row r="90">
      <c r="C90" s="15" t="n"/>
      <c r="N90" s="37" t="n"/>
      <c r="T90" s="37" t="n"/>
      <c r="U90" s="37" t="n"/>
      <c r="V90" s="37" t="n"/>
      <c r="W90" s="37" t="n"/>
      <c r="X90" s="37" t="n"/>
      <c r="Y90" s="37" t="n"/>
      <c r="Z90" s="37" t="n"/>
      <c r="AA90" s="37" t="n"/>
      <c r="AB90" s="37" t="n"/>
      <c r="AC90" s="37" t="n"/>
      <c r="AD90" s="37" t="n"/>
      <c r="AE90" s="37" t="n"/>
      <c r="AF90" s="37" t="n"/>
      <c r="AG90" s="37" t="n"/>
      <c r="AH90" s="37" t="n"/>
      <c r="AI90" s="37" t="n"/>
      <c r="AJ90" s="37" t="n"/>
      <c r="AK90" s="37" t="n"/>
      <c r="AL90" s="37" t="n"/>
      <c r="AM90" s="37" t="n"/>
      <c r="AN90" s="37" t="n"/>
      <c r="AO90" s="37" t="n"/>
      <c r="AP90" s="37" t="n"/>
      <c r="AQ90" s="37" t="n"/>
      <c r="AR90" s="37" t="n"/>
      <c r="AS90" s="37" t="n"/>
      <c r="AT90" s="37" t="n"/>
      <c r="AU90" s="37" t="n"/>
      <c r="AV90" s="37" t="n"/>
      <c r="AW90" s="37" t="n"/>
      <c r="AX90" s="37" t="n"/>
      <c r="AY90" s="37" t="n"/>
      <c r="AZ90" s="37" t="n"/>
      <c r="BA90" s="37" t="n"/>
      <c r="BB90" s="37" t="n"/>
      <c r="BC90" s="37" t="n"/>
      <c r="BD90" s="37" t="n"/>
      <c r="BE90" s="37" t="n"/>
      <c r="BF90" s="37" t="n"/>
      <c r="BG90" s="37" t="n"/>
      <c r="BH90" s="37" t="n"/>
      <c r="BI90" s="37" t="n"/>
      <c r="BJ90" s="37" t="n"/>
      <c r="BK90" s="37" t="n"/>
      <c r="BL90" s="37" t="n"/>
      <c r="BM90" s="37" t="n"/>
      <c r="BN90" s="37" t="n"/>
      <c r="BO90" s="37" t="n"/>
      <c r="BP90" s="37" t="n"/>
      <c r="BQ90" s="37" t="n"/>
      <c r="BR90" s="37" t="n"/>
      <c r="BS90" s="37" t="n"/>
      <c r="BT90" s="37" t="n"/>
      <c r="BU90" s="37" t="n"/>
      <c r="BV90" s="37" t="n"/>
      <c r="BW90" s="37" t="n"/>
      <c r="BX90" s="37" t="n"/>
      <c r="BY90" s="37" t="n"/>
      <c r="BZ90" s="37" t="n"/>
      <c r="CA90" s="37" t="n"/>
      <c r="CB90" s="37" t="n"/>
      <c r="CC90" s="37" t="n"/>
      <c r="CD90" s="37" t="n"/>
      <c r="CE90" s="37" t="n"/>
      <c r="CF90" s="37" t="n"/>
      <c r="CG90" s="37" t="n"/>
      <c r="CH90" s="37" t="n"/>
      <c r="CI90" s="37" t="n"/>
      <c r="CJ90" s="15" t="n"/>
      <c r="CK90" s="15" t="n"/>
      <c r="CL90" s="15" t="n"/>
      <c r="CM90" s="15" t="n"/>
      <c r="CN90" s="15" t="n"/>
      <c r="CO90" s="15" t="n"/>
      <c r="CP90" s="15" t="n"/>
      <c r="CQ90" s="15" t="n"/>
      <c r="CR90" s="3374" t="n"/>
      <c r="CS90" s="2891" t="n"/>
      <c r="CT90" s="2891" t="n"/>
      <c r="CU90" s="2891" t="n"/>
      <c r="CV90" s="3374" t="n"/>
      <c r="CW90" s="2891" t="n"/>
      <c r="CX90" s="37" t="n"/>
      <c r="CY90" s="15" t="n"/>
      <c r="CZ90" s="2891" t="n"/>
      <c r="DA90" s="2891" t="n"/>
      <c r="DB90" s="2891" t="n"/>
      <c r="DC90" s="2891" t="n"/>
      <c r="DD90" s="2891" t="n"/>
      <c r="DE90" s="15" t="n"/>
      <c r="DF90" s="37" t="n"/>
      <c r="DG90" s="15" t="n"/>
      <c r="DH90" s="15" t="n"/>
      <c r="DQ90" s="8" t="n"/>
      <c r="DR90" s="8" t="n"/>
      <c r="DS90" s="8" t="n"/>
      <c r="DT90" s="8" t="n"/>
      <c r="DU90" s="8" t="n"/>
      <c r="DV90" s="8" t="n"/>
      <c r="DW90" s="8" t="n"/>
      <c r="DX90" s="2878">
        <f>(CS90-CZ90)*10^6</f>
        <v/>
      </c>
      <c r="DY90" s="2878">
        <f>(CT90-DC90)*10^6</f>
        <v/>
      </c>
      <c r="DZ90" s="2878">
        <f>(CW90-DD90)*10^6</f>
        <v/>
      </c>
      <c r="EA90" s="8" t="n"/>
      <c r="EB90" s="8" t="n"/>
      <c r="EC90" s="8" t="n"/>
      <c r="ED90" s="8" t="n"/>
      <c r="EE90" s="8" t="n"/>
      <c r="EF90" s="8" t="n"/>
      <c r="EG90" s="8" t="n"/>
      <c r="EH90" s="8" t="n"/>
      <c r="EI90" s="8" t="n"/>
      <c r="EJ90" s="8" t="n"/>
      <c r="EK90" s="8" t="n"/>
      <c r="EL90" s="8" t="n"/>
      <c r="EM90" s="8" t="n"/>
      <c r="EN90" s="8" t="n"/>
      <c r="EO90" s="8" t="n"/>
      <c r="EP90" s="8" t="n"/>
      <c r="EQ90" s="8" t="n"/>
      <c r="ER90" s="8" t="n"/>
      <c r="ES90" s="8" t="n"/>
      <c r="ET90" s="8" t="n"/>
      <c r="EU90" s="8" t="n"/>
      <c r="EV90" s="8" t="n"/>
      <c r="EW90" s="8" t="n"/>
      <c r="EX90" s="8" t="n"/>
      <c r="EY90" s="8" t="n"/>
      <c r="EZ90" s="8" t="n"/>
      <c r="FA90" s="8" t="n"/>
      <c r="FB90" s="8" t="n"/>
      <c r="FC90" s="8" t="n"/>
      <c r="FD90" s="8" t="n"/>
      <c r="FE90" s="8" t="n"/>
      <c r="FF90" s="8" t="n"/>
      <c r="FG90" s="8" t="n"/>
      <c r="FH90" s="8" t="n"/>
      <c r="FI90" s="8" t="n"/>
      <c r="FJ90" s="8" t="n"/>
      <c r="FK90" s="8" t="n"/>
      <c r="FL90" s="8" t="n"/>
      <c r="FM90" s="8" t="n"/>
      <c r="FN90" s="8" t="n"/>
      <c r="FO90" s="8" t="n"/>
      <c r="FP90" s="8" t="n"/>
      <c r="FQ90" s="8" t="n"/>
      <c r="FR90" s="8" t="n"/>
    </row>
    <row r="91">
      <c r="C91" s="15" t="n"/>
      <c r="N91" s="37" t="n"/>
      <c r="T91" s="37" t="n"/>
      <c r="U91" s="37" t="n"/>
      <c r="V91" s="37" t="n"/>
      <c r="W91" s="37" t="n"/>
      <c r="X91" s="37" t="n"/>
      <c r="Y91" s="37" t="n"/>
      <c r="Z91" s="37" t="n"/>
      <c r="AA91" s="37" t="n"/>
      <c r="AB91" s="37" t="n"/>
      <c r="AC91" s="37" t="n"/>
      <c r="AD91" s="37" t="n"/>
      <c r="AE91" s="37" t="n"/>
      <c r="AF91" s="37" t="n"/>
      <c r="AG91" s="37" t="n"/>
      <c r="AH91" s="37" t="n"/>
      <c r="AI91" s="37" t="n"/>
      <c r="AJ91" s="37" t="n"/>
      <c r="AK91" s="37" t="n"/>
      <c r="AL91" s="37" t="n"/>
      <c r="AM91" s="37" t="n"/>
      <c r="AN91" s="37" t="n"/>
      <c r="AO91" s="37" t="n"/>
      <c r="AP91" s="37" t="n"/>
      <c r="AQ91" s="37" t="n"/>
      <c r="AR91" s="37" t="n"/>
      <c r="AS91" s="37" t="n"/>
      <c r="AT91" s="37" t="n"/>
      <c r="AU91" s="37" t="n"/>
      <c r="AV91" s="37" t="n"/>
      <c r="AW91" s="37" t="n"/>
      <c r="AX91" s="37" t="n"/>
      <c r="AY91" s="37" t="n"/>
      <c r="AZ91" s="37" t="n"/>
      <c r="BA91" s="37" t="n"/>
      <c r="BB91" s="37" t="n"/>
      <c r="BC91" s="37" t="n"/>
      <c r="BD91" s="37" t="n"/>
      <c r="BE91" s="37" t="n"/>
      <c r="BF91" s="37" t="n"/>
      <c r="BG91" s="37" t="n"/>
      <c r="BH91" s="37" t="n"/>
      <c r="BI91" s="37" t="n"/>
      <c r="BJ91" s="37" t="n"/>
      <c r="BK91" s="37" t="n"/>
      <c r="BL91" s="37" t="n"/>
      <c r="BM91" s="37" t="n"/>
      <c r="BN91" s="37" t="n"/>
      <c r="BO91" s="37" t="n"/>
      <c r="BP91" s="37" t="n"/>
      <c r="BQ91" s="37" t="n"/>
      <c r="BR91" s="37" t="n"/>
      <c r="BS91" s="37" t="n"/>
      <c r="BT91" s="37" t="n"/>
      <c r="BU91" s="37" t="n"/>
      <c r="BV91" s="37" t="n"/>
      <c r="BW91" s="37" t="n"/>
      <c r="BX91" s="37" t="n"/>
      <c r="BY91" s="37" t="n"/>
      <c r="BZ91" s="37" t="n"/>
      <c r="CA91" s="37" t="n"/>
      <c r="CB91" s="37" t="n"/>
      <c r="CC91" s="37" t="n"/>
      <c r="CD91" s="37" t="n"/>
      <c r="CE91" s="37" t="n"/>
      <c r="CF91" s="37" t="n"/>
      <c r="CG91" s="37" t="n"/>
      <c r="CH91" s="37" t="n"/>
      <c r="CI91" s="37" t="n"/>
      <c r="CJ91" s="15" t="n"/>
      <c r="CK91" s="15" t="n"/>
      <c r="CL91" s="15" t="n"/>
      <c r="CM91" s="15" t="n"/>
      <c r="CN91" s="15" t="n"/>
      <c r="CO91" s="15" t="n"/>
      <c r="CP91" s="15" t="n"/>
      <c r="CQ91" s="15" t="n"/>
      <c r="CR91" s="3374" t="n"/>
      <c r="CS91" s="2891" t="n"/>
      <c r="CT91" s="2891" t="n"/>
      <c r="CU91" s="2891" t="n"/>
      <c r="CV91" s="3374" t="n"/>
      <c r="CW91" s="2891" t="n"/>
      <c r="CX91" s="37" t="n"/>
      <c r="CY91" s="15" t="n"/>
      <c r="CZ91" s="2891" t="n"/>
      <c r="DA91" s="2891" t="n"/>
      <c r="DB91" s="2891" t="n"/>
      <c r="DC91" s="2891" t="n"/>
      <c r="DD91" s="2891" t="n"/>
      <c r="DE91" s="15" t="n"/>
      <c r="DF91" s="37" t="n"/>
      <c r="DG91" s="15" t="n"/>
      <c r="DH91" s="15" t="n"/>
      <c r="DQ91" s="8" t="n"/>
      <c r="DR91" s="8" t="n"/>
      <c r="DS91" s="8" t="n"/>
      <c r="DT91" s="8" t="n"/>
      <c r="DU91" s="8" t="n"/>
      <c r="DV91" s="8" t="n"/>
      <c r="DW91" s="8" t="n"/>
      <c r="DX91" s="2878">
        <f>(CS91-CZ91)*10^6</f>
        <v/>
      </c>
      <c r="DY91" s="2878">
        <f>(CT91-DC91)*10^6</f>
        <v/>
      </c>
      <c r="DZ91" s="2878">
        <f>(CW91-DD91)*10^6</f>
        <v/>
      </c>
      <c r="EA91" s="8" t="n"/>
      <c r="EB91" s="8" t="n"/>
      <c r="EC91" s="8" t="n"/>
      <c r="ED91" s="8" t="n"/>
      <c r="EE91" s="8" t="n"/>
      <c r="EF91" s="8" t="n"/>
      <c r="EG91" s="8" t="n"/>
      <c r="EH91" s="8" t="n"/>
      <c r="EI91" s="8" t="n"/>
      <c r="EJ91" s="8" t="n"/>
      <c r="EK91" s="8" t="n"/>
      <c r="EL91" s="8" t="n"/>
      <c r="EM91" s="8" t="n"/>
      <c r="EN91" s="8" t="n"/>
      <c r="EO91" s="8" t="n"/>
      <c r="EP91" s="8" t="n"/>
      <c r="EQ91" s="8" t="n"/>
      <c r="ER91" s="8" t="n"/>
      <c r="ES91" s="8" t="n"/>
      <c r="ET91" s="8" t="n"/>
      <c r="EU91" s="8" t="n"/>
      <c r="EV91" s="8" t="n"/>
      <c r="EW91" s="8" t="n"/>
      <c r="EX91" s="8" t="n"/>
      <c r="EY91" s="8" t="n"/>
      <c r="EZ91" s="8" t="n"/>
      <c r="FA91" s="8" t="n"/>
      <c r="FB91" s="8" t="n"/>
      <c r="FC91" s="8" t="n"/>
      <c r="FD91" s="8" t="n"/>
      <c r="FE91" s="8" t="n"/>
      <c r="FF91" s="8" t="n"/>
      <c r="FG91" s="8" t="n"/>
      <c r="FH91" s="8" t="n"/>
      <c r="FI91" s="8" t="n"/>
      <c r="FJ91" s="8" t="n"/>
      <c r="FK91" s="8" t="n"/>
      <c r="FL91" s="8" t="n"/>
      <c r="FM91" s="8" t="n"/>
      <c r="FN91" s="8" t="n"/>
      <c r="FO91" s="8" t="n"/>
      <c r="FP91" s="8" t="n"/>
      <c r="FQ91" s="8" t="n"/>
      <c r="FR91" s="8" t="n"/>
    </row>
    <row r="92">
      <c r="C92" s="15" t="n"/>
      <c r="N92" s="37" t="n"/>
      <c r="T92" s="37" t="n"/>
      <c r="U92" s="37" t="n"/>
      <c r="V92" s="37" t="n"/>
      <c r="W92" s="37" t="n"/>
      <c r="X92" s="37" t="n"/>
      <c r="Y92" s="37" t="n"/>
      <c r="Z92" s="37" t="n"/>
      <c r="AA92" s="37" t="n"/>
      <c r="AB92" s="37" t="n"/>
      <c r="AC92" s="37" t="n"/>
      <c r="AD92" s="37" t="n"/>
      <c r="AE92" s="37" t="n"/>
      <c r="AF92" s="37" t="n"/>
      <c r="AG92" s="37" t="n"/>
      <c r="AH92" s="37" t="n"/>
      <c r="AI92" s="37" t="n"/>
      <c r="AJ92" s="37" t="n"/>
      <c r="AK92" s="37" t="n"/>
      <c r="AL92" s="37" t="n"/>
      <c r="AM92" s="37" t="n"/>
      <c r="AN92" s="37" t="n"/>
      <c r="AO92" s="37" t="n"/>
      <c r="AP92" s="37" t="n"/>
      <c r="AQ92" s="37" t="n"/>
      <c r="AR92" s="37" t="n"/>
      <c r="AS92" s="37" t="n"/>
      <c r="AT92" s="37" t="n"/>
      <c r="AU92" s="37" t="n"/>
      <c r="AV92" s="37" t="n"/>
      <c r="AW92" s="37" t="n"/>
      <c r="AX92" s="37" t="n"/>
      <c r="AY92" s="37" t="n"/>
      <c r="AZ92" s="37" t="n"/>
      <c r="BA92" s="37" t="n"/>
      <c r="BB92" s="37" t="n"/>
      <c r="BC92" s="37" t="n"/>
      <c r="BD92" s="37" t="n"/>
      <c r="BE92" s="37" t="n"/>
      <c r="BF92" s="37" t="n"/>
      <c r="BG92" s="37" t="n"/>
      <c r="BH92" s="37" t="n"/>
      <c r="BI92" s="37" t="n"/>
      <c r="BJ92" s="37" t="n"/>
      <c r="BK92" s="37" t="n"/>
      <c r="BL92" s="37" t="n"/>
      <c r="BM92" s="37" t="n"/>
      <c r="BN92" s="37" t="n"/>
      <c r="BO92" s="37" t="n"/>
      <c r="BP92" s="37" t="n"/>
      <c r="BQ92" s="37" t="n"/>
      <c r="BR92" s="37" t="n"/>
      <c r="BS92" s="37" t="n"/>
      <c r="BT92" s="37" t="n"/>
      <c r="BU92" s="37" t="n"/>
      <c r="BV92" s="37" t="n"/>
      <c r="BW92" s="37" t="n"/>
      <c r="BX92" s="37" t="n"/>
      <c r="BY92" s="37" t="n"/>
      <c r="BZ92" s="37" t="n"/>
      <c r="CA92" s="37" t="n"/>
      <c r="CB92" s="37" t="n"/>
      <c r="CC92" s="37" t="n"/>
      <c r="CD92" s="37" t="n"/>
      <c r="CE92" s="37" t="n"/>
      <c r="CF92" s="37" t="n"/>
      <c r="CG92" s="37" t="n"/>
      <c r="CH92" s="37" t="n"/>
      <c r="CI92" s="37" t="n"/>
      <c r="CJ92" s="15" t="n"/>
      <c r="CK92" s="15" t="n"/>
      <c r="CL92" s="15" t="n"/>
      <c r="CM92" s="15" t="n"/>
      <c r="CN92" s="15" t="n"/>
      <c r="CO92" s="15" t="n"/>
      <c r="CP92" s="15" t="n"/>
      <c r="CQ92" s="15" t="n"/>
      <c r="CR92" s="3374" t="n"/>
      <c r="CS92" s="2891" t="n"/>
      <c r="CT92" s="2891" t="n"/>
      <c r="CU92" s="2891" t="n"/>
      <c r="CV92" s="3374" t="n"/>
      <c r="CW92" s="2891" t="n"/>
      <c r="CX92" s="37" t="n"/>
      <c r="CY92" s="15" t="n"/>
      <c r="CZ92" s="2891" t="n"/>
      <c r="DA92" s="2891" t="n"/>
      <c r="DB92" s="2891" t="n"/>
      <c r="DC92" s="2891" t="n"/>
      <c r="DD92" s="2891" t="n"/>
      <c r="DE92" s="15" t="n"/>
      <c r="DF92" s="37" t="n"/>
      <c r="DG92" s="15" t="n"/>
      <c r="DH92" s="15" t="n"/>
      <c r="DQ92" s="8" t="n"/>
      <c r="DR92" s="8" t="n"/>
      <c r="DS92" s="8" t="n"/>
      <c r="DT92" s="8" t="n"/>
      <c r="DU92" s="8" t="n"/>
      <c r="DV92" s="8" t="n"/>
      <c r="DW92" s="8" t="n"/>
      <c r="DX92" s="2878">
        <f>(CS92-CZ92)*10^6</f>
        <v/>
      </c>
      <c r="DY92" s="2878">
        <f>(CT92-DC92)*10^6</f>
        <v/>
      </c>
      <c r="DZ92" s="2878">
        <f>(CW92-DD92)*10^6</f>
        <v/>
      </c>
      <c r="EA92" s="8" t="n"/>
      <c r="EB92" s="8" t="n"/>
      <c r="EC92" s="8" t="n"/>
      <c r="ED92" s="8" t="n"/>
      <c r="EE92" s="8" t="n"/>
      <c r="EF92" s="8" t="n"/>
      <c r="EG92" s="8" t="n"/>
      <c r="EH92" s="8" t="n"/>
      <c r="EI92" s="8" t="n"/>
      <c r="EJ92" s="8" t="n"/>
      <c r="EK92" s="8" t="n"/>
      <c r="EL92" s="8" t="n"/>
      <c r="EM92" s="8" t="n"/>
      <c r="EN92" s="8" t="n"/>
      <c r="EO92" s="8" t="n"/>
      <c r="EP92" s="8" t="n"/>
      <c r="EQ92" s="8" t="n"/>
      <c r="ER92" s="8" t="n"/>
      <c r="ES92" s="8" t="n"/>
      <c r="ET92" s="8" t="n"/>
      <c r="EU92" s="8" t="n"/>
      <c r="EV92" s="8" t="n"/>
      <c r="EW92" s="8" t="n"/>
      <c r="EX92" s="8" t="n"/>
      <c r="EY92" s="8" t="n"/>
      <c r="EZ92" s="8" t="n"/>
      <c r="FA92" s="8" t="n"/>
      <c r="FB92" s="8" t="n"/>
      <c r="FC92" s="8" t="n"/>
      <c r="FD92" s="8" t="n"/>
      <c r="FE92" s="8" t="n"/>
      <c r="FF92" s="8" t="n"/>
      <c r="FG92" s="8" t="n"/>
      <c r="FH92" s="8" t="n"/>
      <c r="FI92" s="8" t="n"/>
      <c r="FJ92" s="8" t="n"/>
      <c r="FK92" s="8" t="n"/>
      <c r="FL92" s="8" t="n"/>
      <c r="FM92" s="8" t="n"/>
      <c r="FN92" s="8" t="n"/>
      <c r="FO92" s="8" t="n"/>
      <c r="FP92" s="8" t="n"/>
      <c r="FQ92" s="8" t="n"/>
      <c r="FR92" s="8" t="n"/>
    </row>
    <row r="93">
      <c r="C93" s="15" t="n"/>
      <c r="N93" s="37" t="n"/>
      <c r="T93" s="37" t="n"/>
      <c r="U93" s="37" t="n"/>
      <c r="V93" s="37" t="n"/>
      <c r="W93" s="37" t="n"/>
      <c r="X93" s="37" t="n"/>
      <c r="Y93" s="37" t="n"/>
      <c r="Z93" s="37" t="n"/>
      <c r="AA93" s="37" t="n"/>
      <c r="AB93" s="37" t="n"/>
      <c r="AC93" s="37" t="n"/>
      <c r="AD93" s="37" t="n"/>
      <c r="AE93" s="37" t="n"/>
      <c r="AF93" s="37" t="n"/>
      <c r="AG93" s="37" t="n"/>
      <c r="AH93" s="37" t="n"/>
      <c r="AI93" s="37" t="n"/>
      <c r="AJ93" s="37" t="n"/>
      <c r="AK93" s="37" t="n"/>
      <c r="AL93" s="37" t="n"/>
      <c r="AM93" s="37" t="n"/>
      <c r="AN93" s="37" t="n"/>
      <c r="AO93" s="37" t="n"/>
      <c r="AP93" s="37" t="n"/>
      <c r="AQ93" s="37" t="n"/>
      <c r="AR93" s="37" t="n"/>
      <c r="AS93" s="37" t="n"/>
      <c r="AT93" s="37" t="n"/>
      <c r="AU93" s="37" t="n"/>
      <c r="AV93" s="37" t="n"/>
      <c r="AW93" s="37" t="n"/>
      <c r="AX93" s="37" t="n"/>
      <c r="AY93" s="37" t="n"/>
      <c r="AZ93" s="37" t="n"/>
      <c r="BA93" s="37" t="n"/>
      <c r="BB93" s="37" t="n"/>
      <c r="BC93" s="37" t="n"/>
      <c r="BD93" s="37" t="n"/>
      <c r="BE93" s="37" t="n"/>
      <c r="BF93" s="37" t="n"/>
      <c r="BG93" s="37" t="n"/>
      <c r="BH93" s="37" t="n"/>
      <c r="BI93" s="37" t="n"/>
      <c r="BJ93" s="37" t="n"/>
      <c r="BK93" s="37" t="n"/>
      <c r="BL93" s="37" t="n"/>
      <c r="BM93" s="37" t="n"/>
      <c r="BN93" s="37" t="n"/>
      <c r="BO93" s="37" t="n"/>
      <c r="BP93" s="37" t="n"/>
      <c r="BQ93" s="37" t="n"/>
      <c r="BR93" s="37" t="n"/>
      <c r="BS93" s="37" t="n"/>
      <c r="BT93" s="37" t="n"/>
      <c r="BU93" s="37" t="n"/>
      <c r="BV93" s="37" t="n"/>
      <c r="BW93" s="37" t="n"/>
      <c r="BX93" s="37" t="n"/>
      <c r="BY93" s="37" t="n"/>
      <c r="BZ93" s="37" t="n"/>
      <c r="CA93" s="37" t="n"/>
      <c r="CB93" s="37" t="n"/>
      <c r="CC93" s="37" t="n"/>
      <c r="CD93" s="37" t="n"/>
      <c r="CE93" s="37" t="n"/>
      <c r="CF93" s="37" t="n"/>
      <c r="CG93" s="37" t="n"/>
      <c r="CH93" s="37" t="n"/>
      <c r="CI93" s="37" t="n"/>
      <c r="CJ93" s="15" t="n"/>
      <c r="CK93" s="15" t="n"/>
      <c r="CL93" s="15" t="n"/>
      <c r="CM93" s="15" t="n"/>
      <c r="CN93" s="15" t="n"/>
      <c r="CO93" s="15" t="n"/>
      <c r="CP93" s="15" t="n"/>
      <c r="CQ93" s="15" t="n"/>
      <c r="CR93" s="3374" t="n"/>
      <c r="CS93" s="2891" t="n"/>
      <c r="CT93" s="2891" t="n"/>
      <c r="CU93" s="2891" t="n"/>
      <c r="CV93" s="3374" t="n"/>
      <c r="CW93" s="2891" t="n"/>
      <c r="CX93" s="37" t="n"/>
      <c r="CY93" s="15" t="n"/>
      <c r="CZ93" s="2891" t="n"/>
      <c r="DA93" s="2891" t="n"/>
      <c r="DB93" s="2891" t="n"/>
      <c r="DC93" s="2891" t="n"/>
      <c r="DD93" s="2891" t="n"/>
      <c r="DE93" s="15" t="n"/>
      <c r="DF93" s="37" t="n"/>
      <c r="DG93" s="15" t="n"/>
      <c r="DH93" s="15" t="n"/>
      <c r="DQ93" s="8" t="n"/>
      <c r="DR93" s="8" t="n"/>
      <c r="DS93" s="8" t="n"/>
      <c r="DT93" s="8" t="n"/>
      <c r="DU93" s="8" t="n"/>
      <c r="DV93" s="8" t="n"/>
      <c r="DW93" s="8" t="n"/>
      <c r="DX93" s="2878">
        <f>(CS93-CZ93)*10^6</f>
        <v/>
      </c>
      <c r="DY93" s="2878">
        <f>(CT93-DC93)*10^6</f>
        <v/>
      </c>
      <c r="DZ93" s="2878">
        <f>(CW93-DD93)*10^6</f>
        <v/>
      </c>
      <c r="EA93" s="8" t="n"/>
      <c r="EB93" s="8" t="n"/>
      <c r="EC93" s="8" t="n"/>
      <c r="ED93" s="8" t="n"/>
      <c r="EE93" s="8" t="n"/>
      <c r="EF93" s="8" t="n"/>
      <c r="EG93" s="8" t="n"/>
      <c r="EH93" s="8" t="n"/>
      <c r="EI93" s="8" t="n"/>
      <c r="EJ93" s="8" t="n"/>
      <c r="EK93" s="8" t="n"/>
      <c r="EL93" s="8" t="n"/>
      <c r="EM93" s="8" t="n"/>
      <c r="EN93" s="8" t="n"/>
      <c r="EO93" s="8" t="n"/>
      <c r="EP93" s="8" t="n"/>
      <c r="EQ93" s="8" t="n"/>
      <c r="ER93" s="8" t="n"/>
      <c r="ES93" s="8" t="n"/>
      <c r="ET93" s="8" t="n"/>
      <c r="EU93" s="8" t="n"/>
      <c r="EV93" s="8" t="n"/>
      <c r="EW93" s="8" t="n"/>
      <c r="EX93" s="8" t="n"/>
      <c r="EY93" s="8" t="n"/>
      <c r="EZ93" s="8" t="n"/>
      <c r="FA93" s="8" t="n"/>
      <c r="FB93" s="8" t="n"/>
      <c r="FC93" s="8" t="n"/>
      <c r="FD93" s="8" t="n"/>
      <c r="FE93" s="8" t="n"/>
      <c r="FF93" s="8" t="n"/>
      <c r="FG93" s="8" t="n"/>
      <c r="FH93" s="8" t="n"/>
      <c r="FI93" s="8" t="n"/>
      <c r="FJ93" s="8" t="n"/>
      <c r="FK93" s="8" t="n"/>
      <c r="FL93" s="8" t="n"/>
      <c r="FM93" s="8" t="n"/>
      <c r="FN93" s="8" t="n"/>
      <c r="FO93" s="8" t="n"/>
      <c r="FP93" s="8" t="n"/>
      <c r="FQ93" s="8" t="n"/>
      <c r="FR93" s="8" t="n"/>
    </row>
    <row r="94">
      <c r="C94" s="15" t="n"/>
      <c r="N94" s="37" t="n"/>
      <c r="T94" s="37" t="n"/>
      <c r="U94" s="37" t="n"/>
      <c r="V94" s="37" t="n"/>
      <c r="W94" s="37" t="n"/>
      <c r="X94" s="37" t="n"/>
      <c r="Y94" s="37" t="n"/>
      <c r="Z94" s="37" t="n"/>
      <c r="AA94" s="37" t="n"/>
      <c r="AB94" s="37" t="n"/>
      <c r="AC94" s="37" t="n"/>
      <c r="AD94" s="37" t="n"/>
      <c r="AE94" s="37" t="n"/>
      <c r="AF94" s="37" t="n"/>
      <c r="AG94" s="37" t="n"/>
      <c r="AH94" s="37" t="n"/>
      <c r="AI94" s="37" t="n"/>
      <c r="AJ94" s="37" t="n"/>
      <c r="AK94" s="37" t="n"/>
      <c r="AL94" s="37" t="n"/>
      <c r="AM94" s="37" t="n"/>
      <c r="AN94" s="37" t="n"/>
      <c r="AO94" s="37" t="n"/>
      <c r="AP94" s="37" t="n"/>
      <c r="AQ94" s="37" t="n"/>
      <c r="AR94" s="37" t="n"/>
      <c r="AS94" s="37" t="n"/>
      <c r="AT94" s="37" t="n"/>
      <c r="AU94" s="37" t="n"/>
      <c r="AV94" s="37" t="n"/>
      <c r="AW94" s="37" t="n"/>
      <c r="AX94" s="37" t="n"/>
      <c r="AY94" s="37" t="n"/>
      <c r="AZ94" s="37" t="n"/>
      <c r="BA94" s="37" t="n"/>
      <c r="BB94" s="37" t="n"/>
      <c r="BC94" s="37" t="n"/>
      <c r="BD94" s="37" t="n"/>
      <c r="BE94" s="37" t="n"/>
      <c r="BF94" s="37" t="n"/>
      <c r="BG94" s="37" t="n"/>
      <c r="BH94" s="37" t="n"/>
      <c r="BI94" s="37" t="n"/>
      <c r="BJ94" s="37" t="n"/>
      <c r="BK94" s="37" t="n"/>
      <c r="BL94" s="37" t="n"/>
      <c r="BM94" s="37" t="n"/>
      <c r="BN94" s="37" t="n"/>
      <c r="BO94" s="37" t="n"/>
      <c r="BP94" s="37" t="n"/>
      <c r="BQ94" s="37" t="n"/>
      <c r="BR94" s="37" t="n"/>
      <c r="BS94" s="37" t="n"/>
      <c r="BT94" s="37" t="n"/>
      <c r="BU94" s="37" t="n"/>
      <c r="BV94" s="37" t="n"/>
      <c r="BW94" s="37" t="n"/>
      <c r="BX94" s="37" t="n"/>
      <c r="BY94" s="37" t="n"/>
      <c r="BZ94" s="37" t="n"/>
      <c r="CA94" s="37" t="n"/>
      <c r="CB94" s="37" t="n"/>
      <c r="CC94" s="37" t="n"/>
      <c r="CD94" s="37" t="n"/>
      <c r="CE94" s="37" t="n"/>
      <c r="CF94" s="37" t="n"/>
      <c r="CG94" s="37" t="n"/>
      <c r="CH94" s="37" t="n"/>
      <c r="CI94" s="37" t="n"/>
      <c r="CJ94" s="15" t="n"/>
      <c r="CK94" s="15" t="n"/>
      <c r="CL94" s="15" t="n"/>
      <c r="CM94" s="15" t="n"/>
      <c r="CN94" s="15" t="n"/>
      <c r="CO94" s="15" t="n"/>
      <c r="CP94" s="15" t="n"/>
      <c r="CQ94" s="15" t="n"/>
      <c r="CR94" s="3374" t="n"/>
      <c r="CS94" s="2891" t="n"/>
      <c r="CT94" s="2891" t="n"/>
      <c r="CU94" s="2891" t="n"/>
      <c r="CV94" s="3374" t="n"/>
      <c r="CW94" s="2891" t="n"/>
      <c r="CX94" s="37" t="n"/>
      <c r="CY94" s="15" t="n"/>
      <c r="CZ94" s="2891" t="n"/>
      <c r="DA94" s="2891" t="n"/>
      <c r="DB94" s="2891" t="n"/>
      <c r="DC94" s="2891" t="n"/>
      <c r="DD94" s="2891" t="n"/>
      <c r="DE94" s="15" t="n"/>
      <c r="DF94" s="37" t="n"/>
      <c r="DG94" s="15" t="n"/>
      <c r="DH94" s="15" t="n"/>
      <c r="DQ94" s="8" t="n"/>
      <c r="DR94" s="8" t="n"/>
      <c r="DS94" s="8" t="n"/>
      <c r="DT94" s="8" t="n"/>
      <c r="DU94" s="8" t="n"/>
      <c r="DV94" s="8" t="n"/>
      <c r="DW94" s="8" t="n"/>
      <c r="DX94" s="2878">
        <f>(CS94-CZ94)*10^6</f>
        <v/>
      </c>
      <c r="DY94" s="2878">
        <f>(CT94-DC94)*10^6</f>
        <v/>
      </c>
      <c r="DZ94" s="2878">
        <f>(CW94-DD94)*10^6</f>
        <v/>
      </c>
      <c r="EA94" s="8" t="n"/>
      <c r="EB94" s="8" t="n"/>
      <c r="EC94" s="8" t="n"/>
      <c r="ED94" s="8" t="n"/>
      <c r="EE94" s="8" t="n"/>
      <c r="EF94" s="8" t="n"/>
      <c r="EG94" s="8" t="n"/>
      <c r="EH94" s="8" t="n"/>
      <c r="EI94" s="8" t="n"/>
      <c r="EJ94" s="8" t="n"/>
      <c r="EK94" s="8" t="n"/>
      <c r="EL94" s="8" t="n"/>
      <c r="EM94" s="8" t="n"/>
      <c r="EN94" s="8" t="n"/>
      <c r="EO94" s="8" t="n"/>
      <c r="EP94" s="8" t="n"/>
      <c r="EQ94" s="8" t="n"/>
      <c r="ER94" s="8" t="n"/>
      <c r="ES94" s="8" t="n"/>
      <c r="ET94" s="8" t="n"/>
      <c r="EU94" s="8" t="n"/>
      <c r="EV94" s="8" t="n"/>
      <c r="EW94" s="8" t="n"/>
      <c r="EX94" s="8" t="n"/>
      <c r="EY94" s="8" t="n"/>
      <c r="EZ94" s="8" t="n"/>
      <c r="FA94" s="8" t="n"/>
      <c r="FB94" s="8" t="n"/>
      <c r="FC94" s="8" t="n"/>
      <c r="FD94" s="8" t="n"/>
      <c r="FE94" s="8" t="n"/>
      <c r="FF94" s="8" t="n"/>
      <c r="FG94" s="8" t="n"/>
      <c r="FH94" s="8" t="n"/>
      <c r="FI94" s="8" t="n"/>
      <c r="FJ94" s="8" t="n"/>
      <c r="FK94" s="8" t="n"/>
      <c r="FL94" s="8" t="n"/>
      <c r="FM94" s="8" t="n"/>
      <c r="FN94" s="8" t="n"/>
      <c r="FO94" s="8" t="n"/>
      <c r="FP94" s="8" t="n"/>
      <c r="FQ94" s="8" t="n"/>
      <c r="FR94" s="8" t="n"/>
    </row>
    <row r="95">
      <c r="C95" s="15" t="n"/>
      <c r="N95" s="37" t="n"/>
      <c r="T95" s="37" t="n"/>
      <c r="U95" s="37" t="n"/>
      <c r="V95" s="37" t="n"/>
      <c r="W95" s="37" t="n"/>
      <c r="X95" s="37" t="n"/>
      <c r="Y95" s="37" t="n"/>
      <c r="Z95" s="37" t="n"/>
      <c r="AA95" s="37" t="n"/>
      <c r="AB95" s="37" t="n"/>
      <c r="AC95" s="37" t="n"/>
      <c r="AD95" s="37" t="n"/>
      <c r="AE95" s="37" t="n"/>
      <c r="AF95" s="37" t="n"/>
      <c r="AG95" s="37" t="n"/>
      <c r="AH95" s="37" t="n"/>
      <c r="AI95" s="37" t="n"/>
      <c r="AJ95" s="37" t="n"/>
      <c r="AK95" s="37" t="n"/>
      <c r="AL95" s="37" t="n"/>
      <c r="AM95" s="37" t="n"/>
      <c r="AN95" s="37" t="n"/>
      <c r="AO95" s="37" t="n"/>
      <c r="AP95" s="37" t="n"/>
      <c r="AQ95" s="37" t="n"/>
      <c r="AR95" s="37" t="n"/>
      <c r="AS95" s="37" t="n"/>
      <c r="AT95" s="37" t="n"/>
      <c r="AU95" s="37" t="n"/>
      <c r="AV95" s="37" t="n"/>
      <c r="AW95" s="37" t="n"/>
      <c r="AX95" s="37" t="n"/>
      <c r="AY95" s="37" t="n"/>
      <c r="AZ95" s="37" t="n"/>
      <c r="BA95" s="37" t="n"/>
      <c r="BB95" s="37" t="n"/>
      <c r="BC95" s="37" t="n"/>
      <c r="BD95" s="37" t="n"/>
      <c r="BE95" s="37" t="n"/>
      <c r="BF95" s="37" t="n"/>
      <c r="BG95" s="37" t="n"/>
      <c r="BH95" s="37" t="n"/>
      <c r="BI95" s="37" t="n"/>
      <c r="BJ95" s="37" t="n"/>
      <c r="BK95" s="37" t="n"/>
      <c r="BL95" s="37" t="n"/>
      <c r="BM95" s="37" t="n"/>
      <c r="BN95" s="37" t="n"/>
      <c r="BO95" s="37" t="n"/>
      <c r="BP95" s="37" t="n"/>
      <c r="BQ95" s="37" t="n"/>
      <c r="BR95" s="37" t="n"/>
      <c r="BS95" s="37" t="n"/>
      <c r="BT95" s="37" t="n"/>
      <c r="BU95" s="37" t="n"/>
      <c r="BV95" s="37" t="n"/>
      <c r="BW95" s="37" t="n"/>
      <c r="BX95" s="37" t="n"/>
      <c r="BY95" s="37" t="n"/>
      <c r="BZ95" s="37" t="n"/>
      <c r="CA95" s="37" t="n"/>
      <c r="CB95" s="37" t="n"/>
      <c r="CC95" s="37" t="n"/>
      <c r="CD95" s="37" t="n"/>
      <c r="CE95" s="37" t="n"/>
      <c r="CF95" s="37" t="n"/>
      <c r="CG95" s="37" t="n"/>
      <c r="CH95" s="37" t="n"/>
      <c r="CI95" s="37" t="n"/>
      <c r="CJ95" s="15" t="n"/>
      <c r="CK95" s="15" t="n"/>
      <c r="CL95" s="15" t="n"/>
      <c r="CM95" s="15" t="n"/>
      <c r="CN95" s="15" t="n"/>
      <c r="CO95" s="15" t="n"/>
      <c r="CP95" s="15" t="n"/>
      <c r="CQ95" s="15" t="n"/>
      <c r="CR95" s="3374" t="n"/>
      <c r="CS95" s="2891" t="n"/>
      <c r="CT95" s="2891" t="n"/>
      <c r="CU95" s="2891" t="n"/>
      <c r="CV95" s="3374" t="n"/>
      <c r="CW95" s="2891" t="n"/>
      <c r="CX95" s="37" t="n"/>
      <c r="CY95" s="15" t="n"/>
      <c r="CZ95" s="2891" t="n"/>
      <c r="DA95" s="2891" t="n"/>
      <c r="DB95" s="2891" t="n"/>
      <c r="DC95" s="2891" t="n"/>
      <c r="DD95" s="2891" t="n"/>
      <c r="DE95" s="15" t="n"/>
      <c r="DF95" s="37" t="n"/>
      <c r="DG95" s="15" t="n"/>
      <c r="DH95" s="15" t="n"/>
      <c r="DQ95" s="8" t="n"/>
      <c r="DR95" s="8" t="n"/>
      <c r="DS95" s="8" t="n"/>
      <c r="DT95" s="8" t="n"/>
      <c r="DU95" s="8" t="n"/>
      <c r="DV95" s="8" t="n"/>
      <c r="DW95" s="8" t="n"/>
      <c r="DX95" s="2878">
        <f>(CS95-CZ95)*10^6</f>
        <v/>
      </c>
      <c r="DY95" s="2878">
        <f>(CT95-DC95)*10^6</f>
        <v/>
      </c>
      <c r="DZ95" s="2878">
        <f>(CW95-DD95)*10^6</f>
        <v/>
      </c>
      <c r="EA95" s="8" t="n"/>
      <c r="EB95" s="8" t="n"/>
      <c r="EC95" s="8" t="n"/>
      <c r="ED95" s="8" t="n"/>
      <c r="EE95" s="8" t="n"/>
      <c r="EF95" s="8" t="n"/>
      <c r="EG95" s="8" t="n"/>
      <c r="EH95" s="8" t="n"/>
      <c r="EI95" s="8" t="n"/>
      <c r="EJ95" s="8" t="n"/>
      <c r="EK95" s="8" t="n"/>
      <c r="EL95" s="8" t="n"/>
      <c r="EM95" s="8" t="n"/>
      <c r="EN95" s="8" t="n"/>
      <c r="EO95" s="8" t="n"/>
      <c r="EP95" s="8" t="n"/>
      <c r="EQ95" s="8" t="n"/>
      <c r="ER95" s="8" t="n"/>
      <c r="ES95" s="8" t="n"/>
      <c r="ET95" s="8" t="n"/>
      <c r="EU95" s="8" t="n"/>
      <c r="EV95" s="8" t="n"/>
      <c r="EW95" s="8" t="n"/>
      <c r="EX95" s="8" t="n"/>
      <c r="EY95" s="8" t="n"/>
      <c r="EZ95" s="8" t="n"/>
      <c r="FA95" s="8" t="n"/>
      <c r="FB95" s="8" t="n"/>
      <c r="FC95" s="8" t="n"/>
      <c r="FD95" s="8" t="n"/>
      <c r="FE95" s="8" t="n"/>
      <c r="FF95" s="8" t="n"/>
      <c r="FG95" s="8" t="n"/>
      <c r="FH95" s="8" t="n"/>
      <c r="FI95" s="8" t="n"/>
      <c r="FJ95" s="8" t="n"/>
      <c r="FK95" s="8" t="n"/>
      <c r="FL95" s="8" t="n"/>
      <c r="FM95" s="8" t="n"/>
      <c r="FN95" s="8" t="n"/>
      <c r="FO95" s="8" t="n"/>
      <c r="FP95" s="8" t="n"/>
      <c r="FQ95" s="8" t="n"/>
      <c r="FR95" s="8" t="n"/>
    </row>
    <row r="96">
      <c r="C96" s="15" t="n"/>
      <c r="N96" s="37" t="n"/>
      <c r="T96" s="37" t="n"/>
      <c r="U96" s="37" t="n"/>
      <c r="V96" s="37" t="n"/>
      <c r="W96" s="37" t="n"/>
      <c r="X96" s="37" t="n"/>
      <c r="Y96" s="37" t="n"/>
      <c r="Z96" s="37" t="n"/>
      <c r="AA96" s="37" t="n"/>
      <c r="AB96" s="37" t="n"/>
      <c r="AC96" s="37" t="n"/>
      <c r="AD96" s="37" t="n"/>
      <c r="AE96" s="37" t="n"/>
      <c r="AF96" s="37" t="n"/>
      <c r="AG96" s="37" t="n"/>
      <c r="AH96" s="37" t="n"/>
      <c r="AI96" s="37" t="n"/>
      <c r="AJ96" s="37" t="n"/>
      <c r="AK96" s="37" t="n"/>
      <c r="AL96" s="37" t="n"/>
      <c r="AM96" s="37" t="n"/>
      <c r="AN96" s="37" t="n"/>
      <c r="AO96" s="37" t="n"/>
      <c r="AP96" s="37" t="n"/>
      <c r="AQ96" s="37" t="n"/>
      <c r="AR96" s="37" t="n"/>
      <c r="AS96" s="37" t="n"/>
      <c r="AT96" s="37" t="n"/>
      <c r="AU96" s="37" t="n"/>
      <c r="AV96" s="37" t="n"/>
      <c r="AW96" s="37" t="n"/>
      <c r="AX96" s="37" t="n"/>
      <c r="AY96" s="37" t="n"/>
      <c r="AZ96" s="37" t="n"/>
      <c r="BA96" s="37" t="n"/>
      <c r="BB96" s="37" t="n"/>
      <c r="BC96" s="37" t="n"/>
      <c r="BD96" s="37" t="n"/>
      <c r="BE96" s="37" t="n"/>
      <c r="BF96" s="37" t="n"/>
      <c r="BG96" s="37" t="n"/>
      <c r="BH96" s="37" t="n"/>
      <c r="BI96" s="37" t="n"/>
      <c r="BJ96" s="37" t="n"/>
      <c r="BK96" s="37" t="n"/>
      <c r="BL96" s="37" t="n"/>
      <c r="BM96" s="37" t="n"/>
      <c r="BN96" s="37" t="n"/>
      <c r="BO96" s="37" t="n"/>
      <c r="BP96" s="37" t="n"/>
      <c r="BQ96" s="37" t="n"/>
      <c r="BR96" s="37" t="n"/>
      <c r="BS96" s="37" t="n"/>
      <c r="BT96" s="37" t="n"/>
      <c r="BU96" s="37" t="n"/>
      <c r="BV96" s="37" t="n"/>
      <c r="BW96" s="37" t="n"/>
      <c r="BX96" s="37" t="n"/>
      <c r="BY96" s="37" t="n"/>
      <c r="BZ96" s="37" t="n"/>
      <c r="CA96" s="37" t="n"/>
      <c r="CB96" s="37" t="n"/>
      <c r="CC96" s="37" t="n"/>
      <c r="CD96" s="37" t="n"/>
      <c r="CE96" s="37" t="n"/>
      <c r="CF96" s="37" t="n"/>
      <c r="CG96" s="37" t="n"/>
      <c r="CH96" s="37" t="n"/>
      <c r="CI96" s="37" t="n"/>
      <c r="CJ96" s="15" t="n"/>
      <c r="CK96" s="15" t="n"/>
      <c r="CL96" s="15" t="n"/>
      <c r="CM96" s="15" t="n"/>
      <c r="CN96" s="15" t="n"/>
      <c r="CO96" s="15" t="n"/>
      <c r="CP96" s="15" t="n"/>
      <c r="CQ96" s="15" t="n"/>
      <c r="CR96" s="3374" t="n"/>
      <c r="CS96" s="2891" t="n"/>
      <c r="CT96" s="2891" t="n"/>
      <c r="CU96" s="2891" t="n"/>
      <c r="CV96" s="3374" t="n"/>
      <c r="CW96" s="2891" t="n"/>
      <c r="CX96" s="37" t="n"/>
      <c r="CY96" s="15" t="n"/>
      <c r="CZ96" s="2891" t="n"/>
      <c r="DA96" s="2891" t="n"/>
      <c r="DB96" s="2891" t="n"/>
      <c r="DC96" s="2891" t="n"/>
      <c r="DD96" s="2891" t="n"/>
      <c r="DE96" s="15" t="n"/>
      <c r="DF96" s="37" t="n"/>
      <c r="DG96" s="15" t="n"/>
      <c r="DH96" s="15" t="n"/>
      <c r="DQ96" s="8" t="n"/>
      <c r="DR96" s="8" t="n"/>
      <c r="DS96" s="8" t="n"/>
      <c r="DT96" s="8" t="n"/>
      <c r="DU96" s="8" t="n"/>
      <c r="DV96" s="8" t="n"/>
      <c r="DW96" s="8" t="n"/>
      <c r="DX96" s="2878">
        <f>(CS96-CZ96)*10^6</f>
        <v/>
      </c>
      <c r="DY96" s="2878">
        <f>(CT96-DC96)*10^6</f>
        <v/>
      </c>
      <c r="DZ96" s="2878">
        <f>(CW96-DD96)*10^6</f>
        <v/>
      </c>
      <c r="EA96" s="8" t="n"/>
      <c r="EB96" s="8" t="n"/>
      <c r="EC96" s="8" t="n"/>
      <c r="ED96" s="8" t="n"/>
      <c r="EE96" s="8" t="n"/>
      <c r="EF96" s="8" t="n"/>
      <c r="EG96" s="8" t="n"/>
      <c r="EH96" s="8" t="n"/>
      <c r="EI96" s="8" t="n"/>
      <c r="EJ96" s="8" t="n"/>
      <c r="EK96" s="8" t="n"/>
      <c r="EL96" s="8" t="n"/>
      <c r="EM96" s="8" t="n"/>
      <c r="EN96" s="8" t="n"/>
      <c r="EO96" s="8" t="n"/>
      <c r="EP96" s="8" t="n"/>
      <c r="EQ96" s="8" t="n"/>
      <c r="ER96" s="8" t="n"/>
      <c r="ES96" s="8" t="n"/>
      <c r="ET96" s="8" t="n"/>
      <c r="EU96" s="8" t="n"/>
      <c r="EV96" s="8" t="n"/>
      <c r="EW96" s="8" t="n"/>
      <c r="EX96" s="8" t="n"/>
      <c r="EY96" s="8" t="n"/>
      <c r="EZ96" s="8" t="n"/>
      <c r="FA96" s="8" t="n"/>
      <c r="FB96" s="8" t="n"/>
      <c r="FC96" s="8" t="n"/>
      <c r="FD96" s="8" t="n"/>
      <c r="FE96" s="8" t="n"/>
      <c r="FF96" s="8" t="n"/>
      <c r="FG96" s="8" t="n"/>
      <c r="FH96" s="8" t="n"/>
      <c r="FI96" s="8" t="n"/>
      <c r="FJ96" s="8" t="n"/>
      <c r="FK96" s="8" t="n"/>
      <c r="FL96" s="8" t="n"/>
      <c r="FM96" s="8" t="n"/>
      <c r="FN96" s="8" t="n"/>
      <c r="FO96" s="8" t="n"/>
      <c r="FP96" s="8" t="n"/>
      <c r="FQ96" s="8" t="n"/>
      <c r="FR96" s="8" t="n"/>
    </row>
    <row r="97">
      <c r="C97" s="15" t="n"/>
      <c r="N97" s="37" t="n"/>
      <c r="T97" s="37" t="n"/>
      <c r="U97" s="37" t="n"/>
      <c r="V97" s="37" t="n"/>
      <c r="W97" s="37" t="n"/>
      <c r="X97" s="37" t="n"/>
      <c r="Y97" s="37" t="n"/>
      <c r="Z97" s="37" t="n"/>
      <c r="AA97" s="37" t="n"/>
      <c r="AB97" s="37" t="n"/>
      <c r="AC97" s="37" t="n"/>
      <c r="AD97" s="37" t="n"/>
      <c r="AE97" s="37" t="n"/>
      <c r="AF97" s="37" t="n"/>
      <c r="AG97" s="37" t="n"/>
      <c r="AH97" s="37" t="n"/>
      <c r="AI97" s="37" t="n"/>
      <c r="AJ97" s="37" t="n"/>
      <c r="AK97" s="37" t="n"/>
      <c r="AL97" s="37" t="n"/>
      <c r="AM97" s="37" t="n"/>
      <c r="AN97" s="37" t="n"/>
      <c r="AO97" s="37" t="n"/>
      <c r="AP97" s="37" t="n"/>
      <c r="AQ97" s="37" t="n"/>
      <c r="AR97" s="37" t="n"/>
      <c r="AS97" s="37" t="n"/>
      <c r="AT97" s="37" t="n"/>
      <c r="AU97" s="37" t="n"/>
      <c r="AV97" s="37" t="n"/>
      <c r="AW97" s="37" t="n"/>
      <c r="AX97" s="37" t="n"/>
      <c r="AY97" s="37" t="n"/>
      <c r="AZ97" s="37" t="n"/>
      <c r="BA97" s="37" t="n"/>
      <c r="BB97" s="37" t="n"/>
      <c r="BC97" s="37" t="n"/>
      <c r="BD97" s="37" t="n"/>
      <c r="BE97" s="37" t="n"/>
      <c r="BF97" s="37" t="n"/>
      <c r="BG97" s="37" t="n"/>
      <c r="BH97" s="37" t="n"/>
      <c r="BI97" s="37" t="n"/>
      <c r="BJ97" s="37" t="n"/>
      <c r="BK97" s="37" t="n"/>
      <c r="BL97" s="37" t="n"/>
      <c r="BM97" s="37" t="n"/>
      <c r="BN97" s="37" t="n"/>
      <c r="BO97" s="37" t="n"/>
      <c r="BP97" s="37" t="n"/>
      <c r="BQ97" s="37" t="n"/>
      <c r="BR97" s="37" t="n"/>
      <c r="BS97" s="37" t="n"/>
      <c r="BT97" s="37" t="n"/>
      <c r="BU97" s="37" t="n"/>
      <c r="BV97" s="37" t="n"/>
      <c r="BW97" s="37" t="n"/>
      <c r="BX97" s="37" t="n"/>
      <c r="BY97" s="37" t="n"/>
      <c r="BZ97" s="37" t="n"/>
      <c r="CA97" s="37" t="n"/>
      <c r="CB97" s="37" t="n"/>
      <c r="CC97" s="37" t="n"/>
      <c r="CD97" s="37" t="n"/>
      <c r="CE97" s="37" t="n"/>
      <c r="CF97" s="37" t="n"/>
      <c r="CG97" s="37" t="n"/>
      <c r="CH97" s="37" t="n"/>
      <c r="CI97" s="37" t="n"/>
      <c r="CJ97" s="15" t="n"/>
      <c r="CK97" s="15" t="n"/>
      <c r="CL97" s="15" t="n"/>
      <c r="CM97" s="15" t="n"/>
      <c r="CN97" s="15" t="n"/>
      <c r="CO97" s="15" t="n"/>
      <c r="CP97" s="15" t="n"/>
      <c r="CQ97" s="15" t="n"/>
      <c r="CR97" s="3374" t="n"/>
      <c r="CS97" s="2891" t="n"/>
      <c r="CT97" s="2891" t="n"/>
      <c r="CU97" s="2891" t="n"/>
      <c r="CV97" s="3374" t="n"/>
      <c r="CW97" s="2891" t="n"/>
      <c r="CX97" s="37" t="n"/>
      <c r="CY97" s="15" t="n"/>
      <c r="CZ97" s="2891" t="n"/>
      <c r="DA97" s="2891" t="n"/>
      <c r="DB97" s="2891" t="n"/>
      <c r="DC97" s="2891" t="n"/>
      <c r="DD97" s="2891" t="n"/>
      <c r="DE97" s="15" t="n"/>
      <c r="DF97" s="37" t="n"/>
      <c r="DG97" s="15" t="n"/>
      <c r="DH97" s="15" t="n"/>
      <c r="DQ97" s="8" t="n"/>
      <c r="DR97" s="8" t="n"/>
      <c r="DS97" s="8" t="n"/>
      <c r="DT97" s="8" t="n"/>
      <c r="DU97" s="8" t="n"/>
      <c r="DV97" s="8" t="n"/>
      <c r="DW97" s="8" t="n"/>
      <c r="DX97" s="2878">
        <f>(CS97-CZ97)*10^6</f>
        <v/>
      </c>
      <c r="DY97" s="2878">
        <f>(CT97-DC97)*10^6</f>
        <v/>
      </c>
      <c r="DZ97" s="2878">
        <f>(CW97-DD97)*10^6</f>
        <v/>
      </c>
      <c r="EA97" s="8" t="n"/>
      <c r="EB97" s="8" t="n"/>
      <c r="EC97" s="8" t="n"/>
      <c r="ED97" s="8" t="n"/>
      <c r="EE97" s="8" t="n"/>
      <c r="EF97" s="8" t="n"/>
      <c r="EG97" s="8" t="n"/>
      <c r="EH97" s="8" t="n"/>
      <c r="EI97" s="8" t="n"/>
      <c r="EJ97" s="8" t="n"/>
      <c r="EK97" s="8" t="n"/>
      <c r="EL97" s="8" t="n"/>
      <c r="EM97" s="8" t="n"/>
      <c r="EN97" s="8" t="n"/>
      <c r="EO97" s="8" t="n"/>
      <c r="EP97" s="8" t="n"/>
      <c r="EQ97" s="8" t="n"/>
      <c r="ER97" s="8" t="n"/>
      <c r="ES97" s="8" t="n"/>
      <c r="ET97" s="8" t="n"/>
      <c r="EU97" s="8" t="n"/>
      <c r="EV97" s="8" t="n"/>
      <c r="EW97" s="8" t="n"/>
      <c r="EX97" s="8" t="n"/>
      <c r="EY97" s="8" t="n"/>
      <c r="EZ97" s="8" t="n"/>
      <c r="FA97" s="8" t="n"/>
      <c r="FB97" s="8" t="n"/>
      <c r="FC97" s="8" t="n"/>
      <c r="FD97" s="8" t="n"/>
      <c r="FE97" s="8" t="n"/>
      <c r="FF97" s="8" t="n"/>
      <c r="FG97" s="8" t="n"/>
      <c r="FH97" s="8" t="n"/>
      <c r="FI97" s="8" t="n"/>
      <c r="FJ97" s="8" t="n"/>
      <c r="FK97" s="8" t="n"/>
      <c r="FL97" s="8" t="n"/>
      <c r="FM97" s="8" t="n"/>
      <c r="FN97" s="8" t="n"/>
      <c r="FO97" s="8" t="n"/>
      <c r="FP97" s="8" t="n"/>
      <c r="FQ97" s="8" t="n"/>
      <c r="FR97" s="8" t="n"/>
    </row>
    <row r="98">
      <c r="C98" s="15" t="n"/>
      <c r="N98" s="37" t="n"/>
      <c r="T98" s="37" t="n"/>
      <c r="U98" s="37" t="n"/>
      <c r="V98" s="37" t="n"/>
      <c r="W98" s="37" t="n"/>
      <c r="X98" s="37" t="n"/>
      <c r="Y98" s="37" t="n"/>
      <c r="Z98" s="37" t="n"/>
      <c r="AA98" s="37" t="n"/>
      <c r="AB98" s="37" t="n"/>
      <c r="AC98" s="37" t="n"/>
      <c r="AD98" s="37" t="n"/>
      <c r="AE98" s="37" t="n"/>
      <c r="AF98" s="37" t="n"/>
      <c r="AG98" s="37" t="n"/>
      <c r="AH98" s="37" t="n"/>
      <c r="AI98" s="37" t="n"/>
      <c r="AJ98" s="37" t="n"/>
      <c r="AK98" s="37" t="n"/>
      <c r="AL98" s="37" t="n"/>
      <c r="AM98" s="37" t="n"/>
      <c r="AN98" s="37" t="n"/>
      <c r="AO98" s="37" t="n"/>
      <c r="AP98" s="37" t="n"/>
      <c r="AQ98" s="37" t="n"/>
      <c r="AR98" s="37" t="n"/>
      <c r="AS98" s="37" t="n"/>
      <c r="AT98" s="37" t="n"/>
      <c r="AU98" s="37" t="n"/>
      <c r="AV98" s="37" t="n"/>
      <c r="AW98" s="37" t="n"/>
      <c r="AX98" s="37" t="n"/>
      <c r="AY98" s="37" t="n"/>
      <c r="AZ98" s="37" t="n"/>
      <c r="BA98" s="37" t="n"/>
      <c r="BB98" s="37" t="n"/>
      <c r="BC98" s="37" t="n"/>
      <c r="BD98" s="37" t="n"/>
      <c r="BE98" s="37" t="n"/>
      <c r="BF98" s="37" t="n"/>
      <c r="BG98" s="37" t="n"/>
      <c r="BH98" s="37" t="n"/>
      <c r="BI98" s="37" t="n"/>
      <c r="BJ98" s="37" t="n"/>
      <c r="BK98" s="37" t="n"/>
      <c r="BL98" s="37" t="n"/>
      <c r="BM98" s="37" t="n"/>
      <c r="BN98" s="37" t="n"/>
      <c r="BO98" s="37" t="n"/>
      <c r="BP98" s="37" t="n"/>
      <c r="BQ98" s="37" t="n"/>
      <c r="BR98" s="37" t="n"/>
      <c r="BS98" s="37" t="n"/>
      <c r="BT98" s="37" t="n"/>
      <c r="BU98" s="37" t="n"/>
      <c r="BV98" s="37" t="n"/>
      <c r="BW98" s="37" t="n"/>
      <c r="BX98" s="37" t="n"/>
      <c r="BY98" s="37" t="n"/>
      <c r="BZ98" s="37" t="n"/>
      <c r="CA98" s="37" t="n"/>
      <c r="CB98" s="37" t="n"/>
      <c r="CC98" s="37" t="n"/>
      <c r="CD98" s="37" t="n"/>
      <c r="CE98" s="37" t="n"/>
      <c r="CF98" s="37" t="n"/>
      <c r="CG98" s="37" t="n"/>
      <c r="CH98" s="37" t="n"/>
      <c r="CI98" s="37" t="n"/>
      <c r="CJ98" s="15" t="n"/>
      <c r="CK98" s="15" t="n"/>
      <c r="CL98" s="15" t="n"/>
      <c r="CM98" s="15" t="n"/>
      <c r="CN98" s="15" t="n"/>
      <c r="CO98" s="15" t="n"/>
      <c r="CP98" s="15" t="n"/>
      <c r="CQ98" s="15" t="n"/>
      <c r="CR98" s="3374" t="n"/>
      <c r="CS98" s="2891" t="n"/>
      <c r="CT98" s="2891" t="n"/>
      <c r="CU98" s="2891" t="n"/>
      <c r="CV98" s="3374" t="n"/>
      <c r="CW98" s="2891" t="n"/>
      <c r="CX98" s="37" t="n"/>
      <c r="CY98" s="15" t="n"/>
      <c r="CZ98" s="2891" t="n"/>
      <c r="DA98" s="2891" t="n"/>
      <c r="DB98" s="2891" t="n"/>
      <c r="DC98" s="2891" t="n"/>
      <c r="DD98" s="2891" t="n"/>
      <c r="DE98" s="15" t="n"/>
      <c r="DF98" s="37" t="n"/>
      <c r="DG98" s="15" t="n"/>
      <c r="DH98" s="15" t="n"/>
      <c r="DQ98" s="8" t="n"/>
      <c r="DR98" s="8" t="n"/>
      <c r="DS98" s="8" t="n"/>
      <c r="DT98" s="8" t="n"/>
      <c r="DU98" s="8" t="n"/>
      <c r="DV98" s="8" t="n"/>
      <c r="DW98" s="8" t="n"/>
      <c r="DX98" s="2878">
        <f>(CS98-CZ98)*10^6</f>
        <v/>
      </c>
      <c r="DY98" s="2878">
        <f>(CT98-DC98)*10^6</f>
        <v/>
      </c>
      <c r="DZ98" s="2878">
        <f>(CW98-DD98)*10^6</f>
        <v/>
      </c>
      <c r="EA98" s="8" t="n"/>
      <c r="EB98" s="8" t="n"/>
      <c r="EC98" s="8" t="n"/>
      <c r="ED98" s="8" t="n"/>
      <c r="EE98" s="8" t="n"/>
      <c r="EF98" s="8" t="n"/>
      <c r="EG98" s="8" t="n"/>
      <c r="EH98" s="8" t="n"/>
      <c r="EI98" s="8" t="n"/>
      <c r="EJ98" s="8" t="n"/>
      <c r="EK98" s="8" t="n"/>
      <c r="EL98" s="8" t="n"/>
      <c r="EM98" s="8" t="n"/>
      <c r="EN98" s="8" t="n"/>
      <c r="EO98" s="8" t="n"/>
      <c r="EP98" s="8" t="n"/>
      <c r="EQ98" s="8" t="n"/>
      <c r="ER98" s="8" t="n"/>
      <c r="ES98" s="8" t="n"/>
      <c r="ET98" s="8" t="n"/>
      <c r="EU98" s="8" t="n"/>
      <c r="EV98" s="8" t="n"/>
      <c r="EW98" s="8" t="n"/>
      <c r="EX98" s="8" t="n"/>
      <c r="EY98" s="8" t="n"/>
      <c r="EZ98" s="8" t="n"/>
      <c r="FA98" s="8" t="n"/>
      <c r="FB98" s="8" t="n"/>
      <c r="FC98" s="8" t="n"/>
      <c r="FD98" s="8" t="n"/>
      <c r="FE98" s="8" t="n"/>
      <c r="FF98" s="8" t="n"/>
      <c r="FG98" s="8" t="n"/>
      <c r="FH98" s="8" t="n"/>
      <c r="FI98" s="8" t="n"/>
      <c r="FJ98" s="8" t="n"/>
      <c r="FK98" s="8" t="n"/>
      <c r="FL98" s="8" t="n"/>
      <c r="FM98" s="8" t="n"/>
      <c r="FN98" s="8" t="n"/>
      <c r="FO98" s="8" t="n"/>
      <c r="FP98" s="8" t="n"/>
      <c r="FQ98" s="8" t="n"/>
      <c r="FR98" s="8" t="n"/>
    </row>
    <row r="99">
      <c r="C99" s="15" t="n"/>
      <c r="N99" s="37" t="n"/>
      <c r="T99" s="37" t="n"/>
      <c r="U99" s="37" t="n"/>
      <c r="V99" s="37" t="n"/>
      <c r="W99" s="37" t="n"/>
      <c r="X99" s="37" t="n"/>
      <c r="Y99" s="37" t="n"/>
      <c r="Z99" s="37" t="n"/>
      <c r="AA99" s="37" t="n"/>
      <c r="AB99" s="37" t="n"/>
      <c r="AC99" s="37" t="n"/>
      <c r="AD99" s="37" t="n"/>
      <c r="AE99" s="37" t="n"/>
      <c r="AF99" s="37" t="n"/>
      <c r="AG99" s="37" t="n"/>
      <c r="AH99" s="37" t="n"/>
      <c r="AI99" s="37" t="n"/>
      <c r="AJ99" s="37" t="n"/>
      <c r="AK99" s="37" t="n"/>
      <c r="AL99" s="37" t="n"/>
      <c r="AM99" s="37" t="n"/>
      <c r="AN99" s="37" t="n"/>
      <c r="AO99" s="37" t="n"/>
      <c r="AP99" s="37" t="n"/>
      <c r="AQ99" s="37" t="n"/>
      <c r="AR99" s="37" t="n"/>
      <c r="AS99" s="37" t="n"/>
      <c r="AT99" s="37" t="n"/>
      <c r="AU99" s="37" t="n"/>
      <c r="AV99" s="37" t="n"/>
      <c r="AW99" s="37" t="n"/>
      <c r="AX99" s="37" t="n"/>
      <c r="AY99" s="37" t="n"/>
      <c r="AZ99" s="37" t="n"/>
      <c r="BA99" s="37" t="n"/>
      <c r="BB99" s="37" t="n"/>
      <c r="BC99" s="37" t="n"/>
      <c r="BD99" s="37" t="n"/>
      <c r="BE99" s="37" t="n"/>
      <c r="BF99" s="37" t="n"/>
      <c r="BG99" s="37" t="n"/>
      <c r="BH99" s="37" t="n"/>
      <c r="BI99" s="37" t="n"/>
      <c r="BJ99" s="37" t="n"/>
      <c r="BK99" s="37" t="n"/>
      <c r="BL99" s="37" t="n"/>
      <c r="BM99" s="37" t="n"/>
      <c r="BN99" s="37" t="n"/>
      <c r="BO99" s="37" t="n"/>
      <c r="BP99" s="37" t="n"/>
      <c r="BQ99" s="37" t="n"/>
      <c r="BR99" s="37" t="n"/>
      <c r="BS99" s="37" t="n"/>
      <c r="BT99" s="37" t="n"/>
      <c r="BU99" s="37" t="n"/>
      <c r="BV99" s="37" t="n"/>
      <c r="BW99" s="37" t="n"/>
      <c r="BX99" s="37" t="n"/>
      <c r="BY99" s="37" t="n"/>
      <c r="BZ99" s="37" t="n"/>
      <c r="CA99" s="37" t="n"/>
      <c r="CB99" s="37" t="n"/>
      <c r="CC99" s="37" t="n"/>
      <c r="CD99" s="37" t="n"/>
      <c r="CE99" s="37" t="n"/>
      <c r="CF99" s="37" t="n"/>
      <c r="CG99" s="37" t="n"/>
      <c r="CH99" s="37" t="n"/>
      <c r="CI99" s="37" t="n"/>
      <c r="CJ99" s="15" t="n"/>
      <c r="CK99" s="15" t="n"/>
      <c r="CL99" s="15" t="n"/>
      <c r="CM99" s="15" t="n"/>
      <c r="CN99" s="15" t="n"/>
      <c r="CO99" s="15" t="n"/>
      <c r="CP99" s="15" t="n"/>
      <c r="CQ99" s="15" t="n"/>
      <c r="CR99" s="3374" t="n"/>
      <c r="CS99" s="2891" t="n"/>
      <c r="CT99" s="2891" t="n"/>
      <c r="CU99" s="2891" t="n"/>
      <c r="CV99" s="3374" t="n"/>
      <c r="CW99" s="2891" t="n"/>
      <c r="CX99" s="37" t="n"/>
      <c r="CY99" s="15" t="n"/>
      <c r="CZ99" s="2891" t="n"/>
      <c r="DA99" s="2891" t="n"/>
      <c r="DB99" s="2891" t="n"/>
      <c r="DC99" s="2891" t="n"/>
      <c r="DD99" s="2891" t="n"/>
      <c r="DE99" s="15" t="n"/>
      <c r="DF99" s="37" t="n"/>
      <c r="DG99" s="15" t="n"/>
      <c r="DH99" s="15" t="n"/>
      <c r="DQ99" s="8" t="n"/>
      <c r="DR99" s="8" t="n"/>
      <c r="DS99" s="8" t="n"/>
      <c r="DT99" s="8" t="n"/>
      <c r="DU99" s="8" t="n"/>
      <c r="DV99" s="8" t="n"/>
      <c r="DW99" s="8" t="n"/>
      <c r="DX99" s="2878">
        <f>(CS99-CZ99)*10^6</f>
        <v/>
      </c>
      <c r="DY99" s="2878">
        <f>(CT99-DC99)*10^6</f>
        <v/>
      </c>
      <c r="DZ99" s="2878">
        <f>(CW99-DD99)*10^6</f>
        <v/>
      </c>
      <c r="EA99" s="8" t="n"/>
      <c r="EB99" s="8" t="n"/>
      <c r="EC99" s="8" t="n"/>
      <c r="ED99" s="8" t="n"/>
      <c r="EE99" s="8" t="n"/>
      <c r="EF99" s="8" t="n"/>
      <c r="EG99" s="8" t="n"/>
      <c r="EH99" s="8" t="n"/>
      <c r="EI99" s="8" t="n"/>
      <c r="EJ99" s="8" t="n"/>
      <c r="EK99" s="8" t="n"/>
      <c r="EL99" s="8" t="n"/>
      <c r="EM99" s="8" t="n"/>
      <c r="EN99" s="8" t="n"/>
      <c r="EO99" s="8" t="n"/>
      <c r="EP99" s="8" t="n"/>
      <c r="EQ99" s="8" t="n"/>
      <c r="ER99" s="8" t="n"/>
      <c r="ES99" s="8" t="n"/>
      <c r="ET99" s="8" t="n"/>
      <c r="EU99" s="8" t="n"/>
      <c r="EV99" s="8" t="n"/>
      <c r="EW99" s="8" t="n"/>
      <c r="EX99" s="8" t="n"/>
      <c r="EY99" s="8" t="n"/>
      <c r="EZ99" s="8" t="n"/>
      <c r="FA99" s="8" t="n"/>
      <c r="FB99" s="8" t="n"/>
      <c r="FC99" s="8" t="n"/>
      <c r="FD99" s="8" t="n"/>
      <c r="FE99" s="8" t="n"/>
      <c r="FF99" s="8" t="n"/>
      <c r="FG99" s="8" t="n"/>
      <c r="FH99" s="8" t="n"/>
      <c r="FI99" s="8" t="n"/>
      <c r="FJ99" s="8" t="n"/>
      <c r="FK99" s="8" t="n"/>
      <c r="FL99" s="8" t="n"/>
      <c r="FM99" s="8" t="n"/>
      <c r="FN99" s="8" t="n"/>
      <c r="FO99" s="8" t="n"/>
      <c r="FP99" s="8" t="n"/>
      <c r="FQ99" s="8" t="n"/>
      <c r="FR99" s="8" t="n"/>
    </row>
    <row r="100">
      <c r="C100" s="15" t="n"/>
      <c r="N100" s="37" t="n"/>
      <c r="T100" s="37" t="n"/>
      <c r="U100" s="37" t="n"/>
      <c r="V100" s="37" t="n"/>
      <c r="W100" s="37" t="n"/>
      <c r="X100" s="37" t="n"/>
      <c r="Y100" s="37" t="n"/>
      <c r="Z100" s="37" t="n"/>
      <c r="AA100" s="37" t="n"/>
      <c r="AB100" s="37" t="n"/>
      <c r="AC100" s="37" t="n"/>
      <c r="AD100" s="37" t="n"/>
      <c r="AE100" s="37" t="n"/>
      <c r="AF100" s="37" t="n"/>
      <c r="AG100" s="37" t="n"/>
      <c r="AH100" s="37" t="n"/>
      <c r="AI100" s="37" t="n"/>
      <c r="AJ100" s="37" t="n"/>
      <c r="AK100" s="37" t="n"/>
      <c r="AL100" s="37" t="n"/>
      <c r="AM100" s="37" t="n"/>
      <c r="AN100" s="37" t="n"/>
      <c r="AO100" s="37" t="n"/>
      <c r="AP100" s="37" t="n"/>
      <c r="AQ100" s="37" t="n"/>
      <c r="AR100" s="37" t="n"/>
      <c r="AS100" s="37" t="n"/>
      <c r="AT100" s="37" t="n"/>
      <c r="AU100" s="37" t="n"/>
      <c r="AV100" s="37" t="n"/>
      <c r="AW100" s="37" t="n"/>
      <c r="AX100" s="37" t="n"/>
      <c r="AY100" s="37" t="n"/>
      <c r="AZ100" s="37" t="n"/>
      <c r="BA100" s="37" t="n"/>
      <c r="BB100" s="37" t="n"/>
      <c r="BC100" s="37" t="n"/>
      <c r="BD100" s="37" t="n"/>
      <c r="BE100" s="37" t="n"/>
      <c r="BF100" s="37" t="n"/>
      <c r="BG100" s="37" t="n"/>
      <c r="BH100" s="37" t="n"/>
      <c r="BI100" s="37" t="n"/>
      <c r="BJ100" s="37" t="n"/>
      <c r="BK100" s="37" t="n"/>
      <c r="BL100" s="37" t="n"/>
      <c r="BM100" s="37" t="n"/>
      <c r="BN100" s="37" t="n"/>
      <c r="BO100" s="37" t="n"/>
      <c r="BP100" s="37" t="n"/>
      <c r="BQ100" s="37" t="n"/>
      <c r="BR100" s="37" t="n"/>
      <c r="BS100" s="37" t="n"/>
      <c r="BT100" s="37" t="n"/>
      <c r="BU100" s="37" t="n"/>
      <c r="BV100" s="37" t="n"/>
      <c r="BW100" s="37" t="n"/>
      <c r="BX100" s="37" t="n"/>
      <c r="BY100" s="37" t="n"/>
      <c r="BZ100" s="37" t="n"/>
      <c r="CA100" s="37" t="n"/>
      <c r="CB100" s="37" t="n"/>
      <c r="CC100" s="37" t="n"/>
      <c r="CD100" s="37" t="n"/>
      <c r="CE100" s="37" t="n"/>
      <c r="CF100" s="37" t="n"/>
      <c r="CG100" s="37" t="n"/>
      <c r="CH100" s="37" t="n"/>
      <c r="CI100" s="37" t="n"/>
      <c r="CJ100" s="15" t="n"/>
      <c r="CK100" s="15" t="n"/>
      <c r="CL100" s="15" t="n"/>
      <c r="CM100" s="15" t="n"/>
      <c r="CN100" s="15" t="n"/>
      <c r="CO100" s="15" t="n"/>
      <c r="CP100" s="15" t="n"/>
      <c r="CQ100" s="15" t="n"/>
      <c r="CR100" s="3374" t="n"/>
      <c r="CS100" s="2891" t="n"/>
      <c r="CT100" s="2891" t="n"/>
      <c r="CU100" s="2891" t="n"/>
      <c r="CV100" s="3374" t="n"/>
      <c r="CW100" s="2891" t="n"/>
      <c r="CX100" s="37" t="n"/>
      <c r="CY100" s="15" t="n"/>
      <c r="CZ100" s="2891" t="n"/>
      <c r="DA100" s="2891" t="n"/>
      <c r="DB100" s="2891" t="n"/>
      <c r="DC100" s="2891" t="n"/>
      <c r="DD100" s="2891" t="n"/>
      <c r="DE100" s="15" t="n"/>
      <c r="DF100" s="37" t="n"/>
      <c r="DG100" s="15" t="n"/>
      <c r="DH100" s="15" t="n"/>
      <c r="DQ100" s="8" t="n"/>
      <c r="DR100" s="8" t="n"/>
      <c r="DS100" s="8" t="n"/>
      <c r="DT100" s="8" t="n"/>
      <c r="DU100" s="8" t="n"/>
      <c r="DV100" s="8" t="n"/>
      <c r="DW100" s="8" t="n"/>
      <c r="DX100" s="2878">
        <f>(CS100-CZ100)*10^6</f>
        <v/>
      </c>
      <c r="DY100" s="2878">
        <f>(CT100-DC100)*10^6</f>
        <v/>
      </c>
      <c r="DZ100" s="2878">
        <f>(CW100-DD100)*10^6</f>
        <v/>
      </c>
      <c r="EA100" s="8" t="n"/>
      <c r="EB100" s="8" t="n"/>
      <c r="EC100" s="8" t="n"/>
      <c r="ED100" s="8" t="n"/>
      <c r="EE100" s="8" t="n"/>
      <c r="EF100" s="8" t="n"/>
      <c r="EG100" s="8" t="n"/>
      <c r="EH100" s="8" t="n"/>
      <c r="EI100" s="8" t="n"/>
      <c r="EJ100" s="8" t="n"/>
      <c r="EK100" s="8" t="n"/>
      <c r="EL100" s="8" t="n"/>
      <c r="EM100" s="8" t="n"/>
      <c r="EN100" s="8" t="n"/>
      <c r="EO100" s="8" t="n"/>
      <c r="EP100" s="8" t="n"/>
      <c r="EQ100" s="8" t="n"/>
      <c r="ER100" s="8" t="n"/>
      <c r="ES100" s="8" t="n"/>
      <c r="ET100" s="8" t="n"/>
      <c r="EU100" s="8" t="n"/>
      <c r="EV100" s="8" t="n"/>
      <c r="EW100" s="8" t="n"/>
      <c r="EX100" s="8" t="n"/>
      <c r="EY100" s="8" t="n"/>
      <c r="EZ100" s="8" t="n"/>
      <c r="FA100" s="8" t="n"/>
      <c r="FB100" s="8" t="n"/>
      <c r="FC100" s="8" t="n"/>
      <c r="FD100" s="8" t="n"/>
      <c r="FE100" s="8" t="n"/>
      <c r="FF100" s="8" t="n"/>
      <c r="FG100" s="8" t="n"/>
      <c r="FH100" s="8" t="n"/>
      <c r="FI100" s="8" t="n"/>
      <c r="FJ100" s="8" t="n"/>
      <c r="FK100" s="8" t="n"/>
      <c r="FL100" s="8" t="n"/>
      <c r="FM100" s="8" t="n"/>
      <c r="FN100" s="8" t="n"/>
      <c r="FO100" s="8" t="n"/>
      <c r="FP100" s="8" t="n"/>
      <c r="FQ100" s="8" t="n"/>
      <c r="FR100" s="8" t="n"/>
    </row>
    <row r="101">
      <c r="C101" s="15" t="n"/>
      <c r="N101" s="37" t="n"/>
      <c r="T101" s="37" t="n"/>
      <c r="U101" s="37" t="n"/>
      <c r="V101" s="37" t="n"/>
      <c r="W101" s="37" t="n"/>
      <c r="X101" s="37" t="n"/>
      <c r="Y101" s="37" t="n"/>
      <c r="Z101" s="37" t="n"/>
      <c r="AA101" s="37" t="n"/>
      <c r="AB101" s="37" t="n"/>
      <c r="AC101" s="37" t="n"/>
      <c r="AD101" s="37" t="n"/>
      <c r="AE101" s="37" t="n"/>
      <c r="AF101" s="37" t="n"/>
      <c r="AG101" s="37" t="n"/>
      <c r="AH101" s="37" t="n"/>
      <c r="AI101" s="37" t="n"/>
      <c r="AJ101" s="37" t="n"/>
      <c r="AK101" s="37" t="n"/>
      <c r="AL101" s="37" t="n"/>
      <c r="AM101" s="37" t="n"/>
      <c r="AN101" s="37" t="n"/>
      <c r="AO101" s="37" t="n"/>
      <c r="AP101" s="37" t="n"/>
      <c r="AQ101" s="37" t="n"/>
      <c r="AR101" s="37" t="n"/>
      <c r="AS101" s="37" t="n"/>
      <c r="AT101" s="37" t="n"/>
      <c r="AU101" s="37" t="n"/>
      <c r="AV101" s="37" t="n"/>
      <c r="AW101" s="37" t="n"/>
      <c r="AX101" s="37" t="n"/>
      <c r="AY101" s="37" t="n"/>
      <c r="AZ101" s="37" t="n"/>
      <c r="BA101" s="37" t="n"/>
      <c r="BB101" s="37" t="n"/>
      <c r="BC101" s="37" t="n"/>
      <c r="BD101" s="37" t="n"/>
      <c r="BE101" s="37" t="n"/>
      <c r="BF101" s="37" t="n"/>
      <c r="BG101" s="37" t="n"/>
      <c r="BH101" s="37" t="n"/>
      <c r="BI101" s="37" t="n"/>
      <c r="BJ101" s="37" t="n"/>
      <c r="BK101" s="37" t="n"/>
      <c r="BL101" s="37" t="n"/>
      <c r="BM101" s="37" t="n"/>
      <c r="BN101" s="37" t="n"/>
      <c r="BO101" s="37" t="n"/>
      <c r="BP101" s="37" t="n"/>
      <c r="BQ101" s="37" t="n"/>
      <c r="BR101" s="37" t="n"/>
      <c r="BS101" s="37" t="n"/>
      <c r="BT101" s="37" t="n"/>
      <c r="BU101" s="37" t="n"/>
      <c r="BV101" s="37" t="n"/>
      <c r="BW101" s="37" t="n"/>
      <c r="BX101" s="37" t="n"/>
      <c r="BY101" s="37" t="n"/>
      <c r="BZ101" s="37" t="n"/>
      <c r="CA101" s="37" t="n"/>
      <c r="CB101" s="37" t="n"/>
      <c r="CC101" s="37" t="n"/>
      <c r="CD101" s="37" t="n"/>
      <c r="CE101" s="37" t="n"/>
      <c r="CF101" s="37" t="n"/>
      <c r="CG101" s="37" t="n"/>
      <c r="CH101" s="37" t="n"/>
      <c r="CI101" s="37" t="n"/>
      <c r="CJ101" s="15" t="n"/>
      <c r="CK101" s="15" t="n"/>
      <c r="CL101" s="15" t="n"/>
      <c r="CM101" s="15" t="n"/>
      <c r="CN101" s="15" t="n"/>
      <c r="CO101" s="15" t="n"/>
      <c r="CP101" s="15" t="n"/>
      <c r="CQ101" s="15" t="n"/>
      <c r="CR101" s="3374" t="n"/>
      <c r="CS101" s="2891" t="n"/>
      <c r="CT101" s="2891" t="n"/>
      <c r="CU101" s="2891" t="n"/>
      <c r="CV101" s="3374" t="n"/>
      <c r="CW101" s="2891" t="n"/>
      <c r="CX101" s="37" t="n"/>
      <c r="CY101" s="15" t="n"/>
      <c r="CZ101" s="2891" t="n"/>
      <c r="DA101" s="2891" t="n"/>
      <c r="DB101" s="2891" t="n"/>
      <c r="DC101" s="2891" t="n"/>
      <c r="DD101" s="2891" t="n"/>
      <c r="DE101" s="15" t="n"/>
      <c r="DF101" s="37" t="n"/>
      <c r="DG101" s="15" t="n"/>
      <c r="DH101" s="15" t="n"/>
      <c r="DQ101" s="8" t="n"/>
      <c r="DR101" s="8" t="n"/>
      <c r="DS101" s="8" t="n"/>
      <c r="DT101" s="8" t="n"/>
      <c r="DU101" s="8" t="n"/>
      <c r="DV101" s="8" t="n"/>
      <c r="DW101" s="8" t="n"/>
      <c r="DX101" s="2878">
        <f>(CS101-CZ101)*10^6</f>
        <v/>
      </c>
      <c r="DY101" s="2878">
        <f>(CT101-DC101)*10^6</f>
        <v/>
      </c>
      <c r="DZ101" s="2878">
        <f>(CW101-DD101)*10^6</f>
        <v/>
      </c>
      <c r="EA101" s="8" t="n"/>
      <c r="EB101" s="8" t="n"/>
      <c r="EC101" s="8" t="n"/>
      <c r="ED101" s="8" t="n"/>
      <c r="EE101" s="8" t="n"/>
      <c r="EF101" s="8" t="n"/>
      <c r="EG101" s="8" t="n"/>
      <c r="EH101" s="8" t="n"/>
      <c r="EI101" s="8" t="n"/>
      <c r="EJ101" s="8" t="n"/>
      <c r="EK101" s="8" t="n"/>
      <c r="EL101" s="8" t="n"/>
      <c r="EM101" s="8" t="n"/>
      <c r="EN101" s="8" t="n"/>
      <c r="EO101" s="8" t="n"/>
      <c r="EP101" s="8" t="n"/>
      <c r="EQ101" s="8" t="n"/>
      <c r="ER101" s="8" t="n"/>
      <c r="ES101" s="8" t="n"/>
      <c r="ET101" s="8" t="n"/>
      <c r="EU101" s="8" t="n"/>
      <c r="EV101" s="8" t="n"/>
      <c r="EW101" s="8" t="n"/>
      <c r="EX101" s="8" t="n"/>
      <c r="EY101" s="8" t="n"/>
      <c r="EZ101" s="8" t="n"/>
      <c r="FA101" s="8" t="n"/>
      <c r="FB101" s="8" t="n"/>
      <c r="FC101" s="8" t="n"/>
      <c r="FD101" s="8" t="n"/>
      <c r="FE101" s="8" t="n"/>
      <c r="FF101" s="8" t="n"/>
      <c r="FG101" s="8" t="n"/>
      <c r="FH101" s="8" t="n"/>
      <c r="FI101" s="8" t="n"/>
      <c r="FJ101" s="8" t="n"/>
      <c r="FK101" s="8" t="n"/>
      <c r="FL101" s="8" t="n"/>
      <c r="FM101" s="8" t="n"/>
      <c r="FN101" s="8" t="n"/>
      <c r="FO101" s="8" t="n"/>
      <c r="FP101" s="8" t="n"/>
      <c r="FQ101" s="8" t="n"/>
      <c r="FR101" s="8" t="n"/>
    </row>
    <row r="102">
      <c r="C102" s="15" t="n"/>
      <c r="N102" s="37" t="n"/>
      <c r="T102" s="37" t="n"/>
      <c r="U102" s="37" t="n"/>
      <c r="V102" s="37" t="n"/>
      <c r="W102" s="37" t="n"/>
      <c r="X102" s="37" t="n"/>
      <c r="Y102" s="37" t="n"/>
      <c r="Z102" s="37" t="n"/>
      <c r="AA102" s="37" t="n"/>
      <c r="AB102" s="37" t="n"/>
      <c r="AC102" s="37" t="n"/>
      <c r="AD102" s="37" t="n"/>
      <c r="AE102" s="37" t="n"/>
      <c r="AF102" s="37" t="n"/>
      <c r="AG102" s="37" t="n"/>
      <c r="AH102" s="37" t="n"/>
      <c r="AI102" s="37" t="n"/>
      <c r="AJ102" s="37" t="n"/>
      <c r="AK102" s="37" t="n"/>
      <c r="AL102" s="37" t="n"/>
      <c r="AM102" s="37" t="n"/>
      <c r="AN102" s="37" t="n"/>
      <c r="AO102" s="37" t="n"/>
      <c r="AP102" s="37" t="n"/>
      <c r="AQ102" s="37" t="n"/>
      <c r="AR102" s="37" t="n"/>
      <c r="AS102" s="37" t="n"/>
      <c r="AT102" s="37" t="n"/>
      <c r="AU102" s="37" t="n"/>
      <c r="AV102" s="37" t="n"/>
      <c r="AW102" s="37" t="n"/>
      <c r="AX102" s="37" t="n"/>
      <c r="AY102" s="37" t="n"/>
      <c r="AZ102" s="37" t="n"/>
      <c r="BA102" s="37" t="n"/>
      <c r="BB102" s="37" t="n"/>
      <c r="BC102" s="37" t="n"/>
      <c r="BD102" s="37" t="n"/>
      <c r="BE102" s="37" t="n"/>
      <c r="BF102" s="37" t="n"/>
      <c r="BG102" s="37" t="n"/>
      <c r="BH102" s="37" t="n"/>
      <c r="BI102" s="37" t="n"/>
      <c r="BJ102" s="37" t="n"/>
      <c r="BK102" s="37" t="n"/>
      <c r="BL102" s="37" t="n"/>
      <c r="BM102" s="37" t="n"/>
      <c r="BN102" s="37" t="n"/>
      <c r="BO102" s="37" t="n"/>
      <c r="BP102" s="37" t="n"/>
      <c r="BQ102" s="37" t="n"/>
      <c r="BR102" s="37" t="n"/>
      <c r="BS102" s="37" t="n"/>
      <c r="BT102" s="37" t="n"/>
      <c r="BU102" s="37" t="n"/>
      <c r="BV102" s="37" t="n"/>
      <c r="BW102" s="37" t="n"/>
      <c r="BX102" s="37" t="n"/>
      <c r="BY102" s="37" t="n"/>
      <c r="BZ102" s="37" t="n"/>
      <c r="CA102" s="37" t="n"/>
      <c r="CB102" s="37" t="n"/>
      <c r="CC102" s="37" t="n"/>
      <c r="CD102" s="37" t="n"/>
      <c r="CE102" s="37" t="n"/>
      <c r="CF102" s="37" t="n"/>
      <c r="CG102" s="37" t="n"/>
      <c r="CH102" s="37" t="n"/>
      <c r="CI102" s="37" t="n"/>
      <c r="CJ102" s="15" t="n"/>
      <c r="CK102" s="15" t="n"/>
      <c r="CL102" s="15" t="n"/>
      <c r="CM102" s="15" t="n"/>
      <c r="CN102" s="15" t="n"/>
      <c r="CO102" s="15" t="n"/>
      <c r="CP102" s="15" t="n"/>
      <c r="CQ102" s="15" t="n"/>
      <c r="CR102" s="3374" t="n"/>
      <c r="CS102" s="2891" t="n"/>
      <c r="CT102" s="2891" t="n"/>
      <c r="CU102" s="2891" t="n"/>
      <c r="CV102" s="3374" t="n"/>
      <c r="CW102" s="2891" t="n"/>
      <c r="CX102" s="37" t="n"/>
      <c r="CY102" s="15" t="n"/>
      <c r="CZ102" s="2891" t="n"/>
      <c r="DA102" s="2891" t="n"/>
      <c r="DB102" s="2891" t="n"/>
      <c r="DC102" s="2891" t="n"/>
      <c r="DD102" s="2891" t="n"/>
      <c r="DE102" s="15" t="n"/>
      <c r="DF102" s="37" t="n"/>
      <c r="DG102" s="15" t="n"/>
      <c r="DH102" s="15" t="n"/>
      <c r="DQ102" s="8" t="n"/>
      <c r="DR102" s="8" t="n"/>
      <c r="DS102" s="8" t="n"/>
      <c r="DT102" s="8" t="n"/>
      <c r="DU102" s="8" t="n"/>
      <c r="DV102" s="8" t="n"/>
      <c r="DW102" s="8" t="n"/>
      <c r="DX102" s="2878">
        <f>(CS102-CZ102)*10^6</f>
        <v/>
      </c>
      <c r="DY102" s="2878">
        <f>(CT102-DC102)*10^6</f>
        <v/>
      </c>
      <c r="DZ102" s="2878">
        <f>(CW102-DD102)*10^6</f>
        <v/>
      </c>
      <c r="EA102" s="8" t="n"/>
      <c r="EB102" s="8" t="n"/>
      <c r="EC102" s="8" t="n"/>
      <c r="ED102" s="8" t="n"/>
      <c r="EE102" s="8" t="n"/>
      <c r="EF102" s="8" t="n"/>
      <c r="EG102" s="8" t="n"/>
      <c r="EH102" s="8" t="n"/>
      <c r="EI102" s="8" t="n"/>
      <c r="EJ102" s="8" t="n"/>
      <c r="EK102" s="8" t="n"/>
      <c r="EL102" s="8" t="n"/>
      <c r="EM102" s="8" t="n"/>
      <c r="EN102" s="8" t="n"/>
      <c r="EO102" s="8" t="n"/>
      <c r="EP102" s="8" t="n"/>
      <c r="EQ102" s="8" t="n"/>
      <c r="ER102" s="8" t="n"/>
      <c r="ES102" s="8" t="n"/>
      <c r="ET102" s="8" t="n"/>
      <c r="EU102" s="8" t="n"/>
      <c r="EV102" s="8" t="n"/>
      <c r="EW102" s="8" t="n"/>
      <c r="EX102" s="8" t="n"/>
      <c r="EY102" s="8" t="n"/>
      <c r="EZ102" s="8" t="n"/>
      <c r="FA102" s="8" t="n"/>
      <c r="FB102" s="8" t="n"/>
      <c r="FC102" s="8" t="n"/>
      <c r="FD102" s="8" t="n"/>
      <c r="FE102" s="8" t="n"/>
      <c r="FF102" s="8" t="n"/>
      <c r="FG102" s="8" t="n"/>
      <c r="FH102" s="8" t="n"/>
      <c r="FI102" s="8" t="n"/>
      <c r="FJ102" s="8" t="n"/>
      <c r="FK102" s="8" t="n"/>
      <c r="FL102" s="8" t="n"/>
      <c r="FM102" s="8" t="n"/>
      <c r="FN102" s="8" t="n"/>
      <c r="FO102" s="8" t="n"/>
      <c r="FP102" s="8" t="n"/>
      <c r="FQ102" s="8" t="n"/>
      <c r="FR102" s="8" t="n"/>
    </row>
    <row r="103">
      <c r="C103" s="15" t="n"/>
      <c r="N103" s="37" t="n"/>
      <c r="T103" s="37" t="n"/>
      <c r="U103" s="37" t="n"/>
      <c r="V103" s="37" t="n"/>
      <c r="W103" s="37" t="n"/>
      <c r="X103" s="37" t="n"/>
      <c r="Y103" s="37" t="n"/>
      <c r="Z103" s="37" t="n"/>
      <c r="AA103" s="37" t="n"/>
      <c r="AB103" s="37" t="n"/>
      <c r="AC103" s="37" t="n"/>
      <c r="AD103" s="37" t="n"/>
      <c r="AE103" s="37" t="n"/>
      <c r="AF103" s="37" t="n"/>
      <c r="AG103" s="37" t="n"/>
      <c r="AH103" s="37" t="n"/>
      <c r="AI103" s="37" t="n"/>
      <c r="AJ103" s="37" t="n"/>
      <c r="AK103" s="37" t="n"/>
      <c r="AL103" s="37" t="n"/>
      <c r="AM103" s="37" t="n"/>
      <c r="AN103" s="37" t="n"/>
      <c r="AO103" s="37" t="n"/>
      <c r="AP103" s="37" t="n"/>
      <c r="AQ103" s="37" t="n"/>
      <c r="AR103" s="37" t="n"/>
      <c r="AS103" s="37" t="n"/>
      <c r="AT103" s="37" t="n"/>
      <c r="AU103" s="37" t="n"/>
      <c r="AV103" s="37" t="n"/>
      <c r="AW103" s="37" t="n"/>
      <c r="AX103" s="37" t="n"/>
      <c r="AY103" s="37" t="n"/>
      <c r="AZ103" s="37" t="n"/>
      <c r="BA103" s="37" t="n"/>
      <c r="BB103" s="37" t="n"/>
      <c r="BC103" s="37" t="n"/>
      <c r="BD103" s="37" t="n"/>
      <c r="BE103" s="37" t="n"/>
      <c r="BF103" s="37" t="n"/>
      <c r="BG103" s="37" t="n"/>
      <c r="BH103" s="37" t="n"/>
      <c r="BI103" s="37" t="n"/>
      <c r="BJ103" s="37" t="n"/>
      <c r="BK103" s="37" t="n"/>
      <c r="BL103" s="37" t="n"/>
      <c r="BM103" s="37" t="n"/>
      <c r="BN103" s="37" t="n"/>
      <c r="BO103" s="37" t="n"/>
      <c r="BP103" s="37" t="n"/>
      <c r="BQ103" s="37" t="n"/>
      <c r="BR103" s="37" t="n"/>
      <c r="BS103" s="37" t="n"/>
      <c r="BT103" s="37" t="n"/>
      <c r="BU103" s="37" t="n"/>
      <c r="BV103" s="37" t="n"/>
      <c r="BW103" s="37" t="n"/>
      <c r="BX103" s="37" t="n"/>
      <c r="BY103" s="37" t="n"/>
      <c r="BZ103" s="37" t="n"/>
      <c r="CA103" s="37" t="n"/>
      <c r="CB103" s="37" t="n"/>
      <c r="CC103" s="37" t="n"/>
      <c r="CD103" s="37" t="n"/>
      <c r="CE103" s="37" t="n"/>
      <c r="CF103" s="37" t="n"/>
      <c r="CG103" s="37" t="n"/>
      <c r="CH103" s="37" t="n"/>
      <c r="CI103" s="37" t="n"/>
      <c r="CJ103" s="15" t="n"/>
      <c r="CK103" s="15" t="n"/>
      <c r="CL103" s="15" t="n"/>
      <c r="CM103" s="15" t="n"/>
      <c r="CN103" s="15" t="n"/>
      <c r="CO103" s="15" t="n"/>
      <c r="CP103" s="15" t="n"/>
      <c r="CQ103" s="15" t="n"/>
      <c r="CR103" s="3374" t="n"/>
      <c r="CS103" s="2891" t="n"/>
      <c r="CT103" s="2891" t="n"/>
      <c r="CU103" s="2891" t="n"/>
      <c r="CV103" s="3374" t="n"/>
      <c r="CW103" s="2891" t="n"/>
      <c r="CX103" s="37" t="n"/>
      <c r="CY103" s="15" t="n"/>
      <c r="CZ103" s="2891" t="n"/>
      <c r="DA103" s="2891" t="n"/>
      <c r="DB103" s="2891" t="n"/>
      <c r="DC103" s="2891" t="n"/>
      <c r="DD103" s="2891" t="n"/>
      <c r="DE103" s="15" t="n"/>
      <c r="DF103" s="37" t="n"/>
      <c r="DG103" s="15" t="n"/>
      <c r="DH103" s="15" t="n"/>
      <c r="DQ103" s="8" t="n"/>
      <c r="DR103" s="8" t="n"/>
      <c r="DS103" s="8" t="n"/>
      <c r="DT103" s="8" t="n"/>
      <c r="DU103" s="8" t="n"/>
      <c r="DV103" s="8" t="n"/>
      <c r="DW103" s="8" t="n"/>
      <c r="DX103" s="2878">
        <f>(CS103-CZ103)*10^6</f>
        <v/>
      </c>
      <c r="DY103" s="2878">
        <f>(CT103-DC103)*10^6</f>
        <v/>
      </c>
      <c r="DZ103" s="2878">
        <f>(CW103-DD103)*10^6</f>
        <v/>
      </c>
      <c r="EA103" s="8" t="n"/>
      <c r="EB103" s="8" t="n"/>
      <c r="EC103" s="8" t="n"/>
      <c r="ED103" s="8" t="n"/>
      <c r="EE103" s="8" t="n"/>
      <c r="EF103" s="8" t="n"/>
      <c r="EG103" s="8" t="n"/>
      <c r="EH103" s="8" t="n"/>
      <c r="EI103" s="8" t="n"/>
      <c r="EJ103" s="8" t="n"/>
      <c r="EK103" s="8" t="n"/>
      <c r="EL103" s="8" t="n"/>
      <c r="EM103" s="8" t="n"/>
      <c r="EN103" s="8" t="n"/>
      <c r="EO103" s="8" t="n"/>
      <c r="EP103" s="8" t="n"/>
      <c r="EQ103" s="8" t="n"/>
      <c r="ER103" s="8" t="n"/>
      <c r="ES103" s="8" t="n"/>
      <c r="ET103" s="8" t="n"/>
      <c r="EU103" s="8" t="n"/>
      <c r="EV103" s="8" t="n"/>
      <c r="EW103" s="8" t="n"/>
      <c r="EX103" s="8" t="n"/>
      <c r="EY103" s="8" t="n"/>
      <c r="EZ103" s="8" t="n"/>
      <c r="FA103" s="8" t="n"/>
      <c r="FB103" s="8" t="n"/>
      <c r="FC103" s="8" t="n"/>
      <c r="FD103" s="8" t="n"/>
      <c r="FE103" s="8" t="n"/>
      <c r="FF103" s="8" t="n"/>
      <c r="FG103" s="8" t="n"/>
      <c r="FH103" s="8" t="n"/>
      <c r="FI103" s="8" t="n"/>
      <c r="FJ103" s="8" t="n"/>
      <c r="FK103" s="8" t="n"/>
      <c r="FL103" s="8" t="n"/>
      <c r="FM103" s="8" t="n"/>
      <c r="FN103" s="8" t="n"/>
      <c r="FO103" s="8" t="n"/>
      <c r="FP103" s="8" t="n"/>
      <c r="FQ103" s="8" t="n"/>
      <c r="FR103" s="8" t="n"/>
    </row>
    <row r="104">
      <c r="C104" s="15" t="n"/>
      <c r="N104" s="37" t="n"/>
      <c r="T104" s="37" t="n"/>
      <c r="U104" s="37" t="n"/>
      <c r="V104" s="37" t="n"/>
      <c r="W104" s="37" t="n"/>
      <c r="X104" s="37" t="n"/>
      <c r="Y104" s="37" t="n"/>
      <c r="Z104" s="37" t="n"/>
      <c r="AA104" s="37" t="n"/>
      <c r="AB104" s="37" t="n"/>
      <c r="AC104" s="37" t="n"/>
      <c r="AD104" s="37" t="n"/>
      <c r="AE104" s="37" t="n"/>
      <c r="AF104" s="37" t="n"/>
      <c r="AG104" s="37" t="n"/>
      <c r="AH104" s="37" t="n"/>
      <c r="AI104" s="37" t="n"/>
      <c r="AJ104" s="37" t="n"/>
      <c r="AK104" s="37" t="n"/>
      <c r="AL104" s="37" t="n"/>
      <c r="AM104" s="37" t="n"/>
      <c r="AN104" s="37" t="n"/>
      <c r="AO104" s="37" t="n"/>
      <c r="AP104" s="37" t="n"/>
      <c r="AQ104" s="37" t="n"/>
      <c r="AR104" s="37" t="n"/>
      <c r="AS104" s="37" t="n"/>
      <c r="AT104" s="37" t="n"/>
      <c r="AU104" s="37" t="n"/>
      <c r="AV104" s="37" t="n"/>
      <c r="AW104" s="37" t="n"/>
      <c r="AX104" s="37" t="n"/>
      <c r="AY104" s="37" t="n"/>
      <c r="AZ104" s="37" t="n"/>
      <c r="BA104" s="37" t="n"/>
      <c r="BB104" s="37" t="n"/>
      <c r="BC104" s="37" t="n"/>
      <c r="BD104" s="37" t="n"/>
      <c r="BE104" s="37" t="n"/>
      <c r="BF104" s="37" t="n"/>
      <c r="BG104" s="37" t="n"/>
      <c r="BH104" s="37" t="n"/>
      <c r="BI104" s="37" t="n"/>
      <c r="BJ104" s="37" t="n"/>
      <c r="BK104" s="37" t="n"/>
      <c r="BL104" s="37" t="n"/>
      <c r="BM104" s="37" t="n"/>
      <c r="BN104" s="37" t="n"/>
      <c r="BO104" s="37" t="n"/>
      <c r="BP104" s="37" t="n"/>
      <c r="BQ104" s="37" t="n"/>
      <c r="BR104" s="37" t="n"/>
      <c r="BS104" s="37" t="n"/>
      <c r="BT104" s="37" t="n"/>
      <c r="BU104" s="37" t="n"/>
      <c r="BV104" s="37" t="n"/>
      <c r="BW104" s="37" t="n"/>
      <c r="BX104" s="37" t="n"/>
      <c r="BY104" s="37" t="n"/>
      <c r="BZ104" s="37" t="n"/>
      <c r="CA104" s="37" t="n"/>
      <c r="CB104" s="37" t="n"/>
      <c r="CC104" s="37" t="n"/>
      <c r="CD104" s="37" t="n"/>
      <c r="CE104" s="37" t="n"/>
      <c r="CF104" s="37" t="n"/>
      <c r="CG104" s="37" t="n"/>
      <c r="CH104" s="37" t="n"/>
      <c r="CI104" s="37" t="n"/>
      <c r="CJ104" s="15" t="n"/>
      <c r="CK104" s="15" t="n"/>
      <c r="CL104" s="15" t="n"/>
      <c r="CM104" s="15" t="n"/>
      <c r="CN104" s="15" t="n"/>
      <c r="CO104" s="15" t="n"/>
      <c r="CP104" s="15" t="n"/>
      <c r="CQ104" s="15" t="n"/>
      <c r="CR104" s="3374" t="n"/>
      <c r="CS104" s="2891" t="n"/>
      <c r="CT104" s="2891" t="n"/>
      <c r="CU104" s="2891" t="n"/>
      <c r="CV104" s="3374" t="n"/>
      <c r="CW104" s="2891" t="n"/>
      <c r="CX104" s="37" t="n"/>
      <c r="CY104" s="15" t="n"/>
      <c r="CZ104" s="2891" t="n"/>
      <c r="DA104" s="2891" t="n"/>
      <c r="DB104" s="2891" t="n"/>
      <c r="DC104" s="2891" t="n"/>
      <c r="DD104" s="2891" t="n"/>
      <c r="DE104" s="15" t="n"/>
      <c r="DF104" s="37" t="n"/>
      <c r="DG104" s="15" t="n"/>
      <c r="DH104" s="15" t="n"/>
      <c r="DQ104" s="8" t="n"/>
      <c r="DR104" s="8" t="n"/>
      <c r="DS104" s="8" t="n"/>
      <c r="DT104" s="8" t="n"/>
      <c r="DU104" s="8" t="n"/>
      <c r="DV104" s="8" t="n"/>
      <c r="DW104" s="8" t="n"/>
      <c r="DX104" s="2878">
        <f>(CS104-CZ104)*10^6</f>
        <v/>
      </c>
      <c r="DY104" s="2878">
        <f>(CT104-DC104)*10^6</f>
        <v/>
      </c>
      <c r="DZ104" s="2878">
        <f>(CW104-DD104)*10^6</f>
        <v/>
      </c>
      <c r="EA104" s="8" t="n"/>
      <c r="EB104" s="8" t="n"/>
      <c r="EC104" s="8" t="n"/>
      <c r="ED104" s="8" t="n"/>
      <c r="EE104" s="8" t="n"/>
      <c r="EF104" s="8" t="n"/>
      <c r="EG104" s="8" t="n"/>
      <c r="EH104" s="8" t="n"/>
      <c r="EI104" s="8" t="n"/>
      <c r="EJ104" s="8" t="n"/>
      <c r="EK104" s="8" t="n"/>
      <c r="EL104" s="8" t="n"/>
      <c r="EM104" s="8" t="n"/>
      <c r="EN104" s="8" t="n"/>
      <c r="EO104" s="8" t="n"/>
      <c r="EP104" s="8" t="n"/>
      <c r="EQ104" s="8" t="n"/>
      <c r="ER104" s="8" t="n"/>
      <c r="ES104" s="8" t="n"/>
      <c r="ET104" s="8" t="n"/>
      <c r="EU104" s="8" t="n"/>
      <c r="EV104" s="8" t="n"/>
      <c r="EW104" s="8" t="n"/>
      <c r="EX104" s="8" t="n"/>
      <c r="EY104" s="8" t="n"/>
      <c r="EZ104" s="8" t="n"/>
      <c r="FA104" s="8" t="n"/>
      <c r="FB104" s="8" t="n"/>
      <c r="FC104" s="8" t="n"/>
      <c r="FD104" s="8" t="n"/>
      <c r="FE104" s="8" t="n"/>
      <c r="FF104" s="8" t="n"/>
      <c r="FG104" s="8" t="n"/>
      <c r="FH104" s="8" t="n"/>
      <c r="FI104" s="8" t="n"/>
      <c r="FJ104" s="8" t="n"/>
      <c r="FK104" s="8" t="n"/>
      <c r="FL104" s="8" t="n"/>
      <c r="FM104" s="8" t="n"/>
      <c r="FN104" s="8" t="n"/>
      <c r="FO104" s="8" t="n"/>
      <c r="FP104" s="8" t="n"/>
      <c r="FQ104" s="8" t="n"/>
      <c r="FR104" s="8" t="n"/>
    </row>
    <row r="105">
      <c r="C105" s="15" t="n"/>
      <c r="N105" s="37" t="n"/>
      <c r="T105" s="37" t="n"/>
      <c r="U105" s="37" t="n"/>
      <c r="V105" s="37" t="n"/>
      <c r="W105" s="37" t="n"/>
      <c r="X105" s="37" t="n"/>
      <c r="Y105" s="37" t="n"/>
      <c r="Z105" s="37" t="n"/>
      <c r="AA105" s="37" t="n"/>
      <c r="AB105" s="37" t="n"/>
      <c r="AC105" s="37" t="n"/>
      <c r="AD105" s="37" t="n"/>
      <c r="AE105" s="37" t="n"/>
      <c r="AF105" s="37" t="n"/>
      <c r="AG105" s="37" t="n"/>
      <c r="AH105" s="37" t="n"/>
      <c r="AI105" s="37" t="n"/>
      <c r="AJ105" s="37" t="n"/>
      <c r="AK105" s="37" t="n"/>
      <c r="AL105" s="37" t="n"/>
      <c r="AM105" s="37" t="n"/>
      <c r="AN105" s="37" t="n"/>
      <c r="AO105" s="37" t="n"/>
      <c r="AP105" s="37" t="n"/>
      <c r="AQ105" s="37" t="n"/>
      <c r="AR105" s="37" t="n"/>
      <c r="AS105" s="37" t="n"/>
      <c r="AT105" s="37" t="n"/>
      <c r="AU105" s="37" t="n"/>
      <c r="AV105" s="37" t="n"/>
      <c r="AW105" s="37" t="n"/>
      <c r="AX105" s="37" t="n"/>
      <c r="AY105" s="37" t="n"/>
      <c r="AZ105" s="37" t="n"/>
      <c r="BA105" s="37" t="n"/>
      <c r="BB105" s="37" t="n"/>
      <c r="BC105" s="37" t="n"/>
      <c r="BD105" s="37" t="n"/>
      <c r="BE105" s="37" t="n"/>
      <c r="BF105" s="37" t="n"/>
      <c r="BG105" s="37" t="n"/>
      <c r="BH105" s="37" t="n"/>
      <c r="BI105" s="37" t="n"/>
      <c r="BJ105" s="37" t="n"/>
      <c r="BK105" s="37" t="n"/>
      <c r="BL105" s="37" t="n"/>
      <c r="BM105" s="37" t="n"/>
      <c r="BN105" s="37" t="n"/>
      <c r="BO105" s="37" t="n"/>
      <c r="BP105" s="37" t="n"/>
      <c r="BQ105" s="37" t="n"/>
      <c r="BR105" s="37" t="n"/>
      <c r="BS105" s="37" t="n"/>
      <c r="BT105" s="37" t="n"/>
      <c r="BU105" s="37" t="n"/>
      <c r="BV105" s="37" t="n"/>
      <c r="BW105" s="37" t="n"/>
      <c r="BX105" s="37" t="n"/>
      <c r="BY105" s="37" t="n"/>
      <c r="BZ105" s="37" t="n"/>
      <c r="CA105" s="37" t="n"/>
      <c r="CB105" s="37" t="n"/>
      <c r="CC105" s="37" t="n"/>
      <c r="CD105" s="37" t="n"/>
      <c r="CE105" s="37" t="n"/>
      <c r="CF105" s="37" t="n"/>
      <c r="CG105" s="37" t="n"/>
      <c r="CH105" s="37" t="n"/>
      <c r="CI105" s="37" t="n"/>
      <c r="CJ105" s="15" t="n"/>
      <c r="CK105" s="15" t="n"/>
      <c r="CL105" s="15" t="n"/>
      <c r="CM105" s="15" t="n"/>
      <c r="CN105" s="15" t="n"/>
      <c r="CO105" s="15" t="n"/>
      <c r="CP105" s="15" t="n"/>
      <c r="CQ105" s="15" t="n"/>
      <c r="CR105" s="3374" t="n"/>
      <c r="CS105" s="2891" t="n"/>
      <c r="CT105" s="2891" t="n"/>
      <c r="CU105" s="2891" t="n"/>
      <c r="CV105" s="3374" t="n"/>
      <c r="CW105" s="2891" t="n"/>
      <c r="CX105" s="37" t="n"/>
      <c r="CY105" s="15" t="n"/>
      <c r="CZ105" s="2891" t="n"/>
      <c r="DA105" s="2891" t="n"/>
      <c r="DB105" s="2891" t="n"/>
      <c r="DC105" s="2891" t="n"/>
      <c r="DD105" s="2891" t="n"/>
      <c r="DE105" s="15" t="n"/>
      <c r="DF105" s="37" t="n"/>
      <c r="DG105" s="15" t="n"/>
      <c r="DH105" s="15" t="n"/>
      <c r="DQ105" s="8" t="n"/>
      <c r="DR105" s="8" t="n"/>
      <c r="DS105" s="8" t="n"/>
      <c r="DT105" s="8" t="n"/>
      <c r="DU105" s="8" t="n"/>
      <c r="DV105" s="8" t="n"/>
      <c r="DW105" s="8" t="n"/>
      <c r="DX105" s="2878">
        <f>(CS105-CZ105)*10^6</f>
        <v/>
      </c>
      <c r="DY105" s="2878">
        <f>(CT105-DC105)*10^6</f>
        <v/>
      </c>
      <c r="DZ105" s="2878">
        <f>(CW105-DD105)*10^6</f>
        <v/>
      </c>
      <c r="EA105" s="8" t="n"/>
      <c r="EB105" s="8" t="n"/>
      <c r="EC105" s="8" t="n"/>
      <c r="ED105" s="8" t="n"/>
      <c r="EE105" s="8" t="n"/>
      <c r="EF105" s="8" t="n"/>
      <c r="EG105" s="8" t="n"/>
      <c r="EH105" s="8" t="n"/>
      <c r="EI105" s="8" t="n"/>
      <c r="EJ105" s="8" t="n"/>
      <c r="EK105" s="8" t="n"/>
      <c r="EL105" s="8" t="n"/>
      <c r="EM105" s="8" t="n"/>
      <c r="EN105" s="8" t="n"/>
      <c r="EO105" s="8" t="n"/>
      <c r="EP105" s="8" t="n"/>
      <c r="EQ105" s="8" t="n"/>
      <c r="ER105" s="8" t="n"/>
      <c r="ES105" s="8" t="n"/>
      <c r="ET105" s="8" t="n"/>
      <c r="EU105" s="8" t="n"/>
      <c r="EV105" s="8" t="n"/>
      <c r="EW105" s="8" t="n"/>
      <c r="EX105" s="8" t="n"/>
      <c r="EY105" s="8" t="n"/>
      <c r="EZ105" s="8" t="n"/>
      <c r="FA105" s="8" t="n"/>
      <c r="FB105" s="8" t="n"/>
      <c r="FC105" s="8" t="n"/>
      <c r="FD105" s="8" t="n"/>
      <c r="FE105" s="8" t="n"/>
      <c r="FF105" s="8" t="n"/>
      <c r="FG105" s="8" t="n"/>
      <c r="FH105" s="8" t="n"/>
      <c r="FI105" s="8" t="n"/>
      <c r="FJ105" s="8" t="n"/>
      <c r="FK105" s="8" t="n"/>
      <c r="FL105" s="8" t="n"/>
      <c r="FM105" s="8" t="n"/>
      <c r="FN105" s="8" t="n"/>
      <c r="FO105" s="8" t="n"/>
      <c r="FP105" s="8" t="n"/>
      <c r="FQ105" s="8" t="n"/>
      <c r="FR105" s="8" t="n"/>
    </row>
    <row r="106">
      <c r="C106" s="15" t="n"/>
      <c r="N106" s="37" t="n"/>
      <c r="T106" s="37" t="n"/>
      <c r="U106" s="37" t="n"/>
      <c r="V106" s="37" t="n"/>
      <c r="W106" s="37" t="n"/>
      <c r="X106" s="37" t="n"/>
      <c r="Y106" s="37" t="n"/>
      <c r="Z106" s="37" t="n"/>
      <c r="AA106" s="37" t="n"/>
      <c r="AB106" s="37" t="n"/>
      <c r="AC106" s="37" t="n"/>
      <c r="AD106" s="37" t="n"/>
      <c r="AE106" s="37" t="n"/>
      <c r="AF106" s="37" t="n"/>
      <c r="AG106" s="37" t="n"/>
      <c r="AH106" s="37" t="n"/>
      <c r="AI106" s="37" t="n"/>
      <c r="AJ106" s="37" t="n"/>
      <c r="AK106" s="37" t="n"/>
      <c r="AL106" s="37" t="n"/>
      <c r="AM106" s="37" t="n"/>
      <c r="AN106" s="37" t="n"/>
      <c r="AO106" s="37" t="n"/>
      <c r="AP106" s="37" t="n"/>
      <c r="AQ106" s="37" t="n"/>
      <c r="AR106" s="37" t="n"/>
      <c r="AS106" s="37" t="n"/>
      <c r="AT106" s="37" t="n"/>
      <c r="AU106" s="37" t="n"/>
      <c r="AV106" s="37" t="n"/>
      <c r="AW106" s="37" t="n"/>
      <c r="AX106" s="37" t="n"/>
      <c r="AY106" s="37" t="n"/>
      <c r="AZ106" s="37" t="n"/>
      <c r="BA106" s="37" t="n"/>
      <c r="BB106" s="37" t="n"/>
      <c r="BC106" s="37" t="n"/>
      <c r="BD106" s="37" t="n"/>
      <c r="BE106" s="37" t="n"/>
      <c r="BF106" s="37" t="n"/>
      <c r="BG106" s="37" t="n"/>
      <c r="BH106" s="37" t="n"/>
      <c r="BI106" s="37" t="n"/>
      <c r="BJ106" s="37" t="n"/>
      <c r="BK106" s="37" t="n"/>
      <c r="BL106" s="37" t="n"/>
      <c r="BM106" s="37" t="n"/>
      <c r="BN106" s="37" t="n"/>
      <c r="BO106" s="37" t="n"/>
      <c r="BP106" s="37" t="n"/>
      <c r="BQ106" s="37" t="n"/>
      <c r="BR106" s="37" t="n"/>
      <c r="BS106" s="37" t="n"/>
      <c r="BT106" s="37" t="n"/>
      <c r="BU106" s="37" t="n"/>
      <c r="BV106" s="37" t="n"/>
      <c r="BW106" s="37" t="n"/>
      <c r="BX106" s="37" t="n"/>
      <c r="BY106" s="37" t="n"/>
      <c r="BZ106" s="37" t="n"/>
      <c r="CA106" s="37" t="n"/>
      <c r="CB106" s="37" t="n"/>
      <c r="CC106" s="37" t="n"/>
      <c r="CD106" s="37" t="n"/>
      <c r="CE106" s="37" t="n"/>
      <c r="CF106" s="37" t="n"/>
      <c r="CG106" s="37" t="n"/>
      <c r="CH106" s="37" t="n"/>
      <c r="CI106" s="37" t="n"/>
      <c r="CJ106" s="15" t="n"/>
      <c r="CK106" s="15" t="n"/>
      <c r="CL106" s="15" t="n"/>
      <c r="CM106" s="15" t="n"/>
      <c r="CN106" s="15" t="n"/>
      <c r="CO106" s="15" t="n"/>
      <c r="CP106" s="15" t="n"/>
      <c r="CQ106" s="15" t="n"/>
      <c r="CR106" s="3374" t="n"/>
      <c r="CS106" s="2891" t="n"/>
      <c r="CT106" s="2891" t="n"/>
      <c r="CU106" s="2891" t="n"/>
      <c r="CV106" s="3374" t="n"/>
      <c r="CW106" s="2891" t="n"/>
      <c r="CX106" s="37" t="n"/>
      <c r="CY106" s="15" t="n"/>
      <c r="CZ106" s="2891" t="n"/>
      <c r="DA106" s="2891" t="n"/>
      <c r="DB106" s="2891" t="n"/>
      <c r="DC106" s="2891" t="n"/>
      <c r="DD106" s="2891" t="n"/>
      <c r="DE106" s="15" t="n"/>
      <c r="DF106" s="37" t="n"/>
      <c r="DG106" s="15" t="n"/>
      <c r="DH106" s="15" t="n"/>
      <c r="DQ106" s="8" t="n"/>
      <c r="DR106" s="8" t="n"/>
      <c r="DS106" s="8" t="n"/>
      <c r="DT106" s="8" t="n"/>
      <c r="DU106" s="8" t="n"/>
      <c r="DV106" s="8" t="n"/>
      <c r="DW106" s="8" t="n"/>
      <c r="DX106" s="2878">
        <f>(CS106-CZ106)*10^6</f>
        <v/>
      </c>
      <c r="DY106" s="2878">
        <f>(CT106-DC106)*10^6</f>
        <v/>
      </c>
      <c r="DZ106" s="2878">
        <f>(CW106-DD106)*10^6</f>
        <v/>
      </c>
      <c r="EA106" s="8" t="n"/>
      <c r="EB106" s="8" t="n"/>
      <c r="EC106" s="8" t="n"/>
      <c r="ED106" s="8" t="n"/>
      <c r="EE106" s="8" t="n"/>
      <c r="EF106" s="8" t="n"/>
      <c r="EG106" s="8" t="n"/>
      <c r="EH106" s="8" t="n"/>
      <c r="EI106" s="8" t="n"/>
      <c r="EJ106" s="8" t="n"/>
      <c r="EK106" s="8" t="n"/>
      <c r="EL106" s="8" t="n"/>
      <c r="EM106" s="8" t="n"/>
      <c r="EN106" s="8" t="n"/>
      <c r="EO106" s="8" t="n"/>
      <c r="EP106" s="8" t="n"/>
      <c r="EQ106" s="8" t="n"/>
      <c r="ER106" s="8" t="n"/>
      <c r="ES106" s="8" t="n"/>
      <c r="ET106" s="8" t="n"/>
      <c r="EU106" s="8" t="n"/>
      <c r="EV106" s="8" t="n"/>
      <c r="EW106" s="8" t="n"/>
      <c r="EX106" s="8" t="n"/>
      <c r="EY106" s="8" t="n"/>
      <c r="EZ106" s="8" t="n"/>
      <c r="FA106" s="8" t="n"/>
      <c r="FB106" s="8" t="n"/>
      <c r="FC106" s="8" t="n"/>
      <c r="FD106" s="8" t="n"/>
      <c r="FE106" s="8" t="n"/>
      <c r="FF106" s="8" t="n"/>
      <c r="FG106" s="8" t="n"/>
      <c r="FH106" s="8" t="n"/>
      <c r="FI106" s="8" t="n"/>
      <c r="FJ106" s="8" t="n"/>
      <c r="FK106" s="8" t="n"/>
      <c r="FL106" s="8" t="n"/>
      <c r="FM106" s="8" t="n"/>
      <c r="FN106" s="8" t="n"/>
      <c r="FO106" s="8" t="n"/>
      <c r="FP106" s="8" t="n"/>
      <c r="FQ106" s="8" t="n"/>
      <c r="FR106" s="8" t="n"/>
    </row>
    <row r="107">
      <c r="C107" s="15" t="n"/>
      <c r="N107" s="37" t="n"/>
      <c r="T107" s="37" t="n"/>
      <c r="U107" s="37" t="n"/>
      <c r="V107" s="37" t="n"/>
      <c r="W107" s="37" t="n"/>
      <c r="X107" s="37" t="n"/>
      <c r="Y107" s="37" t="n"/>
      <c r="Z107" s="37" t="n"/>
      <c r="AA107" s="37" t="n"/>
      <c r="AB107" s="37" t="n"/>
      <c r="AC107" s="37" t="n"/>
      <c r="AD107" s="37" t="n"/>
      <c r="AE107" s="37" t="n"/>
      <c r="AF107" s="37" t="n"/>
      <c r="AG107" s="37" t="n"/>
      <c r="AH107" s="37" t="n"/>
      <c r="AI107" s="37" t="n"/>
      <c r="AJ107" s="37" t="n"/>
      <c r="AK107" s="37" t="n"/>
      <c r="AL107" s="37" t="n"/>
      <c r="AM107" s="37" t="n"/>
      <c r="AN107" s="37" t="n"/>
      <c r="AO107" s="37" t="n"/>
      <c r="AP107" s="37" t="n"/>
      <c r="AQ107" s="37" t="n"/>
      <c r="AR107" s="37" t="n"/>
      <c r="AS107" s="37" t="n"/>
      <c r="AT107" s="37" t="n"/>
      <c r="AU107" s="37" t="n"/>
      <c r="AV107" s="37" t="n"/>
      <c r="AW107" s="37" t="n"/>
      <c r="AX107" s="37" t="n"/>
      <c r="AY107" s="37" t="n"/>
      <c r="AZ107" s="37" t="n"/>
      <c r="BA107" s="37" t="n"/>
      <c r="BB107" s="37" t="n"/>
      <c r="BC107" s="37" t="n"/>
      <c r="BD107" s="37" t="n"/>
      <c r="BE107" s="37" t="n"/>
      <c r="BF107" s="37" t="n"/>
      <c r="BG107" s="37" t="n"/>
      <c r="BH107" s="37" t="n"/>
      <c r="BI107" s="37" t="n"/>
      <c r="BJ107" s="37" t="n"/>
      <c r="BK107" s="37" t="n"/>
      <c r="BL107" s="37" t="n"/>
      <c r="BM107" s="37" t="n"/>
      <c r="BN107" s="37" t="n"/>
      <c r="BO107" s="37" t="n"/>
      <c r="BP107" s="37" t="n"/>
      <c r="BQ107" s="37" t="n"/>
      <c r="BR107" s="37" t="n"/>
      <c r="BS107" s="37" t="n"/>
      <c r="BT107" s="37" t="n"/>
      <c r="BU107" s="37" t="n"/>
      <c r="BV107" s="37" t="n"/>
      <c r="BW107" s="37" t="n"/>
      <c r="BX107" s="37" t="n"/>
      <c r="BY107" s="37" t="n"/>
      <c r="BZ107" s="37" t="n"/>
      <c r="CA107" s="37" t="n"/>
      <c r="CB107" s="37" t="n"/>
      <c r="CC107" s="37" t="n"/>
      <c r="CD107" s="37" t="n"/>
      <c r="CE107" s="37" t="n"/>
      <c r="CF107" s="37" t="n"/>
      <c r="CG107" s="37" t="n"/>
      <c r="CH107" s="37" t="n"/>
      <c r="CI107" s="37" t="n"/>
      <c r="CJ107" s="15" t="n"/>
      <c r="CK107" s="15" t="n"/>
      <c r="CL107" s="15" t="n"/>
      <c r="CM107" s="15" t="n"/>
      <c r="CN107" s="15" t="n"/>
      <c r="CO107" s="15" t="n"/>
      <c r="CP107" s="15" t="n"/>
      <c r="CQ107" s="15" t="n"/>
      <c r="CR107" s="3374" t="n"/>
      <c r="CS107" s="2891" t="n"/>
      <c r="CT107" s="2891" t="n"/>
      <c r="CU107" s="2891" t="n"/>
      <c r="CV107" s="3374" t="n"/>
      <c r="CW107" s="2891" t="n"/>
      <c r="CX107" s="37" t="n"/>
      <c r="CY107" s="15" t="n"/>
      <c r="CZ107" s="2891" t="n"/>
      <c r="DA107" s="2891" t="n"/>
      <c r="DB107" s="2891" t="n"/>
      <c r="DC107" s="2891" t="n"/>
      <c r="DD107" s="2891" t="n"/>
      <c r="DE107" s="15" t="n"/>
      <c r="DF107" s="37" t="n"/>
      <c r="DG107" s="15" t="n"/>
      <c r="DH107" s="15" t="n"/>
      <c r="DQ107" s="8" t="n"/>
      <c r="DR107" s="8" t="n"/>
      <c r="DS107" s="8" t="n"/>
      <c r="DT107" s="8" t="n"/>
      <c r="DU107" s="8" t="n"/>
      <c r="DV107" s="8" t="n"/>
      <c r="DW107" s="8" t="n"/>
      <c r="DX107" s="2878">
        <f>(CS107-CZ107)*10^6</f>
        <v/>
      </c>
      <c r="DY107" s="2878">
        <f>(CT107-DC107)*10^6</f>
        <v/>
      </c>
      <c r="DZ107" s="2878">
        <f>(CW107-DD107)*10^6</f>
        <v/>
      </c>
      <c r="EA107" s="8" t="n"/>
      <c r="EB107" s="8" t="n"/>
      <c r="EC107" s="8" t="n"/>
      <c r="ED107" s="8" t="n"/>
      <c r="EE107" s="8" t="n"/>
      <c r="EF107" s="8" t="n"/>
      <c r="EG107" s="8" t="n"/>
      <c r="EH107" s="8" t="n"/>
      <c r="EI107" s="8" t="n"/>
      <c r="EJ107" s="8" t="n"/>
      <c r="EK107" s="8" t="n"/>
      <c r="EL107" s="8" t="n"/>
      <c r="EM107" s="8" t="n"/>
      <c r="EN107" s="8" t="n"/>
      <c r="EO107" s="8" t="n"/>
      <c r="EP107" s="8" t="n"/>
      <c r="EQ107" s="8" t="n"/>
      <c r="ER107" s="8" t="n"/>
      <c r="ES107" s="8" t="n"/>
      <c r="ET107" s="8" t="n"/>
      <c r="EU107" s="8" t="n"/>
      <c r="EV107" s="8" t="n"/>
      <c r="EW107" s="8" t="n"/>
      <c r="EX107" s="8" t="n"/>
      <c r="EY107" s="8" t="n"/>
      <c r="EZ107" s="8" t="n"/>
      <c r="FA107" s="8" t="n"/>
      <c r="FB107" s="8" t="n"/>
      <c r="FC107" s="8" t="n"/>
      <c r="FD107" s="8" t="n"/>
      <c r="FE107" s="8" t="n"/>
      <c r="FF107" s="8" t="n"/>
      <c r="FG107" s="8" t="n"/>
      <c r="FH107" s="8" t="n"/>
      <c r="FI107" s="8" t="n"/>
      <c r="FJ107" s="8" t="n"/>
      <c r="FK107" s="8" t="n"/>
      <c r="FL107" s="8" t="n"/>
      <c r="FM107" s="8" t="n"/>
      <c r="FN107" s="8" t="n"/>
      <c r="FO107" s="8" t="n"/>
      <c r="FP107" s="8" t="n"/>
      <c r="FQ107" s="8" t="n"/>
      <c r="FR107" s="8" t="n"/>
    </row>
    <row r="108">
      <c r="N108" s="37" t="n"/>
      <c r="T108" s="37" t="n"/>
      <c r="U108" s="37" t="n"/>
      <c r="V108" s="37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  <c r="AG108" s="62" t="n"/>
      <c r="AH108" s="62" t="n"/>
      <c r="AI108" s="62" t="n"/>
      <c r="AJ108" s="62" t="n"/>
      <c r="AK108" s="62" t="n"/>
      <c r="AL108" s="62" t="n"/>
      <c r="AM108" s="62" t="n"/>
      <c r="AN108" s="62" t="n"/>
      <c r="AO108" s="62" t="n"/>
      <c r="AP108" s="62" t="n"/>
      <c r="AQ108" s="62" t="n"/>
      <c r="AR108" s="62" t="n"/>
      <c r="AS108" s="62" t="n"/>
      <c r="AT108" s="62" t="n"/>
      <c r="AU108" s="62" t="n"/>
      <c r="AV108" s="62" t="n"/>
      <c r="AW108" s="62" t="n"/>
      <c r="AX108" s="62" t="n"/>
      <c r="AY108" s="62" t="n"/>
      <c r="AZ108" s="62" t="n"/>
      <c r="BA108" s="62" t="n"/>
      <c r="BB108" s="62" t="n"/>
      <c r="BC108" s="62" t="n"/>
      <c r="BD108" s="62" t="n"/>
      <c r="BE108" s="62" t="n"/>
      <c r="BF108" s="62" t="n"/>
      <c r="BG108" s="62" t="n"/>
      <c r="BH108" s="62" t="n"/>
      <c r="BI108" s="62" t="n"/>
      <c r="BJ108" s="62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  <c r="CA108" s="62" t="n"/>
      <c r="CB108" s="62" t="n"/>
      <c r="CC108" s="62" t="n"/>
      <c r="CD108" s="62" t="n"/>
      <c r="CE108" s="62" t="n"/>
      <c r="CF108" s="62" t="n"/>
      <c r="CG108" s="62" t="n"/>
      <c r="CH108" s="62" t="n"/>
      <c r="CI108" s="62" t="n"/>
      <c r="CX108" s="62" t="n"/>
      <c r="DQ108" s="8" t="n"/>
      <c r="DR108" s="8" t="n"/>
      <c r="DS108" s="8" t="n"/>
      <c r="DT108" s="8" t="n"/>
      <c r="DU108" s="8" t="n"/>
      <c r="DV108" s="8" t="n"/>
      <c r="DW108" s="8" t="n"/>
      <c r="DX108" s="2878">
        <f>(CS108-CZ108)*10^6</f>
        <v/>
      </c>
      <c r="DY108" s="2878">
        <f>(CT108-DC108)*10^6</f>
        <v/>
      </c>
      <c r="DZ108" s="2878">
        <f>(CW108-DD108)*10^6</f>
        <v/>
      </c>
      <c r="EA108" s="8" t="n"/>
      <c r="EB108" s="8" t="n"/>
      <c r="EC108" s="8" t="n"/>
      <c r="ED108" s="8" t="n"/>
      <c r="EE108" s="8" t="n"/>
      <c r="EF108" s="8" t="n"/>
      <c r="EG108" s="8" t="n"/>
      <c r="EH108" s="8" t="n"/>
      <c r="EI108" s="8" t="n"/>
      <c r="EJ108" s="8" t="n"/>
      <c r="EK108" s="8" t="n"/>
      <c r="EL108" s="8" t="n"/>
      <c r="EM108" s="8" t="n"/>
      <c r="EN108" s="8" t="n"/>
      <c r="EO108" s="8" t="n"/>
      <c r="EP108" s="8" t="n"/>
      <c r="EQ108" s="8" t="n"/>
      <c r="ER108" s="8" t="n"/>
      <c r="ES108" s="8" t="n"/>
      <c r="ET108" s="8" t="n"/>
      <c r="EU108" s="8" t="n"/>
      <c r="EV108" s="8" t="n"/>
      <c r="EW108" s="8" t="n"/>
      <c r="EX108" s="8" t="n"/>
      <c r="EY108" s="8" t="n"/>
      <c r="EZ108" s="8" t="n"/>
      <c r="FA108" s="8" t="n"/>
      <c r="FB108" s="8" t="n"/>
      <c r="FC108" s="8" t="n"/>
      <c r="FD108" s="8" t="n"/>
      <c r="FE108" s="8" t="n"/>
      <c r="FF108" s="8" t="n"/>
      <c r="FG108" s="8" t="n"/>
      <c r="FH108" s="8" t="n"/>
      <c r="FI108" s="8" t="n"/>
      <c r="FJ108" s="8" t="n"/>
      <c r="FK108" s="8" t="n"/>
      <c r="FL108" s="8" t="n"/>
      <c r="FM108" s="8" t="n"/>
      <c r="FN108" s="8" t="n"/>
      <c r="FO108" s="8" t="n"/>
      <c r="FP108" s="8" t="n"/>
      <c r="FQ108" s="8" t="n"/>
      <c r="FR108" s="8" t="n"/>
    </row>
    <row r="109">
      <c r="N109" s="37" t="n"/>
      <c r="T109" s="37" t="n"/>
      <c r="U109" s="37" t="n"/>
      <c r="V109" s="37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  <c r="AG109" s="62" t="n"/>
      <c r="AH109" s="62" t="n"/>
      <c r="AI109" s="62" t="n"/>
      <c r="AJ109" s="62" t="n"/>
      <c r="AK109" s="62" t="n"/>
      <c r="AL109" s="62" t="n"/>
      <c r="AM109" s="62" t="n"/>
      <c r="AN109" s="62" t="n"/>
      <c r="AO109" s="62" t="n"/>
      <c r="AP109" s="62" t="n"/>
      <c r="AQ109" s="62" t="n"/>
      <c r="AR109" s="62" t="n"/>
      <c r="AS109" s="62" t="n"/>
      <c r="AT109" s="62" t="n"/>
      <c r="AU109" s="62" t="n"/>
      <c r="AV109" s="62" t="n"/>
      <c r="AW109" s="62" t="n"/>
      <c r="AX109" s="62" t="n"/>
      <c r="AY109" s="62" t="n"/>
      <c r="AZ109" s="62" t="n"/>
      <c r="BA109" s="62" t="n"/>
      <c r="BB109" s="62" t="n"/>
      <c r="BC109" s="62" t="n"/>
      <c r="BD109" s="62" t="n"/>
      <c r="BE109" s="62" t="n"/>
      <c r="BF109" s="62" t="n"/>
      <c r="BG109" s="62" t="n"/>
      <c r="BH109" s="62" t="n"/>
      <c r="BI109" s="62" t="n"/>
      <c r="BJ109" s="62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  <c r="CA109" s="62" t="n"/>
      <c r="CB109" s="62" t="n"/>
      <c r="CC109" s="62" t="n"/>
      <c r="CD109" s="62" t="n"/>
      <c r="CE109" s="62" t="n"/>
      <c r="CF109" s="62" t="n"/>
      <c r="CG109" s="62" t="n"/>
      <c r="CH109" s="62" t="n"/>
      <c r="CI109" s="62" t="n"/>
      <c r="CX109" s="62" t="n"/>
      <c r="DQ109" s="8" t="n"/>
      <c r="DR109" s="8" t="n"/>
      <c r="DS109" s="8" t="n"/>
      <c r="DT109" s="8" t="n"/>
      <c r="DU109" s="8" t="n"/>
      <c r="DV109" s="8" t="n"/>
      <c r="DW109" s="8" t="n"/>
      <c r="DX109" s="2878">
        <f>(CS109-CZ109)*10^6</f>
        <v/>
      </c>
      <c r="DY109" s="2878">
        <f>(CT109-DC109)*10^6</f>
        <v/>
      </c>
      <c r="DZ109" s="2878">
        <f>(CW109-DD109)*10^6</f>
        <v/>
      </c>
      <c r="EA109" s="8" t="n"/>
      <c r="EB109" s="8" t="n"/>
      <c r="EC109" s="8" t="n"/>
      <c r="ED109" s="8" t="n"/>
      <c r="EE109" s="8" t="n"/>
      <c r="EF109" s="8" t="n"/>
      <c r="EG109" s="8" t="n"/>
      <c r="EH109" s="8" t="n"/>
      <c r="EI109" s="8" t="n"/>
      <c r="EJ109" s="8" t="n"/>
      <c r="EK109" s="8" t="n"/>
      <c r="EL109" s="8" t="n"/>
      <c r="EM109" s="8" t="n"/>
      <c r="EN109" s="8" t="n"/>
      <c r="EO109" s="8" t="n"/>
      <c r="EP109" s="8" t="n"/>
      <c r="EQ109" s="8" t="n"/>
      <c r="ER109" s="8" t="n"/>
      <c r="ES109" s="8" t="n"/>
      <c r="ET109" s="8" t="n"/>
      <c r="EU109" s="8" t="n"/>
      <c r="EV109" s="8" t="n"/>
      <c r="EW109" s="8" t="n"/>
      <c r="EX109" s="8" t="n"/>
      <c r="EY109" s="8" t="n"/>
      <c r="EZ109" s="8" t="n"/>
      <c r="FA109" s="8" t="n"/>
      <c r="FB109" s="8" t="n"/>
      <c r="FC109" s="8" t="n"/>
      <c r="FD109" s="8" t="n"/>
      <c r="FE109" s="8" t="n"/>
      <c r="FF109" s="8" t="n"/>
      <c r="FG109" s="8" t="n"/>
      <c r="FH109" s="8" t="n"/>
      <c r="FI109" s="8" t="n"/>
      <c r="FJ109" s="8" t="n"/>
      <c r="FK109" s="8" t="n"/>
      <c r="FL109" s="8" t="n"/>
      <c r="FM109" s="8" t="n"/>
      <c r="FN109" s="8" t="n"/>
      <c r="FO109" s="8" t="n"/>
      <c r="FP109" s="8" t="n"/>
      <c r="FQ109" s="8" t="n"/>
      <c r="FR109" s="8" t="n"/>
    </row>
    <row r="110">
      <c r="N110" s="37" t="n"/>
      <c r="T110" s="37" t="n"/>
      <c r="U110" s="37" t="n"/>
      <c r="V110" s="37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  <c r="AG110" s="62" t="n"/>
      <c r="AH110" s="62" t="n"/>
      <c r="AI110" s="62" t="n"/>
      <c r="AJ110" s="62" t="n"/>
      <c r="AK110" s="62" t="n"/>
      <c r="AL110" s="62" t="n"/>
      <c r="AM110" s="62" t="n"/>
      <c r="AN110" s="62" t="n"/>
      <c r="AO110" s="62" t="n"/>
      <c r="AP110" s="62" t="n"/>
      <c r="AQ110" s="62" t="n"/>
      <c r="AR110" s="62" t="n"/>
      <c r="AS110" s="62" t="n"/>
      <c r="AT110" s="62" t="n"/>
      <c r="AU110" s="62" t="n"/>
      <c r="AV110" s="62" t="n"/>
      <c r="AW110" s="62" t="n"/>
      <c r="AX110" s="62" t="n"/>
      <c r="AY110" s="62" t="n"/>
      <c r="AZ110" s="62" t="n"/>
      <c r="BA110" s="62" t="n"/>
      <c r="BB110" s="62" t="n"/>
      <c r="BC110" s="62" t="n"/>
      <c r="BD110" s="62" t="n"/>
      <c r="BE110" s="62" t="n"/>
      <c r="BF110" s="62" t="n"/>
      <c r="BG110" s="62" t="n"/>
      <c r="BH110" s="62" t="n"/>
      <c r="BI110" s="62" t="n"/>
      <c r="BJ110" s="62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  <c r="CA110" s="62" t="n"/>
      <c r="CB110" s="62" t="n"/>
      <c r="CC110" s="62" t="n"/>
      <c r="CD110" s="62" t="n"/>
      <c r="CE110" s="62" t="n"/>
      <c r="CF110" s="62" t="n"/>
      <c r="CG110" s="62" t="n"/>
      <c r="CH110" s="62" t="n"/>
      <c r="CI110" s="62" t="n"/>
      <c r="CX110" s="62" t="n"/>
      <c r="DQ110" s="8" t="n"/>
      <c r="DR110" s="8" t="n"/>
      <c r="DS110" s="8" t="n"/>
      <c r="DT110" s="8" t="n"/>
      <c r="DU110" s="8" t="n"/>
      <c r="DV110" s="8" t="n"/>
      <c r="DW110" s="8" t="n"/>
      <c r="DX110" s="2878">
        <f>(CS110-CZ110)*10^6</f>
        <v/>
      </c>
      <c r="DY110" s="2878">
        <f>(CT110-DC110)*10^6</f>
        <v/>
      </c>
      <c r="DZ110" s="2878">
        <f>(CW110-DD110)*10^6</f>
        <v/>
      </c>
      <c r="EA110" s="8" t="n"/>
      <c r="EB110" s="8" t="n"/>
      <c r="EC110" s="8" t="n"/>
      <c r="ED110" s="8" t="n"/>
      <c r="EE110" s="8" t="n"/>
      <c r="EF110" s="8" t="n"/>
      <c r="EG110" s="8" t="n"/>
      <c r="EH110" s="8" t="n"/>
      <c r="EI110" s="8" t="n"/>
      <c r="EJ110" s="8" t="n"/>
      <c r="EK110" s="8" t="n"/>
      <c r="EL110" s="8" t="n"/>
      <c r="EM110" s="8" t="n"/>
      <c r="EN110" s="8" t="n"/>
      <c r="EO110" s="8" t="n"/>
      <c r="EP110" s="8" t="n"/>
      <c r="EQ110" s="8" t="n"/>
      <c r="ER110" s="8" t="n"/>
      <c r="ES110" s="8" t="n"/>
      <c r="ET110" s="8" t="n"/>
      <c r="EU110" s="8" t="n"/>
      <c r="EV110" s="8" t="n"/>
      <c r="EW110" s="8" t="n"/>
      <c r="EX110" s="8" t="n"/>
      <c r="EY110" s="8" t="n"/>
      <c r="EZ110" s="8" t="n"/>
      <c r="FA110" s="8" t="n"/>
      <c r="FB110" s="8" t="n"/>
      <c r="FC110" s="8" t="n"/>
      <c r="FD110" s="8" t="n"/>
      <c r="FE110" s="8" t="n"/>
      <c r="FF110" s="8" t="n"/>
      <c r="FG110" s="8" t="n"/>
      <c r="FH110" s="8" t="n"/>
      <c r="FI110" s="8" t="n"/>
      <c r="FJ110" s="8" t="n"/>
      <c r="FK110" s="8" t="n"/>
      <c r="FL110" s="8" t="n"/>
      <c r="FM110" s="8" t="n"/>
      <c r="FN110" s="8" t="n"/>
      <c r="FO110" s="8" t="n"/>
      <c r="FP110" s="8" t="n"/>
      <c r="FQ110" s="8" t="n"/>
      <c r="FR110" s="8" t="n"/>
    </row>
    <row r="111">
      <c r="N111" s="37" t="n"/>
      <c r="T111" s="37" t="n"/>
      <c r="U111" s="37" t="n"/>
      <c r="V111" s="37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  <c r="AG111" s="62" t="n"/>
      <c r="AH111" s="62" t="n"/>
      <c r="AI111" s="62" t="n"/>
      <c r="AJ111" s="62" t="n"/>
      <c r="AK111" s="62" t="n"/>
      <c r="AL111" s="62" t="n"/>
      <c r="AM111" s="62" t="n"/>
      <c r="AN111" s="62" t="n"/>
      <c r="AO111" s="62" t="n"/>
      <c r="AP111" s="62" t="n"/>
      <c r="AQ111" s="62" t="n"/>
      <c r="AR111" s="62" t="n"/>
      <c r="AS111" s="62" t="n"/>
      <c r="AT111" s="62" t="n"/>
      <c r="AU111" s="62" t="n"/>
      <c r="AV111" s="62" t="n"/>
      <c r="AW111" s="62" t="n"/>
      <c r="AX111" s="62" t="n"/>
      <c r="AY111" s="62" t="n"/>
      <c r="AZ111" s="62" t="n"/>
      <c r="BA111" s="62" t="n"/>
      <c r="BB111" s="62" t="n"/>
      <c r="BC111" s="62" t="n"/>
      <c r="BD111" s="62" t="n"/>
      <c r="BE111" s="62" t="n"/>
      <c r="BF111" s="62" t="n"/>
      <c r="BG111" s="62" t="n"/>
      <c r="BH111" s="62" t="n"/>
      <c r="BI111" s="62" t="n"/>
      <c r="BJ111" s="62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  <c r="CA111" s="62" t="n"/>
      <c r="CB111" s="62" t="n"/>
      <c r="CC111" s="62" t="n"/>
      <c r="CD111" s="62" t="n"/>
      <c r="CE111" s="62" t="n"/>
      <c r="CF111" s="62" t="n"/>
      <c r="CG111" s="62" t="n"/>
      <c r="CH111" s="62" t="n"/>
      <c r="CI111" s="62" t="n"/>
      <c r="CX111" s="62" t="n"/>
      <c r="DQ111" s="8" t="n"/>
      <c r="DR111" s="8" t="n"/>
      <c r="DS111" s="8" t="n"/>
      <c r="DT111" s="8" t="n"/>
      <c r="DU111" s="8" t="n"/>
      <c r="DV111" s="8" t="n"/>
      <c r="DW111" s="8" t="n"/>
      <c r="DX111" s="2878">
        <f>(CS111-CZ111)*10^6</f>
        <v/>
      </c>
      <c r="DY111" s="2878">
        <f>(CT111-DC111)*10^6</f>
        <v/>
      </c>
      <c r="DZ111" s="2878">
        <f>(CW111-DD111)*10^6</f>
        <v/>
      </c>
      <c r="EA111" s="8" t="n"/>
      <c r="EB111" s="8" t="n"/>
      <c r="EC111" s="8" t="n"/>
      <c r="ED111" s="8" t="n"/>
      <c r="EE111" s="8" t="n"/>
      <c r="EF111" s="8" t="n"/>
      <c r="EG111" s="8" t="n"/>
      <c r="EH111" s="8" t="n"/>
      <c r="EI111" s="8" t="n"/>
      <c r="EJ111" s="8" t="n"/>
      <c r="EK111" s="8" t="n"/>
      <c r="EL111" s="8" t="n"/>
      <c r="EM111" s="8" t="n"/>
      <c r="EN111" s="8" t="n"/>
      <c r="EO111" s="8" t="n"/>
      <c r="EP111" s="8" t="n"/>
      <c r="EQ111" s="8" t="n"/>
      <c r="ER111" s="8" t="n"/>
      <c r="ES111" s="8" t="n"/>
      <c r="ET111" s="8" t="n"/>
      <c r="EU111" s="8" t="n"/>
      <c r="EV111" s="8" t="n"/>
      <c r="EW111" s="8" t="n"/>
      <c r="EX111" s="8" t="n"/>
      <c r="EY111" s="8" t="n"/>
      <c r="EZ111" s="8" t="n"/>
      <c r="FA111" s="8" t="n"/>
      <c r="FB111" s="8" t="n"/>
      <c r="FC111" s="8" t="n"/>
      <c r="FD111" s="8" t="n"/>
      <c r="FE111" s="8" t="n"/>
      <c r="FF111" s="8" t="n"/>
      <c r="FG111" s="8" t="n"/>
      <c r="FH111" s="8" t="n"/>
      <c r="FI111" s="8" t="n"/>
      <c r="FJ111" s="8" t="n"/>
      <c r="FK111" s="8" t="n"/>
      <c r="FL111" s="8" t="n"/>
      <c r="FM111" s="8" t="n"/>
      <c r="FN111" s="8" t="n"/>
      <c r="FO111" s="8" t="n"/>
      <c r="FP111" s="8" t="n"/>
      <c r="FQ111" s="8" t="n"/>
      <c r="FR111" s="8" t="n"/>
    </row>
    <row r="112">
      <c r="N112" s="37" t="n"/>
      <c r="T112" s="37" t="n"/>
      <c r="U112" s="37" t="n"/>
      <c r="V112" s="37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  <c r="AG112" s="62" t="n"/>
      <c r="AH112" s="62" t="n"/>
      <c r="AI112" s="62" t="n"/>
      <c r="AJ112" s="62" t="n"/>
      <c r="AK112" s="62" t="n"/>
      <c r="AL112" s="62" t="n"/>
      <c r="AM112" s="62" t="n"/>
      <c r="AN112" s="62" t="n"/>
      <c r="AO112" s="62" t="n"/>
      <c r="AP112" s="62" t="n"/>
      <c r="AQ112" s="62" t="n"/>
      <c r="AR112" s="62" t="n"/>
      <c r="AS112" s="62" t="n"/>
      <c r="AT112" s="62" t="n"/>
      <c r="AU112" s="62" t="n"/>
      <c r="AV112" s="62" t="n"/>
      <c r="AW112" s="62" t="n"/>
      <c r="AX112" s="62" t="n"/>
      <c r="AY112" s="62" t="n"/>
      <c r="AZ112" s="62" t="n"/>
      <c r="BA112" s="62" t="n"/>
      <c r="BB112" s="62" t="n"/>
      <c r="BC112" s="62" t="n"/>
      <c r="BD112" s="62" t="n"/>
      <c r="BE112" s="62" t="n"/>
      <c r="BF112" s="62" t="n"/>
      <c r="BG112" s="62" t="n"/>
      <c r="BH112" s="62" t="n"/>
      <c r="BI112" s="62" t="n"/>
      <c r="BJ112" s="62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  <c r="CA112" s="62" t="n"/>
      <c r="CB112" s="62" t="n"/>
      <c r="CC112" s="62" t="n"/>
      <c r="CD112" s="62" t="n"/>
      <c r="CE112" s="62" t="n"/>
      <c r="CF112" s="62" t="n"/>
      <c r="CG112" s="62" t="n"/>
      <c r="CH112" s="62" t="n"/>
      <c r="CI112" s="62" t="n"/>
      <c r="CX112" s="62" t="n"/>
      <c r="DQ112" s="8" t="n"/>
      <c r="DR112" s="8" t="n"/>
      <c r="DS112" s="8" t="n"/>
      <c r="DT112" s="8" t="n"/>
      <c r="DU112" s="8" t="n"/>
      <c r="DV112" s="8" t="n"/>
      <c r="DW112" s="8" t="n"/>
      <c r="DX112" s="2878">
        <f>(CS112-CZ112)*10^6</f>
        <v/>
      </c>
      <c r="DY112" s="2878">
        <f>(CT112-DC112)*10^6</f>
        <v/>
      </c>
      <c r="DZ112" s="2878">
        <f>(CW112-DD112)*10^6</f>
        <v/>
      </c>
      <c r="EA112" s="8" t="n"/>
      <c r="EB112" s="8" t="n"/>
      <c r="EC112" s="8" t="n"/>
      <c r="ED112" s="8" t="n"/>
      <c r="EE112" s="8" t="n"/>
      <c r="EF112" s="8" t="n"/>
      <c r="EG112" s="8" t="n"/>
      <c r="EH112" s="8" t="n"/>
      <c r="EI112" s="8" t="n"/>
      <c r="EJ112" s="8" t="n"/>
      <c r="EK112" s="8" t="n"/>
      <c r="EL112" s="8" t="n"/>
      <c r="EM112" s="8" t="n"/>
      <c r="EN112" s="8" t="n"/>
      <c r="EO112" s="8" t="n"/>
      <c r="EP112" s="8" t="n"/>
      <c r="EQ112" s="8" t="n"/>
      <c r="ER112" s="8" t="n"/>
      <c r="ES112" s="8" t="n"/>
      <c r="ET112" s="8" t="n"/>
      <c r="EU112" s="8" t="n"/>
      <c r="EV112" s="8" t="n"/>
      <c r="EW112" s="8" t="n"/>
      <c r="EX112" s="8" t="n"/>
      <c r="EY112" s="8" t="n"/>
      <c r="EZ112" s="8" t="n"/>
      <c r="FA112" s="8" t="n"/>
      <c r="FB112" s="8" t="n"/>
      <c r="FC112" s="8" t="n"/>
      <c r="FD112" s="8" t="n"/>
      <c r="FE112" s="8" t="n"/>
      <c r="FF112" s="8" t="n"/>
      <c r="FG112" s="8" t="n"/>
      <c r="FH112" s="8" t="n"/>
      <c r="FI112" s="8" t="n"/>
      <c r="FJ112" s="8" t="n"/>
      <c r="FK112" s="8" t="n"/>
      <c r="FL112" s="8" t="n"/>
      <c r="FM112" s="8" t="n"/>
      <c r="FN112" s="8" t="n"/>
      <c r="FO112" s="8" t="n"/>
      <c r="FP112" s="8" t="n"/>
      <c r="FQ112" s="8" t="n"/>
      <c r="FR112" s="8" t="n"/>
    </row>
    <row r="113">
      <c r="N113" s="37" t="n"/>
      <c r="T113" s="37" t="n"/>
      <c r="U113" s="37" t="n"/>
      <c r="V113" s="37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  <c r="AG113" s="62" t="n"/>
      <c r="AH113" s="62" t="n"/>
      <c r="AI113" s="62" t="n"/>
      <c r="AJ113" s="62" t="n"/>
      <c r="AK113" s="62" t="n"/>
      <c r="AL113" s="62" t="n"/>
      <c r="AM113" s="62" t="n"/>
      <c r="AN113" s="62" t="n"/>
      <c r="AO113" s="62" t="n"/>
      <c r="AP113" s="62" t="n"/>
      <c r="AQ113" s="62" t="n"/>
      <c r="AR113" s="62" t="n"/>
      <c r="AS113" s="62" t="n"/>
      <c r="AT113" s="62" t="n"/>
      <c r="AU113" s="62" t="n"/>
      <c r="AV113" s="62" t="n"/>
      <c r="AW113" s="62" t="n"/>
      <c r="AX113" s="62" t="n"/>
      <c r="AY113" s="62" t="n"/>
      <c r="AZ113" s="62" t="n"/>
      <c r="BA113" s="62" t="n"/>
      <c r="BB113" s="62" t="n"/>
      <c r="BC113" s="62" t="n"/>
      <c r="BD113" s="62" t="n"/>
      <c r="BE113" s="62" t="n"/>
      <c r="BF113" s="62" t="n"/>
      <c r="BG113" s="62" t="n"/>
      <c r="BH113" s="62" t="n"/>
      <c r="BI113" s="62" t="n"/>
      <c r="BJ113" s="62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  <c r="CA113" s="62" t="n"/>
      <c r="CB113" s="62" t="n"/>
      <c r="CC113" s="62" t="n"/>
      <c r="CD113" s="62" t="n"/>
      <c r="CE113" s="62" t="n"/>
      <c r="CF113" s="62" t="n"/>
      <c r="CG113" s="62" t="n"/>
      <c r="CH113" s="62" t="n"/>
      <c r="CI113" s="62" t="n"/>
      <c r="CX113" s="62" t="n"/>
      <c r="DQ113" s="8" t="n"/>
      <c r="DR113" s="8" t="n"/>
      <c r="DS113" s="8" t="n"/>
      <c r="DT113" s="8" t="n"/>
      <c r="DU113" s="8" t="n"/>
      <c r="DV113" s="8" t="n"/>
      <c r="DW113" s="8" t="n"/>
      <c r="DX113" s="2878">
        <f>(CS113-CZ113)*10^6</f>
        <v/>
      </c>
      <c r="DY113" s="2878">
        <f>(CT113-DC113)*10^6</f>
        <v/>
      </c>
      <c r="DZ113" s="2878">
        <f>(CW113-DD113)*10^6</f>
        <v/>
      </c>
      <c r="EA113" s="8" t="n"/>
      <c r="EB113" s="8" t="n"/>
      <c r="EC113" s="8" t="n"/>
      <c r="ED113" s="8" t="n"/>
      <c r="EE113" s="8" t="n"/>
      <c r="EF113" s="8" t="n"/>
      <c r="EG113" s="8" t="n"/>
      <c r="EH113" s="8" t="n"/>
      <c r="EI113" s="8" t="n"/>
      <c r="EJ113" s="8" t="n"/>
      <c r="EK113" s="8" t="n"/>
      <c r="EL113" s="8" t="n"/>
      <c r="EM113" s="8" t="n"/>
      <c r="EN113" s="8" t="n"/>
      <c r="EO113" s="8" t="n"/>
      <c r="EP113" s="8" t="n"/>
      <c r="EQ113" s="8" t="n"/>
      <c r="ER113" s="8" t="n"/>
      <c r="ES113" s="8" t="n"/>
      <c r="ET113" s="8" t="n"/>
      <c r="EU113" s="8" t="n"/>
      <c r="EV113" s="8" t="n"/>
      <c r="EW113" s="8" t="n"/>
      <c r="EX113" s="8" t="n"/>
      <c r="EY113" s="8" t="n"/>
      <c r="EZ113" s="8" t="n"/>
      <c r="FA113" s="8" t="n"/>
      <c r="FB113" s="8" t="n"/>
      <c r="FC113" s="8" t="n"/>
      <c r="FD113" s="8" t="n"/>
      <c r="FE113" s="8" t="n"/>
      <c r="FF113" s="8" t="n"/>
      <c r="FG113" s="8" t="n"/>
      <c r="FH113" s="8" t="n"/>
      <c r="FI113" s="8" t="n"/>
      <c r="FJ113" s="8" t="n"/>
      <c r="FK113" s="8" t="n"/>
      <c r="FL113" s="8" t="n"/>
      <c r="FM113" s="8" t="n"/>
      <c r="FN113" s="8" t="n"/>
      <c r="FO113" s="8" t="n"/>
      <c r="FP113" s="8" t="n"/>
      <c r="FQ113" s="8" t="n"/>
      <c r="FR113" s="8" t="n"/>
    </row>
    <row r="114">
      <c r="N114" s="37" t="n"/>
      <c r="T114" s="37" t="n"/>
      <c r="U114" s="37" t="n"/>
      <c r="V114" s="37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  <c r="AG114" s="62" t="n"/>
      <c r="AH114" s="62" t="n"/>
      <c r="AI114" s="62" t="n"/>
      <c r="AJ114" s="62" t="n"/>
      <c r="AK114" s="62" t="n"/>
      <c r="AL114" s="62" t="n"/>
      <c r="AM114" s="62" t="n"/>
      <c r="AN114" s="62" t="n"/>
      <c r="AO114" s="62" t="n"/>
      <c r="AP114" s="62" t="n"/>
      <c r="AQ114" s="62" t="n"/>
      <c r="AR114" s="62" t="n"/>
      <c r="AS114" s="62" t="n"/>
      <c r="AT114" s="62" t="n"/>
      <c r="AU114" s="62" t="n"/>
      <c r="AV114" s="62" t="n"/>
      <c r="AW114" s="62" t="n"/>
      <c r="AX114" s="62" t="n"/>
      <c r="AY114" s="62" t="n"/>
      <c r="AZ114" s="62" t="n"/>
      <c r="BA114" s="62" t="n"/>
      <c r="BB114" s="62" t="n"/>
      <c r="BC114" s="62" t="n"/>
      <c r="BD114" s="62" t="n"/>
      <c r="BE114" s="62" t="n"/>
      <c r="BF114" s="62" t="n"/>
      <c r="BG114" s="62" t="n"/>
      <c r="BH114" s="62" t="n"/>
      <c r="BI114" s="62" t="n"/>
      <c r="BJ114" s="62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  <c r="CA114" s="62" t="n"/>
      <c r="CB114" s="62" t="n"/>
      <c r="CC114" s="62" t="n"/>
      <c r="CD114" s="62" t="n"/>
      <c r="CE114" s="62" t="n"/>
      <c r="CF114" s="62" t="n"/>
      <c r="CG114" s="62" t="n"/>
      <c r="CH114" s="62" t="n"/>
      <c r="CI114" s="62" t="n"/>
      <c r="CX114" s="62" t="n"/>
      <c r="DQ114" s="8" t="n"/>
      <c r="DR114" s="8" t="n"/>
      <c r="DS114" s="8" t="n"/>
      <c r="DT114" s="8" t="n"/>
      <c r="DU114" s="8" t="n"/>
      <c r="DV114" s="8" t="n"/>
      <c r="DW114" s="8" t="n"/>
      <c r="DX114" s="2878">
        <f>(CS114-CZ114)*10^6</f>
        <v/>
      </c>
      <c r="DY114" s="2878">
        <f>(CT114-DC114)*10^6</f>
        <v/>
      </c>
      <c r="DZ114" s="2878">
        <f>(CW114-DD114)*10^6</f>
        <v/>
      </c>
      <c r="EA114" s="8" t="n"/>
      <c r="EB114" s="8" t="n"/>
      <c r="EC114" s="8" t="n"/>
      <c r="ED114" s="8" t="n"/>
      <c r="EE114" s="8" t="n"/>
      <c r="EF114" s="8" t="n"/>
      <c r="EG114" s="8" t="n"/>
      <c r="EH114" s="8" t="n"/>
      <c r="EI114" s="8" t="n"/>
      <c r="EJ114" s="8" t="n"/>
      <c r="EK114" s="8" t="n"/>
      <c r="EL114" s="8" t="n"/>
      <c r="EM114" s="8" t="n"/>
      <c r="EN114" s="8" t="n"/>
      <c r="EO114" s="8" t="n"/>
      <c r="EP114" s="8" t="n"/>
      <c r="EQ114" s="8" t="n"/>
      <c r="ER114" s="8" t="n"/>
      <c r="ES114" s="8" t="n"/>
      <c r="ET114" s="8" t="n"/>
      <c r="EU114" s="8" t="n"/>
      <c r="EV114" s="8" t="n"/>
      <c r="EW114" s="8" t="n"/>
      <c r="EX114" s="8" t="n"/>
      <c r="EY114" s="8" t="n"/>
      <c r="EZ114" s="8" t="n"/>
      <c r="FA114" s="8" t="n"/>
      <c r="FB114" s="8" t="n"/>
      <c r="FC114" s="8" t="n"/>
      <c r="FD114" s="8" t="n"/>
      <c r="FE114" s="8" t="n"/>
      <c r="FF114" s="8" t="n"/>
      <c r="FG114" s="8" t="n"/>
      <c r="FH114" s="8" t="n"/>
      <c r="FI114" s="8" t="n"/>
      <c r="FJ114" s="8" t="n"/>
      <c r="FK114" s="8" t="n"/>
      <c r="FL114" s="8" t="n"/>
      <c r="FM114" s="8" t="n"/>
      <c r="FN114" s="8" t="n"/>
      <c r="FO114" s="8" t="n"/>
      <c r="FP114" s="8" t="n"/>
      <c r="FQ114" s="8" t="n"/>
      <c r="FR114" s="8" t="n"/>
    </row>
    <row r="115">
      <c r="N115" s="37" t="n"/>
      <c r="T115" s="37" t="n"/>
      <c r="U115" s="37" t="n"/>
      <c r="V115" s="37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  <c r="AG115" s="62" t="n"/>
      <c r="AH115" s="62" t="n"/>
      <c r="AI115" s="62" t="n"/>
      <c r="AJ115" s="62" t="n"/>
      <c r="AK115" s="62" t="n"/>
      <c r="AL115" s="62" t="n"/>
      <c r="AM115" s="62" t="n"/>
      <c r="AN115" s="62" t="n"/>
      <c r="AO115" s="62" t="n"/>
      <c r="AP115" s="62" t="n"/>
      <c r="AQ115" s="62" t="n"/>
      <c r="AR115" s="62" t="n"/>
      <c r="AS115" s="62" t="n"/>
      <c r="AT115" s="62" t="n"/>
      <c r="AU115" s="62" t="n"/>
      <c r="AV115" s="62" t="n"/>
      <c r="AW115" s="62" t="n"/>
      <c r="AX115" s="62" t="n"/>
      <c r="AY115" s="62" t="n"/>
      <c r="AZ115" s="62" t="n"/>
      <c r="BA115" s="62" t="n"/>
      <c r="BB115" s="62" t="n"/>
      <c r="BC115" s="62" t="n"/>
      <c r="BD115" s="62" t="n"/>
      <c r="BE115" s="62" t="n"/>
      <c r="BF115" s="62" t="n"/>
      <c r="BG115" s="62" t="n"/>
      <c r="BH115" s="62" t="n"/>
      <c r="BI115" s="62" t="n"/>
      <c r="BJ115" s="62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  <c r="CA115" s="62" t="n"/>
      <c r="CB115" s="62" t="n"/>
      <c r="CC115" s="62" t="n"/>
      <c r="CD115" s="62" t="n"/>
      <c r="CE115" s="62" t="n"/>
      <c r="CF115" s="62" t="n"/>
      <c r="CG115" s="62" t="n"/>
      <c r="CH115" s="62" t="n"/>
      <c r="CI115" s="62" t="n"/>
      <c r="CX115" s="62" t="n"/>
      <c r="DQ115" s="8" t="n"/>
      <c r="DR115" s="8" t="n"/>
      <c r="DS115" s="8" t="n"/>
      <c r="DT115" s="8" t="n"/>
      <c r="DU115" s="8" t="n"/>
      <c r="DV115" s="8" t="n"/>
      <c r="DW115" s="8" t="n"/>
      <c r="DX115" s="2878">
        <f>(CS115-CZ115)*10^6</f>
        <v/>
      </c>
      <c r="DY115" s="2878">
        <f>(CT115-DC115)*10^6</f>
        <v/>
      </c>
      <c r="DZ115" s="2878">
        <f>(CW115-DD115)*10^6</f>
        <v/>
      </c>
      <c r="EA115" s="8" t="n"/>
      <c r="EB115" s="8" t="n"/>
      <c r="EC115" s="8" t="n"/>
      <c r="ED115" s="8" t="n"/>
      <c r="EE115" s="8" t="n"/>
      <c r="EF115" s="8" t="n"/>
      <c r="EG115" s="8" t="n"/>
      <c r="EH115" s="8" t="n"/>
      <c r="EI115" s="8" t="n"/>
      <c r="EJ115" s="8" t="n"/>
      <c r="EK115" s="8" t="n"/>
      <c r="EL115" s="8" t="n"/>
      <c r="EM115" s="8" t="n"/>
      <c r="EN115" s="8" t="n"/>
      <c r="EO115" s="8" t="n"/>
      <c r="EP115" s="8" t="n"/>
      <c r="EQ115" s="8" t="n"/>
      <c r="ER115" s="8" t="n"/>
      <c r="ES115" s="8" t="n"/>
      <c r="ET115" s="8" t="n"/>
      <c r="EU115" s="8" t="n"/>
      <c r="EV115" s="8" t="n"/>
      <c r="EW115" s="8" t="n"/>
      <c r="EX115" s="8" t="n"/>
      <c r="EY115" s="8" t="n"/>
      <c r="EZ115" s="8" t="n"/>
      <c r="FA115" s="8" t="n"/>
      <c r="FB115" s="8" t="n"/>
      <c r="FC115" s="8" t="n"/>
      <c r="FD115" s="8" t="n"/>
      <c r="FE115" s="8" t="n"/>
      <c r="FF115" s="8" t="n"/>
      <c r="FG115" s="8" t="n"/>
      <c r="FH115" s="8" t="n"/>
      <c r="FI115" s="8" t="n"/>
      <c r="FJ115" s="8" t="n"/>
      <c r="FK115" s="8" t="n"/>
      <c r="FL115" s="8" t="n"/>
      <c r="FM115" s="8" t="n"/>
      <c r="FN115" s="8" t="n"/>
      <c r="FO115" s="8" t="n"/>
      <c r="FP115" s="8" t="n"/>
      <c r="FQ115" s="8" t="n"/>
      <c r="FR115" s="8" t="n"/>
    </row>
    <row r="116">
      <c r="N116" s="37" t="n"/>
      <c r="T116" s="37" t="n"/>
      <c r="U116" s="37" t="n"/>
      <c r="V116" s="37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  <c r="AG116" s="62" t="n"/>
      <c r="AH116" s="62" t="n"/>
      <c r="AI116" s="62" t="n"/>
      <c r="AJ116" s="62" t="n"/>
      <c r="AK116" s="62" t="n"/>
      <c r="AL116" s="62" t="n"/>
      <c r="AM116" s="62" t="n"/>
      <c r="AN116" s="62" t="n"/>
      <c r="AO116" s="62" t="n"/>
      <c r="AP116" s="62" t="n"/>
      <c r="AQ116" s="62" t="n"/>
      <c r="AR116" s="62" t="n"/>
      <c r="AS116" s="62" t="n"/>
      <c r="AT116" s="62" t="n"/>
      <c r="AU116" s="62" t="n"/>
      <c r="AV116" s="62" t="n"/>
      <c r="AW116" s="62" t="n"/>
      <c r="AX116" s="62" t="n"/>
      <c r="AY116" s="62" t="n"/>
      <c r="AZ116" s="62" t="n"/>
      <c r="BA116" s="62" t="n"/>
      <c r="BB116" s="62" t="n"/>
      <c r="BC116" s="62" t="n"/>
      <c r="BD116" s="62" t="n"/>
      <c r="BE116" s="62" t="n"/>
      <c r="BF116" s="62" t="n"/>
      <c r="BG116" s="62" t="n"/>
      <c r="BH116" s="62" t="n"/>
      <c r="BI116" s="62" t="n"/>
      <c r="BJ116" s="62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  <c r="CA116" s="62" t="n"/>
      <c r="CB116" s="62" t="n"/>
      <c r="CC116" s="62" t="n"/>
      <c r="CD116" s="62" t="n"/>
      <c r="CE116" s="62" t="n"/>
      <c r="CF116" s="62" t="n"/>
      <c r="CG116" s="62" t="n"/>
      <c r="CH116" s="62" t="n"/>
      <c r="CI116" s="62" t="n"/>
      <c r="CX116" s="62" t="n"/>
      <c r="DQ116" s="8" t="n"/>
      <c r="DR116" s="8" t="n"/>
      <c r="DS116" s="8" t="n"/>
      <c r="DT116" s="8" t="n"/>
      <c r="DU116" s="8" t="n"/>
      <c r="DV116" s="8" t="n"/>
      <c r="DW116" s="8" t="n"/>
      <c r="DX116" s="2878">
        <f>(CS116-CZ116)*10^6</f>
        <v/>
      </c>
      <c r="DY116" s="2878">
        <f>(CT116-DC116)*10^6</f>
        <v/>
      </c>
      <c r="DZ116" s="2878">
        <f>(CW116-DD116)*10^6</f>
        <v/>
      </c>
      <c r="EA116" s="8" t="n"/>
      <c r="EB116" s="8" t="n"/>
      <c r="EC116" s="8" t="n"/>
      <c r="ED116" s="8" t="n"/>
      <c r="EE116" s="8" t="n"/>
      <c r="EF116" s="8" t="n"/>
      <c r="EG116" s="8" t="n"/>
      <c r="EH116" s="8" t="n"/>
      <c r="EI116" s="8" t="n"/>
      <c r="EJ116" s="8" t="n"/>
      <c r="EK116" s="8" t="n"/>
      <c r="EL116" s="8" t="n"/>
      <c r="EM116" s="8" t="n"/>
      <c r="EN116" s="8" t="n"/>
      <c r="EO116" s="8" t="n"/>
      <c r="EP116" s="8" t="n"/>
      <c r="EQ116" s="8" t="n"/>
      <c r="ER116" s="8" t="n"/>
      <c r="ES116" s="8" t="n"/>
      <c r="ET116" s="8" t="n"/>
      <c r="EU116" s="8" t="n"/>
      <c r="EV116" s="8" t="n"/>
      <c r="EW116" s="8" t="n"/>
      <c r="EX116" s="8" t="n"/>
      <c r="EY116" s="8" t="n"/>
      <c r="EZ116" s="8" t="n"/>
      <c r="FA116" s="8" t="n"/>
      <c r="FB116" s="8" t="n"/>
      <c r="FC116" s="8" t="n"/>
      <c r="FD116" s="8" t="n"/>
      <c r="FE116" s="8" t="n"/>
      <c r="FF116" s="8" t="n"/>
      <c r="FG116" s="8" t="n"/>
      <c r="FH116" s="8" t="n"/>
      <c r="FI116" s="8" t="n"/>
      <c r="FJ116" s="8" t="n"/>
      <c r="FK116" s="8" t="n"/>
      <c r="FL116" s="8" t="n"/>
      <c r="FM116" s="8" t="n"/>
      <c r="FN116" s="8" t="n"/>
      <c r="FO116" s="8" t="n"/>
      <c r="FP116" s="8" t="n"/>
      <c r="FQ116" s="8" t="n"/>
      <c r="FR116" s="8" t="n"/>
    </row>
    <row r="117">
      <c r="N117" s="37" t="n"/>
      <c r="T117" s="37" t="n"/>
      <c r="U117" s="37" t="n"/>
      <c r="V117" s="37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  <c r="AG117" s="62" t="n"/>
      <c r="AH117" s="62" t="n"/>
      <c r="AI117" s="62" t="n"/>
      <c r="AJ117" s="62" t="n"/>
      <c r="AK117" s="62" t="n"/>
      <c r="AL117" s="62" t="n"/>
      <c r="AM117" s="62" t="n"/>
      <c r="AN117" s="62" t="n"/>
      <c r="AO117" s="62" t="n"/>
      <c r="AP117" s="62" t="n"/>
      <c r="AQ117" s="62" t="n"/>
      <c r="AR117" s="62" t="n"/>
      <c r="AS117" s="62" t="n"/>
      <c r="AT117" s="62" t="n"/>
      <c r="AU117" s="62" t="n"/>
      <c r="AV117" s="62" t="n"/>
      <c r="AW117" s="62" t="n"/>
      <c r="AX117" s="62" t="n"/>
      <c r="AY117" s="62" t="n"/>
      <c r="AZ117" s="62" t="n"/>
      <c r="BA117" s="62" t="n"/>
      <c r="BB117" s="62" t="n"/>
      <c r="BC117" s="62" t="n"/>
      <c r="BD117" s="62" t="n"/>
      <c r="BE117" s="62" t="n"/>
      <c r="BF117" s="62" t="n"/>
      <c r="BG117" s="62" t="n"/>
      <c r="BH117" s="62" t="n"/>
      <c r="BI117" s="62" t="n"/>
      <c r="BJ117" s="62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  <c r="CA117" s="62" t="n"/>
      <c r="CB117" s="62" t="n"/>
      <c r="CC117" s="62" t="n"/>
      <c r="CD117" s="62" t="n"/>
      <c r="CE117" s="62" t="n"/>
      <c r="CF117" s="62" t="n"/>
      <c r="CG117" s="62" t="n"/>
      <c r="CH117" s="62" t="n"/>
      <c r="CI117" s="62" t="n"/>
      <c r="CX117" s="62" t="n"/>
      <c r="DQ117" s="8" t="n"/>
      <c r="DR117" s="8" t="n"/>
      <c r="DS117" s="8" t="n"/>
      <c r="DT117" s="8" t="n"/>
      <c r="DU117" s="8" t="n"/>
      <c r="DV117" s="8" t="n"/>
      <c r="DW117" s="8" t="n"/>
      <c r="DX117" s="2878">
        <f>(CS117-CZ117)*10^6</f>
        <v/>
      </c>
      <c r="DY117" s="2878">
        <f>(CT117-DC117)*10^6</f>
        <v/>
      </c>
      <c r="DZ117" s="2878">
        <f>(CW117-DD117)*10^6</f>
        <v/>
      </c>
      <c r="EA117" s="8" t="n"/>
      <c r="EB117" s="8" t="n"/>
      <c r="EC117" s="8" t="n"/>
      <c r="ED117" s="8" t="n"/>
      <c r="EE117" s="8" t="n"/>
      <c r="EF117" s="8" t="n"/>
      <c r="EG117" s="8" t="n"/>
      <c r="EH117" s="8" t="n"/>
      <c r="EI117" s="8" t="n"/>
      <c r="EJ117" s="8" t="n"/>
      <c r="EK117" s="8" t="n"/>
      <c r="EL117" s="8" t="n"/>
      <c r="EM117" s="8" t="n"/>
      <c r="EN117" s="8" t="n"/>
      <c r="EO117" s="8" t="n"/>
      <c r="EP117" s="8" t="n"/>
      <c r="EQ117" s="8" t="n"/>
      <c r="ER117" s="8" t="n"/>
      <c r="ES117" s="8" t="n"/>
      <c r="ET117" s="8" t="n"/>
      <c r="EU117" s="8" t="n"/>
      <c r="EV117" s="8" t="n"/>
      <c r="EW117" s="8" t="n"/>
      <c r="EX117" s="8" t="n"/>
      <c r="EY117" s="8" t="n"/>
      <c r="EZ117" s="8" t="n"/>
      <c r="FA117" s="8" t="n"/>
      <c r="FB117" s="8" t="n"/>
      <c r="FC117" s="8" t="n"/>
      <c r="FD117" s="8" t="n"/>
      <c r="FE117" s="8" t="n"/>
      <c r="FF117" s="8" t="n"/>
      <c r="FG117" s="8" t="n"/>
      <c r="FH117" s="8" t="n"/>
      <c r="FI117" s="8" t="n"/>
      <c r="FJ117" s="8" t="n"/>
      <c r="FK117" s="8" t="n"/>
      <c r="FL117" s="8" t="n"/>
      <c r="FM117" s="8" t="n"/>
      <c r="FN117" s="8" t="n"/>
      <c r="FO117" s="8" t="n"/>
      <c r="FP117" s="8" t="n"/>
      <c r="FQ117" s="8" t="n"/>
      <c r="FR117" s="8" t="n"/>
    </row>
    <row r="118">
      <c r="N118" s="37" t="n"/>
      <c r="T118" s="37" t="n"/>
      <c r="U118" s="37" t="n"/>
      <c r="V118" s="37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  <c r="AG118" s="62" t="n"/>
      <c r="AH118" s="62" t="n"/>
      <c r="AI118" s="62" t="n"/>
      <c r="AJ118" s="62" t="n"/>
      <c r="AK118" s="62" t="n"/>
      <c r="AL118" s="62" t="n"/>
      <c r="AM118" s="62" t="n"/>
      <c r="AN118" s="62" t="n"/>
      <c r="AO118" s="62" t="n"/>
      <c r="AP118" s="62" t="n"/>
      <c r="AQ118" s="62" t="n"/>
      <c r="AR118" s="62" t="n"/>
      <c r="AS118" s="62" t="n"/>
      <c r="AT118" s="62" t="n"/>
      <c r="AU118" s="62" t="n"/>
      <c r="AV118" s="62" t="n"/>
      <c r="AW118" s="62" t="n"/>
      <c r="AX118" s="62" t="n"/>
      <c r="AY118" s="62" t="n"/>
      <c r="AZ118" s="62" t="n"/>
      <c r="BA118" s="62" t="n"/>
      <c r="BB118" s="62" t="n"/>
      <c r="BC118" s="62" t="n"/>
      <c r="BD118" s="62" t="n"/>
      <c r="BE118" s="62" t="n"/>
      <c r="BF118" s="62" t="n"/>
      <c r="BG118" s="62" t="n"/>
      <c r="BH118" s="62" t="n"/>
      <c r="BI118" s="62" t="n"/>
      <c r="BJ118" s="62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  <c r="CA118" s="62" t="n"/>
      <c r="CB118" s="62" t="n"/>
      <c r="CC118" s="62" t="n"/>
      <c r="CD118" s="62" t="n"/>
      <c r="CE118" s="62" t="n"/>
      <c r="CF118" s="62" t="n"/>
      <c r="CG118" s="62" t="n"/>
      <c r="CH118" s="62" t="n"/>
      <c r="CI118" s="62" t="n"/>
      <c r="CX118" s="62" t="n"/>
      <c r="DQ118" s="8" t="n"/>
      <c r="DR118" s="8" t="n"/>
      <c r="DS118" s="8" t="n"/>
      <c r="DT118" s="8" t="n"/>
      <c r="DU118" s="8" t="n"/>
      <c r="DV118" s="8" t="n"/>
      <c r="DW118" s="8" t="n"/>
      <c r="DX118" s="2878">
        <f>(CS118-CZ118)*10^6</f>
        <v/>
      </c>
      <c r="DY118" s="2878">
        <f>(CT118-DC118)*10^6</f>
        <v/>
      </c>
      <c r="DZ118" s="2878">
        <f>(CW118-DD118)*10^6</f>
        <v/>
      </c>
      <c r="EA118" s="8" t="n"/>
      <c r="EB118" s="8" t="n"/>
      <c r="EC118" s="8" t="n"/>
      <c r="ED118" s="8" t="n"/>
      <c r="EE118" s="8" t="n"/>
      <c r="EF118" s="8" t="n"/>
      <c r="EG118" s="8" t="n"/>
      <c r="EH118" s="8" t="n"/>
      <c r="EI118" s="8" t="n"/>
      <c r="EJ118" s="8" t="n"/>
      <c r="EK118" s="8" t="n"/>
      <c r="EL118" s="8" t="n"/>
      <c r="EM118" s="8" t="n"/>
      <c r="EN118" s="8" t="n"/>
      <c r="EO118" s="8" t="n"/>
      <c r="EP118" s="8" t="n"/>
      <c r="EQ118" s="8" t="n"/>
      <c r="ER118" s="8" t="n"/>
      <c r="ES118" s="8" t="n"/>
      <c r="ET118" s="8" t="n"/>
      <c r="EU118" s="8" t="n"/>
      <c r="EV118" s="8" t="n"/>
      <c r="EW118" s="8" t="n"/>
      <c r="EX118" s="8" t="n"/>
      <c r="EY118" s="8" t="n"/>
      <c r="EZ118" s="8" t="n"/>
      <c r="FA118" s="8" t="n"/>
      <c r="FB118" s="8" t="n"/>
      <c r="FC118" s="8" t="n"/>
      <c r="FD118" s="8" t="n"/>
      <c r="FE118" s="8" t="n"/>
      <c r="FF118" s="8" t="n"/>
      <c r="FG118" s="8" t="n"/>
      <c r="FH118" s="8" t="n"/>
      <c r="FI118" s="8" t="n"/>
      <c r="FJ118" s="8" t="n"/>
      <c r="FK118" s="8" t="n"/>
      <c r="FL118" s="8" t="n"/>
      <c r="FM118" s="8" t="n"/>
      <c r="FN118" s="8" t="n"/>
      <c r="FO118" s="8" t="n"/>
      <c r="FP118" s="8" t="n"/>
      <c r="FQ118" s="8" t="n"/>
      <c r="FR118" s="8" t="n"/>
    </row>
    <row r="119">
      <c r="N119" s="37" t="n"/>
      <c r="T119" s="37" t="n"/>
      <c r="U119" s="37" t="n"/>
      <c r="V119" s="37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  <c r="AG119" s="62" t="n"/>
      <c r="AH119" s="62" t="n"/>
      <c r="AI119" s="62" t="n"/>
      <c r="AJ119" s="62" t="n"/>
      <c r="AK119" s="62" t="n"/>
      <c r="AL119" s="62" t="n"/>
      <c r="AM119" s="62" t="n"/>
      <c r="AN119" s="62" t="n"/>
      <c r="AO119" s="62" t="n"/>
      <c r="AP119" s="62" t="n"/>
      <c r="AQ119" s="62" t="n"/>
      <c r="AR119" s="62" t="n"/>
      <c r="AS119" s="62" t="n"/>
      <c r="AT119" s="62" t="n"/>
      <c r="AU119" s="62" t="n"/>
      <c r="AV119" s="62" t="n"/>
      <c r="AW119" s="62" t="n"/>
      <c r="AX119" s="62" t="n"/>
      <c r="AY119" s="62" t="n"/>
      <c r="AZ119" s="62" t="n"/>
      <c r="BA119" s="62" t="n"/>
      <c r="BB119" s="62" t="n"/>
      <c r="BC119" s="62" t="n"/>
      <c r="BD119" s="62" t="n"/>
      <c r="BE119" s="62" t="n"/>
      <c r="BF119" s="62" t="n"/>
      <c r="BG119" s="62" t="n"/>
      <c r="BH119" s="62" t="n"/>
      <c r="BI119" s="62" t="n"/>
      <c r="BJ119" s="62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  <c r="CA119" s="62" t="n"/>
      <c r="CB119" s="62" t="n"/>
      <c r="CC119" s="62" t="n"/>
      <c r="CD119" s="62" t="n"/>
      <c r="CE119" s="62" t="n"/>
      <c r="CF119" s="62" t="n"/>
      <c r="CG119" s="62" t="n"/>
      <c r="CH119" s="62" t="n"/>
      <c r="CI119" s="62" t="n"/>
      <c r="CX119" s="62" t="n"/>
      <c r="DQ119" s="8" t="n"/>
      <c r="DR119" s="8" t="n"/>
      <c r="DS119" s="8" t="n"/>
      <c r="DT119" s="8" t="n"/>
      <c r="DU119" s="8" t="n"/>
      <c r="DV119" s="8" t="n"/>
      <c r="DW119" s="8" t="n"/>
      <c r="DX119" s="2878">
        <f>(CS119-CZ119)*10^6</f>
        <v/>
      </c>
      <c r="DY119" s="2878">
        <f>(CT119-DC119)*10^6</f>
        <v/>
      </c>
      <c r="DZ119" s="2878">
        <f>(CW119-DD119)*10^6</f>
        <v/>
      </c>
      <c r="EA119" s="8" t="n"/>
      <c r="EB119" s="8" t="n"/>
      <c r="EC119" s="8" t="n"/>
      <c r="ED119" s="8" t="n"/>
      <c r="EE119" s="8" t="n"/>
      <c r="EF119" s="8" t="n"/>
      <c r="EG119" s="8" t="n"/>
      <c r="EH119" s="8" t="n"/>
      <c r="EI119" s="8" t="n"/>
      <c r="EJ119" s="8" t="n"/>
      <c r="EK119" s="8" t="n"/>
      <c r="EL119" s="8" t="n"/>
      <c r="EM119" s="8" t="n"/>
      <c r="EN119" s="8" t="n"/>
      <c r="EO119" s="8" t="n"/>
      <c r="EP119" s="8" t="n"/>
      <c r="EQ119" s="8" t="n"/>
      <c r="ER119" s="8" t="n"/>
      <c r="ES119" s="8" t="n"/>
      <c r="ET119" s="8" t="n"/>
      <c r="EU119" s="8" t="n"/>
      <c r="EV119" s="8" t="n"/>
      <c r="EW119" s="8" t="n"/>
      <c r="EX119" s="8" t="n"/>
      <c r="EY119" s="8" t="n"/>
      <c r="EZ119" s="8" t="n"/>
      <c r="FA119" s="8" t="n"/>
      <c r="FB119" s="8" t="n"/>
      <c r="FC119" s="8" t="n"/>
      <c r="FD119" s="8" t="n"/>
      <c r="FE119" s="8" t="n"/>
      <c r="FF119" s="8" t="n"/>
      <c r="FG119" s="8" t="n"/>
      <c r="FH119" s="8" t="n"/>
      <c r="FI119" s="8" t="n"/>
      <c r="FJ119" s="8" t="n"/>
      <c r="FK119" s="8" t="n"/>
      <c r="FL119" s="8" t="n"/>
      <c r="FM119" s="8" t="n"/>
      <c r="FN119" s="8" t="n"/>
      <c r="FO119" s="8" t="n"/>
      <c r="FP119" s="8" t="n"/>
      <c r="FQ119" s="8" t="n"/>
      <c r="FR119" s="8" t="n"/>
    </row>
    <row r="120">
      <c r="N120" s="37" t="n"/>
      <c r="T120" s="37" t="n"/>
      <c r="U120" s="37" t="n"/>
      <c r="V120" s="37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  <c r="AG120" s="62" t="n"/>
      <c r="AH120" s="62" t="n"/>
      <c r="AI120" s="62" t="n"/>
      <c r="AJ120" s="62" t="n"/>
      <c r="AK120" s="62" t="n"/>
      <c r="AL120" s="62" t="n"/>
      <c r="AM120" s="62" t="n"/>
      <c r="AN120" s="62" t="n"/>
      <c r="AO120" s="62" t="n"/>
      <c r="AP120" s="62" t="n"/>
      <c r="AQ120" s="62" t="n"/>
      <c r="AR120" s="62" t="n"/>
      <c r="AS120" s="62" t="n"/>
      <c r="AT120" s="62" t="n"/>
      <c r="AU120" s="62" t="n"/>
      <c r="AV120" s="62" t="n"/>
      <c r="AW120" s="62" t="n"/>
      <c r="AX120" s="62" t="n"/>
      <c r="AY120" s="62" t="n"/>
      <c r="AZ120" s="62" t="n"/>
      <c r="BA120" s="62" t="n"/>
      <c r="BB120" s="62" t="n"/>
      <c r="BC120" s="62" t="n"/>
      <c r="BD120" s="62" t="n"/>
      <c r="BE120" s="62" t="n"/>
      <c r="BF120" s="62" t="n"/>
      <c r="BG120" s="62" t="n"/>
      <c r="BH120" s="62" t="n"/>
      <c r="BI120" s="62" t="n"/>
      <c r="BJ120" s="62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  <c r="CA120" s="62" t="n"/>
      <c r="CB120" s="62" t="n"/>
      <c r="CC120" s="62" t="n"/>
      <c r="CD120" s="62" t="n"/>
      <c r="CE120" s="62" t="n"/>
      <c r="CF120" s="62" t="n"/>
      <c r="CG120" s="62" t="n"/>
      <c r="CH120" s="62" t="n"/>
      <c r="CI120" s="62" t="n"/>
      <c r="CX120" s="62" t="n"/>
      <c r="DQ120" s="8" t="n"/>
      <c r="DR120" s="8" t="n"/>
      <c r="DS120" s="8" t="n"/>
      <c r="DT120" s="8" t="n"/>
      <c r="DU120" s="8" t="n"/>
      <c r="DV120" s="8" t="n"/>
      <c r="DW120" s="8" t="n"/>
      <c r="DX120" s="2878">
        <f>(CS120-CZ120)*10^6</f>
        <v/>
      </c>
      <c r="DY120" s="2878">
        <f>(CT120-DC120)*10^6</f>
        <v/>
      </c>
      <c r="DZ120" s="2878">
        <f>(CW120-DD120)*10^6</f>
        <v/>
      </c>
      <c r="EA120" s="8" t="n"/>
      <c r="EB120" s="8" t="n"/>
      <c r="EC120" s="8" t="n"/>
      <c r="ED120" s="8" t="n"/>
      <c r="EE120" s="8" t="n"/>
      <c r="EF120" s="8" t="n"/>
      <c r="EG120" s="8" t="n"/>
      <c r="EH120" s="8" t="n"/>
      <c r="EI120" s="8" t="n"/>
      <c r="EJ120" s="8" t="n"/>
      <c r="EK120" s="8" t="n"/>
      <c r="EL120" s="8" t="n"/>
      <c r="EM120" s="8" t="n"/>
      <c r="EN120" s="8" t="n"/>
      <c r="EO120" s="8" t="n"/>
      <c r="EP120" s="8" t="n"/>
      <c r="EQ120" s="8" t="n"/>
      <c r="ER120" s="8" t="n"/>
      <c r="ES120" s="8" t="n"/>
      <c r="ET120" s="8" t="n"/>
      <c r="EU120" s="8" t="n"/>
      <c r="EV120" s="8" t="n"/>
      <c r="EW120" s="8" t="n"/>
      <c r="EX120" s="8" t="n"/>
      <c r="EY120" s="8" t="n"/>
      <c r="EZ120" s="8" t="n"/>
      <c r="FA120" s="8" t="n"/>
      <c r="FB120" s="8" t="n"/>
      <c r="FC120" s="8" t="n"/>
      <c r="FD120" s="8" t="n"/>
      <c r="FE120" s="8" t="n"/>
      <c r="FF120" s="8" t="n"/>
      <c r="FG120" s="8" t="n"/>
      <c r="FH120" s="8" t="n"/>
      <c r="FI120" s="8" t="n"/>
      <c r="FJ120" s="8" t="n"/>
      <c r="FK120" s="8" t="n"/>
      <c r="FL120" s="8" t="n"/>
      <c r="FM120" s="8" t="n"/>
      <c r="FN120" s="8" t="n"/>
      <c r="FO120" s="8" t="n"/>
      <c r="FP120" s="8" t="n"/>
      <c r="FQ120" s="8" t="n"/>
      <c r="FR120" s="8" t="n"/>
    </row>
    <row r="121">
      <c r="N121" s="37" t="n"/>
      <c r="T121" s="37" t="n"/>
      <c r="U121" s="37" t="n"/>
      <c r="V121" s="37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  <c r="AG121" s="62" t="n"/>
      <c r="AH121" s="62" t="n"/>
      <c r="AI121" s="62" t="n"/>
      <c r="AJ121" s="62" t="n"/>
      <c r="AK121" s="62" t="n"/>
      <c r="AL121" s="62" t="n"/>
      <c r="AM121" s="62" t="n"/>
      <c r="AN121" s="62" t="n"/>
      <c r="AO121" s="62" t="n"/>
      <c r="AP121" s="62" t="n"/>
      <c r="AQ121" s="62" t="n"/>
      <c r="AR121" s="62" t="n"/>
      <c r="AS121" s="62" t="n"/>
      <c r="AT121" s="62" t="n"/>
      <c r="AU121" s="62" t="n"/>
      <c r="AV121" s="62" t="n"/>
      <c r="AW121" s="62" t="n"/>
      <c r="AX121" s="62" t="n"/>
      <c r="AY121" s="62" t="n"/>
      <c r="AZ121" s="62" t="n"/>
      <c r="BA121" s="62" t="n"/>
      <c r="BB121" s="62" t="n"/>
      <c r="BC121" s="62" t="n"/>
      <c r="BD121" s="62" t="n"/>
      <c r="BE121" s="62" t="n"/>
      <c r="BF121" s="62" t="n"/>
      <c r="BG121" s="62" t="n"/>
      <c r="BH121" s="62" t="n"/>
      <c r="BI121" s="62" t="n"/>
      <c r="BJ121" s="62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  <c r="CA121" s="62" t="n"/>
      <c r="CB121" s="62" t="n"/>
      <c r="CC121" s="62" t="n"/>
      <c r="CD121" s="62" t="n"/>
      <c r="CE121" s="62" t="n"/>
      <c r="CF121" s="62" t="n"/>
      <c r="CG121" s="62" t="n"/>
      <c r="CH121" s="62" t="n"/>
      <c r="CI121" s="62" t="n"/>
      <c r="CX121" s="62" t="n"/>
      <c r="DQ121" s="8" t="n"/>
      <c r="DR121" s="8" t="n"/>
      <c r="DS121" s="8" t="n"/>
      <c r="DT121" s="8" t="n"/>
      <c r="DU121" s="8" t="n"/>
      <c r="DV121" s="8" t="n"/>
      <c r="DW121" s="8" t="n"/>
      <c r="DX121" s="2878">
        <f>(CS121-CZ121)*10^6</f>
        <v/>
      </c>
      <c r="DY121" s="2878">
        <f>(CT121-DC121)*10^6</f>
        <v/>
      </c>
      <c r="DZ121" s="2878">
        <f>(CW121-DD121)*10^6</f>
        <v/>
      </c>
      <c r="EA121" s="8" t="n"/>
      <c r="EB121" s="8" t="n"/>
      <c r="EC121" s="8" t="n"/>
      <c r="ED121" s="8" t="n"/>
      <c r="EE121" s="8" t="n"/>
      <c r="EF121" s="8" t="n"/>
      <c r="EG121" s="8" t="n"/>
      <c r="EH121" s="8" t="n"/>
      <c r="EI121" s="8" t="n"/>
      <c r="EJ121" s="8" t="n"/>
      <c r="EK121" s="8" t="n"/>
      <c r="EL121" s="8" t="n"/>
      <c r="EM121" s="8" t="n"/>
      <c r="EN121" s="8" t="n"/>
      <c r="EO121" s="8" t="n"/>
      <c r="EP121" s="8" t="n"/>
      <c r="EQ121" s="8" t="n"/>
      <c r="ER121" s="8" t="n"/>
      <c r="ES121" s="8" t="n"/>
      <c r="ET121" s="8" t="n"/>
      <c r="EU121" s="8" t="n"/>
      <c r="EV121" s="8" t="n"/>
      <c r="EW121" s="8" t="n"/>
      <c r="EX121" s="8" t="n"/>
      <c r="EY121" s="8" t="n"/>
      <c r="EZ121" s="8" t="n"/>
      <c r="FA121" s="8" t="n"/>
      <c r="FB121" s="8" t="n"/>
      <c r="FC121" s="8" t="n"/>
      <c r="FD121" s="8" t="n"/>
      <c r="FE121" s="8" t="n"/>
      <c r="FF121" s="8" t="n"/>
      <c r="FG121" s="8" t="n"/>
      <c r="FH121" s="8" t="n"/>
      <c r="FI121" s="8" t="n"/>
      <c r="FJ121" s="8" t="n"/>
      <c r="FK121" s="8" t="n"/>
      <c r="FL121" s="8" t="n"/>
      <c r="FM121" s="8" t="n"/>
      <c r="FN121" s="8" t="n"/>
      <c r="FO121" s="8" t="n"/>
      <c r="FP121" s="8" t="n"/>
      <c r="FQ121" s="8" t="n"/>
      <c r="FR121" s="8" t="n"/>
    </row>
    <row r="122">
      <c r="N122" s="37" t="n"/>
      <c r="T122" s="37" t="n"/>
      <c r="U122" s="37" t="n"/>
      <c r="V122" s="37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  <c r="AG122" s="62" t="n"/>
      <c r="AH122" s="62" t="n"/>
      <c r="AI122" s="62" t="n"/>
      <c r="AJ122" s="62" t="n"/>
      <c r="AK122" s="62" t="n"/>
      <c r="AL122" s="62" t="n"/>
      <c r="AM122" s="62" t="n"/>
      <c r="AN122" s="62" t="n"/>
      <c r="AO122" s="62" t="n"/>
      <c r="AP122" s="62" t="n"/>
      <c r="AQ122" s="62" t="n"/>
      <c r="AR122" s="62" t="n"/>
      <c r="AS122" s="62" t="n"/>
      <c r="AT122" s="62" t="n"/>
      <c r="AU122" s="62" t="n"/>
      <c r="AV122" s="62" t="n"/>
      <c r="AW122" s="62" t="n"/>
      <c r="AX122" s="62" t="n"/>
      <c r="AY122" s="62" t="n"/>
      <c r="AZ122" s="62" t="n"/>
      <c r="BA122" s="62" t="n"/>
      <c r="BB122" s="62" t="n"/>
      <c r="BC122" s="62" t="n"/>
      <c r="BD122" s="62" t="n"/>
      <c r="BE122" s="62" t="n"/>
      <c r="BF122" s="62" t="n"/>
      <c r="BG122" s="62" t="n"/>
      <c r="BH122" s="62" t="n"/>
      <c r="BI122" s="62" t="n"/>
      <c r="BJ122" s="62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  <c r="CA122" s="62" t="n"/>
      <c r="CB122" s="62" t="n"/>
      <c r="CC122" s="62" t="n"/>
      <c r="CD122" s="62" t="n"/>
      <c r="CE122" s="62" t="n"/>
      <c r="CF122" s="62" t="n"/>
      <c r="CG122" s="62" t="n"/>
      <c r="CH122" s="62" t="n"/>
      <c r="CI122" s="62" t="n"/>
      <c r="CX122" s="62" t="n"/>
      <c r="DQ122" s="8" t="n"/>
      <c r="DR122" s="8" t="n"/>
      <c r="DS122" s="8" t="n"/>
      <c r="DT122" s="8" t="n"/>
      <c r="DU122" s="8" t="n"/>
      <c r="DV122" s="8" t="n"/>
      <c r="DW122" s="8" t="n"/>
      <c r="DX122" s="2878">
        <f>(CS122-CZ122)*10^6</f>
        <v/>
      </c>
      <c r="DY122" s="2878">
        <f>(CT122-DC122)*10^6</f>
        <v/>
      </c>
      <c r="DZ122" s="2878">
        <f>(CW122-DD122)*10^6</f>
        <v/>
      </c>
      <c r="EA122" s="8" t="n"/>
      <c r="EB122" s="8" t="n"/>
      <c r="EC122" s="8" t="n"/>
      <c r="ED122" s="8" t="n"/>
      <c r="EE122" s="8" t="n"/>
      <c r="EF122" s="8" t="n"/>
      <c r="EG122" s="8" t="n"/>
      <c r="EH122" s="8" t="n"/>
      <c r="EI122" s="8" t="n"/>
      <c r="EJ122" s="8" t="n"/>
      <c r="EK122" s="8" t="n"/>
      <c r="EL122" s="8" t="n"/>
      <c r="EM122" s="8" t="n"/>
      <c r="EN122" s="8" t="n"/>
      <c r="EO122" s="8" t="n"/>
      <c r="EP122" s="8" t="n"/>
      <c r="EQ122" s="8" t="n"/>
      <c r="ER122" s="8" t="n"/>
      <c r="ES122" s="8" t="n"/>
      <c r="ET122" s="8" t="n"/>
      <c r="EU122" s="8" t="n"/>
      <c r="EV122" s="8" t="n"/>
      <c r="EW122" s="8" t="n"/>
      <c r="EX122" s="8" t="n"/>
      <c r="EY122" s="8" t="n"/>
      <c r="EZ122" s="8" t="n"/>
      <c r="FA122" s="8" t="n"/>
      <c r="FB122" s="8" t="n"/>
      <c r="FC122" s="8" t="n"/>
      <c r="FD122" s="8" t="n"/>
      <c r="FE122" s="8" t="n"/>
      <c r="FF122" s="8" t="n"/>
      <c r="FG122" s="8" t="n"/>
      <c r="FH122" s="8" t="n"/>
      <c r="FI122" s="8" t="n"/>
      <c r="FJ122" s="8" t="n"/>
      <c r="FK122" s="8" t="n"/>
      <c r="FL122" s="8" t="n"/>
      <c r="FM122" s="8" t="n"/>
      <c r="FN122" s="8" t="n"/>
      <c r="FO122" s="8" t="n"/>
      <c r="FP122" s="8" t="n"/>
      <c r="FQ122" s="8" t="n"/>
      <c r="FR122" s="8" t="n"/>
    </row>
    <row r="123">
      <c r="N123" s="37" t="n"/>
      <c r="T123" s="37" t="n"/>
      <c r="U123" s="37" t="n"/>
      <c r="V123" s="37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  <c r="AG123" s="62" t="n"/>
      <c r="AH123" s="62" t="n"/>
      <c r="AI123" s="62" t="n"/>
      <c r="AJ123" s="62" t="n"/>
      <c r="AK123" s="62" t="n"/>
      <c r="AL123" s="62" t="n"/>
      <c r="AM123" s="62" t="n"/>
      <c r="AN123" s="62" t="n"/>
      <c r="AO123" s="62" t="n"/>
      <c r="AP123" s="62" t="n"/>
      <c r="AQ123" s="62" t="n"/>
      <c r="AR123" s="62" t="n"/>
      <c r="AS123" s="62" t="n"/>
      <c r="AT123" s="62" t="n"/>
      <c r="AU123" s="62" t="n"/>
      <c r="AV123" s="62" t="n"/>
      <c r="AW123" s="62" t="n"/>
      <c r="AX123" s="62" t="n"/>
      <c r="AY123" s="62" t="n"/>
      <c r="AZ123" s="62" t="n"/>
      <c r="BA123" s="62" t="n"/>
      <c r="BB123" s="62" t="n"/>
      <c r="BC123" s="62" t="n"/>
      <c r="BD123" s="62" t="n"/>
      <c r="BE123" s="62" t="n"/>
      <c r="BF123" s="62" t="n"/>
      <c r="BG123" s="62" t="n"/>
      <c r="BH123" s="62" t="n"/>
      <c r="BI123" s="62" t="n"/>
      <c r="BJ123" s="62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  <c r="CA123" s="62" t="n"/>
      <c r="CB123" s="62" t="n"/>
      <c r="CC123" s="62" t="n"/>
      <c r="CD123" s="62" t="n"/>
      <c r="CE123" s="62" t="n"/>
      <c r="CF123" s="62" t="n"/>
      <c r="CG123" s="62" t="n"/>
      <c r="CH123" s="62" t="n"/>
      <c r="CI123" s="62" t="n"/>
      <c r="CX123" s="62" t="n"/>
      <c r="DQ123" s="8" t="n"/>
      <c r="DR123" s="8" t="n"/>
      <c r="DS123" s="8" t="n"/>
      <c r="DT123" s="8" t="n"/>
      <c r="DU123" s="8" t="n"/>
      <c r="DV123" s="8" t="n"/>
      <c r="DW123" s="8" t="n"/>
      <c r="DX123" s="2878">
        <f>(CS123-CZ123)*10^6</f>
        <v/>
      </c>
      <c r="DY123" s="2878">
        <f>(CT123-DC123)*10^6</f>
        <v/>
      </c>
      <c r="DZ123" s="2878">
        <f>(CW123-DD123)*10^6</f>
        <v/>
      </c>
      <c r="EA123" s="8" t="n"/>
      <c r="EB123" s="8" t="n"/>
      <c r="EC123" s="8" t="n"/>
      <c r="ED123" s="8" t="n"/>
      <c r="EE123" s="8" t="n"/>
      <c r="EF123" s="8" t="n"/>
      <c r="EG123" s="8" t="n"/>
      <c r="EH123" s="8" t="n"/>
      <c r="EI123" s="8" t="n"/>
      <c r="EJ123" s="8" t="n"/>
      <c r="EK123" s="8" t="n"/>
      <c r="EL123" s="8" t="n"/>
      <c r="EM123" s="8" t="n"/>
      <c r="EN123" s="8" t="n"/>
      <c r="EO123" s="8" t="n"/>
      <c r="EP123" s="8" t="n"/>
      <c r="EQ123" s="8" t="n"/>
      <c r="ER123" s="8" t="n"/>
      <c r="ES123" s="8" t="n"/>
      <c r="ET123" s="8" t="n"/>
      <c r="EU123" s="8" t="n"/>
      <c r="EV123" s="8" t="n"/>
      <c r="EW123" s="8" t="n"/>
      <c r="EX123" s="8" t="n"/>
      <c r="EY123" s="8" t="n"/>
      <c r="EZ123" s="8" t="n"/>
      <c r="FA123" s="8" t="n"/>
      <c r="FB123" s="8" t="n"/>
      <c r="FC123" s="8" t="n"/>
      <c r="FD123" s="8" t="n"/>
      <c r="FE123" s="8" t="n"/>
      <c r="FF123" s="8" t="n"/>
      <c r="FG123" s="8" t="n"/>
      <c r="FH123" s="8" t="n"/>
      <c r="FI123" s="8" t="n"/>
      <c r="FJ123" s="8" t="n"/>
      <c r="FK123" s="8" t="n"/>
      <c r="FL123" s="8" t="n"/>
      <c r="FM123" s="8" t="n"/>
      <c r="FN123" s="8" t="n"/>
      <c r="FO123" s="8" t="n"/>
      <c r="FP123" s="8" t="n"/>
      <c r="FQ123" s="8" t="n"/>
      <c r="FR123" s="8" t="n"/>
    </row>
    <row r="124">
      <c r="N124" s="37" t="n"/>
      <c r="T124" s="37" t="n"/>
      <c r="U124" s="37" t="n"/>
      <c r="V124" s="37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  <c r="AG124" s="62" t="n"/>
      <c r="AH124" s="62" t="n"/>
      <c r="AI124" s="62" t="n"/>
      <c r="AJ124" s="62" t="n"/>
      <c r="AK124" s="62" t="n"/>
      <c r="AL124" s="62" t="n"/>
      <c r="AM124" s="62" t="n"/>
      <c r="AN124" s="62" t="n"/>
      <c r="AO124" s="62" t="n"/>
      <c r="AP124" s="62" t="n"/>
      <c r="AQ124" s="62" t="n"/>
      <c r="AR124" s="62" t="n"/>
      <c r="AS124" s="62" t="n"/>
      <c r="AT124" s="62" t="n"/>
      <c r="AU124" s="62" t="n"/>
      <c r="AV124" s="62" t="n"/>
      <c r="AW124" s="62" t="n"/>
      <c r="AX124" s="62" t="n"/>
      <c r="AY124" s="62" t="n"/>
      <c r="AZ124" s="62" t="n"/>
      <c r="BA124" s="62" t="n"/>
      <c r="BB124" s="62" t="n"/>
      <c r="BC124" s="62" t="n"/>
      <c r="BD124" s="62" t="n"/>
      <c r="BE124" s="62" t="n"/>
      <c r="BF124" s="62" t="n"/>
      <c r="BG124" s="62" t="n"/>
      <c r="BH124" s="62" t="n"/>
      <c r="BI124" s="62" t="n"/>
      <c r="BJ124" s="62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  <c r="CA124" s="62" t="n"/>
      <c r="CB124" s="62" t="n"/>
      <c r="CC124" s="62" t="n"/>
      <c r="CD124" s="62" t="n"/>
      <c r="CE124" s="62" t="n"/>
      <c r="CF124" s="62" t="n"/>
      <c r="CG124" s="62" t="n"/>
      <c r="CH124" s="62" t="n"/>
      <c r="CI124" s="62" t="n"/>
      <c r="CX124" s="62" t="n"/>
      <c r="DQ124" s="8" t="n"/>
      <c r="DR124" s="8" t="n"/>
      <c r="DS124" s="8" t="n"/>
      <c r="DT124" s="8" t="n"/>
      <c r="DU124" s="8" t="n"/>
      <c r="DV124" s="8" t="n"/>
      <c r="DW124" s="8" t="n"/>
      <c r="DX124" s="2878">
        <f>(CS124-CZ124)*10^6</f>
        <v/>
      </c>
      <c r="DY124" s="2878">
        <f>(CT124-DC124)*10^6</f>
        <v/>
      </c>
      <c r="DZ124" s="2878">
        <f>(CW124-DD124)*10^6</f>
        <v/>
      </c>
      <c r="EA124" s="8" t="n"/>
      <c r="EB124" s="8" t="n"/>
      <c r="EC124" s="8" t="n"/>
      <c r="ED124" s="8" t="n"/>
      <c r="EE124" s="8" t="n"/>
      <c r="EF124" s="8" t="n"/>
      <c r="EG124" s="8" t="n"/>
      <c r="EH124" s="8" t="n"/>
      <c r="EI124" s="8" t="n"/>
      <c r="EJ124" s="8" t="n"/>
      <c r="EK124" s="8" t="n"/>
      <c r="EL124" s="8" t="n"/>
      <c r="EM124" s="8" t="n"/>
      <c r="EN124" s="8" t="n"/>
      <c r="EO124" s="8" t="n"/>
      <c r="EP124" s="8" t="n"/>
      <c r="EQ124" s="8" t="n"/>
      <c r="ER124" s="8" t="n"/>
      <c r="ES124" s="8" t="n"/>
      <c r="ET124" s="8" t="n"/>
      <c r="EU124" s="8" t="n"/>
      <c r="EV124" s="8" t="n"/>
      <c r="EW124" s="8" t="n"/>
      <c r="EX124" s="8" t="n"/>
      <c r="EY124" s="8" t="n"/>
      <c r="EZ124" s="8" t="n"/>
      <c r="FA124" s="8" t="n"/>
      <c r="FB124" s="8" t="n"/>
      <c r="FC124" s="8" t="n"/>
      <c r="FD124" s="8" t="n"/>
      <c r="FE124" s="8" t="n"/>
      <c r="FF124" s="8" t="n"/>
      <c r="FG124" s="8" t="n"/>
      <c r="FH124" s="8" t="n"/>
      <c r="FI124" s="8" t="n"/>
      <c r="FJ124" s="8" t="n"/>
      <c r="FK124" s="8" t="n"/>
      <c r="FL124" s="8" t="n"/>
      <c r="FM124" s="8" t="n"/>
      <c r="FN124" s="8" t="n"/>
      <c r="FO124" s="8" t="n"/>
      <c r="FP124" s="8" t="n"/>
      <c r="FQ124" s="8" t="n"/>
      <c r="FR124" s="8" t="n"/>
    </row>
    <row r="125">
      <c r="N125" s="37" t="n"/>
      <c r="T125" s="37" t="n"/>
      <c r="U125" s="37" t="n"/>
      <c r="V125" s="37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  <c r="AG125" s="62" t="n"/>
      <c r="AH125" s="62" t="n"/>
      <c r="AI125" s="62" t="n"/>
      <c r="AJ125" s="62" t="n"/>
      <c r="AK125" s="62" t="n"/>
      <c r="AL125" s="62" t="n"/>
      <c r="AM125" s="62" t="n"/>
      <c r="AN125" s="62" t="n"/>
      <c r="AO125" s="62" t="n"/>
      <c r="AP125" s="62" t="n"/>
      <c r="AQ125" s="62" t="n"/>
      <c r="AR125" s="62" t="n"/>
      <c r="AS125" s="62" t="n"/>
      <c r="AT125" s="62" t="n"/>
      <c r="AU125" s="62" t="n"/>
      <c r="AV125" s="62" t="n"/>
      <c r="AW125" s="62" t="n"/>
      <c r="AX125" s="62" t="n"/>
      <c r="AY125" s="62" t="n"/>
      <c r="AZ125" s="62" t="n"/>
      <c r="BA125" s="62" t="n"/>
      <c r="BB125" s="62" t="n"/>
      <c r="BC125" s="62" t="n"/>
      <c r="BD125" s="62" t="n"/>
      <c r="BE125" s="62" t="n"/>
      <c r="BF125" s="62" t="n"/>
      <c r="BG125" s="62" t="n"/>
      <c r="BH125" s="62" t="n"/>
      <c r="BI125" s="62" t="n"/>
      <c r="BJ125" s="62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  <c r="CA125" s="62" t="n"/>
      <c r="CB125" s="62" t="n"/>
      <c r="CC125" s="62" t="n"/>
      <c r="CD125" s="62" t="n"/>
      <c r="CE125" s="62" t="n"/>
      <c r="CF125" s="62" t="n"/>
      <c r="CG125" s="62" t="n"/>
      <c r="CH125" s="62" t="n"/>
      <c r="CI125" s="62" t="n"/>
      <c r="CX125" s="62" t="n"/>
      <c r="DQ125" s="8" t="n"/>
      <c r="DR125" s="8" t="n"/>
      <c r="DS125" s="8" t="n"/>
      <c r="DT125" s="8" t="n"/>
      <c r="DU125" s="8" t="n"/>
      <c r="DV125" s="8" t="n"/>
      <c r="DW125" s="8" t="n"/>
      <c r="DX125" s="2878">
        <f>(CS125-CZ125)*10^6</f>
        <v/>
      </c>
      <c r="DY125" s="2878">
        <f>(CT125-DC125)*10^6</f>
        <v/>
      </c>
      <c r="DZ125" s="2878">
        <f>(CW125-DD125)*10^6</f>
        <v/>
      </c>
      <c r="EA125" s="8" t="n"/>
      <c r="EB125" s="8" t="n"/>
      <c r="EC125" s="8" t="n"/>
      <c r="ED125" s="8" t="n"/>
      <c r="EE125" s="8" t="n"/>
      <c r="EF125" s="8" t="n"/>
      <c r="EG125" s="8" t="n"/>
      <c r="EH125" s="8" t="n"/>
      <c r="EI125" s="8" t="n"/>
      <c r="EJ125" s="8" t="n"/>
      <c r="EK125" s="8" t="n"/>
      <c r="EL125" s="8" t="n"/>
      <c r="EM125" s="8" t="n"/>
      <c r="EN125" s="8" t="n"/>
      <c r="EO125" s="8" t="n"/>
      <c r="EP125" s="8" t="n"/>
      <c r="EQ125" s="8" t="n"/>
      <c r="ER125" s="8" t="n"/>
      <c r="ES125" s="8" t="n"/>
      <c r="ET125" s="8" t="n"/>
      <c r="EU125" s="8" t="n"/>
      <c r="EV125" s="8" t="n"/>
      <c r="EW125" s="8" t="n"/>
      <c r="EX125" s="8" t="n"/>
      <c r="EY125" s="8" t="n"/>
      <c r="EZ125" s="8" t="n"/>
      <c r="FA125" s="8" t="n"/>
      <c r="FB125" s="8" t="n"/>
      <c r="FC125" s="8" t="n"/>
      <c r="FD125" s="8" t="n"/>
      <c r="FE125" s="8" t="n"/>
      <c r="FF125" s="8" t="n"/>
      <c r="FG125" s="8" t="n"/>
      <c r="FH125" s="8" t="n"/>
      <c r="FI125" s="8" t="n"/>
      <c r="FJ125" s="8" t="n"/>
      <c r="FK125" s="8" t="n"/>
      <c r="FL125" s="8" t="n"/>
      <c r="FM125" s="8" t="n"/>
      <c r="FN125" s="8" t="n"/>
      <c r="FO125" s="8" t="n"/>
      <c r="FP125" s="8" t="n"/>
      <c r="FQ125" s="8" t="n"/>
      <c r="FR125" s="8" t="n"/>
    </row>
    <row r="126">
      <c r="N126" s="37" t="n"/>
      <c r="T126" s="37" t="n"/>
      <c r="U126" s="37" t="n"/>
      <c r="V126" s="37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  <c r="AG126" s="62" t="n"/>
      <c r="AH126" s="62" t="n"/>
      <c r="AI126" s="62" t="n"/>
      <c r="AJ126" s="62" t="n"/>
      <c r="AK126" s="62" t="n"/>
      <c r="AL126" s="62" t="n"/>
      <c r="AM126" s="62" t="n"/>
      <c r="AN126" s="62" t="n"/>
      <c r="AO126" s="62" t="n"/>
      <c r="AP126" s="62" t="n"/>
      <c r="AQ126" s="62" t="n"/>
      <c r="AR126" s="62" t="n"/>
      <c r="AS126" s="62" t="n"/>
      <c r="AT126" s="62" t="n"/>
      <c r="AU126" s="62" t="n"/>
      <c r="AV126" s="62" t="n"/>
      <c r="AW126" s="62" t="n"/>
      <c r="AX126" s="62" t="n"/>
      <c r="AY126" s="62" t="n"/>
      <c r="AZ126" s="62" t="n"/>
      <c r="BA126" s="62" t="n"/>
      <c r="BB126" s="62" t="n"/>
      <c r="BC126" s="62" t="n"/>
      <c r="BD126" s="62" t="n"/>
      <c r="BE126" s="62" t="n"/>
      <c r="BF126" s="62" t="n"/>
      <c r="BG126" s="62" t="n"/>
      <c r="BH126" s="62" t="n"/>
      <c r="BI126" s="62" t="n"/>
      <c r="BJ126" s="62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  <c r="CA126" s="62" t="n"/>
      <c r="CB126" s="62" t="n"/>
      <c r="CC126" s="62" t="n"/>
      <c r="CD126" s="62" t="n"/>
      <c r="CE126" s="62" t="n"/>
      <c r="CF126" s="62" t="n"/>
      <c r="CG126" s="62" t="n"/>
      <c r="CH126" s="62" t="n"/>
      <c r="CI126" s="62" t="n"/>
      <c r="CX126" s="62" t="n"/>
      <c r="DQ126" s="8" t="n"/>
      <c r="DR126" s="8" t="n"/>
      <c r="DS126" s="8" t="n"/>
      <c r="DT126" s="8" t="n"/>
      <c r="DU126" s="8" t="n"/>
      <c r="DV126" s="8" t="n"/>
      <c r="DW126" s="8" t="n"/>
      <c r="DX126" s="2878">
        <f>(CS126-CZ126)*10^6</f>
        <v/>
      </c>
      <c r="DY126" s="2878">
        <f>(CT126-DC126)*10^6</f>
        <v/>
      </c>
      <c r="DZ126" s="2878">
        <f>(CW126-DD126)*10^6</f>
        <v/>
      </c>
      <c r="EA126" s="8" t="n"/>
      <c r="EB126" s="8" t="n"/>
      <c r="EC126" s="8" t="n"/>
      <c r="ED126" s="8" t="n"/>
      <c r="EE126" s="8" t="n"/>
      <c r="EF126" s="8" t="n"/>
      <c r="EG126" s="8" t="n"/>
      <c r="EH126" s="8" t="n"/>
      <c r="EI126" s="8" t="n"/>
      <c r="EJ126" s="8" t="n"/>
      <c r="EK126" s="8" t="n"/>
      <c r="EL126" s="8" t="n"/>
      <c r="EM126" s="8" t="n"/>
      <c r="EN126" s="8" t="n"/>
      <c r="EO126" s="8" t="n"/>
      <c r="EP126" s="8" t="n"/>
      <c r="EQ126" s="8" t="n"/>
      <c r="ER126" s="8" t="n"/>
      <c r="ES126" s="8" t="n"/>
      <c r="ET126" s="8" t="n"/>
      <c r="EU126" s="8" t="n"/>
      <c r="EV126" s="8" t="n"/>
      <c r="EW126" s="8" t="n"/>
      <c r="EX126" s="8" t="n"/>
      <c r="EY126" s="8" t="n"/>
      <c r="EZ126" s="8" t="n"/>
      <c r="FA126" s="8" t="n"/>
      <c r="FB126" s="8" t="n"/>
      <c r="FC126" s="8" t="n"/>
      <c r="FD126" s="8" t="n"/>
      <c r="FE126" s="8" t="n"/>
      <c r="FF126" s="8" t="n"/>
      <c r="FG126" s="8" t="n"/>
      <c r="FH126" s="8" t="n"/>
      <c r="FI126" s="8" t="n"/>
      <c r="FJ126" s="8" t="n"/>
      <c r="FK126" s="8" t="n"/>
      <c r="FL126" s="8" t="n"/>
      <c r="FM126" s="8" t="n"/>
      <c r="FN126" s="8" t="n"/>
      <c r="FO126" s="8" t="n"/>
      <c r="FP126" s="8" t="n"/>
      <c r="FQ126" s="8" t="n"/>
      <c r="FR126" s="8" t="n"/>
    </row>
    <row r="127">
      <c r="N127" s="37" t="n"/>
      <c r="T127" s="37" t="n"/>
      <c r="U127" s="37" t="n"/>
      <c r="V127" s="37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  <c r="AG127" s="62" t="n"/>
      <c r="AH127" s="62" t="n"/>
      <c r="AI127" s="62" t="n"/>
      <c r="AJ127" s="62" t="n"/>
      <c r="AK127" s="62" t="n"/>
      <c r="AL127" s="62" t="n"/>
      <c r="AM127" s="62" t="n"/>
      <c r="AN127" s="62" t="n"/>
      <c r="AO127" s="62" t="n"/>
      <c r="AP127" s="62" t="n"/>
      <c r="AQ127" s="62" t="n"/>
      <c r="AR127" s="62" t="n"/>
      <c r="AS127" s="62" t="n"/>
      <c r="AT127" s="62" t="n"/>
      <c r="AU127" s="62" t="n"/>
      <c r="AV127" s="62" t="n"/>
      <c r="AW127" s="62" t="n"/>
      <c r="AX127" s="62" t="n"/>
      <c r="AY127" s="62" t="n"/>
      <c r="AZ127" s="62" t="n"/>
      <c r="BA127" s="62" t="n"/>
      <c r="BB127" s="62" t="n"/>
      <c r="BC127" s="62" t="n"/>
      <c r="BD127" s="62" t="n"/>
      <c r="BE127" s="62" t="n"/>
      <c r="BF127" s="62" t="n"/>
      <c r="BG127" s="62" t="n"/>
      <c r="BH127" s="62" t="n"/>
      <c r="BI127" s="62" t="n"/>
      <c r="BJ127" s="62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  <c r="CA127" s="62" t="n"/>
      <c r="CB127" s="62" t="n"/>
      <c r="CC127" s="62" t="n"/>
      <c r="CD127" s="62" t="n"/>
      <c r="CE127" s="62" t="n"/>
      <c r="CF127" s="62" t="n"/>
      <c r="CG127" s="62" t="n"/>
      <c r="CH127" s="62" t="n"/>
      <c r="CI127" s="62" t="n"/>
      <c r="CX127" s="62" t="n"/>
      <c r="DQ127" s="8" t="n"/>
      <c r="DR127" s="8" t="n"/>
      <c r="DS127" s="8" t="n"/>
      <c r="DT127" s="8" t="n"/>
      <c r="DU127" s="8" t="n"/>
      <c r="DV127" s="8" t="n"/>
      <c r="DW127" s="8" t="n"/>
      <c r="DX127" s="2878">
        <f>(CS127-CZ127)*10^6</f>
        <v/>
      </c>
      <c r="DY127" s="2878">
        <f>(CT127-DC127)*10^6</f>
        <v/>
      </c>
      <c r="DZ127" s="2878">
        <f>(CW127-DD127)*10^6</f>
        <v/>
      </c>
      <c r="EA127" s="8" t="n"/>
      <c r="EB127" s="8" t="n"/>
      <c r="EC127" s="8" t="n"/>
      <c r="ED127" s="8" t="n"/>
      <c r="EE127" s="8" t="n"/>
      <c r="EF127" s="8" t="n"/>
      <c r="EG127" s="8" t="n"/>
      <c r="EH127" s="8" t="n"/>
      <c r="EI127" s="8" t="n"/>
      <c r="EJ127" s="8" t="n"/>
      <c r="EK127" s="8" t="n"/>
      <c r="EL127" s="8" t="n"/>
      <c r="EM127" s="8" t="n"/>
      <c r="EN127" s="8" t="n"/>
      <c r="EO127" s="8" t="n"/>
      <c r="EP127" s="8" t="n"/>
      <c r="EQ127" s="8" t="n"/>
      <c r="ER127" s="8" t="n"/>
      <c r="ES127" s="8" t="n"/>
      <c r="ET127" s="8" t="n"/>
      <c r="EU127" s="8" t="n"/>
      <c r="EV127" s="8" t="n"/>
      <c r="EW127" s="8" t="n"/>
      <c r="EX127" s="8" t="n"/>
      <c r="EY127" s="8" t="n"/>
      <c r="EZ127" s="8" t="n"/>
      <c r="FA127" s="8" t="n"/>
      <c r="FB127" s="8" t="n"/>
      <c r="FC127" s="8" t="n"/>
      <c r="FD127" s="8" t="n"/>
      <c r="FE127" s="8" t="n"/>
      <c r="FF127" s="8" t="n"/>
      <c r="FG127" s="8" t="n"/>
      <c r="FH127" s="8" t="n"/>
      <c r="FI127" s="8" t="n"/>
      <c r="FJ127" s="8" t="n"/>
      <c r="FK127" s="8" t="n"/>
      <c r="FL127" s="8" t="n"/>
      <c r="FM127" s="8" t="n"/>
      <c r="FN127" s="8" t="n"/>
      <c r="FO127" s="8" t="n"/>
      <c r="FP127" s="8" t="n"/>
      <c r="FQ127" s="8" t="n"/>
      <c r="FR127" s="8" t="n"/>
    </row>
    <row r="128">
      <c r="N128" s="37" t="n"/>
      <c r="T128" s="37" t="n"/>
      <c r="U128" s="37" t="n"/>
      <c r="V128" s="37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  <c r="AG128" s="62" t="n"/>
      <c r="AH128" s="62" t="n"/>
      <c r="AI128" s="62" t="n"/>
      <c r="AJ128" s="62" t="n"/>
      <c r="AK128" s="62" t="n"/>
      <c r="AL128" s="62" t="n"/>
      <c r="AM128" s="62" t="n"/>
      <c r="AN128" s="62" t="n"/>
      <c r="AO128" s="62" t="n"/>
      <c r="AP128" s="62" t="n"/>
      <c r="AQ128" s="62" t="n"/>
      <c r="AR128" s="62" t="n"/>
      <c r="AS128" s="62" t="n"/>
      <c r="AT128" s="62" t="n"/>
      <c r="AU128" s="62" t="n"/>
      <c r="AV128" s="62" t="n"/>
      <c r="AW128" s="62" t="n"/>
      <c r="AX128" s="62" t="n"/>
      <c r="AY128" s="62" t="n"/>
      <c r="AZ128" s="62" t="n"/>
      <c r="BA128" s="62" t="n"/>
      <c r="BB128" s="62" t="n"/>
      <c r="BC128" s="62" t="n"/>
      <c r="BD128" s="62" t="n"/>
      <c r="BE128" s="62" t="n"/>
      <c r="BF128" s="62" t="n"/>
      <c r="BG128" s="62" t="n"/>
      <c r="BH128" s="62" t="n"/>
      <c r="BI128" s="62" t="n"/>
      <c r="BJ128" s="62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  <c r="CA128" s="62" t="n"/>
      <c r="CB128" s="62" t="n"/>
      <c r="CC128" s="62" t="n"/>
      <c r="CD128" s="62" t="n"/>
      <c r="CE128" s="62" t="n"/>
      <c r="CF128" s="62" t="n"/>
      <c r="CG128" s="62" t="n"/>
      <c r="CH128" s="62" t="n"/>
      <c r="CI128" s="62" t="n"/>
      <c r="CX128" s="62" t="n"/>
      <c r="DQ128" s="8" t="n"/>
      <c r="DR128" s="8" t="n"/>
      <c r="DS128" s="8" t="n"/>
      <c r="DT128" s="8" t="n"/>
      <c r="DU128" s="8" t="n"/>
      <c r="DV128" s="8" t="n"/>
      <c r="DW128" s="8" t="n"/>
      <c r="DX128" s="2878">
        <f>(CS128-CZ128)*10^6</f>
        <v/>
      </c>
      <c r="DY128" s="2878">
        <f>(CT128-DC128)*10^6</f>
        <v/>
      </c>
      <c r="DZ128" s="2878">
        <f>(CW128-DD128)*10^6</f>
        <v/>
      </c>
      <c r="EA128" s="8" t="n"/>
      <c r="EB128" s="8" t="n"/>
      <c r="EC128" s="8" t="n"/>
      <c r="ED128" s="8" t="n"/>
      <c r="EE128" s="8" t="n"/>
      <c r="EF128" s="8" t="n"/>
      <c r="EG128" s="8" t="n"/>
      <c r="EH128" s="8" t="n"/>
      <c r="EI128" s="8" t="n"/>
      <c r="EJ128" s="8" t="n"/>
      <c r="EK128" s="8" t="n"/>
      <c r="EL128" s="8" t="n"/>
      <c r="EM128" s="8" t="n"/>
      <c r="EN128" s="8" t="n"/>
      <c r="EO128" s="8" t="n"/>
      <c r="EP128" s="8" t="n"/>
      <c r="EQ128" s="8" t="n"/>
      <c r="ER128" s="8" t="n"/>
      <c r="ES128" s="8" t="n"/>
      <c r="ET128" s="8" t="n"/>
      <c r="EU128" s="8" t="n"/>
      <c r="EV128" s="8" t="n"/>
      <c r="EW128" s="8" t="n"/>
      <c r="EX128" s="8" t="n"/>
      <c r="EY128" s="8" t="n"/>
      <c r="EZ128" s="8" t="n"/>
      <c r="FA128" s="8" t="n"/>
      <c r="FB128" s="8" t="n"/>
      <c r="FC128" s="8" t="n"/>
      <c r="FD128" s="8" t="n"/>
      <c r="FE128" s="8" t="n"/>
      <c r="FF128" s="8" t="n"/>
      <c r="FG128" s="8" t="n"/>
      <c r="FH128" s="8" t="n"/>
      <c r="FI128" s="8" t="n"/>
      <c r="FJ128" s="8" t="n"/>
      <c r="FK128" s="8" t="n"/>
      <c r="FL128" s="8" t="n"/>
      <c r="FM128" s="8" t="n"/>
      <c r="FN128" s="8" t="n"/>
      <c r="FO128" s="8" t="n"/>
      <c r="FP128" s="8" t="n"/>
      <c r="FQ128" s="8" t="n"/>
      <c r="FR128" s="8" t="n"/>
    </row>
    <row r="129">
      <c r="N129" s="37" t="n"/>
      <c r="T129" s="37" t="n"/>
      <c r="U129" s="37" t="n"/>
      <c r="V129" s="37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  <c r="AG129" s="62" t="n"/>
      <c r="AH129" s="62" t="n"/>
      <c r="AI129" s="62" t="n"/>
      <c r="AJ129" s="62" t="n"/>
      <c r="AK129" s="62" t="n"/>
      <c r="AL129" s="62" t="n"/>
      <c r="AM129" s="62" t="n"/>
      <c r="AN129" s="62" t="n"/>
      <c r="AO129" s="62" t="n"/>
      <c r="AP129" s="62" t="n"/>
      <c r="AQ129" s="62" t="n"/>
      <c r="AR129" s="62" t="n"/>
      <c r="AS129" s="62" t="n"/>
      <c r="AT129" s="62" t="n"/>
      <c r="AU129" s="62" t="n"/>
      <c r="AV129" s="62" t="n"/>
      <c r="AW129" s="62" t="n"/>
      <c r="AX129" s="62" t="n"/>
      <c r="AY129" s="62" t="n"/>
      <c r="AZ129" s="62" t="n"/>
      <c r="BA129" s="62" t="n"/>
      <c r="BB129" s="62" t="n"/>
      <c r="BC129" s="62" t="n"/>
      <c r="BD129" s="62" t="n"/>
      <c r="BE129" s="62" t="n"/>
      <c r="BF129" s="62" t="n"/>
      <c r="BG129" s="62" t="n"/>
      <c r="BH129" s="62" t="n"/>
      <c r="BI129" s="62" t="n"/>
      <c r="BJ129" s="62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  <c r="CA129" s="62" t="n"/>
      <c r="CB129" s="62" t="n"/>
      <c r="CC129" s="62" t="n"/>
      <c r="CD129" s="62" t="n"/>
      <c r="CE129" s="62" t="n"/>
      <c r="CF129" s="62" t="n"/>
      <c r="CG129" s="62" t="n"/>
      <c r="CH129" s="62" t="n"/>
      <c r="CI129" s="62" t="n"/>
      <c r="CX129" s="62" t="n"/>
      <c r="DQ129" s="8" t="n"/>
      <c r="DR129" s="8" t="n"/>
      <c r="DS129" s="8" t="n"/>
      <c r="DT129" s="8" t="n"/>
      <c r="DU129" s="8" t="n"/>
      <c r="DV129" s="8" t="n"/>
      <c r="DW129" s="8" t="n"/>
      <c r="DX129" s="2878">
        <f>(CS129-CZ129)*10^6</f>
        <v/>
      </c>
      <c r="DY129" s="2878">
        <f>(CT129-DC129)*10^6</f>
        <v/>
      </c>
      <c r="DZ129" s="2878">
        <f>(CW129-DD129)*10^6</f>
        <v/>
      </c>
      <c r="EA129" s="8" t="n"/>
      <c r="EB129" s="8" t="n"/>
      <c r="EC129" s="8" t="n"/>
      <c r="ED129" s="8" t="n"/>
      <c r="EE129" s="8" t="n"/>
      <c r="EF129" s="8" t="n"/>
      <c r="EG129" s="8" t="n"/>
      <c r="EH129" s="8" t="n"/>
      <c r="EI129" s="8" t="n"/>
      <c r="EJ129" s="8" t="n"/>
      <c r="EK129" s="8" t="n"/>
      <c r="EL129" s="8" t="n"/>
      <c r="EM129" s="8" t="n"/>
      <c r="EN129" s="8" t="n"/>
      <c r="EO129" s="8" t="n"/>
      <c r="EP129" s="8" t="n"/>
      <c r="EQ129" s="8" t="n"/>
      <c r="ER129" s="8" t="n"/>
      <c r="ES129" s="8" t="n"/>
      <c r="ET129" s="8" t="n"/>
      <c r="EU129" s="8" t="n"/>
      <c r="EV129" s="8" t="n"/>
      <c r="EW129" s="8" t="n"/>
      <c r="EX129" s="8" t="n"/>
      <c r="EY129" s="8" t="n"/>
      <c r="EZ129" s="8" t="n"/>
      <c r="FA129" s="8" t="n"/>
      <c r="FB129" s="8" t="n"/>
      <c r="FC129" s="8" t="n"/>
      <c r="FD129" s="8" t="n"/>
      <c r="FE129" s="8" t="n"/>
      <c r="FF129" s="8" t="n"/>
      <c r="FG129" s="8" t="n"/>
      <c r="FH129" s="8" t="n"/>
      <c r="FI129" s="8" t="n"/>
      <c r="FJ129" s="8" t="n"/>
      <c r="FK129" s="8" t="n"/>
      <c r="FL129" s="8" t="n"/>
      <c r="FM129" s="8" t="n"/>
      <c r="FN129" s="8" t="n"/>
      <c r="FO129" s="8" t="n"/>
      <c r="FP129" s="8" t="n"/>
      <c r="FQ129" s="8" t="n"/>
      <c r="FR129" s="8" t="n"/>
    </row>
    <row r="130">
      <c r="N130" s="37" t="n"/>
      <c r="T130" s="37" t="n"/>
      <c r="U130" s="37" t="n"/>
      <c r="V130" s="37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  <c r="AG130" s="62" t="n"/>
      <c r="AH130" s="62" t="n"/>
      <c r="AI130" s="62" t="n"/>
      <c r="AJ130" s="62" t="n"/>
      <c r="AK130" s="62" t="n"/>
      <c r="AL130" s="62" t="n"/>
      <c r="AM130" s="62" t="n"/>
      <c r="AN130" s="62" t="n"/>
      <c r="AO130" s="62" t="n"/>
      <c r="AP130" s="62" t="n"/>
      <c r="AQ130" s="62" t="n"/>
      <c r="AR130" s="62" t="n"/>
      <c r="AS130" s="62" t="n"/>
      <c r="AT130" s="62" t="n"/>
      <c r="AU130" s="62" t="n"/>
      <c r="AV130" s="62" t="n"/>
      <c r="AW130" s="62" t="n"/>
      <c r="AX130" s="62" t="n"/>
      <c r="AY130" s="62" t="n"/>
      <c r="AZ130" s="62" t="n"/>
      <c r="BA130" s="62" t="n"/>
      <c r="BB130" s="62" t="n"/>
      <c r="BC130" s="62" t="n"/>
      <c r="BD130" s="62" t="n"/>
      <c r="BE130" s="62" t="n"/>
      <c r="BF130" s="62" t="n"/>
      <c r="BG130" s="62" t="n"/>
      <c r="BH130" s="62" t="n"/>
      <c r="BI130" s="62" t="n"/>
      <c r="BJ130" s="62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  <c r="CA130" s="62" t="n"/>
      <c r="CB130" s="62" t="n"/>
      <c r="CC130" s="62" t="n"/>
      <c r="CD130" s="62" t="n"/>
      <c r="CE130" s="62" t="n"/>
      <c r="CF130" s="62" t="n"/>
      <c r="CG130" s="62" t="n"/>
      <c r="CH130" s="62" t="n"/>
      <c r="CI130" s="62" t="n"/>
      <c r="CX130" s="62" t="n"/>
      <c r="DQ130" s="8" t="n"/>
      <c r="DR130" s="8" t="n"/>
      <c r="DS130" s="8" t="n"/>
      <c r="DT130" s="8" t="n"/>
      <c r="DU130" s="8" t="n"/>
      <c r="DV130" s="8" t="n"/>
      <c r="DW130" s="8" t="n"/>
      <c r="DX130" s="2878">
        <f>(CS130-CZ130)*10^6</f>
        <v/>
      </c>
      <c r="DY130" s="2878">
        <f>(CT130-DC130)*10^6</f>
        <v/>
      </c>
      <c r="DZ130" s="2878">
        <f>(CW130-DD130)*10^6</f>
        <v/>
      </c>
      <c r="EA130" s="8" t="n"/>
      <c r="EB130" s="8" t="n"/>
      <c r="EC130" s="8" t="n"/>
      <c r="ED130" s="8" t="n"/>
      <c r="EE130" s="8" t="n"/>
      <c r="EF130" s="8" t="n"/>
      <c r="EG130" s="8" t="n"/>
      <c r="EH130" s="8" t="n"/>
      <c r="EI130" s="8" t="n"/>
      <c r="EJ130" s="8" t="n"/>
      <c r="EK130" s="8" t="n"/>
      <c r="EL130" s="8" t="n"/>
      <c r="EM130" s="8" t="n"/>
      <c r="EN130" s="8" t="n"/>
      <c r="EO130" s="8" t="n"/>
      <c r="EP130" s="8" t="n"/>
      <c r="EQ130" s="8" t="n"/>
      <c r="ER130" s="8" t="n"/>
      <c r="ES130" s="8" t="n"/>
      <c r="ET130" s="8" t="n"/>
      <c r="EU130" s="8" t="n"/>
      <c r="EV130" s="8" t="n"/>
      <c r="EW130" s="8" t="n"/>
      <c r="EX130" s="8" t="n"/>
      <c r="EY130" s="8" t="n"/>
      <c r="EZ130" s="8" t="n"/>
      <c r="FA130" s="8" t="n"/>
      <c r="FB130" s="8" t="n"/>
      <c r="FC130" s="8" t="n"/>
      <c r="FD130" s="8" t="n"/>
      <c r="FE130" s="8" t="n"/>
      <c r="FF130" s="8" t="n"/>
      <c r="FG130" s="8" t="n"/>
      <c r="FH130" s="8" t="n"/>
      <c r="FI130" s="8" t="n"/>
      <c r="FJ130" s="8" t="n"/>
      <c r="FK130" s="8" t="n"/>
      <c r="FL130" s="8" t="n"/>
      <c r="FM130" s="8" t="n"/>
      <c r="FN130" s="8" t="n"/>
      <c r="FO130" s="8" t="n"/>
      <c r="FP130" s="8" t="n"/>
      <c r="FQ130" s="8" t="n"/>
      <c r="FR130" s="8" t="n"/>
    </row>
    <row r="131">
      <c r="N131" s="37" t="n"/>
      <c r="T131" s="37" t="n"/>
      <c r="U131" s="37" t="n"/>
      <c r="V131" s="37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  <c r="AG131" s="62" t="n"/>
      <c r="AH131" s="62" t="n"/>
      <c r="AI131" s="62" t="n"/>
      <c r="AJ131" s="62" t="n"/>
      <c r="AK131" s="62" t="n"/>
      <c r="AL131" s="62" t="n"/>
      <c r="AM131" s="62" t="n"/>
      <c r="AN131" s="62" t="n"/>
      <c r="AO131" s="62" t="n"/>
      <c r="AP131" s="62" t="n"/>
      <c r="AQ131" s="62" t="n"/>
      <c r="AR131" s="62" t="n"/>
      <c r="AS131" s="62" t="n"/>
      <c r="AT131" s="62" t="n"/>
      <c r="AU131" s="62" t="n"/>
      <c r="AV131" s="62" t="n"/>
      <c r="AW131" s="62" t="n"/>
      <c r="AX131" s="62" t="n"/>
      <c r="AY131" s="62" t="n"/>
      <c r="AZ131" s="62" t="n"/>
      <c r="BA131" s="62" t="n"/>
      <c r="BB131" s="62" t="n"/>
      <c r="BC131" s="62" t="n"/>
      <c r="BD131" s="62" t="n"/>
      <c r="BE131" s="62" t="n"/>
      <c r="BF131" s="62" t="n"/>
      <c r="BG131" s="62" t="n"/>
      <c r="BH131" s="62" t="n"/>
      <c r="BI131" s="62" t="n"/>
      <c r="BJ131" s="62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  <c r="CA131" s="62" t="n"/>
      <c r="CB131" s="62" t="n"/>
      <c r="CC131" s="62" t="n"/>
      <c r="CD131" s="62" t="n"/>
      <c r="CE131" s="62" t="n"/>
      <c r="CF131" s="62" t="n"/>
      <c r="CG131" s="62" t="n"/>
      <c r="CH131" s="62" t="n"/>
      <c r="CI131" s="62" t="n"/>
      <c r="CX131" s="62" t="n"/>
      <c r="DQ131" s="8" t="n"/>
      <c r="DR131" s="8" t="n"/>
      <c r="DS131" s="8" t="n"/>
      <c r="DT131" s="8" t="n"/>
      <c r="DU131" s="8" t="n"/>
      <c r="DV131" s="8" t="n"/>
      <c r="DW131" s="8" t="n"/>
      <c r="DX131" s="2878">
        <f>(CS131-CZ131)*10^6</f>
        <v/>
      </c>
      <c r="DY131" s="2878">
        <f>(CT131-DC131)*10^6</f>
        <v/>
      </c>
      <c r="DZ131" s="2878">
        <f>(CW131-DD131)*10^6</f>
        <v/>
      </c>
      <c r="EA131" s="8" t="n"/>
      <c r="EB131" s="8" t="n"/>
      <c r="EC131" s="8" t="n"/>
      <c r="ED131" s="8" t="n"/>
      <c r="EE131" s="8" t="n"/>
      <c r="EF131" s="8" t="n"/>
      <c r="EG131" s="8" t="n"/>
      <c r="EH131" s="8" t="n"/>
      <c r="EI131" s="8" t="n"/>
      <c r="EJ131" s="8" t="n"/>
      <c r="EK131" s="8" t="n"/>
      <c r="EL131" s="8" t="n"/>
      <c r="EM131" s="8" t="n"/>
      <c r="EN131" s="8" t="n"/>
      <c r="EO131" s="8" t="n"/>
      <c r="EP131" s="8" t="n"/>
      <c r="EQ131" s="8" t="n"/>
      <c r="ER131" s="8" t="n"/>
      <c r="ES131" s="8" t="n"/>
      <c r="ET131" s="8" t="n"/>
      <c r="EU131" s="8" t="n"/>
      <c r="EV131" s="8" t="n"/>
      <c r="EW131" s="8" t="n"/>
      <c r="EX131" s="8" t="n"/>
      <c r="EY131" s="8" t="n"/>
      <c r="EZ131" s="8" t="n"/>
      <c r="FA131" s="8" t="n"/>
      <c r="FB131" s="8" t="n"/>
      <c r="FC131" s="8" t="n"/>
      <c r="FD131" s="8" t="n"/>
      <c r="FE131" s="8" t="n"/>
      <c r="FF131" s="8" t="n"/>
      <c r="FG131" s="8" t="n"/>
      <c r="FH131" s="8" t="n"/>
      <c r="FI131" s="8" t="n"/>
      <c r="FJ131" s="8" t="n"/>
      <c r="FK131" s="8" t="n"/>
      <c r="FL131" s="8" t="n"/>
      <c r="FM131" s="8" t="n"/>
      <c r="FN131" s="8" t="n"/>
      <c r="FO131" s="8" t="n"/>
      <c r="FP131" s="8" t="n"/>
      <c r="FQ131" s="8" t="n"/>
      <c r="FR131" s="8" t="n"/>
    </row>
    <row r="132">
      <c r="N132" s="37" t="n"/>
      <c r="T132" s="37" t="n"/>
      <c r="U132" s="37" t="n"/>
      <c r="V132" s="37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  <c r="AG132" s="62" t="n"/>
      <c r="AH132" s="62" t="n"/>
      <c r="AI132" s="62" t="n"/>
      <c r="AJ132" s="62" t="n"/>
      <c r="AK132" s="62" t="n"/>
      <c r="AL132" s="62" t="n"/>
      <c r="AM132" s="62" t="n"/>
      <c r="AN132" s="62" t="n"/>
      <c r="AO132" s="62" t="n"/>
      <c r="AP132" s="62" t="n"/>
      <c r="AQ132" s="62" t="n"/>
      <c r="AR132" s="62" t="n"/>
      <c r="AS132" s="62" t="n"/>
      <c r="AT132" s="62" t="n"/>
      <c r="AU132" s="62" t="n"/>
      <c r="AV132" s="62" t="n"/>
      <c r="AW132" s="62" t="n"/>
      <c r="AX132" s="62" t="n"/>
      <c r="AY132" s="62" t="n"/>
      <c r="AZ132" s="62" t="n"/>
      <c r="BA132" s="62" t="n"/>
      <c r="BB132" s="62" t="n"/>
      <c r="BC132" s="62" t="n"/>
      <c r="BD132" s="62" t="n"/>
      <c r="BE132" s="62" t="n"/>
      <c r="BF132" s="62" t="n"/>
      <c r="BG132" s="62" t="n"/>
      <c r="BH132" s="62" t="n"/>
      <c r="BI132" s="62" t="n"/>
      <c r="BJ132" s="62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  <c r="CA132" s="62" t="n"/>
      <c r="CB132" s="62" t="n"/>
      <c r="CC132" s="62" t="n"/>
      <c r="CD132" s="62" t="n"/>
      <c r="CE132" s="62" t="n"/>
      <c r="CF132" s="62" t="n"/>
      <c r="CG132" s="62" t="n"/>
      <c r="CH132" s="62" t="n"/>
      <c r="CI132" s="62" t="n"/>
      <c r="CX132" s="62" t="n"/>
      <c r="DQ132" s="8" t="n"/>
      <c r="DR132" s="8" t="n"/>
      <c r="DS132" s="8" t="n"/>
      <c r="DT132" s="8" t="n"/>
      <c r="DU132" s="8" t="n"/>
      <c r="DV132" s="8" t="n"/>
      <c r="DW132" s="8" t="n"/>
      <c r="DX132" s="2878">
        <f>(CS132-CZ132)*10^6</f>
        <v/>
      </c>
      <c r="DY132" s="2878">
        <f>(CT132-DC132)*10^6</f>
        <v/>
      </c>
      <c r="DZ132" s="2878">
        <f>(CW132-DD132)*10^6</f>
        <v/>
      </c>
      <c r="EA132" s="8" t="n"/>
      <c r="EB132" s="8" t="n"/>
      <c r="EC132" s="8" t="n"/>
      <c r="ED132" s="8" t="n"/>
      <c r="EE132" s="8" t="n"/>
      <c r="EF132" s="8" t="n"/>
      <c r="EG132" s="8" t="n"/>
      <c r="EH132" s="8" t="n"/>
      <c r="EI132" s="8" t="n"/>
      <c r="EJ132" s="8" t="n"/>
      <c r="EK132" s="8" t="n"/>
      <c r="EL132" s="8" t="n"/>
      <c r="EM132" s="8" t="n"/>
      <c r="EN132" s="8" t="n"/>
      <c r="EO132" s="8" t="n"/>
      <c r="EP132" s="8" t="n"/>
      <c r="EQ132" s="8" t="n"/>
      <c r="ER132" s="8" t="n"/>
      <c r="ES132" s="8" t="n"/>
      <c r="ET132" s="8" t="n"/>
      <c r="EU132" s="8" t="n"/>
      <c r="EV132" s="8" t="n"/>
      <c r="EW132" s="8" t="n"/>
      <c r="EX132" s="8" t="n"/>
      <c r="EY132" s="8" t="n"/>
      <c r="EZ132" s="8" t="n"/>
      <c r="FA132" s="8" t="n"/>
      <c r="FB132" s="8" t="n"/>
      <c r="FC132" s="8" t="n"/>
      <c r="FD132" s="8" t="n"/>
      <c r="FE132" s="8" t="n"/>
      <c r="FF132" s="8" t="n"/>
      <c r="FG132" s="8" t="n"/>
      <c r="FH132" s="8" t="n"/>
      <c r="FI132" s="8" t="n"/>
      <c r="FJ132" s="8" t="n"/>
      <c r="FK132" s="8" t="n"/>
      <c r="FL132" s="8" t="n"/>
      <c r="FM132" s="8" t="n"/>
      <c r="FN132" s="8" t="n"/>
      <c r="FO132" s="8" t="n"/>
      <c r="FP132" s="8" t="n"/>
      <c r="FQ132" s="8" t="n"/>
      <c r="FR132" s="8" t="n"/>
    </row>
    <row r="133">
      <c r="N133" s="37" t="n"/>
      <c r="T133" s="37" t="n"/>
      <c r="U133" s="37" t="n"/>
      <c r="V133" s="37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  <c r="AG133" s="62" t="n"/>
      <c r="AH133" s="62" t="n"/>
      <c r="AI133" s="62" t="n"/>
      <c r="AJ133" s="62" t="n"/>
      <c r="AK133" s="62" t="n"/>
      <c r="AL133" s="62" t="n"/>
      <c r="AM133" s="62" t="n"/>
      <c r="AN133" s="62" t="n"/>
      <c r="AO133" s="62" t="n"/>
      <c r="AP133" s="62" t="n"/>
      <c r="AQ133" s="62" t="n"/>
      <c r="AR133" s="62" t="n"/>
      <c r="AS133" s="62" t="n"/>
      <c r="AT133" s="62" t="n"/>
      <c r="AU133" s="62" t="n"/>
      <c r="AV133" s="62" t="n"/>
      <c r="AW133" s="62" t="n"/>
      <c r="AX133" s="62" t="n"/>
      <c r="AY133" s="62" t="n"/>
      <c r="AZ133" s="62" t="n"/>
      <c r="BA133" s="62" t="n"/>
      <c r="BB133" s="62" t="n"/>
      <c r="BC133" s="62" t="n"/>
      <c r="BD133" s="62" t="n"/>
      <c r="BE133" s="62" t="n"/>
      <c r="BF133" s="62" t="n"/>
      <c r="BG133" s="62" t="n"/>
      <c r="BH133" s="62" t="n"/>
      <c r="BI133" s="62" t="n"/>
      <c r="BJ133" s="62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  <c r="CA133" s="62" t="n"/>
      <c r="CB133" s="62" t="n"/>
      <c r="CC133" s="62" t="n"/>
      <c r="CD133" s="62" t="n"/>
      <c r="CE133" s="62" t="n"/>
      <c r="CF133" s="62" t="n"/>
      <c r="CG133" s="62" t="n"/>
      <c r="CH133" s="62" t="n"/>
      <c r="CI133" s="62" t="n"/>
      <c r="CX133" s="62" t="n"/>
      <c r="DQ133" s="8" t="n"/>
      <c r="DR133" s="8" t="n"/>
      <c r="DS133" s="8" t="n"/>
      <c r="DT133" s="8" t="n"/>
      <c r="DU133" s="8" t="n"/>
      <c r="DV133" s="8" t="n"/>
      <c r="DW133" s="8" t="n"/>
      <c r="DX133" s="2878">
        <f>(CS133-CZ133)*10^6</f>
        <v/>
      </c>
      <c r="DY133" s="2878">
        <f>(CT133-DC133)*10^6</f>
        <v/>
      </c>
      <c r="DZ133" s="2878">
        <f>(CW133-DD133)*10^6</f>
        <v/>
      </c>
      <c r="EA133" s="8" t="n"/>
      <c r="EB133" s="8" t="n"/>
      <c r="EC133" s="8" t="n"/>
      <c r="ED133" s="8" t="n"/>
      <c r="EE133" s="8" t="n"/>
      <c r="EF133" s="8" t="n"/>
      <c r="EG133" s="8" t="n"/>
      <c r="EH133" s="8" t="n"/>
      <c r="EI133" s="8" t="n"/>
      <c r="EJ133" s="8" t="n"/>
      <c r="EK133" s="8" t="n"/>
      <c r="EL133" s="8" t="n"/>
      <c r="EM133" s="8" t="n"/>
      <c r="EN133" s="8" t="n"/>
      <c r="EO133" s="8" t="n"/>
      <c r="EP133" s="8" t="n"/>
      <c r="EQ133" s="8" t="n"/>
      <c r="ER133" s="8" t="n"/>
      <c r="ES133" s="8" t="n"/>
      <c r="ET133" s="8" t="n"/>
      <c r="EU133" s="8" t="n"/>
      <c r="EV133" s="8" t="n"/>
      <c r="EW133" s="8" t="n"/>
      <c r="EX133" s="8" t="n"/>
      <c r="EY133" s="8" t="n"/>
      <c r="EZ133" s="8" t="n"/>
      <c r="FA133" s="8" t="n"/>
      <c r="FB133" s="8" t="n"/>
      <c r="FC133" s="8" t="n"/>
      <c r="FD133" s="8" t="n"/>
      <c r="FE133" s="8" t="n"/>
      <c r="FF133" s="8" t="n"/>
      <c r="FG133" s="8" t="n"/>
      <c r="FH133" s="8" t="n"/>
      <c r="FI133" s="8" t="n"/>
      <c r="FJ133" s="8" t="n"/>
      <c r="FK133" s="8" t="n"/>
      <c r="FL133" s="8" t="n"/>
      <c r="FM133" s="8" t="n"/>
      <c r="FN133" s="8" t="n"/>
      <c r="FO133" s="8" t="n"/>
      <c r="FP133" s="8" t="n"/>
      <c r="FQ133" s="8" t="n"/>
      <c r="FR133" s="8" t="n"/>
    </row>
    <row r="134">
      <c r="N134" s="37" t="n"/>
      <c r="T134" s="37" t="n"/>
      <c r="U134" s="37" t="n"/>
      <c r="V134" s="37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  <c r="AG134" s="62" t="n"/>
      <c r="AH134" s="62" t="n"/>
      <c r="AI134" s="62" t="n"/>
      <c r="AJ134" s="62" t="n"/>
      <c r="AK134" s="62" t="n"/>
      <c r="AL134" s="62" t="n"/>
      <c r="AM134" s="62" t="n"/>
      <c r="AN134" s="62" t="n"/>
      <c r="AO134" s="62" t="n"/>
      <c r="AP134" s="62" t="n"/>
      <c r="AQ134" s="62" t="n"/>
      <c r="AR134" s="62" t="n"/>
      <c r="AS134" s="62" t="n"/>
      <c r="AT134" s="62" t="n"/>
      <c r="AU134" s="62" t="n"/>
      <c r="AV134" s="62" t="n"/>
      <c r="AW134" s="62" t="n"/>
      <c r="AX134" s="62" t="n"/>
      <c r="AY134" s="62" t="n"/>
      <c r="AZ134" s="62" t="n"/>
      <c r="BA134" s="62" t="n"/>
      <c r="BB134" s="62" t="n"/>
      <c r="BC134" s="62" t="n"/>
      <c r="BD134" s="62" t="n"/>
      <c r="BE134" s="62" t="n"/>
      <c r="BF134" s="62" t="n"/>
      <c r="BG134" s="62" t="n"/>
      <c r="BH134" s="62" t="n"/>
      <c r="BI134" s="62" t="n"/>
      <c r="BJ134" s="62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  <c r="CA134" s="62" t="n"/>
      <c r="CB134" s="62" t="n"/>
      <c r="CC134" s="62" t="n"/>
      <c r="CD134" s="62" t="n"/>
      <c r="CE134" s="62" t="n"/>
      <c r="CF134" s="62" t="n"/>
      <c r="CG134" s="62" t="n"/>
      <c r="CH134" s="62" t="n"/>
      <c r="CI134" s="62" t="n"/>
      <c r="CX134" s="62" t="n"/>
      <c r="DQ134" s="8" t="n"/>
      <c r="DR134" s="8" t="n"/>
      <c r="DS134" s="8" t="n"/>
      <c r="DT134" s="8" t="n"/>
      <c r="DU134" s="8" t="n"/>
      <c r="DV134" s="8" t="n"/>
      <c r="DW134" s="8" t="n"/>
      <c r="DX134" s="2878">
        <f>(CS134-CZ134)*10^6</f>
        <v/>
      </c>
      <c r="DY134" s="2878">
        <f>(CT134-DC134)*10^6</f>
        <v/>
      </c>
      <c r="DZ134" s="2878">
        <f>(CW134-DD134)*10^6</f>
        <v/>
      </c>
      <c r="EA134" s="8" t="n"/>
      <c r="EB134" s="8" t="n"/>
      <c r="EC134" s="8" t="n"/>
      <c r="ED134" s="8" t="n"/>
      <c r="EE134" s="8" t="n"/>
      <c r="EF134" s="8" t="n"/>
      <c r="EG134" s="8" t="n"/>
      <c r="EH134" s="8" t="n"/>
      <c r="EI134" s="8" t="n"/>
      <c r="EJ134" s="8" t="n"/>
      <c r="EK134" s="8" t="n"/>
      <c r="EL134" s="8" t="n"/>
      <c r="EM134" s="8" t="n"/>
      <c r="EN134" s="8" t="n"/>
      <c r="EO134" s="8" t="n"/>
      <c r="EP134" s="8" t="n"/>
      <c r="EQ134" s="8" t="n"/>
      <c r="ER134" s="8" t="n"/>
      <c r="ES134" s="8" t="n"/>
      <c r="ET134" s="8" t="n"/>
      <c r="EU134" s="8" t="n"/>
      <c r="EV134" s="8" t="n"/>
      <c r="EW134" s="8" t="n"/>
      <c r="EX134" s="8" t="n"/>
      <c r="EY134" s="8" t="n"/>
      <c r="EZ134" s="8" t="n"/>
      <c r="FA134" s="8" t="n"/>
      <c r="FB134" s="8" t="n"/>
      <c r="FC134" s="8" t="n"/>
      <c r="FD134" s="8" t="n"/>
      <c r="FE134" s="8" t="n"/>
      <c r="FF134" s="8" t="n"/>
      <c r="FG134" s="8" t="n"/>
      <c r="FH134" s="8" t="n"/>
      <c r="FI134" s="8" t="n"/>
      <c r="FJ134" s="8" t="n"/>
      <c r="FK134" s="8" t="n"/>
      <c r="FL134" s="8" t="n"/>
      <c r="FM134" s="8" t="n"/>
      <c r="FN134" s="8" t="n"/>
      <c r="FO134" s="8" t="n"/>
      <c r="FP134" s="8" t="n"/>
      <c r="FQ134" s="8" t="n"/>
      <c r="FR134" s="8" t="n"/>
    </row>
    <row r="135">
      <c r="N135" s="37" t="n"/>
      <c r="T135" s="37" t="n"/>
      <c r="U135" s="37" t="n"/>
      <c r="V135" s="37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  <c r="AG135" s="62" t="n"/>
      <c r="AH135" s="62" t="n"/>
      <c r="AI135" s="62" t="n"/>
      <c r="AJ135" s="62" t="n"/>
      <c r="AK135" s="62" t="n"/>
      <c r="AL135" s="62" t="n"/>
      <c r="AM135" s="62" t="n"/>
      <c r="AN135" s="62" t="n"/>
      <c r="AO135" s="62" t="n"/>
      <c r="AP135" s="62" t="n"/>
      <c r="AQ135" s="62" t="n"/>
      <c r="AR135" s="62" t="n"/>
      <c r="AS135" s="62" t="n"/>
      <c r="AT135" s="62" t="n"/>
      <c r="AU135" s="62" t="n"/>
      <c r="AV135" s="62" t="n"/>
      <c r="AW135" s="62" t="n"/>
      <c r="AX135" s="62" t="n"/>
      <c r="AY135" s="62" t="n"/>
      <c r="AZ135" s="62" t="n"/>
      <c r="BA135" s="62" t="n"/>
      <c r="BB135" s="62" t="n"/>
      <c r="BC135" s="62" t="n"/>
      <c r="BD135" s="62" t="n"/>
      <c r="BE135" s="62" t="n"/>
      <c r="BF135" s="62" t="n"/>
      <c r="BG135" s="62" t="n"/>
      <c r="BH135" s="62" t="n"/>
      <c r="BI135" s="62" t="n"/>
      <c r="BJ135" s="62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  <c r="CA135" s="62" t="n"/>
      <c r="CB135" s="62" t="n"/>
      <c r="CC135" s="62" t="n"/>
      <c r="CD135" s="62" t="n"/>
      <c r="CE135" s="62" t="n"/>
      <c r="CF135" s="62" t="n"/>
      <c r="CG135" s="62" t="n"/>
      <c r="CH135" s="62" t="n"/>
      <c r="CI135" s="62" t="n"/>
      <c r="CX135" s="62" t="n"/>
      <c r="DQ135" s="8" t="n"/>
      <c r="DR135" s="8" t="n"/>
      <c r="DS135" s="8" t="n"/>
      <c r="DT135" s="8" t="n"/>
      <c r="DU135" s="8" t="n"/>
      <c r="DV135" s="8" t="n"/>
      <c r="DW135" s="8" t="n"/>
      <c r="DX135" s="2878">
        <f>(CS135-CZ135)*10^6</f>
        <v/>
      </c>
      <c r="DY135" s="2878">
        <f>(CT135-DC135)*10^6</f>
        <v/>
      </c>
      <c r="DZ135" s="2878">
        <f>(CW135-DD135)*10^6</f>
        <v/>
      </c>
      <c r="EA135" s="8" t="n"/>
      <c r="EB135" s="8" t="n"/>
      <c r="EC135" s="8" t="n"/>
      <c r="ED135" s="8" t="n"/>
      <c r="EE135" s="8" t="n"/>
      <c r="EF135" s="8" t="n"/>
      <c r="EG135" s="8" t="n"/>
      <c r="EH135" s="8" t="n"/>
      <c r="EI135" s="8" t="n"/>
      <c r="EJ135" s="8" t="n"/>
      <c r="EK135" s="8" t="n"/>
      <c r="EL135" s="8" t="n"/>
      <c r="EM135" s="8" t="n"/>
      <c r="EN135" s="8" t="n"/>
      <c r="EO135" s="8" t="n"/>
      <c r="EP135" s="8" t="n"/>
      <c r="EQ135" s="8" t="n"/>
      <c r="ER135" s="8" t="n"/>
      <c r="ES135" s="8" t="n"/>
      <c r="ET135" s="8" t="n"/>
      <c r="EU135" s="8" t="n"/>
      <c r="EV135" s="8" t="n"/>
      <c r="EW135" s="8" t="n"/>
      <c r="EX135" s="8" t="n"/>
      <c r="EY135" s="8" t="n"/>
      <c r="EZ135" s="8" t="n"/>
      <c r="FA135" s="8" t="n"/>
      <c r="FB135" s="8" t="n"/>
      <c r="FC135" s="8" t="n"/>
      <c r="FD135" s="8" t="n"/>
      <c r="FE135" s="8" t="n"/>
      <c r="FF135" s="8" t="n"/>
      <c r="FG135" s="8" t="n"/>
      <c r="FH135" s="8" t="n"/>
      <c r="FI135" s="8" t="n"/>
      <c r="FJ135" s="8" t="n"/>
      <c r="FK135" s="8" t="n"/>
      <c r="FL135" s="8" t="n"/>
      <c r="FM135" s="8" t="n"/>
      <c r="FN135" s="8" t="n"/>
      <c r="FO135" s="8" t="n"/>
      <c r="FP135" s="8" t="n"/>
      <c r="FQ135" s="8" t="n"/>
      <c r="FR135" s="8" t="n"/>
    </row>
    <row r="136">
      <c r="N136" s="37" t="n"/>
      <c r="T136" s="37" t="n"/>
      <c r="U136" s="37" t="n"/>
      <c r="V136" s="37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  <c r="AG136" s="62" t="n"/>
      <c r="AH136" s="62" t="n"/>
      <c r="AI136" s="62" t="n"/>
      <c r="AJ136" s="62" t="n"/>
      <c r="AK136" s="62" t="n"/>
      <c r="AL136" s="62" t="n"/>
      <c r="AM136" s="62" t="n"/>
      <c r="AN136" s="62" t="n"/>
      <c r="AO136" s="62" t="n"/>
      <c r="AP136" s="62" t="n"/>
      <c r="AQ136" s="62" t="n"/>
      <c r="AR136" s="62" t="n"/>
      <c r="AS136" s="62" t="n"/>
      <c r="AT136" s="62" t="n"/>
      <c r="AU136" s="62" t="n"/>
      <c r="AV136" s="62" t="n"/>
      <c r="AW136" s="62" t="n"/>
      <c r="AX136" s="62" t="n"/>
      <c r="AY136" s="62" t="n"/>
      <c r="AZ136" s="62" t="n"/>
      <c r="BA136" s="62" t="n"/>
      <c r="BB136" s="62" t="n"/>
      <c r="BC136" s="62" t="n"/>
      <c r="BD136" s="62" t="n"/>
      <c r="BE136" s="62" t="n"/>
      <c r="BF136" s="62" t="n"/>
      <c r="BG136" s="62" t="n"/>
      <c r="BH136" s="62" t="n"/>
      <c r="BI136" s="62" t="n"/>
      <c r="BJ136" s="62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  <c r="CA136" s="62" t="n"/>
      <c r="CB136" s="62" t="n"/>
      <c r="CC136" s="62" t="n"/>
      <c r="CD136" s="62" t="n"/>
      <c r="CE136" s="62" t="n"/>
      <c r="CF136" s="62" t="n"/>
      <c r="CG136" s="62" t="n"/>
      <c r="CH136" s="62" t="n"/>
      <c r="CI136" s="62" t="n"/>
      <c r="CX136" s="62" t="n"/>
      <c r="DQ136" s="8" t="n"/>
      <c r="DR136" s="8" t="n"/>
      <c r="DS136" s="8" t="n"/>
      <c r="DT136" s="8" t="n"/>
      <c r="DU136" s="8" t="n"/>
      <c r="DV136" s="8" t="n"/>
      <c r="DW136" s="8" t="n"/>
      <c r="DX136" s="2878">
        <f>(CS136-CZ136)*10^6</f>
        <v/>
      </c>
      <c r="DY136" s="2878">
        <f>(CT136-DC136)*10^6</f>
        <v/>
      </c>
      <c r="DZ136" s="2878">
        <f>(CW136-DD136)*10^6</f>
        <v/>
      </c>
      <c r="EA136" s="8" t="n"/>
      <c r="EB136" s="8" t="n"/>
      <c r="EC136" s="8" t="n"/>
      <c r="ED136" s="8" t="n"/>
      <c r="EE136" s="8" t="n"/>
      <c r="EF136" s="8" t="n"/>
      <c r="EG136" s="8" t="n"/>
      <c r="EH136" s="8" t="n"/>
      <c r="EI136" s="8" t="n"/>
      <c r="EJ136" s="8" t="n"/>
      <c r="EK136" s="8" t="n"/>
      <c r="EL136" s="8" t="n"/>
      <c r="EM136" s="8" t="n"/>
      <c r="EN136" s="8" t="n"/>
      <c r="EO136" s="8" t="n"/>
      <c r="EP136" s="8" t="n"/>
      <c r="EQ136" s="8" t="n"/>
      <c r="ER136" s="8" t="n"/>
      <c r="ES136" s="8" t="n"/>
      <c r="ET136" s="8" t="n"/>
      <c r="EU136" s="8" t="n"/>
      <c r="EV136" s="8" t="n"/>
      <c r="EW136" s="8" t="n"/>
      <c r="EX136" s="8" t="n"/>
      <c r="EY136" s="8" t="n"/>
      <c r="EZ136" s="8" t="n"/>
      <c r="FA136" s="8" t="n"/>
      <c r="FB136" s="8" t="n"/>
      <c r="FC136" s="8" t="n"/>
      <c r="FD136" s="8" t="n"/>
      <c r="FE136" s="8" t="n"/>
      <c r="FF136" s="8" t="n"/>
      <c r="FG136" s="8" t="n"/>
      <c r="FH136" s="8" t="n"/>
      <c r="FI136" s="8" t="n"/>
      <c r="FJ136" s="8" t="n"/>
      <c r="FK136" s="8" t="n"/>
      <c r="FL136" s="8" t="n"/>
      <c r="FM136" s="8" t="n"/>
      <c r="FN136" s="8" t="n"/>
      <c r="FO136" s="8" t="n"/>
      <c r="FP136" s="8" t="n"/>
      <c r="FQ136" s="8" t="n"/>
      <c r="FR136" s="8" t="n"/>
    </row>
    <row r="137">
      <c r="N137" s="37" t="n"/>
      <c r="T137" s="37" t="n"/>
      <c r="U137" s="37" t="n"/>
      <c r="V137" s="37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  <c r="AG137" s="62" t="n"/>
      <c r="AH137" s="62" t="n"/>
      <c r="AI137" s="62" t="n"/>
      <c r="AJ137" s="62" t="n"/>
      <c r="AK137" s="62" t="n"/>
      <c r="AL137" s="62" t="n"/>
      <c r="AM137" s="62" t="n"/>
      <c r="AN137" s="62" t="n"/>
      <c r="AO137" s="62" t="n"/>
      <c r="AP137" s="62" t="n"/>
      <c r="AQ137" s="62" t="n"/>
      <c r="AR137" s="62" t="n"/>
      <c r="AS137" s="62" t="n"/>
      <c r="AT137" s="62" t="n"/>
      <c r="AU137" s="62" t="n"/>
      <c r="AV137" s="62" t="n"/>
      <c r="AW137" s="62" t="n"/>
      <c r="AX137" s="62" t="n"/>
      <c r="AY137" s="62" t="n"/>
      <c r="AZ137" s="62" t="n"/>
      <c r="BA137" s="62" t="n"/>
      <c r="BB137" s="62" t="n"/>
      <c r="BC137" s="62" t="n"/>
      <c r="BD137" s="62" t="n"/>
      <c r="BE137" s="62" t="n"/>
      <c r="BF137" s="62" t="n"/>
      <c r="BG137" s="62" t="n"/>
      <c r="BH137" s="62" t="n"/>
      <c r="BI137" s="62" t="n"/>
      <c r="BJ137" s="62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  <c r="CA137" s="62" t="n"/>
      <c r="CB137" s="62" t="n"/>
      <c r="CC137" s="62" t="n"/>
      <c r="CD137" s="62" t="n"/>
      <c r="CE137" s="62" t="n"/>
      <c r="CF137" s="62" t="n"/>
      <c r="CG137" s="62" t="n"/>
      <c r="CH137" s="62" t="n"/>
      <c r="CI137" s="62" t="n"/>
      <c r="CX137" s="62" t="n"/>
      <c r="DQ137" s="8" t="n"/>
      <c r="DR137" s="8" t="n"/>
      <c r="DS137" s="8" t="n"/>
      <c r="DT137" s="8" t="n"/>
      <c r="DU137" s="8" t="n"/>
      <c r="DV137" s="8" t="n"/>
      <c r="DW137" s="8" t="n"/>
      <c r="DX137" s="2878">
        <f>(CS137-CZ137)*10^6</f>
        <v/>
      </c>
      <c r="DY137" s="2878">
        <f>(CT137-DC137)*10^6</f>
        <v/>
      </c>
      <c r="DZ137" s="2878">
        <f>(CW137-DD137)*10^6</f>
        <v/>
      </c>
      <c r="EA137" s="8" t="n"/>
      <c r="EB137" s="8" t="n"/>
      <c r="EC137" s="8" t="n"/>
      <c r="ED137" s="8" t="n"/>
      <c r="EE137" s="8" t="n"/>
      <c r="EF137" s="8" t="n"/>
      <c r="EG137" s="8" t="n"/>
      <c r="EH137" s="8" t="n"/>
      <c r="EI137" s="8" t="n"/>
      <c r="EJ137" s="8" t="n"/>
      <c r="EK137" s="8" t="n"/>
      <c r="EL137" s="8" t="n"/>
      <c r="EM137" s="8" t="n"/>
      <c r="EN137" s="8" t="n"/>
      <c r="EO137" s="8" t="n"/>
      <c r="EP137" s="8" t="n"/>
      <c r="EQ137" s="8" t="n"/>
      <c r="ER137" s="8" t="n"/>
      <c r="ES137" s="8" t="n"/>
      <c r="ET137" s="8" t="n"/>
      <c r="EU137" s="8" t="n"/>
      <c r="EV137" s="8" t="n"/>
      <c r="EW137" s="8" t="n"/>
      <c r="EX137" s="8" t="n"/>
      <c r="EY137" s="8" t="n"/>
      <c r="EZ137" s="8" t="n"/>
      <c r="FA137" s="8" t="n"/>
      <c r="FB137" s="8" t="n"/>
      <c r="FC137" s="8" t="n"/>
      <c r="FD137" s="8" t="n"/>
      <c r="FE137" s="8" t="n"/>
      <c r="FF137" s="8" t="n"/>
      <c r="FG137" s="8" t="n"/>
      <c r="FH137" s="8" t="n"/>
      <c r="FI137" s="8" t="n"/>
      <c r="FJ137" s="8" t="n"/>
      <c r="FK137" s="8" t="n"/>
      <c r="FL137" s="8" t="n"/>
      <c r="FM137" s="8" t="n"/>
      <c r="FN137" s="8" t="n"/>
      <c r="FO137" s="8" t="n"/>
      <c r="FP137" s="8" t="n"/>
      <c r="FQ137" s="8" t="n"/>
      <c r="FR137" s="8" t="n"/>
    </row>
    <row r="138">
      <c r="N138" s="37" t="n"/>
      <c r="T138" s="37" t="n"/>
      <c r="U138" s="37" t="n"/>
      <c r="V138" s="37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  <c r="AG138" s="62" t="n"/>
      <c r="AH138" s="62" t="n"/>
      <c r="AI138" s="62" t="n"/>
      <c r="AJ138" s="62" t="n"/>
      <c r="AK138" s="62" t="n"/>
      <c r="AL138" s="62" t="n"/>
      <c r="AM138" s="62" t="n"/>
      <c r="AN138" s="62" t="n"/>
      <c r="AO138" s="62" t="n"/>
      <c r="AP138" s="62" t="n"/>
      <c r="AQ138" s="62" t="n"/>
      <c r="AR138" s="62" t="n"/>
      <c r="AS138" s="62" t="n"/>
      <c r="AT138" s="62" t="n"/>
      <c r="AU138" s="62" t="n"/>
      <c r="AV138" s="62" t="n"/>
      <c r="AW138" s="62" t="n"/>
      <c r="AX138" s="62" t="n"/>
      <c r="AY138" s="62" t="n"/>
      <c r="AZ138" s="62" t="n"/>
      <c r="BA138" s="62" t="n"/>
      <c r="BB138" s="62" t="n"/>
      <c r="BC138" s="62" t="n"/>
      <c r="BD138" s="62" t="n"/>
      <c r="BE138" s="62" t="n"/>
      <c r="BF138" s="62" t="n"/>
      <c r="BG138" s="62" t="n"/>
      <c r="BH138" s="62" t="n"/>
      <c r="BI138" s="62" t="n"/>
      <c r="BJ138" s="62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  <c r="CA138" s="62" t="n"/>
      <c r="CB138" s="62" t="n"/>
      <c r="CC138" s="62" t="n"/>
      <c r="CD138" s="62" t="n"/>
      <c r="CE138" s="62" t="n"/>
      <c r="CF138" s="62" t="n"/>
      <c r="CG138" s="62" t="n"/>
      <c r="CH138" s="62" t="n"/>
      <c r="CI138" s="62" t="n"/>
      <c r="CX138" s="62" t="n"/>
      <c r="DQ138" s="8" t="n"/>
      <c r="DR138" s="8" t="n"/>
      <c r="DS138" s="8" t="n"/>
      <c r="DT138" s="8" t="n"/>
      <c r="DU138" s="8" t="n"/>
      <c r="DV138" s="8" t="n"/>
      <c r="DW138" s="8" t="n"/>
      <c r="DX138" s="2878">
        <f>(CS138-CZ138)*10^6</f>
        <v/>
      </c>
      <c r="DY138" s="2878">
        <f>(CT138-DC138)*10^6</f>
        <v/>
      </c>
      <c r="DZ138" s="2878">
        <f>(CW138-DD138)*10^6</f>
        <v/>
      </c>
      <c r="EA138" s="8" t="n"/>
      <c r="EB138" s="8" t="n"/>
      <c r="EC138" s="8" t="n"/>
      <c r="ED138" s="8" t="n"/>
      <c r="EE138" s="8" t="n"/>
      <c r="EF138" s="8" t="n"/>
      <c r="EG138" s="8" t="n"/>
      <c r="EH138" s="8" t="n"/>
      <c r="EI138" s="8" t="n"/>
      <c r="EJ138" s="8" t="n"/>
      <c r="EK138" s="8" t="n"/>
      <c r="EL138" s="8" t="n"/>
      <c r="EM138" s="8" t="n"/>
      <c r="EN138" s="8" t="n"/>
      <c r="EO138" s="8" t="n"/>
      <c r="EP138" s="8" t="n"/>
      <c r="EQ138" s="8" t="n"/>
      <c r="ER138" s="8" t="n"/>
      <c r="ES138" s="8" t="n"/>
      <c r="ET138" s="8" t="n"/>
      <c r="EU138" s="8" t="n"/>
      <c r="EV138" s="8" t="n"/>
      <c r="EW138" s="8" t="n"/>
      <c r="EX138" s="8" t="n"/>
      <c r="EY138" s="8" t="n"/>
      <c r="EZ138" s="8" t="n"/>
      <c r="FA138" s="8" t="n"/>
      <c r="FB138" s="8" t="n"/>
      <c r="FC138" s="8" t="n"/>
      <c r="FD138" s="8" t="n"/>
      <c r="FE138" s="8" t="n"/>
      <c r="FF138" s="8" t="n"/>
      <c r="FG138" s="8" t="n"/>
      <c r="FH138" s="8" t="n"/>
      <c r="FI138" s="8" t="n"/>
      <c r="FJ138" s="8" t="n"/>
      <c r="FK138" s="8" t="n"/>
      <c r="FL138" s="8" t="n"/>
      <c r="FM138" s="8" t="n"/>
      <c r="FN138" s="8" t="n"/>
      <c r="FO138" s="8" t="n"/>
      <c r="FP138" s="8" t="n"/>
      <c r="FQ138" s="8" t="n"/>
      <c r="FR138" s="8" t="n"/>
    </row>
    <row r="139">
      <c r="N139" s="37" t="n"/>
      <c r="T139" s="37" t="n"/>
      <c r="U139" s="37" t="n"/>
      <c r="V139" s="37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  <c r="AG139" s="62" t="n"/>
      <c r="AH139" s="62" t="n"/>
      <c r="AI139" s="62" t="n"/>
      <c r="AJ139" s="62" t="n"/>
      <c r="AK139" s="62" t="n"/>
      <c r="AL139" s="62" t="n"/>
      <c r="AM139" s="62" t="n"/>
      <c r="AN139" s="62" t="n"/>
      <c r="AO139" s="62" t="n"/>
      <c r="AP139" s="62" t="n"/>
      <c r="AQ139" s="62" t="n"/>
      <c r="AR139" s="62" t="n"/>
      <c r="AS139" s="62" t="n"/>
      <c r="AT139" s="62" t="n"/>
      <c r="AU139" s="62" t="n"/>
      <c r="AV139" s="62" t="n"/>
      <c r="AW139" s="62" t="n"/>
      <c r="AX139" s="62" t="n"/>
      <c r="AY139" s="62" t="n"/>
      <c r="AZ139" s="62" t="n"/>
      <c r="BA139" s="62" t="n"/>
      <c r="BB139" s="62" t="n"/>
      <c r="BC139" s="62" t="n"/>
      <c r="BD139" s="62" t="n"/>
      <c r="BE139" s="62" t="n"/>
      <c r="BF139" s="62" t="n"/>
      <c r="BG139" s="62" t="n"/>
      <c r="BH139" s="62" t="n"/>
      <c r="BI139" s="62" t="n"/>
      <c r="BJ139" s="62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  <c r="CA139" s="62" t="n"/>
      <c r="CB139" s="62" t="n"/>
      <c r="CC139" s="62" t="n"/>
      <c r="CD139" s="62" t="n"/>
      <c r="CE139" s="62" t="n"/>
      <c r="CF139" s="62" t="n"/>
      <c r="CG139" s="62" t="n"/>
      <c r="CH139" s="62" t="n"/>
      <c r="CI139" s="62" t="n"/>
      <c r="CX139" s="62" t="n"/>
      <c r="DQ139" s="8" t="n"/>
      <c r="DR139" s="8" t="n"/>
      <c r="DS139" s="8" t="n"/>
      <c r="DT139" s="8" t="n"/>
      <c r="DU139" s="8" t="n"/>
      <c r="DV139" s="8" t="n"/>
      <c r="DW139" s="8" t="n"/>
      <c r="DX139" s="2878">
        <f>(CS139-CZ139)*10^6</f>
        <v/>
      </c>
      <c r="DY139" s="2878">
        <f>(CT139-DC139)*10^6</f>
        <v/>
      </c>
      <c r="DZ139" s="2878">
        <f>(CW139-DD139)*10^6</f>
        <v/>
      </c>
      <c r="EA139" s="8" t="n"/>
      <c r="EB139" s="8" t="n"/>
      <c r="EC139" s="8" t="n"/>
      <c r="ED139" s="8" t="n"/>
      <c r="EE139" s="8" t="n"/>
      <c r="EF139" s="8" t="n"/>
      <c r="EG139" s="8" t="n"/>
      <c r="EH139" s="8" t="n"/>
      <c r="EI139" s="8" t="n"/>
      <c r="EJ139" s="8" t="n"/>
      <c r="EK139" s="8" t="n"/>
      <c r="EL139" s="8" t="n"/>
      <c r="EM139" s="8" t="n"/>
      <c r="EN139" s="8" t="n"/>
      <c r="EO139" s="8" t="n"/>
      <c r="EP139" s="8" t="n"/>
      <c r="EQ139" s="8" t="n"/>
      <c r="ER139" s="8" t="n"/>
      <c r="ES139" s="8" t="n"/>
      <c r="ET139" s="8" t="n"/>
      <c r="EU139" s="8" t="n"/>
      <c r="EV139" s="8" t="n"/>
      <c r="EW139" s="8" t="n"/>
      <c r="EX139" s="8" t="n"/>
      <c r="EY139" s="8" t="n"/>
      <c r="EZ139" s="8" t="n"/>
      <c r="FA139" s="8" t="n"/>
      <c r="FB139" s="8" t="n"/>
      <c r="FC139" s="8" t="n"/>
      <c r="FD139" s="8" t="n"/>
      <c r="FE139" s="8" t="n"/>
      <c r="FF139" s="8" t="n"/>
      <c r="FG139" s="8" t="n"/>
      <c r="FH139" s="8" t="n"/>
      <c r="FI139" s="8" t="n"/>
      <c r="FJ139" s="8" t="n"/>
      <c r="FK139" s="8" t="n"/>
      <c r="FL139" s="8" t="n"/>
      <c r="FM139" s="8" t="n"/>
      <c r="FN139" s="8" t="n"/>
      <c r="FO139" s="8" t="n"/>
      <c r="FP139" s="8" t="n"/>
      <c r="FQ139" s="8" t="n"/>
      <c r="FR139" s="8" t="n"/>
    </row>
    <row r="140">
      <c r="N140" s="37" t="n"/>
      <c r="T140" s="37" t="n"/>
      <c r="U140" s="37" t="n"/>
      <c r="V140" s="37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  <c r="AG140" s="62" t="n"/>
      <c r="AH140" s="62" t="n"/>
      <c r="AI140" s="62" t="n"/>
      <c r="AJ140" s="62" t="n"/>
      <c r="AK140" s="62" t="n"/>
      <c r="AL140" s="62" t="n"/>
      <c r="AM140" s="62" t="n"/>
      <c r="AN140" s="62" t="n"/>
      <c r="AO140" s="62" t="n"/>
      <c r="AP140" s="62" t="n"/>
      <c r="AQ140" s="62" t="n"/>
      <c r="AR140" s="62" t="n"/>
      <c r="AS140" s="62" t="n"/>
      <c r="AT140" s="62" t="n"/>
      <c r="AU140" s="62" t="n"/>
      <c r="AV140" s="62" t="n"/>
      <c r="AW140" s="62" t="n"/>
      <c r="AX140" s="62" t="n"/>
      <c r="AY140" s="62" t="n"/>
      <c r="AZ140" s="62" t="n"/>
      <c r="BA140" s="62" t="n"/>
      <c r="BB140" s="62" t="n"/>
      <c r="BC140" s="62" t="n"/>
      <c r="BD140" s="62" t="n"/>
      <c r="BE140" s="62" t="n"/>
      <c r="BF140" s="62" t="n"/>
      <c r="BG140" s="62" t="n"/>
      <c r="BH140" s="62" t="n"/>
      <c r="BI140" s="62" t="n"/>
      <c r="BJ140" s="62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  <c r="CA140" s="62" t="n"/>
      <c r="CB140" s="62" t="n"/>
      <c r="CC140" s="62" t="n"/>
      <c r="CD140" s="62" t="n"/>
      <c r="CE140" s="62" t="n"/>
      <c r="CF140" s="62" t="n"/>
      <c r="CG140" s="62" t="n"/>
      <c r="CH140" s="62" t="n"/>
      <c r="CI140" s="62" t="n"/>
      <c r="CX140" s="62" t="n"/>
      <c r="DQ140" s="8" t="n"/>
      <c r="DR140" s="8" t="n"/>
      <c r="DS140" s="8" t="n"/>
      <c r="DT140" s="8" t="n"/>
      <c r="DU140" s="8" t="n"/>
      <c r="DV140" s="8" t="n"/>
      <c r="DW140" s="8" t="n"/>
      <c r="DX140" s="2878">
        <f>(CS140-CZ140)*10^6</f>
        <v/>
      </c>
      <c r="DY140" s="2878">
        <f>(CT140-DC140)*10^6</f>
        <v/>
      </c>
      <c r="DZ140" s="2878">
        <f>(CW140-DD140)*10^6</f>
        <v/>
      </c>
      <c r="EA140" s="8" t="n"/>
      <c r="EB140" s="8" t="n"/>
      <c r="EC140" s="8" t="n"/>
      <c r="ED140" s="8" t="n"/>
      <c r="EE140" s="8" t="n"/>
      <c r="EF140" s="8" t="n"/>
      <c r="EG140" s="8" t="n"/>
      <c r="EH140" s="8" t="n"/>
      <c r="EI140" s="8" t="n"/>
      <c r="EJ140" s="8" t="n"/>
      <c r="EK140" s="8" t="n"/>
      <c r="EL140" s="8" t="n"/>
      <c r="EM140" s="8" t="n"/>
      <c r="EN140" s="8" t="n"/>
      <c r="EO140" s="8" t="n"/>
      <c r="EP140" s="8" t="n"/>
      <c r="EQ140" s="8" t="n"/>
      <c r="ER140" s="8" t="n"/>
      <c r="ES140" s="8" t="n"/>
      <c r="ET140" s="8" t="n"/>
      <c r="EU140" s="8" t="n"/>
      <c r="EV140" s="8" t="n"/>
      <c r="EW140" s="8" t="n"/>
      <c r="EX140" s="8" t="n"/>
      <c r="EY140" s="8" t="n"/>
      <c r="EZ140" s="8" t="n"/>
      <c r="FA140" s="8" t="n"/>
      <c r="FB140" s="8" t="n"/>
      <c r="FC140" s="8" t="n"/>
      <c r="FD140" s="8" t="n"/>
      <c r="FE140" s="8" t="n"/>
      <c r="FF140" s="8" t="n"/>
      <c r="FG140" s="8" t="n"/>
      <c r="FH140" s="8" t="n"/>
      <c r="FI140" s="8" t="n"/>
      <c r="FJ140" s="8" t="n"/>
      <c r="FK140" s="8" t="n"/>
      <c r="FL140" s="8" t="n"/>
      <c r="FM140" s="8" t="n"/>
      <c r="FN140" s="8" t="n"/>
      <c r="FO140" s="8" t="n"/>
      <c r="FP140" s="8" t="n"/>
      <c r="FQ140" s="8" t="n"/>
      <c r="FR140" s="8" t="n"/>
    </row>
    <row r="141">
      <c r="N141" s="37" t="n"/>
      <c r="T141" s="37" t="n"/>
      <c r="U141" s="37" t="n"/>
      <c r="V141" s="37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  <c r="AG141" s="62" t="n"/>
      <c r="AH141" s="62" t="n"/>
      <c r="AI141" s="62" t="n"/>
      <c r="AJ141" s="62" t="n"/>
      <c r="AK141" s="62" t="n"/>
      <c r="AL141" s="62" t="n"/>
      <c r="AM141" s="62" t="n"/>
      <c r="AN141" s="62" t="n"/>
      <c r="AO141" s="62" t="n"/>
      <c r="AP141" s="62" t="n"/>
      <c r="AQ141" s="62" t="n"/>
      <c r="AR141" s="62" t="n"/>
      <c r="AS141" s="62" t="n"/>
      <c r="AT141" s="62" t="n"/>
      <c r="AU141" s="62" t="n"/>
      <c r="AV141" s="62" t="n"/>
      <c r="AW141" s="62" t="n"/>
      <c r="AX141" s="62" t="n"/>
      <c r="AY141" s="62" t="n"/>
      <c r="AZ141" s="62" t="n"/>
      <c r="BA141" s="62" t="n"/>
      <c r="BB141" s="62" t="n"/>
      <c r="BC141" s="62" t="n"/>
      <c r="BD141" s="62" t="n"/>
      <c r="BE141" s="62" t="n"/>
      <c r="BF141" s="62" t="n"/>
      <c r="BG141" s="62" t="n"/>
      <c r="BH141" s="62" t="n"/>
      <c r="BI141" s="62" t="n"/>
      <c r="BJ141" s="62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  <c r="CA141" s="62" t="n"/>
      <c r="CB141" s="62" t="n"/>
      <c r="CC141" s="62" t="n"/>
      <c r="CD141" s="62" t="n"/>
      <c r="CE141" s="62" t="n"/>
      <c r="CF141" s="62" t="n"/>
      <c r="CG141" s="62" t="n"/>
      <c r="CH141" s="62" t="n"/>
      <c r="CI141" s="62" t="n"/>
      <c r="CX141" s="62" t="n"/>
      <c r="DQ141" s="8" t="n"/>
      <c r="DR141" s="8" t="n"/>
      <c r="DS141" s="8" t="n"/>
      <c r="DT141" s="8" t="n"/>
      <c r="DU141" s="8" t="n"/>
      <c r="DV141" s="8" t="n"/>
      <c r="DW141" s="8" t="n"/>
      <c r="DX141" s="2878">
        <f>(CS141-CZ141)*10^6</f>
        <v/>
      </c>
      <c r="DY141" s="2878">
        <f>(CT141-DC141)*10^6</f>
        <v/>
      </c>
      <c r="DZ141" s="2878">
        <f>(CW141-DD141)*10^6</f>
        <v/>
      </c>
      <c r="EA141" s="8" t="n"/>
      <c r="EB141" s="8" t="n"/>
      <c r="EC141" s="8" t="n"/>
      <c r="ED141" s="8" t="n"/>
      <c r="EE141" s="8" t="n"/>
      <c r="EF141" s="8" t="n"/>
      <c r="EG141" s="8" t="n"/>
      <c r="EH141" s="8" t="n"/>
      <c r="EI141" s="8" t="n"/>
      <c r="EJ141" s="8" t="n"/>
      <c r="EK141" s="8" t="n"/>
      <c r="EL141" s="8" t="n"/>
      <c r="EM141" s="8" t="n"/>
      <c r="EN141" s="8" t="n"/>
      <c r="EO141" s="8" t="n"/>
      <c r="EP141" s="8" t="n"/>
      <c r="EQ141" s="8" t="n"/>
      <c r="ER141" s="8" t="n"/>
      <c r="ES141" s="8" t="n"/>
      <c r="ET141" s="8" t="n"/>
      <c r="EU141" s="8" t="n"/>
      <c r="EV141" s="8" t="n"/>
      <c r="EW141" s="8" t="n"/>
      <c r="EX141" s="8" t="n"/>
      <c r="EY141" s="8" t="n"/>
      <c r="EZ141" s="8" t="n"/>
      <c r="FA141" s="8" t="n"/>
      <c r="FB141" s="8" t="n"/>
      <c r="FC141" s="8" t="n"/>
      <c r="FD141" s="8" t="n"/>
      <c r="FE141" s="8" t="n"/>
      <c r="FF141" s="8" t="n"/>
      <c r="FG141" s="8" t="n"/>
      <c r="FH141" s="8" t="n"/>
      <c r="FI141" s="8" t="n"/>
      <c r="FJ141" s="8" t="n"/>
      <c r="FK141" s="8" t="n"/>
      <c r="FL141" s="8" t="n"/>
      <c r="FM141" s="8" t="n"/>
      <c r="FN141" s="8" t="n"/>
      <c r="FO141" s="8" t="n"/>
      <c r="FP141" s="8" t="n"/>
      <c r="FQ141" s="8" t="n"/>
      <c r="FR141" s="8" t="n"/>
    </row>
    <row r="142">
      <c r="N142" s="37" t="n"/>
      <c r="T142" s="37" t="n"/>
      <c r="U142" s="37" t="n"/>
      <c r="V142" s="37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  <c r="AG142" s="62" t="n"/>
      <c r="AH142" s="62" t="n"/>
      <c r="AI142" s="62" t="n"/>
      <c r="AJ142" s="62" t="n"/>
      <c r="AK142" s="62" t="n"/>
      <c r="AL142" s="62" t="n"/>
      <c r="AM142" s="62" t="n"/>
      <c r="AN142" s="62" t="n"/>
      <c r="AO142" s="62" t="n"/>
      <c r="AP142" s="62" t="n"/>
      <c r="AQ142" s="62" t="n"/>
      <c r="AR142" s="62" t="n"/>
      <c r="AS142" s="62" t="n"/>
      <c r="AT142" s="62" t="n"/>
      <c r="AU142" s="62" t="n"/>
      <c r="AV142" s="62" t="n"/>
      <c r="AW142" s="62" t="n"/>
      <c r="AX142" s="62" t="n"/>
      <c r="AY142" s="62" t="n"/>
      <c r="AZ142" s="62" t="n"/>
      <c r="BA142" s="62" t="n"/>
      <c r="BB142" s="62" t="n"/>
      <c r="BC142" s="62" t="n"/>
      <c r="BD142" s="62" t="n"/>
      <c r="BE142" s="62" t="n"/>
      <c r="BF142" s="62" t="n"/>
      <c r="BG142" s="62" t="n"/>
      <c r="BH142" s="62" t="n"/>
      <c r="BI142" s="62" t="n"/>
      <c r="BJ142" s="62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  <c r="CA142" s="62" t="n"/>
      <c r="CB142" s="62" t="n"/>
      <c r="CC142" s="62" t="n"/>
      <c r="CD142" s="62" t="n"/>
      <c r="CE142" s="62" t="n"/>
      <c r="CF142" s="62" t="n"/>
      <c r="CG142" s="62" t="n"/>
      <c r="CH142" s="62" t="n"/>
      <c r="CI142" s="62" t="n"/>
      <c r="CX142" s="62" t="n"/>
      <c r="DQ142" s="8" t="n"/>
      <c r="DR142" s="8" t="n"/>
      <c r="DS142" s="8" t="n"/>
      <c r="DT142" s="8" t="n"/>
      <c r="DU142" s="8" t="n"/>
      <c r="DV142" s="8" t="n"/>
      <c r="DW142" s="8" t="n"/>
      <c r="DX142" s="2878">
        <f>(CS142-CZ142)*10^6</f>
        <v/>
      </c>
      <c r="DY142" s="2878">
        <f>(CT142-DC142)*10^6</f>
        <v/>
      </c>
      <c r="DZ142" s="2878">
        <f>(CW142-DD142)*10^6</f>
        <v/>
      </c>
      <c r="EA142" s="8" t="n"/>
      <c r="EB142" s="8" t="n"/>
      <c r="EC142" s="8" t="n"/>
      <c r="ED142" s="8" t="n"/>
      <c r="EE142" s="8" t="n"/>
      <c r="EF142" s="8" t="n"/>
      <c r="EG142" s="8" t="n"/>
      <c r="EH142" s="8" t="n"/>
      <c r="EI142" s="8" t="n"/>
      <c r="EJ142" s="8" t="n"/>
      <c r="EK142" s="8" t="n"/>
      <c r="EL142" s="8" t="n"/>
      <c r="EM142" s="8" t="n"/>
      <c r="EN142" s="8" t="n"/>
      <c r="EO142" s="8" t="n"/>
      <c r="EP142" s="8" t="n"/>
      <c r="EQ142" s="8" t="n"/>
      <c r="ER142" s="8" t="n"/>
      <c r="ES142" s="8" t="n"/>
      <c r="ET142" s="8" t="n"/>
      <c r="EU142" s="8" t="n"/>
      <c r="EV142" s="8" t="n"/>
      <c r="EW142" s="8" t="n"/>
      <c r="EX142" s="8" t="n"/>
      <c r="EY142" s="8" t="n"/>
      <c r="EZ142" s="8" t="n"/>
      <c r="FA142" s="8" t="n"/>
      <c r="FB142" s="8" t="n"/>
      <c r="FC142" s="8" t="n"/>
      <c r="FD142" s="8" t="n"/>
      <c r="FE142" s="8" t="n"/>
      <c r="FF142" s="8" t="n"/>
      <c r="FG142" s="8" t="n"/>
      <c r="FH142" s="8" t="n"/>
      <c r="FI142" s="8" t="n"/>
      <c r="FJ142" s="8" t="n"/>
      <c r="FK142" s="8" t="n"/>
      <c r="FL142" s="8" t="n"/>
      <c r="FM142" s="8" t="n"/>
      <c r="FN142" s="8" t="n"/>
      <c r="FO142" s="8" t="n"/>
      <c r="FP142" s="8" t="n"/>
      <c r="FQ142" s="8" t="n"/>
      <c r="FR142" s="8" t="n"/>
    </row>
    <row r="143">
      <c r="N143" s="37" t="n"/>
      <c r="T143" s="37" t="n"/>
      <c r="U143" s="37" t="n"/>
      <c r="V143" s="37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  <c r="AG143" s="62" t="n"/>
      <c r="AH143" s="62" t="n"/>
      <c r="AI143" s="62" t="n"/>
      <c r="AJ143" s="62" t="n"/>
      <c r="AK143" s="62" t="n"/>
      <c r="AL143" s="62" t="n"/>
      <c r="AM143" s="62" t="n"/>
      <c r="AN143" s="62" t="n"/>
      <c r="AO143" s="62" t="n"/>
      <c r="AP143" s="62" t="n"/>
      <c r="AQ143" s="62" t="n"/>
      <c r="AR143" s="62" t="n"/>
      <c r="AS143" s="62" t="n"/>
      <c r="AT143" s="62" t="n"/>
      <c r="AU143" s="62" t="n"/>
      <c r="AV143" s="62" t="n"/>
      <c r="AW143" s="62" t="n"/>
      <c r="AX143" s="62" t="n"/>
      <c r="AY143" s="62" t="n"/>
      <c r="AZ143" s="62" t="n"/>
      <c r="BA143" s="62" t="n"/>
      <c r="BB143" s="62" t="n"/>
      <c r="BC143" s="62" t="n"/>
      <c r="BD143" s="62" t="n"/>
      <c r="BE143" s="62" t="n"/>
      <c r="BF143" s="62" t="n"/>
      <c r="BG143" s="62" t="n"/>
      <c r="BH143" s="62" t="n"/>
      <c r="BI143" s="62" t="n"/>
      <c r="BJ143" s="62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  <c r="CA143" s="62" t="n"/>
      <c r="CB143" s="62" t="n"/>
      <c r="CC143" s="62" t="n"/>
      <c r="CD143" s="62" t="n"/>
      <c r="CE143" s="62" t="n"/>
      <c r="CF143" s="62" t="n"/>
      <c r="CG143" s="62" t="n"/>
      <c r="CH143" s="62" t="n"/>
      <c r="CI143" s="62" t="n"/>
      <c r="CX143" s="62" t="n"/>
      <c r="DQ143" s="8" t="n"/>
      <c r="DR143" s="8" t="n"/>
      <c r="DS143" s="8" t="n"/>
      <c r="DT143" s="8" t="n"/>
      <c r="DU143" s="8" t="n"/>
      <c r="DV143" s="8" t="n"/>
      <c r="DW143" s="8" t="n"/>
      <c r="DX143" s="2878">
        <f>(CS143-CZ143)*10^6</f>
        <v/>
      </c>
      <c r="DY143" s="2878">
        <f>(CT143-DC143)*10^6</f>
        <v/>
      </c>
      <c r="DZ143" s="2878">
        <f>(CW143-DD143)*10^6</f>
        <v/>
      </c>
      <c r="EA143" s="8" t="n"/>
      <c r="EB143" s="8" t="n"/>
      <c r="EC143" s="8" t="n"/>
      <c r="ED143" s="8" t="n"/>
      <c r="EE143" s="8" t="n"/>
      <c r="EF143" s="8" t="n"/>
      <c r="EG143" s="8" t="n"/>
      <c r="EH143" s="8" t="n"/>
      <c r="EI143" s="8" t="n"/>
      <c r="EJ143" s="8" t="n"/>
      <c r="EK143" s="8" t="n"/>
      <c r="EL143" s="8" t="n"/>
      <c r="EM143" s="8" t="n"/>
      <c r="EN143" s="8" t="n"/>
      <c r="EO143" s="8" t="n"/>
      <c r="EP143" s="8" t="n"/>
      <c r="EQ143" s="8" t="n"/>
      <c r="ER143" s="8" t="n"/>
      <c r="ES143" s="8" t="n"/>
      <c r="ET143" s="8" t="n"/>
      <c r="EU143" s="8" t="n"/>
      <c r="EV143" s="8" t="n"/>
      <c r="EW143" s="8" t="n"/>
      <c r="EX143" s="8" t="n"/>
      <c r="EY143" s="8" t="n"/>
      <c r="EZ143" s="8" t="n"/>
      <c r="FA143" s="8" t="n"/>
      <c r="FB143" s="8" t="n"/>
      <c r="FC143" s="8" t="n"/>
      <c r="FD143" s="8" t="n"/>
      <c r="FE143" s="8" t="n"/>
      <c r="FF143" s="8" t="n"/>
      <c r="FG143" s="8" t="n"/>
      <c r="FH143" s="8" t="n"/>
      <c r="FI143" s="8" t="n"/>
      <c r="FJ143" s="8" t="n"/>
      <c r="FK143" s="8" t="n"/>
      <c r="FL143" s="8" t="n"/>
      <c r="FM143" s="8" t="n"/>
      <c r="FN143" s="8" t="n"/>
      <c r="FO143" s="8" t="n"/>
      <c r="FP143" s="8" t="n"/>
      <c r="FQ143" s="8" t="n"/>
      <c r="FR143" s="8" t="n"/>
    </row>
    <row r="144">
      <c r="N144" s="37" t="n"/>
      <c r="T144" s="37" t="n"/>
      <c r="U144" s="37" t="n"/>
      <c r="V144" s="37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  <c r="AG144" s="62" t="n"/>
      <c r="AH144" s="62" t="n"/>
      <c r="AI144" s="62" t="n"/>
      <c r="AJ144" s="62" t="n"/>
      <c r="AK144" s="62" t="n"/>
      <c r="AL144" s="62" t="n"/>
      <c r="AM144" s="62" t="n"/>
      <c r="AN144" s="62" t="n"/>
      <c r="AO144" s="62" t="n"/>
      <c r="AP144" s="62" t="n"/>
      <c r="AQ144" s="62" t="n"/>
      <c r="AR144" s="62" t="n"/>
      <c r="AS144" s="62" t="n"/>
      <c r="AT144" s="62" t="n"/>
      <c r="AU144" s="62" t="n"/>
      <c r="AV144" s="62" t="n"/>
      <c r="AW144" s="62" t="n"/>
      <c r="AX144" s="62" t="n"/>
      <c r="AY144" s="62" t="n"/>
      <c r="AZ144" s="62" t="n"/>
      <c r="BA144" s="62" t="n"/>
      <c r="BB144" s="62" t="n"/>
      <c r="BC144" s="62" t="n"/>
      <c r="BD144" s="62" t="n"/>
      <c r="BE144" s="62" t="n"/>
      <c r="BF144" s="62" t="n"/>
      <c r="BG144" s="62" t="n"/>
      <c r="BH144" s="62" t="n"/>
      <c r="BI144" s="62" t="n"/>
      <c r="BJ144" s="62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  <c r="CA144" s="62" t="n"/>
      <c r="CB144" s="62" t="n"/>
      <c r="CC144" s="62" t="n"/>
      <c r="CD144" s="62" t="n"/>
      <c r="CE144" s="62" t="n"/>
      <c r="CF144" s="62" t="n"/>
      <c r="CG144" s="62" t="n"/>
      <c r="CH144" s="62" t="n"/>
      <c r="CI144" s="62" t="n"/>
      <c r="CX144" s="62" t="n"/>
      <c r="DQ144" s="8" t="n"/>
      <c r="DR144" s="8" t="n"/>
      <c r="DS144" s="8" t="n"/>
      <c r="DT144" s="8" t="n"/>
      <c r="DU144" s="8" t="n"/>
      <c r="DV144" s="8" t="n"/>
      <c r="DW144" s="8" t="n"/>
      <c r="DX144" s="2878">
        <f>(CS144-CZ144)*10^6</f>
        <v/>
      </c>
      <c r="DY144" s="2878">
        <f>(CT144-DC144)*10^6</f>
        <v/>
      </c>
      <c r="DZ144" s="2878">
        <f>(CW144-DD144)*10^6</f>
        <v/>
      </c>
      <c r="EA144" s="8" t="n"/>
      <c r="EB144" s="8" t="n"/>
      <c r="EC144" s="8" t="n"/>
      <c r="ED144" s="8" t="n"/>
      <c r="EE144" s="8" t="n"/>
      <c r="EF144" s="8" t="n"/>
      <c r="EG144" s="8" t="n"/>
      <c r="EH144" s="8" t="n"/>
      <c r="EI144" s="8" t="n"/>
      <c r="EJ144" s="8" t="n"/>
      <c r="EK144" s="8" t="n"/>
      <c r="EL144" s="8" t="n"/>
      <c r="EM144" s="8" t="n"/>
      <c r="EN144" s="8" t="n"/>
      <c r="EO144" s="8" t="n"/>
      <c r="EP144" s="8" t="n"/>
      <c r="EQ144" s="8" t="n"/>
      <c r="ER144" s="8" t="n"/>
      <c r="ES144" s="8" t="n"/>
      <c r="ET144" s="8" t="n"/>
      <c r="EU144" s="8" t="n"/>
      <c r="EV144" s="8" t="n"/>
      <c r="EW144" s="8" t="n"/>
      <c r="EX144" s="8" t="n"/>
      <c r="EY144" s="8" t="n"/>
      <c r="EZ144" s="8" t="n"/>
      <c r="FA144" s="8" t="n"/>
      <c r="FB144" s="8" t="n"/>
      <c r="FC144" s="8" t="n"/>
      <c r="FD144" s="8" t="n"/>
      <c r="FE144" s="8" t="n"/>
      <c r="FF144" s="8" t="n"/>
      <c r="FG144" s="8" t="n"/>
      <c r="FH144" s="8" t="n"/>
      <c r="FI144" s="8" t="n"/>
      <c r="FJ144" s="8" t="n"/>
      <c r="FK144" s="8" t="n"/>
      <c r="FL144" s="8" t="n"/>
      <c r="FM144" s="8" t="n"/>
      <c r="FN144" s="8" t="n"/>
      <c r="FO144" s="8" t="n"/>
      <c r="FP144" s="8" t="n"/>
      <c r="FQ144" s="8" t="n"/>
      <c r="FR144" s="8" t="n"/>
    </row>
    <row r="145">
      <c r="N145" s="37" t="n"/>
      <c r="T145" s="37" t="n"/>
      <c r="U145" s="37" t="n"/>
      <c r="V145" s="37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  <c r="AG145" s="62" t="n"/>
      <c r="AH145" s="62" t="n"/>
      <c r="AI145" s="62" t="n"/>
      <c r="AJ145" s="62" t="n"/>
      <c r="AK145" s="62" t="n"/>
      <c r="AL145" s="62" t="n"/>
      <c r="AM145" s="62" t="n"/>
      <c r="AN145" s="62" t="n"/>
      <c r="AO145" s="62" t="n"/>
      <c r="AP145" s="62" t="n"/>
      <c r="AQ145" s="62" t="n"/>
      <c r="AR145" s="62" t="n"/>
      <c r="AS145" s="62" t="n"/>
      <c r="AT145" s="62" t="n"/>
      <c r="AU145" s="62" t="n"/>
      <c r="AV145" s="62" t="n"/>
      <c r="AW145" s="62" t="n"/>
      <c r="AX145" s="62" t="n"/>
      <c r="AY145" s="62" t="n"/>
      <c r="AZ145" s="62" t="n"/>
      <c r="BA145" s="62" t="n"/>
      <c r="BB145" s="62" t="n"/>
      <c r="BC145" s="62" t="n"/>
      <c r="BD145" s="62" t="n"/>
      <c r="BE145" s="62" t="n"/>
      <c r="BF145" s="62" t="n"/>
      <c r="BG145" s="62" t="n"/>
      <c r="BH145" s="62" t="n"/>
      <c r="BI145" s="62" t="n"/>
      <c r="BJ145" s="62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  <c r="CA145" s="62" t="n"/>
      <c r="CB145" s="62" t="n"/>
      <c r="CC145" s="62" t="n"/>
      <c r="CD145" s="62" t="n"/>
      <c r="CE145" s="62" t="n"/>
      <c r="CF145" s="62" t="n"/>
      <c r="CG145" s="62" t="n"/>
      <c r="CH145" s="62" t="n"/>
      <c r="CI145" s="62" t="n"/>
      <c r="CX145" s="62" t="n"/>
      <c r="DQ145" s="8" t="n"/>
      <c r="DR145" s="8" t="n"/>
      <c r="DS145" s="8" t="n"/>
      <c r="DT145" s="8" t="n"/>
      <c r="DU145" s="8" t="n"/>
      <c r="DV145" s="8" t="n"/>
      <c r="DW145" s="8" t="n"/>
      <c r="DX145" s="2878">
        <f>(CS145-CZ145)*10^6</f>
        <v/>
      </c>
      <c r="DY145" s="2878">
        <f>(CT145-DC145)*10^6</f>
        <v/>
      </c>
      <c r="DZ145" s="2878">
        <f>(CW145-DD145)*10^6</f>
        <v/>
      </c>
      <c r="EA145" s="8" t="n"/>
      <c r="EB145" s="8" t="n"/>
      <c r="EC145" s="8" t="n"/>
      <c r="ED145" s="8" t="n"/>
      <c r="EE145" s="8" t="n"/>
      <c r="EF145" s="8" t="n"/>
      <c r="EG145" s="8" t="n"/>
      <c r="EH145" s="8" t="n"/>
      <c r="EI145" s="8" t="n"/>
      <c r="EJ145" s="8" t="n"/>
      <c r="EK145" s="8" t="n"/>
      <c r="EL145" s="8" t="n"/>
      <c r="EM145" s="8" t="n"/>
      <c r="EN145" s="8" t="n"/>
      <c r="EO145" s="8" t="n"/>
      <c r="EP145" s="8" t="n"/>
      <c r="EQ145" s="8" t="n"/>
      <c r="ER145" s="8" t="n"/>
      <c r="ES145" s="8" t="n"/>
      <c r="ET145" s="8" t="n"/>
      <c r="EU145" s="8" t="n"/>
      <c r="EV145" s="8" t="n"/>
      <c r="EW145" s="8" t="n"/>
      <c r="EX145" s="8" t="n"/>
      <c r="EY145" s="8" t="n"/>
      <c r="EZ145" s="8" t="n"/>
      <c r="FA145" s="8" t="n"/>
      <c r="FB145" s="8" t="n"/>
      <c r="FC145" s="8" t="n"/>
      <c r="FD145" s="8" t="n"/>
      <c r="FE145" s="8" t="n"/>
      <c r="FF145" s="8" t="n"/>
      <c r="FG145" s="8" t="n"/>
      <c r="FH145" s="8" t="n"/>
      <c r="FI145" s="8" t="n"/>
      <c r="FJ145" s="8" t="n"/>
      <c r="FK145" s="8" t="n"/>
      <c r="FL145" s="8" t="n"/>
      <c r="FM145" s="8" t="n"/>
      <c r="FN145" s="8" t="n"/>
      <c r="FO145" s="8" t="n"/>
      <c r="FP145" s="8" t="n"/>
      <c r="FQ145" s="8" t="n"/>
      <c r="FR145" s="8" t="n"/>
    </row>
    <row r="146">
      <c r="N146" s="37" t="n"/>
      <c r="T146" s="37" t="n"/>
      <c r="U146" s="37" t="n"/>
      <c r="V146" s="37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  <c r="AG146" s="62" t="n"/>
      <c r="AH146" s="62" t="n"/>
      <c r="AI146" s="62" t="n"/>
      <c r="AJ146" s="62" t="n"/>
      <c r="AK146" s="62" t="n"/>
      <c r="AL146" s="62" t="n"/>
      <c r="AM146" s="62" t="n"/>
      <c r="AN146" s="62" t="n"/>
      <c r="AO146" s="62" t="n"/>
      <c r="AP146" s="62" t="n"/>
      <c r="AQ146" s="62" t="n"/>
      <c r="AR146" s="62" t="n"/>
      <c r="AS146" s="62" t="n"/>
      <c r="AT146" s="62" t="n"/>
      <c r="AU146" s="62" t="n"/>
      <c r="AV146" s="62" t="n"/>
      <c r="AW146" s="62" t="n"/>
      <c r="AX146" s="62" t="n"/>
      <c r="AY146" s="62" t="n"/>
      <c r="AZ146" s="62" t="n"/>
      <c r="BA146" s="62" t="n"/>
      <c r="BB146" s="62" t="n"/>
      <c r="BC146" s="62" t="n"/>
      <c r="BD146" s="62" t="n"/>
      <c r="BE146" s="62" t="n"/>
      <c r="BF146" s="62" t="n"/>
      <c r="BG146" s="62" t="n"/>
      <c r="BH146" s="62" t="n"/>
      <c r="BI146" s="62" t="n"/>
      <c r="BJ146" s="62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  <c r="CA146" s="62" t="n"/>
      <c r="CB146" s="62" t="n"/>
      <c r="CC146" s="62" t="n"/>
      <c r="CD146" s="62" t="n"/>
      <c r="CE146" s="62" t="n"/>
      <c r="CF146" s="62" t="n"/>
      <c r="CG146" s="62" t="n"/>
      <c r="CH146" s="62" t="n"/>
      <c r="CI146" s="62" t="n"/>
      <c r="CX146" s="62" t="n"/>
      <c r="DQ146" s="8" t="n"/>
      <c r="DR146" s="8" t="n"/>
      <c r="DS146" s="8" t="n"/>
      <c r="DT146" s="8" t="n"/>
      <c r="DU146" s="8" t="n"/>
      <c r="DV146" s="8" t="n"/>
      <c r="DW146" s="8" t="n"/>
      <c r="DX146" s="2878">
        <f>(CS146-CZ146)*10^6</f>
        <v/>
      </c>
      <c r="DY146" s="2878">
        <f>(CT146-DC146)*10^6</f>
        <v/>
      </c>
      <c r="DZ146" s="2878">
        <f>(CW146-DD146)*10^6</f>
        <v/>
      </c>
      <c r="EA146" s="8" t="n"/>
      <c r="EB146" s="8" t="n"/>
      <c r="EC146" s="8" t="n"/>
      <c r="ED146" s="8" t="n"/>
      <c r="EE146" s="8" t="n"/>
      <c r="EF146" s="8" t="n"/>
      <c r="EG146" s="8" t="n"/>
      <c r="EH146" s="8" t="n"/>
      <c r="EI146" s="8" t="n"/>
      <c r="EJ146" s="8" t="n"/>
      <c r="EK146" s="8" t="n"/>
      <c r="EL146" s="8" t="n"/>
      <c r="EM146" s="8" t="n"/>
      <c r="EN146" s="8" t="n"/>
      <c r="EO146" s="8" t="n"/>
      <c r="EP146" s="8" t="n"/>
      <c r="EQ146" s="8" t="n"/>
      <c r="ER146" s="8" t="n"/>
      <c r="ES146" s="8" t="n"/>
      <c r="ET146" s="8" t="n"/>
      <c r="EU146" s="8" t="n"/>
      <c r="EV146" s="8" t="n"/>
      <c r="EW146" s="8" t="n"/>
      <c r="EX146" s="8" t="n"/>
      <c r="EY146" s="8" t="n"/>
      <c r="EZ146" s="8" t="n"/>
      <c r="FA146" s="8" t="n"/>
      <c r="FB146" s="8" t="n"/>
      <c r="FC146" s="8" t="n"/>
      <c r="FD146" s="8" t="n"/>
      <c r="FE146" s="8" t="n"/>
      <c r="FF146" s="8" t="n"/>
      <c r="FG146" s="8" t="n"/>
      <c r="FH146" s="8" t="n"/>
      <c r="FI146" s="8" t="n"/>
      <c r="FJ146" s="8" t="n"/>
      <c r="FK146" s="8" t="n"/>
      <c r="FL146" s="8" t="n"/>
      <c r="FM146" s="8" t="n"/>
      <c r="FN146" s="8" t="n"/>
      <c r="FO146" s="8" t="n"/>
      <c r="FP146" s="8" t="n"/>
      <c r="FQ146" s="8" t="n"/>
      <c r="FR146" s="8" t="n"/>
    </row>
    <row r="147">
      <c r="N147" s="37" t="n"/>
      <c r="T147" s="37" t="n"/>
      <c r="U147" s="37" t="n"/>
      <c r="V147" s="37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  <c r="AG147" s="62" t="n"/>
      <c r="AH147" s="62" t="n"/>
      <c r="AI147" s="62" t="n"/>
      <c r="AJ147" s="62" t="n"/>
      <c r="AK147" s="62" t="n"/>
      <c r="AL147" s="62" t="n"/>
      <c r="AM147" s="62" t="n"/>
      <c r="AN147" s="62" t="n"/>
      <c r="AO147" s="62" t="n"/>
      <c r="AP147" s="62" t="n"/>
      <c r="AQ147" s="62" t="n"/>
      <c r="AR147" s="62" t="n"/>
      <c r="AS147" s="62" t="n"/>
      <c r="AT147" s="62" t="n"/>
      <c r="AU147" s="62" t="n"/>
      <c r="AV147" s="62" t="n"/>
      <c r="AW147" s="62" t="n"/>
      <c r="AX147" s="62" t="n"/>
      <c r="AY147" s="62" t="n"/>
      <c r="AZ147" s="62" t="n"/>
      <c r="BA147" s="62" t="n"/>
      <c r="BB147" s="62" t="n"/>
      <c r="BC147" s="62" t="n"/>
      <c r="BD147" s="62" t="n"/>
      <c r="BE147" s="62" t="n"/>
      <c r="BF147" s="62" t="n"/>
      <c r="BG147" s="62" t="n"/>
      <c r="BH147" s="62" t="n"/>
      <c r="BI147" s="62" t="n"/>
      <c r="BJ147" s="62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  <c r="CA147" s="62" t="n"/>
      <c r="CB147" s="62" t="n"/>
      <c r="CC147" s="62" t="n"/>
      <c r="CD147" s="62" t="n"/>
      <c r="CE147" s="62" t="n"/>
      <c r="CF147" s="62" t="n"/>
      <c r="CG147" s="62" t="n"/>
      <c r="CH147" s="62" t="n"/>
      <c r="CI147" s="62" t="n"/>
      <c r="CX147" s="62" t="n"/>
      <c r="DQ147" s="8" t="n"/>
      <c r="DR147" s="8" t="n"/>
      <c r="DS147" s="8" t="n"/>
      <c r="DT147" s="8" t="n"/>
      <c r="DU147" s="8" t="n"/>
      <c r="DV147" s="8" t="n"/>
      <c r="DW147" s="8" t="n"/>
      <c r="DX147" s="2878">
        <f>(CS147-CZ147)*10^6</f>
        <v/>
      </c>
      <c r="DY147" s="2878">
        <f>(CT147-DC147)*10^6</f>
        <v/>
      </c>
      <c r="DZ147" s="2878">
        <f>(CW147-DD147)*10^6</f>
        <v/>
      </c>
      <c r="EA147" s="8" t="n"/>
      <c r="EB147" s="8" t="n"/>
      <c r="EC147" s="8" t="n"/>
      <c r="ED147" s="8" t="n"/>
      <c r="EE147" s="8" t="n"/>
      <c r="EF147" s="8" t="n"/>
      <c r="EG147" s="8" t="n"/>
      <c r="EH147" s="8" t="n"/>
      <c r="EI147" s="8" t="n"/>
      <c r="EJ147" s="8" t="n"/>
      <c r="EK147" s="8" t="n"/>
      <c r="EL147" s="8" t="n"/>
      <c r="EM147" s="8" t="n"/>
      <c r="EN147" s="8" t="n"/>
      <c r="EO147" s="8" t="n"/>
      <c r="EP147" s="8" t="n"/>
      <c r="EQ147" s="8" t="n"/>
      <c r="ER147" s="8" t="n"/>
      <c r="ES147" s="8" t="n"/>
      <c r="ET147" s="8" t="n"/>
      <c r="EU147" s="8" t="n"/>
      <c r="EV147" s="8" t="n"/>
      <c r="EW147" s="8" t="n"/>
      <c r="EX147" s="8" t="n"/>
      <c r="EY147" s="8" t="n"/>
      <c r="EZ147" s="8" t="n"/>
      <c r="FA147" s="8" t="n"/>
      <c r="FB147" s="8" t="n"/>
      <c r="FC147" s="8" t="n"/>
      <c r="FD147" s="8" t="n"/>
      <c r="FE147" s="8" t="n"/>
      <c r="FF147" s="8" t="n"/>
      <c r="FG147" s="8" t="n"/>
      <c r="FH147" s="8" t="n"/>
      <c r="FI147" s="8" t="n"/>
      <c r="FJ147" s="8" t="n"/>
      <c r="FK147" s="8" t="n"/>
      <c r="FL147" s="8" t="n"/>
      <c r="FM147" s="8" t="n"/>
      <c r="FN147" s="8" t="n"/>
      <c r="FO147" s="8" t="n"/>
      <c r="FP147" s="8" t="n"/>
      <c r="FQ147" s="8" t="n"/>
      <c r="FR147" s="8" t="n"/>
    </row>
    <row r="148">
      <c r="N148" s="37" t="n"/>
      <c r="T148" s="37" t="n"/>
      <c r="U148" s="37" t="n"/>
      <c r="V148" s="37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  <c r="AG148" s="62" t="n"/>
      <c r="AH148" s="62" t="n"/>
      <c r="AI148" s="62" t="n"/>
      <c r="AJ148" s="62" t="n"/>
      <c r="AK148" s="62" t="n"/>
      <c r="AL148" s="62" t="n"/>
      <c r="AM148" s="62" t="n"/>
      <c r="AN148" s="62" t="n"/>
      <c r="AO148" s="62" t="n"/>
      <c r="AP148" s="62" t="n"/>
      <c r="AQ148" s="62" t="n"/>
      <c r="AR148" s="62" t="n"/>
      <c r="AS148" s="62" t="n"/>
      <c r="AT148" s="62" t="n"/>
      <c r="AU148" s="62" t="n"/>
      <c r="AV148" s="62" t="n"/>
      <c r="AW148" s="62" t="n"/>
      <c r="AX148" s="62" t="n"/>
      <c r="AY148" s="62" t="n"/>
      <c r="AZ148" s="62" t="n"/>
      <c r="BA148" s="62" t="n"/>
      <c r="BB148" s="62" t="n"/>
      <c r="BC148" s="62" t="n"/>
      <c r="BD148" s="62" t="n"/>
      <c r="BE148" s="62" t="n"/>
      <c r="BF148" s="62" t="n"/>
      <c r="BG148" s="62" t="n"/>
      <c r="BH148" s="62" t="n"/>
      <c r="BI148" s="62" t="n"/>
      <c r="BJ148" s="62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  <c r="CA148" s="62" t="n"/>
      <c r="CB148" s="62" t="n"/>
      <c r="CC148" s="62" t="n"/>
      <c r="CD148" s="62" t="n"/>
      <c r="CE148" s="62" t="n"/>
      <c r="CF148" s="62" t="n"/>
      <c r="CG148" s="62" t="n"/>
      <c r="CH148" s="62" t="n"/>
      <c r="CI148" s="62" t="n"/>
      <c r="CX148" s="62" t="n"/>
      <c r="DQ148" s="8" t="n"/>
      <c r="DR148" s="8" t="n"/>
      <c r="DS148" s="8" t="n"/>
      <c r="DT148" s="8" t="n"/>
      <c r="DU148" s="8" t="n"/>
      <c r="DV148" s="8" t="n"/>
      <c r="DW148" s="8" t="n"/>
      <c r="DX148" s="2878">
        <f>(CS148-CZ148)*10^6</f>
        <v/>
      </c>
      <c r="DY148" s="2878">
        <f>(CT148-DC148)*10^6</f>
        <v/>
      </c>
      <c r="DZ148" s="2878">
        <f>(CW148-DD148)*10^6</f>
        <v/>
      </c>
      <c r="EA148" s="8" t="n"/>
      <c r="EB148" s="8" t="n"/>
      <c r="EC148" s="8" t="n"/>
      <c r="ED148" s="8" t="n"/>
      <c r="EE148" s="8" t="n"/>
      <c r="EF148" s="8" t="n"/>
      <c r="EG148" s="8" t="n"/>
      <c r="EH148" s="8" t="n"/>
      <c r="EI148" s="8" t="n"/>
      <c r="EJ148" s="8" t="n"/>
      <c r="EK148" s="8" t="n"/>
      <c r="EL148" s="8" t="n"/>
      <c r="EM148" s="8" t="n"/>
      <c r="EN148" s="8" t="n"/>
      <c r="EO148" s="8" t="n"/>
      <c r="EP148" s="8" t="n"/>
      <c r="EQ148" s="8" t="n"/>
      <c r="ER148" s="8" t="n"/>
      <c r="ES148" s="8" t="n"/>
      <c r="ET148" s="8" t="n"/>
      <c r="EU148" s="8" t="n"/>
      <c r="EV148" s="8" t="n"/>
      <c r="EW148" s="8" t="n"/>
      <c r="EX148" s="8" t="n"/>
      <c r="EY148" s="8" t="n"/>
      <c r="EZ148" s="8" t="n"/>
      <c r="FA148" s="8" t="n"/>
      <c r="FB148" s="8" t="n"/>
      <c r="FC148" s="8" t="n"/>
      <c r="FD148" s="8" t="n"/>
      <c r="FE148" s="8" t="n"/>
      <c r="FF148" s="8" t="n"/>
      <c r="FG148" s="8" t="n"/>
      <c r="FH148" s="8" t="n"/>
      <c r="FI148" s="8" t="n"/>
      <c r="FJ148" s="8" t="n"/>
      <c r="FK148" s="8" t="n"/>
      <c r="FL148" s="8" t="n"/>
      <c r="FM148" s="8" t="n"/>
      <c r="FN148" s="8" t="n"/>
      <c r="FO148" s="8" t="n"/>
      <c r="FP148" s="8" t="n"/>
      <c r="FQ148" s="8" t="n"/>
      <c r="FR148" s="8" t="n"/>
    </row>
    <row r="149">
      <c r="N149" s="37" t="n"/>
      <c r="T149" s="37" t="n"/>
      <c r="U149" s="37" t="n"/>
      <c r="V149" s="37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  <c r="AG149" s="62" t="n"/>
      <c r="AH149" s="62" t="n"/>
      <c r="AI149" s="62" t="n"/>
      <c r="AJ149" s="62" t="n"/>
      <c r="AK149" s="62" t="n"/>
      <c r="AL149" s="62" t="n"/>
      <c r="AM149" s="62" t="n"/>
      <c r="AN149" s="62" t="n"/>
      <c r="AO149" s="62" t="n"/>
      <c r="AP149" s="62" t="n"/>
      <c r="AQ149" s="62" t="n"/>
      <c r="AR149" s="62" t="n"/>
      <c r="AS149" s="62" t="n"/>
      <c r="AT149" s="62" t="n"/>
      <c r="AU149" s="62" t="n"/>
      <c r="AV149" s="62" t="n"/>
      <c r="AW149" s="62" t="n"/>
      <c r="AX149" s="62" t="n"/>
      <c r="AY149" s="62" t="n"/>
      <c r="AZ149" s="62" t="n"/>
      <c r="BA149" s="62" t="n"/>
      <c r="BB149" s="62" t="n"/>
      <c r="BC149" s="62" t="n"/>
      <c r="BD149" s="62" t="n"/>
      <c r="BE149" s="62" t="n"/>
      <c r="BF149" s="62" t="n"/>
      <c r="BG149" s="62" t="n"/>
      <c r="BH149" s="62" t="n"/>
      <c r="BI149" s="62" t="n"/>
      <c r="BJ149" s="62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  <c r="CA149" s="62" t="n"/>
      <c r="CB149" s="62" t="n"/>
      <c r="CC149" s="62" t="n"/>
      <c r="CD149" s="62" t="n"/>
      <c r="CE149" s="62" t="n"/>
      <c r="CF149" s="62" t="n"/>
      <c r="CG149" s="62" t="n"/>
      <c r="CH149" s="62" t="n"/>
      <c r="CI149" s="62" t="n"/>
      <c r="CX149" s="62" t="n"/>
      <c r="DQ149" s="8" t="n"/>
      <c r="DR149" s="8" t="n"/>
      <c r="DS149" s="8" t="n"/>
      <c r="DT149" s="8" t="n"/>
      <c r="DU149" s="8" t="n"/>
      <c r="DV149" s="8" t="n"/>
      <c r="DW149" s="8" t="n"/>
      <c r="DX149" s="2878">
        <f>(CS149-CZ149)*10^6</f>
        <v/>
      </c>
      <c r="DY149" s="2878">
        <f>(CT149-DC149)*10^6</f>
        <v/>
      </c>
      <c r="DZ149" s="2878">
        <f>(CW149-DD149)*10^6</f>
        <v/>
      </c>
      <c r="EA149" s="8" t="n"/>
      <c r="EB149" s="8" t="n"/>
      <c r="EC149" s="8" t="n"/>
      <c r="ED149" s="8" t="n"/>
      <c r="EE149" s="8" t="n"/>
      <c r="EF149" s="8" t="n"/>
      <c r="EG149" s="8" t="n"/>
      <c r="EH149" s="8" t="n"/>
      <c r="EI149" s="8" t="n"/>
      <c r="EJ149" s="8" t="n"/>
      <c r="EK149" s="8" t="n"/>
      <c r="EL149" s="8" t="n"/>
      <c r="EM149" s="8" t="n"/>
      <c r="EN149" s="8" t="n"/>
      <c r="EO149" s="8" t="n"/>
      <c r="EP149" s="8" t="n"/>
      <c r="EQ149" s="8" t="n"/>
      <c r="ER149" s="8" t="n"/>
      <c r="ES149" s="8" t="n"/>
      <c r="ET149" s="8" t="n"/>
      <c r="EU149" s="8" t="n"/>
      <c r="EV149" s="8" t="n"/>
      <c r="EW149" s="8" t="n"/>
      <c r="EX149" s="8" t="n"/>
      <c r="EY149" s="8" t="n"/>
      <c r="EZ149" s="8" t="n"/>
      <c r="FA149" s="8" t="n"/>
      <c r="FB149" s="8" t="n"/>
      <c r="FC149" s="8" t="n"/>
      <c r="FD149" s="8" t="n"/>
      <c r="FE149" s="8" t="n"/>
      <c r="FF149" s="8" t="n"/>
      <c r="FG149" s="8" t="n"/>
      <c r="FH149" s="8" t="n"/>
      <c r="FI149" s="8" t="n"/>
      <c r="FJ149" s="8" t="n"/>
      <c r="FK149" s="8" t="n"/>
      <c r="FL149" s="8" t="n"/>
      <c r="FM149" s="8" t="n"/>
      <c r="FN149" s="8" t="n"/>
      <c r="FO149" s="8" t="n"/>
      <c r="FP149" s="8" t="n"/>
      <c r="FQ149" s="8" t="n"/>
      <c r="FR149" s="8" t="n"/>
    </row>
    <row r="150">
      <c r="N150" s="37" t="n"/>
      <c r="T150" s="37" t="n"/>
      <c r="U150" s="37" t="n"/>
      <c r="V150" s="37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  <c r="AG150" s="62" t="n"/>
      <c r="AH150" s="62" t="n"/>
      <c r="AI150" s="62" t="n"/>
      <c r="AJ150" s="62" t="n"/>
      <c r="AK150" s="62" t="n"/>
      <c r="AL150" s="62" t="n"/>
      <c r="AM150" s="62" t="n"/>
      <c r="AN150" s="62" t="n"/>
      <c r="AO150" s="62" t="n"/>
      <c r="AP150" s="62" t="n"/>
      <c r="AQ150" s="62" t="n"/>
      <c r="AR150" s="62" t="n"/>
      <c r="AS150" s="62" t="n"/>
      <c r="AT150" s="62" t="n"/>
      <c r="AU150" s="62" t="n"/>
      <c r="AV150" s="62" t="n"/>
      <c r="AW150" s="62" t="n"/>
      <c r="AX150" s="62" t="n"/>
      <c r="AY150" s="62" t="n"/>
      <c r="AZ150" s="62" t="n"/>
      <c r="BA150" s="62" t="n"/>
      <c r="BB150" s="62" t="n"/>
      <c r="BC150" s="62" t="n"/>
      <c r="BD150" s="62" t="n"/>
      <c r="BE150" s="62" t="n"/>
      <c r="BF150" s="62" t="n"/>
      <c r="BG150" s="62" t="n"/>
      <c r="BH150" s="62" t="n"/>
      <c r="BI150" s="62" t="n"/>
      <c r="BJ150" s="62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  <c r="CA150" s="62" t="n"/>
      <c r="CB150" s="62" t="n"/>
      <c r="CC150" s="62" t="n"/>
      <c r="CD150" s="62" t="n"/>
      <c r="CE150" s="62" t="n"/>
      <c r="CF150" s="62" t="n"/>
      <c r="CG150" s="62" t="n"/>
      <c r="CH150" s="62" t="n"/>
      <c r="CI150" s="62" t="n"/>
      <c r="CX150" s="62" t="n"/>
      <c r="DQ150" s="8" t="n"/>
      <c r="DR150" s="8" t="n"/>
      <c r="DS150" s="8" t="n"/>
      <c r="DT150" s="8" t="n"/>
      <c r="DU150" s="8" t="n"/>
      <c r="DV150" s="8" t="n"/>
      <c r="DW150" s="8" t="n"/>
      <c r="DX150" s="2878">
        <f>(CS150-CZ150)*10^6</f>
        <v/>
      </c>
      <c r="DY150" s="2878">
        <f>(CT150-DC150)*10^6</f>
        <v/>
      </c>
      <c r="DZ150" s="2878">
        <f>(CW150-DD150)*10^6</f>
        <v/>
      </c>
      <c r="EA150" s="8" t="n"/>
      <c r="EB150" s="8" t="n"/>
      <c r="EC150" s="8" t="n"/>
      <c r="ED150" s="8" t="n"/>
      <c r="EE150" s="8" t="n"/>
      <c r="EF150" s="8" t="n"/>
      <c r="EG150" s="8" t="n"/>
      <c r="EH150" s="8" t="n"/>
      <c r="EI150" s="8" t="n"/>
      <c r="EJ150" s="8" t="n"/>
      <c r="EK150" s="8" t="n"/>
      <c r="EL150" s="8" t="n"/>
      <c r="EM150" s="8" t="n"/>
      <c r="EN150" s="8" t="n"/>
      <c r="EO150" s="8" t="n"/>
      <c r="EP150" s="8" t="n"/>
      <c r="EQ150" s="8" t="n"/>
      <c r="ER150" s="8" t="n"/>
      <c r="ES150" s="8" t="n"/>
      <c r="ET150" s="8" t="n"/>
      <c r="EU150" s="8" t="n"/>
      <c r="EV150" s="8" t="n"/>
      <c r="EW150" s="8" t="n"/>
      <c r="EX150" s="8" t="n"/>
      <c r="EY150" s="8" t="n"/>
      <c r="EZ150" s="8" t="n"/>
      <c r="FA150" s="8" t="n"/>
      <c r="FB150" s="8" t="n"/>
      <c r="FC150" s="8" t="n"/>
      <c r="FD150" s="8" t="n"/>
      <c r="FE150" s="8" t="n"/>
      <c r="FF150" s="8" t="n"/>
      <c r="FG150" s="8" t="n"/>
      <c r="FH150" s="8" t="n"/>
      <c r="FI150" s="8" t="n"/>
      <c r="FJ150" s="8" t="n"/>
      <c r="FK150" s="8" t="n"/>
      <c r="FL150" s="8" t="n"/>
      <c r="FM150" s="8" t="n"/>
      <c r="FN150" s="8" t="n"/>
      <c r="FO150" s="8" t="n"/>
      <c r="FP150" s="8" t="n"/>
      <c r="FQ150" s="8" t="n"/>
      <c r="FR150" s="8" t="n"/>
    </row>
    <row r="151">
      <c r="N151" s="37" t="n"/>
      <c r="T151" s="37" t="n"/>
      <c r="U151" s="37" t="n"/>
      <c r="V151" s="37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  <c r="AG151" s="62" t="n"/>
      <c r="AH151" s="62" t="n"/>
      <c r="AI151" s="62" t="n"/>
      <c r="AJ151" s="62" t="n"/>
      <c r="AK151" s="62" t="n"/>
      <c r="AL151" s="62" t="n"/>
      <c r="AM151" s="62" t="n"/>
      <c r="AN151" s="62" t="n"/>
      <c r="AO151" s="62" t="n"/>
      <c r="AP151" s="62" t="n"/>
      <c r="AQ151" s="62" t="n"/>
      <c r="AR151" s="62" t="n"/>
      <c r="AS151" s="62" t="n"/>
      <c r="AT151" s="62" t="n"/>
      <c r="AU151" s="62" t="n"/>
      <c r="AV151" s="62" t="n"/>
      <c r="AW151" s="62" t="n"/>
      <c r="AX151" s="62" t="n"/>
      <c r="AY151" s="62" t="n"/>
      <c r="AZ151" s="62" t="n"/>
      <c r="BA151" s="62" t="n"/>
      <c r="BB151" s="62" t="n"/>
      <c r="BC151" s="62" t="n"/>
      <c r="BD151" s="62" t="n"/>
      <c r="BE151" s="62" t="n"/>
      <c r="BF151" s="62" t="n"/>
      <c r="BG151" s="62" t="n"/>
      <c r="BH151" s="62" t="n"/>
      <c r="BI151" s="62" t="n"/>
      <c r="BJ151" s="62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  <c r="CA151" s="62" t="n"/>
      <c r="CB151" s="62" t="n"/>
      <c r="CC151" s="62" t="n"/>
      <c r="CD151" s="62" t="n"/>
      <c r="CE151" s="62" t="n"/>
      <c r="CF151" s="62" t="n"/>
      <c r="CG151" s="62" t="n"/>
      <c r="CH151" s="62" t="n"/>
      <c r="CI151" s="62" t="n"/>
      <c r="CX151" s="62" t="n"/>
      <c r="DQ151" s="8" t="n"/>
      <c r="DR151" s="8" t="n"/>
      <c r="DS151" s="8" t="n"/>
      <c r="DT151" s="8" t="n"/>
      <c r="DU151" s="8" t="n"/>
      <c r="DV151" s="8" t="n"/>
      <c r="DW151" s="8" t="n"/>
      <c r="DX151" s="2878">
        <f>(CS151-CZ151)*10^6</f>
        <v/>
      </c>
      <c r="DY151" s="2878">
        <f>(CT151-DC151)*10^6</f>
        <v/>
      </c>
      <c r="DZ151" s="2878">
        <f>(CW151-DD151)*10^6</f>
        <v/>
      </c>
      <c r="EA151" s="8" t="n"/>
      <c r="EB151" s="8" t="n"/>
      <c r="EC151" s="8" t="n"/>
      <c r="ED151" s="8" t="n"/>
      <c r="EE151" s="8" t="n"/>
      <c r="EF151" s="8" t="n"/>
      <c r="EG151" s="8" t="n"/>
      <c r="EH151" s="8" t="n"/>
      <c r="EI151" s="8" t="n"/>
      <c r="EJ151" s="8" t="n"/>
      <c r="EK151" s="8" t="n"/>
      <c r="EL151" s="8" t="n"/>
      <c r="EM151" s="8" t="n"/>
      <c r="EN151" s="8" t="n"/>
      <c r="EO151" s="8" t="n"/>
      <c r="EP151" s="8" t="n"/>
      <c r="EQ151" s="8" t="n"/>
      <c r="ER151" s="8" t="n"/>
      <c r="ES151" s="8" t="n"/>
      <c r="ET151" s="8" t="n"/>
      <c r="EU151" s="8" t="n"/>
      <c r="EV151" s="8" t="n"/>
      <c r="EW151" s="8" t="n"/>
      <c r="EX151" s="8" t="n"/>
      <c r="EY151" s="8" t="n"/>
      <c r="EZ151" s="8" t="n"/>
      <c r="FA151" s="8" t="n"/>
      <c r="FB151" s="8" t="n"/>
      <c r="FC151" s="8" t="n"/>
      <c r="FD151" s="8" t="n"/>
      <c r="FE151" s="8" t="n"/>
      <c r="FF151" s="8" t="n"/>
      <c r="FG151" s="8" t="n"/>
      <c r="FH151" s="8" t="n"/>
      <c r="FI151" s="8" t="n"/>
      <c r="FJ151" s="8" t="n"/>
      <c r="FK151" s="8" t="n"/>
      <c r="FL151" s="8" t="n"/>
      <c r="FM151" s="8" t="n"/>
      <c r="FN151" s="8" t="n"/>
      <c r="FO151" s="8" t="n"/>
      <c r="FP151" s="8" t="n"/>
      <c r="FQ151" s="8" t="n"/>
      <c r="FR151" s="8" t="n"/>
    </row>
    <row r="152">
      <c r="N152" s="37" t="n"/>
      <c r="T152" s="37" t="n"/>
      <c r="U152" s="37" t="n"/>
      <c r="V152" s="37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  <c r="AG152" s="62" t="n"/>
      <c r="AH152" s="62" t="n"/>
      <c r="AI152" s="62" t="n"/>
      <c r="AJ152" s="62" t="n"/>
      <c r="AK152" s="62" t="n"/>
      <c r="AL152" s="62" t="n"/>
      <c r="AM152" s="62" t="n"/>
      <c r="AN152" s="62" t="n"/>
      <c r="AO152" s="62" t="n"/>
      <c r="AP152" s="62" t="n"/>
      <c r="AQ152" s="62" t="n"/>
      <c r="AR152" s="62" t="n"/>
      <c r="AS152" s="62" t="n"/>
      <c r="AT152" s="62" t="n"/>
      <c r="AU152" s="62" t="n"/>
      <c r="AV152" s="62" t="n"/>
      <c r="AW152" s="62" t="n"/>
      <c r="AX152" s="62" t="n"/>
      <c r="AY152" s="62" t="n"/>
      <c r="AZ152" s="62" t="n"/>
      <c r="BA152" s="62" t="n"/>
      <c r="BB152" s="62" t="n"/>
      <c r="BC152" s="62" t="n"/>
      <c r="BD152" s="62" t="n"/>
      <c r="BE152" s="62" t="n"/>
      <c r="BF152" s="62" t="n"/>
      <c r="BG152" s="62" t="n"/>
      <c r="BH152" s="62" t="n"/>
      <c r="BI152" s="62" t="n"/>
      <c r="BJ152" s="62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  <c r="CA152" s="62" t="n"/>
      <c r="CB152" s="62" t="n"/>
      <c r="CC152" s="62" t="n"/>
      <c r="CD152" s="62" t="n"/>
      <c r="CE152" s="62" t="n"/>
      <c r="CF152" s="62" t="n"/>
      <c r="CG152" s="62" t="n"/>
      <c r="CH152" s="62" t="n"/>
      <c r="CI152" s="62" t="n"/>
      <c r="CX152" s="62" t="n"/>
      <c r="DQ152" s="8" t="n"/>
      <c r="DR152" s="8" t="n"/>
      <c r="DS152" s="8" t="n"/>
      <c r="DT152" s="8" t="n"/>
      <c r="DU152" s="8" t="n"/>
      <c r="DV152" s="8" t="n"/>
      <c r="DW152" s="8" t="n"/>
      <c r="DX152" s="2878">
        <f>(CS152-CZ152)*10^6</f>
        <v/>
      </c>
      <c r="DY152" s="2878">
        <f>(CT152-DC152)*10^6</f>
        <v/>
      </c>
      <c r="DZ152" s="2878">
        <f>(CW152-DD152)*10^6</f>
        <v/>
      </c>
      <c r="EA152" s="8" t="n"/>
      <c r="EB152" s="8" t="n"/>
      <c r="EC152" s="8" t="n"/>
      <c r="ED152" s="8" t="n"/>
      <c r="EE152" s="8" t="n"/>
      <c r="EF152" s="8" t="n"/>
      <c r="EG152" s="8" t="n"/>
      <c r="EH152" s="8" t="n"/>
      <c r="EI152" s="8" t="n"/>
      <c r="EJ152" s="8" t="n"/>
      <c r="EK152" s="8" t="n"/>
      <c r="EL152" s="8" t="n"/>
      <c r="EM152" s="8" t="n"/>
      <c r="EN152" s="8" t="n"/>
      <c r="EO152" s="8" t="n"/>
      <c r="EP152" s="8" t="n"/>
      <c r="EQ152" s="8" t="n"/>
      <c r="ER152" s="8" t="n"/>
      <c r="ES152" s="8" t="n"/>
      <c r="ET152" s="8" t="n"/>
      <c r="EU152" s="8" t="n"/>
      <c r="EV152" s="8" t="n"/>
      <c r="EW152" s="8" t="n"/>
      <c r="EX152" s="8" t="n"/>
      <c r="EY152" s="8" t="n"/>
      <c r="EZ152" s="8" t="n"/>
      <c r="FA152" s="8" t="n"/>
      <c r="FB152" s="8" t="n"/>
      <c r="FC152" s="8" t="n"/>
      <c r="FD152" s="8" t="n"/>
      <c r="FE152" s="8" t="n"/>
      <c r="FF152" s="8" t="n"/>
      <c r="FG152" s="8" t="n"/>
      <c r="FH152" s="8" t="n"/>
      <c r="FI152" s="8" t="n"/>
      <c r="FJ152" s="8" t="n"/>
      <c r="FK152" s="8" t="n"/>
      <c r="FL152" s="8" t="n"/>
      <c r="FM152" s="8" t="n"/>
      <c r="FN152" s="8" t="n"/>
      <c r="FO152" s="8" t="n"/>
      <c r="FP152" s="8" t="n"/>
      <c r="FQ152" s="8" t="n"/>
      <c r="FR152" s="8" t="n"/>
    </row>
    <row r="153">
      <c r="N153" s="37" t="n"/>
      <c r="T153" s="37" t="n"/>
      <c r="U153" s="37" t="n"/>
      <c r="V153" s="37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  <c r="AG153" s="62" t="n"/>
      <c r="AH153" s="62" t="n"/>
      <c r="AI153" s="62" t="n"/>
      <c r="AJ153" s="62" t="n"/>
      <c r="AK153" s="62" t="n"/>
      <c r="AL153" s="62" t="n"/>
      <c r="AM153" s="62" t="n"/>
      <c r="AN153" s="62" t="n"/>
      <c r="AO153" s="62" t="n"/>
      <c r="AP153" s="62" t="n"/>
      <c r="AQ153" s="62" t="n"/>
      <c r="AR153" s="62" t="n"/>
      <c r="AS153" s="62" t="n"/>
      <c r="AT153" s="62" t="n"/>
      <c r="AU153" s="62" t="n"/>
      <c r="AV153" s="62" t="n"/>
      <c r="AW153" s="62" t="n"/>
      <c r="AX153" s="62" t="n"/>
      <c r="AY153" s="62" t="n"/>
      <c r="AZ153" s="62" t="n"/>
      <c r="BA153" s="62" t="n"/>
      <c r="BB153" s="62" t="n"/>
      <c r="BC153" s="62" t="n"/>
      <c r="BD153" s="62" t="n"/>
      <c r="BE153" s="62" t="n"/>
      <c r="BF153" s="62" t="n"/>
      <c r="BG153" s="62" t="n"/>
      <c r="BH153" s="62" t="n"/>
      <c r="BI153" s="62" t="n"/>
      <c r="BJ153" s="62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  <c r="CA153" s="62" t="n"/>
      <c r="CB153" s="62" t="n"/>
      <c r="CC153" s="62" t="n"/>
      <c r="CD153" s="62" t="n"/>
      <c r="CE153" s="62" t="n"/>
      <c r="CF153" s="62" t="n"/>
      <c r="CG153" s="62" t="n"/>
      <c r="CH153" s="62" t="n"/>
      <c r="CI153" s="62" t="n"/>
      <c r="CX153" s="62" t="n"/>
      <c r="DQ153" s="8" t="n"/>
      <c r="DR153" s="8" t="n"/>
      <c r="DS153" s="8" t="n"/>
      <c r="DT153" s="8" t="n"/>
      <c r="DU153" s="8" t="n"/>
      <c r="DV153" s="8" t="n"/>
      <c r="DW153" s="8" t="n"/>
      <c r="DX153" s="2878">
        <f>(CS153-CZ153)*10^6</f>
        <v/>
      </c>
      <c r="DY153" s="2878">
        <f>(CT153-DC153)*10^6</f>
        <v/>
      </c>
      <c r="DZ153" s="2878">
        <f>(CW153-DD153)*10^6</f>
        <v/>
      </c>
      <c r="EA153" s="8" t="n"/>
      <c r="EB153" s="8" t="n"/>
      <c r="EC153" s="8" t="n"/>
      <c r="ED153" s="8" t="n"/>
      <c r="EE153" s="8" t="n"/>
      <c r="EF153" s="8" t="n"/>
      <c r="EG153" s="8" t="n"/>
      <c r="EH153" s="8" t="n"/>
      <c r="EI153" s="8" t="n"/>
      <c r="EJ153" s="8" t="n"/>
      <c r="EK153" s="8" t="n"/>
      <c r="EL153" s="8" t="n"/>
      <c r="EM153" s="8" t="n"/>
      <c r="EN153" s="8" t="n"/>
      <c r="EO153" s="8" t="n"/>
      <c r="EP153" s="8" t="n"/>
      <c r="EQ153" s="8" t="n"/>
      <c r="ER153" s="8" t="n"/>
      <c r="ES153" s="8" t="n"/>
      <c r="ET153" s="8" t="n"/>
      <c r="EU153" s="8" t="n"/>
      <c r="EV153" s="8" t="n"/>
      <c r="EW153" s="8" t="n"/>
      <c r="EX153" s="8" t="n"/>
      <c r="EY153" s="8" t="n"/>
      <c r="EZ153" s="8" t="n"/>
      <c r="FA153" s="8" t="n"/>
      <c r="FB153" s="8" t="n"/>
      <c r="FC153" s="8" t="n"/>
      <c r="FD153" s="8" t="n"/>
      <c r="FE153" s="8" t="n"/>
      <c r="FF153" s="8" t="n"/>
      <c r="FG153" s="8" t="n"/>
      <c r="FH153" s="8" t="n"/>
      <c r="FI153" s="8" t="n"/>
      <c r="FJ153" s="8" t="n"/>
      <c r="FK153" s="8" t="n"/>
      <c r="FL153" s="8" t="n"/>
      <c r="FM153" s="8" t="n"/>
      <c r="FN153" s="8" t="n"/>
      <c r="FO153" s="8" t="n"/>
      <c r="FP153" s="8" t="n"/>
      <c r="FQ153" s="8" t="n"/>
      <c r="FR153" s="8" t="n"/>
    </row>
    <row r="154">
      <c r="N154" s="37" t="n"/>
      <c r="T154" s="37" t="n"/>
      <c r="U154" s="37" t="n"/>
      <c r="V154" s="37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  <c r="AG154" s="62" t="n"/>
      <c r="AH154" s="62" t="n"/>
      <c r="AI154" s="62" t="n"/>
      <c r="AJ154" s="62" t="n"/>
      <c r="AK154" s="62" t="n"/>
      <c r="AL154" s="62" t="n"/>
      <c r="AM154" s="62" t="n"/>
      <c r="AN154" s="62" t="n"/>
      <c r="AO154" s="62" t="n"/>
      <c r="AP154" s="62" t="n"/>
      <c r="AQ154" s="62" t="n"/>
      <c r="AR154" s="62" t="n"/>
      <c r="AS154" s="62" t="n"/>
      <c r="AT154" s="62" t="n"/>
      <c r="AU154" s="62" t="n"/>
      <c r="AV154" s="62" t="n"/>
      <c r="AW154" s="62" t="n"/>
      <c r="AX154" s="62" t="n"/>
      <c r="AY154" s="62" t="n"/>
      <c r="AZ154" s="62" t="n"/>
      <c r="BA154" s="62" t="n"/>
      <c r="BB154" s="62" t="n"/>
      <c r="BC154" s="62" t="n"/>
      <c r="BD154" s="62" t="n"/>
      <c r="BE154" s="62" t="n"/>
      <c r="BF154" s="62" t="n"/>
      <c r="BG154" s="62" t="n"/>
      <c r="BH154" s="62" t="n"/>
      <c r="BI154" s="62" t="n"/>
      <c r="BJ154" s="62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  <c r="CA154" s="62" t="n"/>
      <c r="CB154" s="62" t="n"/>
      <c r="CC154" s="62" t="n"/>
      <c r="CD154" s="62" t="n"/>
      <c r="CE154" s="62" t="n"/>
      <c r="CF154" s="62" t="n"/>
      <c r="CG154" s="62" t="n"/>
      <c r="CH154" s="62" t="n"/>
      <c r="CI154" s="62" t="n"/>
      <c r="CX154" s="62" t="n"/>
      <c r="DQ154" s="8" t="n"/>
      <c r="DR154" s="8" t="n"/>
      <c r="DS154" s="8" t="n"/>
      <c r="DT154" s="8" t="n"/>
      <c r="DU154" s="8" t="n"/>
      <c r="DV154" s="8" t="n"/>
      <c r="DW154" s="8" t="n"/>
      <c r="DX154" s="2878">
        <f>(CS154-CZ154)*10^6</f>
        <v/>
      </c>
      <c r="DY154" s="2878">
        <f>(CT154-DC154)*10^6</f>
        <v/>
      </c>
      <c r="DZ154" s="2878">
        <f>(CW154-DD154)*10^6</f>
        <v/>
      </c>
      <c r="EA154" s="8" t="n"/>
      <c r="EB154" s="8" t="n"/>
      <c r="EC154" s="8" t="n"/>
      <c r="ED154" s="8" t="n"/>
      <c r="EE154" s="8" t="n"/>
      <c r="EF154" s="8" t="n"/>
      <c r="EG154" s="8" t="n"/>
      <c r="EH154" s="8" t="n"/>
      <c r="EI154" s="8" t="n"/>
      <c r="EJ154" s="8" t="n"/>
      <c r="EK154" s="8" t="n"/>
      <c r="EL154" s="8" t="n"/>
      <c r="EM154" s="8" t="n"/>
      <c r="EN154" s="8" t="n"/>
      <c r="EO154" s="8" t="n"/>
      <c r="EP154" s="8" t="n"/>
      <c r="EQ154" s="8" t="n"/>
      <c r="ER154" s="8" t="n"/>
      <c r="ES154" s="8" t="n"/>
      <c r="ET154" s="8" t="n"/>
      <c r="EU154" s="8" t="n"/>
      <c r="EV154" s="8" t="n"/>
      <c r="EW154" s="8" t="n"/>
      <c r="EX154" s="8" t="n"/>
      <c r="EY154" s="8" t="n"/>
      <c r="EZ154" s="8" t="n"/>
      <c r="FA154" s="8" t="n"/>
      <c r="FB154" s="8" t="n"/>
      <c r="FC154" s="8" t="n"/>
      <c r="FD154" s="8" t="n"/>
      <c r="FE154" s="8" t="n"/>
      <c r="FF154" s="8" t="n"/>
      <c r="FG154" s="8" t="n"/>
      <c r="FH154" s="8" t="n"/>
      <c r="FI154" s="8" t="n"/>
      <c r="FJ154" s="8" t="n"/>
      <c r="FK154" s="8" t="n"/>
      <c r="FL154" s="8" t="n"/>
      <c r="FM154" s="8" t="n"/>
      <c r="FN154" s="8" t="n"/>
      <c r="FO154" s="8" t="n"/>
      <c r="FP154" s="8" t="n"/>
      <c r="FQ154" s="8" t="n"/>
      <c r="FR154" s="8" t="n"/>
    </row>
    <row r="155">
      <c r="N155" s="37" t="n"/>
      <c r="T155" s="37" t="n"/>
      <c r="U155" s="37" t="n"/>
      <c r="V155" s="37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  <c r="AG155" s="62" t="n"/>
      <c r="AH155" s="62" t="n"/>
      <c r="AI155" s="62" t="n"/>
      <c r="AJ155" s="62" t="n"/>
      <c r="AK155" s="62" t="n"/>
      <c r="AL155" s="62" t="n"/>
      <c r="AM155" s="62" t="n"/>
      <c r="AN155" s="62" t="n"/>
      <c r="AO155" s="62" t="n"/>
      <c r="AP155" s="62" t="n"/>
      <c r="AQ155" s="62" t="n"/>
      <c r="AR155" s="62" t="n"/>
      <c r="AS155" s="62" t="n"/>
      <c r="AT155" s="62" t="n"/>
      <c r="AU155" s="62" t="n"/>
      <c r="AV155" s="62" t="n"/>
      <c r="AW155" s="62" t="n"/>
      <c r="AX155" s="62" t="n"/>
      <c r="AY155" s="62" t="n"/>
      <c r="AZ155" s="62" t="n"/>
      <c r="BA155" s="62" t="n"/>
      <c r="BB155" s="62" t="n"/>
      <c r="BC155" s="62" t="n"/>
      <c r="BD155" s="62" t="n"/>
      <c r="BE155" s="62" t="n"/>
      <c r="BF155" s="62" t="n"/>
      <c r="BG155" s="62" t="n"/>
      <c r="BH155" s="62" t="n"/>
      <c r="BI155" s="62" t="n"/>
      <c r="BJ155" s="62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  <c r="CA155" s="62" t="n"/>
      <c r="CB155" s="62" t="n"/>
      <c r="CC155" s="62" t="n"/>
      <c r="CD155" s="62" t="n"/>
      <c r="CE155" s="62" t="n"/>
      <c r="CF155" s="62" t="n"/>
      <c r="CG155" s="62" t="n"/>
      <c r="CH155" s="62" t="n"/>
      <c r="CI155" s="62" t="n"/>
      <c r="CX155" s="62" t="n"/>
      <c r="DQ155" s="8" t="n"/>
      <c r="DR155" s="8" t="n"/>
      <c r="DS155" s="8" t="n"/>
      <c r="DT155" s="8" t="n"/>
      <c r="DU155" s="8" t="n"/>
      <c r="DV155" s="8" t="n"/>
      <c r="DW155" s="8" t="n"/>
      <c r="DX155" s="2878">
        <f>(CS155-CZ155)*10^6</f>
        <v/>
      </c>
      <c r="DY155" s="2878">
        <f>(CT155-DC155)*10^6</f>
        <v/>
      </c>
      <c r="DZ155" s="2878">
        <f>(CW155-DD155)*10^6</f>
        <v/>
      </c>
      <c r="EA155" s="8" t="n"/>
      <c r="EB155" s="8" t="n"/>
      <c r="EC155" s="8" t="n"/>
      <c r="ED155" s="8" t="n"/>
      <c r="EE155" s="8" t="n"/>
      <c r="EF155" s="8" t="n"/>
      <c r="EG155" s="8" t="n"/>
      <c r="EH155" s="8" t="n"/>
      <c r="EI155" s="8" t="n"/>
      <c r="EJ155" s="8" t="n"/>
      <c r="EK155" s="8" t="n"/>
      <c r="EL155" s="8" t="n"/>
      <c r="EM155" s="8" t="n"/>
      <c r="EN155" s="8" t="n"/>
      <c r="EO155" s="8" t="n"/>
      <c r="EP155" s="8" t="n"/>
      <c r="EQ155" s="8" t="n"/>
      <c r="ER155" s="8" t="n"/>
      <c r="ES155" s="8" t="n"/>
      <c r="ET155" s="8" t="n"/>
      <c r="EU155" s="8" t="n"/>
      <c r="EV155" s="8" t="n"/>
      <c r="EW155" s="8" t="n"/>
      <c r="EX155" s="8" t="n"/>
      <c r="EY155" s="8" t="n"/>
      <c r="EZ155" s="8" t="n"/>
      <c r="FA155" s="8" t="n"/>
      <c r="FB155" s="8" t="n"/>
      <c r="FC155" s="8" t="n"/>
      <c r="FD155" s="8" t="n"/>
      <c r="FE155" s="8" t="n"/>
      <c r="FF155" s="8" t="n"/>
      <c r="FG155" s="8" t="n"/>
      <c r="FH155" s="8" t="n"/>
      <c r="FI155" s="8" t="n"/>
      <c r="FJ155" s="8" t="n"/>
      <c r="FK155" s="8" t="n"/>
      <c r="FL155" s="8" t="n"/>
      <c r="FM155" s="8" t="n"/>
      <c r="FN155" s="8" t="n"/>
      <c r="FO155" s="8" t="n"/>
      <c r="FP155" s="8" t="n"/>
      <c r="FQ155" s="8" t="n"/>
      <c r="FR155" s="8" t="n"/>
    </row>
    <row r="156">
      <c r="N156" s="37" t="n"/>
      <c r="T156" s="37" t="n"/>
      <c r="U156" s="37" t="n"/>
      <c r="V156" s="37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  <c r="AG156" s="62" t="n"/>
      <c r="AH156" s="62" t="n"/>
      <c r="AI156" s="62" t="n"/>
      <c r="AJ156" s="62" t="n"/>
      <c r="AK156" s="62" t="n"/>
      <c r="AL156" s="62" t="n"/>
      <c r="AM156" s="62" t="n"/>
      <c r="AN156" s="62" t="n"/>
      <c r="AO156" s="62" t="n"/>
      <c r="AP156" s="62" t="n"/>
      <c r="AQ156" s="62" t="n"/>
      <c r="AR156" s="62" t="n"/>
      <c r="AS156" s="62" t="n"/>
      <c r="AT156" s="62" t="n"/>
      <c r="AU156" s="62" t="n"/>
      <c r="AV156" s="62" t="n"/>
      <c r="AW156" s="62" t="n"/>
      <c r="AX156" s="62" t="n"/>
      <c r="AY156" s="62" t="n"/>
      <c r="AZ156" s="62" t="n"/>
      <c r="BA156" s="62" t="n"/>
      <c r="BB156" s="62" t="n"/>
      <c r="BC156" s="62" t="n"/>
      <c r="BD156" s="62" t="n"/>
      <c r="BE156" s="62" t="n"/>
      <c r="BF156" s="62" t="n"/>
      <c r="BG156" s="62" t="n"/>
      <c r="BH156" s="62" t="n"/>
      <c r="BI156" s="62" t="n"/>
      <c r="BJ156" s="62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  <c r="CA156" s="62" t="n"/>
      <c r="CB156" s="62" t="n"/>
      <c r="CC156" s="62" t="n"/>
      <c r="CD156" s="62" t="n"/>
      <c r="CE156" s="62" t="n"/>
      <c r="CF156" s="62" t="n"/>
      <c r="CG156" s="62" t="n"/>
      <c r="CH156" s="62" t="n"/>
      <c r="CI156" s="62" t="n"/>
      <c r="CX156" s="62" t="n"/>
      <c r="DQ156" s="8" t="n"/>
      <c r="DR156" s="8" t="n"/>
      <c r="DS156" s="8" t="n"/>
      <c r="DT156" s="8" t="n"/>
      <c r="DU156" s="8" t="n"/>
      <c r="DV156" s="8" t="n"/>
      <c r="DW156" s="8" t="n"/>
      <c r="DX156" s="2878">
        <f>(CS156-CZ156)*10^6</f>
        <v/>
      </c>
      <c r="DY156" s="2878">
        <f>(CT156-DC156)*10^6</f>
        <v/>
      </c>
      <c r="DZ156" s="2878">
        <f>(CW156-DD156)*10^6</f>
        <v/>
      </c>
      <c r="EA156" s="8" t="n"/>
      <c r="EB156" s="8" t="n"/>
      <c r="EC156" s="8" t="n"/>
      <c r="ED156" s="8" t="n"/>
      <c r="EE156" s="8" t="n"/>
      <c r="EF156" s="8" t="n"/>
      <c r="EG156" s="8" t="n"/>
      <c r="EH156" s="8" t="n"/>
      <c r="EI156" s="8" t="n"/>
      <c r="EJ156" s="8" t="n"/>
      <c r="EK156" s="8" t="n"/>
      <c r="EL156" s="8" t="n"/>
      <c r="EM156" s="8" t="n"/>
      <c r="EN156" s="8" t="n"/>
      <c r="EO156" s="8" t="n"/>
      <c r="EP156" s="8" t="n"/>
      <c r="EQ156" s="8" t="n"/>
      <c r="ER156" s="8" t="n"/>
      <c r="ES156" s="8" t="n"/>
      <c r="ET156" s="8" t="n"/>
      <c r="EU156" s="8" t="n"/>
      <c r="EV156" s="8" t="n"/>
      <c r="EW156" s="8" t="n"/>
      <c r="EX156" s="8" t="n"/>
      <c r="EY156" s="8" t="n"/>
      <c r="EZ156" s="8" t="n"/>
      <c r="FA156" s="8" t="n"/>
      <c r="FB156" s="8" t="n"/>
      <c r="FC156" s="8" t="n"/>
      <c r="FD156" s="8" t="n"/>
      <c r="FE156" s="8" t="n"/>
      <c r="FF156" s="8" t="n"/>
      <c r="FG156" s="8" t="n"/>
      <c r="FH156" s="8" t="n"/>
      <c r="FI156" s="8" t="n"/>
      <c r="FJ156" s="8" t="n"/>
      <c r="FK156" s="8" t="n"/>
      <c r="FL156" s="8" t="n"/>
      <c r="FM156" s="8" t="n"/>
      <c r="FN156" s="8" t="n"/>
      <c r="FO156" s="8" t="n"/>
      <c r="FP156" s="8" t="n"/>
      <c r="FQ156" s="8" t="n"/>
      <c r="FR156" s="8" t="n"/>
    </row>
    <row r="157">
      <c r="N157" s="37" t="n"/>
      <c r="T157" s="37" t="n"/>
      <c r="U157" s="37" t="n"/>
      <c r="V157" s="37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  <c r="AG157" s="62" t="n"/>
      <c r="AH157" s="62" t="n"/>
      <c r="AI157" s="62" t="n"/>
      <c r="AJ157" s="62" t="n"/>
      <c r="AK157" s="62" t="n"/>
      <c r="AL157" s="62" t="n"/>
      <c r="AM157" s="62" t="n"/>
      <c r="AN157" s="62" t="n"/>
      <c r="AO157" s="62" t="n"/>
      <c r="AP157" s="62" t="n"/>
      <c r="AQ157" s="62" t="n"/>
      <c r="AR157" s="62" t="n"/>
      <c r="AS157" s="62" t="n"/>
      <c r="AT157" s="62" t="n"/>
      <c r="AU157" s="62" t="n"/>
      <c r="AV157" s="62" t="n"/>
      <c r="AW157" s="62" t="n"/>
      <c r="AX157" s="62" t="n"/>
      <c r="AY157" s="62" t="n"/>
      <c r="AZ157" s="62" t="n"/>
      <c r="BA157" s="62" t="n"/>
      <c r="BB157" s="62" t="n"/>
      <c r="BC157" s="62" t="n"/>
      <c r="BD157" s="62" t="n"/>
      <c r="BE157" s="62" t="n"/>
      <c r="BF157" s="62" t="n"/>
      <c r="BG157" s="62" t="n"/>
      <c r="BH157" s="62" t="n"/>
      <c r="BI157" s="62" t="n"/>
      <c r="BJ157" s="62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  <c r="CA157" s="62" t="n"/>
      <c r="CB157" s="62" t="n"/>
      <c r="CC157" s="62" t="n"/>
      <c r="CD157" s="62" t="n"/>
      <c r="CE157" s="62" t="n"/>
      <c r="CF157" s="62" t="n"/>
      <c r="CG157" s="62" t="n"/>
      <c r="CH157" s="62" t="n"/>
      <c r="CI157" s="62" t="n"/>
      <c r="CX157" s="62" t="n"/>
      <c r="DQ157" s="8" t="n"/>
      <c r="DR157" s="8" t="n"/>
      <c r="DS157" s="8" t="n"/>
      <c r="DT157" s="8" t="n"/>
      <c r="DU157" s="8" t="n"/>
      <c r="DV157" s="8" t="n"/>
      <c r="DW157" s="8" t="n"/>
      <c r="DX157" s="2878">
        <f>(CS157-CZ157)*10^6</f>
        <v/>
      </c>
      <c r="DY157" s="2878">
        <f>(CT157-DC157)*10^6</f>
        <v/>
      </c>
      <c r="DZ157" s="2878">
        <f>(CW157-DD157)*10^6</f>
        <v/>
      </c>
      <c r="EA157" s="8" t="n"/>
      <c r="EB157" s="8" t="n"/>
      <c r="EC157" s="8" t="n"/>
      <c r="ED157" s="8" t="n"/>
      <c r="EE157" s="8" t="n"/>
      <c r="EF157" s="8" t="n"/>
      <c r="EG157" s="8" t="n"/>
      <c r="EH157" s="8" t="n"/>
      <c r="EI157" s="8" t="n"/>
      <c r="EJ157" s="8" t="n"/>
      <c r="EK157" s="8" t="n"/>
      <c r="EL157" s="8" t="n"/>
      <c r="EM157" s="8" t="n"/>
      <c r="EN157" s="8" t="n"/>
      <c r="EO157" s="8" t="n"/>
      <c r="EP157" s="8" t="n"/>
      <c r="EQ157" s="8" t="n"/>
      <c r="ER157" s="8" t="n"/>
      <c r="ES157" s="8" t="n"/>
      <c r="ET157" s="8" t="n"/>
      <c r="EU157" s="8" t="n"/>
      <c r="EV157" s="8" t="n"/>
      <c r="EW157" s="8" t="n"/>
      <c r="EX157" s="8" t="n"/>
      <c r="EY157" s="8" t="n"/>
      <c r="EZ157" s="8" t="n"/>
      <c r="FA157" s="8" t="n"/>
      <c r="FB157" s="8" t="n"/>
      <c r="FC157" s="8" t="n"/>
      <c r="FD157" s="8" t="n"/>
      <c r="FE157" s="8" t="n"/>
      <c r="FF157" s="8" t="n"/>
      <c r="FG157" s="8" t="n"/>
      <c r="FH157" s="8" t="n"/>
      <c r="FI157" s="8" t="n"/>
      <c r="FJ157" s="8" t="n"/>
      <c r="FK157" s="8" t="n"/>
      <c r="FL157" s="8" t="n"/>
      <c r="FM157" s="8" t="n"/>
      <c r="FN157" s="8" t="n"/>
      <c r="FO157" s="8" t="n"/>
      <c r="FP157" s="8" t="n"/>
      <c r="FQ157" s="8" t="n"/>
      <c r="FR157" s="8" t="n"/>
    </row>
    <row r="158">
      <c r="N158" s="37" t="n"/>
      <c r="T158" s="37" t="n"/>
      <c r="U158" s="37" t="n"/>
      <c r="V158" s="37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  <c r="AG158" s="62" t="n"/>
      <c r="AH158" s="62" t="n"/>
      <c r="AI158" s="62" t="n"/>
      <c r="AJ158" s="62" t="n"/>
      <c r="AK158" s="62" t="n"/>
      <c r="AL158" s="62" t="n"/>
      <c r="AM158" s="62" t="n"/>
      <c r="AN158" s="62" t="n"/>
      <c r="AO158" s="62" t="n"/>
      <c r="AP158" s="62" t="n"/>
      <c r="AQ158" s="62" t="n"/>
      <c r="AR158" s="62" t="n"/>
      <c r="AS158" s="62" t="n"/>
      <c r="AT158" s="62" t="n"/>
      <c r="AU158" s="62" t="n"/>
      <c r="AV158" s="62" t="n"/>
      <c r="AW158" s="62" t="n"/>
      <c r="AX158" s="62" t="n"/>
      <c r="AY158" s="62" t="n"/>
      <c r="AZ158" s="62" t="n"/>
      <c r="BA158" s="62" t="n"/>
      <c r="BB158" s="62" t="n"/>
      <c r="BC158" s="62" t="n"/>
      <c r="BD158" s="62" t="n"/>
      <c r="BE158" s="62" t="n"/>
      <c r="BF158" s="62" t="n"/>
      <c r="BG158" s="62" t="n"/>
      <c r="BH158" s="62" t="n"/>
      <c r="BI158" s="62" t="n"/>
      <c r="BJ158" s="62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  <c r="CA158" s="62" t="n"/>
      <c r="CB158" s="62" t="n"/>
      <c r="CC158" s="62" t="n"/>
      <c r="CD158" s="62" t="n"/>
      <c r="CE158" s="62" t="n"/>
      <c r="CF158" s="62" t="n"/>
      <c r="CG158" s="62" t="n"/>
      <c r="CH158" s="62" t="n"/>
      <c r="CI158" s="62" t="n"/>
      <c r="CX158" s="62" t="n"/>
      <c r="DQ158" s="8" t="n"/>
      <c r="DR158" s="8" t="n"/>
      <c r="DS158" s="8" t="n"/>
      <c r="DT158" s="8" t="n"/>
      <c r="DU158" s="8" t="n"/>
      <c r="DV158" s="8" t="n"/>
      <c r="DW158" s="8" t="n"/>
      <c r="DX158" s="2878">
        <f>(CS158-CZ158)*10^6</f>
        <v/>
      </c>
      <c r="DY158" s="2878">
        <f>(CT158-DC158)*10^6</f>
        <v/>
      </c>
      <c r="DZ158" s="2878">
        <f>(CW158-DD158)*10^6</f>
        <v/>
      </c>
      <c r="EA158" s="8" t="n"/>
      <c r="EB158" s="8" t="n"/>
      <c r="EC158" s="8" t="n"/>
      <c r="ED158" s="8" t="n"/>
      <c r="EE158" s="8" t="n"/>
      <c r="EF158" s="8" t="n"/>
      <c r="EG158" s="8" t="n"/>
      <c r="EH158" s="8" t="n"/>
      <c r="EI158" s="8" t="n"/>
      <c r="EJ158" s="8" t="n"/>
      <c r="EK158" s="8" t="n"/>
      <c r="EL158" s="8" t="n"/>
      <c r="EM158" s="8" t="n"/>
      <c r="EN158" s="8" t="n"/>
      <c r="EO158" s="8" t="n"/>
      <c r="EP158" s="8" t="n"/>
      <c r="EQ158" s="8" t="n"/>
      <c r="ER158" s="8" t="n"/>
      <c r="ES158" s="8" t="n"/>
      <c r="ET158" s="8" t="n"/>
      <c r="EU158" s="8" t="n"/>
      <c r="EV158" s="8" t="n"/>
      <c r="EW158" s="8" t="n"/>
      <c r="EX158" s="8" t="n"/>
      <c r="EY158" s="8" t="n"/>
      <c r="EZ158" s="8" t="n"/>
      <c r="FA158" s="8" t="n"/>
      <c r="FB158" s="8" t="n"/>
      <c r="FC158" s="8" t="n"/>
      <c r="FD158" s="8" t="n"/>
      <c r="FE158" s="8" t="n"/>
      <c r="FF158" s="8" t="n"/>
      <c r="FG158" s="8" t="n"/>
      <c r="FH158" s="8" t="n"/>
      <c r="FI158" s="8" t="n"/>
      <c r="FJ158" s="8" t="n"/>
      <c r="FK158" s="8" t="n"/>
      <c r="FL158" s="8" t="n"/>
      <c r="FM158" s="8" t="n"/>
      <c r="FN158" s="8" t="n"/>
      <c r="FO158" s="8" t="n"/>
      <c r="FP158" s="8" t="n"/>
      <c r="FQ158" s="8" t="n"/>
      <c r="FR158" s="8" t="n"/>
    </row>
    <row r="159">
      <c r="N159" s="37" t="n"/>
      <c r="T159" s="37" t="n"/>
      <c r="U159" s="37" t="n"/>
      <c r="V159" s="37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  <c r="AG159" s="62" t="n"/>
      <c r="AH159" s="62" t="n"/>
      <c r="AI159" s="62" t="n"/>
      <c r="AJ159" s="62" t="n"/>
      <c r="AK159" s="62" t="n"/>
      <c r="AL159" s="62" t="n"/>
      <c r="AM159" s="62" t="n"/>
      <c r="AN159" s="62" t="n"/>
      <c r="AO159" s="62" t="n"/>
      <c r="AP159" s="62" t="n"/>
      <c r="AQ159" s="62" t="n"/>
      <c r="AR159" s="62" t="n"/>
      <c r="AS159" s="62" t="n"/>
      <c r="AT159" s="62" t="n"/>
      <c r="AU159" s="62" t="n"/>
      <c r="AV159" s="62" t="n"/>
      <c r="AW159" s="62" t="n"/>
      <c r="AX159" s="62" t="n"/>
      <c r="AY159" s="62" t="n"/>
      <c r="AZ159" s="62" t="n"/>
      <c r="BA159" s="62" t="n"/>
      <c r="BB159" s="62" t="n"/>
      <c r="BC159" s="62" t="n"/>
      <c r="BD159" s="62" t="n"/>
      <c r="BE159" s="62" t="n"/>
      <c r="BF159" s="62" t="n"/>
      <c r="BG159" s="62" t="n"/>
      <c r="BH159" s="62" t="n"/>
      <c r="BI159" s="62" t="n"/>
      <c r="BJ159" s="62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  <c r="CA159" s="62" t="n"/>
      <c r="CB159" s="62" t="n"/>
      <c r="CC159" s="62" t="n"/>
      <c r="CD159" s="62" t="n"/>
      <c r="CE159" s="62" t="n"/>
      <c r="CF159" s="62" t="n"/>
      <c r="CG159" s="62" t="n"/>
      <c r="CH159" s="62" t="n"/>
      <c r="CI159" s="62" t="n"/>
      <c r="CX159" s="62" t="n"/>
      <c r="DQ159" s="8" t="n"/>
      <c r="DR159" s="8" t="n"/>
      <c r="DS159" s="8" t="n"/>
      <c r="DT159" s="8" t="n"/>
      <c r="DU159" s="8" t="n"/>
      <c r="DV159" s="8" t="n"/>
      <c r="DW159" s="8" t="n"/>
      <c r="DX159" s="2878">
        <f>(CS159-CZ159)*10^6</f>
        <v/>
      </c>
      <c r="DY159" s="2878">
        <f>(CT159-DC159)*10^6</f>
        <v/>
      </c>
      <c r="DZ159" s="2878">
        <f>(CW159-DD159)*10^6</f>
        <v/>
      </c>
      <c r="EA159" s="8" t="n"/>
      <c r="EB159" s="8" t="n"/>
      <c r="EC159" s="8" t="n"/>
      <c r="ED159" s="8" t="n"/>
      <c r="EE159" s="8" t="n"/>
      <c r="EF159" s="8" t="n"/>
      <c r="EG159" s="8" t="n"/>
      <c r="EH159" s="8" t="n"/>
      <c r="EI159" s="8" t="n"/>
      <c r="EJ159" s="8" t="n"/>
      <c r="EK159" s="8" t="n"/>
      <c r="EL159" s="8" t="n"/>
      <c r="EM159" s="8" t="n"/>
      <c r="EN159" s="8" t="n"/>
      <c r="EO159" s="8" t="n"/>
      <c r="EP159" s="8" t="n"/>
      <c r="EQ159" s="8" t="n"/>
      <c r="ER159" s="8" t="n"/>
      <c r="ES159" s="8" t="n"/>
      <c r="ET159" s="8" t="n"/>
      <c r="EU159" s="8" t="n"/>
      <c r="EV159" s="8" t="n"/>
      <c r="EW159" s="8" t="n"/>
      <c r="EX159" s="8" t="n"/>
      <c r="EY159" s="8" t="n"/>
      <c r="EZ159" s="8" t="n"/>
      <c r="FA159" s="8" t="n"/>
      <c r="FB159" s="8" t="n"/>
      <c r="FC159" s="8" t="n"/>
      <c r="FD159" s="8" t="n"/>
      <c r="FE159" s="8" t="n"/>
      <c r="FF159" s="8" t="n"/>
      <c r="FG159" s="8" t="n"/>
      <c r="FH159" s="8" t="n"/>
      <c r="FI159" s="8" t="n"/>
      <c r="FJ159" s="8" t="n"/>
      <c r="FK159" s="8" t="n"/>
      <c r="FL159" s="8" t="n"/>
      <c r="FM159" s="8" t="n"/>
      <c r="FN159" s="8" t="n"/>
      <c r="FO159" s="8" t="n"/>
      <c r="FP159" s="8" t="n"/>
      <c r="FQ159" s="8" t="n"/>
      <c r="FR159" s="8" t="n"/>
    </row>
    <row r="160">
      <c r="N160" s="37" t="n"/>
      <c r="T160" s="37" t="n"/>
      <c r="U160" s="37" t="n"/>
      <c r="V160" s="37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  <c r="AG160" s="62" t="n"/>
      <c r="AH160" s="62" t="n"/>
      <c r="AI160" s="62" t="n"/>
      <c r="AJ160" s="62" t="n"/>
      <c r="AK160" s="62" t="n"/>
      <c r="AL160" s="62" t="n"/>
      <c r="AM160" s="62" t="n"/>
      <c r="AN160" s="62" t="n"/>
      <c r="AO160" s="62" t="n"/>
      <c r="AP160" s="62" t="n"/>
      <c r="AQ160" s="62" t="n"/>
      <c r="AR160" s="62" t="n"/>
      <c r="AS160" s="62" t="n"/>
      <c r="AT160" s="62" t="n"/>
      <c r="AU160" s="62" t="n"/>
      <c r="AV160" s="62" t="n"/>
      <c r="AW160" s="62" t="n"/>
      <c r="AX160" s="62" t="n"/>
      <c r="AY160" s="62" t="n"/>
      <c r="AZ160" s="62" t="n"/>
      <c r="BA160" s="62" t="n"/>
      <c r="BB160" s="62" t="n"/>
      <c r="BC160" s="62" t="n"/>
      <c r="BD160" s="62" t="n"/>
      <c r="BE160" s="62" t="n"/>
      <c r="BF160" s="62" t="n"/>
      <c r="BG160" s="62" t="n"/>
      <c r="BH160" s="62" t="n"/>
      <c r="BI160" s="62" t="n"/>
      <c r="BJ160" s="62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  <c r="CA160" s="62" t="n"/>
      <c r="CB160" s="62" t="n"/>
      <c r="CC160" s="62" t="n"/>
      <c r="CD160" s="62" t="n"/>
      <c r="CE160" s="62" t="n"/>
      <c r="CF160" s="62" t="n"/>
      <c r="CG160" s="62" t="n"/>
      <c r="CH160" s="62" t="n"/>
      <c r="CI160" s="62" t="n"/>
      <c r="CX160" s="62" t="n"/>
      <c r="DQ160" s="8" t="n"/>
      <c r="DR160" s="8" t="n"/>
      <c r="DS160" s="8" t="n"/>
      <c r="DT160" s="8" t="n"/>
      <c r="DU160" s="8" t="n"/>
      <c r="DV160" s="8" t="n"/>
      <c r="DW160" s="8" t="n"/>
      <c r="DX160" s="2878">
        <f>(CS160-CZ160)*10^6</f>
        <v/>
      </c>
      <c r="DY160" s="2878">
        <f>(CT160-DC160)*10^6</f>
        <v/>
      </c>
      <c r="DZ160" s="2878">
        <f>(CW160-DD160)*10^6</f>
        <v/>
      </c>
      <c r="EA160" s="8" t="n"/>
      <c r="EB160" s="8" t="n"/>
      <c r="EC160" s="8" t="n"/>
      <c r="ED160" s="8" t="n"/>
      <c r="EE160" s="8" t="n"/>
      <c r="EF160" s="8" t="n"/>
      <c r="EG160" s="8" t="n"/>
      <c r="EH160" s="8" t="n"/>
      <c r="EI160" s="8" t="n"/>
      <c r="EJ160" s="8" t="n"/>
      <c r="EK160" s="8" t="n"/>
      <c r="EL160" s="8" t="n"/>
      <c r="EM160" s="8" t="n"/>
      <c r="EN160" s="8" t="n"/>
      <c r="EO160" s="8" t="n"/>
      <c r="EP160" s="8" t="n"/>
      <c r="EQ160" s="8" t="n"/>
      <c r="ER160" s="8" t="n"/>
      <c r="ES160" s="8" t="n"/>
      <c r="ET160" s="8" t="n"/>
      <c r="EU160" s="8" t="n"/>
      <c r="EV160" s="8" t="n"/>
      <c r="EW160" s="8" t="n"/>
      <c r="EX160" s="8" t="n"/>
      <c r="EY160" s="8" t="n"/>
      <c r="EZ160" s="8" t="n"/>
      <c r="FA160" s="8" t="n"/>
      <c r="FB160" s="8" t="n"/>
      <c r="FC160" s="8" t="n"/>
      <c r="FD160" s="8" t="n"/>
      <c r="FE160" s="8" t="n"/>
      <c r="FF160" s="8" t="n"/>
      <c r="FG160" s="8" t="n"/>
      <c r="FH160" s="8" t="n"/>
      <c r="FI160" s="8" t="n"/>
      <c r="FJ160" s="8" t="n"/>
      <c r="FK160" s="8" t="n"/>
      <c r="FL160" s="8" t="n"/>
      <c r="FM160" s="8" t="n"/>
      <c r="FN160" s="8" t="n"/>
      <c r="FO160" s="8" t="n"/>
      <c r="FP160" s="8" t="n"/>
      <c r="FQ160" s="8" t="n"/>
      <c r="FR160" s="8" t="n"/>
    </row>
    <row r="161">
      <c r="N161" s="37" t="n"/>
      <c r="T161" s="37" t="n"/>
      <c r="U161" s="37" t="n"/>
      <c r="V161" s="37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  <c r="AG161" s="62" t="n"/>
      <c r="AH161" s="62" t="n"/>
      <c r="AI161" s="62" t="n"/>
      <c r="AJ161" s="62" t="n"/>
      <c r="AK161" s="62" t="n"/>
      <c r="AL161" s="62" t="n"/>
      <c r="AM161" s="62" t="n"/>
      <c r="AN161" s="62" t="n"/>
      <c r="AO161" s="62" t="n"/>
      <c r="AP161" s="62" t="n"/>
      <c r="AQ161" s="62" t="n"/>
      <c r="AR161" s="62" t="n"/>
      <c r="AS161" s="62" t="n"/>
      <c r="AT161" s="62" t="n"/>
      <c r="AU161" s="62" t="n"/>
      <c r="AV161" s="62" t="n"/>
      <c r="AW161" s="62" t="n"/>
      <c r="AX161" s="62" t="n"/>
      <c r="AY161" s="62" t="n"/>
      <c r="AZ161" s="62" t="n"/>
      <c r="BA161" s="62" t="n"/>
      <c r="BB161" s="62" t="n"/>
      <c r="BC161" s="62" t="n"/>
      <c r="BD161" s="62" t="n"/>
      <c r="BE161" s="62" t="n"/>
      <c r="BF161" s="62" t="n"/>
      <c r="BG161" s="62" t="n"/>
      <c r="BH161" s="62" t="n"/>
      <c r="BI161" s="62" t="n"/>
      <c r="BJ161" s="62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  <c r="CA161" s="62" t="n"/>
      <c r="CB161" s="62" t="n"/>
      <c r="CC161" s="62" t="n"/>
      <c r="CD161" s="62" t="n"/>
      <c r="CE161" s="62" t="n"/>
      <c r="CF161" s="62" t="n"/>
      <c r="CG161" s="62" t="n"/>
      <c r="CH161" s="62" t="n"/>
      <c r="CI161" s="62" t="n"/>
      <c r="CX161" s="62" t="n"/>
      <c r="DQ161" s="8" t="n"/>
      <c r="DR161" s="8" t="n"/>
      <c r="DS161" s="8" t="n"/>
      <c r="DT161" s="8" t="n"/>
      <c r="DU161" s="8" t="n"/>
      <c r="DV161" s="8" t="n"/>
      <c r="DW161" s="8" t="n"/>
      <c r="DX161" s="2878">
        <f>(CS161-CZ161)*10^6</f>
        <v/>
      </c>
      <c r="DY161" s="2878">
        <f>(CT161-DC161)*10^6</f>
        <v/>
      </c>
      <c r="DZ161" s="2878">
        <f>(CW161-DD161)*10^6</f>
        <v/>
      </c>
      <c r="EA161" s="8" t="n"/>
      <c r="EB161" s="8" t="n"/>
      <c r="EC161" s="8" t="n"/>
      <c r="ED161" s="8" t="n"/>
      <c r="EE161" s="8" t="n"/>
      <c r="EF161" s="8" t="n"/>
      <c r="EG161" s="8" t="n"/>
      <c r="EH161" s="8" t="n"/>
      <c r="EI161" s="8" t="n"/>
      <c r="EJ161" s="8" t="n"/>
      <c r="EK161" s="8" t="n"/>
      <c r="EL161" s="8" t="n"/>
      <c r="EM161" s="8" t="n"/>
      <c r="EN161" s="8" t="n"/>
      <c r="EO161" s="8" t="n"/>
      <c r="EP161" s="8" t="n"/>
      <c r="EQ161" s="8" t="n"/>
      <c r="ER161" s="8" t="n"/>
      <c r="ES161" s="8" t="n"/>
      <c r="ET161" s="8" t="n"/>
      <c r="EU161" s="8" t="n"/>
      <c r="EV161" s="8" t="n"/>
      <c r="EW161" s="8" t="n"/>
      <c r="EX161" s="8" t="n"/>
      <c r="EY161" s="8" t="n"/>
      <c r="EZ161" s="8" t="n"/>
      <c r="FA161" s="8" t="n"/>
      <c r="FB161" s="8" t="n"/>
      <c r="FC161" s="8" t="n"/>
      <c r="FD161" s="8" t="n"/>
      <c r="FE161" s="8" t="n"/>
      <c r="FF161" s="8" t="n"/>
      <c r="FG161" s="8" t="n"/>
      <c r="FH161" s="8" t="n"/>
      <c r="FI161" s="8" t="n"/>
      <c r="FJ161" s="8" t="n"/>
      <c r="FK161" s="8" t="n"/>
      <c r="FL161" s="8" t="n"/>
      <c r="FM161" s="8" t="n"/>
      <c r="FN161" s="8" t="n"/>
      <c r="FO161" s="8" t="n"/>
      <c r="FP161" s="8" t="n"/>
      <c r="FQ161" s="8" t="n"/>
      <c r="FR161" s="8" t="n"/>
    </row>
    <row r="162">
      <c r="N162" s="37" t="n"/>
      <c r="T162" s="37" t="n"/>
      <c r="U162" s="37" t="n"/>
      <c r="V162" s="37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  <c r="AG162" s="62" t="n"/>
      <c r="AH162" s="62" t="n"/>
      <c r="AI162" s="62" t="n"/>
      <c r="AJ162" s="62" t="n"/>
      <c r="AK162" s="62" t="n"/>
      <c r="AL162" s="62" t="n"/>
      <c r="AM162" s="62" t="n"/>
      <c r="AN162" s="62" t="n"/>
      <c r="AO162" s="62" t="n"/>
      <c r="AP162" s="62" t="n"/>
      <c r="AQ162" s="62" t="n"/>
      <c r="AR162" s="62" t="n"/>
      <c r="AS162" s="62" t="n"/>
      <c r="AT162" s="62" t="n"/>
      <c r="AU162" s="62" t="n"/>
      <c r="AV162" s="62" t="n"/>
      <c r="AW162" s="62" t="n"/>
      <c r="AX162" s="62" t="n"/>
      <c r="AY162" s="62" t="n"/>
      <c r="AZ162" s="62" t="n"/>
      <c r="BA162" s="62" t="n"/>
      <c r="BB162" s="62" t="n"/>
      <c r="BC162" s="62" t="n"/>
      <c r="BD162" s="62" t="n"/>
      <c r="BE162" s="62" t="n"/>
      <c r="BF162" s="62" t="n"/>
      <c r="BG162" s="62" t="n"/>
      <c r="BH162" s="62" t="n"/>
      <c r="BI162" s="62" t="n"/>
      <c r="BJ162" s="62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  <c r="CA162" s="62" t="n"/>
      <c r="CB162" s="62" t="n"/>
      <c r="CC162" s="62" t="n"/>
      <c r="CD162" s="62" t="n"/>
      <c r="CE162" s="62" t="n"/>
      <c r="CF162" s="62" t="n"/>
      <c r="CG162" s="62" t="n"/>
      <c r="CH162" s="62" t="n"/>
      <c r="CI162" s="62" t="n"/>
      <c r="CX162" s="62" t="n"/>
      <c r="DQ162" s="8" t="n"/>
      <c r="DR162" s="8" t="n"/>
      <c r="DS162" s="8" t="n"/>
      <c r="DT162" s="8" t="n"/>
      <c r="DU162" s="8" t="n"/>
      <c r="DV162" s="8" t="n"/>
      <c r="DW162" s="8" t="n"/>
      <c r="DX162" s="2878">
        <f>(CS162-CZ162)*10^6</f>
        <v/>
      </c>
      <c r="DY162" s="2878">
        <f>(CT162-DC162)*10^6</f>
        <v/>
      </c>
      <c r="DZ162" s="2878">
        <f>(CW162-DD162)*10^6</f>
        <v/>
      </c>
      <c r="EA162" s="8" t="n"/>
      <c r="EB162" s="8" t="n"/>
      <c r="EC162" s="8" t="n"/>
      <c r="ED162" s="8" t="n"/>
      <c r="EE162" s="8" t="n"/>
      <c r="EF162" s="8" t="n"/>
      <c r="EG162" s="8" t="n"/>
      <c r="EH162" s="8" t="n"/>
      <c r="EI162" s="8" t="n"/>
      <c r="EJ162" s="8" t="n"/>
      <c r="EK162" s="8" t="n"/>
      <c r="EL162" s="8" t="n"/>
      <c r="EM162" s="8" t="n"/>
      <c r="EN162" s="8" t="n"/>
      <c r="EO162" s="8" t="n"/>
      <c r="EP162" s="8" t="n"/>
      <c r="EQ162" s="8" t="n"/>
      <c r="ER162" s="8" t="n"/>
      <c r="ES162" s="8" t="n"/>
      <c r="ET162" s="8" t="n"/>
      <c r="EU162" s="8" t="n"/>
      <c r="EV162" s="8" t="n"/>
      <c r="EW162" s="8" t="n"/>
      <c r="EX162" s="8" t="n"/>
      <c r="EY162" s="8" t="n"/>
      <c r="EZ162" s="8" t="n"/>
      <c r="FA162" s="8" t="n"/>
      <c r="FB162" s="8" t="n"/>
      <c r="FC162" s="8" t="n"/>
      <c r="FD162" s="8" t="n"/>
      <c r="FE162" s="8" t="n"/>
      <c r="FF162" s="8" t="n"/>
      <c r="FG162" s="8" t="n"/>
      <c r="FH162" s="8" t="n"/>
      <c r="FI162" s="8" t="n"/>
      <c r="FJ162" s="8" t="n"/>
      <c r="FK162" s="8" t="n"/>
      <c r="FL162" s="8" t="n"/>
      <c r="FM162" s="8" t="n"/>
      <c r="FN162" s="8" t="n"/>
      <c r="FO162" s="8" t="n"/>
      <c r="FP162" s="8" t="n"/>
      <c r="FQ162" s="8" t="n"/>
      <c r="FR162" s="8" t="n"/>
    </row>
    <row r="163">
      <c r="N163" s="37" t="n"/>
      <c r="T163" s="37" t="n"/>
      <c r="U163" s="37" t="n"/>
      <c r="V163" s="37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  <c r="AG163" s="62" t="n"/>
      <c r="AH163" s="62" t="n"/>
      <c r="AI163" s="62" t="n"/>
      <c r="AJ163" s="62" t="n"/>
      <c r="AK163" s="62" t="n"/>
      <c r="AL163" s="62" t="n"/>
      <c r="AM163" s="62" t="n"/>
      <c r="AN163" s="62" t="n"/>
      <c r="AO163" s="62" t="n"/>
      <c r="AP163" s="62" t="n"/>
      <c r="AQ163" s="62" t="n"/>
      <c r="AR163" s="62" t="n"/>
      <c r="AS163" s="62" t="n"/>
      <c r="AT163" s="62" t="n"/>
      <c r="AU163" s="62" t="n"/>
      <c r="AV163" s="62" t="n"/>
      <c r="AW163" s="62" t="n"/>
      <c r="AX163" s="62" t="n"/>
      <c r="AY163" s="62" t="n"/>
      <c r="AZ163" s="62" t="n"/>
      <c r="BA163" s="62" t="n"/>
      <c r="BB163" s="62" t="n"/>
      <c r="BC163" s="62" t="n"/>
      <c r="BD163" s="62" t="n"/>
      <c r="BE163" s="62" t="n"/>
      <c r="BF163" s="62" t="n"/>
      <c r="BG163" s="62" t="n"/>
      <c r="BH163" s="62" t="n"/>
      <c r="BI163" s="62" t="n"/>
      <c r="BJ163" s="62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  <c r="CA163" s="62" t="n"/>
      <c r="CB163" s="62" t="n"/>
      <c r="CC163" s="62" t="n"/>
      <c r="CD163" s="62" t="n"/>
      <c r="CE163" s="62" t="n"/>
      <c r="CF163" s="62" t="n"/>
      <c r="CG163" s="62" t="n"/>
      <c r="CH163" s="62" t="n"/>
      <c r="CI163" s="62" t="n"/>
      <c r="CX163" s="62" t="n"/>
      <c r="DQ163" s="8" t="n"/>
      <c r="DR163" s="8" t="n"/>
      <c r="DS163" s="8" t="n"/>
      <c r="DT163" s="8" t="n"/>
      <c r="DU163" s="8" t="n"/>
      <c r="DV163" s="8" t="n"/>
      <c r="DW163" s="8" t="n"/>
      <c r="DX163" s="2878">
        <f>(CS163-CZ163)*10^6</f>
        <v/>
      </c>
      <c r="DY163" s="2878">
        <f>(CT163-DC163)*10^6</f>
        <v/>
      </c>
      <c r="DZ163" s="2878">
        <f>(CW163-DD163)*10^6</f>
        <v/>
      </c>
      <c r="EA163" s="8" t="n"/>
      <c r="EB163" s="8" t="n"/>
      <c r="EC163" s="8" t="n"/>
      <c r="ED163" s="8" t="n"/>
      <c r="EE163" s="8" t="n"/>
      <c r="EF163" s="8" t="n"/>
      <c r="EG163" s="8" t="n"/>
      <c r="EH163" s="8" t="n"/>
      <c r="EI163" s="8" t="n"/>
      <c r="EJ163" s="8" t="n"/>
      <c r="EK163" s="8" t="n"/>
      <c r="EL163" s="8" t="n"/>
      <c r="EM163" s="8" t="n"/>
      <c r="EN163" s="8" t="n"/>
      <c r="EO163" s="8" t="n"/>
      <c r="EP163" s="8" t="n"/>
      <c r="EQ163" s="8" t="n"/>
      <c r="ER163" s="8" t="n"/>
      <c r="ES163" s="8" t="n"/>
      <c r="ET163" s="8" t="n"/>
      <c r="EU163" s="8" t="n"/>
      <c r="EV163" s="8" t="n"/>
      <c r="EW163" s="8" t="n"/>
      <c r="EX163" s="8" t="n"/>
      <c r="EY163" s="8" t="n"/>
      <c r="EZ163" s="8" t="n"/>
      <c r="FA163" s="8" t="n"/>
      <c r="FB163" s="8" t="n"/>
      <c r="FC163" s="8" t="n"/>
      <c r="FD163" s="8" t="n"/>
      <c r="FE163" s="8" t="n"/>
      <c r="FF163" s="8" t="n"/>
      <c r="FG163" s="8" t="n"/>
      <c r="FH163" s="8" t="n"/>
      <c r="FI163" s="8" t="n"/>
      <c r="FJ163" s="8" t="n"/>
      <c r="FK163" s="8" t="n"/>
      <c r="FL163" s="8" t="n"/>
      <c r="FM163" s="8" t="n"/>
      <c r="FN163" s="8" t="n"/>
      <c r="FO163" s="8" t="n"/>
      <c r="FP163" s="8" t="n"/>
      <c r="FQ163" s="8" t="n"/>
      <c r="FR163" s="8" t="n"/>
    </row>
    <row r="164">
      <c r="N164" s="37" t="n"/>
      <c r="T164" s="37" t="n"/>
      <c r="U164" s="37" t="n"/>
      <c r="V164" s="37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  <c r="AG164" s="62" t="n"/>
      <c r="AH164" s="62" t="n"/>
      <c r="AI164" s="62" t="n"/>
      <c r="AJ164" s="62" t="n"/>
      <c r="AK164" s="62" t="n"/>
      <c r="AL164" s="62" t="n"/>
      <c r="AM164" s="62" t="n"/>
      <c r="AN164" s="62" t="n"/>
      <c r="AO164" s="62" t="n"/>
      <c r="AP164" s="62" t="n"/>
      <c r="AQ164" s="62" t="n"/>
      <c r="AR164" s="62" t="n"/>
      <c r="AS164" s="62" t="n"/>
      <c r="AT164" s="62" t="n"/>
      <c r="AU164" s="62" t="n"/>
      <c r="AV164" s="62" t="n"/>
      <c r="AW164" s="62" t="n"/>
      <c r="AX164" s="62" t="n"/>
      <c r="AY164" s="62" t="n"/>
      <c r="AZ164" s="62" t="n"/>
      <c r="BA164" s="62" t="n"/>
      <c r="BB164" s="62" t="n"/>
      <c r="BC164" s="62" t="n"/>
      <c r="BD164" s="62" t="n"/>
      <c r="BE164" s="62" t="n"/>
      <c r="BF164" s="62" t="n"/>
      <c r="BG164" s="62" t="n"/>
      <c r="BH164" s="62" t="n"/>
      <c r="BI164" s="62" t="n"/>
      <c r="BJ164" s="62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  <c r="CA164" s="62" t="n"/>
      <c r="CB164" s="62" t="n"/>
      <c r="CC164" s="62" t="n"/>
      <c r="CD164" s="62" t="n"/>
      <c r="CE164" s="62" t="n"/>
      <c r="CF164" s="62" t="n"/>
      <c r="CG164" s="62" t="n"/>
      <c r="CH164" s="62" t="n"/>
      <c r="CI164" s="62" t="n"/>
      <c r="CX164" s="62" t="n"/>
      <c r="DQ164" s="8" t="n"/>
      <c r="DR164" s="8" t="n"/>
      <c r="DS164" s="8" t="n"/>
      <c r="DT164" s="8" t="n"/>
      <c r="DU164" s="8" t="n"/>
      <c r="DV164" s="8" t="n"/>
      <c r="DW164" s="8" t="n"/>
      <c r="DX164" s="2878">
        <f>(CS164-CZ164)*10^6</f>
        <v/>
      </c>
      <c r="DY164" s="2878">
        <f>(CT164-DC164)*10^6</f>
        <v/>
      </c>
      <c r="DZ164" s="2878">
        <f>(CW164-DD164)*10^6</f>
        <v/>
      </c>
      <c r="EA164" s="8" t="n"/>
      <c r="EB164" s="8" t="n"/>
      <c r="EC164" s="8" t="n"/>
      <c r="ED164" s="8" t="n"/>
      <c r="EE164" s="8" t="n"/>
      <c r="EF164" s="8" t="n"/>
      <c r="EG164" s="8" t="n"/>
      <c r="EH164" s="8" t="n"/>
      <c r="EI164" s="8" t="n"/>
      <c r="EJ164" s="8" t="n"/>
      <c r="EK164" s="8" t="n"/>
      <c r="EL164" s="8" t="n"/>
      <c r="EM164" s="8" t="n"/>
      <c r="EN164" s="8" t="n"/>
      <c r="EO164" s="8" t="n"/>
      <c r="EP164" s="8" t="n"/>
      <c r="EQ164" s="8" t="n"/>
      <c r="ER164" s="8" t="n"/>
      <c r="ES164" s="8" t="n"/>
      <c r="ET164" s="8" t="n"/>
      <c r="EU164" s="8" t="n"/>
      <c r="EV164" s="8" t="n"/>
      <c r="EW164" s="8" t="n"/>
      <c r="EX164" s="8" t="n"/>
      <c r="EY164" s="8" t="n"/>
      <c r="EZ164" s="8" t="n"/>
      <c r="FA164" s="8" t="n"/>
      <c r="FB164" s="8" t="n"/>
      <c r="FC164" s="8" t="n"/>
      <c r="FD164" s="8" t="n"/>
      <c r="FE164" s="8" t="n"/>
      <c r="FF164" s="8" t="n"/>
      <c r="FG164" s="8" t="n"/>
      <c r="FH164" s="8" t="n"/>
      <c r="FI164" s="8" t="n"/>
      <c r="FJ164" s="8" t="n"/>
      <c r="FK164" s="8" t="n"/>
      <c r="FL164" s="8" t="n"/>
      <c r="FM164" s="8" t="n"/>
      <c r="FN164" s="8" t="n"/>
      <c r="FO164" s="8" t="n"/>
      <c r="FP164" s="8" t="n"/>
      <c r="FQ164" s="8" t="n"/>
      <c r="FR164" s="8" t="n"/>
    </row>
    <row r="165">
      <c r="N165" s="37" t="n"/>
      <c r="T165" s="37" t="n"/>
      <c r="U165" s="37" t="n"/>
      <c r="V165" s="37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  <c r="AG165" s="62" t="n"/>
      <c r="AH165" s="62" t="n"/>
      <c r="AI165" s="62" t="n"/>
      <c r="AJ165" s="62" t="n"/>
      <c r="AK165" s="62" t="n"/>
      <c r="AL165" s="62" t="n"/>
      <c r="AM165" s="62" t="n"/>
      <c r="AN165" s="62" t="n"/>
      <c r="AO165" s="62" t="n"/>
      <c r="AP165" s="62" t="n"/>
      <c r="AQ165" s="62" t="n"/>
      <c r="AR165" s="62" t="n"/>
      <c r="AS165" s="62" t="n"/>
      <c r="AT165" s="62" t="n"/>
      <c r="AU165" s="62" t="n"/>
      <c r="AV165" s="62" t="n"/>
      <c r="AW165" s="62" t="n"/>
      <c r="AX165" s="62" t="n"/>
      <c r="AY165" s="62" t="n"/>
      <c r="AZ165" s="62" t="n"/>
      <c r="BA165" s="62" t="n"/>
      <c r="BB165" s="62" t="n"/>
      <c r="BC165" s="62" t="n"/>
      <c r="BD165" s="62" t="n"/>
      <c r="BE165" s="62" t="n"/>
      <c r="BF165" s="62" t="n"/>
      <c r="BG165" s="62" t="n"/>
      <c r="BH165" s="62" t="n"/>
      <c r="BI165" s="62" t="n"/>
      <c r="BJ165" s="62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  <c r="CA165" s="62" t="n"/>
      <c r="CB165" s="62" t="n"/>
      <c r="CC165" s="62" t="n"/>
      <c r="CD165" s="62" t="n"/>
      <c r="CE165" s="62" t="n"/>
      <c r="CF165" s="62" t="n"/>
      <c r="CG165" s="62" t="n"/>
      <c r="CH165" s="62" t="n"/>
      <c r="CI165" s="62" t="n"/>
      <c r="CX165" s="62" t="n"/>
      <c r="DQ165" s="8" t="n"/>
      <c r="DR165" s="8" t="n"/>
      <c r="DS165" s="8" t="n"/>
      <c r="DT165" s="8" t="n"/>
      <c r="DU165" s="8" t="n"/>
      <c r="DV165" s="8" t="n"/>
      <c r="DW165" s="8" t="n"/>
      <c r="DX165" s="2878">
        <f>(CS165-CZ165)*10^6</f>
        <v/>
      </c>
      <c r="DY165" s="2878">
        <f>(CT165-DC165)*10^6</f>
        <v/>
      </c>
      <c r="DZ165" s="2878">
        <f>(CW165-DD165)*10^6</f>
        <v/>
      </c>
      <c r="EA165" s="8" t="n"/>
      <c r="EB165" s="8" t="n"/>
      <c r="EC165" s="8" t="n"/>
      <c r="ED165" s="8" t="n"/>
      <c r="EE165" s="8" t="n"/>
      <c r="EF165" s="8" t="n"/>
      <c r="EG165" s="8" t="n"/>
      <c r="EH165" s="8" t="n"/>
      <c r="EI165" s="8" t="n"/>
      <c r="EJ165" s="8" t="n"/>
      <c r="EK165" s="8" t="n"/>
      <c r="EL165" s="8" t="n"/>
      <c r="EM165" s="8" t="n"/>
      <c r="EN165" s="8" t="n"/>
      <c r="EO165" s="8" t="n"/>
      <c r="EP165" s="8" t="n"/>
      <c r="EQ165" s="8" t="n"/>
      <c r="ER165" s="8" t="n"/>
      <c r="ES165" s="8" t="n"/>
      <c r="ET165" s="8" t="n"/>
      <c r="EU165" s="8" t="n"/>
      <c r="EV165" s="8" t="n"/>
      <c r="EW165" s="8" t="n"/>
      <c r="EX165" s="8" t="n"/>
      <c r="EY165" s="8" t="n"/>
      <c r="EZ165" s="8" t="n"/>
      <c r="FA165" s="8" t="n"/>
      <c r="FB165" s="8" t="n"/>
      <c r="FC165" s="8" t="n"/>
      <c r="FD165" s="8" t="n"/>
      <c r="FE165" s="8" t="n"/>
      <c r="FF165" s="8" t="n"/>
      <c r="FG165" s="8" t="n"/>
      <c r="FH165" s="8" t="n"/>
      <c r="FI165" s="8" t="n"/>
      <c r="FJ165" s="8" t="n"/>
      <c r="FK165" s="8" t="n"/>
      <c r="FL165" s="8" t="n"/>
      <c r="FM165" s="8" t="n"/>
      <c r="FN165" s="8" t="n"/>
      <c r="FO165" s="8" t="n"/>
      <c r="FP165" s="8" t="n"/>
      <c r="FQ165" s="8" t="n"/>
      <c r="FR165" s="8" t="n"/>
    </row>
    <row r="166">
      <c r="N166" s="37" t="n"/>
      <c r="T166" s="37" t="n"/>
      <c r="U166" s="37" t="n"/>
      <c r="V166" s="37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  <c r="AG166" s="62" t="n"/>
      <c r="AH166" s="62" t="n"/>
      <c r="AI166" s="62" t="n"/>
      <c r="AJ166" s="62" t="n"/>
      <c r="AK166" s="62" t="n"/>
      <c r="AL166" s="62" t="n"/>
      <c r="AM166" s="62" t="n"/>
      <c r="AN166" s="62" t="n"/>
      <c r="AO166" s="62" t="n"/>
      <c r="AP166" s="62" t="n"/>
      <c r="AQ166" s="62" t="n"/>
      <c r="AR166" s="62" t="n"/>
      <c r="AS166" s="62" t="n"/>
      <c r="AT166" s="62" t="n"/>
      <c r="AU166" s="62" t="n"/>
      <c r="AV166" s="62" t="n"/>
      <c r="AW166" s="62" t="n"/>
      <c r="AX166" s="62" t="n"/>
      <c r="AY166" s="62" t="n"/>
      <c r="AZ166" s="62" t="n"/>
      <c r="BA166" s="62" t="n"/>
      <c r="BB166" s="62" t="n"/>
      <c r="BC166" s="62" t="n"/>
      <c r="BD166" s="62" t="n"/>
      <c r="BE166" s="62" t="n"/>
      <c r="BF166" s="62" t="n"/>
      <c r="BG166" s="62" t="n"/>
      <c r="BH166" s="62" t="n"/>
      <c r="BI166" s="62" t="n"/>
      <c r="BJ166" s="62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  <c r="CA166" s="62" t="n"/>
      <c r="CB166" s="62" t="n"/>
      <c r="CC166" s="62" t="n"/>
      <c r="CD166" s="62" t="n"/>
      <c r="CE166" s="62" t="n"/>
      <c r="CF166" s="62" t="n"/>
      <c r="CG166" s="62" t="n"/>
      <c r="CH166" s="62" t="n"/>
      <c r="CI166" s="62" t="n"/>
      <c r="CX166" s="62" t="n"/>
      <c r="DQ166" s="8" t="n"/>
      <c r="DR166" s="8" t="n"/>
      <c r="DS166" s="8" t="n"/>
      <c r="DT166" s="8" t="n"/>
      <c r="DU166" s="8" t="n"/>
      <c r="DV166" s="8" t="n"/>
      <c r="DW166" s="8" t="n"/>
      <c r="DX166" s="2878">
        <f>(CS166-CZ166)*10^6</f>
        <v/>
      </c>
      <c r="DY166" s="2878">
        <f>(CT166-DC166)*10^6</f>
        <v/>
      </c>
      <c r="DZ166" s="2878">
        <f>(CW166-DD166)*10^6</f>
        <v/>
      </c>
      <c r="EA166" s="8" t="n"/>
      <c r="EB166" s="8" t="n"/>
      <c r="EC166" s="8" t="n"/>
      <c r="ED166" s="8" t="n"/>
      <c r="EE166" s="8" t="n"/>
      <c r="EF166" s="8" t="n"/>
      <c r="EG166" s="8" t="n"/>
      <c r="EH166" s="8" t="n"/>
      <c r="EI166" s="8" t="n"/>
      <c r="EJ166" s="8" t="n"/>
      <c r="EK166" s="8" t="n"/>
      <c r="EL166" s="8" t="n"/>
      <c r="EM166" s="8" t="n"/>
      <c r="EN166" s="8" t="n"/>
      <c r="EO166" s="8" t="n"/>
      <c r="EP166" s="8" t="n"/>
      <c r="EQ166" s="8" t="n"/>
      <c r="ER166" s="8" t="n"/>
      <c r="ES166" s="8" t="n"/>
      <c r="ET166" s="8" t="n"/>
      <c r="EU166" s="8" t="n"/>
      <c r="EV166" s="8" t="n"/>
      <c r="EW166" s="8" t="n"/>
      <c r="EX166" s="8" t="n"/>
      <c r="EY166" s="8" t="n"/>
      <c r="EZ166" s="8" t="n"/>
      <c r="FA166" s="8" t="n"/>
      <c r="FB166" s="8" t="n"/>
      <c r="FC166" s="8" t="n"/>
      <c r="FD166" s="8" t="n"/>
      <c r="FE166" s="8" t="n"/>
      <c r="FF166" s="8" t="n"/>
      <c r="FG166" s="8" t="n"/>
      <c r="FH166" s="8" t="n"/>
      <c r="FI166" s="8" t="n"/>
      <c r="FJ166" s="8" t="n"/>
      <c r="FK166" s="8" t="n"/>
      <c r="FL166" s="8" t="n"/>
      <c r="FM166" s="8" t="n"/>
      <c r="FN166" s="8" t="n"/>
      <c r="FO166" s="8" t="n"/>
      <c r="FP166" s="8" t="n"/>
      <c r="FQ166" s="8" t="n"/>
      <c r="FR166" s="8" t="n"/>
    </row>
    <row r="167">
      <c r="N167" s="37" t="n"/>
      <c r="T167" s="37" t="n"/>
      <c r="U167" s="37" t="n"/>
      <c r="V167" s="37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  <c r="AG167" s="62" t="n"/>
      <c r="AH167" s="62" t="n"/>
      <c r="AI167" s="62" t="n"/>
      <c r="AJ167" s="62" t="n"/>
      <c r="AK167" s="62" t="n"/>
      <c r="AL167" s="62" t="n"/>
      <c r="AM167" s="62" t="n"/>
      <c r="AN167" s="62" t="n"/>
      <c r="AO167" s="62" t="n"/>
      <c r="AP167" s="62" t="n"/>
      <c r="AQ167" s="62" t="n"/>
      <c r="AR167" s="62" t="n"/>
      <c r="AS167" s="62" t="n"/>
      <c r="AT167" s="62" t="n"/>
      <c r="AU167" s="62" t="n"/>
      <c r="AV167" s="62" t="n"/>
      <c r="AW167" s="62" t="n"/>
      <c r="AX167" s="62" t="n"/>
      <c r="AY167" s="62" t="n"/>
      <c r="AZ167" s="62" t="n"/>
      <c r="BA167" s="62" t="n"/>
      <c r="BB167" s="62" t="n"/>
      <c r="BC167" s="62" t="n"/>
      <c r="BD167" s="62" t="n"/>
      <c r="BE167" s="62" t="n"/>
      <c r="BF167" s="62" t="n"/>
      <c r="BG167" s="62" t="n"/>
      <c r="BH167" s="62" t="n"/>
      <c r="BI167" s="62" t="n"/>
      <c r="BJ167" s="62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  <c r="CA167" s="62" t="n"/>
      <c r="CB167" s="62" t="n"/>
      <c r="CC167" s="62" t="n"/>
      <c r="CD167" s="62" t="n"/>
      <c r="CE167" s="62" t="n"/>
      <c r="CF167" s="62" t="n"/>
      <c r="CG167" s="62" t="n"/>
      <c r="CH167" s="62" t="n"/>
      <c r="CI167" s="62" t="n"/>
      <c r="CX167" s="62" t="n"/>
      <c r="DQ167" s="8" t="n"/>
      <c r="DR167" s="8" t="n"/>
      <c r="DS167" s="8" t="n"/>
      <c r="DT167" s="8" t="n"/>
      <c r="DU167" s="8" t="n"/>
      <c r="DV167" s="8" t="n"/>
      <c r="DW167" s="8" t="n"/>
      <c r="DX167" s="2878">
        <f>(CS167-CZ167)*10^6</f>
        <v/>
      </c>
      <c r="DY167" s="2878">
        <f>(CT167-DC167)*10^6</f>
        <v/>
      </c>
      <c r="DZ167" s="2878">
        <f>(CW167-DD167)*10^6</f>
        <v/>
      </c>
      <c r="EA167" s="8" t="n"/>
      <c r="EB167" s="8" t="n"/>
      <c r="EC167" s="8" t="n"/>
      <c r="ED167" s="8" t="n"/>
      <c r="EE167" s="8" t="n"/>
      <c r="EF167" s="8" t="n"/>
      <c r="EG167" s="8" t="n"/>
      <c r="EH167" s="8" t="n"/>
      <c r="EI167" s="8" t="n"/>
      <c r="EJ167" s="8" t="n"/>
      <c r="EK167" s="8" t="n"/>
      <c r="EL167" s="8" t="n"/>
      <c r="EM167" s="8" t="n"/>
      <c r="EN167" s="8" t="n"/>
      <c r="EO167" s="8" t="n"/>
      <c r="EP167" s="8" t="n"/>
      <c r="EQ167" s="8" t="n"/>
      <c r="ER167" s="8" t="n"/>
      <c r="ES167" s="8" t="n"/>
      <c r="ET167" s="8" t="n"/>
      <c r="EU167" s="8" t="n"/>
      <c r="EV167" s="8" t="n"/>
      <c r="EW167" s="8" t="n"/>
      <c r="EX167" s="8" t="n"/>
      <c r="EY167" s="8" t="n"/>
      <c r="EZ167" s="8" t="n"/>
      <c r="FA167" s="8" t="n"/>
      <c r="FB167" s="8" t="n"/>
      <c r="FC167" s="8" t="n"/>
      <c r="FD167" s="8" t="n"/>
      <c r="FE167" s="8" t="n"/>
      <c r="FF167" s="8" t="n"/>
      <c r="FG167" s="8" t="n"/>
      <c r="FH167" s="8" t="n"/>
      <c r="FI167" s="8" t="n"/>
      <c r="FJ167" s="8" t="n"/>
      <c r="FK167" s="8" t="n"/>
      <c r="FL167" s="8" t="n"/>
      <c r="FM167" s="8" t="n"/>
      <c r="FN167" s="8" t="n"/>
      <c r="FO167" s="8" t="n"/>
      <c r="FP167" s="8" t="n"/>
      <c r="FQ167" s="8" t="n"/>
      <c r="FR167" s="8" t="n"/>
    </row>
    <row r="168">
      <c r="N168" s="37" t="n"/>
      <c r="T168" s="37" t="n"/>
      <c r="U168" s="37" t="n"/>
      <c r="V168" s="37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  <c r="AG168" s="62" t="n"/>
      <c r="AH168" s="62" t="n"/>
      <c r="AI168" s="62" t="n"/>
      <c r="AJ168" s="62" t="n"/>
      <c r="AK168" s="62" t="n"/>
      <c r="AL168" s="62" t="n"/>
      <c r="AM168" s="62" t="n"/>
      <c r="AN168" s="62" t="n"/>
      <c r="AO168" s="62" t="n"/>
      <c r="AP168" s="62" t="n"/>
      <c r="AQ168" s="62" t="n"/>
      <c r="AR168" s="62" t="n"/>
      <c r="AS168" s="62" t="n"/>
      <c r="AT168" s="62" t="n"/>
      <c r="AU168" s="62" t="n"/>
      <c r="AV168" s="62" t="n"/>
      <c r="AW168" s="62" t="n"/>
      <c r="AX168" s="62" t="n"/>
      <c r="AY168" s="62" t="n"/>
      <c r="AZ168" s="62" t="n"/>
      <c r="BA168" s="62" t="n"/>
      <c r="BB168" s="62" t="n"/>
      <c r="BC168" s="62" t="n"/>
      <c r="BD168" s="62" t="n"/>
      <c r="BE168" s="62" t="n"/>
      <c r="BF168" s="62" t="n"/>
      <c r="BG168" s="62" t="n"/>
      <c r="BH168" s="62" t="n"/>
      <c r="BI168" s="62" t="n"/>
      <c r="BJ168" s="62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  <c r="CA168" s="62" t="n"/>
      <c r="CB168" s="62" t="n"/>
      <c r="CC168" s="62" t="n"/>
      <c r="CD168" s="62" t="n"/>
      <c r="CE168" s="62" t="n"/>
      <c r="CF168" s="62" t="n"/>
      <c r="CG168" s="62" t="n"/>
      <c r="CH168" s="62" t="n"/>
      <c r="CI168" s="62" t="n"/>
      <c r="CX168" s="62" t="n"/>
      <c r="DX168" s="2878">
        <f>(CS168-CZ168)*10^6</f>
        <v/>
      </c>
      <c r="DY168" s="2878">
        <f>(CT168-DC168)*10^6</f>
        <v/>
      </c>
      <c r="DZ168" s="2878">
        <f>(CW168-DD168)*10^6</f>
        <v/>
      </c>
    </row>
    <row r="169">
      <c r="N169" s="37" t="n"/>
      <c r="T169" s="37" t="n"/>
      <c r="U169" s="37" t="n"/>
      <c r="V169" s="37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  <c r="AG169" s="62" t="n"/>
      <c r="AH169" s="62" t="n"/>
      <c r="AI169" s="62" t="n"/>
      <c r="AJ169" s="62" t="n"/>
      <c r="AK169" s="62" t="n"/>
      <c r="AL169" s="62" t="n"/>
      <c r="AM169" s="62" t="n"/>
      <c r="AN169" s="62" t="n"/>
      <c r="AO169" s="62" t="n"/>
      <c r="AP169" s="62" t="n"/>
      <c r="AQ169" s="62" t="n"/>
      <c r="AR169" s="62" t="n"/>
      <c r="AS169" s="62" t="n"/>
      <c r="AT169" s="62" t="n"/>
      <c r="AU169" s="62" t="n"/>
      <c r="AV169" s="62" t="n"/>
      <c r="AW169" s="62" t="n"/>
      <c r="AX169" s="62" t="n"/>
      <c r="AY169" s="62" t="n"/>
      <c r="AZ169" s="62" t="n"/>
      <c r="BA169" s="62" t="n"/>
      <c r="BB169" s="62" t="n"/>
      <c r="BC169" s="62" t="n"/>
      <c r="BD169" s="62" t="n"/>
      <c r="BE169" s="62" t="n"/>
      <c r="BF169" s="62" t="n"/>
      <c r="BG169" s="62" t="n"/>
      <c r="BH169" s="62" t="n"/>
      <c r="BI169" s="62" t="n"/>
      <c r="BJ169" s="62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  <c r="CA169" s="62" t="n"/>
      <c r="CB169" s="62" t="n"/>
      <c r="CC169" s="62" t="n"/>
      <c r="CD169" s="62" t="n"/>
      <c r="CE169" s="62" t="n"/>
      <c r="CF169" s="62" t="n"/>
      <c r="CG169" s="62" t="n"/>
      <c r="CH169" s="62" t="n"/>
      <c r="CI169" s="62" t="n"/>
      <c r="CX169" s="62" t="n"/>
      <c r="DX169" s="2878">
        <f>(CS169-CZ169)*10^6</f>
        <v/>
      </c>
      <c r="DY169" s="2878">
        <f>(CT169-DC169)*10^6</f>
        <v/>
      </c>
      <c r="DZ169" s="2878">
        <f>(CW169-DD169)*10^6</f>
        <v/>
      </c>
    </row>
    <row r="170">
      <c r="N170" s="37" t="n"/>
      <c r="T170" s="37" t="n"/>
      <c r="U170" s="37" t="n"/>
      <c r="V170" s="37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  <c r="AG170" s="62" t="n"/>
      <c r="AH170" s="62" t="n"/>
      <c r="AI170" s="62" t="n"/>
      <c r="AJ170" s="62" t="n"/>
      <c r="AK170" s="62" t="n"/>
      <c r="AL170" s="62" t="n"/>
      <c r="AM170" s="62" t="n"/>
      <c r="AN170" s="62" t="n"/>
      <c r="AO170" s="62" t="n"/>
      <c r="AP170" s="62" t="n"/>
      <c r="AQ170" s="62" t="n"/>
      <c r="AR170" s="62" t="n"/>
      <c r="AS170" s="62" t="n"/>
      <c r="AT170" s="62" t="n"/>
      <c r="AU170" s="62" t="n"/>
      <c r="AV170" s="62" t="n"/>
      <c r="AW170" s="62" t="n"/>
      <c r="AX170" s="62" t="n"/>
      <c r="AY170" s="62" t="n"/>
      <c r="AZ170" s="62" t="n"/>
      <c r="BA170" s="62" t="n"/>
      <c r="BB170" s="62" t="n"/>
      <c r="BC170" s="62" t="n"/>
      <c r="BD170" s="62" t="n"/>
      <c r="BE170" s="62" t="n"/>
      <c r="BF170" s="62" t="n"/>
      <c r="BG170" s="62" t="n"/>
      <c r="BH170" s="62" t="n"/>
      <c r="BI170" s="62" t="n"/>
      <c r="BJ170" s="62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  <c r="CA170" s="62" t="n"/>
      <c r="CB170" s="62" t="n"/>
      <c r="CC170" s="62" t="n"/>
      <c r="CD170" s="62" t="n"/>
      <c r="CE170" s="62" t="n"/>
      <c r="CF170" s="62" t="n"/>
      <c r="CG170" s="62" t="n"/>
      <c r="CH170" s="62" t="n"/>
      <c r="CI170" s="62" t="n"/>
      <c r="CX170" s="62" t="n"/>
      <c r="DX170" s="2878">
        <f>(CS170-CZ170)*10^6</f>
        <v/>
      </c>
      <c r="DY170" s="2878">
        <f>(CT170-DC170)*10^6</f>
        <v/>
      </c>
      <c r="DZ170" s="2878">
        <f>(CW170-DD170)*10^6</f>
        <v/>
      </c>
    </row>
    <row r="171">
      <c r="N171" s="37" t="n"/>
      <c r="T171" s="37" t="n"/>
      <c r="U171" s="37" t="n"/>
      <c r="V171" s="37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  <c r="AG171" s="62" t="n"/>
      <c r="AH171" s="62" t="n"/>
      <c r="AI171" s="62" t="n"/>
      <c r="AJ171" s="62" t="n"/>
      <c r="AK171" s="62" t="n"/>
      <c r="AL171" s="62" t="n"/>
      <c r="AM171" s="62" t="n"/>
      <c r="AN171" s="62" t="n"/>
      <c r="AO171" s="62" t="n"/>
      <c r="AP171" s="62" t="n"/>
      <c r="AQ171" s="62" t="n"/>
      <c r="AR171" s="62" t="n"/>
      <c r="AS171" s="62" t="n"/>
      <c r="AT171" s="62" t="n"/>
      <c r="AU171" s="62" t="n"/>
      <c r="AV171" s="62" t="n"/>
      <c r="AW171" s="62" t="n"/>
      <c r="AX171" s="62" t="n"/>
      <c r="AY171" s="62" t="n"/>
      <c r="AZ171" s="62" t="n"/>
      <c r="BA171" s="62" t="n"/>
      <c r="BB171" s="62" t="n"/>
      <c r="BC171" s="62" t="n"/>
      <c r="BD171" s="62" t="n"/>
      <c r="BE171" s="62" t="n"/>
      <c r="BF171" s="62" t="n"/>
      <c r="BG171" s="62" t="n"/>
      <c r="BH171" s="62" t="n"/>
      <c r="BI171" s="62" t="n"/>
      <c r="BJ171" s="62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  <c r="CA171" s="62" t="n"/>
      <c r="CB171" s="62" t="n"/>
      <c r="CC171" s="62" t="n"/>
      <c r="CD171" s="62" t="n"/>
      <c r="CE171" s="62" t="n"/>
      <c r="CF171" s="62" t="n"/>
      <c r="CG171" s="62" t="n"/>
      <c r="CH171" s="62" t="n"/>
      <c r="CI171" s="62" t="n"/>
      <c r="CX171" s="62" t="n"/>
      <c r="DX171" s="2878">
        <f>(CS171-CZ171)*10^6</f>
        <v/>
      </c>
      <c r="DY171" s="2878">
        <f>(CT171-DC171)*10^6</f>
        <v/>
      </c>
      <c r="DZ171" s="2878">
        <f>(CW171-DD171)*10^6</f>
        <v/>
      </c>
    </row>
    <row r="172">
      <c r="N172" s="37" t="n"/>
      <c r="T172" s="37" t="n"/>
      <c r="U172" s="37" t="n"/>
      <c r="V172" s="37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  <c r="AG172" s="62" t="n"/>
      <c r="AH172" s="62" t="n"/>
      <c r="AI172" s="62" t="n"/>
      <c r="AJ172" s="62" t="n"/>
      <c r="AK172" s="62" t="n"/>
      <c r="AL172" s="62" t="n"/>
      <c r="AM172" s="62" t="n"/>
      <c r="AN172" s="62" t="n"/>
      <c r="AO172" s="62" t="n"/>
      <c r="AP172" s="62" t="n"/>
      <c r="AQ172" s="62" t="n"/>
      <c r="AR172" s="62" t="n"/>
      <c r="AS172" s="62" t="n"/>
      <c r="AT172" s="62" t="n"/>
      <c r="AU172" s="62" t="n"/>
      <c r="AV172" s="62" t="n"/>
      <c r="AW172" s="62" t="n"/>
      <c r="AX172" s="62" t="n"/>
      <c r="AY172" s="62" t="n"/>
      <c r="AZ172" s="62" t="n"/>
      <c r="BA172" s="62" t="n"/>
      <c r="BB172" s="62" t="n"/>
      <c r="BC172" s="62" t="n"/>
      <c r="BD172" s="62" t="n"/>
      <c r="BE172" s="62" t="n"/>
      <c r="BF172" s="62" t="n"/>
      <c r="BG172" s="62" t="n"/>
      <c r="BH172" s="62" t="n"/>
      <c r="BI172" s="62" t="n"/>
      <c r="BJ172" s="62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  <c r="CA172" s="62" t="n"/>
      <c r="CB172" s="62" t="n"/>
      <c r="CC172" s="62" t="n"/>
      <c r="CD172" s="62" t="n"/>
      <c r="CE172" s="62" t="n"/>
      <c r="CF172" s="62" t="n"/>
      <c r="CG172" s="62" t="n"/>
      <c r="CH172" s="62" t="n"/>
      <c r="CI172" s="62" t="n"/>
      <c r="CX172" s="62" t="n"/>
      <c r="DX172" s="2878">
        <f>(CS172-CZ172)*10^6</f>
        <v/>
      </c>
      <c r="DY172" s="2878">
        <f>(CT172-DC172)*10^6</f>
        <v/>
      </c>
      <c r="DZ172" s="2878">
        <f>(CW172-DD172)*10^6</f>
        <v/>
      </c>
    </row>
    <row r="173">
      <c r="N173" s="37" t="n"/>
      <c r="T173" s="37" t="n"/>
      <c r="U173" s="37" t="n"/>
      <c r="V173" s="37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  <c r="AG173" s="62" t="n"/>
      <c r="AH173" s="62" t="n"/>
      <c r="AI173" s="62" t="n"/>
      <c r="AJ173" s="62" t="n"/>
      <c r="AK173" s="62" t="n"/>
      <c r="AL173" s="62" t="n"/>
      <c r="AM173" s="62" t="n"/>
      <c r="AN173" s="62" t="n"/>
      <c r="AO173" s="62" t="n"/>
      <c r="AP173" s="62" t="n"/>
      <c r="AQ173" s="62" t="n"/>
      <c r="AR173" s="62" t="n"/>
      <c r="AS173" s="62" t="n"/>
      <c r="AT173" s="62" t="n"/>
      <c r="AU173" s="62" t="n"/>
      <c r="AV173" s="62" t="n"/>
      <c r="AW173" s="62" t="n"/>
      <c r="AX173" s="62" t="n"/>
      <c r="AY173" s="62" t="n"/>
      <c r="AZ173" s="62" t="n"/>
      <c r="BA173" s="62" t="n"/>
      <c r="BB173" s="62" t="n"/>
      <c r="BC173" s="62" t="n"/>
      <c r="BD173" s="62" t="n"/>
      <c r="BE173" s="62" t="n"/>
      <c r="BF173" s="62" t="n"/>
      <c r="BG173" s="62" t="n"/>
      <c r="BH173" s="62" t="n"/>
      <c r="BI173" s="62" t="n"/>
      <c r="BJ173" s="62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  <c r="CA173" s="62" t="n"/>
      <c r="CB173" s="62" t="n"/>
      <c r="CC173" s="62" t="n"/>
      <c r="CD173" s="62" t="n"/>
      <c r="CE173" s="62" t="n"/>
      <c r="CF173" s="62" t="n"/>
      <c r="CG173" s="62" t="n"/>
      <c r="CH173" s="62" t="n"/>
      <c r="CI173" s="62" t="n"/>
      <c r="CX173" s="62" t="n"/>
      <c r="DX173" s="2878">
        <f>(CS173-CZ173)*10^6</f>
        <v/>
      </c>
      <c r="DY173" s="2878">
        <f>(CT173-DC173)*10^6</f>
        <v/>
      </c>
      <c r="DZ173" s="2878">
        <f>(CW173-DD173)*10^6</f>
        <v/>
      </c>
    </row>
    <row r="174">
      <c r="N174" s="37" t="n"/>
      <c r="T174" s="37" t="n"/>
      <c r="U174" s="37" t="n"/>
      <c r="V174" s="37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  <c r="AG174" s="62" t="n"/>
      <c r="AH174" s="62" t="n"/>
      <c r="AI174" s="62" t="n"/>
      <c r="AJ174" s="62" t="n"/>
      <c r="AK174" s="62" t="n"/>
      <c r="AL174" s="62" t="n"/>
      <c r="AM174" s="62" t="n"/>
      <c r="AN174" s="62" t="n"/>
      <c r="AO174" s="62" t="n"/>
      <c r="AP174" s="62" t="n"/>
      <c r="AQ174" s="62" t="n"/>
      <c r="AR174" s="62" t="n"/>
      <c r="AS174" s="62" t="n"/>
      <c r="AT174" s="62" t="n"/>
      <c r="AU174" s="62" t="n"/>
      <c r="AV174" s="62" t="n"/>
      <c r="AW174" s="62" t="n"/>
      <c r="AX174" s="62" t="n"/>
      <c r="AY174" s="62" t="n"/>
      <c r="AZ174" s="62" t="n"/>
      <c r="BA174" s="62" t="n"/>
      <c r="BB174" s="62" t="n"/>
      <c r="BC174" s="62" t="n"/>
      <c r="BD174" s="62" t="n"/>
      <c r="BE174" s="62" t="n"/>
      <c r="BF174" s="62" t="n"/>
      <c r="BG174" s="62" t="n"/>
      <c r="BH174" s="62" t="n"/>
      <c r="BI174" s="62" t="n"/>
      <c r="BJ174" s="62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  <c r="CA174" s="62" t="n"/>
      <c r="CB174" s="62" t="n"/>
      <c r="CC174" s="62" t="n"/>
      <c r="CD174" s="62" t="n"/>
      <c r="CE174" s="62" t="n"/>
      <c r="CF174" s="62" t="n"/>
      <c r="CG174" s="62" t="n"/>
      <c r="CH174" s="62" t="n"/>
      <c r="CI174" s="62" t="n"/>
      <c r="CX174" s="62" t="n"/>
      <c r="DX174" s="2878">
        <f>(CS174-CZ174)*10^6</f>
        <v/>
      </c>
      <c r="DY174" s="2878">
        <f>(CT174-DC174)*10^6</f>
        <v/>
      </c>
      <c r="DZ174" s="2878">
        <f>(CW174-DD174)*10^6</f>
        <v/>
      </c>
    </row>
    <row r="175">
      <c r="N175" s="37" t="n"/>
      <c r="T175" s="37" t="n"/>
      <c r="U175" s="37" t="n"/>
      <c r="V175" s="37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  <c r="AG175" s="62" t="n"/>
      <c r="AH175" s="62" t="n"/>
      <c r="AI175" s="62" t="n"/>
      <c r="AJ175" s="62" t="n"/>
      <c r="AK175" s="62" t="n"/>
      <c r="AL175" s="62" t="n"/>
      <c r="AM175" s="62" t="n"/>
      <c r="AN175" s="62" t="n"/>
      <c r="AO175" s="62" t="n"/>
      <c r="AP175" s="62" t="n"/>
      <c r="AQ175" s="62" t="n"/>
      <c r="AR175" s="62" t="n"/>
      <c r="AS175" s="62" t="n"/>
      <c r="AT175" s="62" t="n"/>
      <c r="AU175" s="62" t="n"/>
      <c r="AV175" s="62" t="n"/>
      <c r="AW175" s="62" t="n"/>
      <c r="AX175" s="62" t="n"/>
      <c r="AY175" s="62" t="n"/>
      <c r="AZ175" s="62" t="n"/>
      <c r="BA175" s="62" t="n"/>
      <c r="BB175" s="62" t="n"/>
      <c r="BC175" s="62" t="n"/>
      <c r="BD175" s="62" t="n"/>
      <c r="BE175" s="62" t="n"/>
      <c r="BF175" s="62" t="n"/>
      <c r="BG175" s="62" t="n"/>
      <c r="BH175" s="62" t="n"/>
      <c r="BI175" s="62" t="n"/>
      <c r="BJ175" s="62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  <c r="CA175" s="62" t="n"/>
      <c r="CB175" s="62" t="n"/>
      <c r="CC175" s="62" t="n"/>
      <c r="CD175" s="62" t="n"/>
      <c r="CE175" s="62" t="n"/>
      <c r="CF175" s="62" t="n"/>
      <c r="CG175" s="62" t="n"/>
      <c r="CH175" s="62" t="n"/>
      <c r="CI175" s="62" t="n"/>
      <c r="CX175" s="62" t="n"/>
      <c r="DX175" s="2878">
        <f>(CS175-CZ175)*10^6</f>
        <v/>
      </c>
      <c r="DY175" s="2878">
        <f>(CT175-DC175)*10^6</f>
        <v/>
      </c>
      <c r="DZ175" s="2878">
        <f>(CW175-DD175)*10^6</f>
        <v/>
      </c>
    </row>
    <row r="176">
      <c r="N176" s="37" t="n"/>
      <c r="T176" s="37" t="n"/>
      <c r="U176" s="37" t="n"/>
      <c r="V176" s="37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  <c r="AG176" s="62" t="n"/>
      <c r="AH176" s="62" t="n"/>
      <c r="AI176" s="62" t="n"/>
      <c r="AJ176" s="62" t="n"/>
      <c r="AK176" s="62" t="n"/>
      <c r="AL176" s="62" t="n"/>
      <c r="AM176" s="62" t="n"/>
      <c r="AN176" s="62" t="n"/>
      <c r="AO176" s="62" t="n"/>
      <c r="AP176" s="62" t="n"/>
      <c r="AQ176" s="62" t="n"/>
      <c r="AR176" s="62" t="n"/>
      <c r="AS176" s="62" t="n"/>
      <c r="AT176" s="62" t="n"/>
      <c r="AU176" s="62" t="n"/>
      <c r="AV176" s="62" t="n"/>
      <c r="AW176" s="62" t="n"/>
      <c r="AX176" s="62" t="n"/>
      <c r="AY176" s="62" t="n"/>
      <c r="AZ176" s="62" t="n"/>
      <c r="BA176" s="62" t="n"/>
      <c r="BB176" s="62" t="n"/>
      <c r="BC176" s="62" t="n"/>
      <c r="BD176" s="62" t="n"/>
      <c r="BE176" s="62" t="n"/>
      <c r="BF176" s="62" t="n"/>
      <c r="BG176" s="62" t="n"/>
      <c r="BH176" s="62" t="n"/>
      <c r="BI176" s="62" t="n"/>
      <c r="BJ176" s="62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  <c r="CA176" s="62" t="n"/>
      <c r="CB176" s="62" t="n"/>
      <c r="CC176" s="62" t="n"/>
      <c r="CD176" s="62" t="n"/>
      <c r="CE176" s="62" t="n"/>
      <c r="CF176" s="62" t="n"/>
      <c r="CG176" s="62" t="n"/>
      <c r="CH176" s="62" t="n"/>
      <c r="CI176" s="62" t="n"/>
      <c r="CX176" s="62" t="n"/>
      <c r="DX176" s="2878">
        <f>(CS176-CZ176)*10^6</f>
        <v/>
      </c>
      <c r="DY176" s="2878">
        <f>(CT176-DC176)*10^6</f>
        <v/>
      </c>
      <c r="DZ176" s="2878">
        <f>(CW176-DD176)*10^6</f>
        <v/>
      </c>
    </row>
    <row r="177">
      <c r="N177" s="37" t="n"/>
      <c r="T177" s="37" t="n"/>
      <c r="U177" s="37" t="n"/>
      <c r="V177" s="37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  <c r="AG177" s="62" t="n"/>
      <c r="AH177" s="62" t="n"/>
      <c r="AI177" s="62" t="n"/>
      <c r="AJ177" s="62" t="n"/>
      <c r="AK177" s="62" t="n"/>
      <c r="AL177" s="62" t="n"/>
      <c r="AM177" s="62" t="n"/>
      <c r="AN177" s="62" t="n"/>
      <c r="AO177" s="62" t="n"/>
      <c r="AP177" s="62" t="n"/>
      <c r="AQ177" s="62" t="n"/>
      <c r="AR177" s="62" t="n"/>
      <c r="AS177" s="62" t="n"/>
      <c r="AT177" s="62" t="n"/>
      <c r="AU177" s="62" t="n"/>
      <c r="AV177" s="62" t="n"/>
      <c r="AW177" s="62" t="n"/>
      <c r="AX177" s="62" t="n"/>
      <c r="AY177" s="62" t="n"/>
      <c r="AZ177" s="62" t="n"/>
      <c r="BA177" s="62" t="n"/>
      <c r="BB177" s="62" t="n"/>
      <c r="BC177" s="62" t="n"/>
      <c r="BD177" s="62" t="n"/>
      <c r="BE177" s="62" t="n"/>
      <c r="BF177" s="62" t="n"/>
      <c r="BG177" s="62" t="n"/>
      <c r="BH177" s="62" t="n"/>
      <c r="BI177" s="62" t="n"/>
      <c r="BJ177" s="62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  <c r="CA177" s="62" t="n"/>
      <c r="CB177" s="62" t="n"/>
      <c r="CC177" s="62" t="n"/>
      <c r="CD177" s="62" t="n"/>
      <c r="CE177" s="62" t="n"/>
      <c r="CF177" s="62" t="n"/>
      <c r="CG177" s="62" t="n"/>
      <c r="CH177" s="62" t="n"/>
      <c r="CI177" s="62" t="n"/>
      <c r="CX177" s="62" t="n"/>
      <c r="DX177" s="2878">
        <f>(CS177-CZ177)*10^6</f>
        <v/>
      </c>
      <c r="DY177" s="2878">
        <f>(CT177-DC177)*10^6</f>
        <v/>
      </c>
      <c r="DZ177" s="2878">
        <f>(CW177-DD177)*10^6</f>
        <v/>
      </c>
    </row>
    <row r="178">
      <c r="N178" s="37" t="n"/>
      <c r="T178" s="37" t="n"/>
      <c r="U178" s="37" t="n"/>
      <c r="V178" s="37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  <c r="AG178" s="62" t="n"/>
      <c r="AH178" s="62" t="n"/>
      <c r="AI178" s="62" t="n"/>
      <c r="AJ178" s="62" t="n"/>
      <c r="AK178" s="62" t="n"/>
      <c r="AL178" s="62" t="n"/>
      <c r="AM178" s="62" t="n"/>
      <c r="AN178" s="62" t="n"/>
      <c r="AO178" s="62" t="n"/>
      <c r="AP178" s="62" t="n"/>
      <c r="AQ178" s="62" t="n"/>
      <c r="AR178" s="62" t="n"/>
      <c r="AS178" s="62" t="n"/>
      <c r="AT178" s="62" t="n"/>
      <c r="AU178" s="62" t="n"/>
      <c r="AV178" s="62" t="n"/>
      <c r="AW178" s="62" t="n"/>
      <c r="AX178" s="62" t="n"/>
      <c r="AY178" s="62" t="n"/>
      <c r="AZ178" s="62" t="n"/>
      <c r="BA178" s="62" t="n"/>
      <c r="BB178" s="62" t="n"/>
      <c r="BC178" s="62" t="n"/>
      <c r="BD178" s="62" t="n"/>
      <c r="BE178" s="62" t="n"/>
      <c r="BF178" s="62" t="n"/>
      <c r="BG178" s="62" t="n"/>
      <c r="BH178" s="62" t="n"/>
      <c r="BI178" s="62" t="n"/>
      <c r="BJ178" s="62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  <c r="CA178" s="62" t="n"/>
      <c r="CB178" s="62" t="n"/>
      <c r="CC178" s="62" t="n"/>
      <c r="CD178" s="62" t="n"/>
      <c r="CE178" s="62" t="n"/>
      <c r="CF178" s="62" t="n"/>
      <c r="CG178" s="62" t="n"/>
      <c r="CH178" s="62" t="n"/>
      <c r="CI178" s="62" t="n"/>
      <c r="CX178" s="62" t="n"/>
      <c r="DX178" s="2878">
        <f>(CS178-CZ178)*10^6</f>
        <v/>
      </c>
      <c r="DY178" s="2878">
        <f>(CT178-DC178)*10^6</f>
        <v/>
      </c>
      <c r="DZ178" s="2878">
        <f>(CW178-DD178)*10^6</f>
        <v/>
      </c>
    </row>
    <row r="179">
      <c r="N179" s="37" t="n"/>
      <c r="T179" s="37" t="n"/>
      <c r="U179" s="37" t="n"/>
      <c r="V179" s="37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  <c r="AG179" s="62" t="n"/>
      <c r="AH179" s="62" t="n"/>
      <c r="AI179" s="62" t="n"/>
      <c r="AJ179" s="62" t="n"/>
      <c r="AK179" s="62" t="n"/>
      <c r="AL179" s="62" t="n"/>
      <c r="AM179" s="62" t="n"/>
      <c r="AN179" s="62" t="n"/>
      <c r="AO179" s="62" t="n"/>
      <c r="AP179" s="62" t="n"/>
      <c r="AQ179" s="62" t="n"/>
      <c r="AR179" s="62" t="n"/>
      <c r="AS179" s="62" t="n"/>
      <c r="AT179" s="62" t="n"/>
      <c r="AU179" s="62" t="n"/>
      <c r="AV179" s="62" t="n"/>
      <c r="AW179" s="62" t="n"/>
      <c r="AX179" s="62" t="n"/>
      <c r="AY179" s="62" t="n"/>
      <c r="AZ179" s="62" t="n"/>
      <c r="BA179" s="62" t="n"/>
      <c r="BB179" s="62" t="n"/>
      <c r="BC179" s="62" t="n"/>
      <c r="BD179" s="62" t="n"/>
      <c r="BE179" s="62" t="n"/>
      <c r="BF179" s="62" t="n"/>
      <c r="BG179" s="62" t="n"/>
      <c r="BH179" s="62" t="n"/>
      <c r="BI179" s="62" t="n"/>
      <c r="BJ179" s="62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  <c r="CA179" s="62" t="n"/>
      <c r="CB179" s="62" t="n"/>
      <c r="CC179" s="62" t="n"/>
      <c r="CD179" s="62" t="n"/>
      <c r="CE179" s="62" t="n"/>
      <c r="CF179" s="62" t="n"/>
      <c r="CG179" s="62" t="n"/>
      <c r="CH179" s="62" t="n"/>
      <c r="CI179" s="62" t="n"/>
      <c r="CX179" s="62" t="n"/>
      <c r="DX179" s="2878">
        <f>(CS179-CZ179)*10^6</f>
        <v/>
      </c>
      <c r="DY179" s="2878">
        <f>(CT179-DC179)*10^6</f>
        <v/>
      </c>
      <c r="DZ179" s="2878">
        <f>(CW179-DD179)*10^6</f>
        <v/>
      </c>
    </row>
    <row r="180">
      <c r="N180" s="37" t="n"/>
      <c r="T180" s="37" t="n"/>
      <c r="U180" s="37" t="n"/>
      <c r="V180" s="37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  <c r="AG180" s="62" t="n"/>
      <c r="AH180" s="62" t="n"/>
      <c r="AI180" s="62" t="n"/>
      <c r="AJ180" s="62" t="n"/>
      <c r="AK180" s="62" t="n"/>
      <c r="AL180" s="62" t="n"/>
      <c r="AM180" s="62" t="n"/>
      <c r="AN180" s="62" t="n"/>
      <c r="AO180" s="62" t="n"/>
      <c r="AP180" s="62" t="n"/>
      <c r="AQ180" s="62" t="n"/>
      <c r="AR180" s="62" t="n"/>
      <c r="AS180" s="62" t="n"/>
      <c r="AT180" s="62" t="n"/>
      <c r="AU180" s="62" t="n"/>
      <c r="AV180" s="62" t="n"/>
      <c r="AW180" s="62" t="n"/>
      <c r="AX180" s="62" t="n"/>
      <c r="AY180" s="62" t="n"/>
      <c r="AZ180" s="62" t="n"/>
      <c r="BA180" s="62" t="n"/>
      <c r="BB180" s="62" t="n"/>
      <c r="BC180" s="62" t="n"/>
      <c r="BD180" s="62" t="n"/>
      <c r="BE180" s="62" t="n"/>
      <c r="BF180" s="62" t="n"/>
      <c r="BG180" s="62" t="n"/>
      <c r="BH180" s="62" t="n"/>
      <c r="BI180" s="62" t="n"/>
      <c r="BJ180" s="62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  <c r="CA180" s="62" t="n"/>
      <c r="CB180" s="62" t="n"/>
      <c r="CC180" s="62" t="n"/>
      <c r="CD180" s="62" t="n"/>
      <c r="CE180" s="62" t="n"/>
      <c r="CF180" s="62" t="n"/>
      <c r="CG180" s="62" t="n"/>
      <c r="CH180" s="62" t="n"/>
      <c r="CI180" s="62" t="n"/>
      <c r="CX180" s="62" t="n"/>
      <c r="DX180" s="2878">
        <f>(CS180-CZ180)*10^6</f>
        <v/>
      </c>
      <c r="DY180" s="2878">
        <f>(CT180-DC180)*10^6</f>
        <v/>
      </c>
      <c r="DZ180" s="2878">
        <f>(CW180-DD180)*10^6</f>
        <v/>
      </c>
    </row>
    <row r="181">
      <c r="N181" s="37" t="n"/>
      <c r="T181" s="37" t="n"/>
      <c r="U181" s="37" t="n"/>
      <c r="V181" s="37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  <c r="AG181" s="62" t="n"/>
      <c r="AH181" s="62" t="n"/>
      <c r="AI181" s="62" t="n"/>
      <c r="AJ181" s="62" t="n"/>
      <c r="AK181" s="62" t="n"/>
      <c r="AL181" s="62" t="n"/>
      <c r="AM181" s="62" t="n"/>
      <c r="AN181" s="62" t="n"/>
      <c r="AO181" s="62" t="n"/>
      <c r="AP181" s="62" t="n"/>
      <c r="AQ181" s="62" t="n"/>
      <c r="AR181" s="62" t="n"/>
      <c r="AS181" s="62" t="n"/>
      <c r="AT181" s="62" t="n"/>
      <c r="AU181" s="62" t="n"/>
      <c r="AV181" s="62" t="n"/>
      <c r="AW181" s="62" t="n"/>
      <c r="AX181" s="62" t="n"/>
      <c r="AY181" s="62" t="n"/>
      <c r="AZ181" s="62" t="n"/>
      <c r="BA181" s="62" t="n"/>
      <c r="BB181" s="62" t="n"/>
      <c r="BC181" s="62" t="n"/>
      <c r="BD181" s="62" t="n"/>
      <c r="BE181" s="62" t="n"/>
      <c r="BF181" s="62" t="n"/>
      <c r="BG181" s="62" t="n"/>
      <c r="BH181" s="62" t="n"/>
      <c r="BI181" s="62" t="n"/>
      <c r="BJ181" s="62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  <c r="CA181" s="62" t="n"/>
      <c r="CB181" s="62" t="n"/>
      <c r="CC181" s="62" t="n"/>
      <c r="CD181" s="62" t="n"/>
      <c r="CE181" s="62" t="n"/>
      <c r="CF181" s="62" t="n"/>
      <c r="CG181" s="62" t="n"/>
      <c r="CH181" s="62" t="n"/>
      <c r="CI181" s="62" t="n"/>
      <c r="CX181" s="62" t="n"/>
      <c r="DX181" s="2878">
        <f>(CS181-CZ181)*10^6</f>
        <v/>
      </c>
      <c r="DY181" s="2878">
        <f>(CT181-DC181)*10^6</f>
        <v/>
      </c>
      <c r="DZ181" s="2878">
        <f>(CW181-DD181)*10^6</f>
        <v/>
      </c>
    </row>
    <row r="182">
      <c r="N182" s="37" t="n"/>
      <c r="T182" s="37" t="n"/>
      <c r="U182" s="37" t="n"/>
      <c r="V182" s="37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  <c r="AG182" s="62" t="n"/>
      <c r="AH182" s="62" t="n"/>
      <c r="AI182" s="62" t="n"/>
      <c r="AJ182" s="62" t="n"/>
      <c r="AK182" s="62" t="n"/>
      <c r="AL182" s="62" t="n"/>
      <c r="AM182" s="62" t="n"/>
      <c r="AN182" s="62" t="n"/>
      <c r="AO182" s="62" t="n"/>
      <c r="AP182" s="62" t="n"/>
      <c r="AQ182" s="62" t="n"/>
      <c r="AR182" s="62" t="n"/>
      <c r="AS182" s="62" t="n"/>
      <c r="AT182" s="62" t="n"/>
      <c r="AU182" s="62" t="n"/>
      <c r="AV182" s="62" t="n"/>
      <c r="AW182" s="62" t="n"/>
      <c r="AX182" s="62" t="n"/>
      <c r="AY182" s="62" t="n"/>
      <c r="AZ182" s="62" t="n"/>
      <c r="BA182" s="62" t="n"/>
      <c r="BB182" s="62" t="n"/>
      <c r="BC182" s="62" t="n"/>
      <c r="BD182" s="62" t="n"/>
      <c r="BE182" s="62" t="n"/>
      <c r="BF182" s="62" t="n"/>
      <c r="BG182" s="62" t="n"/>
      <c r="BH182" s="62" t="n"/>
      <c r="BI182" s="62" t="n"/>
      <c r="BJ182" s="62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  <c r="CA182" s="62" t="n"/>
      <c r="CB182" s="62" t="n"/>
      <c r="CC182" s="62" t="n"/>
      <c r="CD182" s="62" t="n"/>
      <c r="CE182" s="62" t="n"/>
      <c r="CF182" s="62" t="n"/>
      <c r="CG182" s="62" t="n"/>
      <c r="CH182" s="62" t="n"/>
      <c r="CI182" s="62" t="n"/>
      <c r="CX182" s="62" t="n"/>
      <c r="DX182" s="2878">
        <f>(CS182-CZ182)*10^6</f>
        <v/>
      </c>
      <c r="DY182" s="2878">
        <f>(CT182-DC182)*10^6</f>
        <v/>
      </c>
      <c r="DZ182" s="2878">
        <f>(CW182-DD182)*10^6</f>
        <v/>
      </c>
    </row>
    <row r="183">
      <c r="DX183" s="2878">
        <f>(CS183-CZ183)*10^6</f>
        <v/>
      </c>
      <c r="DY183" s="2878">
        <f>(CT183-DC183)*10^6</f>
        <v/>
      </c>
      <c r="DZ183" s="2878">
        <f>(CW183-DD183)*10^6</f>
        <v/>
      </c>
    </row>
    <row r="184">
      <c r="DX184" s="2878">
        <f>(CS184-CZ184)*10^6</f>
        <v/>
      </c>
      <c r="DY184" s="2878">
        <f>(CT184-DC184)*10^6</f>
        <v/>
      </c>
      <c r="DZ184" s="2878">
        <f>(CW184-DD184)*10^6</f>
        <v/>
      </c>
    </row>
    <row r="185">
      <c r="DX185" s="2878">
        <f>(CS185-CZ185)*10^6</f>
        <v/>
      </c>
      <c r="DY185" s="2878">
        <f>(CT185-DC185)*10^6</f>
        <v/>
      </c>
      <c r="DZ185" s="2878">
        <f>(CW185-DD185)*10^6</f>
        <v/>
      </c>
    </row>
    <row r="186">
      <c r="DX186" s="2878">
        <f>(CS186-CZ186)*10^6</f>
        <v/>
      </c>
      <c r="DY186" s="2878">
        <f>(CT186-DC186)*10^6</f>
        <v/>
      </c>
      <c r="DZ186" s="2878">
        <f>(CW186-DD186)*10^6</f>
        <v/>
      </c>
    </row>
    <row r="187">
      <c r="DX187" s="2878">
        <f>(CS187-CZ187)*10^6</f>
        <v/>
      </c>
      <c r="DY187" s="2878">
        <f>(CT187-DC187)*10^6</f>
        <v/>
      </c>
      <c r="DZ187" s="2878">
        <f>(CW187-DD187)*10^6</f>
        <v/>
      </c>
    </row>
    <row r="188">
      <c r="DX188" s="2878">
        <f>(CS188-CZ188)*10^6</f>
        <v/>
      </c>
      <c r="DY188" s="2878">
        <f>(CT188-DC188)*10^6</f>
        <v/>
      </c>
      <c r="DZ188" s="2878">
        <f>(CW188-DD188)*10^6</f>
        <v/>
      </c>
    </row>
    <row r="189">
      <c r="DX189" s="2878">
        <f>(CS189-CZ189)*10^6</f>
        <v/>
      </c>
      <c r="DY189" s="2878">
        <f>(CT189-DC189)*10^6</f>
        <v/>
      </c>
      <c r="DZ189" s="2878">
        <f>(CW189-DD189)*10^6</f>
        <v/>
      </c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14">
    <mergeCell ref="P4:T4"/>
    <mergeCell ref="D4:H4"/>
    <mergeCell ref="CJ4:CP4"/>
    <mergeCell ref="J4:N4"/>
    <mergeCell ref="V4:AB4"/>
    <mergeCell ref="AL4:AS4"/>
    <mergeCell ref="AU4:BA4"/>
    <mergeCell ref="BC4:BI4"/>
    <mergeCell ref="CB4:CH4"/>
    <mergeCell ref="CZ4:DH4"/>
    <mergeCell ref="AD4:AJ4"/>
    <mergeCell ref="CR4:CX4"/>
    <mergeCell ref="BK4:BR4"/>
    <mergeCell ref="BT4:BZ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12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Feuil14">
    <outlinePr summaryBelow="1" summaryRight="1"/>
    <pageSetUpPr fitToPage="1"/>
  </sheetPr>
  <dimension ref="B1:DZ313"/>
  <sheetViews>
    <sheetView showGridLines="0" topLeftCell="CM1" view="pageBreakPreview" workbookViewId="0" zoomScale="70" zoomScaleNormal="60" zoomScaleSheetLayoutView="70">
      <selection activeCell="DE22" sqref="DE22"/>
    </sheetView>
  </sheetViews>
  <sheetFormatPr baseColWidth="10" defaultColWidth="11.5" defaultRowHeight="13"/>
  <cols>
    <col customWidth="1" max="1" min="1" style="8" width="1"/>
    <col customWidth="1" max="2" min="2" style="8" width="29.33203125"/>
    <col customWidth="1" hidden="1" max="3" min="3" style="8" width="12"/>
    <col customWidth="1" hidden="1" max="4" min="4" style="8" width="13.6640625"/>
    <col customWidth="1" hidden="1" max="5" min="5" style="8" width="10.1640625"/>
    <col customWidth="1" hidden="1" max="6" min="6" style="8" width="10.5"/>
    <col customWidth="1" hidden="1" max="7" min="7" style="8" width="9.5"/>
    <col customWidth="1" hidden="1" max="8" min="8" style="8" width="7"/>
    <col customWidth="1" hidden="1" max="9" min="9" style="8" width="3.1640625"/>
    <col customWidth="1" hidden="1" max="10" min="10" style="8" width="9.5"/>
    <col customWidth="1" hidden="1" max="11" min="11" style="8" width="9.6640625"/>
    <col customWidth="1" hidden="1" max="12" min="12" style="8" width="8.83203125"/>
    <col customWidth="1" hidden="1" max="13" min="13" style="8" width="11.83203125"/>
    <col customWidth="1" hidden="1" max="14" min="14" style="8" width="6.83203125"/>
    <col customWidth="1" hidden="1" max="15" min="15" style="8" width="0.33203125"/>
    <col customWidth="1" hidden="1" max="16" min="16" style="8" width="14.5"/>
    <col customWidth="1" hidden="1" max="17" min="17" style="8" width="9.5"/>
    <col customWidth="1" hidden="1" max="18" min="18" style="8" width="8.83203125"/>
    <col customWidth="1" hidden="1" max="19" min="19" style="8" width="10"/>
    <col customWidth="1" hidden="1" max="20" min="20" style="288" width="7.6640625"/>
    <col customWidth="1" hidden="1" max="21" min="21" style="288" width="0.5"/>
    <col customWidth="1" hidden="1" max="22" min="22" style="288" width="12.83203125"/>
    <col customWidth="1" hidden="1" max="23" min="23" style="288" width="11.33203125"/>
    <col customWidth="1" hidden="1" max="24" min="24" style="288" width="9.33203125"/>
    <col customWidth="1" hidden="1" max="28" min="25" style="288" width="11.33203125"/>
    <col customWidth="1" hidden="1" max="26" min="26" style="3" width="13"/>
    <col customWidth="1" hidden="1" max="27" min="27" style="3" width="13"/>
    <col customWidth="1" hidden="1" max="28" min="28" style="3" width="13"/>
    <col customWidth="1" hidden="1" max="29" min="29" style="288" width="0.1640625"/>
    <col customWidth="1" hidden="1" max="30" min="30" style="288" width="13.5"/>
    <col customWidth="1" hidden="1" max="31" min="31" style="288" width="12.6640625"/>
    <col customWidth="1" hidden="1" max="32" min="32" style="288" width="15.1640625"/>
    <col customWidth="1" hidden="1" max="34" min="33" style="288" width="12.6640625"/>
    <col customWidth="1" hidden="1" max="34" min="34" style="3" width="13"/>
    <col customWidth="1" hidden="1" max="35" min="35" style="288" width="12.33203125"/>
    <col customWidth="1" hidden="1" max="36" min="36" style="288" width="8.6640625"/>
    <col customWidth="1" hidden="1" max="37" min="37" style="288" width="0.1640625"/>
    <col customWidth="1" max="38" min="38" style="288" width="9.5"/>
    <col customWidth="1" max="39" min="39" style="288" width="17.5"/>
    <col customWidth="1" max="40" min="40" style="288" width="9.83203125"/>
    <col customWidth="1" max="41" min="41" style="288" width="14"/>
    <col customWidth="1" max="42" min="42" style="288" width="9.5"/>
    <col customWidth="1" max="43" min="43" style="288" width="12.83203125"/>
    <col customWidth="1" max="44" min="44" style="288" width="12.5"/>
    <col customWidth="1" max="45" min="45" style="288" width="7.6640625"/>
    <col customWidth="1" max="46" min="46" style="288" width="0.5"/>
    <col customWidth="1" hidden="1" max="48" min="47" style="288" width="9.33203125"/>
    <col customWidth="1" hidden="1" max="48" min="48" style="3" width="13"/>
    <col customWidth="1" hidden="1" max="49" min="49" style="288" width="10.33203125"/>
    <col customWidth="1" hidden="1" max="50" min="50" style="288" width="9.33203125"/>
    <col customWidth="1" hidden="1" max="53" min="51" style="288" width="11.5"/>
    <col customWidth="1" hidden="1" max="52" min="52" style="3" width="13"/>
    <col customWidth="1" hidden="1" max="53" min="53" style="3" width="13"/>
    <col customWidth="1" hidden="1" max="54" min="54" style="288" width="0.33203125"/>
    <col customWidth="1" hidden="1" max="55" min="55" style="288" width="13.5"/>
    <col customWidth="1" hidden="1" max="56" min="56" style="288" width="12.6640625"/>
    <col customWidth="1" hidden="1" max="57" min="57" style="288" width="15.5"/>
    <col customWidth="1" hidden="1" max="60" min="58" style="288" width="12.6640625"/>
    <col customWidth="1" hidden="1" max="59" min="59" style="3" width="13"/>
    <col customWidth="1" hidden="1" max="60" min="60" style="3" width="13"/>
    <col customWidth="1" hidden="1" max="61" min="61" style="288" width="8.6640625"/>
    <col customWidth="1" hidden="1" max="62" min="62" style="288" width="0.1640625"/>
    <col customWidth="1" hidden="1" max="63" min="63" style="288" width="12.33203125"/>
    <col customWidth="1" hidden="1" max="64" min="64" style="288" width="9.5"/>
    <col customWidth="1" hidden="1" max="66" min="65" style="288" width="11.1640625"/>
    <col customWidth="1" hidden="1" max="66" min="66" style="3" width="13"/>
    <col customWidth="1" hidden="1" max="68" min="67" style="288" width="8.6640625"/>
    <col customWidth="1" hidden="1" max="68" min="68" style="3" width="13"/>
    <col customWidth="1" hidden="1" max="69" min="69" style="288" width="9.5"/>
    <col customWidth="1" hidden="1" max="70" min="70" style="288" width="7"/>
    <col customWidth="1" hidden="1" max="71" min="71" style="288" width="0.1640625"/>
    <col customWidth="1" hidden="1" max="72" min="72" style="288" width="14.5"/>
    <col customWidth="1" hidden="1" max="73" min="73" style="288" width="9.5"/>
    <col customWidth="1" hidden="1" max="74" min="74" style="288" width="10.6640625"/>
    <col customWidth="1" hidden="1" max="75" min="75" style="288" width="12.6640625"/>
    <col customWidth="1" hidden="1" max="76" min="76" style="288" width="8.83203125"/>
    <col customWidth="1" hidden="1" max="77" min="77" style="288" width="13.5"/>
    <col customWidth="1" hidden="1" max="78" min="78" style="288" width="7.33203125"/>
    <col customWidth="1" hidden="1" max="79" min="79" style="288" width="0.5"/>
    <col customWidth="1" hidden="1" max="80" min="80" style="288" width="13.33203125"/>
    <col customWidth="1" hidden="1" max="81" min="81" style="288" width="13"/>
    <col customWidth="1" hidden="1" max="83" min="82" style="288" width="12.83203125"/>
    <col customWidth="1" hidden="1" max="83" min="83" style="3" width="13"/>
    <col customWidth="1" hidden="1" max="84" min="84" style="288" width="12.6640625"/>
    <col customWidth="1" hidden="1" max="85" min="85" style="288" width="13"/>
    <col customWidth="1" hidden="1" max="86" min="86" style="288" width="8.6640625"/>
    <col customWidth="1" hidden="1" max="87" min="87" style="288" width="0.5"/>
    <col bestFit="1" customWidth="1" hidden="1" max="88" min="88" style="288" width="10.1640625"/>
    <col customWidth="1" hidden="1" max="89" min="89" style="288" width="13.33203125"/>
    <col customWidth="1" hidden="1" max="90" min="90" style="288" width="13.5"/>
    <col customWidth="1" hidden="1" max="92" min="91" style="288" width="12.6640625"/>
    <col customWidth="1" hidden="1" max="92" min="92" style="3" width="13"/>
    <col customWidth="1" hidden="1" max="93" min="93" style="288" width="13.5"/>
    <col customWidth="1" hidden="1" max="94" min="94" style="288" width="8.6640625"/>
    <col customWidth="1" hidden="1" max="95" min="95" style="8" width="0.5"/>
    <col customWidth="1" max="96" min="96" style="2842" width="12.33203125"/>
    <col bestFit="1" customWidth="1" max="97" min="97" style="2842" width="12.33203125"/>
    <col bestFit="1" customWidth="1" max="98" min="98" style="2842" width="14.5"/>
    <col bestFit="1" customWidth="1" max="99" min="99" style="2842" width="12.6640625"/>
    <col bestFit="1" customWidth="1" max="100" min="100" style="2842" width="13.5"/>
    <col bestFit="1" customWidth="1" max="101" min="101" style="2842" width="14.6640625"/>
    <col customWidth="1" max="102" min="102" style="288" width="9.6640625"/>
    <col customWidth="1" max="103" min="103" style="8" width="0.6640625"/>
    <col bestFit="1" customWidth="1" max="104" min="104" style="3205" width="14.83203125"/>
    <col customWidth="1" max="106" min="105" style="2842" width="14"/>
    <col collapsed="1" customWidth="1" max="107" min="107" style="2842" width="14.83203125"/>
    <col customWidth="1" max="108" min="108" style="2842" width="12.1640625"/>
    <col bestFit="1" customWidth="1" max="109" min="109" style="288" width="11.83203125"/>
    <col customWidth="1" max="111" min="110" style="8" width="11.83203125"/>
    <col bestFit="1" customWidth="1" max="112" min="112" style="8" width="11.83203125"/>
    <col customWidth="1" max="113" min="113" style="323" width="2.6640625"/>
    <col customWidth="1" hidden="1" max="114" min="114" style="2316" width="13.5"/>
    <col customWidth="1" hidden="1" max="115" min="115" style="2316" width="16.5"/>
    <col customWidth="1" hidden="1" max="116" min="116" style="2316" width="11.5"/>
    <col customWidth="1" hidden="1" max="117" min="117" style="2316" width="17.83203125"/>
    <col customWidth="1" hidden="1" max="119" min="118" style="8" width="17.83203125"/>
    <col customWidth="1" hidden="1" max="121" min="120" style="8" width="11.5"/>
    <col customWidth="1" hidden="1" max="127" min="122" style="8" width="13"/>
    <col customWidth="1" hidden="1" max="128" min="128" style="3" width="11.5"/>
    <col customWidth="1" hidden="1" max="129" min="129" style="3" width="21"/>
    <col customWidth="1" hidden="1" max="130" min="130" style="3" width="13"/>
    <col customWidth="1" hidden="1" max="133" min="131" style="8" width="13"/>
    <col customWidth="1" max="16384" min="134" style="8" width="11.5"/>
  </cols>
  <sheetData>
    <row customHeight="1" ht="21" r="1" s="3" thickBot="1">
      <c r="B1" s="75" t="inlineStr">
        <is>
          <t xml:space="preserve">Trafic Mobile </t>
        </is>
      </c>
      <c r="T1" s="288" t="n"/>
      <c r="U1" s="288" t="n"/>
      <c r="V1" s="288" t="n"/>
      <c r="W1" s="288" t="n"/>
      <c r="X1" s="288" t="n"/>
      <c r="Y1" s="288" t="n"/>
      <c r="Z1" s="288" t="n"/>
      <c r="AA1" s="288" t="n"/>
      <c r="AB1" s="288" t="n"/>
      <c r="AC1" s="288" t="n"/>
      <c r="AD1" s="288" t="n"/>
      <c r="AE1" s="288" t="n"/>
      <c r="AF1" s="288" t="n"/>
      <c r="AG1" s="288" t="n"/>
      <c r="AH1" s="288" t="n"/>
      <c r="AI1" s="288" t="n"/>
      <c r="AJ1" s="288" t="n"/>
      <c r="AK1" s="288" t="n"/>
      <c r="AL1" s="288" t="n"/>
      <c r="AM1" s="288" t="n"/>
      <c r="AN1" s="288" t="n"/>
      <c r="AO1" s="3494" t="n"/>
      <c r="AP1" s="288" t="n"/>
      <c r="AQ1" s="288" t="n"/>
      <c r="AR1" s="288" t="n"/>
      <c r="AS1" s="288" t="n"/>
      <c r="AT1" s="288" t="n"/>
      <c r="AU1" s="288" t="n"/>
      <c r="AV1" s="288" t="n"/>
      <c r="AW1" s="288" t="n"/>
      <c r="AX1" s="288" t="n"/>
      <c r="AY1" s="288" t="n"/>
      <c r="AZ1" s="288" t="n"/>
      <c r="BA1" s="288" t="n"/>
      <c r="BB1" s="288" t="n"/>
      <c r="BC1" s="288" t="n"/>
      <c r="BD1" s="288" t="n"/>
      <c r="BE1" s="288" t="n"/>
      <c r="BF1" s="288" t="n"/>
      <c r="BG1" s="288" t="n"/>
      <c r="BH1" s="288" t="n"/>
      <c r="BI1" s="288" t="n"/>
      <c r="BJ1" s="288" t="n"/>
      <c r="BK1" s="3494" t="n"/>
      <c r="BL1" s="3494" t="n"/>
      <c r="BM1" s="3494" t="n"/>
      <c r="BN1" s="3494" t="n"/>
      <c r="BO1" s="3494" t="n"/>
      <c r="BP1" s="3494" t="n"/>
      <c r="BQ1" s="3494" t="n"/>
      <c r="BR1" s="3494" t="n"/>
      <c r="BS1" s="288" t="n"/>
      <c r="BT1" s="288" t="n"/>
      <c r="BU1" s="288" t="n"/>
      <c r="BV1" s="288" t="n"/>
      <c r="BW1" s="288" t="n"/>
      <c r="BX1" s="288" t="n"/>
      <c r="BY1" s="288" t="n"/>
      <c r="BZ1" s="288" t="n"/>
      <c r="CA1" s="288" t="n"/>
      <c r="CB1" s="288" t="n"/>
      <c r="CC1" s="288" t="n"/>
      <c r="CD1" s="288" t="n"/>
      <c r="CE1" s="288" t="n"/>
      <c r="CF1" s="288" t="n"/>
      <c r="CG1" s="288" t="n"/>
      <c r="CH1" s="288" t="n"/>
      <c r="CI1" s="288" t="n"/>
      <c r="CJ1" s="288" t="n"/>
      <c r="CK1" s="288" t="n"/>
      <c r="CL1" s="288" t="n"/>
      <c r="CM1" s="288" t="n"/>
      <c r="CN1" s="288" t="n"/>
      <c r="CO1" s="288" t="n"/>
      <c r="CP1" s="288" t="n"/>
      <c r="CQ1" s="705" t="n"/>
      <c r="CR1" s="3359" t="n"/>
      <c r="CS1" s="3359" t="n">
        <v>102.7140993081971</v>
      </c>
      <c r="CT1" s="3359" t="n"/>
      <c r="CU1" s="3359" t="n"/>
      <c r="CV1" s="3359" t="n"/>
      <c r="CW1" s="3359" t="n">
        <v>1407.708417326273</v>
      </c>
      <c r="CX1" s="1379" t="n"/>
      <c r="CY1" s="705" t="n"/>
      <c r="CZ1" s="3495" t="n">
        <v>-234.9300275993753</v>
      </c>
      <c r="DA1" s="3359" t="n"/>
      <c r="DB1" s="3359" t="n"/>
      <c r="DC1" s="3359" t="n"/>
      <c r="DD1" s="3359" t="n"/>
      <c r="DE1" s="1379" t="n"/>
      <c r="DF1" s="1378" t="n"/>
      <c r="DG1" s="1378" t="n"/>
      <c r="DH1" s="1378" t="n"/>
      <c r="DX1" s="62" t="n"/>
      <c r="DY1" s="62" t="n"/>
      <c r="DZ1" s="62" t="n"/>
    </row>
    <row customHeight="1" ht="6.75" r="2" s="3">
      <c r="D2" s="3496" t="n"/>
      <c r="E2" s="3496" t="n"/>
      <c r="F2" s="3497" t="n"/>
      <c r="G2" s="3496" t="n"/>
      <c r="H2" s="2664" t="n"/>
      <c r="J2" s="3496" t="n"/>
      <c r="K2" s="3496" t="n"/>
      <c r="L2" s="2664" t="n"/>
      <c r="M2" s="3496" t="n"/>
      <c r="N2" s="2665" t="n"/>
      <c r="O2" s="288" t="n"/>
      <c r="P2" s="2623" t="n"/>
      <c r="Q2" s="2665" t="n"/>
      <c r="R2" s="2665" t="n"/>
      <c r="S2" s="2665" t="n"/>
      <c r="T2" s="2665" t="n"/>
      <c r="U2" s="288" t="n"/>
      <c r="V2" s="3496" t="n"/>
      <c r="W2" s="3496" t="n"/>
      <c r="X2" s="3496" t="n"/>
      <c r="Y2" s="3497" t="n"/>
      <c r="Z2" s="3497" t="n"/>
      <c r="AA2" s="3496" t="n"/>
      <c r="AB2" s="2665" t="n"/>
      <c r="AC2" s="2576" t="n"/>
      <c r="AD2" s="2624" t="n"/>
      <c r="AE2" s="2664" t="n"/>
      <c r="AF2" s="2664" t="n"/>
      <c r="AG2" s="2664" t="n"/>
      <c r="AH2" s="2664" t="n"/>
      <c r="AI2" s="2664" t="n"/>
      <c r="AJ2" s="2664" t="n"/>
      <c r="AK2" s="2576" t="n"/>
      <c r="AL2" s="2624" t="n"/>
      <c r="AM2" s="2664" t="n"/>
      <c r="AN2" s="2664" t="n"/>
      <c r="AO2" s="2664" t="n"/>
      <c r="AP2" s="2664" t="n"/>
      <c r="AQ2" s="2664" t="n"/>
      <c r="AR2" s="2664" t="n"/>
      <c r="AS2" s="2666" t="n"/>
      <c r="AT2" s="2576" t="n"/>
      <c r="AU2" s="2624" t="n"/>
      <c r="AV2" s="2664" t="n"/>
      <c r="AW2" s="2664" t="n"/>
      <c r="AX2" s="2664" t="n"/>
      <c r="AY2" s="2664" t="n"/>
      <c r="AZ2" s="2664" t="n"/>
      <c r="BA2" s="2665" t="n"/>
      <c r="BB2" s="2577" t="n"/>
      <c r="BC2" s="2623" t="n"/>
      <c r="BD2" s="2665" t="n"/>
      <c r="BE2" s="2665" t="n"/>
      <c r="BF2" s="2665" t="n"/>
      <c r="BG2" s="2665" t="n"/>
      <c r="BH2" s="2665" t="n"/>
      <c r="BI2" s="2666" t="n"/>
      <c r="BJ2" s="2577" t="n"/>
      <c r="BK2" s="3498" t="n"/>
      <c r="BL2" s="3496" t="n"/>
      <c r="BM2" s="3496" t="n"/>
      <c r="BN2" s="3496" t="n"/>
      <c r="BO2" s="3497" t="n"/>
      <c r="BP2" s="3497" t="n"/>
      <c r="BQ2" s="3496" t="n"/>
      <c r="BR2" s="2667" t="n"/>
      <c r="BS2" s="2576" t="n"/>
      <c r="BT2" s="2624" t="n"/>
      <c r="BU2" s="2664" t="n"/>
      <c r="BV2" s="2664" t="n"/>
      <c r="BW2" s="2664" t="n"/>
      <c r="BX2" s="2664" t="n"/>
      <c r="BY2" s="2664" t="n"/>
      <c r="BZ2" s="2667" t="n"/>
      <c r="CA2" s="2576" t="n"/>
      <c r="CB2" s="2624" t="n"/>
      <c r="CC2" s="2664" t="n"/>
      <c r="CD2" s="2664" t="n"/>
      <c r="CE2" s="2664" t="n"/>
      <c r="CF2" s="2664" t="n"/>
      <c r="CG2" s="2664" t="n"/>
      <c r="CH2" s="2667" t="n"/>
      <c r="CI2" s="2576" t="n"/>
      <c r="CJ2" s="3498" t="n"/>
      <c r="CK2" s="3496" t="n"/>
      <c r="CL2" s="3496" t="n"/>
      <c r="CM2" s="3497" t="n"/>
      <c r="CN2" s="3497" t="n"/>
      <c r="CO2" s="3496" t="n"/>
      <c r="CP2" s="2664" t="n"/>
      <c r="CR2" s="2842" t="n"/>
      <c r="CS2" s="2842" t="n"/>
      <c r="CT2" s="2842" t="n"/>
      <c r="CU2" s="2842" t="n"/>
      <c r="CV2" s="2842" t="n"/>
      <c r="CW2" s="2842" t="n"/>
      <c r="CX2" s="288" t="n"/>
      <c r="CY2" s="2668" t="n"/>
      <c r="CZ2" s="3205" t="n"/>
      <c r="DA2" s="2842" t="n"/>
      <c r="DB2" s="2842" t="n"/>
      <c r="DC2" s="2842" t="n"/>
      <c r="DD2" s="2842" t="n"/>
    </row>
    <row customHeight="1" ht="14" r="3" s="3">
      <c r="D3" s="3499" t="n"/>
      <c r="E3" s="3197" t="n">
        <v>0</v>
      </c>
      <c r="F3" s="3500" t="n"/>
      <c r="G3" s="3499" t="n">
        <v>0</v>
      </c>
      <c r="J3" s="2842" t="n"/>
      <c r="K3" s="2842" t="n"/>
      <c r="M3" s="2842" t="n"/>
      <c r="N3" s="288" t="n"/>
      <c r="O3" s="288" t="n"/>
      <c r="P3" s="1574" t="n"/>
      <c r="Q3" s="288" t="n"/>
      <c r="R3" s="288" t="n"/>
      <c r="S3" s="288" t="n"/>
      <c r="T3" s="288" t="n"/>
      <c r="U3" s="288" t="n"/>
      <c r="V3" s="2842" t="n"/>
      <c r="W3" s="2842" t="n"/>
      <c r="X3" s="2842" t="n"/>
      <c r="Y3" s="3500" t="n"/>
      <c r="Z3" s="3500" t="n"/>
      <c r="AA3" s="2842" t="n"/>
      <c r="AB3" s="288" t="n"/>
      <c r="AC3" s="1212" t="n"/>
      <c r="AD3" s="8" t="n"/>
      <c r="AE3" s="8" t="n"/>
      <c r="AF3" s="8" t="n"/>
      <c r="AG3" s="8" t="n"/>
      <c r="AH3" s="8" t="n"/>
      <c r="AI3" s="8" t="n"/>
      <c r="AJ3" s="8" t="n"/>
      <c r="AK3" s="1212" t="n"/>
      <c r="AL3" s="8" t="n"/>
      <c r="AM3" s="8" t="n"/>
      <c r="AN3" s="8" t="n"/>
      <c r="AO3" s="8" t="n"/>
      <c r="AP3" s="8" t="n"/>
      <c r="AQ3" s="8" t="n"/>
      <c r="AR3" s="8" t="n"/>
      <c r="AS3" s="288" t="n"/>
      <c r="AT3" s="1212" t="n"/>
      <c r="AU3" s="8" t="n"/>
      <c r="AV3" s="8" t="n"/>
      <c r="AW3" s="8" t="n"/>
      <c r="AX3" s="8" t="n"/>
      <c r="AY3" s="8" t="n"/>
      <c r="AZ3" s="8" t="n"/>
      <c r="BA3" s="288" t="n"/>
      <c r="BB3" s="1074" t="n"/>
      <c r="BC3" s="1574" t="n"/>
      <c r="BD3" s="288" t="n"/>
      <c r="BE3" s="288" t="n"/>
      <c r="BF3" s="288" t="n"/>
      <c r="BG3" s="288" t="n"/>
      <c r="BH3" s="288" t="n"/>
      <c r="BI3" s="1263" t="n"/>
      <c r="BJ3" s="1074" t="n"/>
      <c r="BK3" s="3501" t="n"/>
      <c r="BL3" s="2842" t="n"/>
      <c r="BM3" s="2842" t="n"/>
      <c r="BN3" s="2842" t="n"/>
      <c r="BO3" s="3500" t="n"/>
      <c r="BP3" s="3500" t="n"/>
      <c r="BQ3" s="2842" t="n"/>
      <c r="BR3" s="1576" t="n"/>
      <c r="BS3" s="1212" t="n"/>
      <c r="BT3" s="1577" t="n"/>
      <c r="BU3" s="8" t="n"/>
      <c r="BV3" s="8" t="n"/>
      <c r="BW3" s="8" t="n"/>
      <c r="BX3" s="8" t="n"/>
      <c r="BY3" s="8" t="n"/>
      <c r="BZ3" s="1576" t="n"/>
      <c r="CA3" s="1212" t="n"/>
      <c r="CB3" s="1577" t="n"/>
      <c r="CC3" s="8" t="n"/>
      <c r="CD3" s="8" t="n"/>
      <c r="CE3" s="8" t="n"/>
      <c r="CF3" s="8" t="n"/>
      <c r="CG3" s="8" t="n"/>
      <c r="CH3" s="1576" t="n"/>
      <c r="CI3" s="1212" t="n"/>
      <c r="CJ3" s="3501" t="n"/>
      <c r="CK3" s="2842" t="n"/>
      <c r="CL3" s="2842" t="n"/>
      <c r="CM3" s="3500" t="n"/>
      <c r="CN3" s="3500" t="n"/>
      <c r="CO3" s="2842" t="n"/>
      <c r="CP3" s="8" t="n"/>
      <c r="CR3" s="2842" t="n"/>
      <c r="CS3" s="2842" t="n"/>
      <c r="CT3" s="2842" t="n"/>
      <c r="CU3" s="2842" t="n"/>
      <c r="CV3" s="2842" t="n"/>
      <c r="CW3" s="2842" t="n"/>
      <c r="CX3" s="288" t="n"/>
      <c r="CY3" s="2349" t="n"/>
      <c r="CZ3" s="3197" t="n"/>
      <c r="DA3" s="2842" t="n"/>
      <c r="DB3" s="2842" t="n"/>
      <c r="DC3" s="2842" t="n"/>
      <c r="DD3" s="3499" t="n">
        <v>0</v>
      </c>
      <c r="DM3" s="3502" t="n"/>
    </row>
    <row customFormat="1" customHeight="1" ht="15.5" r="4" s="2748">
      <c r="D4" s="2744" t="n">
        <v>45658</v>
      </c>
      <c r="E4" s="3021" t="n"/>
      <c r="F4" s="3021" t="n"/>
      <c r="G4" s="3021" t="n"/>
      <c r="H4" s="3021" t="n"/>
      <c r="J4" s="2744" t="n">
        <v>45689</v>
      </c>
      <c r="K4" s="3021" t="n"/>
      <c r="L4" s="3021" t="n"/>
      <c r="M4" s="3021" t="n"/>
      <c r="N4" s="3021" t="n"/>
      <c r="O4" s="2745" t="n"/>
      <c r="P4" s="2743" t="n">
        <v>45717</v>
      </c>
      <c r="Q4" s="3021" t="n"/>
      <c r="R4" s="3021" t="n"/>
      <c r="S4" s="3021" t="n"/>
      <c r="T4" s="3021" t="n"/>
      <c r="U4" s="97" t="n"/>
      <c r="V4" s="2744" t="n">
        <v>45748</v>
      </c>
      <c r="W4" s="3021" t="n"/>
      <c r="X4" s="3021" t="n"/>
      <c r="Y4" s="3021" t="n"/>
      <c r="Z4" s="3021" t="n"/>
      <c r="AA4" s="3021" t="n"/>
      <c r="AB4" s="3021" t="n"/>
      <c r="AC4" s="1230" t="n"/>
      <c r="AD4" s="2744" t="n">
        <v>45778</v>
      </c>
      <c r="AE4" s="3021" t="n"/>
      <c r="AF4" s="3021" t="n"/>
      <c r="AG4" s="3021" t="n"/>
      <c r="AH4" s="3021" t="n"/>
      <c r="AI4" s="3021" t="n"/>
      <c r="AJ4" s="3021" t="n"/>
      <c r="AK4" s="1230" t="n"/>
      <c r="AL4" s="2744" t="n">
        <v>45809</v>
      </c>
      <c r="AM4" s="3021" t="n"/>
      <c r="AN4" s="3021" t="n"/>
      <c r="AO4" s="3021" t="n"/>
      <c r="AP4" s="3021" t="n"/>
      <c r="AQ4" s="3021" t="n"/>
      <c r="AR4" s="3021" t="n"/>
      <c r="AS4" s="3021" t="n"/>
      <c r="AT4" s="1254" t="n"/>
      <c r="AU4" s="2744" t="n">
        <v>45839</v>
      </c>
      <c r="AV4" s="3021" t="n"/>
      <c r="AW4" s="3021" t="n"/>
      <c r="AX4" s="3021" t="n"/>
      <c r="AY4" s="3021" t="n"/>
      <c r="AZ4" s="3021" t="n"/>
      <c r="BA4" s="3021" t="n"/>
      <c r="BB4" s="1306" t="n"/>
      <c r="BC4" s="1230" t="n">
        <v>45870</v>
      </c>
      <c r="BD4" s="3021" t="n"/>
      <c r="BE4" s="3021" t="n"/>
      <c r="BF4" s="3021" t="n"/>
      <c r="BG4" s="3021" t="n"/>
      <c r="BH4" s="3021" t="n"/>
      <c r="BI4" s="3022" t="n"/>
      <c r="BJ4" s="1322" t="n"/>
      <c r="BK4" s="1230" t="n">
        <v>45901</v>
      </c>
      <c r="BL4" s="3021" t="n"/>
      <c r="BM4" s="3021" t="n"/>
      <c r="BN4" s="3021" t="n"/>
      <c r="BO4" s="3021" t="n"/>
      <c r="BP4" s="3021" t="n"/>
      <c r="BQ4" s="3021" t="n"/>
      <c r="BR4" s="3022" t="n"/>
      <c r="BS4" s="1306" t="n"/>
      <c r="BT4" s="1230" t="n">
        <v>45931</v>
      </c>
      <c r="BU4" s="3021" t="n"/>
      <c r="BV4" s="3021" t="n"/>
      <c r="BW4" s="3021" t="n"/>
      <c r="BX4" s="3021" t="n"/>
      <c r="BY4" s="3021" t="n"/>
      <c r="BZ4" s="3022" t="n"/>
      <c r="CA4" s="1306" t="n"/>
      <c r="CB4" s="1230" t="n">
        <v>45962</v>
      </c>
      <c r="CC4" s="3021" t="n"/>
      <c r="CD4" s="3021" t="n"/>
      <c r="CE4" s="3021" t="n"/>
      <c r="CF4" s="3021" t="n"/>
      <c r="CG4" s="3021" t="n"/>
      <c r="CH4" s="3022" t="n"/>
      <c r="CI4" s="1306" t="n"/>
      <c r="CJ4" s="2743" t="n">
        <v>45992</v>
      </c>
      <c r="CK4" s="3021" t="n"/>
      <c r="CL4" s="3021" t="n"/>
      <c r="CM4" s="3021" t="n"/>
      <c r="CN4" s="3021" t="n"/>
      <c r="CO4" s="3021" t="n"/>
      <c r="CP4" s="3021" t="n"/>
      <c r="CQ4" s="2745" t="n"/>
      <c r="CR4" s="2748" t="inlineStr">
        <is>
          <t>CUMUL</t>
        </is>
      </c>
      <c r="CY4" s="2350" t="n"/>
      <c r="CZ4" s="2725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021" t="n"/>
      <c r="DJ4" s="2317" t="n"/>
      <c r="DK4" s="3503" t="n"/>
      <c r="DL4" s="2317" t="n"/>
      <c r="DM4" s="2317" t="n"/>
    </row>
    <row customFormat="1" customHeight="1" ht="33.5" r="5" s="98">
      <c r="B5" s="98" t="inlineStr">
        <is>
          <t>(En millions minutes)</t>
        </is>
      </c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Y5" s="2351" t="n"/>
      <c r="CZ5" s="2871" t="inlineStr">
        <is>
          <t>2025 
Budget</t>
        </is>
      </c>
      <c r="DA5" s="2871" t="inlineStr">
        <is>
          <t>2025 
Actu1</t>
        </is>
      </c>
      <c r="DB5" s="2871" t="inlineStr">
        <is>
          <t>2025 
Actu2</t>
        </is>
      </c>
      <c r="DC5" s="2871" t="inlineStr">
        <is>
          <t>2025 
Actu3</t>
        </is>
      </c>
      <c r="DD5" s="2871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226" t="n"/>
      <c r="DJ5" s="3504" t="inlineStr">
        <is>
          <t>2025
 Réel</t>
        </is>
      </c>
      <c r="DK5" s="3504" t="inlineStr">
        <is>
          <t>2025 
Budget</t>
        </is>
      </c>
      <c r="DL5" s="3504" t="inlineStr">
        <is>
          <t>2024 
Réel</t>
        </is>
      </c>
      <c r="DM5" s="3504" t="inlineStr">
        <is>
          <t>Actu</t>
        </is>
      </c>
    </row>
    <row r="6">
      <c r="D6" s="2842" t="n"/>
      <c r="E6" s="2842" t="n"/>
      <c r="F6" s="3505" t="n"/>
      <c r="G6" s="2842" t="n"/>
      <c r="J6" s="2842" t="n"/>
      <c r="K6" s="2842" t="n"/>
      <c r="L6" s="2842" t="n"/>
      <c r="M6" s="2842" t="n"/>
      <c r="N6" s="288" t="n"/>
      <c r="O6" s="288" t="n"/>
      <c r="P6" s="3506" t="n"/>
      <c r="Q6" s="2841" t="n"/>
      <c r="R6" s="2841" t="n"/>
      <c r="S6" s="2841" t="n"/>
      <c r="T6" s="288" t="n"/>
      <c r="U6" s="1074" t="n"/>
      <c r="V6" s="2842" t="n"/>
      <c r="W6" s="2842" t="n"/>
      <c r="X6" s="2842" t="n"/>
      <c r="Y6" s="3505" t="n"/>
      <c r="Z6" s="3505" t="n"/>
      <c r="AA6" s="2842" t="n"/>
      <c r="AC6" s="1212" t="n"/>
      <c r="AD6" s="2842" t="n"/>
      <c r="AE6" s="2842" t="n"/>
      <c r="AF6" s="2842" t="n"/>
      <c r="AG6" s="3505" t="n"/>
      <c r="AH6" s="3505" t="n"/>
      <c r="AI6" s="2842" t="n"/>
      <c r="AJ6" s="8" t="n"/>
      <c r="AK6" s="1212" t="n"/>
      <c r="AL6" s="3506" t="n"/>
      <c r="AM6" s="2841" t="n"/>
      <c r="AN6" s="2841" t="n"/>
      <c r="AO6" s="2841" t="n"/>
      <c r="AP6" s="2841" t="n"/>
      <c r="AQ6" s="2841" t="n"/>
      <c r="AR6" s="2841" t="n"/>
      <c r="AS6" s="1263" t="n"/>
      <c r="AT6" s="3507" t="n"/>
      <c r="AU6" s="2842" t="n"/>
      <c r="AV6" s="2842" t="n"/>
      <c r="AW6" s="2842" t="n"/>
      <c r="AX6" s="3505" t="n"/>
      <c r="AY6" s="3505" t="n"/>
      <c r="AZ6" s="2842" t="n"/>
      <c r="BA6" s="8" t="n"/>
      <c r="BB6" s="1212" t="n"/>
      <c r="BC6" s="2841" t="n"/>
      <c r="BD6" s="2841" t="n"/>
      <c r="BE6" s="2841" t="n"/>
      <c r="BF6" s="2841" t="n"/>
      <c r="BG6" s="2841" t="n"/>
      <c r="BH6" s="2841" t="n"/>
      <c r="BI6" s="288" t="n"/>
      <c r="BJ6" s="1074" t="n"/>
      <c r="BK6" s="2842" t="n"/>
      <c r="BL6" s="2842" t="n"/>
      <c r="BM6" s="2842" t="n"/>
      <c r="BN6" s="2842" t="n"/>
      <c r="BO6" s="3505" t="n"/>
      <c r="BP6" s="3505" t="n"/>
      <c r="BQ6" s="2842" t="n"/>
      <c r="BR6" s="8" t="n"/>
      <c r="BS6" s="1212" t="n"/>
      <c r="BT6" s="8" t="n"/>
      <c r="BU6" s="8" t="n"/>
      <c r="BV6" s="8" t="n"/>
      <c r="BW6" s="8" t="n"/>
      <c r="BX6" s="8" t="n"/>
      <c r="BY6" s="8" t="n"/>
      <c r="BZ6" s="8" t="n"/>
      <c r="CA6" s="1212" t="n"/>
      <c r="CB6" s="2842" t="n"/>
      <c r="CC6" s="2842" t="n"/>
      <c r="CD6" s="2842" t="n"/>
      <c r="CE6" s="3505" t="n"/>
      <c r="CF6" s="3505" t="n"/>
      <c r="CG6" s="2842" t="n"/>
      <c r="CH6" s="8" t="n"/>
      <c r="CI6" s="1212" t="n"/>
      <c r="CJ6" s="2842" t="n"/>
      <c r="CK6" s="2842" t="n"/>
      <c r="CL6" s="2842" t="n"/>
      <c r="CM6" s="3505" t="n"/>
      <c r="CN6" s="3505" t="n"/>
      <c r="CO6" s="2842" t="n"/>
      <c r="CP6" s="8" t="n"/>
      <c r="CY6" s="2349" t="n"/>
      <c r="DJ6" s="3508">
        <f>SUM(D6,J6,P6,V6,AD6,AL6,AU6,BC6,BK6,BT6,CB6,CJ6)-CR6</f>
        <v/>
      </c>
      <c r="DK6" s="3508">
        <f>SUM(E6,K6,Q6,W6,AE6,AM6,AV6,BD6,BL6,BU6,CC6,CK6)-CS6</f>
        <v/>
      </c>
      <c r="DL6" s="3508">
        <f>SUM(G6,M6,S6,AA6,AI6,AR6,AZ6,BH6,BQ6,BY6,CG6,CO6)-CW6</f>
        <v/>
      </c>
      <c r="DM6" s="3508">
        <f>SUM(D6,J6,P6,V6,AD6,AL6,AU6,BC6,,BN6,BV6,CD6,CL6)-CT6</f>
        <v/>
      </c>
    </row>
    <row customHeight="1" ht="13" r="7" s="3">
      <c r="B7" s="128" t="inlineStr">
        <is>
          <t>Total  Trafic sortant</t>
        </is>
      </c>
      <c r="C7" s="2486" t="inlineStr">
        <is>
          <t>TRAF1</t>
        </is>
      </c>
      <c r="D7" s="3509" t="n">
        <v>127.756053191757</v>
      </c>
      <c r="E7" s="3509" t="n">
        <v>169.123739528745</v>
      </c>
      <c r="F7" s="3510" t="n">
        <v>-41.367686336988</v>
      </c>
      <c r="G7" s="3509" t="n">
        <v>170.5865642162741</v>
      </c>
      <c r="H7" s="3511" t="n">
        <v>-0.2510778690062334</v>
      </c>
      <c r="I7" s="19" t="n"/>
      <c r="J7" s="3509" t="n">
        <v>110.48895425102</v>
      </c>
      <c r="K7" s="3509" t="n">
        <v>154.280607570958</v>
      </c>
      <c r="L7" s="3510" t="n">
        <v>-43.79165331993801</v>
      </c>
      <c r="M7" s="3509" t="n">
        <v>160.0032115317856</v>
      </c>
      <c r="N7" s="3511" t="n">
        <v>-0.3094578965430906</v>
      </c>
      <c r="O7" s="205" t="n"/>
      <c r="P7" s="3509" t="n">
        <v>115.913979152988</v>
      </c>
      <c r="Q7" s="3509" t="n">
        <v>162.337965688796</v>
      </c>
      <c r="R7" s="3510" t="n">
        <v>-46.423986535808</v>
      </c>
      <c r="S7" s="3509" t="n">
        <v>168.6834445973496</v>
      </c>
      <c r="T7" s="3511" t="n">
        <v>-0.3128313247949334</v>
      </c>
      <c r="U7" s="1075" t="n"/>
      <c r="V7" s="3509" t="n">
        <v>114.043483572677</v>
      </c>
      <c r="W7" s="3509" t="n">
        <v>158.651588884225</v>
      </c>
      <c r="X7" s="3509" t="n">
        <v>114.609214951191</v>
      </c>
      <c r="Y7" s="2878" t="n">
        <v>-44.60810531154799</v>
      </c>
      <c r="Z7" s="3044" t="n">
        <v>-0.5657313785140019</v>
      </c>
      <c r="AA7" s="3509" t="n">
        <v>155.9217934456071</v>
      </c>
      <c r="AB7" s="132" t="n">
        <v>-0.2685853526148623</v>
      </c>
      <c r="AC7" s="3512" t="n"/>
      <c r="AD7" s="3509" t="n">
        <v>105.308243067846</v>
      </c>
      <c r="AE7" s="3509" t="n">
        <v>161.458402355001</v>
      </c>
      <c r="AF7" s="3509" t="n">
        <v>121.013238060338</v>
      </c>
      <c r="AG7" s="2878" t="n">
        <v>-56.15015928715499</v>
      </c>
      <c r="AH7" s="3044" t="n">
        <v>-15.70499499249199</v>
      </c>
      <c r="AI7" s="3509" t="n">
        <v>151.2482394945135</v>
      </c>
      <c r="AJ7" s="132" t="n">
        <v>-0.3037390489978825</v>
      </c>
      <c r="AK7" s="3512" t="n"/>
      <c r="AL7" s="3509" t="n">
        <v>98.68479824336083</v>
      </c>
      <c r="AM7" s="3509" t="n">
        <v>154.480383161541</v>
      </c>
      <c r="AN7" s="3509" t="n">
        <v>119.9697346726196</v>
      </c>
      <c r="AO7" s="3509" t="n">
        <v>0</v>
      </c>
      <c r="AP7" s="2878" t="n">
        <v>-55.79558491818017</v>
      </c>
      <c r="AQ7" s="2878" t="n">
        <v>-21.28493642925876</v>
      </c>
      <c r="AR7" s="3509" t="n">
        <v>141.3582451434018</v>
      </c>
      <c r="AS7" s="132" t="n">
        <v>-0.3018815553118291</v>
      </c>
      <c r="AT7" s="3513" t="n"/>
      <c r="AU7" s="3509" t="n"/>
      <c r="AV7" s="3509" t="n"/>
      <c r="AW7" s="3509" t="n"/>
      <c r="AX7" s="2878" t="n"/>
      <c r="AY7" s="2878" t="n"/>
      <c r="AZ7" s="3509" t="n"/>
      <c r="BA7" s="132" t="n"/>
      <c r="BB7" s="3512" t="n"/>
      <c r="BC7" s="3509" t="n"/>
      <c r="BD7" s="3509" t="n"/>
      <c r="BE7" s="3509" t="n"/>
      <c r="BF7" s="2878" t="n"/>
      <c r="BG7" s="2878" t="n"/>
      <c r="BH7" s="3509" t="n"/>
      <c r="BI7" s="132" t="n"/>
      <c r="BJ7" s="1075" t="n"/>
      <c r="BK7" s="3509" t="n"/>
      <c r="BL7" s="3509" t="n"/>
      <c r="BM7" s="3509" t="n"/>
      <c r="BN7" s="3509" t="n"/>
      <c r="BO7" s="2878" t="n"/>
      <c r="BP7" s="2878" t="n"/>
      <c r="BQ7" s="3509" t="n"/>
      <c r="BR7" s="132" t="n"/>
      <c r="BS7" s="3512" t="n"/>
      <c r="BT7" s="3509" t="n"/>
      <c r="BU7" s="3509" t="n"/>
      <c r="BV7" s="3509" t="n"/>
      <c r="BW7" s="2878" t="n"/>
      <c r="BX7" s="2878" t="n"/>
      <c r="BY7" s="3509" t="n"/>
      <c r="BZ7" s="132" t="n"/>
      <c r="CA7" s="3512" t="n"/>
      <c r="CB7" s="3509" t="n"/>
      <c r="CC7" s="3509" t="n"/>
      <c r="CD7" s="3509" t="n"/>
      <c r="CE7" s="2878" t="n"/>
      <c r="CF7" s="2878" t="n"/>
      <c r="CG7" s="3509" t="n"/>
      <c r="CH7" s="132" t="n"/>
      <c r="CI7" s="3512" t="n"/>
      <c r="CJ7" s="3509" t="n"/>
      <c r="CK7" s="3509" t="n"/>
      <c r="CL7" s="3509" t="n"/>
      <c r="CM7" s="2878" t="n"/>
      <c r="CN7" s="2878" t="n"/>
      <c r="CO7" s="3509" t="n"/>
      <c r="CP7" s="132" t="n"/>
      <c r="CQ7" s="3514" t="n"/>
      <c r="CR7" s="3515" t="n">
        <v>672.195511479649</v>
      </c>
      <c r="CS7" s="3509" t="n">
        <v>960.332687189266</v>
      </c>
      <c r="CT7" s="3509" t="n"/>
      <c r="CU7" s="3509" t="n">
        <v>-288.1371757096171</v>
      </c>
      <c r="CV7" s="3509" t="n"/>
      <c r="CW7" s="3509" t="n">
        <v>806.44325328553</v>
      </c>
      <c r="CX7" s="3509">
        <f>IFERROR(CR7/CW7-1, "-")</f>
        <v/>
      </c>
      <c r="CY7" s="3516" t="n"/>
      <c r="CZ7" s="3509" t="n">
        <v>1831.105254932052</v>
      </c>
      <c r="DA7" s="3509" t="n">
        <v>1518.024019008913</v>
      </c>
      <c r="DB7" s="3509" t="n"/>
      <c r="DC7" s="3509" t="n"/>
      <c r="DD7" s="3509" t="n">
        <v>1699.525510260951</v>
      </c>
      <c r="DE7" s="3514">
        <f>+CZ7/DD7-1</f>
        <v/>
      </c>
      <c r="DF7" s="205">
        <f>+DA7/DD7-1</f>
        <v/>
      </c>
      <c r="DG7" s="205">
        <f>+DB7/DD7-1</f>
        <v/>
      </c>
      <c r="DH7" s="205">
        <f>+DC7/DD7-1</f>
        <v/>
      </c>
      <c r="DI7" s="932" t="n"/>
      <c r="DJ7" s="3508">
        <f>SUM(D7,J7,P7,V7,AD7,AL7,AU7,BC7,BK7,BT7,CB7,CJ7)-CR7</f>
        <v/>
      </c>
      <c r="DK7" s="3508">
        <f>SUM(E7,K7,Q7,W7,AE7,AM7,AV7,BD7,BL7,BU7,CC7,CK7)-CS7</f>
        <v/>
      </c>
      <c r="DL7" s="3508">
        <f>SUM(G7,M7,S7,AA7,AI7,AR7,AZ7,BH7,BQ7,BY7,CG7,CO7)-CW7</f>
        <v/>
      </c>
      <c r="DM7" s="3508">
        <f>SUM(D7,J7,P7,V7,AD7,AL7,AU7,BC7,,BN7,BV7,CD7,CL7)-CT7</f>
        <v/>
      </c>
    </row>
    <row customHeight="1" ht="5.25" r="8" s="3">
      <c r="B8" s="48" t="n"/>
      <c r="C8" s="2486" t="inlineStr">
        <is>
          <t>TRAF2</t>
        </is>
      </c>
      <c r="D8" s="3517" t="n"/>
      <c r="E8" s="2890" t="n"/>
      <c r="F8" s="3518" t="n"/>
      <c r="G8" s="2890" t="n"/>
      <c r="H8" s="27" t="n"/>
      <c r="I8" s="11" t="n"/>
      <c r="J8" s="3517" t="n"/>
      <c r="K8" s="2890" t="n"/>
      <c r="L8" s="3518" t="n"/>
      <c r="M8" s="2890" t="n"/>
      <c r="N8" s="27" t="n"/>
      <c r="O8" s="27" t="n"/>
      <c r="P8" s="3517" t="n"/>
      <c r="Q8" s="2890" t="n"/>
      <c r="R8" s="3518" t="n"/>
      <c r="S8" s="2890" t="n"/>
      <c r="T8" s="27" t="n"/>
      <c r="U8" s="1040" t="n"/>
      <c r="V8" s="3517" t="n"/>
      <c r="W8" s="2890" t="n"/>
      <c r="X8" s="2890" t="n"/>
      <c r="Y8" s="3518" t="n"/>
      <c r="Z8" s="3518" t="n"/>
      <c r="AA8" s="2890" t="n"/>
      <c r="AB8" s="27" t="n"/>
      <c r="AC8" s="1040" t="n"/>
      <c r="AD8" s="3517" t="n"/>
      <c r="AE8" s="2890" t="n"/>
      <c r="AF8" s="2890" t="n"/>
      <c r="AG8" s="3518" t="n"/>
      <c r="AH8" s="3518" t="n"/>
      <c r="AI8" s="2890" t="n"/>
      <c r="AJ8" s="27" t="n"/>
      <c r="AK8" s="1040" t="n"/>
      <c r="AL8" s="3517" t="n"/>
      <c r="AM8" s="2890" t="n"/>
      <c r="AN8" s="2890" t="n"/>
      <c r="AO8" s="2890" t="n"/>
      <c r="AP8" s="3518" t="n"/>
      <c r="AQ8" s="3518" t="n"/>
      <c r="AR8" s="2890" t="n"/>
      <c r="AS8" s="27" t="n"/>
      <c r="AT8" s="3287" t="n"/>
      <c r="AU8" s="3517" t="n"/>
      <c r="AV8" s="2890" t="n"/>
      <c r="AW8" s="2890" t="n"/>
      <c r="AX8" s="3518" t="n"/>
      <c r="AY8" s="3518" t="n"/>
      <c r="AZ8" s="2890" t="n"/>
      <c r="BA8" s="27" t="n"/>
      <c r="BB8" s="1040" t="n"/>
      <c r="BC8" s="3517" t="n"/>
      <c r="BD8" s="2890" t="n"/>
      <c r="BE8" s="2890" t="n"/>
      <c r="BF8" s="3518" t="n"/>
      <c r="BG8" s="3518" t="n"/>
      <c r="BH8" s="2890" t="n"/>
      <c r="BI8" s="27" t="n"/>
      <c r="BJ8" s="1040" t="n"/>
      <c r="BK8" s="3517" t="n"/>
      <c r="BL8" s="2890" t="n"/>
      <c r="BM8" s="2890" t="n"/>
      <c r="BN8" s="2890" t="n"/>
      <c r="BO8" s="3518" t="n"/>
      <c r="BP8" s="3518" t="n"/>
      <c r="BQ8" s="2890" t="n"/>
      <c r="BR8" s="27" t="n"/>
      <c r="BS8" s="1040" t="n"/>
      <c r="BT8" s="3517" t="n"/>
      <c r="BU8" s="2890" t="n"/>
      <c r="BV8" s="2890" t="n"/>
      <c r="BW8" s="3518" t="n"/>
      <c r="BX8" s="3518" t="n"/>
      <c r="BY8" s="2890" t="n"/>
      <c r="BZ8" s="27" t="n"/>
      <c r="CA8" s="1040" t="n"/>
      <c r="CB8" s="3517" t="n"/>
      <c r="CC8" s="2890" t="n"/>
      <c r="CD8" s="2890" t="n"/>
      <c r="CE8" s="3518" t="n"/>
      <c r="CF8" s="3518" t="n"/>
      <c r="CG8" s="2890" t="n"/>
      <c r="CH8" s="27" t="n"/>
      <c r="CI8" s="1040" t="n"/>
      <c r="CJ8" s="3517" t="n"/>
      <c r="CK8" s="2890" t="n"/>
      <c r="CL8" s="2890" t="n"/>
      <c r="CM8" s="3518" t="n"/>
      <c r="CN8" s="3518" t="n"/>
      <c r="CO8" s="2890" t="n"/>
      <c r="CP8" s="27" t="n"/>
      <c r="CQ8" s="27" t="n"/>
      <c r="CR8" s="3289" t="n"/>
      <c r="CS8" s="2890" t="n"/>
      <c r="CT8" s="2890" t="n"/>
      <c r="CU8" s="2890" t="n"/>
      <c r="CV8" s="2890" t="n"/>
      <c r="CW8" s="2890" t="n"/>
      <c r="CX8" s="2890">
        <f>IFERROR(CR8/CW8-1, "-")</f>
        <v/>
      </c>
      <c r="CY8" s="3519" t="n"/>
      <c r="CZ8" s="2890" t="n"/>
      <c r="DA8" s="2890" t="n"/>
      <c r="DB8" s="2890" t="n"/>
      <c r="DC8" s="2890" t="n"/>
      <c r="DD8" s="2890" t="n"/>
      <c r="DE8" s="27" t="n"/>
      <c r="DF8" s="11" t="n"/>
      <c r="DG8" s="11" t="n"/>
      <c r="DH8" s="11" t="n"/>
      <c r="DI8" s="932" t="n"/>
      <c r="DJ8" s="3508">
        <f>SUM(D8,J8,P8,V8,AD8,AL8,AU8,BC8,BK8,BT8,CB8,CJ8)-CR8</f>
        <v/>
      </c>
      <c r="DK8" s="3508">
        <f>SUM(E8,K8,Q8,W8,AE8,AM8,AV8,BD8,BL8,BU8,CC8,CK8)-CS8</f>
        <v/>
      </c>
      <c r="DL8" s="3508">
        <f>SUM(G8,M8,S8,AA8,AI8,AR8,AZ8,BH8,BQ8,BY8,CG8,CO8)-CW8</f>
        <v/>
      </c>
      <c r="DM8" s="3508">
        <f>SUM(D8,J8,P8,V8,AD8,AL8,AU8,BC8,,BN8,BV8,CD8,CL8)-CT8</f>
        <v/>
      </c>
      <c r="DX8" s="2878">
        <f>CS8-CZ8</f>
        <v/>
      </c>
      <c r="DY8" s="2878">
        <f>CT8-DC8</f>
        <v/>
      </c>
      <c r="DZ8" s="2878">
        <f>CW8-DD8</f>
        <v/>
      </c>
    </row>
    <row customFormat="1" customHeight="1" ht="13" r="9" s="21">
      <c r="B9" s="390" t="inlineStr">
        <is>
          <t>Trafic sortant prépayé (Consumer)</t>
        </is>
      </c>
      <c r="C9" s="2486" t="inlineStr">
        <is>
          <t>TRAF3</t>
        </is>
      </c>
      <c r="D9" s="3249" t="n">
        <v>118.0302475145</v>
      </c>
      <c r="E9" s="3249" t="n">
        <v>156.496859993476</v>
      </c>
      <c r="F9" s="3520" t="n">
        <v>-38.46661247897599</v>
      </c>
      <c r="G9" s="3521" t="n">
        <v>159.0630100659489</v>
      </c>
      <c r="H9" s="133" t="n">
        <v>-0.2579654599421725</v>
      </c>
      <c r="I9" s="19" t="n"/>
      <c r="J9" s="3249" t="n">
        <v>101.45610843325</v>
      </c>
      <c r="K9" s="3249" t="n">
        <v>142.349734313245</v>
      </c>
      <c r="L9" s="3520" t="n">
        <v>-40.893625879995</v>
      </c>
      <c r="M9" s="3521" t="n">
        <v>148.9869064606465</v>
      </c>
      <c r="N9" s="133" t="n">
        <v>-0.319026679300515</v>
      </c>
      <c r="O9" s="201" t="n"/>
      <c r="P9" s="3249" t="n">
        <v>106.325975945378</v>
      </c>
      <c r="Q9" s="3249" t="n">
        <v>148.95455063916</v>
      </c>
      <c r="R9" s="3520" t="n">
        <v>-42.628574693782</v>
      </c>
      <c r="S9" s="3521" t="n">
        <v>157.0719456877702</v>
      </c>
      <c r="T9" s="133" t="n">
        <v>-0.3230746873363737</v>
      </c>
      <c r="U9" s="1070" t="n"/>
      <c r="V9" s="3249" t="n">
        <v>104.630081697036</v>
      </c>
      <c r="W9" s="3249" t="n">
        <v>146.501462422782</v>
      </c>
      <c r="X9" s="3249" t="n">
        <v>105.635043616949</v>
      </c>
      <c r="Y9" s="3520" t="n">
        <v>-41.87138072574599</v>
      </c>
      <c r="Z9" s="3520" t="n">
        <v>-1.004961919913001</v>
      </c>
      <c r="AA9" s="3521" t="n">
        <v>145.0068398247793</v>
      </c>
      <c r="AB9" s="133" t="n">
        <v>-0.2784472661878091</v>
      </c>
      <c r="AC9" s="1070" t="n"/>
      <c r="AD9" s="3249" t="n">
        <v>95.7080391025472</v>
      </c>
      <c r="AE9" s="3249" t="n">
        <v>151.544629122028</v>
      </c>
      <c r="AF9" s="3249" t="n">
        <v>111.734650537668</v>
      </c>
      <c r="AG9" s="3520" t="n">
        <v>-55.83659001948079</v>
      </c>
      <c r="AH9" s="3520" t="n">
        <v>-16.0266114351208</v>
      </c>
      <c r="AI9" s="3521" t="n">
        <v>140.0139621869152</v>
      </c>
      <c r="AJ9" s="133" t="n">
        <v>-0.3164393207101779</v>
      </c>
      <c r="AK9" s="1070" t="n"/>
      <c r="AL9" s="3249" t="n">
        <v>89.5840357350385</v>
      </c>
      <c r="AM9" s="3249" t="n">
        <v>142.1813750913709</v>
      </c>
      <c r="AN9" s="3249" t="n">
        <v>110.8427273009887</v>
      </c>
      <c r="AO9" s="3249" t="n">
        <v>0</v>
      </c>
      <c r="AP9" s="3520" t="n">
        <v>-52.59733935633238</v>
      </c>
      <c r="AQ9" s="3520" t="n">
        <v>-21.25869156595022</v>
      </c>
      <c r="AR9" s="3521" t="n">
        <v>130.6595731827862</v>
      </c>
      <c r="AS9" s="133" t="n">
        <v>-0.3143706691149608</v>
      </c>
      <c r="AT9" s="3256" t="n"/>
      <c r="AU9" s="3249" t="n"/>
      <c r="AV9" s="3249" t="n"/>
      <c r="AW9" s="3249" t="n"/>
      <c r="AX9" s="3520" t="n"/>
      <c r="AY9" s="3520" t="n"/>
      <c r="AZ9" s="3521" t="n"/>
      <c r="BA9" s="133" t="n"/>
      <c r="BB9" s="1070" t="n"/>
      <c r="BC9" s="3249" t="n"/>
      <c r="BD9" s="3249" t="n"/>
      <c r="BE9" s="3249" t="n"/>
      <c r="BF9" s="3520" t="n"/>
      <c r="BG9" s="3520" t="n"/>
      <c r="BH9" s="3521" t="n"/>
      <c r="BI9" s="133" t="n"/>
      <c r="BJ9" s="1070" t="n"/>
      <c r="BK9" s="3249" t="n"/>
      <c r="BL9" s="3249" t="n"/>
      <c r="BM9" s="3249" t="n"/>
      <c r="BN9" s="3249" t="n"/>
      <c r="BO9" s="3520" t="n"/>
      <c r="BP9" s="3520" t="n"/>
      <c r="BQ9" s="3521" t="n"/>
      <c r="BR9" s="133" t="n"/>
      <c r="BS9" s="1070" t="n"/>
      <c r="BT9" s="3249" t="n"/>
      <c r="BU9" s="3249" t="n"/>
      <c r="BV9" s="3249" t="n"/>
      <c r="BW9" s="3520" t="n"/>
      <c r="BX9" s="3520" t="n"/>
      <c r="BY9" s="3521" t="n"/>
      <c r="BZ9" s="133" t="n"/>
      <c r="CA9" s="1070" t="n"/>
      <c r="CB9" s="3249" t="n"/>
      <c r="CC9" s="3249" t="n"/>
      <c r="CD9" s="3249" t="n"/>
      <c r="CE9" s="3520" t="n"/>
      <c r="CF9" s="3520" t="n"/>
      <c r="CG9" s="3521" t="n"/>
      <c r="CH9" s="133" t="n"/>
      <c r="CI9" s="1070" t="n"/>
      <c r="CJ9" s="3249" t="n"/>
      <c r="CK9" s="3249" t="n"/>
      <c r="CL9" s="3249" t="n"/>
      <c r="CM9" s="3520" t="n"/>
      <c r="CN9" s="3520" t="n"/>
      <c r="CO9" s="3521" t="n"/>
      <c r="CP9" s="133" t="n"/>
      <c r="CQ9" s="201" t="n"/>
      <c r="CR9" s="3522" t="n">
        <v>615.7344884277496</v>
      </c>
      <c r="CS9" s="3521" t="n">
        <v>888.0286115820619</v>
      </c>
      <c r="CT9" s="3249" t="n"/>
      <c r="CU9" s="3249" t="n">
        <v>-272.2941231543123</v>
      </c>
      <c r="CV9" s="3249" t="n"/>
      <c r="CW9" s="3249" t="n">
        <v>750.1426642260602</v>
      </c>
      <c r="CX9" s="3249">
        <f>IFERROR(CR9/CW9-1, "-")</f>
        <v/>
      </c>
      <c r="CY9" s="3523" t="n"/>
      <c r="CZ9" s="3249" t="n">
        <v>1695.182906619463</v>
      </c>
      <c r="DA9" s="3249" t="n">
        <v>1415.484091700289</v>
      </c>
      <c r="DB9" s="3249" t="n"/>
      <c r="DC9" s="3249" t="n"/>
      <c r="DD9" s="3521" t="n">
        <v>1569.022043806307</v>
      </c>
      <c r="DE9" s="201">
        <f>+CZ9/DD9-1</f>
        <v/>
      </c>
      <c r="DF9" s="201">
        <f>+DA9/DD9-1</f>
        <v/>
      </c>
      <c r="DG9" s="201">
        <f>+DB9/DD9-1</f>
        <v/>
      </c>
      <c r="DH9" s="201">
        <f>+DC9/DD9-1</f>
        <v/>
      </c>
      <c r="DI9" s="934" t="n"/>
      <c r="DJ9" s="3508">
        <f>SUM(D9,J9,P9,V9,AD9,AL9,AU9,BC9,BK9,BT9,CB9,CJ9)-CR9</f>
        <v/>
      </c>
      <c r="DK9" s="3508">
        <f>SUM(E9,K9,Q9,W9,AE9,AM9,AV9,BD9,BL9,BU9,CC9,CK9)-CS9</f>
        <v/>
      </c>
      <c r="DL9" s="3508">
        <f>SUM(G9,M9,S9,AA9,AI9,AR9,AZ9,BH9,BQ9,BY9,CG9,CO9)-CW9</f>
        <v/>
      </c>
      <c r="DM9" s="3508">
        <f>SUM(D9,J9,P9,V9,AD9,AL9,AU9,BC9,,BN9,BV9,CD9,CL9)-CT9</f>
        <v/>
      </c>
      <c r="DX9" s="2878">
        <f>(CS9-CZ9)*10^6</f>
        <v/>
      </c>
      <c r="DY9" s="2878">
        <f>(CT9-DC9)*10^6</f>
        <v/>
      </c>
      <c r="DZ9" s="2878">
        <f>(CW9-DD9)*10^6</f>
        <v/>
      </c>
    </row>
    <row customHeight="1" ht="13" r="10" s="3">
      <c r="B10" s="129" t="inlineStr">
        <is>
          <t xml:space="preserve">     vers le fixe</t>
        </is>
      </c>
      <c r="C10" s="2486" t="inlineStr">
        <is>
          <t>TRAF4</t>
        </is>
      </c>
      <c r="D10" s="3057" t="n">
        <v>0.021714615205</v>
      </c>
      <c r="E10" s="3146" t="n">
        <v>0.0088143278135215</v>
      </c>
      <c r="F10" s="3372" t="n">
        <v>0.0129002873914785</v>
      </c>
      <c r="G10" s="3146" t="n">
        <v>0.03381319824700001</v>
      </c>
      <c r="H10" s="136" t="n">
        <v>-0.3578065273098923</v>
      </c>
      <c r="I10" s="15" t="n"/>
      <c r="J10" s="3057" t="n">
        <v>0.025592098082</v>
      </c>
      <c r="K10" s="3146" t="n">
        <v>0.0087350375507519</v>
      </c>
      <c r="L10" s="3372" t="n">
        <v>0.0168570605312481</v>
      </c>
      <c r="M10" s="3146" t="n">
        <v>0.03381319824700001</v>
      </c>
      <c r="N10" s="136" t="n">
        <v>-0.24313287684135</v>
      </c>
      <c r="O10" s="37" t="n"/>
      <c r="P10" s="3057" t="n">
        <v>0</v>
      </c>
      <c r="Q10" s="3146" t="n">
        <v>0.0083520295337524</v>
      </c>
      <c r="R10" s="3372" t="n">
        <v>-0.0083520295337524</v>
      </c>
      <c r="S10" s="3146" t="n">
        <v>0.007803004839239999</v>
      </c>
      <c r="T10" s="136" t="n">
        <v>-1</v>
      </c>
      <c r="U10" s="1031" t="n"/>
      <c r="V10" s="3057" t="n">
        <v>0.035086563533</v>
      </c>
      <c r="W10" s="3146" t="n">
        <v>0.008664328219582899</v>
      </c>
      <c r="X10" s="3146" t="n">
        <v>0</v>
      </c>
      <c r="Y10" s="3372" t="n">
        <v>0.0264222353134171</v>
      </c>
      <c r="Z10" s="3372" t="n">
        <v>0.035086563533</v>
      </c>
      <c r="AA10" s="3146" t="n">
        <v>0.03140718164400003</v>
      </c>
      <c r="AB10" s="136" t="n">
        <v>0.1171509730069293</v>
      </c>
      <c r="AC10" s="1031" t="n"/>
      <c r="AD10" s="3057" t="n">
        <v>0.0365880968550001</v>
      </c>
      <c r="AE10" s="3146" t="n">
        <v>0.008882798631753799</v>
      </c>
      <c r="AF10" s="3146" t="n">
        <v>0</v>
      </c>
      <c r="AG10" s="3372" t="n">
        <v>0.0277052982232463</v>
      </c>
      <c r="AH10" s="3372" t="n">
        <v>0.0365880968550001</v>
      </c>
      <c r="AI10" s="3146" t="n">
        <v>0.03236326502400007</v>
      </c>
      <c r="AJ10" s="136" t="n">
        <v>0.1305440544353904</v>
      </c>
      <c r="AK10" s="1031" t="n"/>
      <c r="AL10" s="3057" t="n">
        <v>0.02209753888933333</v>
      </c>
      <c r="AM10" s="3146" t="n">
        <v>0.008772194033762044</v>
      </c>
      <c r="AN10" s="3146" t="n">
        <v>0</v>
      </c>
      <c r="AO10" s="3146" t="n">
        <v>0</v>
      </c>
      <c r="AP10" s="3372" t="n">
        <v>0.01332534485557128</v>
      </c>
      <c r="AQ10" s="3372" t="n">
        <v>0.02209753888933333</v>
      </c>
      <c r="AR10" s="3146" t="n">
        <v>0.007218881377729332</v>
      </c>
      <c r="AS10" s="136" t="n">
        <v>2.061075218316444</v>
      </c>
      <c r="AT10" s="3058" t="n"/>
      <c r="AU10" s="3057" t="n"/>
      <c r="AV10" s="3146" t="n"/>
      <c r="AW10" s="3146" t="n"/>
      <c r="AX10" s="3372" t="n"/>
      <c r="AY10" s="3372" t="n"/>
      <c r="AZ10" s="3146" t="n"/>
      <c r="BA10" s="136" t="n"/>
      <c r="BB10" s="1031" t="n"/>
      <c r="BC10" s="3057" t="n"/>
      <c r="BD10" s="3146" t="n"/>
      <c r="BE10" s="3146" t="n"/>
      <c r="BF10" s="3372" t="n"/>
      <c r="BG10" s="3372" t="n"/>
      <c r="BH10" s="3146" t="n"/>
      <c r="BI10" s="136" t="n"/>
      <c r="BJ10" s="1031" t="n"/>
      <c r="BK10" s="3057" t="n"/>
      <c r="BL10" s="3146" t="n"/>
      <c r="BM10" s="3146" t="n"/>
      <c r="BN10" s="3146" t="n"/>
      <c r="BO10" s="3372" t="n"/>
      <c r="BP10" s="3372" t="n"/>
      <c r="BQ10" s="3146" t="n"/>
      <c r="BR10" s="136" t="n"/>
      <c r="BS10" s="1031" t="n"/>
      <c r="BT10" s="3057" t="n"/>
      <c r="BU10" s="3146" t="n"/>
      <c r="BV10" s="3146" t="n"/>
      <c r="BW10" s="3372" t="n"/>
      <c r="BX10" s="3372" t="n"/>
      <c r="BY10" s="3146" t="n"/>
      <c r="BZ10" s="136" t="n"/>
      <c r="CA10" s="1031" t="n"/>
      <c r="CB10" s="3057" t="n"/>
      <c r="CC10" s="3146" t="n"/>
      <c r="CD10" s="3146" t="n"/>
      <c r="CE10" s="3372" t="n"/>
      <c r="CF10" s="3372" t="n"/>
      <c r="CG10" s="3146" t="n"/>
      <c r="CH10" s="136" t="n"/>
      <c r="CI10" s="1031" t="n"/>
      <c r="CJ10" s="3057" t="n"/>
      <c r="CK10" s="3146" t="n"/>
      <c r="CL10" s="3146" t="n"/>
      <c r="CM10" s="3372" t="n"/>
      <c r="CN10" s="3372" t="n"/>
      <c r="CO10" s="3146" t="n"/>
      <c r="CP10" s="136" t="n"/>
      <c r="CQ10" s="37" t="n"/>
      <c r="CR10" s="3250" t="n">
        <v>0.1410789125643334</v>
      </c>
      <c r="CS10" s="3146" t="n">
        <v>0.05222071578312455</v>
      </c>
      <c r="CT10" s="3146" t="n"/>
      <c r="CU10" s="3146" t="n">
        <v>0.08885819678120888</v>
      </c>
      <c r="CV10" s="3146" t="n"/>
      <c r="CW10" s="3146" t="n">
        <v>0.1391998480012401</v>
      </c>
      <c r="CX10" s="3146">
        <f>IFERROR(CR10/CW10-1, "-")</f>
        <v/>
      </c>
      <c r="CY10" s="3524" t="n"/>
      <c r="CZ10" s="3146" t="n">
        <v>0.105104671341809</v>
      </c>
      <c r="DA10" s="3146" t="n">
        <v>0.04730671328700006</v>
      </c>
      <c r="DB10" s="3146" t="n"/>
      <c r="DC10" s="3146" t="n"/>
      <c r="DD10" s="3146" t="n">
        <v>0.2830030816723773</v>
      </c>
      <c r="DE10" s="754">
        <f>+CZ10/DD10-1</f>
        <v/>
      </c>
      <c r="DF10" s="754">
        <f>+DA10/DD10-1</f>
        <v/>
      </c>
      <c r="DG10" s="754">
        <f>+DB10/DD10-1</f>
        <v/>
      </c>
      <c r="DH10" s="754">
        <f>+DC10/DD10-1</f>
        <v/>
      </c>
      <c r="DI10" s="932" t="n"/>
      <c r="DJ10" s="3508">
        <f>SUM(D10,J10,P10,V10,AD10,AL10,AU10,BC10,BK10,BT10,CB10,CJ10)-CR10</f>
        <v/>
      </c>
      <c r="DK10" s="3508">
        <f>SUM(E10,K10,Q10,W10,AE10,AM10,AV10,BD10,BL10,BU10,CC10,CK10)-CS10</f>
        <v/>
      </c>
      <c r="DL10" s="3508">
        <f>SUM(G10,M10,S10,AA10,AI10,AR10,AZ10,BH10,BQ10,BY10,CG10,CO10)-CW10</f>
        <v/>
      </c>
      <c r="DM10" s="3508">
        <f>SUM(D10,J10,P10,V10,AD10,AL10,AU10,BC10,,BN10,BV10,CD10,CL10)-CT10</f>
        <v/>
      </c>
      <c r="DX10" s="2878">
        <f>(CS10-CZ10)*10^6</f>
        <v/>
      </c>
      <c r="DY10" s="2878">
        <f>(CT10-DC10)*10^6</f>
        <v/>
      </c>
      <c r="DZ10" s="2878">
        <f>(CW10-DD10)*10^6</f>
        <v/>
      </c>
    </row>
    <row customHeight="1" ht="13" r="11" s="3">
      <c r="B11" s="130" t="inlineStr">
        <is>
          <t xml:space="preserve">     vers l'international</t>
        </is>
      </c>
      <c r="C11" s="2486" t="inlineStr">
        <is>
          <t>TRAF5</t>
        </is>
      </c>
      <c r="D11" s="3057" t="n">
        <v>1.452218646719</v>
      </c>
      <c r="E11" s="3057" t="n">
        <v>1.34806521844247</v>
      </c>
      <c r="F11" s="3057" t="n">
        <v>0.10415342827653</v>
      </c>
      <c r="G11" s="3057" t="n">
        <v>1.734552323466007</v>
      </c>
      <c r="H11" s="137" t="n">
        <v>-0.1627703430605335</v>
      </c>
      <c r="I11" s="15" t="n"/>
      <c r="J11" s="3057" t="n">
        <v>1.285426321433</v>
      </c>
      <c r="K11" s="3057" t="n">
        <v>1.11850430317951</v>
      </c>
      <c r="L11" s="3057" t="n">
        <v>0.1669220182534898</v>
      </c>
      <c r="M11" s="3057" t="n">
        <v>1.603805117938003</v>
      </c>
      <c r="N11" s="137" t="n">
        <v>-0.1985146405532985</v>
      </c>
      <c r="O11" s="37" t="n"/>
      <c r="P11" s="3057" t="n">
        <v>1.3765028465985</v>
      </c>
      <c r="Q11" s="3057" t="n">
        <v>1.29972003845942</v>
      </c>
      <c r="R11" s="3057" t="n">
        <v>0.07678280813908001</v>
      </c>
      <c r="S11" s="3057" t="n">
        <v>1.714513618741236</v>
      </c>
      <c r="T11" s="137" t="n">
        <v>-0.1971467408878891</v>
      </c>
      <c r="U11" s="1031" t="n"/>
      <c r="V11" s="3057" t="n">
        <v>1.30611475191101</v>
      </c>
      <c r="W11" s="3057" t="n">
        <v>1.06641920700655</v>
      </c>
      <c r="X11" s="3057" t="n">
        <v>1.36964307545812</v>
      </c>
      <c r="Y11" s="3057" t="n">
        <v>0.23969554490446</v>
      </c>
      <c r="Z11" s="3057" t="n">
        <v>-0.06352832354711002</v>
      </c>
      <c r="AA11" s="3057" t="n">
        <v>1.641086535854001</v>
      </c>
      <c r="AB11" s="137" t="n">
        <v>-0.2041158565527296</v>
      </c>
      <c r="AC11" s="1031" t="n"/>
      <c r="AD11" s="3057" t="n">
        <v>1.154361486205</v>
      </c>
      <c r="AE11" s="3057" t="n">
        <v>0.969924648153611</v>
      </c>
      <c r="AF11" s="3057" t="n">
        <v>1.31143088589915</v>
      </c>
      <c r="AG11" s="3057" t="n">
        <v>0.184436838051389</v>
      </c>
      <c r="AH11" s="3057" t="n">
        <v>-0.1570693996941499</v>
      </c>
      <c r="AI11" s="3057" t="n">
        <v>1.552160931892003</v>
      </c>
      <c r="AJ11" s="137" t="n">
        <v>-0.2562875005506716</v>
      </c>
      <c r="AK11" s="1031" t="n"/>
      <c r="AL11" s="3057" t="n">
        <v>1.100977002218667</v>
      </c>
      <c r="AM11" s="3057" t="n">
        <v>0.9257815555121601</v>
      </c>
      <c r="AN11" s="3057" t="n">
        <v>1.320853301595677</v>
      </c>
      <c r="AO11" s="3057" t="n">
        <v>0</v>
      </c>
      <c r="AP11" s="3057" t="n">
        <v>0.1751954467065066</v>
      </c>
      <c r="AQ11" s="3057" t="n">
        <v>-0.2198762993770107</v>
      </c>
      <c r="AR11" s="3057" t="n">
        <v>1.510068937166203</v>
      </c>
      <c r="AS11" s="137" t="n">
        <v>-0.2709094431908775</v>
      </c>
      <c r="AT11" s="3058" t="n"/>
      <c r="AU11" s="3057" t="n"/>
      <c r="AV11" s="3057" t="n"/>
      <c r="AW11" s="3057" t="n"/>
      <c r="AX11" s="3057" t="n"/>
      <c r="AY11" s="3057" t="n"/>
      <c r="AZ11" s="3057" t="n"/>
      <c r="BA11" s="137" t="n"/>
      <c r="BB11" s="1031" t="n"/>
      <c r="BC11" s="3057" t="n"/>
      <c r="BD11" s="3057" t="n"/>
      <c r="BE11" s="3057" t="n"/>
      <c r="BF11" s="3057" t="n"/>
      <c r="BG11" s="3057" t="n"/>
      <c r="BH11" s="3057" t="n"/>
      <c r="BI11" s="137" t="n"/>
      <c r="BJ11" s="1031" t="n"/>
      <c r="BK11" s="3057" t="n"/>
      <c r="BL11" s="3057" t="n"/>
      <c r="BM11" s="3057" t="n"/>
      <c r="BN11" s="3057" t="n"/>
      <c r="BO11" s="3057" t="n"/>
      <c r="BP11" s="3057" t="n"/>
      <c r="BQ11" s="3057" t="n"/>
      <c r="BR11" s="137" t="n"/>
      <c r="BS11" s="1031" t="n"/>
      <c r="BT11" s="3057" t="n"/>
      <c r="BU11" s="3057" t="n"/>
      <c r="BV11" s="3057" t="n"/>
      <c r="BW11" s="3057" t="n"/>
      <c r="BX11" s="3057" t="n"/>
      <c r="BY11" s="3057" t="n"/>
      <c r="BZ11" s="137" t="n"/>
      <c r="CA11" s="1031" t="n"/>
      <c r="CB11" s="3057" t="n"/>
      <c r="CC11" s="3057" t="n"/>
      <c r="CD11" s="3057" t="n"/>
      <c r="CE11" s="3057" t="n"/>
      <c r="CF11" s="3057" t="n"/>
      <c r="CG11" s="3057" t="n"/>
      <c r="CH11" s="137" t="n"/>
      <c r="CI11" s="1031" t="n"/>
      <c r="CJ11" s="3057" t="n"/>
      <c r="CK11" s="3057" t="n"/>
      <c r="CL11" s="3057" t="n"/>
      <c r="CM11" s="3057" t="n"/>
      <c r="CN11" s="3057" t="n"/>
      <c r="CO11" s="3057" t="n"/>
      <c r="CP11" s="137" t="n"/>
      <c r="CQ11" s="37" t="n"/>
      <c r="CR11" s="3245" t="n">
        <v>7.675601055085176</v>
      </c>
      <c r="CS11" s="2891" t="n">
        <v>6.728414970753723</v>
      </c>
      <c r="CT11" s="3057" t="n"/>
      <c r="CU11" s="3057" t="n">
        <v>0.9471860843314532</v>
      </c>
      <c r="CV11" s="3057" t="n"/>
      <c r="CW11" s="3057" t="n">
        <v>8.24611852789125</v>
      </c>
      <c r="CX11" s="3057">
        <f>IFERROR(CR11/CW11-1, "-")</f>
        <v/>
      </c>
      <c r="CY11" s="3525" t="n"/>
      <c r="CZ11" s="3057" t="n">
        <v>11.46676297795459</v>
      </c>
      <c r="DA11" s="3057" t="n">
        <v>16.38659624659994</v>
      </c>
      <c r="DB11" s="3057" t="n"/>
      <c r="DC11" s="3057" t="n"/>
      <c r="DD11" s="3057" t="n">
        <v>17.52925627524238</v>
      </c>
      <c r="DE11" s="37">
        <f>+CZ11/DD11-1</f>
        <v/>
      </c>
      <c r="DF11" s="37">
        <f>+DA11/DD11-1</f>
        <v/>
      </c>
      <c r="DG11" s="37">
        <f>+DB11/DD11-1</f>
        <v/>
      </c>
      <c r="DH11" s="37">
        <f>+DC11/DD11-1</f>
        <v/>
      </c>
      <c r="DI11" s="932" t="n"/>
      <c r="DJ11" s="3508">
        <f>SUM(D11,J11,P11,V11,AD11,AL11,AU11,BC11,BK11,BT11,CB11,CJ11)-CR11</f>
        <v/>
      </c>
      <c r="DK11" s="3508">
        <f>SUM(E11,K11,Q11,W11,AE11,AM11,AV11,BD11,BL11,BU11,CC11,CK11)-CS11</f>
        <v/>
      </c>
      <c r="DL11" s="3508">
        <f>SUM(G11,M11,S11,AA11,AI11,AR11,AZ11,BH11,BQ11,BY11,CG11,CO11)-CW11</f>
        <v/>
      </c>
      <c r="DM11" s="3508">
        <f>SUM(D11,J11,P11,V11,AD11,AL11,AU11,BC11,,BN11,BV11,CD11,CL11)-CT11</f>
        <v/>
      </c>
      <c r="DX11" s="2878">
        <f>(CS11-CZ11)*10^6</f>
        <v/>
      </c>
      <c r="DY11" s="2878">
        <f>(CT11-DC11)*10^6</f>
        <v/>
      </c>
      <c r="DZ11" s="2878">
        <f>(CW11-DD11)*10^6</f>
        <v/>
      </c>
    </row>
    <row customHeight="1" ht="13" r="12" s="3">
      <c r="B12" s="130" t="inlineStr">
        <is>
          <t xml:space="preserve">     vers Mobile (on net)</t>
        </is>
      </c>
      <c r="C12" s="2486" t="inlineStr">
        <is>
          <t>TRAF6</t>
        </is>
      </c>
      <c r="D12" s="3057" t="n">
        <v>51.9041416927785</v>
      </c>
      <c r="E12" s="2891" t="n">
        <v>69.3505337074406</v>
      </c>
      <c r="F12" s="3057" t="n">
        <v>-17.4463920146621</v>
      </c>
      <c r="G12" s="2891" t="n">
        <v>78.82296023485789</v>
      </c>
      <c r="H12" s="137" t="n">
        <v>-0.341509865423388</v>
      </c>
      <c r="I12" s="15" t="n"/>
      <c r="J12" s="3057" t="n">
        <v>44.1531319889492</v>
      </c>
      <c r="K12" s="2891" t="n">
        <v>65.43196253263061</v>
      </c>
      <c r="L12" s="3057" t="n">
        <v>-21.27883054368141</v>
      </c>
      <c r="M12" s="2891" t="n">
        <v>74.83471950112441</v>
      </c>
      <c r="N12" s="137" t="n">
        <v>-0.4099913478223729</v>
      </c>
      <c r="O12" s="37" t="n"/>
      <c r="P12" s="3057" t="n">
        <v>44.626214588584</v>
      </c>
      <c r="Q12" s="2891" t="n">
        <v>68.3528784689304</v>
      </c>
      <c r="R12" s="3057" t="n">
        <v>-23.7266638803464</v>
      </c>
      <c r="S12" s="2891" t="n">
        <v>78.35093463653612</v>
      </c>
      <c r="T12" s="137" t="n">
        <v>-0.4304316241331194</v>
      </c>
      <c r="U12" s="1031" t="n"/>
      <c r="V12" s="3057" t="n">
        <v>43.7919734844652</v>
      </c>
      <c r="W12" s="2891" t="n">
        <v>66.8762961215034</v>
      </c>
      <c r="X12" s="2891" t="n">
        <v>41.2271636527646</v>
      </c>
      <c r="Y12" s="3057" t="n">
        <v>-23.0843226370382</v>
      </c>
      <c r="Z12" s="3057" t="n">
        <v>2.5648098317006</v>
      </c>
      <c r="AA12" s="2891" t="n">
        <v>71.90119959283427</v>
      </c>
      <c r="AB12" s="137" t="n">
        <v>-0.3909423802043277</v>
      </c>
      <c r="AC12" s="1031" t="n"/>
      <c r="AD12" s="3057" t="n">
        <v>37.6797419166041</v>
      </c>
      <c r="AE12" s="2891" t="n">
        <v>68.39168210791929</v>
      </c>
      <c r="AF12" s="2891" t="n">
        <v>43.0804637894178</v>
      </c>
      <c r="AG12" s="3057" t="n">
        <v>-30.71194019131519</v>
      </c>
      <c r="AH12" s="3057" t="n">
        <v>-5.400721872813698</v>
      </c>
      <c r="AI12" s="2891" t="n">
        <v>67.93395191432714</v>
      </c>
      <c r="AJ12" s="137" t="n">
        <v>-0.4453474167950251</v>
      </c>
      <c r="AK12" s="1031" t="n"/>
      <c r="AL12" s="3057" t="n">
        <v>34.80012955131966</v>
      </c>
      <c r="AM12" s="2891" t="n">
        <v>63.5859790897762</v>
      </c>
      <c r="AN12" s="2891" t="n">
        <v>41.18286765036143</v>
      </c>
      <c r="AO12" s="2891" t="n">
        <v>0</v>
      </c>
      <c r="AP12" s="3057" t="n">
        <v>-28.78584953845654</v>
      </c>
      <c r="AQ12" s="3057" t="n">
        <v>-6.382738099041767</v>
      </c>
      <c r="AR12" s="2891" t="n">
        <v>62.38599431583383</v>
      </c>
      <c r="AS12" s="137" t="n">
        <v>-0.4421804135213208</v>
      </c>
      <c r="AT12" s="3058" t="n"/>
      <c r="AU12" s="3057" t="n"/>
      <c r="AV12" s="2891" t="n"/>
      <c r="AW12" s="2891" t="n"/>
      <c r="AX12" s="3057" t="n"/>
      <c r="AY12" s="3057" t="n"/>
      <c r="AZ12" s="2891" t="n"/>
      <c r="BA12" s="137" t="n"/>
      <c r="BB12" s="1031" t="n"/>
      <c r="BC12" s="3057" t="n"/>
      <c r="BD12" s="2891" t="n"/>
      <c r="BE12" s="2891" t="n"/>
      <c r="BF12" s="3057" t="n"/>
      <c r="BG12" s="3057" t="n"/>
      <c r="BH12" s="2891" t="n"/>
      <c r="BI12" s="137" t="n"/>
      <c r="BJ12" s="1031" t="n"/>
      <c r="BK12" s="3057" t="n"/>
      <c r="BL12" s="2891" t="n"/>
      <c r="BM12" s="2891" t="n"/>
      <c r="BN12" s="2891" t="n"/>
      <c r="BO12" s="3057" t="n"/>
      <c r="BP12" s="3057" t="n"/>
      <c r="BQ12" s="2891" t="n"/>
      <c r="BR12" s="137" t="n"/>
      <c r="BS12" s="1031" t="n"/>
      <c r="BT12" s="3057" t="n"/>
      <c r="BU12" s="2891" t="n"/>
      <c r="BV12" s="2891" t="n"/>
      <c r="BW12" s="3057" t="n"/>
      <c r="BX12" s="3057" t="n"/>
      <c r="BY12" s="2891" t="n"/>
      <c r="BZ12" s="137" t="n"/>
      <c r="CA12" s="1031" t="n"/>
      <c r="CB12" s="3057" t="n"/>
      <c r="CC12" s="2891" t="n"/>
      <c r="CD12" s="2891" t="n"/>
      <c r="CE12" s="3057" t="n"/>
      <c r="CF12" s="3057" t="n"/>
      <c r="CG12" s="2891" t="n"/>
      <c r="CH12" s="137" t="n"/>
      <c r="CI12" s="1031" t="n"/>
      <c r="CJ12" s="3057" t="n"/>
      <c r="CK12" s="2891" t="n"/>
      <c r="CL12" s="2891" t="n"/>
      <c r="CM12" s="3057" t="n"/>
      <c r="CN12" s="3057" t="n"/>
      <c r="CO12" s="2891" t="n"/>
      <c r="CP12" s="137" t="n"/>
      <c r="CQ12" s="37" t="n"/>
      <c r="CR12" s="3245" t="n">
        <v>256.9553332227007</v>
      </c>
      <c r="CS12" s="2891" t="n">
        <v>401.9893320282005</v>
      </c>
      <c r="CT12" s="2891" t="n"/>
      <c r="CU12" s="2891" t="n">
        <v>-145.0339988054998</v>
      </c>
      <c r="CV12" s="2891" t="n"/>
      <c r="CW12" s="2891" t="n">
        <v>371.8437658796798</v>
      </c>
      <c r="CX12" s="2891">
        <f>IFERROR(CR12/CW12-1, "-")</f>
        <v/>
      </c>
      <c r="CY12" s="3526" t="n"/>
      <c r="CZ12" s="2891" t="n">
        <v>742.3676358906794</v>
      </c>
      <c r="DA12" s="2891" t="n">
        <v>552.2869126379057</v>
      </c>
      <c r="DB12" s="2891" t="n"/>
      <c r="DC12" s="3057" t="n"/>
      <c r="DD12" s="2891" t="n">
        <v>742.0568190697807</v>
      </c>
      <c r="DE12" s="37">
        <f>+CZ12/DD12-1</f>
        <v/>
      </c>
      <c r="DF12" s="37">
        <f>+DA12/DD12-1</f>
        <v/>
      </c>
      <c r="DG12" s="37">
        <f>+DB12/DD12-1</f>
        <v/>
      </c>
      <c r="DH12" s="37">
        <f>+DC12/DD12-1</f>
        <v/>
      </c>
      <c r="DI12" s="932" t="n"/>
      <c r="DJ12" s="3508">
        <f>SUM(D12,J12,P12,V12,AD12,AL12,AU12,BC12,BK12,BT12,CB12,CJ12)-CR12</f>
        <v/>
      </c>
      <c r="DK12" s="3508">
        <f>SUM(E12,K12,Q12,W12,AE12,AM12,AV12,BD12,BL12,BU12,CC12,CK12)-CS12</f>
        <v/>
      </c>
      <c r="DL12" s="3508">
        <f>SUM(G12,M12,S12,AA12,AI12,AR12,AZ12,BH12,BQ12,BY12,CG12,CO12)-CW12</f>
        <v/>
      </c>
      <c r="DM12" s="3508">
        <f>SUM(D12,J12,P12,V12,AD12,AL12,AU12,BC12,,BN12,BV12,CD12,CL12)-CT12</f>
        <v/>
      </c>
      <c r="DX12" s="2878">
        <f>(CS12-CZ12)*10^6</f>
        <v/>
      </c>
      <c r="DY12" s="2878">
        <f>(CT12-DC12)*10^6</f>
        <v/>
      </c>
      <c r="DZ12" s="2878">
        <f>(CW12-DD12)*10^6</f>
        <v/>
      </c>
    </row>
    <row customHeight="1" ht="13" r="13" s="3">
      <c r="B13" s="130" t="inlineStr">
        <is>
          <t xml:space="preserve">      vers MTN</t>
        </is>
      </c>
      <c r="C13" s="2486" t="inlineStr">
        <is>
          <t>TRAF7</t>
        </is>
      </c>
      <c r="D13" s="3057" t="n">
        <v>42.9512121097941</v>
      </c>
      <c r="E13" s="2891" t="n">
        <v>76.1405291416022</v>
      </c>
      <c r="F13" s="3057" t="n">
        <v>-33.1893170318081</v>
      </c>
      <c r="G13" s="2891" t="n">
        <v>75.06438604464806</v>
      </c>
      <c r="H13" s="137" t="n">
        <v>-0.4278083872657421</v>
      </c>
      <c r="I13" s="15" t="n"/>
      <c r="J13" s="3057" t="n">
        <v>35.646578107182</v>
      </c>
      <c r="K13" s="2891" t="n">
        <v>66.7903749947491</v>
      </c>
      <c r="L13" s="3057" t="n">
        <v>-31.1437968875671</v>
      </c>
      <c r="M13" s="2891" t="n">
        <v>68.99294885508007</v>
      </c>
      <c r="N13" s="137" t="n">
        <v>-0.4833301272270916</v>
      </c>
      <c r="O13" s="37" t="n"/>
      <c r="P13" s="3057" t="n">
        <v>38.295197665722</v>
      </c>
      <c r="Q13" s="2891" t="n">
        <v>69.29004846226439</v>
      </c>
      <c r="R13" s="3057" t="n">
        <v>-30.99485079654239</v>
      </c>
      <c r="S13" s="2891" t="n">
        <v>72.89648901988041</v>
      </c>
      <c r="T13" s="137" t="n">
        <v>-0.474663345510672</v>
      </c>
      <c r="U13" s="1031" t="n"/>
      <c r="V13" s="3057" t="n">
        <v>38.082372259504</v>
      </c>
      <c r="W13" s="2891" t="n">
        <v>68.1709546866592</v>
      </c>
      <c r="X13" s="2891" t="n">
        <v>38.0895789036259</v>
      </c>
      <c r="Y13" s="3057" t="n">
        <v>-30.0885824271552</v>
      </c>
      <c r="Z13" s="3057" t="n">
        <v>-0.007206644121900752</v>
      </c>
      <c r="AA13" s="2891" t="n">
        <v>67.21583688968909</v>
      </c>
      <c r="AB13" s="137" t="n">
        <v>-0.4334315539059242</v>
      </c>
      <c r="AC13" s="1031" t="n"/>
      <c r="AD13" s="3057" t="n">
        <v>36.0529436510711</v>
      </c>
      <c r="AE13" s="2891" t="n">
        <v>70.7751522187514</v>
      </c>
      <c r="AF13" s="2891" t="n">
        <v>39.6342518942201</v>
      </c>
      <c r="AG13" s="3057" t="n">
        <v>-34.7222085676803</v>
      </c>
      <c r="AH13" s="3057" t="n">
        <v>-3.581308243149003</v>
      </c>
      <c r="AI13" s="2891" t="n">
        <v>65.98708702107804</v>
      </c>
      <c r="AJ13" s="137" t="n">
        <v>-0.4536363813187446</v>
      </c>
      <c r="AK13" s="1031" t="n"/>
      <c r="AL13" s="3057" t="n">
        <v>30.23153178870167</v>
      </c>
      <c r="AM13" s="2891" t="n">
        <v>66.28646529545723</v>
      </c>
      <c r="AN13" s="2891" t="n">
        <v>39.1491904273087</v>
      </c>
      <c r="AO13" s="2891" t="n">
        <v>0</v>
      </c>
      <c r="AP13" s="3057" t="n">
        <v>-36.05493350675556</v>
      </c>
      <c r="AQ13" s="3057" t="n">
        <v>-8.91765863860703</v>
      </c>
      <c r="AR13" s="2891" t="n">
        <v>62.06406445698852</v>
      </c>
      <c r="AS13" s="137" t="n">
        <v>-0.5128979699733869</v>
      </c>
      <c r="AT13" s="3058" t="n"/>
      <c r="AU13" s="3057" t="n"/>
      <c r="AV13" s="2891" t="n"/>
      <c r="AW13" s="2891" t="n"/>
      <c r="AX13" s="3057" t="n"/>
      <c r="AY13" s="3057" t="n"/>
      <c r="AZ13" s="2891" t="n"/>
      <c r="BA13" s="137" t="n"/>
      <c r="BB13" s="1031" t="n"/>
      <c r="BC13" s="3057" t="n"/>
      <c r="BD13" s="2891" t="n"/>
      <c r="BE13" s="2891" t="n"/>
      <c r="BF13" s="3057" t="n"/>
      <c r="BG13" s="3057" t="n"/>
      <c r="BH13" s="2891" t="n"/>
      <c r="BI13" s="137" t="n"/>
      <c r="BJ13" s="1031" t="n"/>
      <c r="BK13" s="3057" t="n"/>
      <c r="BL13" s="2891" t="n"/>
      <c r="BM13" s="2891" t="n"/>
      <c r="BN13" s="2891" t="n"/>
      <c r="BO13" s="3057" t="n"/>
      <c r="BP13" s="3057" t="n"/>
      <c r="BQ13" s="2891" t="n"/>
      <c r="BR13" s="137" t="n"/>
      <c r="BS13" s="1031" t="n"/>
      <c r="BT13" s="3057" t="n"/>
      <c r="BU13" s="2891" t="n"/>
      <c r="BV13" s="2891" t="n"/>
      <c r="BW13" s="3057" t="n"/>
      <c r="BX13" s="3057" t="n"/>
      <c r="BY13" s="2891" t="n"/>
      <c r="BZ13" s="137" t="n"/>
      <c r="CA13" s="1031" t="n"/>
      <c r="CB13" s="3057" t="n"/>
      <c r="CC13" s="2891" t="n"/>
      <c r="CD13" s="2891" t="n"/>
      <c r="CE13" s="3057" t="n"/>
      <c r="CF13" s="3057" t="n"/>
      <c r="CG13" s="2891" t="n"/>
      <c r="CH13" s="137" t="n"/>
      <c r="CI13" s="1031" t="n"/>
      <c r="CJ13" s="3057" t="n"/>
      <c r="CK13" s="2891" t="n"/>
      <c r="CL13" s="2891" t="n"/>
      <c r="CM13" s="3057" t="n"/>
      <c r="CN13" s="3057" t="n"/>
      <c r="CO13" s="2891" t="n"/>
      <c r="CP13" s="137" t="n"/>
      <c r="CQ13" s="37" t="n"/>
      <c r="CR13" s="3245" t="n">
        <v>221.2598355819749</v>
      </c>
      <c r="CS13" s="2891" t="n">
        <v>417.4535247994835</v>
      </c>
      <c r="CT13" s="2891" t="n"/>
      <c r="CU13" s="2891" t="n">
        <v>-196.1936892175086</v>
      </c>
      <c r="CV13" s="2891" t="n"/>
      <c r="CW13" s="2891" t="n">
        <v>350.1567478303757</v>
      </c>
      <c r="CX13" s="2891">
        <f>IFERROR(CR13/CW13-1, "-")</f>
        <v/>
      </c>
      <c r="CY13" s="3526" t="n"/>
      <c r="CZ13" s="2891" t="n">
        <v>797.8936070371757</v>
      </c>
      <c r="DA13" s="2891" t="n">
        <v>473.7976981291727</v>
      </c>
      <c r="DB13" s="2891" t="n"/>
      <c r="DC13" s="2891" t="n"/>
      <c r="DD13" s="2891" t="n">
        <v>748.682324675311</v>
      </c>
      <c r="DE13" s="37">
        <f>+CZ13/DD13-1</f>
        <v/>
      </c>
      <c r="DF13" s="37">
        <f>+DA13/DD13-1</f>
        <v/>
      </c>
      <c r="DG13" s="37">
        <f>+DB13/DD13-1</f>
        <v/>
      </c>
      <c r="DH13" s="37">
        <f>+DC13/DD13-1</f>
        <v/>
      </c>
      <c r="DI13" s="932" t="n"/>
      <c r="DJ13" s="3508">
        <f>SUM(D13,J13,P13,V13,AD13,AL13,AU13,BC13,BK13,BT13,CB13,CJ13)-CR13</f>
        <v/>
      </c>
      <c r="DK13" s="3508">
        <f>SUM(E13,K13,Q13,W13,AE13,AM13,AV13,BD13,BL13,BU13,CC13,CK13)-CS13</f>
        <v/>
      </c>
      <c r="DL13" s="3508">
        <f>SUM(G13,M13,S13,AA13,AI13,AR13,AZ13,BH13,BQ13,BY13,CG13,CO13)-CW13</f>
        <v/>
      </c>
      <c r="DM13" s="3508">
        <f>SUM(D13,J13,P13,V13,AD13,AL13,AU13,BC13,,BN13,BV13,CD13,CL13)-CT13</f>
        <v/>
      </c>
      <c r="DX13" s="2878">
        <f>(CS13-CZ13)*10^6</f>
        <v/>
      </c>
      <c r="DY13" s="2878">
        <f>(CT13-DC13)*10^6</f>
        <v/>
      </c>
      <c r="DZ13" s="2878">
        <f>(CW13-DD13)*10^6</f>
        <v/>
      </c>
    </row>
    <row customHeight="1" ht="12.75" r="14" s="3">
      <c r="B14" s="1422" t="inlineStr">
        <is>
          <t xml:space="preserve">      vers SBIN</t>
        </is>
      </c>
      <c r="C14" s="2486" t="inlineStr">
        <is>
          <t>TRAF8</t>
        </is>
      </c>
      <c r="D14" s="3057" t="n">
        <v>21.700960450003</v>
      </c>
      <c r="E14" s="2891" t="n">
        <v>7.67775171462357</v>
      </c>
      <c r="F14" s="3057" t="n">
        <v>14.02320873537943</v>
      </c>
      <c r="G14" s="2891" t="n">
        <v>3.367298264729994</v>
      </c>
      <c r="H14" s="137" t="n">
        <v>5.444620803955744</v>
      </c>
      <c r="I14" s="15" t="n"/>
      <c r="J14" s="3057" t="n">
        <v>20.345379917604</v>
      </c>
      <c r="K14" s="2891" t="n">
        <v>7.21597929209021</v>
      </c>
      <c r="L14" s="3057" t="n">
        <v>13.12940062551379</v>
      </c>
      <c r="M14" s="2891" t="n">
        <v>3.521619788256989</v>
      </c>
      <c r="N14" s="137" t="n">
        <v>4.777278962779188</v>
      </c>
      <c r="O14" s="37" t="n"/>
      <c r="P14" s="3057" t="n">
        <v>22.028060844473</v>
      </c>
      <c r="Q14" s="2891" t="n">
        <v>8.020759324939119</v>
      </c>
      <c r="R14" s="3057" t="n">
        <v>14.00730151953388</v>
      </c>
      <c r="S14" s="2891" t="n">
        <v>4.102205407773249</v>
      </c>
      <c r="T14" s="137" t="n">
        <v>4.369809323231872</v>
      </c>
      <c r="U14" s="1031" t="n"/>
      <c r="V14" s="3057" t="n">
        <v>21.414534637623</v>
      </c>
      <c r="W14" s="2891" t="n">
        <v>8.45487554481327</v>
      </c>
      <c r="X14" s="2891" t="n">
        <v>23.4747700412927</v>
      </c>
      <c r="Y14" s="3057" t="n">
        <v>12.95965909280973</v>
      </c>
      <c r="Z14" s="3057" t="n">
        <v>-2.060235403669701</v>
      </c>
      <c r="AA14" s="2891" t="n">
        <v>4.217309624757982</v>
      </c>
      <c r="AB14" s="137" t="n">
        <v>4.077771504351405</v>
      </c>
      <c r="AC14" s="1031" t="n"/>
      <c r="AD14" s="3057" t="n">
        <v>20.7844039518121</v>
      </c>
      <c r="AE14" s="2891" t="n">
        <v>9.40485011581576</v>
      </c>
      <c r="AF14" s="2891" t="n">
        <v>26.1715270692053</v>
      </c>
      <c r="AG14" s="3057" t="n">
        <v>11.37955383599634</v>
      </c>
      <c r="AH14" s="3057" t="n">
        <v>-5.387123117393202</v>
      </c>
      <c r="AI14" s="2891" t="n">
        <v>4.508399054593971</v>
      </c>
      <c r="AJ14" s="137" t="n">
        <v>3.610151785617379</v>
      </c>
      <c r="AK14" s="1031" t="n"/>
      <c r="AL14" s="3057" t="n">
        <v>23.42929985390916</v>
      </c>
      <c r="AM14" s="2891" t="n">
        <v>9.437547509876572</v>
      </c>
      <c r="AN14" s="2891" t="n">
        <v>27.69774468252658</v>
      </c>
      <c r="AO14" s="2891" t="n">
        <v>0</v>
      </c>
      <c r="AP14" s="3057" t="n">
        <v>13.99175234403259</v>
      </c>
      <c r="AQ14" s="3057" t="n">
        <v>-4.268444828617412</v>
      </c>
      <c r="AR14" s="2891" t="n">
        <v>4.692226591419868</v>
      </c>
      <c r="AS14" s="137" t="n">
        <v>3.993215778784344</v>
      </c>
      <c r="AT14" s="3058" t="n"/>
      <c r="AU14" s="3057" t="n"/>
      <c r="AV14" s="2891" t="n"/>
      <c r="AW14" s="2891" t="n"/>
      <c r="AX14" s="3057" t="n"/>
      <c r="AY14" s="3057" t="n"/>
      <c r="AZ14" s="2891" t="n"/>
      <c r="BA14" s="137" t="n"/>
      <c r="BB14" s="1031" t="n"/>
      <c r="BC14" s="3057" t="n"/>
      <c r="BD14" s="2891" t="n"/>
      <c r="BE14" s="2891" t="n"/>
      <c r="BF14" s="3057" t="n"/>
      <c r="BG14" s="3057" t="n"/>
      <c r="BH14" s="2891" t="n"/>
      <c r="BI14" s="137" t="n"/>
      <c r="BJ14" s="1031" t="n"/>
      <c r="BK14" s="3057" t="n"/>
      <c r="BL14" s="2891" t="n"/>
      <c r="BM14" s="2891" t="n"/>
      <c r="BN14" s="2891" t="n"/>
      <c r="BO14" s="3057" t="n"/>
      <c r="BP14" s="3057" t="n"/>
      <c r="BQ14" s="2891" t="n"/>
      <c r="BR14" s="137" t="n"/>
      <c r="BS14" s="1031" t="n"/>
      <c r="BT14" s="3057" t="n"/>
      <c r="BU14" s="2891" t="n"/>
      <c r="BV14" s="2891" t="n"/>
      <c r="BW14" s="3057" t="n"/>
      <c r="BX14" s="3057" t="n"/>
      <c r="BY14" s="2891" t="n"/>
      <c r="BZ14" s="137" t="n"/>
      <c r="CA14" s="1031" t="n"/>
      <c r="CB14" s="3057" t="n"/>
      <c r="CC14" s="2891" t="n"/>
      <c r="CD14" s="2891" t="n"/>
      <c r="CE14" s="3057" t="n"/>
      <c r="CF14" s="3057" t="n"/>
      <c r="CG14" s="2891" t="n"/>
      <c r="CH14" s="137" t="n"/>
      <c r="CI14" s="1031" t="n"/>
      <c r="CJ14" s="3057" t="n"/>
      <c r="CK14" s="2891" t="n"/>
      <c r="CL14" s="2891" t="n"/>
      <c r="CM14" s="3057" t="n"/>
      <c r="CN14" s="3057" t="n"/>
      <c r="CO14" s="2891" t="n"/>
      <c r="CP14" s="137" t="n"/>
      <c r="CQ14" s="37" t="n"/>
      <c r="CR14" s="3245" t="n">
        <v>129.7026396554243</v>
      </c>
      <c r="CS14" s="2891" t="n">
        <v>50.2117635021585</v>
      </c>
      <c r="CT14" s="2891" t="n"/>
      <c r="CU14" s="2891" t="n">
        <v>79.49087615326576</v>
      </c>
      <c r="CV14" s="2891" t="n"/>
      <c r="CW14" s="2891" t="n">
        <v>19.71683214011219</v>
      </c>
      <c r="CX14" s="2891">
        <f>IFERROR(CR14/CW14-1, "-")</f>
        <v/>
      </c>
      <c r="CY14" s="3526" t="n"/>
      <c r="CZ14" s="2891" t="n">
        <v>119.6533730580767</v>
      </c>
      <c r="DA14" s="2891" t="n">
        <v>359.2015986538029</v>
      </c>
      <c r="DB14" s="2891" t="n"/>
      <c r="DC14" s="2891" t="n"/>
      <c r="DD14" s="2891" t="n">
        <v>60.43064070430056</v>
      </c>
      <c r="DE14" s="37" t="n"/>
      <c r="DF14" s="37" t="n"/>
      <c r="DG14" s="37" t="n"/>
      <c r="DH14" s="37" t="n"/>
      <c r="DI14" s="932" t="n"/>
      <c r="DJ14" s="3508">
        <f>SUM(D14,J14,P14,V14,AD14,AL14,AU14,BC14,BK14,BT14,CB14,CJ14)-CR14</f>
        <v/>
      </c>
      <c r="DK14" s="3508">
        <f>SUM(E14,K14,Q14,W14,AE14,AM14,AV14,BD14,BL14,BU14,CC14,CK14)-CS14</f>
        <v/>
      </c>
      <c r="DL14" s="3508">
        <f>SUM(G14,M14,S14,AA14,AI14,AR14,AZ14,BH14,BQ14,BY14,CG14,CO14)-CW14</f>
        <v/>
      </c>
      <c r="DM14" s="3508">
        <f>SUM(D14,J14,P14,V14,AD14,AL14,AU14,BC14,,BN14,BV14,CD14,CL14)-CT14</f>
        <v/>
      </c>
      <c r="DX14" s="2878">
        <f>(CS14-CZ14)*10^6</f>
        <v/>
      </c>
      <c r="DY14" s="2878">
        <f>(CT14-DC14)*10^6</f>
        <v/>
      </c>
      <c r="DZ14" s="2878">
        <f>(CW14-DD14)*10^6</f>
        <v/>
      </c>
    </row>
    <row customHeight="1" ht="13" r="15" s="3">
      <c r="B15" s="130" t="inlineStr">
        <is>
          <t xml:space="preserve">      vers BBCOM, LIBERCOM</t>
        </is>
      </c>
      <c r="C15" s="2486" t="inlineStr">
        <is>
          <t>TRAF9</t>
        </is>
      </c>
      <c r="D15" s="3057" t="n">
        <v>0</v>
      </c>
      <c r="E15" s="2891" t="n">
        <v>0</v>
      </c>
      <c r="F15" s="3057" t="n">
        <v>0</v>
      </c>
      <c r="G15" s="2891" t="n">
        <v>0</v>
      </c>
      <c r="H15" s="137" t="n"/>
      <c r="I15" s="15" t="n"/>
      <c r="J15" s="3057" t="n">
        <v>0</v>
      </c>
      <c r="K15" s="2891" t="n">
        <v>0</v>
      </c>
      <c r="L15" s="3057" t="n">
        <v>0</v>
      </c>
      <c r="M15" s="2891" t="n">
        <v>0</v>
      </c>
      <c r="N15" s="137" t="n"/>
      <c r="O15" s="37" t="n"/>
      <c r="P15" s="3057" t="n">
        <v>0</v>
      </c>
      <c r="Q15" s="2891" t="n">
        <v>0</v>
      </c>
      <c r="R15" s="3057" t="n">
        <v>0</v>
      </c>
      <c r="S15" s="2891" t="n">
        <v>0</v>
      </c>
      <c r="T15" s="137" t="n"/>
      <c r="U15" s="1031" t="n"/>
      <c r="V15" s="3057" t="n">
        <v>0</v>
      </c>
      <c r="W15" s="2891" t="n">
        <v>0</v>
      </c>
      <c r="X15" s="2891" t="n">
        <v>0</v>
      </c>
      <c r="Y15" s="3057" t="n">
        <v>0</v>
      </c>
      <c r="Z15" s="3057" t="n">
        <v>0</v>
      </c>
      <c r="AA15" s="2891" t="n">
        <v>0</v>
      </c>
      <c r="AB15" s="137" t="n"/>
      <c r="AC15" s="1031" t="n"/>
      <c r="AD15" s="3057" t="n">
        <v>0</v>
      </c>
      <c r="AE15" s="2891" t="n">
        <v>0</v>
      </c>
      <c r="AF15" s="2891" t="n">
        <v>0</v>
      </c>
      <c r="AG15" s="3057" t="n">
        <v>0</v>
      </c>
      <c r="AH15" s="3057" t="n">
        <v>0</v>
      </c>
      <c r="AI15" s="2891" t="n">
        <v>0</v>
      </c>
      <c r="AJ15" s="137" t="n"/>
      <c r="AK15" s="1031" t="n"/>
      <c r="AL15" s="3057" t="n">
        <v>0</v>
      </c>
      <c r="AM15" s="2891" t="n">
        <v>0</v>
      </c>
      <c r="AN15" s="2891" t="n">
        <v>0</v>
      </c>
      <c r="AO15" s="2891" t="n">
        <v>0</v>
      </c>
      <c r="AP15" s="3057" t="n">
        <v>0</v>
      </c>
      <c r="AQ15" s="3057" t="n">
        <v>0</v>
      </c>
      <c r="AR15" s="2891" t="n">
        <v>0</v>
      </c>
      <c r="AS15" s="137" t="n"/>
      <c r="AT15" s="3058" t="n"/>
      <c r="AU15" s="3057" t="n"/>
      <c r="AV15" s="2891" t="n"/>
      <c r="AW15" s="2891" t="n"/>
      <c r="AX15" s="3057" t="n"/>
      <c r="AY15" s="3057" t="n"/>
      <c r="AZ15" s="2891" t="n"/>
      <c r="BA15" s="137" t="n"/>
      <c r="BB15" s="1031" t="n"/>
      <c r="BC15" s="3057" t="n"/>
      <c r="BD15" s="2891" t="n"/>
      <c r="BE15" s="2891" t="n"/>
      <c r="BF15" s="3057" t="n"/>
      <c r="BG15" s="3057" t="n"/>
      <c r="BH15" s="2891" t="n"/>
      <c r="BI15" s="137" t="n"/>
      <c r="BJ15" s="1031" t="n"/>
      <c r="BK15" s="3057" t="n"/>
      <c r="BL15" s="2891" t="n"/>
      <c r="BM15" s="2891" t="n"/>
      <c r="BN15" s="2891" t="n"/>
      <c r="BO15" s="3057" t="n"/>
      <c r="BP15" s="3057" t="n"/>
      <c r="BQ15" s="2891" t="n"/>
      <c r="BR15" s="137" t="n"/>
      <c r="BS15" s="1031" t="n"/>
      <c r="BT15" s="3057" t="n"/>
      <c r="BU15" s="2891" t="n"/>
      <c r="BV15" s="2891" t="n"/>
      <c r="BW15" s="3057" t="n"/>
      <c r="BX15" s="3057" t="n"/>
      <c r="BY15" s="2891" t="n"/>
      <c r="BZ15" s="137" t="n"/>
      <c r="CA15" s="1031" t="n"/>
      <c r="CB15" s="3057" t="n"/>
      <c r="CC15" s="2891" t="n"/>
      <c r="CD15" s="2891" t="n"/>
      <c r="CE15" s="3057" t="n"/>
      <c r="CF15" s="3057" t="n"/>
      <c r="CG15" s="2891" t="n"/>
      <c r="CH15" s="137" t="n"/>
      <c r="CI15" s="1031" t="n"/>
      <c r="CJ15" s="3057" t="n"/>
      <c r="CK15" s="2891" t="n"/>
      <c r="CL15" s="2891" t="n"/>
      <c r="CM15" s="3057" t="n"/>
      <c r="CN15" s="3057" t="n"/>
      <c r="CO15" s="2891" t="n"/>
      <c r="CP15" s="137" t="n"/>
      <c r="CQ15" s="37" t="n"/>
      <c r="CR15" s="3245" t="n">
        <v>0</v>
      </c>
      <c r="CS15" s="2891" t="n">
        <v>0</v>
      </c>
      <c r="CT15" s="2891" t="n"/>
      <c r="CU15" s="2891" t="n">
        <v>0</v>
      </c>
      <c r="CV15" s="2891" t="n"/>
      <c r="CW15" s="2891" t="n">
        <v>0</v>
      </c>
      <c r="CX15" s="2891">
        <f>IFERROR(CR15/CW15-1, "-")</f>
        <v/>
      </c>
      <c r="CY15" s="3526" t="n"/>
      <c r="CZ15" s="2891" t="n">
        <v>0</v>
      </c>
      <c r="DA15" s="2891" t="n">
        <v>0</v>
      </c>
      <c r="DB15" s="2891" t="n"/>
      <c r="DC15" s="2891" t="n"/>
      <c r="DD15" s="2891" t="n">
        <v>0</v>
      </c>
      <c r="DE15" s="37" t="n"/>
      <c r="DF15" s="37" t="n"/>
      <c r="DG15" s="37" t="n"/>
      <c r="DH15" s="37" t="n"/>
      <c r="DI15" s="932" t="n"/>
      <c r="DJ15" s="3508">
        <f>SUM(D15,J15,P15,V15,AD15,AL15,AU15,BC15,BK15,BT15,CB15,CJ15)-CR15</f>
        <v/>
      </c>
      <c r="DK15" s="3508">
        <f>SUM(E15,K15,Q15,W15,AE15,AM15,AV15,BD15,BL15,BU15,CC15,CK15)-CS15</f>
        <v/>
      </c>
      <c r="DL15" s="3508">
        <f>SUM(G15,M15,S15,AA15,AI15,AR15,AZ15,BH15,BQ15,BY15,CG15,CO15)-CW15</f>
        <v/>
      </c>
      <c r="DM15" s="3508">
        <f>SUM(D15,J15,P15,V15,AD15,AL15,AU15,BC15,,BN15,BV15,CD15,CL15)-CT15</f>
        <v/>
      </c>
      <c r="DX15" s="2878">
        <f>(CS15-CZ15)*10^6</f>
        <v/>
      </c>
      <c r="DY15" s="2878">
        <f>(CT15-DC15)*10^6</f>
        <v/>
      </c>
      <c r="DZ15" s="2878">
        <f>(CW15-DD15)*10^6</f>
        <v/>
      </c>
    </row>
    <row customHeight="1" ht="13" r="16" s="3">
      <c r="B16" s="131" t="inlineStr">
        <is>
          <t xml:space="preserve">      Outbound roaming</t>
        </is>
      </c>
      <c r="C16" s="2486" t="inlineStr">
        <is>
          <t>TRAF10</t>
        </is>
      </c>
      <c r="D16" s="3527" t="n">
        <v>0</v>
      </c>
      <c r="E16" s="3140" t="n">
        <v>1.97116588355338</v>
      </c>
      <c r="F16" s="3528" t="n">
        <v>-1.97116588355338</v>
      </c>
      <c r="G16" s="3140" t="n">
        <v>0.04</v>
      </c>
      <c r="H16" s="314" t="n">
        <v>-1</v>
      </c>
      <c r="I16" s="15" t="n"/>
      <c r="J16" s="3527" t="n">
        <v>0</v>
      </c>
      <c r="K16" s="3140" t="n">
        <v>1.78417815304516</v>
      </c>
      <c r="L16" s="3528" t="n">
        <v>-1.78417815304516</v>
      </c>
      <c r="M16" s="3140" t="n">
        <v>0</v>
      </c>
      <c r="N16" s="314" t="n"/>
      <c r="O16" s="882" t="n"/>
      <c r="P16" s="3527" t="n">
        <v>0</v>
      </c>
      <c r="Q16" s="3140" t="n">
        <v>1.98279231503339</v>
      </c>
      <c r="R16" s="3528" t="n">
        <v>-1.98279231503339</v>
      </c>
      <c r="S16" s="3140" t="n">
        <v>0</v>
      </c>
      <c r="T16" s="314" t="n"/>
      <c r="U16" s="1077" t="n"/>
      <c r="V16" s="3527" t="n">
        <v>0</v>
      </c>
      <c r="W16" s="3140" t="n">
        <v>1.92425253457988</v>
      </c>
      <c r="X16" s="3140" t="n">
        <v>1.47388794380726</v>
      </c>
      <c r="Y16" s="3528" t="n">
        <v>-1.92425253457988</v>
      </c>
      <c r="Z16" s="3528" t="n">
        <v>-1.47388794380726</v>
      </c>
      <c r="AA16" s="3140" t="n">
        <v>0</v>
      </c>
      <c r="AB16" s="314" t="n"/>
      <c r="AC16" s="1077" t="n"/>
      <c r="AD16" s="3527" t="n">
        <v>0</v>
      </c>
      <c r="AE16" s="3140" t="n">
        <v>1.99413723275641</v>
      </c>
      <c r="AF16" s="3140" t="n">
        <v>1.53697689892506</v>
      </c>
      <c r="AG16" s="3528" t="n">
        <v>-1.99413723275641</v>
      </c>
      <c r="AH16" s="3528" t="n">
        <v>-1.53697689892506</v>
      </c>
      <c r="AI16" s="3140" t="n">
        <v>0</v>
      </c>
      <c r="AJ16" s="314" t="n"/>
      <c r="AK16" s="1077" t="n"/>
      <c r="AL16" s="3527" t="n">
        <v>0</v>
      </c>
      <c r="AM16" s="3140" t="n">
        <v>1.936829446714963</v>
      </c>
      <c r="AN16" s="3140" t="n">
        <v>1.49207123919632</v>
      </c>
      <c r="AO16" s="3140" t="n">
        <v>0</v>
      </c>
      <c r="AP16" s="3528" t="n">
        <v>-1.936829446714963</v>
      </c>
      <c r="AQ16" s="3528" t="n">
        <v>-1.49207123919632</v>
      </c>
      <c r="AR16" s="3140" t="n">
        <v>0</v>
      </c>
      <c r="AS16" s="314" t="n"/>
      <c r="AT16" s="3529" t="n"/>
      <c r="AU16" s="3527" t="n"/>
      <c r="AV16" s="3140" t="n"/>
      <c r="AW16" s="3140" t="n"/>
      <c r="AX16" s="3528" t="n"/>
      <c r="AY16" s="3528" t="n"/>
      <c r="AZ16" s="3140" t="n"/>
      <c r="BA16" s="314" t="n"/>
      <c r="BB16" s="1077" t="n"/>
      <c r="BC16" s="3527" t="n"/>
      <c r="BD16" s="3140" t="n"/>
      <c r="BE16" s="3140" t="n"/>
      <c r="BF16" s="3528" t="n"/>
      <c r="BG16" s="3528" t="n"/>
      <c r="BH16" s="3140" t="n"/>
      <c r="BI16" s="314" t="n"/>
      <c r="BJ16" s="1077" t="n"/>
      <c r="BK16" s="3527" t="n"/>
      <c r="BL16" s="3140" t="n"/>
      <c r="BM16" s="3140" t="n"/>
      <c r="BN16" s="3140" t="n"/>
      <c r="BO16" s="3528" t="n"/>
      <c r="BP16" s="3528" t="n"/>
      <c r="BQ16" s="3140" t="n"/>
      <c r="BR16" s="314" t="n"/>
      <c r="BS16" s="1077" t="n"/>
      <c r="BT16" s="3527" t="n"/>
      <c r="BU16" s="3140" t="n"/>
      <c r="BV16" s="3140" t="n"/>
      <c r="BW16" s="3528" t="n"/>
      <c r="BX16" s="3528" t="n"/>
      <c r="BY16" s="3140" t="n"/>
      <c r="BZ16" s="314" t="n"/>
      <c r="CA16" s="1077" t="n"/>
      <c r="CB16" s="3527" t="n"/>
      <c r="CC16" s="3140" t="n"/>
      <c r="CD16" s="3140" t="n"/>
      <c r="CE16" s="3528" t="n"/>
      <c r="CF16" s="3528" t="n"/>
      <c r="CG16" s="3140" t="n"/>
      <c r="CH16" s="314" t="n"/>
      <c r="CI16" s="1077" t="n"/>
      <c r="CJ16" s="3527" t="n"/>
      <c r="CK16" s="3140" t="n"/>
      <c r="CL16" s="3140" t="n"/>
      <c r="CM16" s="3528" t="n"/>
      <c r="CN16" s="3528" t="n"/>
      <c r="CO16" s="3140" t="n"/>
      <c r="CP16" s="314" t="n"/>
      <c r="CQ16" s="882" t="n"/>
      <c r="CR16" s="3530" t="n">
        <v>0</v>
      </c>
      <c r="CS16" s="3140" t="n">
        <v>11.59335556568318</v>
      </c>
      <c r="CT16" s="3140" t="n"/>
      <c r="CU16" s="3140" t="n">
        <v>-11.59335556568318</v>
      </c>
      <c r="CV16" s="3140" t="n"/>
      <c r="CW16" s="3140" t="n">
        <v>0.04</v>
      </c>
      <c r="CX16" s="3140">
        <f>IFERROR(CR16/CW16-1, "-")</f>
        <v/>
      </c>
      <c r="CY16" s="3531" t="n"/>
      <c r="CZ16" s="3140" t="n">
        <v>23.69642298423489</v>
      </c>
      <c r="DA16" s="3140" t="n">
        <v>13.76397931952068</v>
      </c>
      <c r="DB16" s="3140" t="n"/>
      <c r="DC16" s="3140" t="n"/>
      <c r="DD16" s="3140" t="n">
        <v>0.04</v>
      </c>
      <c r="DE16" s="197">
        <f>+CZ16/DD16-1</f>
        <v/>
      </c>
      <c r="DF16" s="197">
        <f>+DA16/DD16-1</f>
        <v/>
      </c>
      <c r="DG16" s="197">
        <f>+DB16/DD16-1</f>
        <v/>
      </c>
      <c r="DH16" s="197">
        <f>+DC16/DD16-1</f>
        <v/>
      </c>
      <c r="DI16" s="932" t="n"/>
      <c r="DJ16" s="3508">
        <f>SUM(D16,J16,P16,V16,AD16,AL16,AU16,BC16,BK16,BT16,CB16,CJ16)-CR16</f>
        <v/>
      </c>
      <c r="DK16" s="3508">
        <f>SUM(E16,K16,Q16,W16,AE16,AM16,AV16,BD16,BL16,BU16,CC16,CK16)-CS16</f>
        <v/>
      </c>
      <c r="DL16" s="3508">
        <f>SUM(G16,M16,S16,AA16,AI16,AR16,AZ16,BH16,BQ16,BY16,CG16,CO16)-CW16</f>
        <v/>
      </c>
      <c r="DM16" s="3508">
        <f>SUM(D16,J16,P16,V16,AD16,AL16,AU16,BC16,,BN16,BV16,CD16,CL16)-CT16</f>
        <v/>
      </c>
      <c r="DX16" s="2878">
        <f>(CS16-CZ16)*10^6</f>
        <v/>
      </c>
      <c r="DY16" s="2878">
        <f>(CT16-DC16)*10^6</f>
        <v/>
      </c>
      <c r="DZ16" s="2878">
        <f>(CW16-DD16)*10^6</f>
        <v/>
      </c>
    </row>
    <row customHeight="1" ht="2.25" r="17" s="3">
      <c r="C17" s="2486" t="inlineStr">
        <is>
          <t>TRAF11</t>
        </is>
      </c>
      <c r="D17" s="2890" t="n"/>
      <c r="E17" s="2890" t="n"/>
      <c r="F17" s="3518" t="n"/>
      <c r="G17" s="2890" t="n"/>
      <c r="H17" s="27" t="n"/>
      <c r="I17" s="11" t="n"/>
      <c r="J17" s="2890" t="n"/>
      <c r="K17" s="2890" t="n"/>
      <c r="L17" s="3518" t="n"/>
      <c r="M17" s="2890" t="n"/>
      <c r="N17" s="27" t="n"/>
      <c r="O17" s="27" t="n"/>
      <c r="P17" s="2890" t="n"/>
      <c r="Q17" s="2890" t="n"/>
      <c r="R17" s="3518" t="n"/>
      <c r="S17" s="2890" t="n"/>
      <c r="T17" s="27" t="n"/>
      <c r="U17" s="1040" t="n"/>
      <c r="V17" s="2890" t="n"/>
      <c r="W17" s="2890" t="n"/>
      <c r="X17" s="2890" t="n"/>
      <c r="Y17" s="3518" t="n"/>
      <c r="Z17" s="3518" t="n"/>
      <c r="AA17" s="2890" t="n"/>
      <c r="AB17" s="27" t="n"/>
      <c r="AC17" s="1040" t="n"/>
      <c r="AD17" s="2890" t="n"/>
      <c r="AE17" s="2890" t="n"/>
      <c r="AF17" s="2890" t="n"/>
      <c r="AG17" s="3518" t="n"/>
      <c r="AH17" s="3518" t="n"/>
      <c r="AI17" s="2890" t="n"/>
      <c r="AJ17" s="27" t="n"/>
      <c r="AK17" s="1040" t="n"/>
      <c r="AL17" s="2890" t="n"/>
      <c r="AM17" s="2890" t="n"/>
      <c r="AN17" s="2890" t="n"/>
      <c r="AO17" s="2890" t="n"/>
      <c r="AP17" s="3518" t="n"/>
      <c r="AQ17" s="3518" t="n"/>
      <c r="AR17" s="2890" t="n"/>
      <c r="AS17" s="27" t="n"/>
      <c r="AT17" s="3287" t="n"/>
      <c r="AU17" s="2890" t="n"/>
      <c r="AV17" s="2890" t="n"/>
      <c r="AW17" s="2890" t="n"/>
      <c r="AX17" s="3518" t="n"/>
      <c r="AY17" s="3518" t="n"/>
      <c r="AZ17" s="2890" t="n"/>
      <c r="BA17" s="27" t="n"/>
      <c r="BB17" s="1040" t="n"/>
      <c r="BC17" s="2890" t="n"/>
      <c r="BD17" s="2890" t="n"/>
      <c r="BE17" s="2890" t="n"/>
      <c r="BF17" s="3518" t="n"/>
      <c r="BG17" s="3518" t="n"/>
      <c r="BH17" s="2890" t="n"/>
      <c r="BI17" s="27" t="n"/>
      <c r="BJ17" s="1040" t="n"/>
      <c r="BK17" s="2890" t="n"/>
      <c r="BL17" s="2890" t="n"/>
      <c r="BM17" s="2890" t="n"/>
      <c r="BN17" s="2890" t="n"/>
      <c r="BO17" s="3518" t="n"/>
      <c r="BP17" s="3518" t="n"/>
      <c r="BQ17" s="2890" t="n"/>
      <c r="BR17" s="27" t="n"/>
      <c r="BS17" s="1040" t="n"/>
      <c r="BT17" s="2890" t="n"/>
      <c r="BU17" s="2890" t="n"/>
      <c r="BV17" s="2890" t="n"/>
      <c r="BW17" s="3518" t="n"/>
      <c r="BX17" s="3518" t="n"/>
      <c r="BY17" s="2890" t="n"/>
      <c r="BZ17" s="27" t="n"/>
      <c r="CA17" s="1040" t="n"/>
      <c r="CB17" s="2890" t="n"/>
      <c r="CC17" s="2890" t="n"/>
      <c r="CD17" s="2890" t="n"/>
      <c r="CE17" s="3518" t="n"/>
      <c r="CF17" s="3518" t="n"/>
      <c r="CG17" s="2890" t="n"/>
      <c r="CH17" s="27" t="n"/>
      <c r="CI17" s="1040" t="n"/>
      <c r="CJ17" s="2890" t="n"/>
      <c r="CK17" s="2890" t="n"/>
      <c r="CL17" s="2890" t="n"/>
      <c r="CM17" s="3518" t="n"/>
      <c r="CN17" s="3518" t="n"/>
      <c r="CO17" s="2890" t="n"/>
      <c r="CP17" s="27" t="n"/>
      <c r="CQ17" s="27" t="n"/>
      <c r="CR17" s="3289" t="n"/>
      <c r="CS17" s="2890" t="n"/>
      <c r="CT17" s="2890" t="n"/>
      <c r="CU17" s="2890">
        <f>CR17-CS17</f>
        <v/>
      </c>
      <c r="CV17" s="2890">
        <f>CR17-CT17</f>
        <v/>
      </c>
      <c r="CW17" s="2890" t="n"/>
      <c r="CX17" s="2890">
        <f>IFERROR(CR17/CW17-1, "-")</f>
        <v/>
      </c>
      <c r="CY17" s="3519" t="n"/>
      <c r="CZ17" s="2890" t="n"/>
      <c r="DA17" s="2890" t="n"/>
      <c r="DB17" s="2890" t="n"/>
      <c r="DC17" s="2890" t="n"/>
      <c r="DD17" s="2890" t="n"/>
      <c r="DE17" s="27" t="n"/>
      <c r="DF17" s="11" t="n"/>
      <c r="DG17" s="11" t="n"/>
      <c r="DH17" s="11" t="n"/>
      <c r="DJ17" s="3508">
        <f>SUM(D17,J17,P17,V17,AD17,AL17,AU17,BC17,BK17,BT17,CB17,CJ17)-CR17</f>
        <v/>
      </c>
      <c r="DK17" s="3508">
        <f>SUM(E17,K17,Q17,W17,AE17,AM17,AV17,BD17,BL17,BU17,CC17,CK17)-CS17</f>
        <v/>
      </c>
      <c r="DL17" s="3508">
        <f>SUM(G17,M17,S17,AA17,AI17,AR17,AZ17,BH17,BQ17,BY17,CG17,CO17)-CW17</f>
        <v/>
      </c>
      <c r="DM17" s="3508">
        <f>SUM(D17,J17,P17,V17,AD17,AL17,AU17,BC17,,BN17,BV17,CD17,CL17)-CT17</f>
        <v/>
      </c>
      <c r="DX17" s="2878">
        <f>(CS17-CZ17)*10^6</f>
        <v/>
      </c>
      <c r="DY17" s="2878">
        <f>(CT17-DC17)*10^6</f>
        <v/>
      </c>
      <c r="DZ17" s="2878">
        <f>(CW17-DD17)*10^6</f>
        <v/>
      </c>
    </row>
    <row customFormat="1" customHeight="1" ht="13" r="18" s="21">
      <c r="B18" s="390" t="inlineStr">
        <is>
          <t>Trafic sortant postpayé</t>
        </is>
      </c>
      <c r="C18" s="2486" t="inlineStr">
        <is>
          <t>TRAF12</t>
        </is>
      </c>
      <c r="D18" s="3413" t="n">
        <v>9.725805677257419</v>
      </c>
      <c r="E18" s="3413" t="n">
        <v>12.6268795352688</v>
      </c>
      <c r="F18" s="3520" t="n">
        <v>-2.901073858011381</v>
      </c>
      <c r="G18" s="3521" t="n">
        <v>11.52355415032515</v>
      </c>
      <c r="H18" s="133" t="n">
        <v>-0.1560064238529228</v>
      </c>
      <c r="I18" s="19" t="n"/>
      <c r="J18" s="3413" t="n">
        <v>9.032845817769299</v>
      </c>
      <c r="K18" s="3413" t="n">
        <v>11.9308732577129</v>
      </c>
      <c r="L18" s="3520" t="n">
        <v>-2.898027439943601</v>
      </c>
      <c r="M18" s="3521" t="n">
        <v>11.01630507113907</v>
      </c>
      <c r="N18" s="133" t="n">
        <v>-0.1800475967723614</v>
      </c>
      <c r="O18" s="201" t="n"/>
      <c r="P18" s="3413" t="n">
        <v>9.588003207610001</v>
      </c>
      <c r="Q18" s="3413" t="n">
        <v>13.3834150496352</v>
      </c>
      <c r="R18" s="3520" t="n">
        <v>-3.795411842025199</v>
      </c>
      <c r="S18" s="3521" t="n">
        <v>11.61149890957941</v>
      </c>
      <c r="T18" s="133" t="n">
        <v>-0.1742665367948349</v>
      </c>
      <c r="U18" s="1070" t="n"/>
      <c r="V18" s="3413" t="n">
        <v>9.41340187564033</v>
      </c>
      <c r="W18" s="3413" t="n">
        <v>12.1501264614429</v>
      </c>
      <c r="X18" s="3413" t="n">
        <v>8.97417133424244</v>
      </c>
      <c r="Y18" s="3520" t="n">
        <v>-2.73672458580257</v>
      </c>
      <c r="Z18" s="3520" t="n">
        <v>0.4392305413978903</v>
      </c>
      <c r="AA18" s="3521" t="n">
        <v>10.91495362082776</v>
      </c>
      <c r="AB18" s="133" t="n">
        <v>-0.137568312001087</v>
      </c>
      <c r="AC18" s="1070" t="n"/>
      <c r="AD18" s="3413" t="n">
        <v>9.600203965299089</v>
      </c>
      <c r="AE18" s="3413" t="n">
        <v>9.913773232973041</v>
      </c>
      <c r="AF18" s="3413" t="n">
        <v>9.27858752267041</v>
      </c>
      <c r="AG18" s="3520" t="n">
        <v>-0.3135692676739517</v>
      </c>
      <c r="AH18" s="3520" t="n">
        <v>0.3216164426286792</v>
      </c>
      <c r="AI18" s="3521" t="n">
        <v>11.23427730759834</v>
      </c>
      <c r="AJ18" s="133" t="n">
        <v>-0.145454246638014</v>
      </c>
      <c r="AK18" s="1070" t="n"/>
      <c r="AL18" s="3413" t="n">
        <v>9.100762508322333</v>
      </c>
      <c r="AM18" s="3413" t="n">
        <v>12.29900807017011</v>
      </c>
      <c r="AN18" s="3413" t="n">
        <v>9.127007371630887</v>
      </c>
      <c r="AO18" s="3413" t="n">
        <v>0</v>
      </c>
      <c r="AP18" s="3520" t="n">
        <v>-3.198245561847774</v>
      </c>
      <c r="AQ18" s="3520" t="n">
        <v>-0.02624486330855369</v>
      </c>
      <c r="AR18" s="3521" t="n">
        <v>10.69867196061559</v>
      </c>
      <c r="AS18" s="133" t="n">
        <v>-0.1493558694177698</v>
      </c>
      <c r="AT18" s="3256" t="n"/>
      <c r="AU18" s="3413" t="n"/>
      <c r="AV18" s="3413" t="n"/>
      <c r="AW18" s="3413" t="n"/>
      <c r="AX18" s="3520" t="n"/>
      <c r="AY18" s="3520" t="n"/>
      <c r="AZ18" s="3521" t="n"/>
      <c r="BA18" s="133" t="n"/>
      <c r="BB18" s="1070" t="n"/>
      <c r="BC18" s="3413" t="n"/>
      <c r="BD18" s="3413" t="n"/>
      <c r="BE18" s="3413" t="n"/>
      <c r="BF18" s="3520" t="n"/>
      <c r="BG18" s="3520" t="n"/>
      <c r="BH18" s="3521" t="n"/>
      <c r="BI18" s="133" t="n"/>
      <c r="BJ18" s="1070" t="n"/>
      <c r="BK18" s="3413" t="n"/>
      <c r="BL18" s="3413" t="n"/>
      <c r="BM18" s="3413" t="n"/>
      <c r="BN18" s="3413" t="n"/>
      <c r="BO18" s="3520" t="n"/>
      <c r="BP18" s="3520" t="n"/>
      <c r="BQ18" s="3521" t="n"/>
      <c r="BR18" s="133" t="n"/>
      <c r="BS18" s="1070" t="n"/>
      <c r="BT18" s="3413" t="n"/>
      <c r="BU18" s="3413" t="n"/>
      <c r="BV18" s="3413" t="n"/>
      <c r="BW18" s="3520" t="n"/>
      <c r="BX18" s="3520" t="n"/>
      <c r="BY18" s="3521" t="n"/>
      <c r="BZ18" s="133" t="n"/>
      <c r="CA18" s="1070" t="n"/>
      <c r="CB18" s="3413" t="n"/>
      <c r="CC18" s="3413" t="n"/>
      <c r="CD18" s="3413" t="n"/>
      <c r="CE18" s="3520" t="n"/>
      <c r="CF18" s="3520" t="n"/>
      <c r="CG18" s="3521" t="n"/>
      <c r="CH18" s="133" t="n"/>
      <c r="CI18" s="1070" t="n"/>
      <c r="CJ18" s="3413" t="n"/>
      <c r="CK18" s="3413" t="n"/>
      <c r="CL18" s="3413" t="n"/>
      <c r="CM18" s="3520" t="n"/>
      <c r="CN18" s="3520" t="n"/>
      <c r="CO18" s="3521" t="n"/>
      <c r="CP18" s="133" t="n"/>
      <c r="CQ18" s="201" t="n"/>
      <c r="CR18" s="3522" t="n">
        <v>56.46102305189847</v>
      </c>
      <c r="CS18" s="3413" t="n">
        <v>72.30407560720296</v>
      </c>
      <c r="CT18" s="3413" t="n"/>
      <c r="CU18" s="3413" t="n">
        <v>-15.84305255530449</v>
      </c>
      <c r="CV18" s="3413" t="n"/>
      <c r="CW18" s="3413" t="n">
        <v>56.30058905946972</v>
      </c>
      <c r="CX18" s="3413">
        <f>IFERROR(CR18/CW18-1, "-")</f>
        <v/>
      </c>
      <c r="CY18" s="3532" t="n"/>
      <c r="CZ18" s="3413" t="n">
        <v>135.9223483125894</v>
      </c>
      <c r="DA18" s="3413" t="n">
        <v>102.5399273086242</v>
      </c>
      <c r="DB18" s="3413" t="n"/>
      <c r="DC18" s="3413" t="n"/>
      <c r="DD18" s="3521" t="n">
        <v>130.5034664546442</v>
      </c>
      <c r="DE18" s="201">
        <f>+CZ18/DD18-1</f>
        <v/>
      </c>
      <c r="DF18" s="201">
        <f>+DA18/DD18-1</f>
        <v/>
      </c>
      <c r="DG18" s="201">
        <f>+DB18/DD18-1</f>
        <v/>
      </c>
      <c r="DH18" s="201">
        <f>+DC18/DD18-1</f>
        <v/>
      </c>
      <c r="DI18" s="934" t="n"/>
      <c r="DJ18" s="3508">
        <f>SUM(D18,J18,P18,V18,AD18,AL18,AU18,BC18,BK18,BT18,CB18,CJ18)-CR18</f>
        <v/>
      </c>
      <c r="DK18" s="3508">
        <f>SUM(E18,K18,Q18,W18,AE18,AM18,AV18,BD18,BL18,BU18,CC18,CK18)-CS18</f>
        <v/>
      </c>
      <c r="DL18" s="3508">
        <f>SUM(G18,M18,S18,AA18,AI18,AR18,AZ18,BH18,BQ18,BY18,CG18,CO18)-CW18</f>
        <v/>
      </c>
      <c r="DM18" s="3508">
        <f>SUM(D18,J18,P18,V18,AD18,AL18,AU18,BC18,,BN18,BV18,CD18,CL18)-CT18</f>
        <v/>
      </c>
      <c r="DX18" s="2878">
        <f>(CS18-CZ18)*10^6</f>
        <v/>
      </c>
      <c r="DY18" s="2878">
        <f>(CT18-DC18)*10^6</f>
        <v/>
      </c>
      <c r="DZ18" s="2878">
        <f>(CW18-DD18)*10^6</f>
        <v/>
      </c>
    </row>
    <row customHeight="1" ht="13" r="19" s="3">
      <c r="B19" s="130" t="inlineStr">
        <is>
          <t xml:space="preserve">     vers le fixe</t>
        </is>
      </c>
      <c r="C19" s="2486" t="inlineStr">
        <is>
          <t>TRAF13</t>
        </is>
      </c>
      <c r="D19" s="3108" t="n">
        <v>0.003789199331</v>
      </c>
      <c r="E19" s="2975" t="n">
        <v>0.0053578950844393</v>
      </c>
      <c r="F19" s="3057" t="n">
        <v>-0.0015686957534393</v>
      </c>
      <c r="G19" s="2975" t="n">
        <v>0.004074049358139997</v>
      </c>
      <c r="H19" s="137" t="n">
        <v>-0.06991815810254309</v>
      </c>
      <c r="I19" s="15" t="n"/>
      <c r="J19" s="3108" t="n">
        <v>0.00360998267198</v>
      </c>
      <c r="K19" s="2975" t="n">
        <v>0.0050698097850696</v>
      </c>
      <c r="L19" s="3057" t="n">
        <v>-0.0014598271130896</v>
      </c>
      <c r="M19" s="2975" t="n">
        <v>0.01361441610774996</v>
      </c>
      <c r="N19" s="137" t="n">
        <v>-0.7348411681111298</v>
      </c>
      <c r="O19" s="37" t="n"/>
      <c r="P19" s="3108" t="n">
        <v>0</v>
      </c>
      <c r="Q19" s="2975" t="n">
        <v>0.0055761246312897</v>
      </c>
      <c r="R19" s="3057" t="n">
        <v>-0.0055761246312897</v>
      </c>
      <c r="S19" s="2975" t="n">
        <v>0.003860973832535001</v>
      </c>
      <c r="T19" s="137" t="n">
        <v>-1</v>
      </c>
      <c r="U19" s="1031" t="n"/>
      <c r="V19" s="3108" t="n">
        <v>0.00434436592864</v>
      </c>
      <c r="W19" s="2975" t="n">
        <v>0.0051449591713762</v>
      </c>
      <c r="X19" s="2975" t="n">
        <v>0.0003514015793988</v>
      </c>
      <c r="Y19" s="3057" t="n">
        <v>-0.0008005932427361997</v>
      </c>
      <c r="Z19" s="3057" t="n">
        <v>0.0039929643492412</v>
      </c>
      <c r="AA19" s="2975" t="n">
        <v>0.004382266019130054</v>
      </c>
      <c r="AB19" s="137" t="n">
        <v>-0.00864851433587277</v>
      </c>
      <c r="AC19" s="1031" t="n"/>
      <c r="AD19" s="3108" t="n">
        <v>0.0041181659406499</v>
      </c>
      <c r="AE19" s="2975" t="n">
        <v>0.0012266234918832</v>
      </c>
      <c r="AF19" s="2975" t="n">
        <v>0.000364996150852</v>
      </c>
      <c r="AG19" s="3057" t="n">
        <v>0.0028915424487667</v>
      </c>
      <c r="AH19" s="3057" t="n">
        <v>0.0037531697897979</v>
      </c>
      <c r="AI19" s="2975" t="n">
        <v>0.004518082623959948</v>
      </c>
      <c r="AJ19" s="137" t="n">
        <v>-0.08851469010089397</v>
      </c>
      <c r="AK19" s="1031" t="n"/>
      <c r="AL19" s="3108" t="n">
        <v>0.003461399434166667</v>
      </c>
      <c r="AM19" s="2975" t="n">
        <v>0</v>
      </c>
      <c r="AN19" s="2975" t="n">
        <v>0</v>
      </c>
      <c r="AO19" s="2975" t="n">
        <v>0</v>
      </c>
      <c r="AP19" s="3057" t="n">
        <v>0.003461399434166667</v>
      </c>
      <c r="AQ19" s="3057" t="n">
        <v>0.003461399434166667</v>
      </c>
      <c r="AR19" s="2975" t="n">
        <v>0.003895776029282618</v>
      </c>
      <c r="AS19" s="3533" t="n">
        <v>-0.1114993756958709</v>
      </c>
      <c r="AT19" s="3058" t="n"/>
      <c r="AU19" s="3108" t="n"/>
      <c r="AV19" s="2975" t="n"/>
      <c r="AW19" s="2975" t="n"/>
      <c r="AX19" s="3057" t="n"/>
      <c r="AY19" s="3057" t="n"/>
      <c r="AZ19" s="2975" t="n"/>
      <c r="BA19" s="3533" t="n"/>
      <c r="BB19" s="1031" t="n"/>
      <c r="BC19" s="3108" t="n"/>
      <c r="BD19" s="2975" t="n"/>
      <c r="BE19" s="2975" t="n"/>
      <c r="BF19" s="3057" t="n"/>
      <c r="BG19" s="3057" t="n"/>
      <c r="BH19" s="2975" t="n"/>
      <c r="BI19" s="3533" t="n"/>
      <c r="BJ19" s="1031" t="n"/>
      <c r="BK19" s="3108" t="n"/>
      <c r="BL19" s="2975" t="n"/>
      <c r="BM19" s="2975" t="n"/>
      <c r="BN19" s="2975" t="n"/>
      <c r="BO19" s="3057" t="n"/>
      <c r="BP19" s="3057" t="n"/>
      <c r="BQ19" s="2975" t="n"/>
      <c r="BR19" s="3533" t="n"/>
      <c r="BS19" s="1031" t="n"/>
      <c r="BT19" s="3108" t="n"/>
      <c r="BU19" s="2975" t="n"/>
      <c r="BV19" s="2975" t="n"/>
      <c r="BW19" s="3057" t="n"/>
      <c r="BX19" s="3057" t="n"/>
      <c r="BY19" s="2975" t="n"/>
      <c r="BZ19" s="3533" t="n"/>
      <c r="CA19" s="1031" t="n"/>
      <c r="CB19" s="3108" t="n"/>
      <c r="CC19" s="2975" t="n"/>
      <c r="CD19" s="2975" t="n"/>
      <c r="CE19" s="3057" t="n"/>
      <c r="CF19" s="3057" t="n"/>
      <c r="CG19" s="2975" t="n"/>
      <c r="CH19" s="3533" t="n"/>
      <c r="CI19" s="1031" t="n"/>
      <c r="CJ19" s="3108" t="n"/>
      <c r="CK19" s="2975" t="n"/>
      <c r="CL19" s="2975" t="n"/>
      <c r="CM19" s="3057" t="n"/>
      <c r="CN19" s="3057" t="n"/>
      <c r="CO19" s="2975" t="n"/>
      <c r="CP19" s="3533" t="n"/>
      <c r="CQ19" s="37" t="n"/>
      <c r="CR19" s="3245" t="n">
        <v>0.01932311330643657</v>
      </c>
      <c r="CS19" s="2891" t="n">
        <v>0.022375412164058</v>
      </c>
      <c r="CT19" s="2975" t="n"/>
      <c r="CU19" s="2975" t="n">
        <v>-0.003052298857621431</v>
      </c>
      <c r="CV19" s="2975" t="n"/>
      <c r="CW19" s="2975" t="n">
        <v>0.03044978794151496</v>
      </c>
      <c r="CX19" s="2975">
        <f>IFERROR(CR19/CW19-1, "-")</f>
        <v/>
      </c>
      <c r="CY19" s="3059" t="n"/>
      <c r="CZ19" s="2975" t="n"/>
      <c r="DA19" s="2975" t="n"/>
      <c r="DB19" s="2975" t="n"/>
      <c r="DC19" s="2975" t="n"/>
      <c r="DD19" s="2975" t="n">
        <v>0.05956146515356307</v>
      </c>
      <c r="DE19" s="37">
        <f>+CZ19/DD19-1</f>
        <v/>
      </c>
      <c r="DF19" s="37" t="n"/>
      <c r="DG19" s="37" t="n"/>
      <c r="DH19" s="754" t="n"/>
      <c r="DI19" s="932" t="n"/>
      <c r="DJ19" s="3508">
        <f>SUM(D19,J19,P19,V19,AD19,AL19,AU19,BC19,BK19,BT19,CB19,CJ19)-CR19</f>
        <v/>
      </c>
      <c r="DK19" s="3508">
        <f>SUM(E19,K19,Q19,W19,AE19,AM19,AV19,BD19,BL19,BU19,CC19,CK19)-CS19</f>
        <v/>
      </c>
      <c r="DL19" s="3508">
        <f>SUM(G19,M19,S19,AA19,AI19,AR19,AZ19,BH19,BQ19,BY19,CG19,CO19)-CW19</f>
        <v/>
      </c>
      <c r="DM19" s="3508">
        <f>SUM(D19,J19,P19,V19,AD19,AL19,AU19,BC19,,BN19,BV19,CD19,CL19)-CT19</f>
        <v/>
      </c>
      <c r="DX19" s="2878">
        <f>(CS19-CZ19)*10^6</f>
        <v/>
      </c>
      <c r="DY19" s="2878">
        <f>(CT19-DC19)*10^6</f>
        <v/>
      </c>
      <c r="DZ19" s="2878">
        <f>(CW19-DD19)*10^6</f>
        <v/>
      </c>
    </row>
    <row customHeight="1" ht="13" r="20" s="3">
      <c r="B20" s="130" t="inlineStr">
        <is>
          <t xml:space="preserve">     vers l'international</t>
        </is>
      </c>
      <c r="C20" s="2486" t="inlineStr">
        <is>
          <t>TRAF14</t>
        </is>
      </c>
      <c r="D20" s="3108" t="n">
        <v>0.0336713635052226</v>
      </c>
      <c r="E20" s="2975" t="n">
        <v>0.0387625267446499</v>
      </c>
      <c r="F20" s="3057" t="n">
        <v>-0.0050911632394273</v>
      </c>
      <c r="G20" s="2975" t="n">
        <v>0.04107446333644205</v>
      </c>
      <c r="H20" s="137" t="n">
        <v>-0.1802360695642072</v>
      </c>
      <c r="I20" s="15" t="n"/>
      <c r="J20" s="3108" t="n">
        <v>0.0306672304472847</v>
      </c>
      <c r="K20" s="2975" t="n">
        <v>0.0356292836168761</v>
      </c>
      <c r="L20" s="3057" t="n">
        <v>-0.004962053169591404</v>
      </c>
      <c r="M20" s="2975" t="n">
        <v>0.03745961331369283</v>
      </c>
      <c r="N20" s="137" t="n">
        <v>-0.1813254933927808</v>
      </c>
      <c r="O20" s="37" t="n"/>
      <c r="P20" s="3108" t="n">
        <v>0.022228030515</v>
      </c>
      <c r="Q20" s="2975" t="n">
        <v>0.041525394355572</v>
      </c>
      <c r="R20" s="3057" t="n">
        <v>-0.019297363840572</v>
      </c>
      <c r="S20" s="2975" t="n">
        <v>0.04166211717042997</v>
      </c>
      <c r="T20" s="137" t="n">
        <v>-0.4664690125067258</v>
      </c>
      <c r="U20" s="1031" t="n"/>
      <c r="V20" s="3108" t="n">
        <v>0.0285972807305396</v>
      </c>
      <c r="W20" s="2975" t="n">
        <v>0.0357472701372924</v>
      </c>
      <c r="X20" s="2975" t="n">
        <v>0.0222975230778198</v>
      </c>
      <c r="Y20" s="3057" t="n">
        <v>-0.007149989406752797</v>
      </c>
      <c r="Z20" s="3057" t="n">
        <v>0.006299757652719801</v>
      </c>
      <c r="AA20" s="2975" t="n">
        <v>0.03906281295241622</v>
      </c>
      <c r="AB20" s="137" t="n">
        <v>-0.2679154784532555</v>
      </c>
      <c r="AC20" s="1031" t="n"/>
      <c r="AD20" s="3108" t="n">
        <v>0.026113730852813</v>
      </c>
      <c r="AE20" s="2975" t="n">
        <v>0.034467838981361</v>
      </c>
      <c r="AF20" s="2975" t="n">
        <v>0.0216765557571758</v>
      </c>
      <c r="AG20" s="3057" t="n">
        <v>-0.008354108128548001</v>
      </c>
      <c r="AH20" s="3057" t="n">
        <v>0.004437175095637198</v>
      </c>
      <c r="AI20" s="2975" t="n">
        <v>0.03704821316461308</v>
      </c>
      <c r="AJ20" s="137" t="n">
        <v>-0.2951419617247357</v>
      </c>
      <c r="AK20" s="1031" t="n"/>
      <c r="AL20" s="3108" t="n">
        <v>0.021147844827</v>
      </c>
      <c r="AM20" s="2975" t="n">
        <v>0</v>
      </c>
      <c r="AN20" s="2975" t="n">
        <v>0</v>
      </c>
      <c r="AO20" s="2975" t="n">
        <v>0</v>
      </c>
      <c r="AP20" s="3057" t="n">
        <v>0.021147844827</v>
      </c>
      <c r="AQ20" s="3057" t="n">
        <v>0.021147844827</v>
      </c>
      <c r="AR20" s="2975" t="n">
        <v>0.03663539175642302</v>
      </c>
      <c r="AS20" s="3533" t="n">
        <v>-0.4227482275171167</v>
      </c>
      <c r="AT20" s="3058" t="n"/>
      <c r="AU20" s="3108" t="n"/>
      <c r="AV20" s="2975" t="n"/>
      <c r="AW20" s="2975" t="n"/>
      <c r="AX20" s="3057" t="n"/>
      <c r="AY20" s="3057" t="n"/>
      <c r="AZ20" s="2975" t="n"/>
      <c r="BA20" s="3533" t="n"/>
      <c r="BB20" s="1031" t="n"/>
      <c r="BC20" s="3108" t="n"/>
      <c r="BD20" s="2975" t="n"/>
      <c r="BE20" s="2975" t="n"/>
      <c r="BF20" s="3057" t="n"/>
      <c r="BG20" s="3057" t="n"/>
      <c r="BH20" s="2975" t="n"/>
      <c r="BI20" s="3533" t="n"/>
      <c r="BJ20" s="1031" t="n"/>
      <c r="BK20" s="3108" t="n"/>
      <c r="BL20" s="2975" t="n"/>
      <c r="BM20" s="2975" t="n"/>
      <c r="BN20" s="2975" t="n"/>
      <c r="BO20" s="3057" t="n"/>
      <c r="BP20" s="3057" t="n"/>
      <c r="BQ20" s="2975" t="n"/>
      <c r="BR20" s="3533" t="n"/>
      <c r="BS20" s="1031" t="n"/>
      <c r="BT20" s="3108" t="n"/>
      <c r="BU20" s="2975" t="n"/>
      <c r="BV20" s="2975" t="n"/>
      <c r="BW20" s="3057" t="n"/>
      <c r="BX20" s="3057" t="n"/>
      <c r="BY20" s="2975" t="n"/>
      <c r="BZ20" s="3533" t="n"/>
      <c r="CA20" s="1031" t="n"/>
      <c r="CB20" s="3108" t="n"/>
      <c r="CC20" s="2975" t="n"/>
      <c r="CD20" s="2975" t="n"/>
      <c r="CE20" s="3057" t="n"/>
      <c r="CF20" s="3057" t="n"/>
      <c r="CG20" s="2975" t="n"/>
      <c r="CH20" s="3533" t="n"/>
      <c r="CI20" s="1031" t="n"/>
      <c r="CJ20" s="3108" t="n"/>
      <c r="CK20" s="2975" t="n"/>
      <c r="CL20" s="2975" t="n"/>
      <c r="CM20" s="3057" t="n"/>
      <c r="CN20" s="3057" t="n"/>
      <c r="CO20" s="2975" t="n"/>
      <c r="CP20" s="3533" t="n"/>
      <c r="CQ20" s="37" t="n"/>
      <c r="CR20" s="3245" t="n">
        <v>0.1624254808778599</v>
      </c>
      <c r="CS20" s="2891" t="n">
        <v>0.1861323138357514</v>
      </c>
      <c r="CT20" s="2975" t="n"/>
      <c r="CU20" s="2975" t="n">
        <v>-0.02370683295789153</v>
      </c>
      <c r="CV20" s="2975" t="n"/>
      <c r="CW20" s="2975" t="n">
        <v>0.1963072199375941</v>
      </c>
      <c r="CX20" s="2975">
        <f>IFERROR(CR20/CW20-1, "-")</f>
        <v/>
      </c>
      <c r="CY20" s="3059" t="n"/>
      <c r="CZ20" s="2975" t="n"/>
      <c r="DA20" s="2975" t="n"/>
      <c r="DB20" s="2975" t="n"/>
      <c r="DC20" s="2975" t="n"/>
      <c r="DD20" s="2975" t="n">
        <v>0.4342285428116929</v>
      </c>
      <c r="DE20" s="37">
        <f>+CZ20/DD20-1</f>
        <v/>
      </c>
      <c r="DF20" s="37" t="n"/>
      <c r="DG20" s="37" t="n"/>
      <c r="DH20" s="37" t="n"/>
      <c r="DI20" s="932" t="n"/>
      <c r="DJ20" s="3508">
        <f>SUM(D20,J20,P20,V20,AD20,AL20,AU20,BC20,BK20,BT20,CB20,CJ20)-CR20</f>
        <v/>
      </c>
      <c r="DK20" s="3508">
        <f>SUM(E20,K20,Q20,W20,AE20,AM20,AV20,BD20,BL20,BU20,CC20,CK20)-CS20</f>
        <v/>
      </c>
      <c r="DL20" s="3508">
        <f>SUM(G20,M20,S20,AA20,AI20,AR20,AZ20,BH20,BQ20,BY20,CG20,CO20)-CW20</f>
        <v/>
      </c>
      <c r="DM20" s="3508">
        <f>SUM(D20,J20,P20,V20,AD20,AL20,AU20,BC20,,BN20,BV20,CD20,CL20)-CT20</f>
        <v/>
      </c>
      <c r="DX20" s="2878">
        <f>(CS20-CZ20)*10^6</f>
        <v/>
      </c>
      <c r="DY20" s="2878">
        <f>(CT20-DC20)*10^6</f>
        <v/>
      </c>
      <c r="DZ20" s="2878">
        <f>(CW20-DD20)*10^6</f>
        <v/>
      </c>
    </row>
    <row customHeight="1" ht="13" r="21" s="3">
      <c r="B21" s="130" t="inlineStr">
        <is>
          <t xml:space="preserve">     vers Mobile (on net)</t>
        </is>
      </c>
      <c r="C21" s="2486" t="inlineStr">
        <is>
          <t>TRAF15</t>
        </is>
      </c>
      <c r="D21" s="3108" t="n">
        <v>6.85283183261402</v>
      </c>
      <c r="E21" s="2975" t="n">
        <v>9.542793580488819</v>
      </c>
      <c r="F21" s="3057" t="n">
        <v>-2.6899617478748</v>
      </c>
      <c r="G21" s="2975" t="n">
        <v>8.680387778633291</v>
      </c>
      <c r="H21" s="137" t="n">
        <v>-0.2105385142490738</v>
      </c>
      <c r="I21" s="15" t="n"/>
      <c r="J21" s="3108" t="n">
        <v>6.36181571486891</v>
      </c>
      <c r="K21" s="2975" t="n">
        <v>9.017497920138551</v>
      </c>
      <c r="L21" s="3057" t="n">
        <v>-2.655682205269641</v>
      </c>
      <c r="M21" s="2975" t="n">
        <v>8.283639367778674</v>
      </c>
      <c r="N21" s="137" t="n">
        <v>-0.232002332258112</v>
      </c>
      <c r="O21" s="37" t="n"/>
      <c r="P21" s="3108" t="n">
        <v>6.7831214495565</v>
      </c>
      <c r="Q21" s="2975" t="n">
        <v>10.0999628744863</v>
      </c>
      <c r="R21" s="3057" t="n">
        <v>-3.3168414249298</v>
      </c>
      <c r="S21" s="2975" t="n">
        <v>8.588698413702931</v>
      </c>
      <c r="T21" s="137" t="n">
        <v>-0.2102270771629032</v>
      </c>
      <c r="U21" s="1031" t="n"/>
      <c r="V21" s="3108" t="n">
        <v>6.619233400504</v>
      </c>
      <c r="W21" s="2975" t="n">
        <v>9.18465607568632</v>
      </c>
      <c r="X21" s="2975" t="n">
        <v>6.21781068730216</v>
      </c>
      <c r="Y21" s="3057" t="n">
        <v>-2.56542267518232</v>
      </c>
      <c r="Z21" s="3057" t="n">
        <v>0.40142271320184</v>
      </c>
      <c r="AA21" s="2975" t="n">
        <v>8.084589990909445</v>
      </c>
      <c r="AB21" s="137" t="n">
        <v>-0.1812530495737119</v>
      </c>
      <c r="AC21" s="1031" t="n"/>
      <c r="AD21" s="3108" t="n">
        <v>6.72241922898016</v>
      </c>
      <c r="AE21" s="2975" t="n">
        <v>9.599449473844761</v>
      </c>
      <c r="AF21" s="2975" t="n">
        <v>6.48708390700395</v>
      </c>
      <c r="AG21" s="3057" t="n">
        <v>-2.877030244864601</v>
      </c>
      <c r="AH21" s="3057" t="n">
        <v>0.2353353219762093</v>
      </c>
      <c r="AI21" s="2975" t="n">
        <v>8.313136257389942</v>
      </c>
      <c r="AJ21" s="137" t="n">
        <v>-0.1913498082021353</v>
      </c>
      <c r="AK21" s="1031" t="n"/>
      <c r="AL21" s="3108" t="n">
        <v>6.229099561967165</v>
      </c>
      <c r="AM21" s="2975" t="n">
        <v>0</v>
      </c>
      <c r="AN21" s="2975" t="n">
        <v>0</v>
      </c>
      <c r="AO21" s="2975" t="n">
        <v>0</v>
      </c>
      <c r="AP21" s="3057" t="n">
        <v>6.229099561967165</v>
      </c>
      <c r="AQ21" s="3057" t="n">
        <v>6.229099561967165</v>
      </c>
      <c r="AR21" s="2975" t="n">
        <v>7.854896412779715</v>
      </c>
      <c r="AS21" s="3533" t="n">
        <v>-0.2069787767242124</v>
      </c>
      <c r="AT21" s="3058" t="n"/>
      <c r="AU21" s="3108" t="n"/>
      <c r="AV21" s="2975" t="n"/>
      <c r="AW21" s="2975" t="n"/>
      <c r="AX21" s="3057" t="n"/>
      <c r="AY21" s="3057" t="n"/>
      <c r="AZ21" s="2975" t="n"/>
      <c r="BA21" s="3533" t="n"/>
      <c r="BB21" s="1031" t="n"/>
      <c r="BC21" s="3108" t="n"/>
      <c r="BD21" s="2975" t="n"/>
      <c r="BE21" s="2975" t="n"/>
      <c r="BF21" s="3057" t="n"/>
      <c r="BG21" s="3057" t="n"/>
      <c r="BH21" s="2975" t="n"/>
      <c r="BI21" s="3533" t="n"/>
      <c r="BJ21" s="1031" t="n"/>
      <c r="BK21" s="3108" t="n"/>
      <c r="BL21" s="2975" t="n"/>
      <c r="BM21" s="2975" t="n"/>
      <c r="BN21" s="2975" t="n"/>
      <c r="BO21" s="3057" t="n"/>
      <c r="BP21" s="3057" t="n"/>
      <c r="BQ21" s="2975" t="n"/>
      <c r="BR21" s="3533" t="n"/>
      <c r="BS21" s="1031" t="n"/>
      <c r="BT21" s="3108" t="n"/>
      <c r="BU21" s="2975" t="n"/>
      <c r="BV21" s="2975" t="n"/>
      <c r="BW21" s="3057" t="n"/>
      <c r="BX21" s="3057" t="n"/>
      <c r="BY21" s="2975" t="n"/>
      <c r="BZ21" s="3533" t="n"/>
      <c r="CA21" s="1031" t="n"/>
      <c r="CB21" s="3108" t="n"/>
      <c r="CC21" s="2975" t="n"/>
      <c r="CD21" s="2975" t="n"/>
      <c r="CE21" s="3057" t="n"/>
      <c r="CF21" s="3057" t="n"/>
      <c r="CG21" s="2975" t="n"/>
      <c r="CH21" s="3533" t="n"/>
      <c r="CI21" s="1031" t="n"/>
      <c r="CJ21" s="3108" t="n"/>
      <c r="CK21" s="2975" t="n"/>
      <c r="CL21" s="2975" t="n"/>
      <c r="CM21" s="3057" t="n"/>
      <c r="CN21" s="3057" t="n"/>
      <c r="CO21" s="2975" t="n"/>
      <c r="CP21" s="3533" t="n"/>
      <c r="CQ21" s="37" t="n"/>
      <c r="CR21" s="3245" t="n">
        <v>39.56852118849076</v>
      </c>
      <c r="CS21" s="2891" t="n">
        <v>47.44435992464476</v>
      </c>
      <c r="CT21" s="2975" t="n"/>
      <c r="CU21" s="2975" t="n">
        <v>-7.875838736154002</v>
      </c>
      <c r="CV21" s="2975" t="n"/>
      <c r="CW21" s="2975" t="n">
        <v>41.95045180841428</v>
      </c>
      <c r="CX21" s="2975">
        <f>IFERROR(CR21/CW21-1, "-")</f>
        <v/>
      </c>
      <c r="CY21" s="3059" t="n"/>
      <c r="CZ21" s="2975" t="n"/>
      <c r="DA21" s="2975" t="n"/>
      <c r="DB21" s="2975" t="n"/>
      <c r="DC21" s="2975" t="n"/>
      <c r="DD21" s="2975" t="n">
        <v>93.9913490279763</v>
      </c>
      <c r="DE21" s="37">
        <f>+CZ21/DD21-1</f>
        <v/>
      </c>
      <c r="DF21" s="37" t="n"/>
      <c r="DG21" s="37" t="n"/>
      <c r="DH21" s="37" t="n"/>
      <c r="DI21" s="932" t="n"/>
      <c r="DJ21" s="3508">
        <f>SUM(D21,J21,P21,V21,AD21,AL21,AU21,BC21,BK21,BT21,CB21,CJ21)-CR21</f>
        <v/>
      </c>
      <c r="DK21" s="3508">
        <f>SUM(E21,K21,Q21,W21,AE21,AM21,AV21,BD21,BL21,BU21,CC21,CK21)-CS21</f>
        <v/>
      </c>
      <c r="DL21" s="3508">
        <f>SUM(G21,M21,S21,AA21,AI21,AR21,AZ21,BH21,BQ21,BY21,CG21,CO21)-CW21</f>
        <v/>
      </c>
      <c r="DM21" s="3508">
        <f>SUM(D21,J21,P21,V21,AD21,AL21,AU21,BC21,,BN21,BV21,CD21,CL21)-CT21</f>
        <v/>
      </c>
      <c r="DX21" s="2878">
        <f>(CS21-CZ21)*10^6</f>
        <v/>
      </c>
      <c r="DY21" s="2878">
        <f>(CT21-DC21)*10^6</f>
        <v/>
      </c>
      <c r="DZ21" s="2878">
        <f>(CW21-DD21)*10^6</f>
        <v/>
      </c>
    </row>
    <row customHeight="1" ht="13" r="22" s="3">
      <c r="B22" s="130" t="inlineStr">
        <is>
          <t xml:space="preserve">      vers MTN</t>
        </is>
      </c>
      <c r="C22" s="2486" t="inlineStr">
        <is>
          <t>TRAF16</t>
        </is>
      </c>
      <c r="D22" s="3108" t="n">
        <v>2.23528942158995</v>
      </c>
      <c r="E22" s="2975" t="n">
        <v>2.81314312362695</v>
      </c>
      <c r="F22" s="3057" t="n">
        <v>-0.5778537020370003</v>
      </c>
      <c r="G22" s="2975" t="n">
        <v>2.711628059949172</v>
      </c>
      <c r="H22" s="137" t="n">
        <v>-0.1756651826239587</v>
      </c>
      <c r="I22" s="15" t="n"/>
      <c r="J22" s="3108" t="n">
        <v>2.03468129471203</v>
      </c>
      <c r="K22" s="2975" t="n">
        <v>2.65942654628781</v>
      </c>
      <c r="L22" s="3057" t="n">
        <v>-0.6247452515757801</v>
      </c>
      <c r="M22" s="2975" t="n">
        <v>2.584852360261688</v>
      </c>
      <c r="N22" s="137" t="n">
        <v>-0.212844290067677</v>
      </c>
      <c r="O22" s="37" t="n"/>
      <c r="P22" s="3108" t="n">
        <v>2.1182767994615</v>
      </c>
      <c r="Q22" s="2975" t="n">
        <v>2.99732012510014</v>
      </c>
      <c r="R22" s="3057" t="n">
        <v>-0.8790433256386398</v>
      </c>
      <c r="S22" s="2975" t="n">
        <v>2.862642946258014</v>
      </c>
      <c r="T22" s="137" t="n">
        <v>-0.2600275901573872</v>
      </c>
      <c r="U22" s="1031" t="n"/>
      <c r="V22" s="3108" t="n">
        <v>2.12657903805564</v>
      </c>
      <c r="W22" s="2975" t="n">
        <v>2.70563251927748</v>
      </c>
      <c r="X22" s="2975" t="n">
        <v>2.02307185443888</v>
      </c>
      <c r="Y22" s="3057" t="n">
        <v>-0.5790534812218402</v>
      </c>
      <c r="Z22" s="3057" t="n">
        <v>0.10350718361676</v>
      </c>
      <c r="AA22" s="2975" t="n">
        <v>2.665857326169367</v>
      </c>
      <c r="AB22" s="137" t="n">
        <v>-0.2022907538298865</v>
      </c>
      <c r="AC22" s="1031" t="n"/>
      <c r="AD22" s="3108" t="n">
        <v>2.15999194261279</v>
      </c>
      <c r="AE22" s="2975" t="n">
        <v>0.219672043181397</v>
      </c>
      <c r="AF22" s="2975" t="n">
        <v>2.04919067001313</v>
      </c>
      <c r="AG22" s="3057" t="n">
        <v>1.940319899431393</v>
      </c>
      <c r="AH22" s="3057" t="n">
        <v>0.1108012725996597</v>
      </c>
      <c r="AI22" s="2975" t="n">
        <v>2.734812533525762</v>
      </c>
      <c r="AJ22" s="137" t="n">
        <v>-0.2101864694074311</v>
      </c>
      <c r="AK22" s="1031" t="n"/>
      <c r="AL22" s="3108" t="n">
        <v>2.048226487788667</v>
      </c>
      <c r="AM22" s="2975" t="n">
        <v>0</v>
      </c>
      <c r="AN22" s="2975" t="n">
        <v>0</v>
      </c>
      <c r="AO22" s="2975" t="n">
        <v>0</v>
      </c>
      <c r="AP22" s="3057" t="n">
        <v>2.048226487788667</v>
      </c>
      <c r="AQ22" s="3057" t="n">
        <v>2.048226487788667</v>
      </c>
      <c r="AR22" s="2975" t="n">
        <v>2.649920927288997</v>
      </c>
      <c r="AS22" s="3533" t="n">
        <v>-0.2270612806986259</v>
      </c>
      <c r="AT22" s="3058" t="n"/>
      <c r="AU22" s="3108" t="n"/>
      <c r="AV22" s="2975" t="n"/>
      <c r="AW22" s="2975" t="n"/>
      <c r="AX22" s="3057" t="n"/>
      <c r="AY22" s="3057" t="n"/>
      <c r="AZ22" s="2975" t="n"/>
      <c r="BA22" s="3533" t="n"/>
      <c r="BB22" s="1031" t="n"/>
      <c r="BC22" s="3108" t="n"/>
      <c r="BD22" s="2975" t="n"/>
      <c r="BE22" s="2975" t="n"/>
      <c r="BF22" s="3057" t="n"/>
      <c r="BG22" s="3057" t="n"/>
      <c r="BH22" s="2975" t="n"/>
      <c r="BI22" s="3533" t="n"/>
      <c r="BJ22" s="1031" t="n"/>
      <c r="BK22" s="3108" t="n"/>
      <c r="BL22" s="2975" t="n"/>
      <c r="BM22" s="2975" t="n"/>
      <c r="BN22" s="2975" t="n"/>
      <c r="BO22" s="3057" t="n"/>
      <c r="BP22" s="3057" t="n"/>
      <c r="BQ22" s="2975" t="n"/>
      <c r="BR22" s="3533" t="n"/>
      <c r="BS22" s="1031" t="n"/>
      <c r="BT22" s="3108" t="n"/>
      <c r="BU22" s="2975" t="n"/>
      <c r="BV22" s="2975" t="n"/>
      <c r="BW22" s="3057" t="n"/>
      <c r="BX22" s="3057" t="n"/>
      <c r="BY22" s="2975" t="n"/>
      <c r="BZ22" s="3533" t="n"/>
      <c r="CA22" s="1031" t="n"/>
      <c r="CB22" s="3108" t="n"/>
      <c r="CC22" s="2975" t="n"/>
      <c r="CD22" s="2975" t="n"/>
      <c r="CE22" s="3057" t="n"/>
      <c r="CF22" s="3057" t="n"/>
      <c r="CG22" s="2975" t="n"/>
      <c r="CH22" s="3533" t="n"/>
      <c r="CI22" s="1031" t="n"/>
      <c r="CJ22" s="3108" t="n"/>
      <c r="CK22" s="2975" t="n"/>
      <c r="CL22" s="2975" t="n"/>
      <c r="CM22" s="3057" t="n"/>
      <c r="CN22" s="3057" t="n"/>
      <c r="CO22" s="2975" t="n"/>
      <c r="CP22" s="3533" t="n"/>
      <c r="CQ22" s="37" t="n"/>
      <c r="CR22" s="3245" t="n">
        <v>12.72304498422058</v>
      </c>
      <c r="CS22" s="2891" t="n">
        <v>11.39519435747378</v>
      </c>
      <c r="CT22" s="2975" t="n"/>
      <c r="CU22" s="2975" t="n">
        <v>1.327850626746798</v>
      </c>
      <c r="CV22" s="2975" t="n"/>
      <c r="CW22" s="2975" t="n">
        <v>13.559793226164</v>
      </c>
      <c r="CX22" s="2975">
        <f>IFERROR(CR22/CW22-1, "-")</f>
        <v/>
      </c>
      <c r="CY22" s="3059" t="n"/>
      <c r="CZ22" s="2975" t="n"/>
      <c r="DA22" s="2975" t="n"/>
      <c r="DB22" s="2975" t="n"/>
      <c r="DC22" s="2975" t="n"/>
      <c r="DD22" s="2975" t="n">
        <v>34.06577897910959</v>
      </c>
      <c r="DE22" s="37">
        <f>+CZ22/DD22-1</f>
        <v/>
      </c>
      <c r="DF22" s="37" t="n"/>
      <c r="DG22" s="37" t="n"/>
      <c r="DH22" s="37" t="n"/>
      <c r="DI22" s="932" t="n"/>
      <c r="DJ22" s="3508">
        <f>SUM(D22,J22,P22,V22,AD22,AL22,AU22,BC22,BK22,BT22,CB22,CJ22)-CR22</f>
        <v/>
      </c>
      <c r="DK22" s="3508">
        <f>SUM(E22,K22,Q22,W22,AE22,AM22,AV22,BD22,BL22,BU22,CC22,CK22)-CS22</f>
        <v/>
      </c>
      <c r="DL22" s="3508">
        <f>SUM(G22,M22,S22,AA22,AI22,AR22,AZ22,BH22,BQ22,BY22,CG22,CO22)-CW22</f>
        <v/>
      </c>
      <c r="DM22" s="3508">
        <f>SUM(D22,J22,P22,V22,AD22,AL22,AU22,BC22,,BN22,BV22,CD22,CL22)-CT22</f>
        <v/>
      </c>
      <c r="DX22" s="2878">
        <f>(CS22-CZ22)*10^6</f>
        <v/>
      </c>
      <c r="DY22" s="2878">
        <f>(CT22-DC22)*10^6</f>
        <v/>
      </c>
      <c r="DZ22" s="2878">
        <f>(CW22-DD22)*10^6</f>
        <v/>
      </c>
    </row>
    <row customHeight="1" ht="13" r="23" s="3">
      <c r="B23" s="1422" t="inlineStr">
        <is>
          <t xml:space="preserve">      vers SBIN</t>
        </is>
      </c>
      <c r="C23" s="2486" t="inlineStr">
        <is>
          <t>TRAF17</t>
        </is>
      </c>
      <c r="D23" s="3057" t="n">
        <v>0.600223860217232</v>
      </c>
      <c r="E23" s="2975" t="n">
        <v>0.182326793025616</v>
      </c>
      <c r="F23" s="3057" t="n">
        <v>0.417897067191616</v>
      </c>
      <c r="G23" s="2975" t="n">
        <v>0.08638979904810951</v>
      </c>
      <c r="H23" s="137" t="n">
        <v>5.947855728695168</v>
      </c>
      <c r="I23" s="15" t="n"/>
      <c r="J23" s="3057" t="n">
        <v>0.602071595069093</v>
      </c>
      <c r="K23" s="2975" t="n">
        <v>0.172944651075178</v>
      </c>
      <c r="L23" s="3057" t="n">
        <v>0.429126943993915</v>
      </c>
      <c r="M23" s="2975" t="n">
        <v>0.09673931367725984</v>
      </c>
      <c r="N23" s="137" t="n">
        <v>5.223649643388154</v>
      </c>
      <c r="O23" s="37" t="n"/>
      <c r="P23" s="3057" t="n">
        <v>0.664376928077</v>
      </c>
      <c r="Q23" s="2975" t="n">
        <v>0.194279257996605</v>
      </c>
      <c r="R23" s="3057" t="n">
        <v>0.470097670080395</v>
      </c>
      <c r="S23" s="2975" t="n">
        <v>0.114634458615495</v>
      </c>
      <c r="T23" s="137" t="n">
        <v>4.795612733736913</v>
      </c>
      <c r="U23" s="1031" t="n"/>
      <c r="V23" s="3057" t="n">
        <v>0.634647790421514</v>
      </c>
      <c r="W23" s="2975" t="n">
        <v>0.175503939931074</v>
      </c>
      <c r="X23" s="2975" t="n">
        <v>0.6225498540254349</v>
      </c>
      <c r="Y23" s="3057" t="n">
        <v>0.45914385049044</v>
      </c>
      <c r="Z23" s="3057" t="n">
        <v>0.01209793639607903</v>
      </c>
      <c r="AA23" s="2975" t="n">
        <v>0.1210612247773982</v>
      </c>
      <c r="AB23" s="137" t="n">
        <v>4.242370474844238</v>
      </c>
      <c r="AC23" s="1031" t="n"/>
      <c r="AD23" s="3057" t="n">
        <v>0.687560896912681</v>
      </c>
      <c r="AE23" s="2975" t="n">
        <v>0.0138970618149665</v>
      </c>
      <c r="AF23" s="2975" t="n">
        <v>0.628857122927609</v>
      </c>
      <c r="AG23" s="3057" t="n">
        <v>0.6736638350977144</v>
      </c>
      <c r="AH23" s="3057" t="n">
        <v>0.05870377398507198</v>
      </c>
      <c r="AI23" s="2975" t="n">
        <v>0.1447622208940643</v>
      </c>
      <c r="AJ23" s="137" t="n">
        <v>3.749587928854945</v>
      </c>
      <c r="AK23" s="1031" t="n"/>
      <c r="AL23" s="3057" t="n">
        <v>0.7988272143053334</v>
      </c>
      <c r="AM23" s="2975" t="n">
        <v>0</v>
      </c>
      <c r="AN23" s="2975" t="n">
        <v>0</v>
      </c>
      <c r="AO23" s="2975" t="n">
        <v>0</v>
      </c>
      <c r="AP23" s="3057" t="n">
        <v>0.7988272143053334</v>
      </c>
      <c r="AQ23" s="3057" t="n">
        <v>0.7988272143053334</v>
      </c>
      <c r="AR23" s="2975" t="n">
        <v>0.153323452761173</v>
      </c>
      <c r="AS23" s="137" t="n">
        <v>4.210078431703732</v>
      </c>
      <c r="AT23" s="3058" t="n"/>
      <c r="AU23" s="3057" t="n"/>
      <c r="AV23" s="2975" t="n"/>
      <c r="AW23" s="2975" t="n"/>
      <c r="AX23" s="3057" t="n"/>
      <c r="AY23" s="3057" t="n"/>
      <c r="AZ23" s="2975" t="n"/>
      <c r="BA23" s="137" t="n"/>
      <c r="BB23" s="1031" t="n"/>
      <c r="BC23" s="3057" t="n"/>
      <c r="BD23" s="2975" t="n"/>
      <c r="BE23" s="2975" t="n"/>
      <c r="BF23" s="3057" t="n"/>
      <c r="BG23" s="3057" t="n"/>
      <c r="BH23" s="2975" t="n"/>
      <c r="BI23" s="137" t="n"/>
      <c r="BJ23" s="1031" t="n"/>
      <c r="BK23" s="3057" t="n"/>
      <c r="BL23" s="2975" t="n"/>
      <c r="BM23" s="2975" t="n"/>
      <c r="BN23" s="2975" t="n"/>
      <c r="BO23" s="3057" t="n"/>
      <c r="BP23" s="3057" t="n"/>
      <c r="BQ23" s="2975" t="n"/>
      <c r="BR23" s="137" t="n"/>
      <c r="BS23" s="1031" t="n"/>
      <c r="BT23" s="3057" t="n"/>
      <c r="BU23" s="2975" t="n"/>
      <c r="BV23" s="2975" t="n"/>
      <c r="BW23" s="3057" t="n"/>
      <c r="BX23" s="3057" t="n"/>
      <c r="BY23" s="2975" t="n"/>
      <c r="BZ23" s="137" t="n"/>
      <c r="CA23" s="1031" t="n"/>
      <c r="CB23" s="3057" t="n"/>
      <c r="CC23" s="2975" t="n"/>
      <c r="CD23" s="2975" t="n"/>
      <c r="CE23" s="3057" t="n"/>
      <c r="CF23" s="3057" t="n"/>
      <c r="CG23" s="2975" t="n"/>
      <c r="CH23" s="137" t="n"/>
      <c r="CI23" s="1031" t="n"/>
      <c r="CJ23" s="3057" t="n"/>
      <c r="CK23" s="2975" t="n"/>
      <c r="CL23" s="2975" t="n"/>
      <c r="CM23" s="3057" t="n"/>
      <c r="CN23" s="3057" t="n"/>
      <c r="CO23" s="2975" t="n"/>
      <c r="CP23" s="137" t="n"/>
      <c r="CQ23" s="37" t="n"/>
      <c r="CR23" s="3245" t="n">
        <v>3.987708285002853</v>
      </c>
      <c r="CS23" s="2891" t="n">
        <v>0.7389517038434397</v>
      </c>
      <c r="CT23" s="2975" t="n"/>
      <c r="CU23" s="2975" t="n">
        <v>3.248756581159413</v>
      </c>
      <c r="CV23" s="2975" t="n"/>
      <c r="CW23" s="2975" t="n">
        <v>0.5635870170123268</v>
      </c>
      <c r="CX23" s="2975">
        <f>IFERROR(CR23/CW23-1, "-")</f>
        <v/>
      </c>
      <c r="CY23" s="3059" t="n"/>
      <c r="CZ23" s="2975" t="n"/>
      <c r="DA23" s="2975" t="n"/>
      <c r="DB23" s="2975" t="n"/>
      <c r="DC23" s="2975" t="n"/>
      <c r="DD23" s="2975" t="n"/>
      <c r="DE23" s="37" t="n"/>
      <c r="DF23" s="37" t="n"/>
      <c r="DG23" s="37" t="n"/>
      <c r="DH23" s="37" t="n"/>
      <c r="DI23" s="932" t="n"/>
      <c r="DJ23" s="3508">
        <f>SUM(D23,J23,P23,V23,AD23,AL23,AU23,BC23,BK23,BT23,CB23,CJ23)-CR23</f>
        <v/>
      </c>
      <c r="DK23" s="3508">
        <f>SUM(E23,K23,Q23,W23,AE23,AM23,AV23,BD23,BL23,BU23,CC23,CK23)-CS23</f>
        <v/>
      </c>
      <c r="DL23" s="3508">
        <f>SUM(G23,M23,S23,AA23,AI23,AR23,AZ23,BH23,BQ23,BY23,CG23,CO23)-CW23</f>
        <v/>
      </c>
      <c r="DM23" s="3508">
        <f>SUM(D23,J23,P23,V23,AD23,AL23,AU23,BC23,,BN23,BV23,CD23,CL23)-CT23</f>
        <v/>
      </c>
      <c r="DX23" s="2878">
        <f>(CS23-CZ23)*10^6</f>
        <v/>
      </c>
      <c r="DY23" s="2878">
        <f>(CT23-DC23)*10^6</f>
        <v/>
      </c>
      <c r="DZ23" s="2878">
        <f>(CW23-DD23)*10^6</f>
        <v/>
      </c>
    </row>
    <row customHeight="1" ht="13" r="24" s="3">
      <c r="B24" s="130" t="inlineStr">
        <is>
          <t xml:space="preserve">      vers BBCOM, LIBERCOM</t>
        </is>
      </c>
      <c r="C24" s="2486" t="inlineStr">
        <is>
          <t>TRAF18</t>
        </is>
      </c>
      <c r="D24" s="2891" t="n">
        <v>0</v>
      </c>
      <c r="E24" s="2975" t="n">
        <v>0</v>
      </c>
      <c r="F24" s="3057" t="n">
        <v>0</v>
      </c>
      <c r="G24" s="2975" t="n">
        <v>0</v>
      </c>
      <c r="H24" s="137" t="n"/>
      <c r="I24" s="15" t="n"/>
      <c r="J24" s="2891" t="n">
        <v>0</v>
      </c>
      <c r="K24" s="2975" t="n">
        <v>0</v>
      </c>
      <c r="L24" s="3057" t="n">
        <v>0</v>
      </c>
      <c r="M24" s="2975" t="n">
        <v>0</v>
      </c>
      <c r="N24" s="137" t="n"/>
      <c r="O24" s="37" t="n"/>
      <c r="P24" s="2891" t="n">
        <v>0</v>
      </c>
      <c r="Q24" s="2975" t="n">
        <v>0</v>
      </c>
      <c r="R24" s="3057" t="n">
        <v>0</v>
      </c>
      <c r="S24" s="2975" t="n">
        <v>0</v>
      </c>
      <c r="T24" s="137" t="n"/>
      <c r="U24" s="1031" t="n"/>
      <c r="V24" s="2891" t="n">
        <v>0</v>
      </c>
      <c r="W24" s="2975" t="n">
        <v>0</v>
      </c>
      <c r="X24" s="2975" t="n">
        <v>0</v>
      </c>
      <c r="Y24" s="3057" t="n">
        <v>0</v>
      </c>
      <c r="Z24" s="3057" t="n">
        <v>0</v>
      </c>
      <c r="AA24" s="2975" t="n">
        <v>0</v>
      </c>
      <c r="AB24" s="137" t="n"/>
      <c r="AC24" s="1031" t="n"/>
      <c r="AD24" s="2891" t="n">
        <v>0</v>
      </c>
      <c r="AE24" s="2975" t="n">
        <v>0</v>
      </c>
      <c r="AF24" s="2975" t="n">
        <v>0</v>
      </c>
      <c r="AG24" s="3057" t="n">
        <v>0</v>
      </c>
      <c r="AH24" s="3057" t="n">
        <v>0</v>
      </c>
      <c r="AI24" s="2975" t="n">
        <v>0</v>
      </c>
      <c r="AJ24" s="137" t="n"/>
      <c r="AK24" s="1031" t="n"/>
      <c r="AL24" s="2891" t="n">
        <v>0</v>
      </c>
      <c r="AM24" s="2975" t="n">
        <v>0</v>
      </c>
      <c r="AN24" s="2975" t="n">
        <v>0</v>
      </c>
      <c r="AO24" s="2975" t="n">
        <v>0</v>
      </c>
      <c r="AP24" s="3057" t="n">
        <v>0</v>
      </c>
      <c r="AQ24" s="3057" t="n">
        <v>0</v>
      </c>
      <c r="AR24" s="2975" t="n">
        <v>0</v>
      </c>
      <c r="AS24" s="137" t="n"/>
      <c r="AT24" s="3058" t="n"/>
      <c r="AU24" s="2891" t="n"/>
      <c r="AV24" s="2975" t="n"/>
      <c r="AW24" s="2975" t="n"/>
      <c r="AX24" s="3057" t="n"/>
      <c r="AY24" s="3057" t="n"/>
      <c r="AZ24" s="2975" t="n"/>
      <c r="BA24" s="137" t="n"/>
      <c r="BB24" s="1031" t="n"/>
      <c r="BC24" s="2891" t="n"/>
      <c r="BD24" s="2975" t="n"/>
      <c r="BE24" s="2975" t="n"/>
      <c r="BF24" s="3057" t="n"/>
      <c r="BG24" s="3057" t="n"/>
      <c r="BH24" s="2975" t="n"/>
      <c r="BI24" s="137" t="n"/>
      <c r="BJ24" s="1031" t="n"/>
      <c r="BK24" s="2891" t="n"/>
      <c r="BL24" s="2975" t="n"/>
      <c r="BM24" s="2975" t="n"/>
      <c r="BN24" s="2975" t="n"/>
      <c r="BO24" s="3057" t="n"/>
      <c r="BP24" s="3057" t="n"/>
      <c r="BQ24" s="2975" t="n"/>
      <c r="BR24" s="137" t="n"/>
      <c r="BS24" s="1031" t="n"/>
      <c r="BT24" s="2891" t="n"/>
      <c r="BU24" s="2975" t="n"/>
      <c r="BV24" s="2975" t="n"/>
      <c r="BW24" s="3057" t="n"/>
      <c r="BX24" s="3057" t="n"/>
      <c r="BY24" s="2975" t="n"/>
      <c r="BZ24" s="137" t="n"/>
      <c r="CA24" s="1031" t="n"/>
      <c r="CB24" s="2891" t="n"/>
      <c r="CC24" s="2975" t="n"/>
      <c r="CD24" s="2975" t="n"/>
      <c r="CE24" s="3057" t="n"/>
      <c r="CF24" s="3057" t="n"/>
      <c r="CG24" s="2975" t="n"/>
      <c r="CH24" s="137" t="n"/>
      <c r="CI24" s="1031" t="n"/>
      <c r="CJ24" s="2891" t="n"/>
      <c r="CK24" s="2975" t="n"/>
      <c r="CL24" s="2975" t="n"/>
      <c r="CM24" s="3057" t="n"/>
      <c r="CN24" s="3057" t="n"/>
      <c r="CO24" s="2975" t="n"/>
      <c r="CP24" s="137" t="n"/>
      <c r="CQ24" s="37" t="n"/>
      <c r="CR24" s="3245" t="n">
        <v>0</v>
      </c>
      <c r="CS24" s="2891" t="n">
        <v>0</v>
      </c>
      <c r="CT24" s="2975" t="n"/>
      <c r="CU24" s="2975" t="n">
        <v>0</v>
      </c>
      <c r="CV24" s="2975" t="n"/>
      <c r="CW24" s="2975" t="n">
        <v>0</v>
      </c>
      <c r="CX24" s="2975">
        <f>IFERROR(CR24/CW24-1, "-")</f>
        <v/>
      </c>
      <c r="CY24" s="3059" t="n"/>
      <c r="CZ24" s="2975" t="n"/>
      <c r="DA24" s="2975" t="n"/>
      <c r="DB24" s="2975" t="n"/>
      <c r="DC24" s="2975" t="n"/>
      <c r="DD24" s="2975" t="n">
        <v>0</v>
      </c>
      <c r="DE24" s="37" t="n"/>
      <c r="DF24" s="37" t="n"/>
      <c r="DG24" s="37" t="n"/>
      <c r="DH24" s="37" t="n"/>
      <c r="DI24" s="932" t="n"/>
      <c r="DJ24" s="3508">
        <f>SUM(D24,J24,P24,V24,AD24,AL24,AU24,BC24,BK24,BT24,CB24,CJ24)-CR24</f>
        <v/>
      </c>
      <c r="DK24" s="3508">
        <f>SUM(E24,K24,Q24,W24,AE24,AM24,AV24,BD24,BL24,BU24,CC24,CK24)-CS24</f>
        <v/>
      </c>
      <c r="DL24" s="3508">
        <f>SUM(G24,M24,S24,AA24,AI24,AR24,AZ24,BH24,BQ24,BY24,CG24,CO24)-CW24</f>
        <v/>
      </c>
      <c r="DM24" s="3508">
        <f>SUM(D24,J24,P24,V24,AD24,AL24,AU24,BC24,,BN24,BV24,CD24,CL24)-CT24</f>
        <v/>
      </c>
      <c r="DX24" s="2878">
        <f>(CS24-CZ24)*10^6</f>
        <v/>
      </c>
      <c r="DY24" s="2878">
        <f>(CT24-DC24)*10^6</f>
        <v/>
      </c>
      <c r="DZ24" s="2878">
        <f>(CW24-DD24)*10^6</f>
        <v/>
      </c>
    </row>
    <row customHeight="1" ht="13" r="25" s="3">
      <c r="B25" s="130" t="inlineStr">
        <is>
          <t xml:space="preserve">      Outbound roaming</t>
        </is>
      </c>
      <c r="C25" s="2486" t="inlineStr">
        <is>
          <t>TRAF19</t>
        </is>
      </c>
      <c r="D25" s="2891" t="n">
        <v>0</v>
      </c>
      <c r="E25" s="2975" t="n">
        <v>0.044495616298342</v>
      </c>
      <c r="F25" s="3057" t="n">
        <v>-0.044495616298342</v>
      </c>
      <c r="G25" s="2975" t="n">
        <v>0</v>
      </c>
      <c r="H25" s="137" t="n"/>
      <c r="I25" s="15" t="n"/>
      <c r="J25" s="2891" t="n">
        <v>0</v>
      </c>
      <c r="K25" s="2975" t="n">
        <v>0.0403050468093799</v>
      </c>
      <c r="L25" s="3057" t="n">
        <v>-0.0403050468093799</v>
      </c>
      <c r="M25" s="2975" t="n">
        <v>0</v>
      </c>
      <c r="N25" s="137" t="n"/>
      <c r="O25" s="37" t="n"/>
      <c r="P25" s="2891" t="n">
        <v>0</v>
      </c>
      <c r="Q25" s="2975" t="n">
        <v>0.044751273065285</v>
      </c>
      <c r="R25" s="3057" t="n">
        <v>-0.044751273065285</v>
      </c>
      <c r="S25" s="2975" t="n">
        <v>0</v>
      </c>
      <c r="T25" s="137" t="n"/>
      <c r="U25" s="1031" t="n"/>
      <c r="V25" s="2891" t="n">
        <v>0</v>
      </c>
      <c r="W25" s="2975" t="n">
        <v>0.0434416972393991</v>
      </c>
      <c r="X25" s="2975" t="n">
        <v>0.0880900138187569</v>
      </c>
      <c r="Y25" s="3057" t="n">
        <v>-0.0434416972393991</v>
      </c>
      <c r="Z25" s="3057" t="n">
        <v>-0.0880900138187569</v>
      </c>
      <c r="AA25" s="2975" t="n">
        <v>0</v>
      </c>
      <c r="AB25" s="137" t="n"/>
      <c r="AC25" s="1031" t="n"/>
      <c r="AD25" s="2891" t="n">
        <v>0</v>
      </c>
      <c r="AE25" s="2975" t="n">
        <v>0.0450601916586744</v>
      </c>
      <c r="AF25" s="2975" t="n">
        <v>0.0914142708176886</v>
      </c>
      <c r="AG25" s="3057" t="n">
        <v>-0.0450601916586744</v>
      </c>
      <c r="AH25" s="3057" t="n">
        <v>-0.0914142708176886</v>
      </c>
      <c r="AI25" s="2975" t="n">
        <v>0</v>
      </c>
      <c r="AJ25" s="137" t="n"/>
      <c r="AK25" s="1031" t="n"/>
      <c r="AL25" s="2891" t="n">
        <v>0</v>
      </c>
      <c r="AM25" s="2975" t="n">
        <v>0</v>
      </c>
      <c r="AN25" s="2975" t="n">
        <v>0</v>
      </c>
      <c r="AO25" s="2975" t="n">
        <v>0</v>
      </c>
      <c r="AP25" s="3057" t="n">
        <v>0</v>
      </c>
      <c r="AQ25" s="3057" t="n">
        <v>0</v>
      </c>
      <c r="AR25" s="2975" t="n">
        <v>0</v>
      </c>
      <c r="AS25" s="137" t="n"/>
      <c r="AT25" s="3058" t="n"/>
      <c r="AU25" s="2891" t="n"/>
      <c r="AV25" s="2975" t="n"/>
      <c r="AW25" s="2975" t="n"/>
      <c r="AX25" s="3057" t="n"/>
      <c r="AY25" s="3057" t="n"/>
      <c r="AZ25" s="2975" t="n"/>
      <c r="BA25" s="137" t="n"/>
      <c r="BB25" s="1031" t="n"/>
      <c r="BC25" s="2891" t="n"/>
      <c r="BD25" s="2975" t="n"/>
      <c r="BE25" s="2975" t="n"/>
      <c r="BF25" s="3057" t="n"/>
      <c r="BG25" s="3057" t="n"/>
      <c r="BH25" s="2975" t="n"/>
      <c r="BI25" s="137" t="n"/>
      <c r="BJ25" s="1031" t="n"/>
      <c r="BK25" s="2891" t="n"/>
      <c r="BL25" s="2975" t="n"/>
      <c r="BM25" s="2975" t="n"/>
      <c r="BN25" s="2975" t="n"/>
      <c r="BO25" s="3057" t="n"/>
      <c r="BP25" s="3057" t="n"/>
      <c r="BQ25" s="2975" t="n"/>
      <c r="BR25" s="137" t="n"/>
      <c r="BS25" s="1031" t="n"/>
      <c r="BT25" s="2891" t="n"/>
      <c r="BU25" s="2975" t="n"/>
      <c r="BV25" s="2975" t="n"/>
      <c r="BW25" s="3057" t="n"/>
      <c r="BX25" s="3057" t="n"/>
      <c r="BY25" s="2975" t="n"/>
      <c r="BZ25" s="137" t="n"/>
      <c r="CA25" s="1031" t="n"/>
      <c r="CB25" s="2891" t="n"/>
      <c r="CC25" s="2975" t="n"/>
      <c r="CD25" s="2975" t="n"/>
      <c r="CE25" s="3057" t="n"/>
      <c r="CF25" s="3057" t="n"/>
      <c r="CG25" s="2975" t="n"/>
      <c r="CH25" s="137" t="n"/>
      <c r="CI25" s="1031" t="n"/>
      <c r="CJ25" s="2891" t="n"/>
      <c r="CK25" s="2975" t="n"/>
      <c r="CL25" s="2975" t="n"/>
      <c r="CM25" s="3057" t="n"/>
      <c r="CN25" s="3057" t="n"/>
      <c r="CO25" s="2975" t="n"/>
      <c r="CP25" s="137" t="n"/>
      <c r="CQ25" s="37" t="n"/>
      <c r="CR25" s="3245" t="n">
        <v>0</v>
      </c>
      <c r="CS25" s="2975" t="n">
        <v>0.2180538250710804</v>
      </c>
      <c r="CT25" s="2975" t="n"/>
      <c r="CU25" s="2975" t="n">
        <v>-0.2180538250710804</v>
      </c>
      <c r="CV25" s="2975" t="n"/>
      <c r="CW25" s="2975" t="n">
        <v>0</v>
      </c>
      <c r="CX25" s="2975">
        <f>IFERROR(CR25/CW25-1, "-")</f>
        <v/>
      </c>
      <c r="CY25" s="3059" t="n"/>
      <c r="CZ25" s="2975" t="n"/>
      <c r="DA25" s="2975" t="n"/>
      <c r="DB25" s="2975" t="n"/>
      <c r="DC25" s="2975" t="n"/>
      <c r="DD25" s="2975" t="n">
        <v>0</v>
      </c>
      <c r="DE25" s="37" t="n"/>
      <c r="DF25" s="37" t="n"/>
      <c r="DG25" s="37" t="n"/>
      <c r="DH25" s="37" t="n"/>
      <c r="DI25" s="932" t="n"/>
      <c r="DJ25" s="3508">
        <f>SUM(D25,J25,P25,V25,AD25,AL25,AU25,BC25,BK25,BT25,CB25,CJ25)-CR25</f>
        <v/>
      </c>
      <c r="DK25" s="3508">
        <f>SUM(E25,K25,Q25,W25,AE25,AM25,AV25,BD25,BL25,BU25,CC25,CK25)-CS25</f>
        <v/>
      </c>
      <c r="DL25" s="3508">
        <f>SUM(G25,M25,S25,AA25,AI25,AR25,AZ25,BH25,BQ25,BY25,CG25,CO25)-CW25</f>
        <v/>
      </c>
      <c r="DM25" s="3508">
        <f>SUM(D25,J25,P25,V25,AD25,AL25,AU25,BC25,,BN25,BV25,CD25,CL25)-CT25</f>
        <v/>
      </c>
      <c r="DX25" s="2878">
        <f>(CS25-CZ25)*10^6</f>
        <v/>
      </c>
      <c r="DY25" s="2878">
        <f>(CT25-DC25)*10^6</f>
        <v/>
      </c>
      <c r="DZ25" s="2878">
        <f>(CW25-DD25)*10^6</f>
        <v/>
      </c>
    </row>
    <row customFormat="1" customHeight="1" hidden="1" ht="7.5" r="26" s="394">
      <c r="B26" s="396" t="n"/>
      <c r="C26" s="2486" t="inlineStr">
        <is>
          <t>TRAF20</t>
        </is>
      </c>
      <c r="D26" s="3534" t="n"/>
      <c r="E26" s="3294" t="n"/>
      <c r="F26" s="3535" t="n"/>
      <c r="G26" s="3294" t="n"/>
      <c r="H26" s="399" t="n"/>
      <c r="I26" s="397" t="n"/>
      <c r="J26" s="3534" t="n"/>
      <c r="K26" s="3294" t="n"/>
      <c r="L26" s="3535" t="n"/>
      <c r="M26" s="3294" t="n"/>
      <c r="N26" s="399" t="n"/>
      <c r="O26" s="400" t="n"/>
      <c r="P26" s="3534" t="n"/>
      <c r="Q26" s="3294" t="n"/>
      <c r="R26" s="3535" t="n"/>
      <c r="S26" s="3294" t="n"/>
      <c r="T26" s="399" t="n"/>
      <c r="U26" s="1042" t="n"/>
      <c r="V26" s="3534" t="n"/>
      <c r="W26" s="3294" t="n"/>
      <c r="X26" s="3294" t="n"/>
      <c r="Y26" s="3536" t="n"/>
      <c r="Z26" s="3536" t="n"/>
      <c r="AA26" s="3294" t="n"/>
      <c r="AB26" s="399" t="n"/>
      <c r="AC26" s="1042" t="n"/>
      <c r="AD26" s="3534" t="n"/>
      <c r="AE26" s="3294" t="n"/>
      <c r="AF26" s="3294" t="n"/>
      <c r="AG26" s="3536" t="n"/>
      <c r="AH26" s="3536" t="n"/>
      <c r="AI26" s="3294" t="n"/>
      <c r="AJ26" s="399" t="n"/>
      <c r="AK26" s="1042" t="n"/>
      <c r="AL26" s="3534" t="n"/>
      <c r="AM26" s="3294" t="n"/>
      <c r="AN26" s="3294" t="n"/>
      <c r="AO26" s="3294" t="n"/>
      <c r="AP26" s="3536" t="n"/>
      <c r="AQ26" s="3536" t="n"/>
      <c r="AR26" s="3294" t="n"/>
      <c r="AS26" s="399" t="n"/>
      <c r="AT26" s="3537" t="n"/>
      <c r="AU26" s="3534" t="n"/>
      <c r="AV26" s="3294" t="n"/>
      <c r="AW26" s="3294" t="n"/>
      <c r="AX26" s="3536" t="n"/>
      <c r="AY26" s="3536" t="n"/>
      <c r="AZ26" s="3294" t="n"/>
      <c r="BA26" s="399" t="n"/>
      <c r="BB26" s="1042" t="n"/>
      <c r="BC26" s="3534" t="n"/>
      <c r="BD26" s="3294" t="n"/>
      <c r="BE26" s="3294" t="n"/>
      <c r="BF26" s="3536" t="n"/>
      <c r="BG26" s="3536" t="n"/>
      <c r="BH26" s="3294" t="n"/>
      <c r="BI26" s="399" t="n"/>
      <c r="BJ26" s="1042" t="n"/>
      <c r="BK26" s="3534" t="n"/>
      <c r="BL26" s="3294" t="n"/>
      <c r="BM26" s="3294" t="n"/>
      <c r="BN26" s="3294" t="n"/>
      <c r="BO26" s="3536" t="n"/>
      <c r="BP26" s="3536" t="n"/>
      <c r="BQ26" s="3294" t="n"/>
      <c r="BR26" s="399" t="n"/>
      <c r="BS26" s="1042" t="n"/>
      <c r="BT26" s="3534" t="n"/>
      <c r="BU26" s="3294" t="n"/>
      <c r="BV26" s="3294" t="n"/>
      <c r="BW26" s="3536" t="n"/>
      <c r="BX26" s="3536" t="n"/>
      <c r="BY26" s="3294" t="n"/>
      <c r="BZ26" s="399" t="n"/>
      <c r="CA26" s="1042" t="n"/>
      <c r="CB26" s="3534" t="n"/>
      <c r="CC26" s="3294" t="n"/>
      <c r="CD26" s="3294" t="n"/>
      <c r="CE26" s="3536" t="n"/>
      <c r="CF26" s="3536" t="n"/>
      <c r="CG26" s="3294" t="n"/>
      <c r="CH26" s="399" t="n"/>
      <c r="CI26" s="1042" t="n"/>
      <c r="CJ26" s="3534" t="n"/>
      <c r="CK26" s="3294" t="n"/>
      <c r="CL26" s="3294" t="n"/>
      <c r="CM26" s="3536" t="n"/>
      <c r="CN26" s="3536" t="n"/>
      <c r="CO26" s="3294" t="n"/>
      <c r="CP26" s="399" t="n"/>
      <c r="CQ26" s="400" t="n"/>
      <c r="CR26" s="3296" t="n"/>
      <c r="CS26" s="3294" t="n"/>
      <c r="CT26" s="3294" t="n"/>
      <c r="CU26" s="3294" t="n"/>
      <c r="CV26" s="3294" t="n"/>
      <c r="CW26" s="3294" t="n"/>
      <c r="CX26" s="3294">
        <f>IFERROR(CR26/CW26-1, "-")</f>
        <v/>
      </c>
      <c r="CY26" s="3538" t="n"/>
      <c r="CZ26" s="3294" t="n"/>
      <c r="DA26" s="3294" t="n"/>
      <c r="DB26" s="3294" t="n"/>
      <c r="DC26" s="3294" t="n"/>
      <c r="DD26" s="3294" t="n"/>
      <c r="DE26" s="400" t="n"/>
      <c r="DF26" s="400" t="n"/>
      <c r="DG26" s="400" t="n"/>
      <c r="DH26" s="400" t="n"/>
      <c r="DI26" s="636" t="n"/>
      <c r="DJ26" s="3508">
        <f>SUM(D26,J26,P26,V26,AD26,AL26,AU26,BC26,BK26,BT26,CB26,CJ26)-CR26</f>
        <v/>
      </c>
      <c r="DK26" s="3508">
        <f>SUM(E26,K26,Q26,W26,AE26,AM26,AV26,BD26,BL26,BU26,CC26,CK26)-CS26</f>
        <v/>
      </c>
      <c r="DL26" s="3508">
        <f>SUM(G26,M26,S26,AA26,AI26,AR26,AZ26,BH26,BQ26,BY26,CG26,CO26)-CW26</f>
        <v/>
      </c>
      <c r="DM26" s="3508">
        <f>SUM(D26,J26,P26,V26,AD26,AL26,AU26,BC26,,BN26,BV26,CD26,CL26)-CT26</f>
        <v/>
      </c>
      <c r="DX26" s="2878">
        <f>(CS26-CZ26)*10^6</f>
        <v/>
      </c>
      <c r="DY26" s="2878">
        <f>(CT26-DC26)*10^6</f>
        <v/>
      </c>
      <c r="DZ26" s="2878">
        <f>(CW26-DD26)*10^6</f>
        <v/>
      </c>
    </row>
    <row customFormat="1" customHeight="1" hidden="1" ht="13" r="27" s="376">
      <c r="B27" s="395" t="inlineStr">
        <is>
          <t>Consumer Postpaid</t>
        </is>
      </c>
      <c r="C27" s="2486" t="inlineStr">
        <is>
          <t>TRAF21</t>
        </is>
      </c>
      <c r="D27" s="3539" t="n"/>
      <c r="E27" s="3540" t="n"/>
      <c r="F27" s="3541" t="n"/>
      <c r="G27" s="3540" t="n"/>
      <c r="H27" s="392" t="n"/>
      <c r="I27" s="372" t="n"/>
      <c r="J27" s="3539" t="n"/>
      <c r="K27" s="3540" t="n"/>
      <c r="L27" s="3541" t="n"/>
      <c r="M27" s="3540" t="n"/>
      <c r="N27" s="392" t="n"/>
      <c r="O27" s="393" t="n"/>
      <c r="P27" s="3539" t="n"/>
      <c r="Q27" s="3540" t="n"/>
      <c r="R27" s="3541" t="n"/>
      <c r="S27" s="3540" t="n"/>
      <c r="T27" s="392" t="n"/>
      <c r="U27" s="1076" t="n"/>
      <c r="V27" s="3539" t="n"/>
      <c r="W27" s="3539" t="n"/>
      <c r="X27" s="3539" t="n"/>
      <c r="Y27" s="3539" t="n"/>
      <c r="Z27" s="3539" t="n"/>
      <c r="AA27" s="3540" t="n"/>
      <c r="AB27" s="392" t="n"/>
      <c r="AC27" s="1076" t="n"/>
      <c r="AD27" s="3539" t="n"/>
      <c r="AE27" s="3539" t="n"/>
      <c r="AF27" s="3539" t="n"/>
      <c r="AG27" s="3539" t="n"/>
      <c r="AH27" s="3539" t="n"/>
      <c r="AI27" s="3540" t="n"/>
      <c r="AJ27" s="392" t="n"/>
      <c r="AK27" s="1076" t="n"/>
      <c r="AL27" s="3539" t="n"/>
      <c r="AM27" s="3539" t="n"/>
      <c r="AN27" s="3539" t="n"/>
      <c r="AO27" s="3539" t="n"/>
      <c r="AP27" s="3539" t="n"/>
      <c r="AQ27" s="3539" t="n"/>
      <c r="AR27" s="3540" t="n"/>
      <c r="AS27" s="392" t="n"/>
      <c r="AT27" s="3542" t="n"/>
      <c r="AU27" s="3539" t="n"/>
      <c r="AV27" s="3539" t="n"/>
      <c r="AW27" s="3539" t="n"/>
      <c r="AX27" s="3539" t="n"/>
      <c r="AY27" s="3539" t="n"/>
      <c r="AZ27" s="3540" t="n"/>
      <c r="BA27" s="392" t="n"/>
      <c r="BB27" s="1076" t="n"/>
      <c r="BC27" s="3539" t="n"/>
      <c r="BD27" s="3539" t="n"/>
      <c r="BE27" s="3539" t="n"/>
      <c r="BF27" s="3539" t="n"/>
      <c r="BG27" s="3539" t="n"/>
      <c r="BH27" s="3540" t="n"/>
      <c r="BI27" s="392" t="n"/>
      <c r="BJ27" s="1076" t="n"/>
      <c r="BK27" s="3539" t="n"/>
      <c r="BL27" s="3539" t="n"/>
      <c r="BM27" s="3539" t="n"/>
      <c r="BN27" s="3539" t="n"/>
      <c r="BO27" s="3539" t="n"/>
      <c r="BP27" s="3539" t="n"/>
      <c r="BQ27" s="3540" t="n"/>
      <c r="BR27" s="392" t="n"/>
      <c r="BS27" s="1076" t="n"/>
      <c r="BT27" s="3539" t="n"/>
      <c r="BU27" s="3539" t="n"/>
      <c r="BV27" s="3539" t="n"/>
      <c r="BW27" s="3539" t="n"/>
      <c r="BX27" s="3539" t="n"/>
      <c r="BY27" s="3540" t="n"/>
      <c r="BZ27" s="392" t="n"/>
      <c r="CA27" s="1076" t="n"/>
      <c r="CB27" s="3539" t="n"/>
      <c r="CC27" s="3539" t="n"/>
      <c r="CD27" s="3539" t="n"/>
      <c r="CE27" s="3539" t="n"/>
      <c r="CF27" s="3539" t="n"/>
      <c r="CG27" s="3540" t="n"/>
      <c r="CH27" s="392" t="n"/>
      <c r="CI27" s="1076" t="n"/>
      <c r="CJ27" s="3539" t="n"/>
      <c r="CK27" s="3539" t="n"/>
      <c r="CL27" s="3539" t="n"/>
      <c r="CM27" s="3539" t="n"/>
      <c r="CN27" s="3539" t="n"/>
      <c r="CO27" s="3540" t="n"/>
      <c r="CP27" s="392" t="n"/>
      <c r="CQ27" s="393" t="n"/>
      <c r="CR27" s="3543" t="n"/>
      <c r="CS27" s="3539" t="n"/>
      <c r="CT27" s="3539" t="n"/>
      <c r="CU27" s="3539">
        <f>CR27-CS27</f>
        <v/>
      </c>
      <c r="CV27" s="3539">
        <f>CR27-CT27</f>
        <v/>
      </c>
      <c r="CW27" s="3539" t="n"/>
      <c r="CX27" s="3539">
        <f>IFERROR(CR27/CW27-1, "-")</f>
        <v/>
      </c>
      <c r="CY27" s="3544" t="n"/>
      <c r="CZ27" s="3539" t="n"/>
      <c r="DA27" s="3539" t="n"/>
      <c r="DB27" s="3539" t="n"/>
      <c r="DC27" s="3539" t="n"/>
      <c r="DD27" s="3540" t="n"/>
      <c r="DE27" s="393">
        <f>+CZ27/DD27-1</f>
        <v/>
      </c>
      <c r="DF27" s="393">
        <f>+DA27/DD27-1</f>
        <v/>
      </c>
      <c r="DG27" s="393">
        <f>+DB27/DD27-1</f>
        <v/>
      </c>
      <c r="DH27" s="393">
        <f>+DC27/DD27-1</f>
        <v/>
      </c>
      <c r="DI27" s="936" t="n"/>
      <c r="DJ27" s="3508">
        <f>SUM(D27,J27,P27,V27,AD27,AL27,AU27,BC27,BK27,BT27,CB27,CJ27)-CR27</f>
        <v/>
      </c>
      <c r="DK27" s="3508">
        <f>SUM(E27,K27,Q27,W27,AE27,AM27,AV27,BD27,BL27,BU27,CC27,CK27)-CS27</f>
        <v/>
      </c>
      <c r="DL27" s="3508">
        <f>SUM(G27,M27,S27,AA27,AI27,AR27,AZ27,BH27,BQ27,BY27,CG27,CO27)-CW27</f>
        <v/>
      </c>
      <c r="DM27" s="3508">
        <f>SUM(D27,J27,P27,V27,AD27,AL27,AU27,BC27,,BN27,BV27,CD27,CL27)-CT27</f>
        <v/>
      </c>
      <c r="DX27" s="2878">
        <f>(CS27-CZ27)*10^6</f>
        <v/>
      </c>
      <c r="DY27" s="2878">
        <f>(CT27-DC27)*10^6</f>
        <v/>
      </c>
      <c r="DZ27" s="2878">
        <f>(CW27-DD27)*10^6</f>
        <v/>
      </c>
    </row>
    <row customFormat="1" customHeight="1" hidden="1" ht="13" r="28" s="394">
      <c r="B28" s="396" t="inlineStr">
        <is>
          <t xml:space="preserve">     vers le fixe</t>
        </is>
      </c>
      <c r="C28" s="2486" t="inlineStr">
        <is>
          <t>TRAF22</t>
        </is>
      </c>
      <c r="D28" s="3545" t="n"/>
      <c r="E28" s="3294" t="n"/>
      <c r="F28" s="3535" t="n"/>
      <c r="G28" s="3294" t="n"/>
      <c r="H28" s="399" t="n"/>
      <c r="I28" s="397" t="n"/>
      <c r="J28" s="3545" t="n"/>
      <c r="K28" s="3294" t="n"/>
      <c r="L28" s="3535" t="n"/>
      <c r="M28" s="3294" t="n"/>
      <c r="N28" s="399" t="n"/>
      <c r="O28" s="400" t="n"/>
      <c r="P28" s="3545" t="n"/>
      <c r="Q28" s="3294" t="n"/>
      <c r="R28" s="3535" t="n"/>
      <c r="S28" s="3294" t="n"/>
      <c r="T28" s="399" t="n"/>
      <c r="U28" s="1042" t="n"/>
      <c r="V28" s="3545" t="n"/>
      <c r="W28" s="3294" t="n"/>
      <c r="X28" s="3294" t="n"/>
      <c r="Y28" s="3536" t="n"/>
      <c r="Z28" s="3536" t="n"/>
      <c r="AA28" s="3294" t="n"/>
      <c r="AB28" s="399" t="n"/>
      <c r="AC28" s="1042" t="n"/>
      <c r="AD28" s="3545" t="n"/>
      <c r="AE28" s="3294" t="n"/>
      <c r="AF28" s="3294" t="n"/>
      <c r="AG28" s="3536" t="n"/>
      <c r="AH28" s="3536" t="n"/>
      <c r="AI28" s="3294" t="n"/>
      <c r="AJ28" s="399" t="n"/>
      <c r="AK28" s="1042" t="n"/>
      <c r="AL28" s="3545" t="n"/>
      <c r="AM28" s="3294" t="n"/>
      <c r="AN28" s="3294" t="n"/>
      <c r="AO28" s="3294" t="n"/>
      <c r="AP28" s="3536" t="n"/>
      <c r="AQ28" s="3536" t="n"/>
      <c r="AR28" s="3294" t="n"/>
      <c r="AS28" s="399" t="n"/>
      <c r="AT28" s="3537" t="n"/>
      <c r="AU28" s="3545" t="n"/>
      <c r="AV28" s="3294" t="n"/>
      <c r="AW28" s="3294" t="n"/>
      <c r="AX28" s="3536" t="n"/>
      <c r="AY28" s="3536" t="n"/>
      <c r="AZ28" s="3294" t="n"/>
      <c r="BA28" s="399" t="n"/>
      <c r="BB28" s="1042" t="n"/>
      <c r="BC28" s="3545" t="n"/>
      <c r="BD28" s="3294" t="n"/>
      <c r="BE28" s="3294" t="n"/>
      <c r="BF28" s="3536" t="n"/>
      <c r="BG28" s="3536" t="n"/>
      <c r="BH28" s="3294" t="n"/>
      <c r="BI28" s="399" t="n"/>
      <c r="BJ28" s="1042" t="n"/>
      <c r="BK28" s="3545" t="n"/>
      <c r="BL28" s="3294" t="n"/>
      <c r="BM28" s="3294" t="n"/>
      <c r="BN28" s="3294" t="n"/>
      <c r="BO28" s="3536" t="n"/>
      <c r="BP28" s="3536" t="n"/>
      <c r="BQ28" s="3294" t="n"/>
      <c r="BR28" s="399" t="n"/>
      <c r="BS28" s="1042" t="n"/>
      <c r="BT28" s="3545" t="n"/>
      <c r="BU28" s="3294" t="n"/>
      <c r="BV28" s="3294" t="n"/>
      <c r="BW28" s="3536" t="n"/>
      <c r="BX28" s="3536" t="n"/>
      <c r="BY28" s="3294" t="n"/>
      <c r="BZ28" s="399" t="n"/>
      <c r="CA28" s="1042" t="n"/>
      <c r="CB28" s="3545" t="n"/>
      <c r="CC28" s="3294" t="n"/>
      <c r="CD28" s="3294" t="n"/>
      <c r="CE28" s="3536" t="n"/>
      <c r="CF28" s="3536" t="n"/>
      <c r="CG28" s="3294" t="n"/>
      <c r="CH28" s="399" t="n"/>
      <c r="CI28" s="1042" t="n"/>
      <c r="CJ28" s="3545" t="n"/>
      <c r="CK28" s="3294" t="n"/>
      <c r="CL28" s="3294" t="n"/>
      <c r="CM28" s="3536" t="n"/>
      <c r="CN28" s="3536" t="n"/>
      <c r="CO28" s="3294" t="n"/>
      <c r="CP28" s="399" t="n"/>
      <c r="CQ28" s="400" t="n"/>
      <c r="CR28" s="3296" t="n"/>
      <c r="CS28" s="3294" t="n"/>
      <c r="CT28" s="3294" t="n"/>
      <c r="CU28" s="3294">
        <f>CR28-CS28</f>
        <v/>
      </c>
      <c r="CV28" s="3294">
        <f>CR28-CT28</f>
        <v/>
      </c>
      <c r="CW28" s="3294" t="n"/>
      <c r="CX28" s="3294">
        <f>IFERROR(CR28/CW28-1, "-")</f>
        <v/>
      </c>
      <c r="CY28" s="3538" t="n"/>
      <c r="CZ28" s="3294" t="n"/>
      <c r="DA28" s="3294" t="n"/>
      <c r="DB28" s="3294" t="n"/>
      <c r="DC28" s="3294" t="n"/>
      <c r="DD28" s="3294" t="n"/>
      <c r="DE28" s="400">
        <f>+CZ28/DD28-1</f>
        <v/>
      </c>
      <c r="DF28" s="400">
        <f>+DA28/DD28-1</f>
        <v/>
      </c>
      <c r="DG28" s="400">
        <f>+DB28/DD28-1</f>
        <v/>
      </c>
      <c r="DH28" s="400">
        <f>+DC28/DD28-1</f>
        <v/>
      </c>
      <c r="DI28" s="636" t="n"/>
      <c r="DJ28" s="3508">
        <f>SUM(D28,J28,P28,V28,AD28,AL28,AU28,BC28,BK28,BT28,CB28,CJ28)-CR28</f>
        <v/>
      </c>
      <c r="DK28" s="3508">
        <f>SUM(E28,K28,Q28,W28,AE28,AM28,AV28,BD28,BL28,BU28,CC28,CK28)-CS28</f>
        <v/>
      </c>
      <c r="DL28" s="3508">
        <f>SUM(G28,M28,S28,AA28,AI28,AR28,AZ28,BH28,BQ28,BY28,CG28,CO28)-CW28</f>
        <v/>
      </c>
      <c r="DM28" s="3508">
        <f>SUM(D28,J28,P28,V28,AD28,AL28,AU28,BC28,,BN28,BV28,CD28,CL28)-CT28</f>
        <v/>
      </c>
      <c r="DX28" s="2878">
        <f>(CS28-CZ28)*10^6</f>
        <v/>
      </c>
      <c r="DY28" s="2878">
        <f>(CT28-DC28)*10^6</f>
        <v/>
      </c>
      <c r="DZ28" s="2878">
        <f>(CW28-DD28)*10^6</f>
        <v/>
      </c>
    </row>
    <row customFormat="1" customHeight="1" hidden="1" ht="13" r="29" s="394">
      <c r="B29" s="396" t="inlineStr">
        <is>
          <t xml:space="preserve">     vers l'international</t>
        </is>
      </c>
      <c r="C29" s="2486" t="inlineStr">
        <is>
          <t>TRAF23</t>
        </is>
      </c>
      <c r="D29" s="3545" t="n"/>
      <c r="E29" s="3294" t="n"/>
      <c r="F29" s="3535" t="n"/>
      <c r="G29" s="3294" t="n"/>
      <c r="H29" s="399" t="n"/>
      <c r="I29" s="397" t="n"/>
      <c r="J29" s="3545" t="n"/>
      <c r="K29" s="3294" t="n"/>
      <c r="L29" s="3535" t="n"/>
      <c r="M29" s="3294" t="n"/>
      <c r="N29" s="399" t="n"/>
      <c r="O29" s="400" t="n"/>
      <c r="P29" s="3545" t="n"/>
      <c r="Q29" s="3294" t="n"/>
      <c r="R29" s="3535" t="n"/>
      <c r="S29" s="3294" t="n"/>
      <c r="T29" s="399" t="n"/>
      <c r="U29" s="1042" t="n"/>
      <c r="V29" s="3545" t="n"/>
      <c r="W29" s="3294" t="n"/>
      <c r="X29" s="3294" t="n"/>
      <c r="Y29" s="3536" t="n"/>
      <c r="Z29" s="3536" t="n"/>
      <c r="AA29" s="3294" t="n"/>
      <c r="AB29" s="399" t="n"/>
      <c r="AC29" s="1042" t="n"/>
      <c r="AD29" s="3545" t="n"/>
      <c r="AE29" s="3294" t="n"/>
      <c r="AF29" s="3294" t="n"/>
      <c r="AG29" s="3536" t="n"/>
      <c r="AH29" s="3536" t="n"/>
      <c r="AI29" s="3294" t="n"/>
      <c r="AJ29" s="399" t="n"/>
      <c r="AK29" s="1042" t="n"/>
      <c r="AL29" s="3545" t="n"/>
      <c r="AM29" s="3294" t="n"/>
      <c r="AN29" s="3294" t="n"/>
      <c r="AO29" s="3294" t="n"/>
      <c r="AP29" s="3536" t="n"/>
      <c r="AQ29" s="3536" t="n"/>
      <c r="AR29" s="3294" t="n"/>
      <c r="AS29" s="399" t="n"/>
      <c r="AT29" s="3537" t="n"/>
      <c r="AU29" s="3545" t="n"/>
      <c r="AV29" s="3294" t="n"/>
      <c r="AW29" s="3294" t="n"/>
      <c r="AX29" s="3536" t="n"/>
      <c r="AY29" s="3536" t="n"/>
      <c r="AZ29" s="3294" t="n"/>
      <c r="BA29" s="399" t="n"/>
      <c r="BB29" s="1042" t="n"/>
      <c r="BC29" s="3545" t="n"/>
      <c r="BD29" s="3294" t="n"/>
      <c r="BE29" s="3294" t="n"/>
      <c r="BF29" s="3536" t="n"/>
      <c r="BG29" s="3536" t="n"/>
      <c r="BH29" s="3294" t="n"/>
      <c r="BI29" s="399" t="n"/>
      <c r="BJ29" s="1042" t="n"/>
      <c r="BK29" s="3545" t="n"/>
      <c r="BL29" s="3294" t="n"/>
      <c r="BM29" s="3294" t="n"/>
      <c r="BN29" s="3294" t="n"/>
      <c r="BO29" s="3536" t="n"/>
      <c r="BP29" s="3536" t="n"/>
      <c r="BQ29" s="3294" t="n"/>
      <c r="BR29" s="399" t="n"/>
      <c r="BS29" s="1042" t="n"/>
      <c r="BT29" s="3545" t="n"/>
      <c r="BU29" s="3294" t="n"/>
      <c r="BV29" s="3294" t="n"/>
      <c r="BW29" s="3536" t="n"/>
      <c r="BX29" s="3536" t="n"/>
      <c r="BY29" s="3294" t="n"/>
      <c r="BZ29" s="399" t="n"/>
      <c r="CA29" s="1042" t="n"/>
      <c r="CB29" s="3545" t="n"/>
      <c r="CC29" s="3294" t="n"/>
      <c r="CD29" s="3294" t="n"/>
      <c r="CE29" s="3536" t="n"/>
      <c r="CF29" s="3536" t="n"/>
      <c r="CG29" s="3294" t="n"/>
      <c r="CH29" s="399" t="n"/>
      <c r="CI29" s="1042" t="n"/>
      <c r="CJ29" s="3545" t="n"/>
      <c r="CK29" s="3294" t="n"/>
      <c r="CL29" s="3294" t="n"/>
      <c r="CM29" s="3536" t="n"/>
      <c r="CN29" s="3536" t="n"/>
      <c r="CO29" s="3294" t="n"/>
      <c r="CP29" s="399" t="n"/>
      <c r="CQ29" s="400" t="n"/>
      <c r="CR29" s="3296" t="n"/>
      <c r="CS29" s="3294" t="n"/>
      <c r="CT29" s="3294" t="n"/>
      <c r="CU29" s="3294">
        <f>CR29-CS29</f>
        <v/>
      </c>
      <c r="CV29" s="3294">
        <f>CR29-CT29</f>
        <v/>
      </c>
      <c r="CW29" s="3294" t="n"/>
      <c r="CX29" s="3294">
        <f>IFERROR(CR29/CW29-1, "-")</f>
        <v/>
      </c>
      <c r="CY29" s="3538" t="n"/>
      <c r="CZ29" s="3294" t="n"/>
      <c r="DA29" s="3294" t="n"/>
      <c r="DB29" s="3294" t="n"/>
      <c r="DC29" s="3294" t="n"/>
      <c r="DD29" s="3294" t="n"/>
      <c r="DE29" s="400">
        <f>+CZ29/DD29-1</f>
        <v/>
      </c>
      <c r="DF29" s="400">
        <f>+DA29/DD29-1</f>
        <v/>
      </c>
      <c r="DG29" s="400">
        <f>+DB29/DD29-1</f>
        <v/>
      </c>
      <c r="DH29" s="400">
        <f>+DC29/DD29-1</f>
        <v/>
      </c>
      <c r="DI29" s="636" t="n"/>
      <c r="DJ29" s="3508">
        <f>SUM(D29,J29,P29,V29,AD29,AL29,AU29,BC29,BK29,BT29,CB29,CJ29)-CR29</f>
        <v/>
      </c>
      <c r="DK29" s="3508">
        <f>SUM(E29,K29,Q29,W29,AE29,AM29,AV29,BD29,BL29,BU29,CC29,CK29)-CS29</f>
        <v/>
      </c>
      <c r="DL29" s="3508">
        <f>SUM(G29,M29,S29,AA29,AI29,AR29,AZ29,BH29,BQ29,BY29,CG29,CO29)-CW29</f>
        <v/>
      </c>
      <c r="DM29" s="3508">
        <f>SUM(D29,J29,P29,V29,AD29,AL29,AU29,BC29,,BN29,BV29,CD29,CL29)-CT29</f>
        <v/>
      </c>
      <c r="DX29" s="2878">
        <f>(CS29-CZ29)*10^6</f>
        <v/>
      </c>
      <c r="DY29" s="2878">
        <f>(CT29-DC29)*10^6</f>
        <v/>
      </c>
      <c r="DZ29" s="2878">
        <f>(CW29-DD29)*10^6</f>
        <v/>
      </c>
    </row>
    <row customFormat="1" customHeight="1" hidden="1" ht="13" r="30" s="394">
      <c r="B30" s="396" t="inlineStr">
        <is>
          <t xml:space="preserve">     vers Mobile (on net)</t>
        </is>
      </c>
      <c r="C30" s="2486" t="inlineStr">
        <is>
          <t>TRAF24</t>
        </is>
      </c>
      <c r="D30" s="3545" t="n"/>
      <c r="E30" s="3294" t="n"/>
      <c r="F30" s="3535" t="n"/>
      <c r="G30" s="3294" t="n"/>
      <c r="H30" s="399" t="n"/>
      <c r="I30" s="397" t="n"/>
      <c r="J30" s="3545" t="n"/>
      <c r="K30" s="3294" t="n"/>
      <c r="L30" s="3535" t="n"/>
      <c r="M30" s="3294" t="n"/>
      <c r="N30" s="399" t="n"/>
      <c r="O30" s="400" t="n"/>
      <c r="P30" s="3545" t="n"/>
      <c r="Q30" s="3294" t="n"/>
      <c r="R30" s="3535" t="n"/>
      <c r="S30" s="3294" t="n"/>
      <c r="T30" s="399" t="n"/>
      <c r="U30" s="1042" t="n"/>
      <c r="V30" s="3545" t="n"/>
      <c r="W30" s="3294" t="n"/>
      <c r="X30" s="3294" t="n"/>
      <c r="Y30" s="3536" t="n"/>
      <c r="Z30" s="3536" t="n"/>
      <c r="AA30" s="3294" t="n"/>
      <c r="AB30" s="399" t="n"/>
      <c r="AC30" s="1042" t="n"/>
      <c r="AD30" s="3545" t="n"/>
      <c r="AE30" s="3294" t="n"/>
      <c r="AF30" s="3294" t="n"/>
      <c r="AG30" s="3536" t="n"/>
      <c r="AH30" s="3536" t="n"/>
      <c r="AI30" s="3294" t="n"/>
      <c r="AJ30" s="399" t="n"/>
      <c r="AK30" s="1042" t="n"/>
      <c r="AL30" s="3545" t="n"/>
      <c r="AM30" s="3294" t="n"/>
      <c r="AN30" s="3294" t="n"/>
      <c r="AO30" s="3294" t="n"/>
      <c r="AP30" s="3536" t="n"/>
      <c r="AQ30" s="3536" t="n"/>
      <c r="AR30" s="3294" t="n"/>
      <c r="AS30" s="399" t="n"/>
      <c r="AT30" s="3537" t="n"/>
      <c r="AU30" s="3545" t="n"/>
      <c r="AV30" s="3294" t="n"/>
      <c r="AW30" s="3294" t="n"/>
      <c r="AX30" s="3536" t="n"/>
      <c r="AY30" s="3536" t="n"/>
      <c r="AZ30" s="3294" t="n"/>
      <c r="BA30" s="399" t="n"/>
      <c r="BB30" s="1042" t="n"/>
      <c r="BC30" s="3545" t="n"/>
      <c r="BD30" s="3294" t="n"/>
      <c r="BE30" s="3294" t="n"/>
      <c r="BF30" s="3536" t="n"/>
      <c r="BG30" s="3536" t="n"/>
      <c r="BH30" s="3294" t="n"/>
      <c r="BI30" s="399" t="n"/>
      <c r="BJ30" s="1042" t="n"/>
      <c r="BK30" s="3545" t="n"/>
      <c r="BL30" s="3294" t="n"/>
      <c r="BM30" s="3294" t="n"/>
      <c r="BN30" s="3294" t="n"/>
      <c r="BO30" s="3536" t="n"/>
      <c r="BP30" s="3536" t="n"/>
      <c r="BQ30" s="3294" t="n"/>
      <c r="BR30" s="399" t="n"/>
      <c r="BS30" s="1042" t="n"/>
      <c r="BT30" s="3545" t="n"/>
      <c r="BU30" s="3294" t="n"/>
      <c r="BV30" s="3294" t="n"/>
      <c r="BW30" s="3536" t="n"/>
      <c r="BX30" s="3536" t="n"/>
      <c r="BY30" s="3294" t="n"/>
      <c r="BZ30" s="399" t="n"/>
      <c r="CA30" s="1042" t="n"/>
      <c r="CB30" s="3545" t="n"/>
      <c r="CC30" s="3294" t="n"/>
      <c r="CD30" s="3294" t="n"/>
      <c r="CE30" s="3536" t="n"/>
      <c r="CF30" s="3536" t="n"/>
      <c r="CG30" s="3294" t="n"/>
      <c r="CH30" s="399" t="n"/>
      <c r="CI30" s="1042" t="n"/>
      <c r="CJ30" s="3545" t="n"/>
      <c r="CK30" s="3294" t="n"/>
      <c r="CL30" s="3294" t="n"/>
      <c r="CM30" s="3536" t="n"/>
      <c r="CN30" s="3536" t="n"/>
      <c r="CO30" s="3294" t="n"/>
      <c r="CP30" s="399" t="n"/>
      <c r="CQ30" s="400" t="n"/>
      <c r="CR30" s="3296" t="n"/>
      <c r="CS30" s="3294" t="n"/>
      <c r="CT30" s="3294" t="n"/>
      <c r="CU30" s="3294">
        <f>CR30-CS30</f>
        <v/>
      </c>
      <c r="CV30" s="3294">
        <f>CR30-CT30</f>
        <v/>
      </c>
      <c r="CW30" s="3294" t="n"/>
      <c r="CX30" s="3294">
        <f>IFERROR(CR30/CW30-1, "-")</f>
        <v/>
      </c>
      <c r="CY30" s="3538" t="n"/>
      <c r="CZ30" s="3294" t="n"/>
      <c r="DA30" s="3294" t="n"/>
      <c r="DB30" s="3294" t="n"/>
      <c r="DC30" s="3294" t="n"/>
      <c r="DD30" s="3294" t="n"/>
      <c r="DE30" s="400">
        <f>+CZ30/DD30-1</f>
        <v/>
      </c>
      <c r="DF30" s="400">
        <f>+DA30/DD30-1</f>
        <v/>
      </c>
      <c r="DG30" s="400">
        <f>+DB30/DD30-1</f>
        <v/>
      </c>
      <c r="DH30" s="400">
        <f>+DC30/DD30-1</f>
        <v/>
      </c>
      <c r="DI30" s="636" t="n"/>
      <c r="DJ30" s="3508">
        <f>SUM(D30,J30,P30,V30,AD30,AL30,AU30,BC30,BK30,BT30,CB30,CJ30)-CR30</f>
        <v/>
      </c>
      <c r="DK30" s="3508">
        <f>SUM(E30,K30,Q30,W30,AE30,AM30,AV30,BD30,BL30,BU30,CC30,CK30)-CS30</f>
        <v/>
      </c>
      <c r="DL30" s="3508">
        <f>SUM(G30,M30,S30,AA30,AI30,AR30,AZ30,BH30,BQ30,BY30,CG30,CO30)-CW30</f>
        <v/>
      </c>
      <c r="DM30" s="3508">
        <f>SUM(D30,J30,P30,V30,AD30,AL30,AU30,BC30,,BN30,BV30,CD30,CL30)-CT30</f>
        <v/>
      </c>
      <c r="DX30" s="2878">
        <f>(CS30-CZ30)*10^6</f>
        <v/>
      </c>
      <c r="DY30" s="2878">
        <f>(CT30-DC30)*10^6</f>
        <v/>
      </c>
      <c r="DZ30" s="2878">
        <f>(CW30-DD30)*10^6</f>
        <v/>
      </c>
    </row>
    <row customFormat="1" customHeight="1" hidden="1" ht="13" r="31" s="394">
      <c r="B31" s="396" t="inlineStr">
        <is>
          <t xml:space="preserve">      vers MTN</t>
        </is>
      </c>
      <c r="C31" s="2486" t="inlineStr">
        <is>
          <t>TRAF25</t>
        </is>
      </c>
      <c r="D31" s="3545" t="n"/>
      <c r="E31" s="3294" t="n"/>
      <c r="F31" s="3535" t="n"/>
      <c r="G31" s="3294" t="n"/>
      <c r="H31" s="399" t="n"/>
      <c r="I31" s="397" t="n"/>
      <c r="J31" s="3545" t="n"/>
      <c r="K31" s="3294" t="n"/>
      <c r="L31" s="3535" t="n"/>
      <c r="M31" s="3294" t="n"/>
      <c r="N31" s="399" t="n"/>
      <c r="O31" s="400" t="n"/>
      <c r="P31" s="3545" t="n"/>
      <c r="Q31" s="3294" t="n"/>
      <c r="R31" s="3535" t="n"/>
      <c r="S31" s="3294" t="n"/>
      <c r="T31" s="399" t="n"/>
      <c r="U31" s="1042" t="n"/>
      <c r="V31" s="3545" t="n"/>
      <c r="W31" s="3294" t="n"/>
      <c r="X31" s="3294" t="n"/>
      <c r="Y31" s="3536" t="n"/>
      <c r="Z31" s="3536" t="n"/>
      <c r="AA31" s="3294" t="n"/>
      <c r="AB31" s="399" t="n"/>
      <c r="AC31" s="1042" t="n"/>
      <c r="AD31" s="3545" t="n"/>
      <c r="AE31" s="3294" t="n"/>
      <c r="AF31" s="3294" t="n"/>
      <c r="AG31" s="3536" t="n"/>
      <c r="AH31" s="3536" t="n"/>
      <c r="AI31" s="3294" t="n"/>
      <c r="AJ31" s="399" t="n"/>
      <c r="AK31" s="1042" t="n"/>
      <c r="AL31" s="3545" t="n"/>
      <c r="AM31" s="3294" t="n"/>
      <c r="AN31" s="3294" t="n"/>
      <c r="AO31" s="3294" t="n"/>
      <c r="AP31" s="3536" t="n"/>
      <c r="AQ31" s="3536" t="n"/>
      <c r="AR31" s="3294" t="n"/>
      <c r="AS31" s="399" t="n"/>
      <c r="AT31" s="3537" t="n"/>
      <c r="AU31" s="3545" t="n"/>
      <c r="AV31" s="3294" t="n"/>
      <c r="AW31" s="3294" t="n"/>
      <c r="AX31" s="3536" t="n"/>
      <c r="AY31" s="3536" t="n"/>
      <c r="AZ31" s="3294" t="n"/>
      <c r="BA31" s="399" t="n"/>
      <c r="BB31" s="1042" t="n"/>
      <c r="BC31" s="3545" t="n"/>
      <c r="BD31" s="3294" t="n"/>
      <c r="BE31" s="3294" t="n"/>
      <c r="BF31" s="3536" t="n"/>
      <c r="BG31" s="3536" t="n"/>
      <c r="BH31" s="3294" t="n"/>
      <c r="BI31" s="399" t="n"/>
      <c r="BJ31" s="1042" t="n"/>
      <c r="BK31" s="3545" t="n"/>
      <c r="BL31" s="3294" t="n"/>
      <c r="BM31" s="3294" t="n"/>
      <c r="BN31" s="3294" t="n"/>
      <c r="BO31" s="3536" t="n"/>
      <c r="BP31" s="3536" t="n"/>
      <c r="BQ31" s="3294" t="n"/>
      <c r="BR31" s="399" t="n"/>
      <c r="BS31" s="1042" t="n"/>
      <c r="BT31" s="3545" t="n"/>
      <c r="BU31" s="3294" t="n"/>
      <c r="BV31" s="3294" t="n"/>
      <c r="BW31" s="3536" t="n"/>
      <c r="BX31" s="3536" t="n"/>
      <c r="BY31" s="3294" t="n"/>
      <c r="BZ31" s="399" t="n"/>
      <c r="CA31" s="1042" t="n"/>
      <c r="CB31" s="3545" t="n"/>
      <c r="CC31" s="3294" t="n"/>
      <c r="CD31" s="3294" t="n"/>
      <c r="CE31" s="3536" t="n"/>
      <c r="CF31" s="3536" t="n"/>
      <c r="CG31" s="3294" t="n"/>
      <c r="CH31" s="399" t="n"/>
      <c r="CI31" s="1042" t="n"/>
      <c r="CJ31" s="3545" t="n"/>
      <c r="CK31" s="3294" t="n"/>
      <c r="CL31" s="3294" t="n"/>
      <c r="CM31" s="3536" t="n"/>
      <c r="CN31" s="3536" t="n"/>
      <c r="CO31" s="3294" t="n"/>
      <c r="CP31" s="399" t="n"/>
      <c r="CQ31" s="400" t="n"/>
      <c r="CR31" s="3296" t="n"/>
      <c r="CS31" s="3294" t="n"/>
      <c r="CT31" s="3294" t="n"/>
      <c r="CU31" s="3294">
        <f>CR31-CS31</f>
        <v/>
      </c>
      <c r="CV31" s="3294">
        <f>CR31-CT31</f>
        <v/>
      </c>
      <c r="CW31" s="3294" t="n"/>
      <c r="CX31" s="3294">
        <f>IFERROR(CR31/CW31-1, "-")</f>
        <v/>
      </c>
      <c r="CY31" s="3538" t="n"/>
      <c r="CZ31" s="3294" t="n"/>
      <c r="DA31" s="3294" t="n"/>
      <c r="DB31" s="3294" t="n"/>
      <c r="DC31" s="3294" t="n"/>
      <c r="DD31" s="3294" t="n"/>
      <c r="DE31" s="400">
        <f>+CZ31/DD31-1</f>
        <v/>
      </c>
      <c r="DF31" s="400">
        <f>+DA31/DD31-1</f>
        <v/>
      </c>
      <c r="DG31" s="400">
        <f>+DB31/DD31-1</f>
        <v/>
      </c>
      <c r="DH31" s="400">
        <f>+DC31/DD31-1</f>
        <v/>
      </c>
      <c r="DI31" s="636" t="n"/>
      <c r="DJ31" s="3508">
        <f>SUM(D31,J31,P31,V31,AD31,AL31,AU31,BC31,BK31,BT31,CB31,CJ31)-CR31</f>
        <v/>
      </c>
      <c r="DK31" s="3508">
        <f>SUM(E31,K31,Q31,W31,AE31,AM31,AV31,BD31,BL31,BU31,CC31,CK31)-CS31</f>
        <v/>
      </c>
      <c r="DL31" s="3508">
        <f>SUM(G31,M31,S31,AA31,AI31,AR31,AZ31,BH31,BQ31,BY31,CG31,CO31)-CW31</f>
        <v/>
      </c>
      <c r="DM31" s="3508">
        <f>SUM(D31,J31,P31,V31,AD31,AL31,AU31,BC31,,BN31,BV31,CD31,CL31)-CT31</f>
        <v/>
      </c>
      <c r="DX31" s="2878">
        <f>(CS31-CZ31)*10^6</f>
        <v/>
      </c>
      <c r="DY31" s="2878">
        <f>(CT31-DC31)*10^6</f>
        <v/>
      </c>
      <c r="DZ31" s="2878">
        <f>(CW31-DD31)*10^6</f>
        <v/>
      </c>
    </row>
    <row customFormat="1" customHeight="1" hidden="1" ht="13" r="32" s="394">
      <c r="B32" s="396" t="inlineStr">
        <is>
          <t xml:space="preserve">      vers SBIN</t>
        </is>
      </c>
      <c r="C32" s="2486" t="inlineStr">
        <is>
          <t>TRAF26</t>
        </is>
      </c>
      <c r="D32" s="3545" t="n"/>
      <c r="E32" s="3294" t="n"/>
      <c r="F32" s="3535" t="n"/>
      <c r="G32" s="3294" t="n"/>
      <c r="H32" s="399" t="n"/>
      <c r="I32" s="397" t="n"/>
      <c r="J32" s="3545" t="n"/>
      <c r="K32" s="3294" t="n"/>
      <c r="L32" s="3535" t="n"/>
      <c r="M32" s="3294" t="n"/>
      <c r="N32" s="399" t="n"/>
      <c r="O32" s="400" t="n"/>
      <c r="P32" s="3545" t="n"/>
      <c r="Q32" s="3294" t="n"/>
      <c r="R32" s="3535" t="n"/>
      <c r="S32" s="3294" t="n"/>
      <c r="T32" s="399" t="n"/>
      <c r="U32" s="1042" t="n"/>
      <c r="V32" s="3545" t="n"/>
      <c r="W32" s="3294" t="n"/>
      <c r="X32" s="3294" t="n"/>
      <c r="Y32" s="3536" t="n"/>
      <c r="Z32" s="3536" t="n"/>
      <c r="AA32" s="3294" t="n"/>
      <c r="AB32" s="399" t="n"/>
      <c r="AC32" s="1042" t="n"/>
      <c r="AD32" s="3545" t="n"/>
      <c r="AE32" s="3294" t="n"/>
      <c r="AF32" s="3294" t="n"/>
      <c r="AG32" s="3536" t="n"/>
      <c r="AH32" s="3536" t="n"/>
      <c r="AI32" s="3294" t="n"/>
      <c r="AJ32" s="399" t="n"/>
      <c r="AK32" s="1042" t="n"/>
      <c r="AL32" s="3545" t="n"/>
      <c r="AM32" s="3294" t="n"/>
      <c r="AN32" s="3294" t="n"/>
      <c r="AO32" s="3294" t="n"/>
      <c r="AP32" s="3536" t="n"/>
      <c r="AQ32" s="3536" t="n"/>
      <c r="AR32" s="3294" t="n"/>
      <c r="AS32" s="399" t="n"/>
      <c r="AT32" s="3537" t="n"/>
      <c r="AU32" s="3545" t="n"/>
      <c r="AV32" s="3294" t="n"/>
      <c r="AW32" s="3294" t="n"/>
      <c r="AX32" s="3536" t="n"/>
      <c r="AY32" s="3536" t="n"/>
      <c r="AZ32" s="3294" t="n"/>
      <c r="BA32" s="399" t="n"/>
      <c r="BB32" s="1042" t="n"/>
      <c r="BC32" s="3545" t="n"/>
      <c r="BD32" s="3294" t="n"/>
      <c r="BE32" s="3294" t="n"/>
      <c r="BF32" s="3536" t="n"/>
      <c r="BG32" s="3536" t="n"/>
      <c r="BH32" s="3294" t="n"/>
      <c r="BI32" s="399" t="n"/>
      <c r="BJ32" s="1042" t="n"/>
      <c r="BK32" s="3545" t="n"/>
      <c r="BL32" s="3294" t="n"/>
      <c r="BM32" s="3294" t="n"/>
      <c r="BN32" s="3294" t="n"/>
      <c r="BO32" s="3536" t="n"/>
      <c r="BP32" s="3536" t="n"/>
      <c r="BQ32" s="3294" t="n"/>
      <c r="BR32" s="399" t="n"/>
      <c r="BS32" s="1042" t="n"/>
      <c r="BT32" s="3545" t="n"/>
      <c r="BU32" s="3294" t="n"/>
      <c r="BV32" s="3294" t="n"/>
      <c r="BW32" s="3536" t="n"/>
      <c r="BX32" s="3536" t="n"/>
      <c r="BY32" s="3294" t="n"/>
      <c r="BZ32" s="399" t="n"/>
      <c r="CA32" s="1042" t="n"/>
      <c r="CB32" s="3545" t="n"/>
      <c r="CC32" s="3294" t="n"/>
      <c r="CD32" s="3294" t="n"/>
      <c r="CE32" s="3536" t="n"/>
      <c r="CF32" s="3536" t="n"/>
      <c r="CG32" s="3294" t="n"/>
      <c r="CH32" s="399" t="n"/>
      <c r="CI32" s="1042" t="n"/>
      <c r="CJ32" s="3545" t="n"/>
      <c r="CK32" s="3294" t="n"/>
      <c r="CL32" s="3294" t="n"/>
      <c r="CM32" s="3536" t="n"/>
      <c r="CN32" s="3536" t="n"/>
      <c r="CO32" s="3294" t="n"/>
      <c r="CP32" s="399" t="n"/>
      <c r="CQ32" s="400" t="n"/>
      <c r="CR32" s="3296" t="n"/>
      <c r="CS32" s="3294" t="n"/>
      <c r="CT32" s="3294" t="n"/>
      <c r="CU32" s="3294">
        <f>CR32-CS32</f>
        <v/>
      </c>
      <c r="CV32" s="3294">
        <f>CR32-CT32</f>
        <v/>
      </c>
      <c r="CW32" s="3294" t="n"/>
      <c r="CX32" s="3294">
        <f>IFERROR(CR32/CW32-1, "-")</f>
        <v/>
      </c>
      <c r="CY32" s="3538" t="n"/>
      <c r="CZ32" s="3294" t="n"/>
      <c r="DA32" s="3294" t="n"/>
      <c r="DB32" s="3294" t="n"/>
      <c r="DC32" s="3294" t="n"/>
      <c r="DD32" s="3294" t="n"/>
      <c r="DE32" s="400" t="n"/>
      <c r="DF32" s="400" t="n"/>
      <c r="DG32" s="400" t="n"/>
      <c r="DH32" s="400" t="n"/>
      <c r="DI32" s="636" t="n"/>
      <c r="DJ32" s="3508">
        <f>SUM(D32,J32,P32,V32,AD32,AL32,AU32,BC32,BK32,BT32,CB32,CJ32)-CR32</f>
        <v/>
      </c>
      <c r="DK32" s="3508">
        <f>SUM(E32,K32,Q32,W32,AE32,AM32,AV32,BD32,BL32,BU32,CC32,CK32)-CS32</f>
        <v/>
      </c>
      <c r="DL32" s="3508">
        <f>SUM(G32,M32,S32,AA32,AI32,AR32,AZ32,BH32,BQ32,BY32,CG32,CO32)-CW32</f>
        <v/>
      </c>
      <c r="DM32" s="3508">
        <f>SUM(D32,J32,P32,V32,AD32,AL32,AU32,BC32,,BN32,BV32,CD32,CL32)-CT32</f>
        <v/>
      </c>
      <c r="DX32" s="2878">
        <f>(CS32-CZ32)*10^6</f>
        <v/>
      </c>
      <c r="DY32" s="2878">
        <f>(CT32-DC32)*10^6</f>
        <v/>
      </c>
      <c r="DZ32" s="2878">
        <f>(CW32-DD32)*10^6</f>
        <v/>
      </c>
    </row>
    <row customFormat="1" customHeight="1" hidden="1" ht="13" r="33" s="394">
      <c r="B33" s="396" t="inlineStr">
        <is>
          <t xml:space="preserve">      vers BBCOM, LIBERCOM</t>
        </is>
      </c>
      <c r="C33" s="2486" t="inlineStr">
        <is>
          <t>TRAF27</t>
        </is>
      </c>
      <c r="D33" s="3546" t="n"/>
      <c r="E33" s="3294" t="n"/>
      <c r="F33" s="3535" t="n"/>
      <c r="G33" s="3294" t="n"/>
      <c r="H33" s="399" t="n"/>
      <c r="I33" s="397" t="n"/>
      <c r="J33" s="3546" t="n"/>
      <c r="K33" s="3294" t="n"/>
      <c r="L33" s="3535" t="n"/>
      <c r="M33" s="3294" t="n"/>
      <c r="N33" s="399" t="n"/>
      <c r="O33" s="400" t="n"/>
      <c r="P33" s="3546" t="n"/>
      <c r="Q33" s="3294" t="n"/>
      <c r="R33" s="3535" t="n"/>
      <c r="S33" s="3294" t="n"/>
      <c r="T33" s="399" t="n"/>
      <c r="U33" s="1042" t="n"/>
      <c r="V33" s="3546" t="n"/>
      <c r="W33" s="3294" t="n"/>
      <c r="X33" s="3294" t="n"/>
      <c r="Y33" s="3536" t="n"/>
      <c r="Z33" s="3536" t="n"/>
      <c r="AA33" s="3294" t="n"/>
      <c r="AB33" s="399" t="n"/>
      <c r="AC33" s="1042" t="n"/>
      <c r="AD33" s="3546" t="n"/>
      <c r="AE33" s="3294" t="n"/>
      <c r="AF33" s="3294" t="n"/>
      <c r="AG33" s="3536" t="n"/>
      <c r="AH33" s="3536" t="n"/>
      <c r="AI33" s="3294" t="n"/>
      <c r="AJ33" s="399" t="n"/>
      <c r="AK33" s="1042" t="n"/>
      <c r="AL33" s="3546" t="n"/>
      <c r="AM33" s="3294" t="n"/>
      <c r="AN33" s="3294" t="n"/>
      <c r="AO33" s="3294" t="n"/>
      <c r="AP33" s="3536" t="n"/>
      <c r="AQ33" s="3536" t="n"/>
      <c r="AR33" s="3294" t="n"/>
      <c r="AS33" s="399" t="n"/>
      <c r="AT33" s="3537" t="n"/>
      <c r="AU33" s="3546" t="n"/>
      <c r="AV33" s="3294" t="n"/>
      <c r="AW33" s="3294" t="n"/>
      <c r="AX33" s="3536" t="n"/>
      <c r="AY33" s="3536" t="n"/>
      <c r="AZ33" s="3294" t="n"/>
      <c r="BA33" s="399" t="n"/>
      <c r="BB33" s="1042" t="n"/>
      <c r="BC33" s="3546" t="n"/>
      <c r="BD33" s="3294" t="n"/>
      <c r="BE33" s="3294" t="n"/>
      <c r="BF33" s="3536" t="n"/>
      <c r="BG33" s="3536" t="n"/>
      <c r="BH33" s="3294" t="n"/>
      <c r="BI33" s="399" t="n"/>
      <c r="BJ33" s="1042" t="n"/>
      <c r="BK33" s="3546" t="n"/>
      <c r="BL33" s="3294" t="n"/>
      <c r="BM33" s="3294" t="n"/>
      <c r="BN33" s="3294" t="n"/>
      <c r="BO33" s="3536" t="n"/>
      <c r="BP33" s="3536" t="n"/>
      <c r="BQ33" s="3294" t="n"/>
      <c r="BR33" s="399" t="n"/>
      <c r="BS33" s="1042" t="n"/>
      <c r="BT33" s="3546" t="n"/>
      <c r="BU33" s="3294" t="n"/>
      <c r="BV33" s="3294" t="n"/>
      <c r="BW33" s="3536" t="n"/>
      <c r="BX33" s="3536" t="n"/>
      <c r="BY33" s="3294" t="n"/>
      <c r="BZ33" s="399" t="n"/>
      <c r="CA33" s="1042" t="n"/>
      <c r="CB33" s="3546" t="n"/>
      <c r="CC33" s="3294" t="n"/>
      <c r="CD33" s="3294" t="n"/>
      <c r="CE33" s="3536" t="n"/>
      <c r="CF33" s="3536" t="n"/>
      <c r="CG33" s="3294" t="n"/>
      <c r="CH33" s="399" t="n"/>
      <c r="CI33" s="1042" t="n"/>
      <c r="CJ33" s="3546" t="n"/>
      <c r="CK33" s="3294" t="n"/>
      <c r="CL33" s="3294" t="n"/>
      <c r="CM33" s="3536" t="n"/>
      <c r="CN33" s="3536" t="n"/>
      <c r="CO33" s="3294" t="n"/>
      <c r="CP33" s="399" t="n"/>
      <c r="CQ33" s="400" t="n"/>
      <c r="CR33" s="3296" t="n"/>
      <c r="CS33" s="3294" t="n"/>
      <c r="CT33" s="3294" t="n"/>
      <c r="CU33" s="3294">
        <f>CR33-CS33</f>
        <v/>
      </c>
      <c r="CV33" s="3294">
        <f>CR33-CT33</f>
        <v/>
      </c>
      <c r="CW33" s="3294" t="n"/>
      <c r="CX33" s="3294">
        <f>IFERROR(CR33/CW33-1, "-")</f>
        <v/>
      </c>
      <c r="CY33" s="3538" t="n"/>
      <c r="CZ33" s="3294" t="n"/>
      <c r="DA33" s="3294" t="n"/>
      <c r="DB33" s="3294" t="n"/>
      <c r="DC33" s="3294" t="n"/>
      <c r="DD33" s="3294" t="n"/>
      <c r="DE33" s="400" t="n"/>
      <c r="DF33" s="400" t="n"/>
      <c r="DG33" s="400" t="n"/>
      <c r="DH33" s="400" t="n"/>
      <c r="DI33" s="636" t="n"/>
      <c r="DJ33" s="3508">
        <f>SUM(D33,J33,P33,V33,AD33,AL33,AU33,BC33,BK33,BT33,CB33,CJ33)-CR33</f>
        <v/>
      </c>
      <c r="DK33" s="3508">
        <f>SUM(E33,K33,Q33,W33,AE33,AM33,AV33,BD33,BL33,BU33,CC33,CK33)-CS33</f>
        <v/>
      </c>
      <c r="DL33" s="3508">
        <f>SUM(G33,M33,S33,AA33,AI33,AR33,AZ33,BH33,BQ33,BY33,CG33,CO33)-CW33</f>
        <v/>
      </c>
      <c r="DM33" s="3508">
        <f>SUM(D33,J33,P33,V33,AD33,AL33,AU33,BC33,,BN33,BV33,CD33,CL33)-CT33</f>
        <v/>
      </c>
      <c r="DX33" s="2878">
        <f>(CS33-CZ33)*10^6</f>
        <v/>
      </c>
      <c r="DY33" s="2878">
        <f>(CT33-DC33)*10^6</f>
        <v/>
      </c>
      <c r="DZ33" s="2878">
        <f>(CW33-DD33)*10^6</f>
        <v/>
      </c>
    </row>
    <row customFormat="1" customHeight="1" hidden="1" ht="13" r="34" s="394">
      <c r="B34" s="396" t="inlineStr">
        <is>
          <t xml:space="preserve">      Outbound roaming</t>
        </is>
      </c>
      <c r="C34" s="2486" t="inlineStr">
        <is>
          <t>TRAF28</t>
        </is>
      </c>
      <c r="D34" s="3546" t="n"/>
      <c r="E34" s="3294" t="n"/>
      <c r="F34" s="3535" t="n"/>
      <c r="G34" s="3294" t="n"/>
      <c r="H34" s="399" t="n"/>
      <c r="I34" s="397" t="n"/>
      <c r="J34" s="3546" t="n"/>
      <c r="K34" s="3294" t="n"/>
      <c r="L34" s="3535" t="n"/>
      <c r="M34" s="3294" t="n"/>
      <c r="N34" s="399" t="n"/>
      <c r="O34" s="400" t="n"/>
      <c r="P34" s="3546" t="n"/>
      <c r="Q34" s="3294" t="n"/>
      <c r="R34" s="3535" t="n"/>
      <c r="S34" s="3294" t="n"/>
      <c r="T34" s="399" t="n"/>
      <c r="U34" s="1042" t="n"/>
      <c r="V34" s="3546" t="n"/>
      <c r="W34" s="3294" t="n"/>
      <c r="X34" s="3294" t="n"/>
      <c r="Y34" s="3536" t="n"/>
      <c r="Z34" s="3536" t="n"/>
      <c r="AA34" s="3294" t="n"/>
      <c r="AB34" s="399" t="n"/>
      <c r="AC34" s="1042" t="n"/>
      <c r="AD34" s="3546" t="n"/>
      <c r="AE34" s="3294" t="n"/>
      <c r="AF34" s="3294" t="n"/>
      <c r="AG34" s="3536" t="n"/>
      <c r="AH34" s="3536" t="n"/>
      <c r="AI34" s="3294" t="n"/>
      <c r="AJ34" s="399" t="n"/>
      <c r="AK34" s="1042" t="n"/>
      <c r="AL34" s="3546" t="n"/>
      <c r="AM34" s="3294" t="n"/>
      <c r="AN34" s="3294" t="n"/>
      <c r="AO34" s="3294" t="n"/>
      <c r="AP34" s="3536" t="n"/>
      <c r="AQ34" s="3536" t="n"/>
      <c r="AR34" s="3294" t="n"/>
      <c r="AS34" s="399" t="n"/>
      <c r="AT34" s="3537" t="n"/>
      <c r="AU34" s="3546" t="n"/>
      <c r="AV34" s="3294" t="n"/>
      <c r="AW34" s="3294" t="n"/>
      <c r="AX34" s="3536" t="n"/>
      <c r="AY34" s="3536" t="n"/>
      <c r="AZ34" s="3294" t="n"/>
      <c r="BA34" s="399" t="n"/>
      <c r="BB34" s="1042" t="n"/>
      <c r="BC34" s="3546" t="n"/>
      <c r="BD34" s="3294" t="n"/>
      <c r="BE34" s="3294" t="n"/>
      <c r="BF34" s="3536" t="n"/>
      <c r="BG34" s="3536" t="n"/>
      <c r="BH34" s="3294" t="n"/>
      <c r="BI34" s="399" t="n"/>
      <c r="BJ34" s="1042" t="n"/>
      <c r="BK34" s="3546" t="n"/>
      <c r="BL34" s="3294" t="n"/>
      <c r="BM34" s="3294" t="n"/>
      <c r="BN34" s="3294" t="n"/>
      <c r="BO34" s="3536" t="n"/>
      <c r="BP34" s="3536" t="n"/>
      <c r="BQ34" s="3294" t="n"/>
      <c r="BR34" s="399" t="n"/>
      <c r="BS34" s="1042" t="n"/>
      <c r="BT34" s="3546" t="n"/>
      <c r="BU34" s="3294" t="n"/>
      <c r="BV34" s="3294" t="n"/>
      <c r="BW34" s="3536" t="n"/>
      <c r="BX34" s="3536" t="n"/>
      <c r="BY34" s="3294" t="n"/>
      <c r="BZ34" s="399" t="n"/>
      <c r="CA34" s="1042" t="n"/>
      <c r="CB34" s="3546" t="n"/>
      <c r="CC34" s="3294" t="n"/>
      <c r="CD34" s="3294" t="n"/>
      <c r="CE34" s="3536" t="n"/>
      <c r="CF34" s="3536" t="n"/>
      <c r="CG34" s="3294" t="n"/>
      <c r="CH34" s="399" t="n"/>
      <c r="CI34" s="1042" t="n"/>
      <c r="CJ34" s="3546" t="n"/>
      <c r="CK34" s="3294" t="n"/>
      <c r="CL34" s="3294" t="n"/>
      <c r="CM34" s="3536" t="n"/>
      <c r="CN34" s="3536" t="n"/>
      <c r="CO34" s="3294" t="n"/>
      <c r="CP34" s="399" t="n"/>
      <c r="CQ34" s="400" t="n"/>
      <c r="CR34" s="3296" t="n"/>
      <c r="CS34" s="3294" t="n"/>
      <c r="CT34" s="3294" t="n"/>
      <c r="CU34" s="3294">
        <f>CR34-CS34</f>
        <v/>
      </c>
      <c r="CV34" s="3294">
        <f>CR34-CT34</f>
        <v/>
      </c>
      <c r="CW34" s="3294" t="n"/>
      <c r="CX34" s="3294">
        <f>IFERROR(CR34/CW34-1, "-")</f>
        <v/>
      </c>
      <c r="CY34" s="3538" t="n"/>
      <c r="CZ34" s="3294" t="n"/>
      <c r="DA34" s="3294" t="n"/>
      <c r="DB34" s="3294" t="n"/>
      <c r="DC34" s="3294" t="n"/>
      <c r="DD34" s="3294" t="n"/>
      <c r="DE34" s="400" t="n"/>
      <c r="DF34" s="400" t="n"/>
      <c r="DG34" s="400" t="n"/>
      <c r="DH34" s="400" t="n"/>
      <c r="DI34" s="636" t="n"/>
      <c r="DJ34" s="3508">
        <f>SUM(D34,J34,P34,V34,AD34,AL34,AU34,BC34,BK34,BT34,CB34,CJ34)-CR34</f>
        <v/>
      </c>
      <c r="DK34" s="3508">
        <f>SUM(E34,K34,Q34,W34,AE34,AM34,AV34,BD34,BL34,BU34,CC34,CK34)-CS34</f>
        <v/>
      </c>
      <c r="DL34" s="3508">
        <f>SUM(G34,M34,S34,AA34,AI34,AR34,AZ34,BH34,BQ34,BY34,CG34,CO34)-CW34</f>
        <v/>
      </c>
      <c r="DM34" s="3508">
        <f>SUM(D34,J34,P34,V34,AD34,AL34,AU34,BC34,,BN34,BV34,CD34,CL34)-CT34</f>
        <v/>
      </c>
      <c r="DX34" s="2878">
        <f>(CS34-CZ34)*10^6</f>
        <v/>
      </c>
      <c r="DY34" s="2878">
        <f>(CT34-DC34)*10^6</f>
        <v/>
      </c>
      <c r="DZ34" s="2878">
        <f>(CW34-DD34)*10^6</f>
        <v/>
      </c>
    </row>
    <row customFormat="1" customHeight="1" hidden="1" ht="7.5" r="35" s="394">
      <c r="B35" s="396" t="n"/>
      <c r="C35" s="2486" t="inlineStr">
        <is>
          <t>TRAF29</t>
        </is>
      </c>
      <c r="D35" s="3534" t="n"/>
      <c r="E35" s="3294" t="n"/>
      <c r="F35" s="3535" t="n"/>
      <c r="G35" s="3294" t="n"/>
      <c r="H35" s="399" t="n"/>
      <c r="I35" s="397" t="n"/>
      <c r="J35" s="3534" t="n"/>
      <c r="K35" s="3294" t="n"/>
      <c r="L35" s="3535" t="n"/>
      <c r="M35" s="3294" t="n"/>
      <c r="N35" s="399" t="n"/>
      <c r="O35" s="400" t="n"/>
      <c r="P35" s="3534" t="n"/>
      <c r="Q35" s="3294" t="n"/>
      <c r="R35" s="3535" t="n"/>
      <c r="S35" s="3294" t="n"/>
      <c r="T35" s="399" t="n"/>
      <c r="U35" s="1042" t="n"/>
      <c r="V35" s="3534" t="n"/>
      <c r="W35" s="3294" t="n"/>
      <c r="X35" s="3294" t="n"/>
      <c r="Y35" s="3536" t="n"/>
      <c r="Z35" s="3536" t="n"/>
      <c r="AA35" s="3294" t="n"/>
      <c r="AB35" s="399" t="n"/>
      <c r="AC35" s="1042" t="n"/>
      <c r="AD35" s="3534" t="n"/>
      <c r="AE35" s="3294" t="n"/>
      <c r="AF35" s="3294" t="n"/>
      <c r="AG35" s="3536" t="n"/>
      <c r="AH35" s="3536" t="n"/>
      <c r="AI35" s="3294" t="n"/>
      <c r="AJ35" s="399" t="n"/>
      <c r="AK35" s="1042" t="n"/>
      <c r="AL35" s="3534" t="n"/>
      <c r="AM35" s="3294" t="n"/>
      <c r="AN35" s="3294" t="n"/>
      <c r="AO35" s="3294" t="n"/>
      <c r="AP35" s="3536" t="n"/>
      <c r="AQ35" s="3536" t="n"/>
      <c r="AR35" s="3294" t="n"/>
      <c r="AS35" s="399" t="n"/>
      <c r="AT35" s="3537" t="n"/>
      <c r="AU35" s="3534" t="n"/>
      <c r="AV35" s="3294" t="n"/>
      <c r="AW35" s="3294" t="n"/>
      <c r="AX35" s="3536" t="n"/>
      <c r="AY35" s="3536" t="n"/>
      <c r="AZ35" s="3294" t="n"/>
      <c r="BA35" s="399" t="n"/>
      <c r="BB35" s="1042" t="n"/>
      <c r="BC35" s="3534" t="n"/>
      <c r="BD35" s="3294" t="n"/>
      <c r="BE35" s="3294" t="n"/>
      <c r="BF35" s="3536" t="n"/>
      <c r="BG35" s="3536" t="n"/>
      <c r="BH35" s="3294" t="n"/>
      <c r="BI35" s="399" t="n"/>
      <c r="BJ35" s="1042" t="n"/>
      <c r="BK35" s="3534" t="n"/>
      <c r="BL35" s="3294" t="n"/>
      <c r="BM35" s="3294" t="n"/>
      <c r="BN35" s="3294" t="n"/>
      <c r="BO35" s="3536" t="n"/>
      <c r="BP35" s="3536" t="n"/>
      <c r="BQ35" s="3294" t="n"/>
      <c r="BR35" s="399" t="n"/>
      <c r="BS35" s="1042" t="n"/>
      <c r="BT35" s="3534" t="n"/>
      <c r="BU35" s="3294" t="n"/>
      <c r="BV35" s="3294" t="n"/>
      <c r="BW35" s="3536" t="n"/>
      <c r="BX35" s="3536" t="n"/>
      <c r="BY35" s="3294" t="n"/>
      <c r="BZ35" s="399" t="n"/>
      <c r="CA35" s="1042" t="n"/>
      <c r="CB35" s="3534" t="n"/>
      <c r="CC35" s="3294" t="n"/>
      <c r="CD35" s="3294" t="n"/>
      <c r="CE35" s="3536" t="n"/>
      <c r="CF35" s="3536" t="n"/>
      <c r="CG35" s="3294" t="n"/>
      <c r="CH35" s="399" t="n"/>
      <c r="CI35" s="1042" t="n"/>
      <c r="CJ35" s="3534" t="n"/>
      <c r="CK35" s="3294" t="n"/>
      <c r="CL35" s="3294" t="n"/>
      <c r="CM35" s="3536" t="n"/>
      <c r="CN35" s="3536" t="n"/>
      <c r="CO35" s="3294" t="n"/>
      <c r="CP35" s="399" t="n"/>
      <c r="CQ35" s="400" t="n"/>
      <c r="CR35" s="3296" t="n"/>
      <c r="CS35" s="3294" t="n"/>
      <c r="CT35" s="3294" t="n"/>
      <c r="CU35" s="3294" t="n"/>
      <c r="CV35" s="3294" t="n"/>
      <c r="CW35" s="3294" t="n"/>
      <c r="CX35" s="3294">
        <f>IFERROR(CR35/CW35-1, "-")</f>
        <v/>
      </c>
      <c r="CY35" s="3538" t="n"/>
      <c r="CZ35" s="3294" t="n"/>
      <c r="DA35" s="3294" t="n"/>
      <c r="DB35" s="3294" t="n"/>
      <c r="DC35" s="3294" t="n"/>
      <c r="DD35" s="3294" t="n"/>
      <c r="DE35" s="400" t="n"/>
      <c r="DF35" s="400" t="n"/>
      <c r="DG35" s="400" t="n"/>
      <c r="DH35" s="400" t="n"/>
      <c r="DI35" s="636" t="n"/>
      <c r="DJ35" s="3508">
        <f>SUM(D35,J35,P35,V35,AD35,AL35,AU35,BC35,BK35,BT35,CB35,CJ35)-CR35</f>
        <v/>
      </c>
      <c r="DK35" s="3508">
        <f>SUM(E35,K35,Q35,W35,AE35,AM35,AV35,BD35,BL35,BU35,CC35,CK35)-CS35</f>
        <v/>
      </c>
      <c r="DL35" s="3508">
        <f>SUM(G35,M35,S35,AA35,AI35,AR35,AZ35,BH35,BQ35,BY35,CG35,CO35)-CW35</f>
        <v/>
      </c>
      <c r="DM35" s="3508">
        <f>SUM(D35,J35,P35,V35,AD35,AL35,AU35,BC35,,BN35,BV35,CD35,CL35)-CT35</f>
        <v/>
      </c>
      <c r="DX35" s="2878">
        <f>(CS35-CZ35)*10^6</f>
        <v/>
      </c>
      <c r="DY35" s="2878">
        <f>(CT35-DC35)*10^6</f>
        <v/>
      </c>
      <c r="DZ35" s="2878">
        <f>(CW35-DD35)*10^6</f>
        <v/>
      </c>
    </row>
    <row customFormat="1" customHeight="1" hidden="1" ht="13" r="36" s="376">
      <c r="B36" s="401" t="inlineStr">
        <is>
          <t>Business Postpaid</t>
        </is>
      </c>
      <c r="C36" s="2486" t="inlineStr">
        <is>
          <t>TRAF30</t>
        </is>
      </c>
      <c r="D36" s="3547" t="n"/>
      <c r="E36" s="3547" t="n"/>
      <c r="F36" s="3548" t="n"/>
      <c r="G36" s="3547" t="n"/>
      <c r="H36" s="374" t="n"/>
      <c r="I36" s="372" t="n"/>
      <c r="J36" s="3547" t="n"/>
      <c r="K36" s="3547" t="n"/>
      <c r="L36" s="3548" t="n"/>
      <c r="M36" s="3547" t="n"/>
      <c r="N36" s="374" t="n"/>
      <c r="O36" s="375" t="n"/>
      <c r="P36" s="3547" t="n"/>
      <c r="Q36" s="3547" t="n"/>
      <c r="R36" s="3548" t="n"/>
      <c r="S36" s="3547" t="n"/>
      <c r="T36" s="374" t="n"/>
      <c r="U36" s="1038" t="n"/>
      <c r="V36" s="3547" t="n"/>
      <c r="W36" s="3547" t="n"/>
      <c r="X36" s="3547" t="n"/>
      <c r="Y36" s="3549" t="n"/>
      <c r="Z36" s="3549" t="n"/>
      <c r="AA36" s="3547" t="n"/>
      <c r="AB36" s="374" t="n"/>
      <c r="AC36" s="1038" t="n"/>
      <c r="AD36" s="3547" t="n"/>
      <c r="AE36" s="3547" t="n"/>
      <c r="AF36" s="3547" t="n"/>
      <c r="AG36" s="3549" t="n"/>
      <c r="AH36" s="3549" t="n"/>
      <c r="AI36" s="3547" t="n"/>
      <c r="AJ36" s="374" t="n"/>
      <c r="AK36" s="1038" t="n"/>
      <c r="AL36" s="3547" t="n"/>
      <c r="AM36" s="3547" t="n"/>
      <c r="AN36" s="3547" t="n"/>
      <c r="AO36" s="3547" t="n"/>
      <c r="AP36" s="3549" t="n"/>
      <c r="AQ36" s="3549" t="n"/>
      <c r="AR36" s="3547" t="n"/>
      <c r="AS36" s="374" t="n"/>
      <c r="AT36" s="3542" t="n"/>
      <c r="AU36" s="3547" t="n"/>
      <c r="AV36" s="3547" t="n"/>
      <c r="AW36" s="3547" t="n"/>
      <c r="AX36" s="3549" t="n"/>
      <c r="AY36" s="3549" t="n"/>
      <c r="AZ36" s="3547" t="n"/>
      <c r="BA36" s="374" t="n"/>
      <c r="BB36" s="1038" t="n"/>
      <c r="BC36" s="3547" t="n"/>
      <c r="BD36" s="3547" t="n"/>
      <c r="BE36" s="3547" t="n"/>
      <c r="BF36" s="3549" t="n"/>
      <c r="BG36" s="3549" t="n"/>
      <c r="BH36" s="3547" t="n"/>
      <c r="BI36" s="374" t="n"/>
      <c r="BJ36" s="1038" t="n"/>
      <c r="BK36" s="3547" t="n"/>
      <c r="BL36" s="3547" t="n"/>
      <c r="BM36" s="3547" t="n"/>
      <c r="BN36" s="3547" t="n"/>
      <c r="BO36" s="3549" t="n"/>
      <c r="BP36" s="3549" t="n"/>
      <c r="BQ36" s="3547" t="n"/>
      <c r="BR36" s="374" t="n"/>
      <c r="BS36" s="1038" t="n"/>
      <c r="BT36" s="3547" t="n"/>
      <c r="BU36" s="3547" t="n"/>
      <c r="BV36" s="3547" t="n"/>
      <c r="BW36" s="3549" t="n"/>
      <c r="BX36" s="3549" t="n"/>
      <c r="BY36" s="3547" t="n"/>
      <c r="BZ36" s="374" t="n"/>
      <c r="CA36" s="1038" t="n"/>
      <c r="CB36" s="3547" t="n"/>
      <c r="CC36" s="3547" t="n"/>
      <c r="CD36" s="3547" t="n"/>
      <c r="CE36" s="3549" t="n"/>
      <c r="CF36" s="3549" t="n"/>
      <c r="CG36" s="3547" t="n"/>
      <c r="CH36" s="374" t="n"/>
      <c r="CI36" s="1038" t="n"/>
      <c r="CJ36" s="3547" t="n"/>
      <c r="CK36" s="3547" t="n"/>
      <c r="CL36" s="3547" t="n"/>
      <c r="CM36" s="3549" t="n"/>
      <c r="CN36" s="3549" t="n"/>
      <c r="CO36" s="3547" t="n"/>
      <c r="CP36" s="374" t="n"/>
      <c r="CQ36" s="375" t="n"/>
      <c r="CR36" s="3282" t="n"/>
      <c r="CS36" s="3269" t="n"/>
      <c r="CT36" s="3547" t="n"/>
      <c r="CU36" s="3547">
        <f>CR36-CS36</f>
        <v/>
      </c>
      <c r="CV36" s="3547">
        <f>CR36-CT36</f>
        <v/>
      </c>
      <c r="CW36" s="3547" t="n"/>
      <c r="CX36" s="3547">
        <f>IFERROR(CR36/CW36-1, "-")</f>
        <v/>
      </c>
      <c r="CY36" s="3550" t="n"/>
      <c r="CZ36" s="3547" t="n"/>
      <c r="DA36" s="3547" t="n"/>
      <c r="DB36" s="3547" t="n"/>
      <c r="DC36" s="3547" t="n"/>
      <c r="DD36" s="3547" t="n"/>
      <c r="DE36" s="375">
        <f>+CZ36/DD36-1</f>
        <v/>
      </c>
      <c r="DF36" s="375">
        <f>+DA36/DD36-1</f>
        <v/>
      </c>
      <c r="DG36" s="375">
        <f>+DB36/DD36-1</f>
        <v/>
      </c>
      <c r="DH36" s="375">
        <f>+DC36/DD36-1</f>
        <v/>
      </c>
      <c r="DI36" s="936" t="n"/>
      <c r="DJ36" s="3508">
        <f>SUM(D36,J36,P36,V36,AD36,AL36,AU36,BC36,BK36,BT36,CB36,CJ36)-CR36</f>
        <v/>
      </c>
      <c r="DK36" s="3508">
        <f>SUM(E36,K36,Q36,W36,AE36,AM36,AV36,BD36,BL36,BU36,CC36,CK36)-CS36</f>
        <v/>
      </c>
      <c r="DL36" s="3508">
        <f>SUM(G36,M36,S36,AA36,AI36,AR36,AZ36,BH36,BQ36,BY36,CG36,CO36)-CW36</f>
        <v/>
      </c>
      <c r="DM36" s="3508">
        <f>SUM(D36,J36,P36,V36,AD36,AL36,AU36,BC36,,BN36,BV36,CD36,CL36)-CT36</f>
        <v/>
      </c>
      <c r="DX36" s="2878">
        <f>(CS36-CZ36)*10^6</f>
        <v/>
      </c>
      <c r="DY36" s="2878">
        <f>(CT36-DC36)*10^6</f>
        <v/>
      </c>
      <c r="DZ36" s="2878">
        <f>(CW36-DD36)*10^6</f>
        <v/>
      </c>
    </row>
    <row customFormat="1" customHeight="1" hidden="1" ht="13" r="37" s="394">
      <c r="B37" s="396" t="inlineStr">
        <is>
          <t xml:space="preserve">     vers le fixe</t>
        </is>
      </c>
      <c r="C37" s="2486" t="inlineStr">
        <is>
          <t>TRAF31</t>
        </is>
      </c>
      <c r="D37" s="3545" t="n"/>
      <c r="E37" s="3294" t="n"/>
      <c r="F37" s="3535" t="n"/>
      <c r="G37" s="3294" t="n"/>
      <c r="H37" s="399" t="n"/>
      <c r="I37" s="397" t="n"/>
      <c r="J37" s="3545" t="n"/>
      <c r="K37" s="3294" t="n"/>
      <c r="L37" s="3535" t="n"/>
      <c r="M37" s="3294" t="n"/>
      <c r="N37" s="399" t="n"/>
      <c r="O37" s="400" t="n"/>
      <c r="P37" s="3545" t="n"/>
      <c r="Q37" s="3294" t="n"/>
      <c r="R37" s="3535" t="n"/>
      <c r="S37" s="3294" t="n"/>
      <c r="T37" s="399" t="n"/>
      <c r="U37" s="1042" t="n"/>
      <c r="V37" s="3545" t="n"/>
      <c r="W37" s="3294" t="n"/>
      <c r="X37" s="3294" t="n"/>
      <c r="Y37" s="3536" t="n"/>
      <c r="Z37" s="3536" t="n"/>
      <c r="AA37" s="3294" t="n"/>
      <c r="AB37" s="399" t="n"/>
      <c r="AC37" s="1042" t="n"/>
      <c r="AD37" s="3545" t="n"/>
      <c r="AE37" s="3294" t="n"/>
      <c r="AF37" s="3294" t="n"/>
      <c r="AG37" s="3536" t="n"/>
      <c r="AH37" s="3536" t="n"/>
      <c r="AI37" s="3294" t="n"/>
      <c r="AJ37" s="399" t="n"/>
      <c r="AK37" s="1042" t="n"/>
      <c r="AL37" s="3545" t="n"/>
      <c r="AM37" s="3294" t="n"/>
      <c r="AN37" s="3294" t="n"/>
      <c r="AO37" s="3294" t="n"/>
      <c r="AP37" s="3536" t="n"/>
      <c r="AQ37" s="3536" t="n"/>
      <c r="AR37" s="3294" t="n"/>
      <c r="AS37" s="399" t="n"/>
      <c r="AT37" s="3537" t="n"/>
      <c r="AU37" s="3545" t="n"/>
      <c r="AV37" s="3294" t="n"/>
      <c r="AW37" s="3294" t="n"/>
      <c r="AX37" s="3536" t="n"/>
      <c r="AY37" s="3536" t="n"/>
      <c r="AZ37" s="3294" t="n"/>
      <c r="BA37" s="399" t="n"/>
      <c r="BB37" s="1042" t="n"/>
      <c r="BC37" s="3545" t="n"/>
      <c r="BD37" s="3294" t="n"/>
      <c r="BE37" s="3294" t="n"/>
      <c r="BF37" s="3536" t="n"/>
      <c r="BG37" s="3536" t="n"/>
      <c r="BH37" s="3294" t="n"/>
      <c r="BI37" s="399" t="n"/>
      <c r="BJ37" s="1042" t="n"/>
      <c r="BK37" s="3545" t="n"/>
      <c r="BL37" s="3294" t="n"/>
      <c r="BM37" s="3294" t="n"/>
      <c r="BN37" s="3294" t="n"/>
      <c r="BO37" s="3536" t="n"/>
      <c r="BP37" s="3536" t="n"/>
      <c r="BQ37" s="3294" t="n"/>
      <c r="BR37" s="399" t="n"/>
      <c r="BS37" s="1042" t="n"/>
      <c r="BT37" s="3545" t="n"/>
      <c r="BU37" s="3294" t="n"/>
      <c r="BV37" s="3294" t="n"/>
      <c r="BW37" s="3536" t="n"/>
      <c r="BX37" s="3536" t="n"/>
      <c r="BY37" s="3294" t="n"/>
      <c r="BZ37" s="399" t="n"/>
      <c r="CA37" s="1042" t="n"/>
      <c r="CB37" s="3545" t="n"/>
      <c r="CC37" s="3294" t="n"/>
      <c r="CD37" s="3294" t="n"/>
      <c r="CE37" s="3536" t="n"/>
      <c r="CF37" s="3536" t="n"/>
      <c r="CG37" s="3294" t="n"/>
      <c r="CH37" s="399" t="n"/>
      <c r="CI37" s="1042" t="n"/>
      <c r="CJ37" s="3545" t="n"/>
      <c r="CK37" s="3294" t="n"/>
      <c r="CL37" s="3294" t="n"/>
      <c r="CM37" s="3536" t="n"/>
      <c r="CN37" s="3536" t="n"/>
      <c r="CO37" s="3294" t="n"/>
      <c r="CP37" s="399" t="n"/>
      <c r="CQ37" s="400" t="n"/>
      <c r="CR37" s="3296" t="n"/>
      <c r="CS37" s="3294" t="n"/>
      <c r="CT37" s="3294" t="n"/>
      <c r="CU37" s="3294">
        <f>CR37-CS37</f>
        <v/>
      </c>
      <c r="CV37" s="3294">
        <f>CR37-CT37</f>
        <v/>
      </c>
      <c r="CW37" s="3294" t="n"/>
      <c r="CX37" s="3294">
        <f>IFERROR(CR37/CW37-1, "-")</f>
        <v/>
      </c>
      <c r="CY37" s="3538" t="n"/>
      <c r="CZ37" s="3294" t="n"/>
      <c r="DA37" s="3294" t="n"/>
      <c r="DB37" s="3294" t="n"/>
      <c r="DC37" s="3294" t="n"/>
      <c r="DD37" s="3294" t="n"/>
      <c r="DE37" s="400">
        <f>+CZ37/DD37-1</f>
        <v/>
      </c>
      <c r="DF37" s="400">
        <f>+DA37/DD37-1</f>
        <v/>
      </c>
      <c r="DG37" s="400">
        <f>+DB37/DD37-1</f>
        <v/>
      </c>
      <c r="DH37" s="400">
        <f>+DC37/DD37-1</f>
        <v/>
      </c>
      <c r="DI37" s="636" t="n"/>
      <c r="DJ37" s="3508">
        <f>SUM(D37,J37,P37,V37,AD37,AL37,AU37,BC37,BK37,BT37,CB37,CJ37)-CR37</f>
        <v/>
      </c>
      <c r="DK37" s="3508">
        <f>SUM(E37,K37,Q37,W37,AE37,AM37,AV37,BD37,BL37,BU37,CC37,CK37)-CS37</f>
        <v/>
      </c>
      <c r="DL37" s="3508">
        <f>SUM(G37,M37,S37,AA37,AI37,AR37,AZ37,BH37,BQ37,BY37,CG37,CO37)-CW37</f>
        <v/>
      </c>
      <c r="DM37" s="3508">
        <f>SUM(D37,J37,P37,V37,AD37,AL37,AU37,BC37,,BN37,BV37,CD37,CL37)-CT37</f>
        <v/>
      </c>
      <c r="DX37" s="2878">
        <f>(CS37-CZ37)*10^6</f>
        <v/>
      </c>
      <c r="DY37" s="2878">
        <f>(CT37-DC37)*10^6</f>
        <v/>
      </c>
      <c r="DZ37" s="2878">
        <f>(CW37-DD37)*10^6</f>
        <v/>
      </c>
    </row>
    <row customFormat="1" customHeight="1" hidden="1" ht="13" r="38" s="394">
      <c r="B38" s="396" t="inlineStr">
        <is>
          <t xml:space="preserve">     vers l'international</t>
        </is>
      </c>
      <c r="C38" s="2486" t="inlineStr">
        <is>
          <t>TRAF32</t>
        </is>
      </c>
      <c r="D38" s="3545" t="n"/>
      <c r="E38" s="3294" t="n"/>
      <c r="F38" s="3535" t="n"/>
      <c r="G38" s="3294" t="n"/>
      <c r="H38" s="399" t="n"/>
      <c r="I38" s="397" t="n"/>
      <c r="J38" s="3545" t="n"/>
      <c r="K38" s="3294" t="n"/>
      <c r="L38" s="3535" t="n"/>
      <c r="M38" s="3294" t="n"/>
      <c r="N38" s="399" t="n"/>
      <c r="O38" s="400" t="n"/>
      <c r="P38" s="3545" t="n"/>
      <c r="Q38" s="3294" t="n"/>
      <c r="R38" s="3535" t="n"/>
      <c r="S38" s="3294" t="n"/>
      <c r="T38" s="399" t="n"/>
      <c r="U38" s="1042" t="n"/>
      <c r="V38" s="3545" t="n"/>
      <c r="W38" s="3294" t="n"/>
      <c r="X38" s="3294" t="n"/>
      <c r="Y38" s="3536" t="n"/>
      <c r="Z38" s="3536" t="n"/>
      <c r="AA38" s="3294" t="n"/>
      <c r="AB38" s="399" t="n"/>
      <c r="AC38" s="1042" t="n"/>
      <c r="AD38" s="3545" t="n"/>
      <c r="AE38" s="3294" t="n"/>
      <c r="AF38" s="3294" t="n"/>
      <c r="AG38" s="3536" t="n"/>
      <c r="AH38" s="3536" t="n"/>
      <c r="AI38" s="3294" t="n"/>
      <c r="AJ38" s="399" t="n"/>
      <c r="AK38" s="1042" t="n"/>
      <c r="AL38" s="3545" t="n"/>
      <c r="AM38" s="3294" t="n"/>
      <c r="AN38" s="3294" t="n"/>
      <c r="AO38" s="3294" t="n"/>
      <c r="AP38" s="3536" t="n"/>
      <c r="AQ38" s="3536" t="n"/>
      <c r="AR38" s="3294" t="n"/>
      <c r="AS38" s="399" t="n"/>
      <c r="AT38" s="3537" t="n"/>
      <c r="AU38" s="3545" t="n"/>
      <c r="AV38" s="3294" t="n"/>
      <c r="AW38" s="3294" t="n"/>
      <c r="AX38" s="3536" t="n"/>
      <c r="AY38" s="3536" t="n"/>
      <c r="AZ38" s="3294" t="n"/>
      <c r="BA38" s="399" t="n"/>
      <c r="BB38" s="1042" t="n"/>
      <c r="BC38" s="3545" t="n"/>
      <c r="BD38" s="3294" t="n"/>
      <c r="BE38" s="3294" t="n"/>
      <c r="BF38" s="3536" t="n"/>
      <c r="BG38" s="3536" t="n"/>
      <c r="BH38" s="3294" t="n"/>
      <c r="BI38" s="399" t="n"/>
      <c r="BJ38" s="1042" t="n"/>
      <c r="BK38" s="3545" t="n"/>
      <c r="BL38" s="3294" t="n"/>
      <c r="BM38" s="3294" t="n"/>
      <c r="BN38" s="3294" t="n"/>
      <c r="BO38" s="3536" t="n"/>
      <c r="BP38" s="3536" t="n"/>
      <c r="BQ38" s="3294" t="n"/>
      <c r="BR38" s="399" t="n"/>
      <c r="BS38" s="1042" t="n"/>
      <c r="BT38" s="3545" t="n"/>
      <c r="BU38" s="3294" t="n"/>
      <c r="BV38" s="3294" t="n"/>
      <c r="BW38" s="3536" t="n"/>
      <c r="BX38" s="3536" t="n"/>
      <c r="BY38" s="3294" t="n"/>
      <c r="BZ38" s="399" t="n"/>
      <c r="CA38" s="1042" t="n"/>
      <c r="CB38" s="3545" t="n"/>
      <c r="CC38" s="3294" t="n"/>
      <c r="CD38" s="3294" t="n"/>
      <c r="CE38" s="3536" t="n"/>
      <c r="CF38" s="3536" t="n"/>
      <c r="CG38" s="3294" t="n"/>
      <c r="CH38" s="399" t="n"/>
      <c r="CI38" s="1042" t="n"/>
      <c r="CJ38" s="3545" t="n"/>
      <c r="CK38" s="3294" t="n"/>
      <c r="CL38" s="3294" t="n"/>
      <c r="CM38" s="3536" t="n"/>
      <c r="CN38" s="3536" t="n"/>
      <c r="CO38" s="3294" t="n"/>
      <c r="CP38" s="399" t="n"/>
      <c r="CQ38" s="400" t="n"/>
      <c r="CR38" s="3296" t="n"/>
      <c r="CS38" s="3294" t="n"/>
      <c r="CT38" s="3294" t="n"/>
      <c r="CU38" s="3294">
        <f>CR38-CS38</f>
        <v/>
      </c>
      <c r="CV38" s="3294">
        <f>CR38-CT38</f>
        <v/>
      </c>
      <c r="CW38" s="3294" t="n"/>
      <c r="CX38" s="3294">
        <f>IFERROR(CR38/CW38-1, "-")</f>
        <v/>
      </c>
      <c r="CY38" s="3538" t="n"/>
      <c r="CZ38" s="3294" t="n"/>
      <c r="DA38" s="3294" t="n"/>
      <c r="DB38" s="3294" t="n"/>
      <c r="DC38" s="3294" t="n"/>
      <c r="DD38" s="3294" t="n"/>
      <c r="DE38" s="400">
        <f>+CZ38/DD38-1</f>
        <v/>
      </c>
      <c r="DF38" s="400">
        <f>+DA38/DD38-1</f>
        <v/>
      </c>
      <c r="DG38" s="400">
        <f>+DB38/DD38-1</f>
        <v/>
      </c>
      <c r="DH38" s="400">
        <f>+DC38/DD38-1</f>
        <v/>
      </c>
      <c r="DI38" s="636" t="n"/>
      <c r="DJ38" s="3508">
        <f>SUM(D38,J38,P38,V38,AD38,AL38,AU38,BC38,BK38,BT38,CB38,CJ38)-CR38</f>
        <v/>
      </c>
      <c r="DK38" s="3508">
        <f>SUM(E38,K38,Q38,W38,AE38,AM38,AV38,BD38,BL38,BU38,CC38,CK38)-CS38</f>
        <v/>
      </c>
      <c r="DL38" s="3508">
        <f>SUM(G38,M38,S38,AA38,AI38,AR38,AZ38,BH38,BQ38,BY38,CG38,CO38)-CW38</f>
        <v/>
      </c>
      <c r="DM38" s="3508">
        <f>SUM(D38,J38,P38,V38,AD38,AL38,AU38,BC38,,BN38,BV38,CD38,CL38)-CT38</f>
        <v/>
      </c>
      <c r="DX38" s="2878">
        <f>(CS38-CZ38)*10^6</f>
        <v/>
      </c>
      <c r="DY38" s="2878">
        <f>(CT38-DC38)*10^6</f>
        <v/>
      </c>
      <c r="DZ38" s="2878">
        <f>(CW38-DD38)*10^6</f>
        <v/>
      </c>
    </row>
    <row customFormat="1" customHeight="1" hidden="1" ht="13" r="39" s="394">
      <c r="B39" s="396" t="inlineStr">
        <is>
          <t xml:space="preserve">     vers Mobile (on net)</t>
        </is>
      </c>
      <c r="C39" s="2486" t="inlineStr">
        <is>
          <t>TRAF33</t>
        </is>
      </c>
      <c r="D39" s="3545" t="n"/>
      <c r="E39" s="3294" t="n"/>
      <c r="F39" s="3535" t="n"/>
      <c r="G39" s="3294" t="n"/>
      <c r="H39" s="399" t="n"/>
      <c r="I39" s="397" t="n"/>
      <c r="J39" s="3545" t="n"/>
      <c r="K39" s="3294" t="n"/>
      <c r="L39" s="3535" t="n"/>
      <c r="M39" s="3294" t="n"/>
      <c r="N39" s="399" t="n"/>
      <c r="O39" s="400" t="n"/>
      <c r="P39" s="3545" t="n"/>
      <c r="Q39" s="3294" t="n"/>
      <c r="R39" s="3535" t="n"/>
      <c r="S39" s="3294" t="n"/>
      <c r="T39" s="399" t="n"/>
      <c r="U39" s="1042" t="n"/>
      <c r="V39" s="3545" t="n"/>
      <c r="W39" s="3294" t="n"/>
      <c r="X39" s="3294" t="n"/>
      <c r="Y39" s="3536" t="n"/>
      <c r="Z39" s="3536" t="n"/>
      <c r="AA39" s="3294" t="n"/>
      <c r="AB39" s="399" t="n"/>
      <c r="AC39" s="1042" t="n"/>
      <c r="AD39" s="3545" t="n"/>
      <c r="AE39" s="3294" t="n"/>
      <c r="AF39" s="3294" t="n"/>
      <c r="AG39" s="3536" t="n"/>
      <c r="AH39" s="3536" t="n"/>
      <c r="AI39" s="3294" t="n"/>
      <c r="AJ39" s="399" t="n"/>
      <c r="AK39" s="1042" t="n"/>
      <c r="AL39" s="3545" t="n"/>
      <c r="AM39" s="3294" t="n"/>
      <c r="AN39" s="3294" t="n"/>
      <c r="AO39" s="3294" t="n"/>
      <c r="AP39" s="3536" t="n"/>
      <c r="AQ39" s="3536" t="n"/>
      <c r="AR39" s="3294" t="n"/>
      <c r="AS39" s="399" t="n"/>
      <c r="AT39" s="3537" t="n"/>
      <c r="AU39" s="3545" t="n"/>
      <c r="AV39" s="3294" t="n"/>
      <c r="AW39" s="3294" t="n"/>
      <c r="AX39" s="3536" t="n"/>
      <c r="AY39" s="3536" t="n"/>
      <c r="AZ39" s="3294" t="n"/>
      <c r="BA39" s="399" t="n"/>
      <c r="BB39" s="1042" t="n"/>
      <c r="BC39" s="3545" t="n"/>
      <c r="BD39" s="3294" t="n"/>
      <c r="BE39" s="3294" t="n"/>
      <c r="BF39" s="3536" t="n"/>
      <c r="BG39" s="3536" t="n"/>
      <c r="BH39" s="3294" t="n"/>
      <c r="BI39" s="399" t="n"/>
      <c r="BJ39" s="1042" t="n"/>
      <c r="BK39" s="3545" t="n"/>
      <c r="BL39" s="3294" t="n"/>
      <c r="BM39" s="3294" t="n"/>
      <c r="BN39" s="3294" t="n"/>
      <c r="BO39" s="3536" t="n"/>
      <c r="BP39" s="3536" t="n"/>
      <c r="BQ39" s="3294" t="n"/>
      <c r="BR39" s="399" t="n"/>
      <c r="BS39" s="1042" t="n"/>
      <c r="BT39" s="3545" t="n"/>
      <c r="BU39" s="3294" t="n"/>
      <c r="BV39" s="3294" t="n"/>
      <c r="BW39" s="3536" t="n"/>
      <c r="BX39" s="3536" t="n"/>
      <c r="BY39" s="3294" t="n"/>
      <c r="BZ39" s="399" t="n"/>
      <c r="CA39" s="1042" t="n"/>
      <c r="CB39" s="3545" t="n"/>
      <c r="CC39" s="3294" t="n"/>
      <c r="CD39" s="3294" t="n"/>
      <c r="CE39" s="3536" t="n"/>
      <c r="CF39" s="3536" t="n"/>
      <c r="CG39" s="3294" t="n"/>
      <c r="CH39" s="399" t="n"/>
      <c r="CI39" s="1042" t="n"/>
      <c r="CJ39" s="3545" t="n"/>
      <c r="CK39" s="3294" t="n"/>
      <c r="CL39" s="3294" t="n"/>
      <c r="CM39" s="3536" t="n"/>
      <c r="CN39" s="3536" t="n"/>
      <c r="CO39" s="3294" t="n"/>
      <c r="CP39" s="399" t="n"/>
      <c r="CQ39" s="400" t="n"/>
      <c r="CR39" s="3296" t="n"/>
      <c r="CS39" s="3294" t="n"/>
      <c r="CT39" s="3294" t="n"/>
      <c r="CU39" s="3294">
        <f>CR39-CS39</f>
        <v/>
      </c>
      <c r="CV39" s="3294">
        <f>CR39-CT39</f>
        <v/>
      </c>
      <c r="CW39" s="3294" t="n"/>
      <c r="CX39" s="3294">
        <f>IFERROR(CR39/CW39-1, "-")</f>
        <v/>
      </c>
      <c r="CY39" s="3538" t="n"/>
      <c r="CZ39" s="3294" t="n"/>
      <c r="DA39" s="3294" t="n"/>
      <c r="DB39" s="3294" t="n"/>
      <c r="DC39" s="3294" t="n"/>
      <c r="DD39" s="3294" t="n"/>
      <c r="DE39" s="400">
        <f>+CZ39/DD39-1</f>
        <v/>
      </c>
      <c r="DF39" s="400">
        <f>+DA39/DD39-1</f>
        <v/>
      </c>
      <c r="DG39" s="400">
        <f>+DB39/DD39-1</f>
        <v/>
      </c>
      <c r="DH39" s="400">
        <f>+DC39/DD39-1</f>
        <v/>
      </c>
      <c r="DI39" s="636" t="n"/>
      <c r="DJ39" s="3508">
        <f>SUM(D39,J39,P39,V39,AD39,AL39,AU39,BC39,BK39,BT39,CB39,CJ39)-CR39</f>
        <v/>
      </c>
      <c r="DK39" s="3508">
        <f>SUM(E39,K39,Q39,W39,AE39,AM39,AV39,BD39,BL39,BU39,CC39,CK39)-CS39</f>
        <v/>
      </c>
      <c r="DL39" s="3508">
        <f>SUM(G39,M39,S39,AA39,AI39,AR39,AZ39,BH39,BQ39,BY39,CG39,CO39)-CW39</f>
        <v/>
      </c>
      <c r="DM39" s="3508">
        <f>SUM(D39,J39,P39,V39,AD39,AL39,AU39,BC39,,BN39,BV39,CD39,CL39)-CT39</f>
        <v/>
      </c>
      <c r="DX39" s="2878">
        <f>(CS39-CZ39)*10^6</f>
        <v/>
      </c>
      <c r="DY39" s="2878">
        <f>(CT39-DC39)*10^6</f>
        <v/>
      </c>
      <c r="DZ39" s="2878">
        <f>(CW39-DD39)*10^6</f>
        <v/>
      </c>
    </row>
    <row customFormat="1" customHeight="1" hidden="1" ht="13" r="40" s="394">
      <c r="B40" s="396" t="inlineStr">
        <is>
          <t xml:space="preserve">      vers MTN</t>
        </is>
      </c>
      <c r="C40" s="2486" t="inlineStr">
        <is>
          <t>TRAF34</t>
        </is>
      </c>
      <c r="D40" s="3545" t="n"/>
      <c r="E40" s="3294" t="n"/>
      <c r="F40" s="3535" t="n"/>
      <c r="G40" s="3294" t="n"/>
      <c r="H40" s="399" t="n"/>
      <c r="I40" s="397" t="n"/>
      <c r="J40" s="3545" t="n"/>
      <c r="K40" s="3294" t="n"/>
      <c r="L40" s="3535" t="n"/>
      <c r="M40" s="3294" t="n"/>
      <c r="N40" s="399" t="n"/>
      <c r="O40" s="400" t="n"/>
      <c r="P40" s="3545" t="n"/>
      <c r="Q40" s="3294" t="n"/>
      <c r="R40" s="3535" t="n"/>
      <c r="S40" s="3294" t="n"/>
      <c r="T40" s="399" t="n"/>
      <c r="U40" s="1042" t="n"/>
      <c r="V40" s="3545" t="n"/>
      <c r="W40" s="3294" t="n"/>
      <c r="X40" s="3294" t="n"/>
      <c r="Y40" s="3536" t="n"/>
      <c r="Z40" s="3536" t="n"/>
      <c r="AA40" s="3294" t="n"/>
      <c r="AB40" s="399" t="n"/>
      <c r="AC40" s="1042" t="n"/>
      <c r="AD40" s="3545" t="n"/>
      <c r="AE40" s="3294" t="n"/>
      <c r="AF40" s="3294" t="n"/>
      <c r="AG40" s="3536" t="n"/>
      <c r="AH40" s="3536" t="n"/>
      <c r="AI40" s="3294" t="n"/>
      <c r="AJ40" s="399" t="n"/>
      <c r="AK40" s="1042" t="n"/>
      <c r="AL40" s="3545" t="n"/>
      <c r="AM40" s="3294" t="n"/>
      <c r="AN40" s="3294" t="n"/>
      <c r="AO40" s="3294" t="n"/>
      <c r="AP40" s="3536" t="n"/>
      <c r="AQ40" s="3536" t="n"/>
      <c r="AR40" s="3294" t="n"/>
      <c r="AS40" s="399" t="n"/>
      <c r="AT40" s="3537" t="n"/>
      <c r="AU40" s="3545" t="n"/>
      <c r="AV40" s="3294" t="n"/>
      <c r="AW40" s="3294" t="n"/>
      <c r="AX40" s="3536" t="n"/>
      <c r="AY40" s="3536" t="n"/>
      <c r="AZ40" s="3294" t="n"/>
      <c r="BA40" s="399" t="n"/>
      <c r="BB40" s="1042" t="n"/>
      <c r="BC40" s="3545" t="n"/>
      <c r="BD40" s="3294" t="n"/>
      <c r="BE40" s="3294" t="n"/>
      <c r="BF40" s="3536" t="n"/>
      <c r="BG40" s="3536" t="n"/>
      <c r="BH40" s="3294" t="n"/>
      <c r="BI40" s="399" t="n"/>
      <c r="BJ40" s="1042" t="n"/>
      <c r="BK40" s="3545" t="n"/>
      <c r="BL40" s="3294" t="n"/>
      <c r="BM40" s="3294" t="n"/>
      <c r="BN40" s="3294" t="n"/>
      <c r="BO40" s="3536" t="n"/>
      <c r="BP40" s="3536" t="n"/>
      <c r="BQ40" s="3294" t="n"/>
      <c r="BR40" s="399" t="n"/>
      <c r="BS40" s="1042" t="n"/>
      <c r="BT40" s="3545" t="n"/>
      <c r="BU40" s="3294" t="n"/>
      <c r="BV40" s="3294" t="n"/>
      <c r="BW40" s="3536" t="n"/>
      <c r="BX40" s="3536" t="n"/>
      <c r="BY40" s="3294" t="n"/>
      <c r="BZ40" s="399" t="n"/>
      <c r="CA40" s="1042" t="n"/>
      <c r="CB40" s="3545" t="n"/>
      <c r="CC40" s="3294" t="n"/>
      <c r="CD40" s="3294" t="n"/>
      <c r="CE40" s="3536" t="n"/>
      <c r="CF40" s="3536" t="n"/>
      <c r="CG40" s="3294" t="n"/>
      <c r="CH40" s="399" t="n"/>
      <c r="CI40" s="1042" t="n"/>
      <c r="CJ40" s="3545" t="n"/>
      <c r="CK40" s="3294" t="n"/>
      <c r="CL40" s="3294" t="n"/>
      <c r="CM40" s="3536" t="n"/>
      <c r="CN40" s="3536" t="n"/>
      <c r="CO40" s="3294" t="n"/>
      <c r="CP40" s="399" t="n"/>
      <c r="CQ40" s="400" t="n"/>
      <c r="CR40" s="3296" t="n"/>
      <c r="CS40" s="3294" t="n"/>
      <c r="CT40" s="3294" t="n"/>
      <c r="CU40" s="3294">
        <f>CR40-CS40</f>
        <v/>
      </c>
      <c r="CV40" s="3294">
        <f>CR40-CT40</f>
        <v/>
      </c>
      <c r="CW40" s="3294" t="n"/>
      <c r="CX40" s="3294">
        <f>IFERROR(CR40/CW40-1, "-")</f>
        <v/>
      </c>
      <c r="CY40" s="3538" t="n"/>
      <c r="CZ40" s="3294" t="n"/>
      <c r="DA40" s="3294" t="n"/>
      <c r="DB40" s="3294" t="n"/>
      <c r="DC40" s="3294" t="n"/>
      <c r="DD40" s="3294" t="n"/>
      <c r="DE40" s="400">
        <f>+CZ40/DD40-1</f>
        <v/>
      </c>
      <c r="DF40" s="400">
        <f>+DA40/DD40-1</f>
        <v/>
      </c>
      <c r="DG40" s="400">
        <f>+DB40/DD40-1</f>
        <v/>
      </c>
      <c r="DH40" s="400">
        <f>+DC40/DD40-1</f>
        <v/>
      </c>
      <c r="DI40" s="636" t="n"/>
      <c r="DJ40" s="3508">
        <f>SUM(D40,J40,P40,V40,AD40,AL40,AU40,BC40,BK40,BT40,CB40,CJ40)-CR40</f>
        <v/>
      </c>
      <c r="DK40" s="3508">
        <f>SUM(E40,K40,Q40,W40,AE40,AM40,AV40,BD40,BL40,BU40,CC40,CK40)-CS40</f>
        <v/>
      </c>
      <c r="DL40" s="3508">
        <f>SUM(G40,M40,S40,AA40,AI40,AR40,AZ40,BH40,BQ40,BY40,CG40,CO40)-CW40</f>
        <v/>
      </c>
      <c r="DM40" s="3508">
        <f>SUM(D40,J40,P40,V40,AD40,AL40,AU40,BC40,,BN40,BV40,CD40,CL40)-CT40</f>
        <v/>
      </c>
      <c r="DX40" s="2878">
        <f>(CS40-CZ40)*10^6</f>
        <v/>
      </c>
      <c r="DY40" s="2878">
        <f>(CT40-DC40)*10^6</f>
        <v/>
      </c>
      <c r="DZ40" s="2878">
        <f>(CW40-DD40)*10^6</f>
        <v/>
      </c>
    </row>
    <row customFormat="1" customHeight="1" hidden="1" ht="13" r="41" s="394">
      <c r="B41" s="396" t="inlineStr">
        <is>
          <t xml:space="preserve">      vers SBIN</t>
        </is>
      </c>
      <c r="C41" s="2486" t="inlineStr">
        <is>
          <t>TRAF35</t>
        </is>
      </c>
      <c r="D41" s="3545" t="n"/>
      <c r="E41" s="3294" t="n"/>
      <c r="F41" s="3535" t="n"/>
      <c r="G41" s="3294" t="n"/>
      <c r="H41" s="399" t="n"/>
      <c r="I41" s="397" t="n"/>
      <c r="J41" s="3545" t="n"/>
      <c r="K41" s="3294" t="n"/>
      <c r="L41" s="3535" t="n"/>
      <c r="M41" s="3294" t="n"/>
      <c r="N41" s="399" t="n"/>
      <c r="O41" s="400" t="n"/>
      <c r="P41" s="3545" t="n"/>
      <c r="Q41" s="3294" t="n"/>
      <c r="R41" s="3535" t="n"/>
      <c r="S41" s="3294" t="n"/>
      <c r="T41" s="399" t="n"/>
      <c r="U41" s="1042" t="n"/>
      <c r="V41" s="3545" t="n"/>
      <c r="W41" s="3294" t="n"/>
      <c r="X41" s="3294" t="n"/>
      <c r="Y41" s="3536" t="n"/>
      <c r="Z41" s="3536" t="n"/>
      <c r="AA41" s="3294" t="n"/>
      <c r="AB41" s="399" t="n"/>
      <c r="AC41" s="1042" t="n"/>
      <c r="AD41" s="3545" t="n"/>
      <c r="AE41" s="3294" t="n"/>
      <c r="AF41" s="3294" t="n"/>
      <c r="AG41" s="3536" t="n"/>
      <c r="AH41" s="3536" t="n"/>
      <c r="AI41" s="3294" t="n"/>
      <c r="AJ41" s="399" t="n"/>
      <c r="AK41" s="1042" t="n"/>
      <c r="AL41" s="3545" t="n"/>
      <c r="AM41" s="3294" t="n"/>
      <c r="AN41" s="3294" t="n"/>
      <c r="AO41" s="3294" t="n"/>
      <c r="AP41" s="3536" t="n"/>
      <c r="AQ41" s="3536" t="n"/>
      <c r="AR41" s="3294" t="n"/>
      <c r="AS41" s="399" t="n"/>
      <c r="AT41" s="3537" t="n"/>
      <c r="AU41" s="3545" t="n"/>
      <c r="AV41" s="3294" t="n"/>
      <c r="AW41" s="3294" t="n"/>
      <c r="AX41" s="3536" t="n"/>
      <c r="AY41" s="3536" t="n"/>
      <c r="AZ41" s="3294" t="n"/>
      <c r="BA41" s="399" t="n"/>
      <c r="BB41" s="1042" t="n"/>
      <c r="BC41" s="3545" t="n"/>
      <c r="BD41" s="3294" t="n"/>
      <c r="BE41" s="3294" t="n"/>
      <c r="BF41" s="3536" t="n"/>
      <c r="BG41" s="3536" t="n"/>
      <c r="BH41" s="3294" t="n"/>
      <c r="BI41" s="399" t="n"/>
      <c r="BJ41" s="1042" t="n"/>
      <c r="BK41" s="3545" t="n"/>
      <c r="BL41" s="3294" t="n"/>
      <c r="BM41" s="3294" t="n"/>
      <c r="BN41" s="3294" t="n"/>
      <c r="BO41" s="3536" t="n"/>
      <c r="BP41" s="3536" t="n"/>
      <c r="BQ41" s="3294" t="n"/>
      <c r="BR41" s="399" t="n"/>
      <c r="BS41" s="1042" t="n"/>
      <c r="BT41" s="3545" t="n"/>
      <c r="BU41" s="3294" t="n"/>
      <c r="BV41" s="3294" t="n"/>
      <c r="BW41" s="3536" t="n"/>
      <c r="BX41" s="3536" t="n"/>
      <c r="BY41" s="3294" t="n"/>
      <c r="BZ41" s="399" t="n"/>
      <c r="CA41" s="1042" t="n"/>
      <c r="CB41" s="3545" t="n"/>
      <c r="CC41" s="3294" t="n"/>
      <c r="CD41" s="3294" t="n"/>
      <c r="CE41" s="3536" t="n"/>
      <c r="CF41" s="3536" t="n"/>
      <c r="CG41" s="3294" t="n"/>
      <c r="CH41" s="399" t="n"/>
      <c r="CI41" s="1042" t="n"/>
      <c r="CJ41" s="3545" t="n"/>
      <c r="CK41" s="3294" t="n"/>
      <c r="CL41" s="3294" t="n"/>
      <c r="CM41" s="3536" t="n"/>
      <c r="CN41" s="3536" t="n"/>
      <c r="CO41" s="3294" t="n"/>
      <c r="CP41" s="399" t="n"/>
      <c r="CQ41" s="400" t="n"/>
      <c r="CR41" s="3296" t="n"/>
      <c r="CS41" s="3294" t="n"/>
      <c r="CT41" s="3294" t="n"/>
      <c r="CU41" s="3294">
        <f>CR41-CS41</f>
        <v/>
      </c>
      <c r="CV41" s="3294">
        <f>CR41-CT41</f>
        <v/>
      </c>
      <c r="CW41" s="3294" t="n"/>
      <c r="CX41" s="3294">
        <f>IFERROR(CR41/CW41-1, "-")</f>
        <v/>
      </c>
      <c r="CY41" s="3538" t="n"/>
      <c r="CZ41" s="3294" t="n"/>
      <c r="DA41" s="3294" t="n"/>
      <c r="DB41" s="3294" t="n"/>
      <c r="DC41" s="3294" t="n"/>
      <c r="DD41" s="3294" t="n"/>
      <c r="DE41" s="400" t="n"/>
      <c r="DF41" s="400" t="n"/>
      <c r="DG41" s="400" t="n"/>
      <c r="DH41" s="400" t="n"/>
      <c r="DI41" s="636" t="n"/>
      <c r="DJ41" s="3508">
        <f>SUM(D41,J41,P41,V41,AD41,AL41,AU41,BC41,BK41,BT41,CB41,CJ41)-CR41</f>
        <v/>
      </c>
      <c r="DK41" s="3508">
        <f>SUM(E41,K41,Q41,W41,AE41,AM41,AV41,BD41,BL41,BU41,CC41,CK41)-CS41</f>
        <v/>
      </c>
      <c r="DL41" s="3508">
        <f>SUM(G41,M41,S41,AA41,AI41,AR41,AZ41,BH41,BQ41,BY41,CG41,CO41)-CW41</f>
        <v/>
      </c>
      <c r="DM41" s="3508">
        <f>SUM(D41,J41,P41,V41,AD41,AL41,AU41,BC41,,BN41,BV41,CD41,CL41)-CT41</f>
        <v/>
      </c>
      <c r="DX41" s="2878">
        <f>(CS41-CZ41)*10^6</f>
        <v/>
      </c>
      <c r="DY41" s="2878">
        <f>(CT41-DC41)*10^6</f>
        <v/>
      </c>
      <c r="DZ41" s="2878">
        <f>(CW41-DD41)*10^6</f>
        <v/>
      </c>
    </row>
    <row customFormat="1" customHeight="1" hidden="1" ht="13" r="42" s="394">
      <c r="B42" s="396" t="inlineStr">
        <is>
          <t xml:space="preserve">      vers BBCOM, LIBERCOM</t>
        </is>
      </c>
      <c r="C42" s="2486" t="inlineStr">
        <is>
          <t>TRAF36</t>
        </is>
      </c>
      <c r="D42" s="3546" t="n"/>
      <c r="E42" s="3294" t="n"/>
      <c r="F42" s="3535" t="n"/>
      <c r="G42" s="3294" t="n"/>
      <c r="H42" s="399" t="n"/>
      <c r="I42" s="397" t="n"/>
      <c r="J42" s="3546" t="n"/>
      <c r="K42" s="3294" t="n"/>
      <c r="L42" s="3535" t="n"/>
      <c r="M42" s="3294" t="n"/>
      <c r="N42" s="399" t="n"/>
      <c r="O42" s="400" t="n"/>
      <c r="P42" s="3546" t="n"/>
      <c r="Q42" s="3294" t="n"/>
      <c r="R42" s="3535" t="n"/>
      <c r="S42" s="3294" t="n"/>
      <c r="T42" s="399" t="n"/>
      <c r="U42" s="1042" t="n"/>
      <c r="V42" s="3546" t="n"/>
      <c r="W42" s="3294" t="n"/>
      <c r="X42" s="3294" t="n"/>
      <c r="Y42" s="3536" t="n"/>
      <c r="Z42" s="3536" t="n"/>
      <c r="AA42" s="3294" t="n"/>
      <c r="AB42" s="399" t="n"/>
      <c r="AC42" s="1042" t="n"/>
      <c r="AD42" s="3546" t="n"/>
      <c r="AE42" s="3294" t="n"/>
      <c r="AF42" s="3294" t="n"/>
      <c r="AG42" s="3536" t="n"/>
      <c r="AH42" s="3536" t="n"/>
      <c r="AI42" s="3294" t="n"/>
      <c r="AJ42" s="399" t="n"/>
      <c r="AK42" s="1042" t="n"/>
      <c r="AL42" s="3546" t="n"/>
      <c r="AM42" s="3294" t="n"/>
      <c r="AN42" s="3294" t="n"/>
      <c r="AO42" s="3294" t="n"/>
      <c r="AP42" s="3536" t="n"/>
      <c r="AQ42" s="3536" t="n"/>
      <c r="AR42" s="3294" t="n"/>
      <c r="AS42" s="399" t="n"/>
      <c r="AT42" s="3537" t="n"/>
      <c r="AU42" s="3546" t="n"/>
      <c r="AV42" s="3294" t="n"/>
      <c r="AW42" s="3294" t="n"/>
      <c r="AX42" s="3536" t="n"/>
      <c r="AY42" s="3536" t="n"/>
      <c r="AZ42" s="3294" t="n"/>
      <c r="BA42" s="399" t="n"/>
      <c r="BB42" s="1042" t="n"/>
      <c r="BC42" s="3546" t="n"/>
      <c r="BD42" s="3294" t="n"/>
      <c r="BE42" s="3294" t="n"/>
      <c r="BF42" s="3536" t="n"/>
      <c r="BG42" s="3536" t="n"/>
      <c r="BH42" s="3294" t="n"/>
      <c r="BI42" s="399" t="n"/>
      <c r="BJ42" s="1042" t="n"/>
      <c r="BK42" s="3546" t="n"/>
      <c r="BL42" s="3294" t="n"/>
      <c r="BM42" s="3294" t="n"/>
      <c r="BN42" s="3294" t="n"/>
      <c r="BO42" s="3536" t="n"/>
      <c r="BP42" s="3536" t="n"/>
      <c r="BQ42" s="3294" t="n"/>
      <c r="BR42" s="399" t="n"/>
      <c r="BS42" s="1042" t="n"/>
      <c r="BT42" s="3546" t="n"/>
      <c r="BU42" s="3294" t="n"/>
      <c r="BV42" s="3294" t="n"/>
      <c r="BW42" s="3536" t="n"/>
      <c r="BX42" s="3536" t="n"/>
      <c r="BY42" s="3294" t="n"/>
      <c r="BZ42" s="399" t="n"/>
      <c r="CA42" s="1042" t="n"/>
      <c r="CB42" s="3546" t="n"/>
      <c r="CC42" s="3294" t="n"/>
      <c r="CD42" s="3294" t="n"/>
      <c r="CE42" s="3536" t="n"/>
      <c r="CF42" s="3536" t="n"/>
      <c r="CG42" s="3294" t="n"/>
      <c r="CH42" s="399" t="n"/>
      <c r="CI42" s="1042" t="n"/>
      <c r="CJ42" s="3546" t="n"/>
      <c r="CK42" s="3294" t="n"/>
      <c r="CL42" s="3294" t="n"/>
      <c r="CM42" s="3536" t="n"/>
      <c r="CN42" s="3536" t="n"/>
      <c r="CO42" s="3294" t="n"/>
      <c r="CP42" s="399" t="n"/>
      <c r="CQ42" s="400" t="n"/>
      <c r="CR42" s="3296" t="n"/>
      <c r="CS42" s="3294" t="n"/>
      <c r="CT42" s="3294" t="n"/>
      <c r="CU42" s="3294">
        <f>CR42-CS42</f>
        <v/>
      </c>
      <c r="CV42" s="3294">
        <f>CR42-CT42</f>
        <v/>
      </c>
      <c r="CW42" s="3294" t="n"/>
      <c r="CX42" s="3294">
        <f>IFERROR(CR42/CW42-1, "-")</f>
        <v/>
      </c>
      <c r="CY42" s="3538" t="n"/>
      <c r="CZ42" s="3294" t="n"/>
      <c r="DA42" s="3294" t="n"/>
      <c r="DB42" s="3294" t="n"/>
      <c r="DC42" s="3294" t="n"/>
      <c r="DD42" s="3294" t="n"/>
      <c r="DE42" s="400" t="n"/>
      <c r="DF42" s="400" t="n"/>
      <c r="DG42" s="400" t="n"/>
      <c r="DH42" s="400" t="n"/>
      <c r="DI42" s="636" t="n"/>
      <c r="DJ42" s="3508">
        <f>SUM(D42,J42,P42,V42,AD42,AL42,AU42,BC42,BK42,BT42,CB42,CJ42)-CR42</f>
        <v/>
      </c>
      <c r="DK42" s="3508">
        <f>SUM(E42,K42,Q42,W42,AE42,AM42,AV42,BD42,BL42,BU42,CC42,CK42)-CS42</f>
        <v/>
      </c>
      <c r="DL42" s="3508">
        <f>SUM(G42,M42,S42,AA42,AI42,AR42,AZ42,BH42,BQ42,BY42,CG42,CO42)-CW42</f>
        <v/>
      </c>
      <c r="DM42" s="3508">
        <f>SUM(D42,J42,P42,V42,AD42,AL42,AU42,BC42,,BN42,BV42,CD42,CL42)-CT42</f>
        <v/>
      </c>
      <c r="DX42" s="2878">
        <f>(CS42-CZ42)*10^6</f>
        <v/>
      </c>
      <c r="DY42" s="2878">
        <f>(CT42-DC42)*10^6</f>
        <v/>
      </c>
      <c r="DZ42" s="2878">
        <f>(CW42-DD42)*10^6</f>
        <v/>
      </c>
    </row>
    <row customFormat="1" customHeight="1" hidden="1" ht="13" r="43" s="394">
      <c r="B43" s="396" t="inlineStr">
        <is>
          <t xml:space="preserve">      Outbound roaming</t>
        </is>
      </c>
      <c r="C43" s="2486" t="inlineStr">
        <is>
          <t>TRAF37</t>
        </is>
      </c>
      <c r="D43" s="3546" t="n"/>
      <c r="E43" s="3294" t="n"/>
      <c r="F43" s="3535" t="n"/>
      <c r="G43" s="3294" t="n"/>
      <c r="H43" s="399" t="n"/>
      <c r="I43" s="397" t="n"/>
      <c r="J43" s="3546" t="n"/>
      <c r="K43" s="3294" t="n"/>
      <c r="L43" s="3535" t="n"/>
      <c r="M43" s="3294" t="n"/>
      <c r="N43" s="399" t="n"/>
      <c r="O43" s="400" t="n"/>
      <c r="P43" s="3546" t="n"/>
      <c r="Q43" s="3294" t="n"/>
      <c r="R43" s="3535" t="n"/>
      <c r="S43" s="3294" t="n"/>
      <c r="T43" s="399" t="n"/>
      <c r="U43" s="1042" t="n"/>
      <c r="V43" s="3546" t="n"/>
      <c r="W43" s="3294" t="n"/>
      <c r="X43" s="3294" t="n"/>
      <c r="Y43" s="3536" t="n"/>
      <c r="Z43" s="3536" t="n"/>
      <c r="AA43" s="3294" t="n"/>
      <c r="AB43" s="399" t="n"/>
      <c r="AC43" s="1042" t="n"/>
      <c r="AD43" s="3546" t="n"/>
      <c r="AE43" s="3294" t="n"/>
      <c r="AF43" s="3294" t="n"/>
      <c r="AG43" s="3536" t="n"/>
      <c r="AH43" s="3536" t="n"/>
      <c r="AI43" s="3294" t="n"/>
      <c r="AJ43" s="399" t="n"/>
      <c r="AK43" s="1042" t="n"/>
      <c r="AL43" s="3546" t="n"/>
      <c r="AM43" s="3294" t="n"/>
      <c r="AN43" s="3294" t="n"/>
      <c r="AO43" s="3294" t="n"/>
      <c r="AP43" s="3536" t="n"/>
      <c r="AQ43" s="3536" t="n"/>
      <c r="AR43" s="3294" t="n"/>
      <c r="AS43" s="399" t="n"/>
      <c r="AT43" s="3537" t="n"/>
      <c r="AU43" s="3546" t="n"/>
      <c r="AV43" s="3294" t="n"/>
      <c r="AW43" s="3294" t="n"/>
      <c r="AX43" s="3536" t="n"/>
      <c r="AY43" s="3536" t="n"/>
      <c r="AZ43" s="3294" t="n"/>
      <c r="BA43" s="399" t="n"/>
      <c r="BB43" s="1042" t="n"/>
      <c r="BC43" s="3546" t="n"/>
      <c r="BD43" s="3294" t="n"/>
      <c r="BE43" s="3294" t="n"/>
      <c r="BF43" s="3536" t="n"/>
      <c r="BG43" s="3536" t="n"/>
      <c r="BH43" s="3294" t="n"/>
      <c r="BI43" s="399" t="n"/>
      <c r="BJ43" s="1042" t="n"/>
      <c r="BK43" s="3546" t="n"/>
      <c r="BL43" s="3294" t="n"/>
      <c r="BM43" s="3294" t="n"/>
      <c r="BN43" s="3294" t="n"/>
      <c r="BO43" s="3536" t="n"/>
      <c r="BP43" s="3536" t="n"/>
      <c r="BQ43" s="3294" t="n"/>
      <c r="BR43" s="399" t="n"/>
      <c r="BS43" s="1042" t="n"/>
      <c r="BT43" s="3546" t="n"/>
      <c r="BU43" s="3294" t="n"/>
      <c r="BV43" s="3294" t="n"/>
      <c r="BW43" s="3536" t="n"/>
      <c r="BX43" s="3536" t="n"/>
      <c r="BY43" s="3294" t="n"/>
      <c r="BZ43" s="399" t="n"/>
      <c r="CA43" s="1042" t="n"/>
      <c r="CB43" s="3546" t="n"/>
      <c r="CC43" s="3294" t="n"/>
      <c r="CD43" s="3294" t="n"/>
      <c r="CE43" s="3536" t="n"/>
      <c r="CF43" s="3536" t="n"/>
      <c r="CG43" s="3294" t="n"/>
      <c r="CH43" s="399" t="n"/>
      <c r="CI43" s="1042" t="n"/>
      <c r="CJ43" s="3546" t="n"/>
      <c r="CK43" s="3294" t="n"/>
      <c r="CL43" s="3294" t="n"/>
      <c r="CM43" s="3536" t="n"/>
      <c r="CN43" s="3536" t="n"/>
      <c r="CO43" s="3294" t="n"/>
      <c r="CP43" s="399" t="n"/>
      <c r="CQ43" s="400" t="n"/>
      <c r="CR43" s="3296" t="n"/>
      <c r="CS43" s="3294" t="n"/>
      <c r="CT43" s="3294" t="n"/>
      <c r="CU43" s="3294">
        <f>CR43-CS43</f>
        <v/>
      </c>
      <c r="CV43" s="3294">
        <f>CR43-CT43</f>
        <v/>
      </c>
      <c r="CW43" s="3294" t="n"/>
      <c r="CX43" s="3294">
        <f>IFERROR(CR43/CW43-1, "-")</f>
        <v/>
      </c>
      <c r="CY43" s="3538" t="n"/>
      <c r="CZ43" s="3294" t="n"/>
      <c r="DA43" s="3294" t="n"/>
      <c r="DB43" s="3294" t="n"/>
      <c r="DC43" s="3294" t="n"/>
      <c r="DD43" s="3294" t="n"/>
      <c r="DE43" s="400" t="n"/>
      <c r="DF43" s="400" t="n"/>
      <c r="DG43" s="400" t="n"/>
      <c r="DH43" s="400" t="n"/>
      <c r="DI43" s="636" t="n"/>
      <c r="DJ43" s="3508">
        <f>SUM(D43,J43,P43,V43,AD43,AL43,AU43,BC43,BK43,BT43,CB43,CJ43)-CR43</f>
        <v/>
      </c>
      <c r="DK43" s="3508">
        <f>SUM(E43,K43,Q43,W43,AE43,AM43,AV43,BD43,BL43,BU43,CC43,CK43)-CS43</f>
        <v/>
      </c>
      <c r="DL43" s="3508">
        <f>SUM(G43,M43,S43,AA43,AI43,AR43,AZ43,BH43,BQ43,BY43,CG43,CO43)-CW43</f>
        <v/>
      </c>
      <c r="DM43" s="3508">
        <f>SUM(D43,J43,P43,V43,AD43,AL43,AU43,BC43,,BN43,BV43,CD43,CL43)-CT43</f>
        <v/>
      </c>
      <c r="DX43" s="2878">
        <f>(CS43-CZ43)*10^6</f>
        <v/>
      </c>
      <c r="DY43" s="2878">
        <f>(CT43-DC43)*10^6</f>
        <v/>
      </c>
      <c r="DZ43" s="2878">
        <f>(CW43-DD43)*10^6</f>
        <v/>
      </c>
    </row>
    <row customFormat="1" customHeight="1" hidden="1" ht="7.5" r="44" s="394">
      <c r="B44" s="396" t="n"/>
      <c r="C44" s="2486" t="inlineStr">
        <is>
          <t>TRAF38</t>
        </is>
      </c>
      <c r="D44" s="3294" t="n"/>
      <c r="E44" s="3294" t="n"/>
      <c r="F44" s="3535" t="n"/>
      <c r="G44" s="3294" t="n"/>
      <c r="H44" s="399" t="n"/>
      <c r="I44" s="397" t="n"/>
      <c r="J44" s="3294" t="n"/>
      <c r="K44" s="3294" t="n"/>
      <c r="L44" s="3535" t="n"/>
      <c r="M44" s="3294" t="n"/>
      <c r="N44" s="399" t="n"/>
      <c r="O44" s="400" t="n"/>
      <c r="P44" s="3294" t="n"/>
      <c r="Q44" s="3294" t="n"/>
      <c r="R44" s="3535" t="n"/>
      <c r="S44" s="3294" t="n"/>
      <c r="T44" s="399" t="n"/>
      <c r="U44" s="1042" t="n"/>
      <c r="V44" s="3294" t="n"/>
      <c r="W44" s="3294" t="n"/>
      <c r="X44" s="3294" t="n"/>
      <c r="Y44" s="3536" t="n"/>
      <c r="Z44" s="3536" t="n"/>
      <c r="AA44" s="3294" t="n"/>
      <c r="AB44" s="399" t="n"/>
      <c r="AC44" s="1042" t="n"/>
      <c r="AD44" s="3294" t="n"/>
      <c r="AE44" s="3294" t="n"/>
      <c r="AF44" s="3294" t="n"/>
      <c r="AG44" s="3536" t="n"/>
      <c r="AH44" s="3536" t="n"/>
      <c r="AI44" s="3294" t="n"/>
      <c r="AJ44" s="399" t="n"/>
      <c r="AK44" s="1042" t="n"/>
      <c r="AL44" s="3294" t="n"/>
      <c r="AM44" s="3294" t="n"/>
      <c r="AN44" s="3294" t="n"/>
      <c r="AO44" s="3294" t="n"/>
      <c r="AP44" s="3536" t="n"/>
      <c r="AQ44" s="3536" t="n"/>
      <c r="AR44" s="3294" t="n"/>
      <c r="AS44" s="399" t="n"/>
      <c r="AT44" s="3537" t="n"/>
      <c r="AU44" s="3294" t="n"/>
      <c r="AV44" s="3294" t="n"/>
      <c r="AW44" s="3294" t="n"/>
      <c r="AX44" s="3536" t="n"/>
      <c r="AY44" s="3536" t="n"/>
      <c r="AZ44" s="3294" t="n"/>
      <c r="BA44" s="399" t="n"/>
      <c r="BB44" s="1042" t="n"/>
      <c r="BC44" s="3294" t="n"/>
      <c r="BD44" s="3294" t="n"/>
      <c r="BE44" s="3294" t="n"/>
      <c r="BF44" s="3536" t="n"/>
      <c r="BG44" s="3536" t="n"/>
      <c r="BH44" s="3294" t="n"/>
      <c r="BI44" s="399" t="n"/>
      <c r="BJ44" s="1042" t="n"/>
      <c r="BK44" s="3294" t="n"/>
      <c r="BL44" s="3294" t="n"/>
      <c r="BM44" s="3294" t="n"/>
      <c r="BN44" s="3294" t="n"/>
      <c r="BO44" s="3536" t="n"/>
      <c r="BP44" s="3536" t="n"/>
      <c r="BQ44" s="3294" t="n"/>
      <c r="BR44" s="399" t="n"/>
      <c r="BS44" s="1042" t="n"/>
      <c r="BT44" s="3294" t="n"/>
      <c r="BU44" s="3294" t="n"/>
      <c r="BV44" s="3294" t="n"/>
      <c r="BW44" s="3536" t="n"/>
      <c r="BX44" s="3536" t="n"/>
      <c r="BY44" s="3294" t="n"/>
      <c r="BZ44" s="399" t="n"/>
      <c r="CA44" s="1042" t="n"/>
      <c r="CB44" s="3294" t="n"/>
      <c r="CC44" s="3294" t="n"/>
      <c r="CD44" s="3294" t="n"/>
      <c r="CE44" s="3536" t="n"/>
      <c r="CF44" s="3536" t="n"/>
      <c r="CG44" s="3294" t="n"/>
      <c r="CH44" s="399" t="n"/>
      <c r="CI44" s="1042" t="n"/>
      <c r="CJ44" s="3294" t="n"/>
      <c r="CK44" s="3294" t="n"/>
      <c r="CL44" s="3294" t="n"/>
      <c r="CM44" s="3536" t="n"/>
      <c r="CN44" s="3536" t="n"/>
      <c r="CO44" s="3294" t="n"/>
      <c r="CP44" s="399" t="n"/>
      <c r="CQ44" s="400" t="n"/>
      <c r="CR44" s="3296" t="n"/>
      <c r="CS44" s="3294" t="n"/>
      <c r="CT44" s="3294" t="n"/>
      <c r="CU44" s="3294" t="n"/>
      <c r="CV44" s="3294" t="n"/>
      <c r="CW44" s="3294" t="n"/>
      <c r="CX44" s="3294">
        <f>IFERROR(CR44/CW44-1, "-")</f>
        <v/>
      </c>
      <c r="CY44" s="3538" t="n"/>
      <c r="CZ44" s="3294" t="n"/>
      <c r="DA44" s="3294" t="n"/>
      <c r="DB44" s="3294" t="n"/>
      <c r="DC44" s="3294" t="n"/>
      <c r="DD44" s="3294" t="n"/>
      <c r="DE44" s="400" t="n"/>
      <c r="DF44" s="400" t="n"/>
      <c r="DG44" s="400" t="n"/>
      <c r="DH44" s="400" t="n"/>
      <c r="DI44" s="636" t="n"/>
      <c r="DJ44" s="3508">
        <f>SUM(D44,J44,P44,V44,AD44,AL44,AU44,BC44,BK44,BT44,CB44,CJ44)-CR44</f>
        <v/>
      </c>
      <c r="DK44" s="3508">
        <f>SUM(E44,K44,Q44,W44,AE44,AM44,AV44,BD44,BL44,BU44,CC44,CK44)-CS44</f>
        <v/>
      </c>
      <c r="DL44" s="3508">
        <f>SUM(G44,M44,S44,AA44,AI44,AR44,AZ44,BH44,BQ44,BY44,CG44,CO44)-CW44</f>
        <v/>
      </c>
      <c r="DM44" s="3508">
        <f>SUM(D44,J44,P44,V44,AD44,AL44,AU44,BC44,,BN44,BV44,CD44,CL44)-CT44</f>
        <v/>
      </c>
      <c r="DX44" s="2878">
        <f>(CS44-CZ44)*10^6</f>
        <v/>
      </c>
      <c r="DY44" s="2878">
        <f>(CT44-DC44)*10^6</f>
        <v/>
      </c>
      <c r="DZ44" s="2878">
        <f>(CW44-DD44)*10^6</f>
        <v/>
      </c>
    </row>
    <row customFormat="1" customHeight="1" hidden="1" ht="13" r="45" s="376">
      <c r="B45" s="401" t="inlineStr">
        <is>
          <t>Business Prepaid</t>
        </is>
      </c>
      <c r="C45" s="2486" t="inlineStr">
        <is>
          <t>TRAF39</t>
        </is>
      </c>
      <c r="D45" s="3547" t="n"/>
      <c r="E45" s="3547" t="n"/>
      <c r="F45" s="3548" t="n"/>
      <c r="G45" s="3547" t="n"/>
      <c r="H45" s="374" t="n"/>
      <c r="I45" s="372" t="n"/>
      <c r="J45" s="3547" t="n"/>
      <c r="K45" s="3547" t="n"/>
      <c r="L45" s="3548" t="n"/>
      <c r="M45" s="3547" t="n"/>
      <c r="N45" s="374" t="n"/>
      <c r="O45" s="375" t="n"/>
      <c r="P45" s="3547" t="n"/>
      <c r="Q45" s="3547" t="n"/>
      <c r="R45" s="3548" t="n"/>
      <c r="S45" s="3547" t="n"/>
      <c r="T45" s="374" t="n"/>
      <c r="U45" s="1038" t="n"/>
      <c r="V45" s="3547" t="n"/>
      <c r="W45" s="3547" t="n"/>
      <c r="X45" s="3547" t="n"/>
      <c r="Y45" s="3549" t="n"/>
      <c r="Z45" s="3549" t="n"/>
      <c r="AA45" s="3547" t="n"/>
      <c r="AB45" s="374" t="n"/>
      <c r="AC45" s="1038" t="n"/>
      <c r="AD45" s="3547" t="n"/>
      <c r="AE45" s="3547" t="n"/>
      <c r="AF45" s="3547" t="n"/>
      <c r="AG45" s="3549" t="n"/>
      <c r="AH45" s="3549" t="n"/>
      <c r="AI45" s="3547" t="n"/>
      <c r="AJ45" s="374" t="n"/>
      <c r="AK45" s="1038" t="n"/>
      <c r="AL45" s="3547" t="n"/>
      <c r="AM45" s="3547" t="n"/>
      <c r="AN45" s="3547" t="n"/>
      <c r="AO45" s="3547" t="n"/>
      <c r="AP45" s="3549" t="n"/>
      <c r="AQ45" s="3549" t="n"/>
      <c r="AR45" s="3547" t="n"/>
      <c r="AS45" s="374" t="n"/>
      <c r="AT45" s="3542" t="n"/>
      <c r="AU45" s="3547" t="n"/>
      <c r="AV45" s="3547" t="n"/>
      <c r="AW45" s="3547" t="n"/>
      <c r="AX45" s="3549" t="n"/>
      <c r="AY45" s="3549" t="n"/>
      <c r="AZ45" s="3547" t="n"/>
      <c r="BA45" s="374" t="n"/>
      <c r="BB45" s="1038" t="n"/>
      <c r="BC45" s="3547" t="n"/>
      <c r="BD45" s="3547" t="n"/>
      <c r="BE45" s="3547" t="n"/>
      <c r="BF45" s="3549" t="n"/>
      <c r="BG45" s="3549" t="n"/>
      <c r="BH45" s="3547" t="n"/>
      <c r="BI45" s="374" t="n"/>
      <c r="BJ45" s="1038" t="n"/>
      <c r="BK45" s="3547" t="n"/>
      <c r="BL45" s="3547" t="n"/>
      <c r="BM45" s="3547" t="n"/>
      <c r="BN45" s="3547" t="n"/>
      <c r="BO45" s="3549" t="n"/>
      <c r="BP45" s="3549" t="n"/>
      <c r="BQ45" s="3547" t="n"/>
      <c r="BR45" s="374" t="n"/>
      <c r="BS45" s="1038" t="n"/>
      <c r="BT45" s="3547" t="n"/>
      <c r="BU45" s="3547" t="n"/>
      <c r="BV45" s="3547" t="n"/>
      <c r="BW45" s="3549" t="n"/>
      <c r="BX45" s="3549" t="n"/>
      <c r="BY45" s="3547" t="n"/>
      <c r="BZ45" s="374" t="n"/>
      <c r="CA45" s="1038" t="n"/>
      <c r="CB45" s="3547" t="n"/>
      <c r="CC45" s="3547" t="n"/>
      <c r="CD45" s="3547" t="n"/>
      <c r="CE45" s="3549" t="n"/>
      <c r="CF45" s="3549" t="n"/>
      <c r="CG45" s="3547" t="n"/>
      <c r="CH45" s="374" t="n"/>
      <c r="CI45" s="1038" t="n"/>
      <c r="CJ45" s="3547" t="n"/>
      <c r="CK45" s="3547" t="n"/>
      <c r="CL45" s="3547" t="n"/>
      <c r="CM45" s="3549" t="n"/>
      <c r="CN45" s="3549" t="n"/>
      <c r="CO45" s="3547" t="n"/>
      <c r="CP45" s="374" t="n"/>
      <c r="CQ45" s="375" t="n"/>
      <c r="CR45" s="3282" t="n"/>
      <c r="CS45" s="3269" t="n"/>
      <c r="CT45" s="3547" t="n"/>
      <c r="CU45" s="3547">
        <f>CR45-CS45</f>
        <v/>
      </c>
      <c r="CV45" s="3547">
        <f>CR45-CT45</f>
        <v/>
      </c>
      <c r="CW45" s="3547" t="n"/>
      <c r="CX45" s="3547">
        <f>IFERROR(CR45/CW45-1, "-")</f>
        <v/>
      </c>
      <c r="CY45" s="3550" t="n"/>
      <c r="CZ45" s="3547" t="n"/>
      <c r="DA45" s="3547" t="n"/>
      <c r="DB45" s="3547" t="n"/>
      <c r="DC45" s="3547" t="n"/>
      <c r="DD45" s="3547" t="n"/>
      <c r="DE45" s="375">
        <f>+CZ45/DD45-1</f>
        <v/>
      </c>
      <c r="DF45" s="375">
        <f>+DA45/DD45-1</f>
        <v/>
      </c>
      <c r="DG45" s="375">
        <f>+DB45/DD45-1</f>
        <v/>
      </c>
      <c r="DH45" s="375">
        <f>+DC45/DD45-1</f>
        <v/>
      </c>
      <c r="DI45" s="936" t="n"/>
      <c r="DJ45" s="3508">
        <f>SUM(D45,J45,P45,V45,AD45,AL45,AU45,BC45,BK45,BT45,CB45,CJ45)-CR45</f>
        <v/>
      </c>
      <c r="DK45" s="3508">
        <f>SUM(E45,K45,Q45,W45,AE45,AM45,AV45,BD45,BL45,BU45,CC45,CK45)-CS45</f>
        <v/>
      </c>
      <c r="DL45" s="3508">
        <f>SUM(G45,M45,S45,AA45,AI45,AR45,AZ45,BH45,BQ45,BY45,CG45,CO45)-CW45</f>
        <v/>
      </c>
      <c r="DM45" s="3508">
        <f>SUM(D45,J45,P45,V45,AD45,AL45,AU45,BC45,,BN45,BV45,CD45,CL45)-CT45</f>
        <v/>
      </c>
      <c r="DX45" s="2878">
        <f>(CS45-CZ45)*10^6</f>
        <v/>
      </c>
      <c r="DY45" s="2878">
        <f>(CT45-DC45)*10^6</f>
        <v/>
      </c>
      <c r="DZ45" s="2878">
        <f>(CW45-DD45)*10^6</f>
        <v/>
      </c>
    </row>
    <row customFormat="1" customHeight="1" hidden="1" ht="13" r="46" s="394">
      <c r="B46" s="396" t="inlineStr">
        <is>
          <t xml:space="preserve">     vers le fixe</t>
        </is>
      </c>
      <c r="C46" s="2486" t="inlineStr">
        <is>
          <t>TRAF40</t>
        </is>
      </c>
      <c r="D46" s="3536" t="n"/>
      <c r="E46" s="3294" t="n"/>
      <c r="F46" s="3535" t="n"/>
      <c r="G46" s="3294" t="n"/>
      <c r="H46" s="399" t="n"/>
      <c r="I46" s="397" t="n"/>
      <c r="J46" s="3536" t="n"/>
      <c r="K46" s="3294" t="n"/>
      <c r="L46" s="3535" t="n"/>
      <c r="M46" s="3294" t="n"/>
      <c r="N46" s="399" t="n"/>
      <c r="O46" s="400" t="n"/>
      <c r="P46" s="3536" t="n"/>
      <c r="Q46" s="3294" t="n"/>
      <c r="R46" s="3535" t="n"/>
      <c r="S46" s="3294" t="n"/>
      <c r="T46" s="399" t="n"/>
      <c r="U46" s="1042" t="n"/>
      <c r="V46" s="3536" t="n"/>
      <c r="W46" s="3294" t="n"/>
      <c r="X46" s="3294" t="n"/>
      <c r="Y46" s="3536" t="n"/>
      <c r="Z46" s="3536" t="n"/>
      <c r="AA46" s="3294" t="n"/>
      <c r="AB46" s="399" t="n"/>
      <c r="AC46" s="1042" t="n"/>
      <c r="AD46" s="3536" t="n"/>
      <c r="AE46" s="3294" t="n"/>
      <c r="AF46" s="3294" t="n"/>
      <c r="AG46" s="3536" t="n"/>
      <c r="AH46" s="3536" t="n"/>
      <c r="AI46" s="3294" t="n"/>
      <c r="AJ46" s="399" t="n"/>
      <c r="AK46" s="1042" t="n"/>
      <c r="AL46" s="3536" t="n"/>
      <c r="AM46" s="3294" t="n"/>
      <c r="AN46" s="3294" t="n"/>
      <c r="AO46" s="3294" t="n"/>
      <c r="AP46" s="3536" t="n"/>
      <c r="AQ46" s="3536" t="n"/>
      <c r="AR46" s="3294" t="n"/>
      <c r="AS46" s="399" t="n"/>
      <c r="AT46" s="3537" t="n"/>
      <c r="AU46" s="3536" t="n"/>
      <c r="AV46" s="3294" t="n"/>
      <c r="AW46" s="3294" t="n"/>
      <c r="AX46" s="3536" t="n"/>
      <c r="AY46" s="3536" t="n"/>
      <c r="AZ46" s="3294" t="n"/>
      <c r="BA46" s="399" t="n"/>
      <c r="BB46" s="1042" t="n"/>
      <c r="BC46" s="3536" t="n"/>
      <c r="BD46" s="3294" t="n"/>
      <c r="BE46" s="3294" t="n"/>
      <c r="BF46" s="3536" t="n"/>
      <c r="BG46" s="3536" t="n"/>
      <c r="BH46" s="3294" t="n"/>
      <c r="BI46" s="399" t="n"/>
      <c r="BJ46" s="1042" t="n"/>
      <c r="BK46" s="3536" t="n"/>
      <c r="BL46" s="3294" t="n"/>
      <c r="BM46" s="3294" t="n"/>
      <c r="BN46" s="3294" t="n"/>
      <c r="BO46" s="3536" t="n"/>
      <c r="BP46" s="3536" t="n"/>
      <c r="BQ46" s="3294" t="n"/>
      <c r="BR46" s="399" t="n"/>
      <c r="BS46" s="1042" t="n"/>
      <c r="BT46" s="3536" t="n"/>
      <c r="BU46" s="3294" t="n"/>
      <c r="BV46" s="3294" t="n"/>
      <c r="BW46" s="3536" t="n"/>
      <c r="BX46" s="3536" t="n"/>
      <c r="BY46" s="3294" t="n"/>
      <c r="BZ46" s="399" t="n"/>
      <c r="CA46" s="1042" t="n"/>
      <c r="CB46" s="3536" t="n"/>
      <c r="CC46" s="3294" t="n"/>
      <c r="CD46" s="3294" t="n"/>
      <c r="CE46" s="3536" t="n"/>
      <c r="CF46" s="3536" t="n"/>
      <c r="CG46" s="3294" t="n"/>
      <c r="CH46" s="399" t="n"/>
      <c r="CI46" s="1042" t="n"/>
      <c r="CJ46" s="3536" t="n"/>
      <c r="CK46" s="3294" t="n"/>
      <c r="CL46" s="3294" t="n"/>
      <c r="CM46" s="3536" t="n"/>
      <c r="CN46" s="3536" t="n"/>
      <c r="CO46" s="3294" t="n"/>
      <c r="CP46" s="399" t="n"/>
      <c r="CQ46" s="400" t="n"/>
      <c r="CR46" s="3296" t="n"/>
      <c r="CS46" s="3294" t="n"/>
      <c r="CT46" s="3294" t="n"/>
      <c r="CU46" s="3294">
        <f>CR46-CS46</f>
        <v/>
      </c>
      <c r="CV46" s="3294">
        <f>CR46-CT46</f>
        <v/>
      </c>
      <c r="CW46" s="3294" t="n"/>
      <c r="CX46" s="3294">
        <f>IFERROR(CR46/CW46-1, "-")</f>
        <v/>
      </c>
      <c r="CY46" s="3538" t="n"/>
      <c r="CZ46" s="3294" t="n"/>
      <c r="DA46" s="3294" t="n"/>
      <c r="DB46" s="3294" t="n"/>
      <c r="DC46" s="3294" t="n"/>
      <c r="DD46" s="3294" t="n"/>
      <c r="DE46" s="400">
        <f>+CZ46/DD46-1</f>
        <v/>
      </c>
      <c r="DF46" s="400">
        <f>+DA46/DD46-1</f>
        <v/>
      </c>
      <c r="DG46" s="400">
        <f>+DB46/DD46-1</f>
        <v/>
      </c>
      <c r="DH46" s="400">
        <f>+DC46/DD46-1</f>
        <v/>
      </c>
      <c r="DI46" s="636" t="n"/>
      <c r="DJ46" s="3508">
        <f>SUM(D46,J46,P46,V46,AD46,AL46,AU46,BC46,BK46,BT46,CB46,CJ46)-CR46</f>
        <v/>
      </c>
      <c r="DK46" s="3508">
        <f>SUM(E46,K46,Q46,W46,AE46,AM46,AV46,BD46,BL46,BU46,CC46,CK46)-CS46</f>
        <v/>
      </c>
      <c r="DL46" s="3508">
        <f>SUM(G46,M46,S46,AA46,AI46,AR46,AZ46,BH46,BQ46,BY46,CG46,CO46)-CW46</f>
        <v/>
      </c>
      <c r="DM46" s="3508">
        <f>SUM(D46,J46,P46,V46,AD46,AL46,AU46,BC46,,BN46,BV46,CD46,CL46)-CT46</f>
        <v/>
      </c>
      <c r="DX46" s="2878">
        <f>(CS46-CZ46)*10^6</f>
        <v/>
      </c>
      <c r="DY46" s="2878">
        <f>(CT46-DC46)*10^6</f>
        <v/>
      </c>
      <c r="DZ46" s="2878">
        <f>(CW46-DD46)*10^6</f>
        <v/>
      </c>
    </row>
    <row customFormat="1" customHeight="1" hidden="1" ht="13" r="47" s="394">
      <c r="B47" s="396" t="inlineStr">
        <is>
          <t xml:space="preserve">     vers l'international</t>
        </is>
      </c>
      <c r="C47" s="2486" t="inlineStr">
        <is>
          <t>TRAF41</t>
        </is>
      </c>
      <c r="D47" s="3536" t="n"/>
      <c r="E47" s="3294" t="n"/>
      <c r="F47" s="3535" t="n"/>
      <c r="G47" s="3294" t="n"/>
      <c r="H47" s="399" t="n"/>
      <c r="I47" s="397" t="n"/>
      <c r="J47" s="3536" t="n"/>
      <c r="K47" s="3294" t="n"/>
      <c r="L47" s="3535" t="n"/>
      <c r="M47" s="3294" t="n"/>
      <c r="N47" s="399" t="n"/>
      <c r="O47" s="400" t="n"/>
      <c r="P47" s="3536" t="n"/>
      <c r="Q47" s="3294" t="n"/>
      <c r="R47" s="3535" t="n"/>
      <c r="S47" s="3294" t="n"/>
      <c r="T47" s="399" t="n"/>
      <c r="U47" s="1042" t="n"/>
      <c r="V47" s="3536" t="n"/>
      <c r="W47" s="3294" t="n"/>
      <c r="X47" s="3294" t="n"/>
      <c r="Y47" s="3536" t="n"/>
      <c r="Z47" s="3536" t="n"/>
      <c r="AA47" s="3294" t="n"/>
      <c r="AB47" s="399" t="n"/>
      <c r="AC47" s="1042" t="n"/>
      <c r="AD47" s="3536" t="n"/>
      <c r="AE47" s="3294" t="n"/>
      <c r="AF47" s="3294" t="n"/>
      <c r="AG47" s="3536" t="n"/>
      <c r="AH47" s="3536" t="n"/>
      <c r="AI47" s="3294" t="n"/>
      <c r="AJ47" s="399" t="n"/>
      <c r="AK47" s="1042" t="n"/>
      <c r="AL47" s="3536" t="n"/>
      <c r="AM47" s="3294" t="n"/>
      <c r="AN47" s="3294" t="n"/>
      <c r="AO47" s="3294" t="n"/>
      <c r="AP47" s="3536" t="n"/>
      <c r="AQ47" s="3536" t="n"/>
      <c r="AR47" s="3294" t="n"/>
      <c r="AS47" s="399" t="n"/>
      <c r="AT47" s="3537" t="n"/>
      <c r="AU47" s="3536" t="n"/>
      <c r="AV47" s="3294" t="n"/>
      <c r="AW47" s="3294" t="n"/>
      <c r="AX47" s="3536" t="n"/>
      <c r="AY47" s="3536" t="n"/>
      <c r="AZ47" s="3294" t="n"/>
      <c r="BA47" s="399" t="n"/>
      <c r="BB47" s="1042" t="n"/>
      <c r="BC47" s="3536" t="n"/>
      <c r="BD47" s="3294" t="n"/>
      <c r="BE47" s="3294" t="n"/>
      <c r="BF47" s="3536" t="n"/>
      <c r="BG47" s="3536" t="n"/>
      <c r="BH47" s="3294" t="n"/>
      <c r="BI47" s="399" t="n"/>
      <c r="BJ47" s="1042" t="n"/>
      <c r="BK47" s="3536" t="n"/>
      <c r="BL47" s="3294" t="n"/>
      <c r="BM47" s="3294" t="n"/>
      <c r="BN47" s="3294" t="n"/>
      <c r="BO47" s="3536" t="n"/>
      <c r="BP47" s="3536" t="n"/>
      <c r="BQ47" s="3294" t="n"/>
      <c r="BR47" s="399" t="n"/>
      <c r="BS47" s="1042" t="n"/>
      <c r="BT47" s="3536" t="n"/>
      <c r="BU47" s="3294" t="n"/>
      <c r="BV47" s="3294" t="n"/>
      <c r="BW47" s="3536" t="n"/>
      <c r="BX47" s="3536" t="n"/>
      <c r="BY47" s="3294" t="n"/>
      <c r="BZ47" s="399" t="n"/>
      <c r="CA47" s="1042" t="n"/>
      <c r="CB47" s="3536" t="n"/>
      <c r="CC47" s="3294" t="n"/>
      <c r="CD47" s="3294" t="n"/>
      <c r="CE47" s="3536" t="n"/>
      <c r="CF47" s="3536" t="n"/>
      <c r="CG47" s="3294" t="n"/>
      <c r="CH47" s="399" t="n"/>
      <c r="CI47" s="1042" t="n"/>
      <c r="CJ47" s="3536" t="n"/>
      <c r="CK47" s="3294" t="n"/>
      <c r="CL47" s="3294" t="n"/>
      <c r="CM47" s="3536" t="n"/>
      <c r="CN47" s="3536" t="n"/>
      <c r="CO47" s="3294" t="n"/>
      <c r="CP47" s="399" t="n"/>
      <c r="CQ47" s="400" t="n"/>
      <c r="CR47" s="3296" t="n"/>
      <c r="CS47" s="3294" t="n"/>
      <c r="CT47" s="3294" t="n"/>
      <c r="CU47" s="3294">
        <f>CR47-CS47</f>
        <v/>
      </c>
      <c r="CV47" s="3294">
        <f>CR47-CT47</f>
        <v/>
      </c>
      <c r="CW47" s="3294" t="n"/>
      <c r="CX47" s="3294">
        <f>IFERROR(CR47/CW47-1, "-")</f>
        <v/>
      </c>
      <c r="CY47" s="3538" t="n"/>
      <c r="CZ47" s="3294" t="n"/>
      <c r="DA47" s="3294" t="n"/>
      <c r="DB47" s="3294" t="n"/>
      <c r="DC47" s="3294" t="n"/>
      <c r="DD47" s="3294" t="n"/>
      <c r="DE47" s="400">
        <f>+CZ47/DD47-1</f>
        <v/>
      </c>
      <c r="DF47" s="400">
        <f>+DA47/DD47-1</f>
        <v/>
      </c>
      <c r="DG47" s="400">
        <f>+DB47/DD47-1</f>
        <v/>
      </c>
      <c r="DH47" s="400">
        <f>+DC47/DD47-1</f>
        <v/>
      </c>
      <c r="DI47" s="636" t="n"/>
      <c r="DJ47" s="3508">
        <f>SUM(D47,J47,P47,V47,AD47,AL47,AU47,BC47,BK47,BT47,CB47,CJ47)-CR47</f>
        <v/>
      </c>
      <c r="DK47" s="3508">
        <f>SUM(E47,K47,Q47,W47,AE47,AM47,AV47,BD47,BL47,BU47,CC47,CK47)-CS47</f>
        <v/>
      </c>
      <c r="DL47" s="3508">
        <f>SUM(G47,M47,S47,AA47,AI47,AR47,AZ47,BH47,BQ47,BY47,CG47,CO47)-CW47</f>
        <v/>
      </c>
      <c r="DM47" s="3508">
        <f>SUM(D47,J47,P47,V47,AD47,AL47,AU47,BC47,,BN47,BV47,CD47,CL47)-CT47</f>
        <v/>
      </c>
      <c r="DX47" s="2878">
        <f>(CS47-CZ47)*10^6</f>
        <v/>
      </c>
      <c r="DY47" s="2878">
        <f>(CT47-DC47)*10^6</f>
        <v/>
      </c>
      <c r="DZ47" s="2878">
        <f>(CW47-DD47)*10^6</f>
        <v/>
      </c>
    </row>
    <row customFormat="1" customHeight="1" hidden="1" ht="13" r="48" s="394">
      <c r="B48" s="396" t="inlineStr">
        <is>
          <t xml:space="preserve">     vers Mobile (on net)</t>
        </is>
      </c>
      <c r="C48" s="2486" t="inlineStr">
        <is>
          <t>TRAF42</t>
        </is>
      </c>
      <c r="D48" s="3536" t="n"/>
      <c r="E48" s="3294" t="n"/>
      <c r="F48" s="3535" t="n"/>
      <c r="G48" s="3294" t="n"/>
      <c r="H48" s="399" t="n"/>
      <c r="I48" s="397" t="n"/>
      <c r="J48" s="3536" t="n"/>
      <c r="K48" s="3294" t="n"/>
      <c r="L48" s="3535" t="n"/>
      <c r="M48" s="3294" t="n"/>
      <c r="N48" s="399" t="n"/>
      <c r="O48" s="400" t="n"/>
      <c r="P48" s="3536" t="n"/>
      <c r="Q48" s="3294" t="n"/>
      <c r="R48" s="3535" t="n"/>
      <c r="S48" s="3294" t="n"/>
      <c r="T48" s="399" t="n"/>
      <c r="U48" s="1042" t="n"/>
      <c r="V48" s="3536" t="n"/>
      <c r="W48" s="3294" t="n"/>
      <c r="X48" s="3294" t="n"/>
      <c r="Y48" s="3536" t="n"/>
      <c r="Z48" s="3536" t="n"/>
      <c r="AA48" s="3294" t="n"/>
      <c r="AB48" s="399" t="n"/>
      <c r="AC48" s="1042" t="n"/>
      <c r="AD48" s="3536" t="n"/>
      <c r="AE48" s="3294" t="n"/>
      <c r="AF48" s="3294" t="n"/>
      <c r="AG48" s="3536" t="n"/>
      <c r="AH48" s="3536" t="n"/>
      <c r="AI48" s="3294" t="n"/>
      <c r="AJ48" s="399" t="n"/>
      <c r="AK48" s="1042" t="n"/>
      <c r="AL48" s="3536" t="n"/>
      <c r="AM48" s="3294" t="n"/>
      <c r="AN48" s="3294" t="n"/>
      <c r="AO48" s="3294" t="n"/>
      <c r="AP48" s="3536" t="n"/>
      <c r="AQ48" s="3536" t="n"/>
      <c r="AR48" s="3294" t="n"/>
      <c r="AS48" s="399" t="n"/>
      <c r="AT48" s="3537" t="n"/>
      <c r="AU48" s="3536" t="n"/>
      <c r="AV48" s="3294" t="n"/>
      <c r="AW48" s="3294" t="n"/>
      <c r="AX48" s="3536" t="n"/>
      <c r="AY48" s="3536" t="n"/>
      <c r="AZ48" s="3294" t="n"/>
      <c r="BA48" s="399" t="n"/>
      <c r="BB48" s="1042" t="n"/>
      <c r="BC48" s="3536" t="n"/>
      <c r="BD48" s="3294" t="n"/>
      <c r="BE48" s="3294" t="n"/>
      <c r="BF48" s="3536" t="n"/>
      <c r="BG48" s="3536" t="n"/>
      <c r="BH48" s="3294" t="n"/>
      <c r="BI48" s="399" t="n"/>
      <c r="BJ48" s="1042" t="n"/>
      <c r="BK48" s="3536" t="n"/>
      <c r="BL48" s="3294" t="n"/>
      <c r="BM48" s="3294" t="n"/>
      <c r="BN48" s="3294" t="n"/>
      <c r="BO48" s="3536" t="n"/>
      <c r="BP48" s="3536" t="n"/>
      <c r="BQ48" s="3294" t="n"/>
      <c r="BR48" s="399" t="n"/>
      <c r="BS48" s="1042" t="n"/>
      <c r="BT48" s="3536" t="n"/>
      <c r="BU48" s="3294" t="n"/>
      <c r="BV48" s="3294" t="n"/>
      <c r="BW48" s="3536" t="n"/>
      <c r="BX48" s="3536" t="n"/>
      <c r="BY48" s="3294" t="n"/>
      <c r="BZ48" s="399" t="n"/>
      <c r="CA48" s="1042" t="n"/>
      <c r="CB48" s="3536" t="n"/>
      <c r="CC48" s="3294" t="n"/>
      <c r="CD48" s="3294" t="n"/>
      <c r="CE48" s="3536" t="n"/>
      <c r="CF48" s="3536" t="n"/>
      <c r="CG48" s="3294" t="n"/>
      <c r="CH48" s="399" t="n"/>
      <c r="CI48" s="1042" t="n"/>
      <c r="CJ48" s="3536" t="n"/>
      <c r="CK48" s="3294" t="n"/>
      <c r="CL48" s="3294" t="n"/>
      <c r="CM48" s="3536" t="n"/>
      <c r="CN48" s="3536" t="n"/>
      <c r="CO48" s="3294" t="n"/>
      <c r="CP48" s="399" t="n"/>
      <c r="CQ48" s="400" t="n"/>
      <c r="CR48" s="3296" t="n"/>
      <c r="CS48" s="3294" t="n"/>
      <c r="CT48" s="3294" t="n"/>
      <c r="CU48" s="3294">
        <f>CR48-CS48</f>
        <v/>
      </c>
      <c r="CV48" s="3294">
        <f>CR48-CT48</f>
        <v/>
      </c>
      <c r="CW48" s="3294" t="n"/>
      <c r="CX48" s="3294">
        <f>IFERROR(CR48/CW48-1, "-")</f>
        <v/>
      </c>
      <c r="CY48" s="3538" t="n"/>
      <c r="CZ48" s="3294" t="n"/>
      <c r="DA48" s="3294" t="n"/>
      <c r="DB48" s="3294" t="n"/>
      <c r="DC48" s="3294" t="n"/>
      <c r="DD48" s="3294" t="n"/>
      <c r="DE48" s="400">
        <f>+CZ48/DD48-1</f>
        <v/>
      </c>
      <c r="DF48" s="400">
        <f>+DA48/DD48-1</f>
        <v/>
      </c>
      <c r="DG48" s="400">
        <f>+DB48/DD48-1</f>
        <v/>
      </c>
      <c r="DH48" s="400">
        <f>+DC48/DD48-1</f>
        <v/>
      </c>
      <c r="DI48" s="636" t="n"/>
      <c r="DJ48" s="3508">
        <f>SUM(D48,J48,P48,V48,AD48,AL48,AU48,BC48,BK48,BT48,CB48,CJ48)-CR48</f>
        <v/>
      </c>
      <c r="DK48" s="3508">
        <f>SUM(E48,K48,Q48,W48,AE48,AM48,AV48,BD48,BL48,BU48,CC48,CK48)-CS48</f>
        <v/>
      </c>
      <c r="DL48" s="3508">
        <f>SUM(G48,M48,S48,AA48,AI48,AR48,AZ48,BH48,BQ48,BY48,CG48,CO48)-CW48</f>
        <v/>
      </c>
      <c r="DM48" s="3508">
        <f>SUM(D48,J48,P48,V48,AD48,AL48,AU48,BC48,,BN48,BV48,CD48,CL48)-CT48</f>
        <v/>
      </c>
      <c r="DX48" s="2878">
        <f>(CS48-CZ48)*10^6</f>
        <v/>
      </c>
      <c r="DY48" s="2878">
        <f>(CT48-DC48)*10^6</f>
        <v/>
      </c>
      <c r="DZ48" s="2878">
        <f>(CW48-DD48)*10^6</f>
        <v/>
      </c>
    </row>
    <row customFormat="1" customHeight="1" hidden="1" ht="13" r="49" s="394">
      <c r="B49" s="396" t="inlineStr">
        <is>
          <t xml:space="preserve">      vers MTN</t>
        </is>
      </c>
      <c r="C49" s="2486" t="inlineStr">
        <is>
          <t>TRAF43</t>
        </is>
      </c>
      <c r="D49" s="3536" t="n"/>
      <c r="E49" s="3294" t="n"/>
      <c r="F49" s="3535" t="n"/>
      <c r="G49" s="3294" t="n"/>
      <c r="H49" s="399" t="n"/>
      <c r="I49" s="397" t="n"/>
      <c r="J49" s="3536" t="n"/>
      <c r="K49" s="3294" t="n"/>
      <c r="L49" s="3535" t="n"/>
      <c r="M49" s="3294" t="n"/>
      <c r="N49" s="399" t="n"/>
      <c r="O49" s="400" t="n"/>
      <c r="P49" s="3536" t="n"/>
      <c r="Q49" s="3294" t="n"/>
      <c r="R49" s="3535" t="n"/>
      <c r="S49" s="3294" t="n"/>
      <c r="T49" s="399" t="n"/>
      <c r="U49" s="1042" t="n"/>
      <c r="V49" s="3536" t="n"/>
      <c r="W49" s="3294" t="n"/>
      <c r="X49" s="3294" t="n"/>
      <c r="Y49" s="3536" t="n"/>
      <c r="Z49" s="3536" t="n"/>
      <c r="AA49" s="3294" t="n"/>
      <c r="AB49" s="399" t="n"/>
      <c r="AC49" s="1042" t="n"/>
      <c r="AD49" s="3536" t="n"/>
      <c r="AE49" s="3294" t="n"/>
      <c r="AF49" s="3294" t="n"/>
      <c r="AG49" s="3536" t="n"/>
      <c r="AH49" s="3536" t="n"/>
      <c r="AI49" s="3294" t="n"/>
      <c r="AJ49" s="399" t="n"/>
      <c r="AK49" s="1042" t="n"/>
      <c r="AL49" s="3536" t="n"/>
      <c r="AM49" s="3294" t="n"/>
      <c r="AN49" s="3294" t="n"/>
      <c r="AO49" s="3294" t="n"/>
      <c r="AP49" s="3536" t="n"/>
      <c r="AQ49" s="3536" t="n"/>
      <c r="AR49" s="3294" t="n"/>
      <c r="AS49" s="399" t="n"/>
      <c r="AT49" s="3537" t="n"/>
      <c r="AU49" s="3536" t="n"/>
      <c r="AV49" s="3294" t="n"/>
      <c r="AW49" s="3294" t="n"/>
      <c r="AX49" s="3536" t="n"/>
      <c r="AY49" s="3536" t="n"/>
      <c r="AZ49" s="3294" t="n"/>
      <c r="BA49" s="399" t="n"/>
      <c r="BB49" s="1042" t="n"/>
      <c r="BC49" s="3536" t="n"/>
      <c r="BD49" s="3294" t="n"/>
      <c r="BE49" s="3294" t="n"/>
      <c r="BF49" s="3536" t="n"/>
      <c r="BG49" s="3536" t="n"/>
      <c r="BH49" s="3294" t="n"/>
      <c r="BI49" s="399" t="n"/>
      <c r="BJ49" s="1042" t="n"/>
      <c r="BK49" s="3536" t="n"/>
      <c r="BL49" s="3294" t="n"/>
      <c r="BM49" s="3294" t="n"/>
      <c r="BN49" s="3294" t="n"/>
      <c r="BO49" s="3536" t="n"/>
      <c r="BP49" s="3536" t="n"/>
      <c r="BQ49" s="3294" t="n"/>
      <c r="BR49" s="399" t="n"/>
      <c r="BS49" s="1042" t="n"/>
      <c r="BT49" s="3536" t="n"/>
      <c r="BU49" s="3294" t="n"/>
      <c r="BV49" s="3294" t="n"/>
      <c r="BW49" s="3536" t="n"/>
      <c r="BX49" s="3536" t="n"/>
      <c r="BY49" s="3294" t="n"/>
      <c r="BZ49" s="399" t="n"/>
      <c r="CA49" s="1042" t="n"/>
      <c r="CB49" s="3536" t="n"/>
      <c r="CC49" s="3294" t="n"/>
      <c r="CD49" s="3294" t="n"/>
      <c r="CE49" s="3536" t="n"/>
      <c r="CF49" s="3536" t="n"/>
      <c r="CG49" s="3294" t="n"/>
      <c r="CH49" s="399" t="n"/>
      <c r="CI49" s="1042" t="n"/>
      <c r="CJ49" s="3536" t="n"/>
      <c r="CK49" s="3294" t="n"/>
      <c r="CL49" s="3294" t="n"/>
      <c r="CM49" s="3536" t="n"/>
      <c r="CN49" s="3536" t="n"/>
      <c r="CO49" s="3294" t="n"/>
      <c r="CP49" s="399" t="n"/>
      <c r="CQ49" s="400" t="n"/>
      <c r="CR49" s="3296" t="n"/>
      <c r="CS49" s="3294" t="n"/>
      <c r="CT49" s="3294" t="n"/>
      <c r="CU49" s="3294">
        <f>CR49-CS49</f>
        <v/>
      </c>
      <c r="CV49" s="3294">
        <f>CR49-CT49</f>
        <v/>
      </c>
      <c r="CW49" s="3294" t="n"/>
      <c r="CX49" s="3294">
        <f>IFERROR(CR49/CW49-1, "-")</f>
        <v/>
      </c>
      <c r="CY49" s="3538" t="n"/>
      <c r="CZ49" s="3294" t="n"/>
      <c r="DA49" s="3294" t="n"/>
      <c r="DB49" s="3294" t="n"/>
      <c r="DC49" s="3294" t="n"/>
      <c r="DD49" s="3294" t="n"/>
      <c r="DE49" s="400">
        <f>+CZ49/DD49-1</f>
        <v/>
      </c>
      <c r="DF49" s="400">
        <f>+DA49/DD49-1</f>
        <v/>
      </c>
      <c r="DG49" s="400">
        <f>+DB49/DD49-1</f>
        <v/>
      </c>
      <c r="DH49" s="400">
        <f>+DC49/DD49-1</f>
        <v/>
      </c>
      <c r="DI49" s="636" t="n"/>
      <c r="DJ49" s="3508">
        <f>SUM(D49,J49,P49,V49,AD49,AL49,AU49,BC49,BK49,BT49,CB49,CJ49)-CR49</f>
        <v/>
      </c>
      <c r="DK49" s="3508">
        <f>SUM(E49,K49,Q49,W49,AE49,AM49,AV49,BD49,BL49,BU49,CC49,CK49)-CS49</f>
        <v/>
      </c>
      <c r="DL49" s="3508">
        <f>SUM(G49,M49,S49,AA49,AI49,AR49,AZ49,BH49,BQ49,BY49,CG49,CO49)-CW49</f>
        <v/>
      </c>
      <c r="DM49" s="3508">
        <f>SUM(D49,J49,P49,V49,AD49,AL49,AU49,BC49,,BN49,BV49,CD49,CL49)-CT49</f>
        <v/>
      </c>
      <c r="DX49" s="2878">
        <f>(CS49-CZ49)*10^6</f>
        <v/>
      </c>
      <c r="DY49" s="2878">
        <f>(CT49-DC49)*10^6</f>
        <v/>
      </c>
      <c r="DZ49" s="2878">
        <f>(CW49-DD49)*10^6</f>
        <v/>
      </c>
    </row>
    <row customFormat="1" customHeight="1" hidden="1" ht="13" r="50" s="394">
      <c r="B50" s="396" t="inlineStr">
        <is>
          <t xml:space="preserve">      vers SBIN</t>
        </is>
      </c>
      <c r="C50" s="2486" t="inlineStr">
        <is>
          <t>TRAF44</t>
        </is>
      </c>
      <c r="D50" s="3551" t="n"/>
      <c r="E50" s="3294" t="n"/>
      <c r="F50" s="3535" t="n"/>
      <c r="G50" s="3294" t="n"/>
      <c r="H50" s="399" t="n"/>
      <c r="I50" s="397" t="n"/>
      <c r="J50" s="3551" t="n"/>
      <c r="K50" s="3294" t="n"/>
      <c r="L50" s="3535" t="n"/>
      <c r="M50" s="3294" t="n"/>
      <c r="N50" s="399" t="n"/>
      <c r="O50" s="400" t="n"/>
      <c r="P50" s="3551" t="n"/>
      <c r="Q50" s="3294" t="n"/>
      <c r="R50" s="3535" t="n"/>
      <c r="S50" s="3294" t="n"/>
      <c r="T50" s="399" t="n"/>
      <c r="U50" s="1042" t="n"/>
      <c r="V50" s="3551" t="n"/>
      <c r="W50" s="3294" t="n"/>
      <c r="X50" s="3294" t="n"/>
      <c r="Y50" s="3536" t="n"/>
      <c r="Z50" s="3536" t="n"/>
      <c r="AA50" s="3294" t="n"/>
      <c r="AB50" s="399" t="n"/>
      <c r="AC50" s="1042" t="n"/>
      <c r="AD50" s="3551" t="n"/>
      <c r="AE50" s="3294" t="n"/>
      <c r="AF50" s="3294" t="n"/>
      <c r="AG50" s="3536" t="n"/>
      <c r="AH50" s="3536" t="n"/>
      <c r="AI50" s="3294" t="n"/>
      <c r="AJ50" s="399" t="n"/>
      <c r="AK50" s="1042" t="n"/>
      <c r="AL50" s="3551" t="n"/>
      <c r="AM50" s="3294" t="n"/>
      <c r="AN50" s="3294" t="n"/>
      <c r="AO50" s="3294" t="n"/>
      <c r="AP50" s="3536" t="n"/>
      <c r="AQ50" s="3536" t="n"/>
      <c r="AR50" s="3294" t="n"/>
      <c r="AS50" s="399" t="n"/>
      <c r="AT50" s="3537" t="n"/>
      <c r="AU50" s="3551" t="n"/>
      <c r="AV50" s="3294" t="n"/>
      <c r="AW50" s="3294" t="n"/>
      <c r="AX50" s="3536" t="n"/>
      <c r="AY50" s="3536" t="n"/>
      <c r="AZ50" s="3294" t="n"/>
      <c r="BA50" s="399" t="n"/>
      <c r="BB50" s="1042" t="n"/>
      <c r="BC50" s="3551" t="n"/>
      <c r="BD50" s="3294" t="n"/>
      <c r="BE50" s="3294" t="n"/>
      <c r="BF50" s="3536" t="n"/>
      <c r="BG50" s="3536" t="n"/>
      <c r="BH50" s="3294" t="n"/>
      <c r="BI50" s="399" t="n"/>
      <c r="BJ50" s="1042" t="n"/>
      <c r="BK50" s="3551" t="n"/>
      <c r="BL50" s="3294" t="n"/>
      <c r="BM50" s="3294" t="n"/>
      <c r="BN50" s="3294" t="n"/>
      <c r="BO50" s="3536" t="n"/>
      <c r="BP50" s="3536" t="n"/>
      <c r="BQ50" s="3294" t="n"/>
      <c r="BR50" s="399" t="n"/>
      <c r="BS50" s="1042" t="n"/>
      <c r="BT50" s="3551" t="n"/>
      <c r="BU50" s="3294" t="n"/>
      <c r="BV50" s="3294" t="n"/>
      <c r="BW50" s="3536" t="n"/>
      <c r="BX50" s="3536" t="n"/>
      <c r="BY50" s="3294" t="n"/>
      <c r="BZ50" s="399" t="n"/>
      <c r="CA50" s="1042" t="n"/>
      <c r="CB50" s="3551" t="n"/>
      <c r="CC50" s="3294" t="n"/>
      <c r="CD50" s="3294" t="n"/>
      <c r="CE50" s="3536" t="n"/>
      <c r="CF50" s="3536" t="n"/>
      <c r="CG50" s="3294" t="n"/>
      <c r="CH50" s="399" t="n"/>
      <c r="CI50" s="1042" t="n"/>
      <c r="CJ50" s="3551" t="n"/>
      <c r="CK50" s="3294" t="n"/>
      <c r="CL50" s="3294" t="n"/>
      <c r="CM50" s="3536" t="n"/>
      <c r="CN50" s="3536" t="n"/>
      <c r="CO50" s="3294" t="n"/>
      <c r="CP50" s="399" t="n"/>
      <c r="CQ50" s="400" t="n"/>
      <c r="CR50" s="3296" t="n"/>
      <c r="CS50" s="3294" t="n"/>
      <c r="CT50" s="3294" t="n"/>
      <c r="CU50" s="3294">
        <f>CR50-CS50</f>
        <v/>
      </c>
      <c r="CV50" s="3294">
        <f>CR50-CT50</f>
        <v/>
      </c>
      <c r="CW50" s="3294" t="n"/>
      <c r="CX50" s="3294">
        <f>IFERROR(CR50/CW50-1, "-")</f>
        <v/>
      </c>
      <c r="CY50" s="3538" t="n"/>
      <c r="CZ50" s="3294" t="n"/>
      <c r="DA50" s="3294" t="n"/>
      <c r="DB50" s="3294" t="n"/>
      <c r="DC50" s="3294" t="n"/>
      <c r="DD50" s="3294" t="n"/>
      <c r="DE50" s="400" t="n"/>
      <c r="DF50" s="400" t="n"/>
      <c r="DG50" s="400" t="n"/>
      <c r="DH50" s="400" t="n"/>
      <c r="DI50" s="636" t="n"/>
      <c r="DJ50" s="3508">
        <f>SUM(D50,J50,P50,V50,AD50,AL50,AU50,BC50,BK50,BT50,CB50,CJ50)-CR50</f>
        <v/>
      </c>
      <c r="DK50" s="3508">
        <f>SUM(E50,K50,Q50,W50,AE50,AM50,AV50,BD50,BL50,BU50,CC50,CK50)-CS50</f>
        <v/>
      </c>
      <c r="DL50" s="3508">
        <f>SUM(G50,M50,S50,AA50,AI50,AR50,AZ50,BH50,BQ50,BY50,CG50,CO50)-CW50</f>
        <v/>
      </c>
      <c r="DM50" s="3508">
        <f>SUM(D50,J50,P50,V50,AD50,AL50,AU50,BC50,,BN50,BV50,CD50,CL50)-CT50</f>
        <v/>
      </c>
      <c r="DX50" s="2878">
        <f>(CS50-CZ50)*10^6</f>
        <v/>
      </c>
      <c r="DY50" s="2878">
        <f>(CT50-DC50)*10^6</f>
        <v/>
      </c>
      <c r="DZ50" s="2878">
        <f>(CW50-DD50)*10^6</f>
        <v/>
      </c>
    </row>
    <row customFormat="1" customHeight="1" hidden="1" ht="13" r="51" s="394">
      <c r="B51" s="396" t="inlineStr">
        <is>
          <t xml:space="preserve">      vers BBCOM, LIBERCOM</t>
        </is>
      </c>
      <c r="C51" s="2486" t="inlineStr">
        <is>
          <t>TRAF45</t>
        </is>
      </c>
      <c r="D51" s="3294" t="n"/>
      <c r="E51" s="3294" t="n"/>
      <c r="F51" s="3535" t="n"/>
      <c r="G51" s="3294" t="n"/>
      <c r="H51" s="399" t="n"/>
      <c r="I51" s="397" t="n"/>
      <c r="J51" s="3294" t="n"/>
      <c r="K51" s="3294" t="n"/>
      <c r="L51" s="3535" t="n"/>
      <c r="M51" s="3294" t="n"/>
      <c r="N51" s="399" t="n"/>
      <c r="O51" s="400" t="n"/>
      <c r="P51" s="3294" t="n"/>
      <c r="Q51" s="3294" t="n"/>
      <c r="R51" s="3535" t="n"/>
      <c r="S51" s="3294" t="n"/>
      <c r="T51" s="399" t="n"/>
      <c r="U51" s="1042" t="n"/>
      <c r="V51" s="3294" t="n"/>
      <c r="W51" s="3294" t="n"/>
      <c r="X51" s="3294" t="n"/>
      <c r="Y51" s="3536" t="n"/>
      <c r="Z51" s="3536" t="n"/>
      <c r="AA51" s="3294" t="n"/>
      <c r="AB51" s="399" t="n"/>
      <c r="AC51" s="1042" t="n"/>
      <c r="AD51" s="3294" t="n"/>
      <c r="AE51" s="3294" t="n"/>
      <c r="AF51" s="3294" t="n"/>
      <c r="AG51" s="3536" t="n"/>
      <c r="AH51" s="3536" t="n"/>
      <c r="AI51" s="3294" t="n"/>
      <c r="AJ51" s="399" t="n"/>
      <c r="AK51" s="1042" t="n"/>
      <c r="AL51" s="3294" t="n"/>
      <c r="AM51" s="3294" t="n"/>
      <c r="AN51" s="3294" t="n"/>
      <c r="AO51" s="3294" t="n"/>
      <c r="AP51" s="3536" t="n"/>
      <c r="AQ51" s="3536" t="n"/>
      <c r="AR51" s="3294" t="n"/>
      <c r="AS51" s="399" t="n"/>
      <c r="AT51" s="3537" t="n"/>
      <c r="AU51" s="3294" t="n"/>
      <c r="AV51" s="3294" t="n"/>
      <c r="AW51" s="3294" t="n"/>
      <c r="AX51" s="3536" t="n"/>
      <c r="AY51" s="3536" t="n"/>
      <c r="AZ51" s="3294" t="n"/>
      <c r="BA51" s="399" t="n"/>
      <c r="BB51" s="1042" t="n"/>
      <c r="BC51" s="3294" t="n"/>
      <c r="BD51" s="3294" t="n"/>
      <c r="BE51" s="3294" t="n"/>
      <c r="BF51" s="3536" t="n"/>
      <c r="BG51" s="3536" t="n"/>
      <c r="BH51" s="3294" t="n"/>
      <c r="BI51" s="399" t="n"/>
      <c r="BJ51" s="1042" t="n"/>
      <c r="BK51" s="3294" t="n"/>
      <c r="BL51" s="3294" t="n"/>
      <c r="BM51" s="3294" t="n"/>
      <c r="BN51" s="3294" t="n"/>
      <c r="BO51" s="3536" t="n"/>
      <c r="BP51" s="3536" t="n"/>
      <c r="BQ51" s="3294" t="n"/>
      <c r="BR51" s="399" t="n"/>
      <c r="BS51" s="1042" t="n"/>
      <c r="BT51" s="3294" t="n"/>
      <c r="BU51" s="3294" t="n"/>
      <c r="BV51" s="3294" t="n"/>
      <c r="BW51" s="3536" t="n"/>
      <c r="BX51" s="3536" t="n"/>
      <c r="BY51" s="3294" t="n"/>
      <c r="BZ51" s="399" t="n"/>
      <c r="CA51" s="1042" t="n"/>
      <c r="CB51" s="3294" t="n"/>
      <c r="CC51" s="3294" t="n"/>
      <c r="CD51" s="3294" t="n"/>
      <c r="CE51" s="3536" t="n"/>
      <c r="CF51" s="3536" t="n"/>
      <c r="CG51" s="3294" t="n"/>
      <c r="CH51" s="399" t="n"/>
      <c r="CI51" s="1042" t="n"/>
      <c r="CJ51" s="3294" t="n"/>
      <c r="CK51" s="3294" t="n"/>
      <c r="CL51" s="3294" t="n"/>
      <c r="CM51" s="3536" t="n"/>
      <c r="CN51" s="3536" t="n"/>
      <c r="CO51" s="3294" t="n"/>
      <c r="CP51" s="399" t="n"/>
      <c r="CQ51" s="400" t="n"/>
      <c r="CR51" s="3296" t="n"/>
      <c r="CS51" s="3294" t="n"/>
      <c r="CT51" s="3294" t="n"/>
      <c r="CU51" s="3294">
        <f>CR51-CS51</f>
        <v/>
      </c>
      <c r="CV51" s="3294">
        <f>CR51-CT51</f>
        <v/>
      </c>
      <c r="CW51" s="3294" t="n"/>
      <c r="CX51" s="3294">
        <f>IFERROR(CR51/CW51-1, "-")</f>
        <v/>
      </c>
      <c r="CY51" s="3538" t="n"/>
      <c r="CZ51" s="3294" t="n"/>
      <c r="DA51" s="3294" t="n"/>
      <c r="DB51" s="3294" t="n"/>
      <c r="DC51" s="3294" t="n"/>
      <c r="DD51" s="3294" t="n"/>
      <c r="DE51" s="400" t="n"/>
      <c r="DF51" s="400" t="n"/>
      <c r="DG51" s="400" t="n"/>
      <c r="DH51" s="400" t="n"/>
      <c r="DI51" s="636" t="n"/>
      <c r="DJ51" s="3508">
        <f>SUM(D51,J51,P51,V51,AD51,AL51,AU51,BC51,BK51,BT51,CB51,CJ51)-CR51</f>
        <v/>
      </c>
      <c r="DK51" s="3508">
        <f>SUM(E51,K51,Q51,W51,AE51,AM51,AV51,BD51,BL51,BU51,CC51,CK51)-CS51</f>
        <v/>
      </c>
      <c r="DL51" s="3508">
        <f>SUM(G51,M51,S51,AA51,AI51,AR51,AZ51,BH51,BQ51,BY51,CG51,CO51)-CW51</f>
        <v/>
      </c>
      <c r="DM51" s="3508">
        <f>SUM(D51,J51,P51,V51,AD51,AL51,AU51,BC51,,BN51,BV51,CD51,CL51)-CT51</f>
        <v/>
      </c>
      <c r="DX51" s="2878">
        <f>(CS51-CZ51)*10^6</f>
        <v/>
      </c>
      <c r="DY51" s="2878">
        <f>(CT51-DC51)*10^6</f>
        <v/>
      </c>
      <c r="DZ51" s="2878">
        <f>(CW51-DD51)*10^6</f>
        <v/>
      </c>
    </row>
    <row customFormat="1" customHeight="1" hidden="1" ht="13" r="52" s="394">
      <c r="B52" s="396" t="inlineStr">
        <is>
          <t xml:space="preserve">      Outbound roaming</t>
        </is>
      </c>
      <c r="C52" s="2486" t="inlineStr">
        <is>
          <t>TRAF46</t>
        </is>
      </c>
      <c r="D52" s="3294" t="n"/>
      <c r="E52" s="3294" t="n"/>
      <c r="F52" s="3535" t="n"/>
      <c r="G52" s="3294" t="n"/>
      <c r="H52" s="399" t="n"/>
      <c r="I52" s="397" t="n"/>
      <c r="J52" s="3294" t="n"/>
      <c r="K52" s="3294" t="n"/>
      <c r="L52" s="3535" t="n"/>
      <c r="M52" s="3294" t="n"/>
      <c r="N52" s="399" t="n"/>
      <c r="O52" s="400" t="n"/>
      <c r="P52" s="3294" t="n"/>
      <c r="Q52" s="3294" t="n"/>
      <c r="R52" s="3535" t="n"/>
      <c r="S52" s="3294" t="n"/>
      <c r="T52" s="399" t="n"/>
      <c r="U52" s="1042" t="n"/>
      <c r="V52" s="3294" t="n"/>
      <c r="W52" s="3294" t="n"/>
      <c r="X52" s="3294" t="n"/>
      <c r="Y52" s="3536" t="n"/>
      <c r="Z52" s="3536" t="n"/>
      <c r="AA52" s="3294" t="n"/>
      <c r="AB52" s="399" t="n"/>
      <c r="AC52" s="1042" t="n"/>
      <c r="AD52" s="3294" t="n"/>
      <c r="AE52" s="3294" t="n"/>
      <c r="AF52" s="3294" t="n"/>
      <c r="AG52" s="3536" t="n"/>
      <c r="AH52" s="3536" t="n"/>
      <c r="AI52" s="3294" t="n"/>
      <c r="AJ52" s="399" t="n"/>
      <c r="AK52" s="1042" t="n"/>
      <c r="AL52" s="3294" t="n"/>
      <c r="AM52" s="3294" t="n"/>
      <c r="AN52" s="3294" t="n"/>
      <c r="AO52" s="3294" t="n"/>
      <c r="AP52" s="3536" t="n"/>
      <c r="AQ52" s="3536" t="n"/>
      <c r="AR52" s="3294" t="n"/>
      <c r="AS52" s="399" t="n"/>
      <c r="AT52" s="3537" t="n"/>
      <c r="AU52" s="3294" t="n"/>
      <c r="AV52" s="3294" t="n"/>
      <c r="AW52" s="3294" t="n"/>
      <c r="AX52" s="3536" t="n"/>
      <c r="AY52" s="3536" t="n"/>
      <c r="AZ52" s="3294" t="n"/>
      <c r="BA52" s="399" t="n"/>
      <c r="BB52" s="1042" t="n"/>
      <c r="BC52" s="3294" t="n"/>
      <c r="BD52" s="3294" t="n"/>
      <c r="BE52" s="3294" t="n"/>
      <c r="BF52" s="3536" t="n"/>
      <c r="BG52" s="3536" t="n"/>
      <c r="BH52" s="3294" t="n"/>
      <c r="BI52" s="399" t="n"/>
      <c r="BJ52" s="1042" t="n"/>
      <c r="BK52" s="3294" t="n"/>
      <c r="BL52" s="3294" t="n"/>
      <c r="BM52" s="3294" t="n"/>
      <c r="BN52" s="3294" t="n"/>
      <c r="BO52" s="3536" t="n"/>
      <c r="BP52" s="3536" t="n"/>
      <c r="BQ52" s="3294" t="n"/>
      <c r="BR52" s="399" t="n"/>
      <c r="BS52" s="1042" t="n"/>
      <c r="BT52" s="3294" t="n"/>
      <c r="BU52" s="3294" t="n"/>
      <c r="BV52" s="3294" t="n"/>
      <c r="BW52" s="3536" t="n"/>
      <c r="BX52" s="3536" t="n"/>
      <c r="BY52" s="3294" t="n"/>
      <c r="BZ52" s="399" t="n"/>
      <c r="CA52" s="1042" t="n"/>
      <c r="CB52" s="3294" t="n"/>
      <c r="CC52" s="3294" t="n"/>
      <c r="CD52" s="3294" t="n"/>
      <c r="CE52" s="3536" t="n"/>
      <c r="CF52" s="3536" t="n"/>
      <c r="CG52" s="3294" t="n"/>
      <c r="CH52" s="399" t="n"/>
      <c r="CI52" s="1042" t="n"/>
      <c r="CJ52" s="3294" t="n"/>
      <c r="CK52" s="3294" t="n"/>
      <c r="CL52" s="3294" t="n"/>
      <c r="CM52" s="3536" t="n"/>
      <c r="CN52" s="3536" t="n"/>
      <c r="CO52" s="3294" t="n"/>
      <c r="CP52" s="399" t="n"/>
      <c r="CQ52" s="400" t="n"/>
      <c r="CR52" s="3296" t="n"/>
      <c r="CS52" s="3294" t="n"/>
      <c r="CT52" s="3294" t="n"/>
      <c r="CU52" s="3294">
        <f>CR52-CS52</f>
        <v/>
      </c>
      <c r="CV52" s="3294">
        <f>CR52-CT52</f>
        <v/>
      </c>
      <c r="CW52" s="3294" t="n"/>
      <c r="CX52" s="3294">
        <f>IFERROR(CR52/CW52-1, "-")</f>
        <v/>
      </c>
      <c r="CY52" s="3538" t="n"/>
      <c r="CZ52" s="3294" t="n"/>
      <c r="DA52" s="3294" t="n"/>
      <c r="DB52" s="3294" t="n"/>
      <c r="DC52" s="3294" t="n"/>
      <c r="DD52" s="3294" t="n"/>
      <c r="DE52" s="400">
        <f>+CZ52/DD52-1</f>
        <v/>
      </c>
      <c r="DF52" s="400">
        <f>+DA52/DD52-1</f>
        <v/>
      </c>
      <c r="DG52" s="400">
        <f>+DB52/DD52-1</f>
        <v/>
      </c>
      <c r="DH52" s="400">
        <f>+DC52/DD52-1</f>
        <v/>
      </c>
      <c r="DI52" s="636" t="n"/>
      <c r="DJ52" s="3508">
        <f>SUM(D52,J52,P52,V52,AD52,AL52,AU52,BC52,BK52,BT52,CB52,CJ52)-CR52</f>
        <v/>
      </c>
      <c r="DK52" s="3508">
        <f>SUM(E52,K52,Q52,W52,AE52,AM52,AV52,BD52,BL52,BU52,CC52,CK52)-CS52</f>
        <v/>
      </c>
      <c r="DL52" s="3508">
        <f>SUM(G52,M52,S52,AA52,AI52,AR52,AZ52,BH52,BQ52,BY52,CG52,CO52)-CW52</f>
        <v/>
      </c>
      <c r="DM52" s="3508">
        <f>SUM(D52,J52,P52,V52,AD52,AL52,AU52,BC52,,BN52,BV52,CD52,CL52)-CT52</f>
        <v/>
      </c>
      <c r="DX52" s="2878">
        <f>(CS52-CZ52)*10^6</f>
        <v/>
      </c>
      <c r="DY52" s="2878">
        <f>(CT52-DC52)*10^6</f>
        <v/>
      </c>
      <c r="DZ52" s="2878">
        <f>(CW52-DD52)*10^6</f>
        <v/>
      </c>
    </row>
    <row collapsed="1" customHeight="1" hidden="1" ht="3.75" r="53" s="3">
      <c r="B53" s="131" t="n"/>
      <c r="C53" s="2486" t="inlineStr">
        <is>
          <t>TRAF47</t>
        </is>
      </c>
      <c r="D53" s="3552" t="n"/>
      <c r="E53" s="3140" t="n"/>
      <c r="F53" s="3528" t="n"/>
      <c r="G53" s="3140" t="n"/>
      <c r="H53" s="314" t="n"/>
      <c r="I53" s="15" t="n"/>
      <c r="J53" s="3552" t="n"/>
      <c r="K53" s="3140" t="n"/>
      <c r="L53" s="3528" t="n"/>
      <c r="M53" s="3140" t="n"/>
      <c r="N53" s="314" t="n"/>
      <c r="O53" s="882" t="n"/>
      <c r="P53" s="3552" t="n"/>
      <c r="Q53" s="3140" t="n"/>
      <c r="R53" s="3528" t="n"/>
      <c r="S53" s="3140" t="n"/>
      <c r="T53" s="314" t="n"/>
      <c r="U53" s="1077" t="n"/>
      <c r="V53" s="3552" t="n"/>
      <c r="W53" s="3140" t="n"/>
      <c r="X53" s="3140" t="n"/>
      <c r="Y53" s="3528" t="n"/>
      <c r="Z53" s="3528" t="n"/>
      <c r="AA53" s="3140" t="n"/>
      <c r="AB53" s="314" t="n"/>
      <c r="AC53" s="1077" t="n"/>
      <c r="AD53" s="3552" t="n"/>
      <c r="AE53" s="3140" t="n"/>
      <c r="AF53" s="3140" t="n"/>
      <c r="AG53" s="3528" t="n"/>
      <c r="AH53" s="3528" t="n"/>
      <c r="AI53" s="3140" t="n"/>
      <c r="AJ53" s="314" t="n"/>
      <c r="AK53" s="1077" t="n"/>
      <c r="AL53" s="3552" t="n"/>
      <c r="AM53" s="3140" t="n"/>
      <c r="AN53" s="3140" t="n"/>
      <c r="AO53" s="3140" t="n"/>
      <c r="AP53" s="3528" t="n"/>
      <c r="AQ53" s="3528" t="n"/>
      <c r="AR53" s="3140" t="n"/>
      <c r="AS53" s="314" t="n"/>
      <c r="AT53" s="3529" t="n"/>
      <c r="AU53" s="3552" t="n"/>
      <c r="AV53" s="3140" t="n"/>
      <c r="AW53" s="3140" t="n"/>
      <c r="AX53" s="3528" t="n"/>
      <c r="AY53" s="3528" t="n"/>
      <c r="AZ53" s="3140" t="n"/>
      <c r="BA53" s="314" t="n"/>
      <c r="BB53" s="1077" t="n"/>
      <c r="BC53" s="3552" t="n"/>
      <c r="BD53" s="3140" t="n"/>
      <c r="BE53" s="3140" t="n"/>
      <c r="BF53" s="3528" t="n"/>
      <c r="BG53" s="3528" t="n"/>
      <c r="BH53" s="3140" t="n"/>
      <c r="BI53" s="314" t="n"/>
      <c r="BJ53" s="1077" t="n"/>
      <c r="BK53" s="3552" t="n"/>
      <c r="BL53" s="3140" t="n"/>
      <c r="BM53" s="3140" t="n"/>
      <c r="BN53" s="3140" t="n"/>
      <c r="BO53" s="3528" t="n"/>
      <c r="BP53" s="3528" t="n"/>
      <c r="BQ53" s="3140" t="n"/>
      <c r="BR53" s="314" t="n"/>
      <c r="BS53" s="1077" t="n"/>
      <c r="BT53" s="3552" t="n"/>
      <c r="BU53" s="3140" t="n"/>
      <c r="BV53" s="3140" t="n"/>
      <c r="BW53" s="3528" t="n"/>
      <c r="BX53" s="3528" t="n"/>
      <c r="BY53" s="3140" t="n"/>
      <c r="BZ53" s="314" t="n"/>
      <c r="CA53" s="1077" t="n"/>
      <c r="CB53" s="3552" t="n"/>
      <c r="CC53" s="3140" t="n"/>
      <c r="CD53" s="3140" t="n"/>
      <c r="CE53" s="3528" t="n"/>
      <c r="CF53" s="3528" t="n"/>
      <c r="CG53" s="3140" t="n"/>
      <c r="CH53" s="314" t="n"/>
      <c r="CI53" s="1077" t="n"/>
      <c r="CJ53" s="3552" t="n"/>
      <c r="CK53" s="3140" t="n"/>
      <c r="CL53" s="3140" t="n"/>
      <c r="CM53" s="3528" t="n"/>
      <c r="CN53" s="3528" t="n"/>
      <c r="CO53" s="3140" t="n"/>
      <c r="CP53" s="314" t="n"/>
      <c r="CQ53" s="882" t="n"/>
      <c r="CR53" s="3553" t="n"/>
      <c r="CS53" s="3140" t="n"/>
      <c r="CT53" s="3140" t="n"/>
      <c r="CU53" s="3140">
        <f>CR53-CS53</f>
        <v/>
      </c>
      <c r="CV53" s="3140">
        <f>CR53-CT53</f>
        <v/>
      </c>
      <c r="CW53" s="3140" t="n"/>
      <c r="CX53" s="3140">
        <f>IFERROR(CR53/CW53-1, "-")</f>
        <v/>
      </c>
      <c r="CY53" s="3531" t="n"/>
      <c r="CZ53" s="3140" t="n"/>
      <c r="DA53" s="3140" t="n"/>
      <c r="DB53" s="3140" t="n"/>
      <c r="DC53" s="3140" t="n"/>
      <c r="DD53" s="3140" t="n"/>
      <c r="DE53" s="197" t="n"/>
      <c r="DF53" s="197" t="n"/>
      <c r="DG53" s="126" t="n"/>
      <c r="DH53" s="126" t="n"/>
      <c r="DI53" s="932" t="n"/>
      <c r="DJ53" s="3508">
        <f>SUM(D53,J53,P53,V53,AD53,AL53,AU53,BC53,BK53,BT53,CB53,CJ53)-CR53</f>
        <v/>
      </c>
      <c r="DK53" s="3508">
        <f>SUM(E53,K53,Q53,W53,AE53,AM53,AV53,BD53,BL53,BU53,CC53,CK53)-CS53</f>
        <v/>
      </c>
      <c r="DL53" s="3508">
        <f>SUM(G53,M53,S53,AA53,AI53,AR53,AZ53,BH53,BQ53,BY53,CG53,CO53)-CW53</f>
        <v/>
      </c>
      <c r="DM53" s="3508">
        <f>SUM(D53,J53,P53,V53,AD53,AL53,AU53,BC53,,BN53,BV53,CD53,CL53)-CT53</f>
        <v/>
      </c>
      <c r="DX53" s="2878">
        <f>(CS53-CZ53)*10^6</f>
        <v/>
      </c>
      <c r="DY53" s="2878">
        <f>(CT53-DC53)*10^6</f>
        <v/>
      </c>
      <c r="DZ53" s="2878">
        <f>(CW53-DD53)*10^6</f>
        <v/>
      </c>
    </row>
    <row customHeight="1" ht="4.5" r="54" s="3">
      <c r="C54" s="2486" t="inlineStr">
        <is>
          <t>TRAF48</t>
        </is>
      </c>
      <c r="D54" s="2890" t="n"/>
      <c r="E54" s="2890" t="n"/>
      <c r="F54" s="3518" t="n"/>
      <c r="G54" s="2890" t="n"/>
      <c r="H54" s="27" t="n"/>
      <c r="I54" s="11" t="n"/>
      <c r="J54" s="2890" t="n"/>
      <c r="K54" s="2890" t="n"/>
      <c r="L54" s="3518" t="n"/>
      <c r="M54" s="2890" t="n"/>
      <c r="N54" s="27" t="n"/>
      <c r="O54" s="27" t="n"/>
      <c r="P54" s="2890" t="n"/>
      <c r="Q54" s="2890" t="n"/>
      <c r="R54" s="3518" t="n"/>
      <c r="S54" s="2890" t="n"/>
      <c r="T54" s="27" t="n"/>
      <c r="U54" s="1040" t="n"/>
      <c r="V54" s="2890" t="n"/>
      <c r="W54" s="2890" t="n"/>
      <c r="X54" s="2890" t="n"/>
      <c r="Y54" s="3518" t="n"/>
      <c r="Z54" s="3518" t="n"/>
      <c r="AA54" s="2890" t="n"/>
      <c r="AB54" s="27" t="n"/>
      <c r="AC54" s="1040" t="n"/>
      <c r="AD54" s="2890" t="n"/>
      <c r="AE54" s="2890" t="n"/>
      <c r="AF54" s="2890" t="n"/>
      <c r="AG54" s="3518" t="n"/>
      <c r="AH54" s="3518" t="n"/>
      <c r="AI54" s="2890" t="n"/>
      <c r="AJ54" s="27" t="n"/>
      <c r="AK54" s="1040" t="n"/>
      <c r="AL54" s="2890" t="n"/>
      <c r="AM54" s="2890" t="n"/>
      <c r="AN54" s="2890" t="n"/>
      <c r="AO54" s="2890" t="n"/>
      <c r="AP54" s="3518" t="n"/>
      <c r="AQ54" s="3518" t="n"/>
      <c r="AR54" s="2890" t="n"/>
      <c r="AS54" s="27" t="n"/>
      <c r="AT54" s="3287" t="n"/>
      <c r="AU54" s="2890" t="n"/>
      <c r="AV54" s="2890" t="n"/>
      <c r="AW54" s="2890" t="n"/>
      <c r="AX54" s="3518" t="n"/>
      <c r="AY54" s="3518" t="n"/>
      <c r="AZ54" s="2890" t="n"/>
      <c r="BA54" s="27" t="n"/>
      <c r="BB54" s="1040" t="n"/>
      <c r="BC54" s="2890" t="n"/>
      <c r="BD54" s="2890" t="n"/>
      <c r="BE54" s="2890" t="n"/>
      <c r="BF54" s="3518" t="n"/>
      <c r="BG54" s="3518" t="n"/>
      <c r="BH54" s="2890" t="n"/>
      <c r="BI54" s="27" t="n"/>
      <c r="BJ54" s="1040" t="n"/>
      <c r="BK54" s="2890" t="n"/>
      <c r="BL54" s="2890" t="n"/>
      <c r="BM54" s="2890" t="n"/>
      <c r="BN54" s="2890" t="n"/>
      <c r="BO54" s="3518" t="n"/>
      <c r="BP54" s="3518" t="n"/>
      <c r="BQ54" s="2890" t="n"/>
      <c r="BR54" s="27" t="n"/>
      <c r="BS54" s="1040" t="n"/>
      <c r="BT54" s="2890" t="n"/>
      <c r="BU54" s="2890" t="n"/>
      <c r="BV54" s="2890" t="n"/>
      <c r="BW54" s="3518" t="n"/>
      <c r="BX54" s="3518" t="n"/>
      <c r="BY54" s="2890" t="n"/>
      <c r="BZ54" s="27" t="n"/>
      <c r="CA54" s="1040" t="n"/>
      <c r="CB54" s="2890" t="n"/>
      <c r="CC54" s="2890" t="n"/>
      <c r="CD54" s="2890" t="n"/>
      <c r="CE54" s="3518" t="n"/>
      <c r="CF54" s="3518" t="n"/>
      <c r="CG54" s="2890" t="n"/>
      <c r="CH54" s="27" t="n"/>
      <c r="CI54" s="1040" t="n"/>
      <c r="CJ54" s="2890" t="n"/>
      <c r="CK54" s="2890" t="n"/>
      <c r="CL54" s="2890" t="n"/>
      <c r="CM54" s="3518" t="n"/>
      <c r="CN54" s="3518" t="n"/>
      <c r="CO54" s="2890" t="n"/>
      <c r="CP54" s="27" t="n"/>
      <c r="CQ54" s="27" t="n"/>
      <c r="CR54" s="3289" t="n"/>
      <c r="CS54" s="2890" t="n"/>
      <c r="CT54" s="2890" t="n"/>
      <c r="CU54" s="2890">
        <f>CR54-CS54</f>
        <v/>
      </c>
      <c r="CV54" s="2890">
        <f>CR54-CT54</f>
        <v/>
      </c>
      <c r="CW54" s="2890" t="n"/>
      <c r="CX54" s="2890">
        <f>IFERROR(CR54/CW54-1, "-")</f>
        <v/>
      </c>
      <c r="CY54" s="3519" t="n"/>
      <c r="CZ54" s="2890" t="n"/>
      <c r="DA54" s="2890" t="n"/>
      <c r="DB54" s="2890" t="n"/>
      <c r="DC54" s="2890" t="n"/>
      <c r="DD54" s="2890" t="n"/>
      <c r="DE54" s="27" t="n"/>
      <c r="DF54" s="11" t="n"/>
      <c r="DG54" s="11" t="n"/>
      <c r="DH54" s="11" t="n"/>
      <c r="DJ54" s="3508">
        <f>SUM(D54,J54,P54,V54,AD54,AL54,AU54,BC54,BK54,BT54,CB54,CJ54)-CR54</f>
        <v/>
      </c>
      <c r="DK54" s="3508">
        <f>SUM(E54,K54,Q54,W54,AE54,AM54,AV54,BD54,BL54,BU54,CC54,CK54)-CS54</f>
        <v/>
      </c>
      <c r="DL54" s="3508">
        <f>SUM(G54,M54,S54,AA54,AI54,AR54,AZ54,BH54,BQ54,BY54,CG54,CO54)-CW54</f>
        <v/>
      </c>
      <c r="DM54" s="3508">
        <f>SUM(D54,J54,P54,V54,AD54,AL54,AU54,BC54,,BN54,BV54,CD54,CL54)-CT54</f>
        <v/>
      </c>
      <c r="DX54" s="2878">
        <f>(CS54-CZ54)*10^6</f>
        <v/>
      </c>
      <c r="DY54" s="2878">
        <f>(CT54-DC54)*10^6</f>
        <v/>
      </c>
      <c r="DZ54" s="2878">
        <f>(CW54-DD54)*10^6</f>
        <v/>
      </c>
    </row>
    <row customHeight="1" ht="13" r="55" s="3">
      <c r="B55" s="128" t="inlineStr">
        <is>
          <t>Total  Trafic entrant</t>
        </is>
      </c>
      <c r="C55" s="2486" t="inlineStr">
        <is>
          <t>TRAF49</t>
        </is>
      </c>
      <c r="D55" s="3510" t="n">
        <v>134.867617507175</v>
      </c>
      <c r="E55" s="3510" t="n">
        <v>99.22147858192101</v>
      </c>
      <c r="F55" s="3510" t="n">
        <v>35.64613892525399</v>
      </c>
      <c r="G55" s="3510" t="n">
        <v>90.16237363250929</v>
      </c>
      <c r="H55" s="102" t="n">
        <v>0.4958303788327354</v>
      </c>
      <c r="I55" s="19" t="n"/>
      <c r="J55" s="3510" t="n">
        <v>133.509833302503</v>
      </c>
      <c r="K55" s="3510" t="n">
        <v>89.6725712582093</v>
      </c>
      <c r="L55" s="3510" t="n">
        <v>43.83726204429371</v>
      </c>
      <c r="M55" s="3510" t="n">
        <v>87.72255984927803</v>
      </c>
      <c r="N55" s="102" t="n">
        <v>0.5219555098699258</v>
      </c>
      <c r="O55" s="199" t="n"/>
      <c r="P55" s="3510" t="n">
        <v>151.588854065598</v>
      </c>
      <c r="Q55" s="3510" t="n">
        <v>99.64595541825661</v>
      </c>
      <c r="R55" s="3510" t="n">
        <v>51.94289864734141</v>
      </c>
      <c r="S55" s="3510" t="n">
        <v>90.16237363250929</v>
      </c>
      <c r="T55" s="102" t="n">
        <v>0.6812873037643783</v>
      </c>
      <c r="U55" s="1030" t="n"/>
      <c r="V55" s="3510" t="n">
        <v>149.760254660766</v>
      </c>
      <c r="W55" s="3510" t="n">
        <v>96.6710924696505</v>
      </c>
      <c r="X55" s="3510" t="n">
        <v>163.699156157052</v>
      </c>
      <c r="Y55" s="3510" t="n">
        <v>53.08916219111551</v>
      </c>
      <c r="Z55" s="3510" t="n">
        <v>-13.93890149628598</v>
      </c>
      <c r="AA55" s="3510" t="n">
        <v>94.27981640205694</v>
      </c>
      <c r="AB55" s="102" t="n">
        <v>0.5884657011009902</v>
      </c>
      <c r="AC55" s="1030" t="n"/>
      <c r="AD55" s="3510" t="n">
        <v>132.188507763768</v>
      </c>
      <c r="AE55" s="3510" t="n">
        <v>100.053243015835</v>
      </c>
      <c r="AF55" s="3510" t="n">
        <v>170.355253579261</v>
      </c>
      <c r="AG55" s="3510" t="n">
        <v>32.13526474793301</v>
      </c>
      <c r="AH55" s="3510" t="n">
        <v>-38.16674581549299</v>
      </c>
      <c r="AI55" s="3510" t="n">
        <v>98.3089484126974</v>
      </c>
      <c r="AJ55" s="102" t="n">
        <v>0.3446233521779263</v>
      </c>
      <c r="AK55" s="1030" t="n"/>
      <c r="AL55" s="3510" t="n">
        <v>130.7962434546698</v>
      </c>
      <c r="AM55" s="3510" t="n">
        <v>97.2833413129237</v>
      </c>
      <c r="AN55" s="3510" t="n">
        <v>165.3718391384135</v>
      </c>
      <c r="AO55" s="3510" t="n">
        <v>0</v>
      </c>
      <c r="AP55" s="3510" t="n">
        <v>33.51290214174607</v>
      </c>
      <c r="AQ55" s="3510" t="n">
        <v>-34.57559568374376</v>
      </c>
      <c r="AR55" s="3510" t="n">
        <v>98.38820660438857</v>
      </c>
      <c r="AS55" s="102" t="n">
        <v>0.3293894458366482</v>
      </c>
      <c r="AT55" s="3554" t="n"/>
      <c r="AU55" s="3510" t="n"/>
      <c r="AV55" s="3510" t="n"/>
      <c r="AW55" s="3510" t="n"/>
      <c r="AX55" s="3510" t="n"/>
      <c r="AY55" s="3510" t="n"/>
      <c r="AZ55" s="3510" t="n"/>
      <c r="BA55" s="102" t="n"/>
      <c r="BB55" s="1030" t="n"/>
      <c r="BC55" s="3510" t="n"/>
      <c r="BD55" s="3510" t="n"/>
      <c r="BE55" s="3510" t="n"/>
      <c r="BF55" s="3510" t="n"/>
      <c r="BG55" s="3510" t="n"/>
      <c r="BH55" s="3510" t="n"/>
      <c r="BI55" s="102" t="n"/>
      <c r="BJ55" s="1030" t="n"/>
      <c r="BK55" s="3510" t="n"/>
      <c r="BL55" s="3510" t="n"/>
      <c r="BM55" s="3510" t="n"/>
      <c r="BN55" s="3510" t="n"/>
      <c r="BO55" s="3510" t="n"/>
      <c r="BP55" s="3510" t="n"/>
      <c r="BQ55" s="3510" t="n"/>
      <c r="BR55" s="102" t="n"/>
      <c r="BS55" s="1030" t="n"/>
      <c r="BT55" s="3510" t="n"/>
      <c r="BU55" s="3510" t="n"/>
      <c r="BV55" s="3510" t="n"/>
      <c r="BW55" s="3510" t="n"/>
      <c r="BX55" s="3510" t="n"/>
      <c r="BY55" s="3510" t="n"/>
      <c r="BZ55" s="102" t="n"/>
      <c r="CA55" s="1030" t="n"/>
      <c r="CB55" s="3510" t="n"/>
      <c r="CC55" s="3510" t="n"/>
      <c r="CD55" s="3510" t="n"/>
      <c r="CE55" s="3510" t="n"/>
      <c r="CF55" s="3510" t="n"/>
      <c r="CG55" s="3510" t="n"/>
      <c r="CH55" s="102" t="n"/>
      <c r="CI55" s="1030" t="n"/>
      <c r="CJ55" s="3510" t="n"/>
      <c r="CK55" s="3510" t="n"/>
      <c r="CL55" s="3510" t="n"/>
      <c r="CM55" s="3510" t="n"/>
      <c r="CN55" s="3510" t="n"/>
      <c r="CO55" s="3510" t="n"/>
      <c r="CP55" s="102" t="n"/>
      <c r="CQ55" s="199" t="n"/>
      <c r="CR55" s="3515" t="n">
        <v>832.7113107544799</v>
      </c>
      <c r="CS55" s="3509" t="n">
        <v>582.5476820567961</v>
      </c>
      <c r="CT55" s="3510" t="n"/>
      <c r="CU55" s="3510" t="n">
        <v>250.1636286976837</v>
      </c>
      <c r="CV55" s="3510" t="n"/>
      <c r="CW55" s="3510" t="n">
        <v>460.636071929051</v>
      </c>
      <c r="CX55" s="3510">
        <f>IFERROR(CR55/CW55-1, "-")</f>
        <v/>
      </c>
      <c r="CY55" s="3555" t="n"/>
      <c r="CZ55" s="3510" t="n">
        <v>1190.058828836938</v>
      </c>
      <c r="DA55" s="3510" t="n">
        <v>1945.854926659922</v>
      </c>
      <c r="DB55" s="3510" t="n"/>
      <c r="DC55" s="3510" t="n"/>
      <c r="DD55" s="3510" t="n">
        <v>1225.547261253725</v>
      </c>
      <c r="DE55" s="199">
        <f>+CZ55/DD55-1</f>
        <v/>
      </c>
      <c r="DF55" s="199">
        <f>+DA55/DD55-1</f>
        <v/>
      </c>
      <c r="DG55" s="199">
        <f>+DB55/DD55-1</f>
        <v/>
      </c>
      <c r="DH55" s="199">
        <f>+DC55/DD55-1</f>
        <v/>
      </c>
      <c r="DI55" s="932" t="n"/>
      <c r="DJ55" s="3508">
        <f>SUM(D55,J55,P55,V55,AD55,AL55,AU55,BC55,BK55,BT55,CB55,CJ55)-CR55</f>
        <v/>
      </c>
      <c r="DK55" s="3508">
        <f>SUM(E55,K55,Q55,W55,AE55,AM55,AV55,BD55,BL55,BU55,CC55,CK55)-CS55</f>
        <v/>
      </c>
      <c r="DL55" s="3508">
        <f>SUM(G55,M55,S55,AA55,AI55,AR55,AZ55,BH55,BQ55,BY55,CG55,CO55)-CW55</f>
        <v/>
      </c>
      <c r="DM55" s="3508">
        <f>SUM(D55,J55,P55,V55,AD55,AL55,AU55,BC55,,BN55,BV55,CD55,CL55)-CT55</f>
        <v/>
      </c>
      <c r="DX55" s="2878">
        <f>(CS55-CZ55)*10^6</f>
        <v/>
      </c>
      <c r="DY55" s="2878">
        <f>(CT55-DC55)*10^6</f>
        <v/>
      </c>
      <c r="DZ55" s="2878">
        <f>(CW55-DD55)*10^6</f>
        <v/>
      </c>
    </row>
    <row customHeight="1" ht="6" r="56" s="3">
      <c r="C56" s="2486" t="inlineStr">
        <is>
          <t>TRAF50</t>
        </is>
      </c>
      <c r="D56" s="2890" t="n"/>
      <c r="E56" s="2890" t="n"/>
      <c r="F56" s="3518" t="n"/>
      <c r="G56" s="2890" t="n"/>
      <c r="H56" s="27" t="n"/>
      <c r="I56" s="11" t="n"/>
      <c r="J56" s="2890" t="n"/>
      <c r="K56" s="2890" t="n"/>
      <c r="L56" s="3518" t="n"/>
      <c r="M56" s="2890" t="n"/>
      <c r="N56" s="27" t="n"/>
      <c r="O56" s="27" t="n"/>
      <c r="P56" s="2890" t="n"/>
      <c r="Q56" s="2890" t="n"/>
      <c r="R56" s="3518" t="n"/>
      <c r="S56" s="2890" t="n"/>
      <c r="T56" s="27" t="n"/>
      <c r="U56" s="1040" t="n"/>
      <c r="V56" s="2890" t="n"/>
      <c r="W56" s="2890" t="n"/>
      <c r="X56" s="2890" t="n"/>
      <c r="Y56" s="3518" t="n"/>
      <c r="Z56" s="3518" t="n"/>
      <c r="AA56" s="2890" t="n"/>
      <c r="AB56" s="27" t="n"/>
      <c r="AC56" s="1040" t="n"/>
      <c r="AD56" s="2890" t="n"/>
      <c r="AE56" s="2890" t="n"/>
      <c r="AF56" s="2890" t="n"/>
      <c r="AG56" s="3518" t="n"/>
      <c r="AH56" s="3518" t="n"/>
      <c r="AI56" s="2890" t="n"/>
      <c r="AJ56" s="27" t="n"/>
      <c r="AK56" s="1040" t="n"/>
      <c r="AL56" s="2890" t="n"/>
      <c r="AM56" s="2890" t="n"/>
      <c r="AN56" s="2890" t="n"/>
      <c r="AO56" s="2890" t="n"/>
      <c r="AP56" s="3518" t="n"/>
      <c r="AQ56" s="3518" t="n"/>
      <c r="AR56" s="2890" t="n"/>
      <c r="AS56" s="27" t="n"/>
      <c r="AT56" s="3287" t="n"/>
      <c r="AU56" s="2890" t="n"/>
      <c r="AV56" s="2890" t="n"/>
      <c r="AW56" s="2890" t="n"/>
      <c r="AX56" s="3518" t="n"/>
      <c r="AY56" s="3518" t="n"/>
      <c r="AZ56" s="2890" t="n"/>
      <c r="BA56" s="27" t="n"/>
      <c r="BB56" s="1040" t="n"/>
      <c r="BC56" s="2890" t="n"/>
      <c r="BD56" s="2890" t="n"/>
      <c r="BE56" s="2890" t="n"/>
      <c r="BF56" s="3518" t="n"/>
      <c r="BG56" s="3518" t="n"/>
      <c r="BH56" s="2890" t="n"/>
      <c r="BI56" s="27" t="n"/>
      <c r="BJ56" s="1040" t="n"/>
      <c r="BK56" s="2890" t="n"/>
      <c r="BL56" s="2890" t="n"/>
      <c r="BM56" s="2890" t="n"/>
      <c r="BN56" s="2890" t="n"/>
      <c r="BO56" s="3518" t="n"/>
      <c r="BP56" s="3518" t="n"/>
      <c r="BQ56" s="2890" t="n"/>
      <c r="BR56" s="27" t="n"/>
      <c r="BS56" s="1040" t="n"/>
      <c r="BT56" s="2890" t="n"/>
      <c r="BU56" s="2890" t="n"/>
      <c r="BV56" s="2890" t="n"/>
      <c r="BW56" s="3518" t="n"/>
      <c r="BX56" s="3518" t="n"/>
      <c r="BY56" s="2890" t="n"/>
      <c r="BZ56" s="27" t="n"/>
      <c r="CA56" s="1040" t="n"/>
      <c r="CB56" s="2890" t="n"/>
      <c r="CC56" s="2890" t="n"/>
      <c r="CD56" s="2890" t="n"/>
      <c r="CE56" s="3518" t="n"/>
      <c r="CF56" s="3518" t="n"/>
      <c r="CG56" s="2890" t="n"/>
      <c r="CH56" s="27" t="n"/>
      <c r="CI56" s="1040" t="n"/>
      <c r="CJ56" s="2890" t="n"/>
      <c r="CK56" s="2890" t="n"/>
      <c r="CL56" s="2890" t="n"/>
      <c r="CM56" s="3518" t="n"/>
      <c r="CN56" s="3518" t="n"/>
      <c r="CO56" s="2890" t="n"/>
      <c r="CP56" s="27" t="n"/>
      <c r="CQ56" s="27" t="n"/>
      <c r="CR56" s="3289" t="n"/>
      <c r="CS56" s="2890" t="n"/>
      <c r="CT56" s="2890" t="n"/>
      <c r="CU56" s="2890">
        <f>CR56-CS56</f>
        <v/>
      </c>
      <c r="CV56" s="2890">
        <f>CR56-CT56</f>
        <v/>
      </c>
      <c r="CW56" s="2890" t="n"/>
      <c r="CX56" s="2890">
        <f>IFERROR(CR56/CW56-1, "-")</f>
        <v/>
      </c>
      <c r="CY56" s="3519" t="n"/>
      <c r="CZ56" s="2890" t="n"/>
      <c r="DA56" s="2890" t="n"/>
      <c r="DB56" s="2890" t="n"/>
      <c r="DC56" s="2890" t="n"/>
      <c r="DD56" s="2890" t="n"/>
      <c r="DE56" s="27" t="n"/>
      <c r="DF56" s="27" t="n"/>
      <c r="DG56" s="27" t="n"/>
      <c r="DH56" s="27" t="n"/>
      <c r="DJ56" s="3508">
        <f>SUM(D56,J56,P56,V56,AD56,AL56,AU56,BC56,BK56,BT56,CB56,CJ56)-CR56</f>
        <v/>
      </c>
      <c r="DK56" s="3508">
        <f>SUM(E56,K56,Q56,W56,AE56,AM56,AV56,BD56,BL56,BU56,CC56,CK56)-CS56</f>
        <v/>
      </c>
      <c r="DL56" s="3508">
        <f>SUM(G56,M56,S56,AA56,AI56,AR56,AZ56,BH56,BQ56,BY56,CG56,CO56)-CW56</f>
        <v/>
      </c>
      <c r="DM56" s="3508">
        <f>SUM(D56,J56,P56,V56,AD56,AL56,AU56,BC56,,BN56,BV56,CD56,CL56)-CT56</f>
        <v/>
      </c>
      <c r="DX56" s="2878">
        <f>(CS56-CZ56)*10^6</f>
        <v/>
      </c>
      <c r="DY56" s="2878">
        <f>(CT56-DC56)*10^6</f>
        <v/>
      </c>
      <c r="DZ56" s="2878">
        <f>(CW56-DD56)*10^6</f>
        <v/>
      </c>
    </row>
    <row customFormat="1" customHeight="1" ht="13" r="57" s="21">
      <c r="B57" s="390" t="inlineStr">
        <is>
          <t>Trafic entrant prépayé (Consumer)</t>
        </is>
      </c>
      <c r="C57" s="2486" t="inlineStr">
        <is>
          <t>TRAF51</t>
        </is>
      </c>
      <c r="D57" s="3413" t="n">
        <v>125.805204190688</v>
      </c>
      <c r="E57" s="3413" t="n">
        <v>93.088179976313</v>
      </c>
      <c r="F57" s="3520" t="n">
        <v>32.717024214375</v>
      </c>
      <c r="G57" s="3413" t="n">
        <v>86.79817897501786</v>
      </c>
      <c r="H57" s="133" t="n">
        <v>0.4493991196162892</v>
      </c>
      <c r="I57" s="19" t="n"/>
      <c r="J57" s="3413" t="n">
        <v>124.244274850839</v>
      </c>
      <c r="K57" s="3413" t="n">
        <v>84.1142305455847</v>
      </c>
      <c r="L57" s="3520" t="n">
        <v>40.1300443052543</v>
      </c>
      <c r="M57" s="3413" t="n">
        <v>84.11088353964497</v>
      </c>
      <c r="N57" s="133" t="n">
        <v>0.4771486117165502</v>
      </c>
      <c r="O57" s="201" t="n"/>
      <c r="P57" s="3413" t="n">
        <v>140.898462280559</v>
      </c>
      <c r="Q57" s="3413" t="n">
        <v>93.4750756811148</v>
      </c>
      <c r="R57" s="3520" t="n">
        <v>47.42338659944419</v>
      </c>
      <c r="S57" s="3413" t="n">
        <v>86.79817897501786</v>
      </c>
      <c r="T57" s="133" t="n">
        <v>0.6232882295965241</v>
      </c>
      <c r="U57" s="1070" t="n"/>
      <c r="V57" s="3413" t="n">
        <v>140.724173763135</v>
      </c>
      <c r="W57" s="3413" t="n">
        <v>90.6788807040878</v>
      </c>
      <c r="X57" s="3413" t="n">
        <v>153.45686033141</v>
      </c>
      <c r="Y57" s="3520" t="n">
        <v>50.04529305904721</v>
      </c>
      <c r="Z57" s="3520" t="n">
        <v>-12.732686568275</v>
      </c>
      <c r="AA57" s="3413" t="n">
        <v>90.00586821852576</v>
      </c>
      <c r="AB57" s="133" t="n">
        <v>0.5634999867060888</v>
      </c>
      <c r="AC57" s="1070" t="n"/>
      <c r="AD57" s="3413" t="n">
        <v>122.844413039192</v>
      </c>
      <c r="AE57" s="3413" t="n">
        <v>93.8367801206567</v>
      </c>
      <c r="AF57" s="3413" t="n">
        <v>159.736816412119</v>
      </c>
      <c r="AG57" s="3520" t="n">
        <v>29.00763291853531</v>
      </c>
      <c r="AH57" s="3520" t="n">
        <v>-36.89240337292699</v>
      </c>
      <c r="AI57" s="3413" t="n">
        <v>93.49039395185247</v>
      </c>
      <c r="AJ57" s="133" t="n">
        <v>0.313978985931505</v>
      </c>
      <c r="AK57" s="1070" t="n"/>
      <c r="AL57" s="3413" t="n">
        <v>121.443042245664</v>
      </c>
      <c r="AM57" s="3413" t="n">
        <v>91.23942053690558</v>
      </c>
      <c r="AN57" s="3413" t="n">
        <v>155.0677067984874</v>
      </c>
      <c r="AO57" s="3413" t="n">
        <v>0</v>
      </c>
      <c r="AP57" s="3520" t="n">
        <v>30.20362170875845</v>
      </c>
      <c r="AQ57" s="3520" t="n">
        <v>-33.62466455282336</v>
      </c>
      <c r="AR57" s="3413" t="n">
        <v>93.56808001585489</v>
      </c>
      <c r="AS57" s="133" t="n">
        <v>0.2979110207785154</v>
      </c>
      <c r="AT57" s="3256" t="n"/>
      <c r="AU57" s="3413" t="n"/>
      <c r="AV57" s="3413" t="n"/>
      <c r="AW57" s="3413" t="n"/>
      <c r="AX57" s="3520" t="n"/>
      <c r="AY57" s="3520" t="n"/>
      <c r="AZ57" s="3413" t="n"/>
      <c r="BA57" s="133" t="n"/>
      <c r="BB57" s="1070" t="n"/>
      <c r="BC57" s="3413" t="n"/>
      <c r="BD57" s="3413" t="n"/>
      <c r="BE57" s="3413" t="n"/>
      <c r="BF57" s="3520" t="n"/>
      <c r="BG57" s="3520" t="n"/>
      <c r="BH57" s="3413" t="n"/>
      <c r="BI57" s="133" t="n"/>
      <c r="BJ57" s="1070" t="n"/>
      <c r="BK57" s="3413" t="n"/>
      <c r="BL57" s="3413" t="n"/>
      <c r="BM57" s="3413" t="n"/>
      <c r="BN57" s="3413" t="n"/>
      <c r="BO57" s="3520" t="n"/>
      <c r="BP57" s="3520" t="n"/>
      <c r="BQ57" s="3413" t="n"/>
      <c r="BR57" s="133" t="n"/>
      <c r="BS57" s="1070" t="n"/>
      <c r="BT57" s="3413" t="n"/>
      <c r="BU57" s="3413" t="n"/>
      <c r="BV57" s="3413" t="n"/>
      <c r="BW57" s="3520" t="n"/>
      <c r="BX57" s="3520" t="n"/>
      <c r="BY57" s="3413" t="n"/>
      <c r="BZ57" s="133" t="n"/>
      <c r="CA57" s="1070" t="n"/>
      <c r="CB57" s="3413" t="n"/>
      <c r="CC57" s="3413" t="n"/>
      <c r="CD57" s="3413" t="n"/>
      <c r="CE57" s="3520" t="n"/>
      <c r="CF57" s="3520" t="n"/>
      <c r="CG57" s="3413" t="n"/>
      <c r="CH57" s="133" t="n"/>
      <c r="CI57" s="1070" t="n"/>
      <c r="CJ57" s="3413" t="n"/>
      <c r="CK57" s="3413" t="n"/>
      <c r="CL57" s="3413" t="n"/>
      <c r="CM57" s="3520" t="n"/>
      <c r="CN57" s="3520" t="n"/>
      <c r="CO57" s="3413" t="n"/>
      <c r="CP57" s="133" t="n"/>
      <c r="CQ57" s="201" t="n"/>
      <c r="CR57" s="3522" t="n">
        <v>775.959570370077</v>
      </c>
      <c r="CS57" s="3521" t="n">
        <v>546.4325675646626</v>
      </c>
      <c r="CT57" s="3413" t="n"/>
      <c r="CU57" s="3413" t="n">
        <v>229.5270028054144</v>
      </c>
      <c r="CV57" s="3413" t="n"/>
      <c r="CW57" s="3413" t="n">
        <v>441.2035036600589</v>
      </c>
      <c r="CX57" s="3413">
        <f>IFERROR(CR57/CW57-1, "-")</f>
        <v/>
      </c>
      <c r="CY57" s="3532" t="n"/>
      <c r="CZ57" s="3413" t="n">
        <v>1116.142291885624</v>
      </c>
      <c r="DA57" s="3413" t="n">
        <v>1821.746149481693</v>
      </c>
      <c r="DB57" s="3413" t="n"/>
      <c r="DC57" s="3413" t="n"/>
      <c r="DD57" s="3413" t="n">
        <v>1160.819586191891</v>
      </c>
      <c r="DE57" s="201">
        <f>+CZ57/DD57-1</f>
        <v/>
      </c>
      <c r="DF57" s="201">
        <f>+DA57/DD57-1</f>
        <v/>
      </c>
      <c r="DG57" s="201">
        <f>+DB57/DD57-1</f>
        <v/>
      </c>
      <c r="DH57" s="201">
        <f>+DC57/DD57-1</f>
        <v/>
      </c>
      <c r="DI57" s="934" t="n"/>
      <c r="DJ57" s="3508">
        <f>SUM(D57,J57,P57,V57,AD57,AL57,AU57,BC57,BK57,BT57,CB57,CJ57)-CR57</f>
        <v/>
      </c>
      <c r="DK57" s="3508">
        <f>SUM(E57,K57,Q57,W57,AE57,AM57,AV57,BD57,BL57,BU57,CC57,CK57)-CS57</f>
        <v/>
      </c>
      <c r="DL57" s="3508">
        <f>SUM(G57,M57,S57,AA57,AI57,AR57,AZ57,BH57,BQ57,BY57,CG57,CO57)-CW57</f>
        <v/>
      </c>
      <c r="DM57" s="3508">
        <f>SUM(D57,J57,P57,V57,AD57,AL57,AU57,BC57,,BN57,BV57,CD57,CL57)-CT57</f>
        <v/>
      </c>
      <c r="DX57" s="2878">
        <f>(CS57-CZ57)*10^6</f>
        <v/>
      </c>
      <c r="DY57" s="2878">
        <f>(CT57-DC57)*10^6</f>
        <v/>
      </c>
      <c r="DZ57" s="2878">
        <f>(CW57-DD57)*10^6</f>
        <v/>
      </c>
    </row>
    <row customHeight="1" ht="13" r="58" s="3">
      <c r="B58" s="129" t="inlineStr">
        <is>
          <t xml:space="preserve">    du fixe </t>
        </is>
      </c>
      <c r="C58" s="2486" t="inlineStr">
        <is>
          <t>TRAF52</t>
        </is>
      </c>
      <c r="D58" s="3556" t="n">
        <v>0.0291273010265946</v>
      </c>
      <c r="E58" s="3557" t="n">
        <v>0.040513460488658</v>
      </c>
      <c r="F58" s="3558" t="n">
        <v>-0.0113861594620634</v>
      </c>
      <c r="G58" s="3557" t="n">
        <v>0.05126006302730299</v>
      </c>
      <c r="H58" s="134" t="n">
        <v>-0.4317739911657867</v>
      </c>
      <c r="I58" s="11" t="n"/>
      <c r="J58" s="3556" t="n">
        <v>0.116192238479416</v>
      </c>
      <c r="K58" s="3557" t="n">
        <v>0.0405460269007411</v>
      </c>
      <c r="L58" s="3558" t="n">
        <v>0.0756462115786749</v>
      </c>
      <c r="M58" s="3557" t="n">
        <v>0.04896270766117097</v>
      </c>
      <c r="N58" s="134" t="n">
        <v>1.373076245772254</v>
      </c>
      <c r="O58" s="200" t="n"/>
      <c r="P58" s="3556" t="n">
        <v>0.217796486133138</v>
      </c>
      <c r="Q58" s="3557" t="n">
        <v>0.040752360027006</v>
      </c>
      <c r="R58" s="3558" t="n">
        <v>0.177044126106132</v>
      </c>
      <c r="S58" s="3557" t="n">
        <v>0.05126006302730299</v>
      </c>
      <c r="T58" s="134" t="n">
        <v>3.248853264521575</v>
      </c>
      <c r="U58" s="1078" t="n"/>
      <c r="V58" s="3556" t="n">
        <v>0.217796486133138</v>
      </c>
      <c r="W58" s="3557" t="n">
        <v>0.0408507894820134</v>
      </c>
      <c r="X58" s="3557" t="n">
        <v>0.0512445325686908</v>
      </c>
      <c r="Y58" s="3559" t="n">
        <v>0.1769456966511246</v>
      </c>
      <c r="Z58" s="3559" t="n">
        <v>0.1665519535644472</v>
      </c>
      <c r="AA58" s="3557" t="n">
        <v>0.04506368830267329</v>
      </c>
      <c r="AB58" s="134" t="n">
        <v>3.83308167476868</v>
      </c>
      <c r="AC58" s="1078" t="n"/>
      <c r="AD58" s="3556" t="n">
        <v>0.460572279581405</v>
      </c>
      <c r="AE58" s="3557" t="n">
        <v>0.0409854750297722</v>
      </c>
      <c r="AF58" s="3557" t="n">
        <v>0.0517144407566886</v>
      </c>
      <c r="AG58" s="3559" t="n">
        <v>0.4195868045516328</v>
      </c>
      <c r="AH58" s="3559" t="n">
        <v>0.4088578388247164</v>
      </c>
      <c r="AI58" s="3557" t="n">
        <v>0.04581983228930544</v>
      </c>
      <c r="AJ58" s="134" t="n">
        <v>9.051810680435526</v>
      </c>
      <c r="AK58" s="1078" t="n"/>
      <c r="AL58" s="3556" t="n">
        <v>0.4325964531442248</v>
      </c>
      <c r="AM58" s="3557" t="n">
        <v>0.04111772262854232</v>
      </c>
      <c r="AN58" s="3557" t="n">
        <v>0.05187663303979401</v>
      </c>
      <c r="AO58" s="3557" t="n">
        <v>0</v>
      </c>
      <c r="AP58" s="3559" t="n">
        <v>0.3914787305156825</v>
      </c>
      <c r="AQ58" s="3559" t="n">
        <v>0.3807198201044308</v>
      </c>
      <c r="AR58" s="3557" t="n">
        <v>0.04581983228930544</v>
      </c>
      <c r="AS58" s="134" t="n">
        <v>8.441249160687017</v>
      </c>
      <c r="AT58" s="3287" t="n"/>
      <c r="AU58" s="3556" t="n"/>
      <c r="AV58" s="3557" t="n"/>
      <c r="AW58" s="3557" t="n"/>
      <c r="AX58" s="3559" t="n"/>
      <c r="AY58" s="3559" t="n"/>
      <c r="AZ58" s="3557" t="n"/>
      <c r="BA58" s="134" t="n"/>
      <c r="BB58" s="1078" t="n"/>
      <c r="BC58" s="3556" t="n"/>
      <c r="BD58" s="3557" t="n"/>
      <c r="BE58" s="3557" t="n"/>
      <c r="BF58" s="3559" t="n"/>
      <c r="BG58" s="3559" t="n"/>
      <c r="BH58" s="3557" t="n"/>
      <c r="BI58" s="134" t="n"/>
      <c r="BJ58" s="1078" t="n"/>
      <c r="BK58" s="3556" t="n"/>
      <c r="BL58" s="3557" t="n"/>
      <c r="BM58" s="3557" t="n"/>
      <c r="BN58" s="3557" t="n"/>
      <c r="BO58" s="3559" t="n"/>
      <c r="BP58" s="3559" t="n"/>
      <c r="BQ58" s="3557" t="n"/>
      <c r="BR58" s="134" t="n"/>
      <c r="BS58" s="1078" t="n"/>
      <c r="BT58" s="3556" t="n"/>
      <c r="BU58" s="3557" t="n"/>
      <c r="BV58" s="3557" t="n"/>
      <c r="BW58" s="3559" t="n"/>
      <c r="BX58" s="3559" t="n"/>
      <c r="BY58" s="3557" t="n"/>
      <c r="BZ58" s="134" t="n"/>
      <c r="CA58" s="1078" t="n"/>
      <c r="CB58" s="3556" t="n"/>
      <c r="CC58" s="3557" t="n"/>
      <c r="CD58" s="3557" t="n"/>
      <c r="CE58" s="3559" t="n"/>
      <c r="CF58" s="3559" t="n"/>
      <c r="CG58" s="3557" t="n"/>
      <c r="CH58" s="134" t="n"/>
      <c r="CI58" s="1078" t="n"/>
      <c r="CJ58" s="3556" t="n"/>
      <c r="CK58" s="3557" t="n"/>
      <c r="CL58" s="3557" t="n"/>
      <c r="CM58" s="3559" t="n"/>
      <c r="CN58" s="3559" t="n"/>
      <c r="CO58" s="3557" t="n"/>
      <c r="CP58" s="134" t="n"/>
      <c r="CQ58" s="200" t="n"/>
      <c r="CR58" s="3560" t="n">
        <v>1.474081244497916</v>
      </c>
      <c r="CS58" s="3557" t="n">
        <v>0.244765834556733</v>
      </c>
      <c r="CT58" s="3557" t="n"/>
      <c r="CU58" s="3557" t="n">
        <v>1.229315409941183</v>
      </c>
      <c r="CV58" s="3557" t="n"/>
      <c r="CW58" s="3557" t="n">
        <v>0.2423663543077557</v>
      </c>
      <c r="CX58" s="3557">
        <f>IFERROR(CR58/CW58-1, "-")</f>
        <v/>
      </c>
      <c r="CY58" s="3561" t="n"/>
      <c r="CZ58" s="3557" t="n">
        <v>0.496195017238887</v>
      </c>
      <c r="DA58" s="3557" t="n">
        <v>0.8329477776710078</v>
      </c>
      <c r="DB58" s="3557" t="n"/>
      <c r="DC58" s="3557" t="n"/>
      <c r="DD58" s="3557" t="n">
        <v>0.5141607443626223</v>
      </c>
      <c r="DE58" s="200">
        <f>+CZ58/DD58-1</f>
        <v/>
      </c>
      <c r="DF58" s="200">
        <f>+DA58/DD58-1</f>
        <v/>
      </c>
      <c r="DG58" s="200">
        <f>+DB58/DD58-1</f>
        <v/>
      </c>
      <c r="DH58" s="200">
        <f>+DC58/DD58-1</f>
        <v/>
      </c>
      <c r="DI58" s="932" t="n"/>
      <c r="DJ58" s="3508">
        <f>SUM(D58,J58,P58,V58,AD58,AL58,AU58,BC58,BK58,BT58,CB58,CJ58)-CR58</f>
        <v/>
      </c>
      <c r="DK58" s="3508">
        <f>SUM(E58,K58,Q58,W58,AE58,AM58,AV58,BD58,BL58,BU58,CC58,CK58)-CS58</f>
        <v/>
      </c>
      <c r="DL58" s="3508">
        <f>SUM(G58,M58,S58,AA58,AI58,AR58,AZ58,BH58,BQ58,BY58,CG58,CO58)-CW58</f>
        <v/>
      </c>
      <c r="DM58" s="3508">
        <f>SUM(D58,J58,P58,V58,AD58,AL58,AU58,BC58,,BN58,BV58,CD58,CL58)-CT58</f>
        <v/>
      </c>
      <c r="DX58" s="2878">
        <f>(CS58-CZ58)*10^6</f>
        <v/>
      </c>
      <c r="DY58" s="2878">
        <f>(CT58-DC58)*10^6</f>
        <v/>
      </c>
      <c r="DZ58" s="2878">
        <f>(CW58-DD58)*10^6</f>
        <v/>
      </c>
    </row>
    <row customHeight="1" ht="13" r="59" s="3">
      <c r="B59" s="130" t="inlineStr">
        <is>
          <t xml:space="preserve">    de l'international </t>
        </is>
      </c>
      <c r="C59" s="2486" t="inlineStr">
        <is>
          <t>TRAF53</t>
        </is>
      </c>
      <c r="D59" s="2890" t="n">
        <v>1.18085656626461</v>
      </c>
      <c r="E59" s="2890" t="n">
        <v>1.31179342303298</v>
      </c>
      <c r="F59" s="3562" t="n">
        <v>-0.13093685676837</v>
      </c>
      <c r="G59" s="2890" t="n">
        <v>1.403210232122994</v>
      </c>
      <c r="H59" s="157" t="n">
        <v>-0.1584606930366896</v>
      </c>
      <c r="I59" s="11" t="n"/>
      <c r="J59" s="2890" t="n">
        <v>1.05376041505124</v>
      </c>
      <c r="K59" s="2890" t="n">
        <v>1.14887167475972</v>
      </c>
      <c r="L59" s="3562" t="n">
        <v>-0.09511125970848</v>
      </c>
      <c r="M59" s="2890" t="n">
        <v>1.330746357323233</v>
      </c>
      <c r="N59" s="157" t="n">
        <v>-0.2081433030026429</v>
      </c>
      <c r="O59" s="27" t="n"/>
      <c r="P59" s="2890" t="n">
        <v>1.25532680097375</v>
      </c>
      <c r="Q59" s="2890" t="n">
        <v>1.15750266500558</v>
      </c>
      <c r="R59" s="3562" t="n">
        <v>0.09782413596816997</v>
      </c>
      <c r="S59" s="2890" t="n">
        <v>1.403210232122994</v>
      </c>
      <c r="T59" s="157" t="n">
        <v>-0.10538936202418</v>
      </c>
      <c r="U59" s="1040" t="n"/>
      <c r="V59" s="2890" t="n">
        <v>1.08103828354991</v>
      </c>
      <c r="W59" s="2890" t="n">
        <v>1.12219362946053</v>
      </c>
      <c r="X59" s="2890" t="n">
        <v>1.2480122709527</v>
      </c>
      <c r="Y59" s="3518" t="n">
        <v>-0.04115534591061998</v>
      </c>
      <c r="Z59" s="3518" t="n">
        <v>-0.16697398740279</v>
      </c>
      <c r="AA59" s="2890" t="n">
        <v>1.271173827983187</v>
      </c>
      <c r="AB59" s="157" t="n">
        <v>-0.149574779033125</v>
      </c>
      <c r="AC59" s="1040" t="n"/>
      <c r="AD59" s="2890" t="n">
        <v>0.994034418031274</v>
      </c>
      <c r="AE59" s="2890" t="n">
        <v>0.991124527863304</v>
      </c>
      <c r="AF59" s="2890" t="n">
        <v>1.01379640588469</v>
      </c>
      <c r="AG59" s="3518" t="n">
        <v>0.002909890167970053</v>
      </c>
      <c r="AH59" s="3518" t="n">
        <v>-0.01976198785341599</v>
      </c>
      <c r="AI59" s="2890" t="n">
        <v>1.241656744264784</v>
      </c>
      <c r="AJ59" s="157" t="n">
        <v>-0.1994289705083776</v>
      </c>
      <c r="AK59" s="1040" t="n"/>
      <c r="AL59" s="2890" t="n">
        <v>0.9818522365441881</v>
      </c>
      <c r="AM59" s="2890" t="n">
        <v>1.097539183865183</v>
      </c>
      <c r="AN59" s="2890" t="n">
        <v>0.981365086660943</v>
      </c>
      <c r="AO59" s="2890" t="n">
        <v>0</v>
      </c>
      <c r="AP59" s="3518" t="n">
        <v>-0.115686947320995</v>
      </c>
      <c r="AQ59" s="3518" t="n">
        <v>0.0004871498832450527</v>
      </c>
      <c r="AR59" s="2890" t="n">
        <v>1.319342808267211</v>
      </c>
      <c r="AS59" s="157" t="n">
        <v>-0.2558020323514508</v>
      </c>
      <c r="AT59" s="3287" t="n"/>
      <c r="AU59" s="2890" t="n"/>
      <c r="AV59" s="2890" t="n"/>
      <c r="AW59" s="2890" t="n"/>
      <c r="AX59" s="3518" t="n"/>
      <c r="AY59" s="3518" t="n"/>
      <c r="AZ59" s="2890" t="n"/>
      <c r="BA59" s="157" t="n"/>
      <c r="BB59" s="1040" t="n"/>
      <c r="BC59" s="2890" t="n"/>
      <c r="BD59" s="2890" t="n"/>
      <c r="BE59" s="2890" t="n"/>
      <c r="BF59" s="3518" t="n"/>
      <c r="BG59" s="3518" t="n"/>
      <c r="BH59" s="2890" t="n"/>
      <c r="BI59" s="157" t="n"/>
      <c r="BJ59" s="1040" t="n"/>
      <c r="BK59" s="2890" t="n"/>
      <c r="BL59" s="2890" t="n"/>
      <c r="BM59" s="2890" t="n"/>
      <c r="BN59" s="2890" t="n"/>
      <c r="BO59" s="3518" t="n"/>
      <c r="BP59" s="3518" t="n"/>
      <c r="BQ59" s="2890" t="n"/>
      <c r="BR59" s="157" t="n"/>
      <c r="BS59" s="1040" t="n"/>
      <c r="BT59" s="2890" t="n"/>
      <c r="BU59" s="2890" t="n"/>
      <c r="BV59" s="2890" t="n"/>
      <c r="BW59" s="3518" t="n"/>
      <c r="BX59" s="3518" t="n"/>
      <c r="BY59" s="2890" t="n"/>
      <c r="BZ59" s="157" t="n"/>
      <c r="CA59" s="1040" t="n"/>
      <c r="CB59" s="2890" t="n"/>
      <c r="CC59" s="2890" t="n"/>
      <c r="CD59" s="2890" t="n"/>
      <c r="CE59" s="3518" t="n"/>
      <c r="CF59" s="3518" t="n"/>
      <c r="CG59" s="2890" t="n"/>
      <c r="CH59" s="157" t="n"/>
      <c r="CI59" s="1040" t="n"/>
      <c r="CJ59" s="2890" t="n"/>
      <c r="CK59" s="2890" t="n"/>
      <c r="CL59" s="2890" t="n"/>
      <c r="CM59" s="3518" t="n"/>
      <c r="CN59" s="3518" t="n"/>
      <c r="CO59" s="2890" t="n"/>
      <c r="CP59" s="157" t="n"/>
      <c r="CQ59" s="27" t="n"/>
      <c r="CR59" s="3289" t="n">
        <v>6.546868720414971</v>
      </c>
      <c r="CS59" s="2890" t="n">
        <v>6.829025103987297</v>
      </c>
      <c r="CT59" s="2890" t="n"/>
      <c r="CU59" s="2890" t="n">
        <v>-0.2821563835723255</v>
      </c>
      <c r="CV59" s="2890" t="n"/>
      <c r="CW59" s="2890" t="n">
        <v>6.649997393817191</v>
      </c>
      <c r="CX59" s="2890">
        <f>IFERROR(CR59/CW59-1, "-")</f>
        <v/>
      </c>
      <c r="CY59" s="3519" t="n"/>
      <c r="CZ59" s="2890" t="n">
        <v>13.10382125865902</v>
      </c>
      <c r="DA59" s="2890" t="n">
        <v>12.88614933326741</v>
      </c>
      <c r="DB59" s="2890" t="n"/>
      <c r="DC59" s="2890" t="n"/>
      <c r="DD59" s="2890" t="n">
        <v>15.31932867826848</v>
      </c>
      <c r="DE59" s="27">
        <f>+CZ59/DD59-1</f>
        <v/>
      </c>
      <c r="DF59" s="27">
        <f>+DA59/DD59-1</f>
        <v/>
      </c>
      <c r="DG59" s="27">
        <f>+DB59/DD59-1</f>
        <v/>
      </c>
      <c r="DH59" s="27">
        <f>+DC59/DD59-1</f>
        <v/>
      </c>
      <c r="DI59" s="932" t="n"/>
      <c r="DJ59" s="3508">
        <f>SUM(D59,J59,P59,V59,AD59,AL59,AU59,BC59,BK59,BT59,CB59,CJ59)-CR59</f>
        <v/>
      </c>
      <c r="DK59" s="3508">
        <f>SUM(E59,K59,Q59,W59,AE59,AM59,AV59,BD59,BL59,BU59,CC59,CK59)-CS59</f>
        <v/>
      </c>
      <c r="DL59" s="3508">
        <f>SUM(G59,M59,S59,AA59,AI59,AR59,AZ59,BH59,BQ59,BY59,CG59,CO59)-CW59</f>
        <v/>
      </c>
      <c r="DM59" s="3508">
        <f>SUM(D59,J59,P59,V59,AD59,AL59,AU59,BC59,,BN59,BV59,CD59,CL59)-CT59</f>
        <v/>
      </c>
      <c r="DX59" s="2878">
        <f>(CS59-CZ59)*10^6</f>
        <v/>
      </c>
      <c r="DY59" s="2878">
        <f>(CT59-DC59)*10^6</f>
        <v/>
      </c>
      <c r="DZ59" s="2878">
        <f>(CW59-DD59)*10^6</f>
        <v/>
      </c>
    </row>
    <row customHeight="1" ht="13" r="60" s="3">
      <c r="B60" s="130" t="inlineStr">
        <is>
          <t xml:space="preserve">    de MTN</t>
        </is>
      </c>
      <c r="C60" s="2486" t="inlineStr">
        <is>
          <t>TRAF54</t>
        </is>
      </c>
      <c r="D60" s="2890" t="n">
        <v>37.2684638156678</v>
      </c>
      <c r="E60" s="2890" t="n">
        <v>42.8554808603223</v>
      </c>
      <c r="F60" s="3562" t="n">
        <v>-5.587017044654502</v>
      </c>
      <c r="G60" s="2890" t="n">
        <v>68.68268621265081</v>
      </c>
      <c r="H60" s="157" t="n">
        <v>-0.4573819710504676</v>
      </c>
      <c r="I60" s="11" t="n"/>
      <c r="J60" s="2890" t="n">
        <v>32.1660541688259</v>
      </c>
      <c r="K60" s="2890" t="n">
        <v>38.7392915101373</v>
      </c>
      <c r="L60" s="3562" t="n">
        <v>-6.573237341311398</v>
      </c>
      <c r="M60" s="2890" t="n">
        <v>61.25950311084413</v>
      </c>
      <c r="N60" s="157" t="n">
        <v>-0.4749213993684536</v>
      </c>
      <c r="O60" s="27" t="n"/>
      <c r="P60" s="2890" t="n">
        <v>33.6559560378588</v>
      </c>
      <c r="Q60" s="2890" t="n">
        <v>43.1081908107863</v>
      </c>
      <c r="R60" s="3562" t="n">
        <v>-9.452234772927497</v>
      </c>
      <c r="S60" s="2890" t="n">
        <v>68.68268621265081</v>
      </c>
      <c r="T60" s="157" t="n">
        <v>-0.509979037021711</v>
      </c>
      <c r="U60" s="1040" t="n"/>
      <c r="V60" s="2890" t="n">
        <v>33.6559560378588</v>
      </c>
      <c r="W60" s="2890" t="n">
        <v>41.818364825867</v>
      </c>
      <c r="X60" s="2890" t="n">
        <v>36.7294040820016</v>
      </c>
      <c r="Y60" s="3518" t="n">
        <v>-8.1624087880082</v>
      </c>
      <c r="Z60" s="3518" t="n">
        <v>-3.0734480441428</v>
      </c>
      <c r="AA60" s="2890" t="n">
        <v>59.58816725726623</v>
      </c>
      <c r="AB60" s="157" t="n">
        <v>-0.4351906160739527</v>
      </c>
      <c r="AC60" s="1040" t="n"/>
      <c r="AD60" s="2890" t="n">
        <v>29.0927577634524</v>
      </c>
      <c r="AE60" s="2890" t="n">
        <v>43.3547818306302</v>
      </c>
      <c r="AF60" s="2890" t="n">
        <v>38.301750048692</v>
      </c>
      <c r="AG60" s="3518" t="n">
        <v>-14.2620240671778</v>
      </c>
      <c r="AH60" s="3518" t="n">
        <v>-9.208992285239599</v>
      </c>
      <c r="AI60" s="2890" t="n">
        <v>56.25583462372756</v>
      </c>
      <c r="AJ60" s="157" t="n">
        <v>-0.4828490598701086</v>
      </c>
      <c r="AK60" s="1040" t="n"/>
      <c r="AL60" s="2890" t="n">
        <v>27.01402909996052</v>
      </c>
      <c r="AM60" s="2890" t="n">
        <v>42.0916204433766</v>
      </c>
      <c r="AN60" s="2890" t="n">
        <v>37.18246068062416</v>
      </c>
      <c r="AO60" s="2890" t="n">
        <v>0</v>
      </c>
      <c r="AP60" s="3518" t="n">
        <v>-15.07759134341608</v>
      </c>
      <c r="AQ60" s="3518" t="n">
        <v>-10.16843158066364</v>
      </c>
      <c r="AR60" s="2890" t="n">
        <v>56.25583462372756</v>
      </c>
      <c r="AS60" s="157" t="n">
        <v>-0.5198004032711203</v>
      </c>
      <c r="AT60" s="3287" t="n"/>
      <c r="AU60" s="2890" t="n"/>
      <c r="AV60" s="2890" t="n"/>
      <c r="AW60" s="2890" t="n"/>
      <c r="AX60" s="3518" t="n"/>
      <c r="AY60" s="3518" t="n"/>
      <c r="AZ60" s="2890" t="n"/>
      <c r="BA60" s="157" t="n"/>
      <c r="BB60" s="1040" t="n"/>
      <c r="BC60" s="2890" t="n"/>
      <c r="BD60" s="2890" t="n"/>
      <c r="BE60" s="2890" t="n"/>
      <c r="BF60" s="3518" t="n"/>
      <c r="BG60" s="3518" t="n"/>
      <c r="BH60" s="2890" t="n"/>
      <c r="BI60" s="157" t="n"/>
      <c r="BJ60" s="1040" t="n"/>
      <c r="BK60" s="2890" t="n"/>
      <c r="BL60" s="2890" t="n"/>
      <c r="BM60" s="2890" t="n"/>
      <c r="BN60" s="2890" t="n"/>
      <c r="BO60" s="3518" t="n"/>
      <c r="BP60" s="3518" t="n"/>
      <c r="BQ60" s="2890" t="n"/>
      <c r="BR60" s="157" t="n"/>
      <c r="BS60" s="1040" t="n"/>
      <c r="BT60" s="2890" t="n"/>
      <c r="BU60" s="2890" t="n"/>
      <c r="BV60" s="2890" t="n"/>
      <c r="BW60" s="3518" t="n"/>
      <c r="BX60" s="3518" t="n"/>
      <c r="BY60" s="2890" t="n"/>
      <c r="BZ60" s="157" t="n"/>
      <c r="CA60" s="1040" t="n"/>
      <c r="CB60" s="2890" t="n"/>
      <c r="CC60" s="2890" t="n"/>
      <c r="CD60" s="2890" t="n"/>
      <c r="CE60" s="3518" t="n"/>
      <c r="CF60" s="3518" t="n"/>
      <c r="CG60" s="2890" t="n"/>
      <c r="CH60" s="157" t="n"/>
      <c r="CI60" s="1040" t="n"/>
      <c r="CJ60" s="2890" t="n"/>
      <c r="CK60" s="2890" t="n"/>
      <c r="CL60" s="2890" t="n"/>
      <c r="CM60" s="3518" t="n"/>
      <c r="CN60" s="3518" t="n"/>
      <c r="CO60" s="2890" t="n"/>
      <c r="CP60" s="157" t="n"/>
      <c r="CQ60" s="27" t="n"/>
      <c r="CR60" s="3289" t="n">
        <v>192.8532169236242</v>
      </c>
      <c r="CS60" s="2890" t="n">
        <v>251.9677302811197</v>
      </c>
      <c r="CT60" s="2890" t="n"/>
      <c r="CU60" s="2890" t="n">
        <v>-59.11451335749547</v>
      </c>
      <c r="CV60" s="2890" t="n"/>
      <c r="CW60" s="2890" t="n">
        <v>314.4688774171395</v>
      </c>
      <c r="CX60" s="2890">
        <f>IFERROR(CR60/CW60-1, "-")</f>
        <v/>
      </c>
      <c r="CY60" s="3519" t="n"/>
      <c r="CZ60" s="2890" t="n">
        <v>515.0654569155861</v>
      </c>
      <c r="DA60" s="2890" t="n">
        <v>446.0900393838161</v>
      </c>
      <c r="DB60" s="2890" t="n"/>
      <c r="DC60" s="2890" t="n"/>
      <c r="DD60" s="2890" t="n">
        <v>624.4210022751234</v>
      </c>
      <c r="DE60" s="27">
        <f>+CZ60/DD60-1</f>
        <v/>
      </c>
      <c r="DF60" s="27">
        <f>+DA60/DD60-1</f>
        <v/>
      </c>
      <c r="DG60" s="27">
        <f>+DB60/DD60-1</f>
        <v/>
      </c>
      <c r="DH60" s="27">
        <f>+DC60/DD60-1</f>
        <v/>
      </c>
      <c r="DI60" s="932" t="n"/>
      <c r="DJ60" s="3508">
        <f>SUM(D60,J60,P60,V60,AD60,AL60,AU60,BC60,BK60,BT60,CB60,CJ60)-CR60</f>
        <v/>
      </c>
      <c r="DK60" s="3508">
        <f>SUM(E60,K60,Q60,W60,AE60,AM60,AV60,BD60,BL60,BU60,CC60,CK60)-CS60</f>
        <v/>
      </c>
      <c r="DL60" s="3508">
        <f>SUM(G60,M60,S60,AA60,AI60,AR60,AZ60,BH60,BQ60,BY60,CG60,CO60)-CW60</f>
        <v/>
      </c>
      <c r="DM60" s="3508">
        <f>SUM(D60,J60,P60,V60,AD60,AL60,AU60,BC60,,BN60,BV60,CD60,CL60)-CT60</f>
        <v/>
      </c>
      <c r="DX60" s="2878">
        <f>(CS60-CZ60)*10^6</f>
        <v/>
      </c>
      <c r="DY60" s="2878">
        <f>(CT60-DC60)*10^6</f>
        <v/>
      </c>
      <c r="DZ60" s="2878">
        <f>(CW60-DD60)*10^6</f>
        <v/>
      </c>
    </row>
    <row customHeight="1" ht="13" r="61" s="3">
      <c r="B61" s="1422" t="inlineStr">
        <is>
          <t xml:space="preserve">    de SBIN</t>
        </is>
      </c>
      <c r="C61" s="2486" t="inlineStr">
        <is>
          <t>TRAF55</t>
        </is>
      </c>
      <c r="D61" s="3563" t="n">
        <v>87.3267565077285</v>
      </c>
      <c r="E61" s="2890" t="n">
        <v>48.8803922324691</v>
      </c>
      <c r="F61" s="3562" t="n">
        <v>38.44636427525941</v>
      </c>
      <c r="G61" s="2890" t="n">
        <v>16.66102246721676</v>
      </c>
      <c r="H61" s="157" t="n">
        <v>4.241380394243988</v>
      </c>
      <c r="I61" s="11" t="n"/>
      <c r="J61" s="3563" t="n">
        <v>90.90826802848279</v>
      </c>
      <c r="K61" s="2890" t="n">
        <v>44.185521333787</v>
      </c>
      <c r="L61" s="3562" t="n">
        <v>46.72274669469579</v>
      </c>
      <c r="M61" s="2890" t="n">
        <v>21.47167136381644</v>
      </c>
      <c r="N61" s="157" t="n">
        <v>3.233870130002049</v>
      </c>
      <c r="O61" s="27" t="n"/>
      <c r="P61" s="3563" t="n">
        <v>105.769382955594</v>
      </c>
      <c r="Q61" s="2890" t="n">
        <v>49.1686298452959</v>
      </c>
      <c r="R61" s="3562" t="n">
        <v>56.6007531102981</v>
      </c>
      <c r="S61" s="2890" t="n">
        <v>16.66102246721676</v>
      </c>
      <c r="T61" s="157" t="n">
        <v>5.348312845968024</v>
      </c>
      <c r="U61" s="1040" t="n"/>
      <c r="V61" s="3563" t="n">
        <v>105.769382955594</v>
      </c>
      <c r="W61" s="2890" t="n">
        <v>47.6974714592783</v>
      </c>
      <c r="X61" s="2890" t="n">
        <v>115.428199445887</v>
      </c>
      <c r="Y61" s="3518" t="n">
        <v>58.0719114963157</v>
      </c>
      <c r="Z61" s="3518" t="n">
        <v>-9.658816490293006</v>
      </c>
      <c r="AA61" s="2890" t="n">
        <v>29.10146344497367</v>
      </c>
      <c r="AB61" s="157" t="n">
        <v>2.63450391955674</v>
      </c>
      <c r="AC61" s="1040" t="n"/>
      <c r="AD61" s="3563" t="n">
        <v>92.29704857812661</v>
      </c>
      <c r="AE61" s="2890" t="n">
        <v>49.4498882871335</v>
      </c>
      <c r="AF61" s="2890" t="n">
        <v>120.369555516785</v>
      </c>
      <c r="AG61" s="3518" t="n">
        <v>42.84716029099311</v>
      </c>
      <c r="AH61" s="3518" t="n">
        <v>-28.07250693865839</v>
      </c>
      <c r="AI61" s="2890" t="n">
        <v>35.94708275157081</v>
      </c>
      <c r="AJ61" s="157" t="n">
        <v>1.567581052848952</v>
      </c>
      <c r="AK61" s="1040" t="n"/>
      <c r="AL61" s="3563" t="n">
        <v>93.01456445601509</v>
      </c>
      <c r="AM61" s="2890" t="n">
        <v>0</v>
      </c>
      <c r="AN61" s="2890" t="n">
        <v>116.8520043981625</v>
      </c>
      <c r="AO61" s="2890" t="n">
        <v>0</v>
      </c>
      <c r="AP61" s="3518" t="n">
        <v>93.01456445601509</v>
      </c>
      <c r="AQ61" s="3518" t="n">
        <v>-23.8374399421474</v>
      </c>
      <c r="AR61" s="2890" t="n">
        <v>35.94708275157081</v>
      </c>
      <c r="AS61" s="157" t="n">
        <v>1.58754138962641</v>
      </c>
      <c r="AT61" s="3287" t="n"/>
      <c r="AU61" s="3563" t="n"/>
      <c r="AV61" s="2890" t="n"/>
      <c r="AW61" s="2890" t="n"/>
      <c r="AX61" s="3518" t="n"/>
      <c r="AY61" s="3518" t="n"/>
      <c r="AZ61" s="2890" t="n"/>
      <c r="BA61" s="157" t="n"/>
      <c r="BB61" s="1040" t="n"/>
      <c r="BC61" s="3563" t="n"/>
      <c r="BD61" s="2890" t="n"/>
      <c r="BE61" s="2890" t="n"/>
      <c r="BF61" s="3518" t="n"/>
      <c r="BG61" s="3518" t="n"/>
      <c r="BH61" s="2890" t="n"/>
      <c r="BI61" s="157" t="n"/>
      <c r="BJ61" s="1040" t="n"/>
      <c r="BK61" s="3563" t="n"/>
      <c r="BL61" s="2890" t="n"/>
      <c r="BM61" s="2890" t="n"/>
      <c r="BN61" s="2890" t="n"/>
      <c r="BO61" s="3518" t="n"/>
      <c r="BP61" s="3518" t="n"/>
      <c r="BQ61" s="2890" t="n"/>
      <c r="BR61" s="157" t="n"/>
      <c r="BS61" s="1040" t="n"/>
      <c r="BT61" s="3563" t="n"/>
      <c r="BU61" s="2890" t="n"/>
      <c r="BV61" s="2890" t="n"/>
      <c r="BW61" s="3518" t="n"/>
      <c r="BX61" s="3518" t="n"/>
      <c r="BY61" s="2890" t="n"/>
      <c r="BZ61" s="157" t="n"/>
      <c r="CA61" s="1040" t="n"/>
      <c r="CB61" s="3563" t="n"/>
      <c r="CC61" s="2890" t="n"/>
      <c r="CD61" s="2890" t="n"/>
      <c r="CE61" s="3518" t="n"/>
      <c r="CF61" s="3518" t="n"/>
      <c r="CG61" s="2890" t="n"/>
      <c r="CH61" s="157" t="n"/>
      <c r="CI61" s="1040" t="n"/>
      <c r="CJ61" s="3563" t="n"/>
      <c r="CK61" s="2890" t="n"/>
      <c r="CL61" s="2890" t="n"/>
      <c r="CM61" s="3518" t="n"/>
      <c r="CN61" s="3518" t="n"/>
      <c r="CO61" s="2890" t="n"/>
      <c r="CP61" s="157" t="n"/>
      <c r="CQ61" s="27" t="n"/>
      <c r="CR61" s="3289" t="n">
        <v>575.085403481541</v>
      </c>
      <c r="CS61" s="2890" t="n">
        <v>239.3819031579638</v>
      </c>
      <c r="CT61" s="2890" t="n"/>
      <c r="CU61" s="2890" t="n">
        <v>335.7035003235772</v>
      </c>
      <c r="CV61" s="2890" t="n"/>
      <c r="CW61" s="2890" t="n">
        <v>119.8422624947945</v>
      </c>
      <c r="CX61" s="2890">
        <f>IFERROR(CR61/CW61-1, "-")</f>
        <v/>
      </c>
      <c r="CY61" s="3519" t="n"/>
      <c r="CZ61" s="2890" t="n"/>
      <c r="DA61" s="2890" t="n">
        <v>1361.937012986938</v>
      </c>
      <c r="DB61" s="2890" t="n"/>
      <c r="DC61" s="2890" t="n"/>
      <c r="DD61" s="2890" t="n">
        <v>520.5650944941362</v>
      </c>
      <c r="DE61" s="27" t="n"/>
      <c r="DF61" s="27" t="n"/>
      <c r="DG61" s="27" t="n"/>
      <c r="DH61" s="27" t="n"/>
      <c r="DI61" s="932" t="n"/>
      <c r="DJ61" s="3508">
        <f>SUM(D61,J61,P61,V61,AD61,AL61,AU61,BC61,BK61,BT61,CB61,CJ61)-CR61</f>
        <v/>
      </c>
      <c r="DK61" s="3508">
        <f>SUM(E61,K61,Q61,W61,AE61,AM61,AV61,BD61,BL61,BU61,CC61,CK61)-CS61</f>
        <v/>
      </c>
      <c r="DL61" s="3508">
        <f>SUM(G61,M61,S61,AA61,AI61,AR61,AZ61,BH61,BQ61,BY61,CG61,CO61)-CW61</f>
        <v/>
      </c>
      <c r="DM61" s="3508">
        <f>SUM(D61,J61,P61,V61,AD61,AL61,AU61,BC61,,BN61,BV61,CD61,CL61)-CT61</f>
        <v/>
      </c>
      <c r="DX61" s="2878">
        <f>(CS61-CZ61)*10^6</f>
        <v/>
      </c>
      <c r="DY61" s="2878">
        <f>(CT61-DC61)*10^6</f>
        <v/>
      </c>
      <c r="DZ61" s="2878">
        <f>(CW61-DD61)*10^6</f>
        <v/>
      </c>
    </row>
    <row customHeight="1" ht="13" r="62" s="3">
      <c r="B62" s="131" t="inlineStr">
        <is>
          <t xml:space="preserve">    de BBCOM, LIBERCOM</t>
        </is>
      </c>
      <c r="C62" s="2486" t="inlineStr">
        <is>
          <t>TRAF56</t>
        </is>
      </c>
      <c r="D62" s="3564" t="n">
        <v>0</v>
      </c>
      <c r="E62" s="3552" t="n">
        <v>0</v>
      </c>
      <c r="F62" s="3565" t="n">
        <v>0</v>
      </c>
      <c r="G62" s="3552" t="n">
        <v>0</v>
      </c>
      <c r="H62" s="135" t="n"/>
      <c r="I62" s="11" t="n"/>
      <c r="J62" s="3564" t="n">
        <v>0</v>
      </c>
      <c r="K62" s="3552" t="n">
        <v>0</v>
      </c>
      <c r="L62" s="3565" t="n">
        <v>0</v>
      </c>
      <c r="M62" s="3552" t="n">
        <v>0</v>
      </c>
      <c r="N62" s="135" t="n"/>
      <c r="O62" s="883" t="n"/>
      <c r="P62" s="3564" t="n">
        <v>0</v>
      </c>
      <c r="Q62" s="3552" t="n">
        <v>0</v>
      </c>
      <c r="R62" s="3565" t="n">
        <v>0</v>
      </c>
      <c r="S62" s="3552" t="n">
        <v>0</v>
      </c>
      <c r="T62" s="135" t="n"/>
      <c r="U62" s="1079" t="n"/>
      <c r="V62" s="3564" t="n">
        <v>0</v>
      </c>
      <c r="W62" s="3552" t="n">
        <v>0</v>
      </c>
      <c r="X62" s="3552" t="n">
        <v>0</v>
      </c>
      <c r="Y62" s="3566" t="n">
        <v>0</v>
      </c>
      <c r="Z62" s="3566" t="n">
        <v>0</v>
      </c>
      <c r="AA62" s="3552" t="n">
        <v>0</v>
      </c>
      <c r="AB62" s="135" t="n"/>
      <c r="AC62" s="1079" t="n"/>
      <c r="AD62" s="3564" t="n">
        <v>0</v>
      </c>
      <c r="AE62" s="3552" t="n">
        <v>0</v>
      </c>
      <c r="AF62" s="3552" t="n">
        <v>0</v>
      </c>
      <c r="AG62" s="3566" t="n">
        <v>0</v>
      </c>
      <c r="AH62" s="3566" t="n">
        <v>0</v>
      </c>
      <c r="AI62" s="3552" t="n">
        <v>0</v>
      </c>
      <c r="AJ62" s="135" t="n"/>
      <c r="AK62" s="1079" t="n"/>
      <c r="AL62" s="3564" t="n">
        <v>0</v>
      </c>
      <c r="AM62" s="3552" t="n">
        <v>0</v>
      </c>
      <c r="AN62" s="3552" t="n">
        <v>0</v>
      </c>
      <c r="AO62" s="3552" t="n">
        <v>0</v>
      </c>
      <c r="AP62" s="3566" t="n">
        <v>0</v>
      </c>
      <c r="AQ62" s="3566" t="n">
        <v>0</v>
      </c>
      <c r="AR62" s="3552" t="n">
        <v>0</v>
      </c>
      <c r="AS62" s="135" t="n"/>
      <c r="AT62" s="3567" t="n"/>
      <c r="AU62" s="3564" t="n"/>
      <c r="AV62" s="3552" t="n"/>
      <c r="AW62" s="3552" t="n"/>
      <c r="AX62" s="3566" t="n"/>
      <c r="AY62" s="3566" t="n"/>
      <c r="AZ62" s="3552" t="n"/>
      <c r="BA62" s="135" t="n"/>
      <c r="BB62" s="1079" t="n"/>
      <c r="BC62" s="3564" t="n"/>
      <c r="BD62" s="3552" t="n"/>
      <c r="BE62" s="3552" t="n"/>
      <c r="BF62" s="3566" t="n"/>
      <c r="BG62" s="3566" t="n"/>
      <c r="BH62" s="3552" t="n"/>
      <c r="BI62" s="135" t="n"/>
      <c r="BJ62" s="1079" t="n"/>
      <c r="BK62" s="3564" t="n"/>
      <c r="BL62" s="3552" t="n"/>
      <c r="BM62" s="3552" t="n"/>
      <c r="BN62" s="3552" t="n"/>
      <c r="BO62" s="3566" t="n"/>
      <c r="BP62" s="3566" t="n"/>
      <c r="BQ62" s="3552" t="n"/>
      <c r="BR62" s="135" t="n"/>
      <c r="BS62" s="1079" t="n"/>
      <c r="BT62" s="3564" t="n"/>
      <c r="BU62" s="3552" t="n"/>
      <c r="BV62" s="3552" t="n"/>
      <c r="BW62" s="3566" t="n"/>
      <c r="BX62" s="3566" t="n"/>
      <c r="BY62" s="3552" t="n"/>
      <c r="BZ62" s="135" t="n"/>
      <c r="CA62" s="1079" t="n"/>
      <c r="CB62" s="3564" t="n"/>
      <c r="CC62" s="3552" t="n"/>
      <c r="CD62" s="3552" t="n"/>
      <c r="CE62" s="3566" t="n"/>
      <c r="CF62" s="3566" t="n"/>
      <c r="CG62" s="3552" t="n"/>
      <c r="CH62" s="135" t="n"/>
      <c r="CI62" s="1079" t="n"/>
      <c r="CJ62" s="3564" t="n"/>
      <c r="CK62" s="3552" t="n"/>
      <c r="CL62" s="3552" t="n"/>
      <c r="CM62" s="3566" t="n"/>
      <c r="CN62" s="3566" t="n"/>
      <c r="CO62" s="3552" t="n"/>
      <c r="CP62" s="135" t="n"/>
      <c r="CQ62" s="883" t="n"/>
      <c r="CR62" s="3568" t="n">
        <v>0</v>
      </c>
      <c r="CS62" s="3552" t="n">
        <v>0</v>
      </c>
      <c r="CT62" s="3552" t="n"/>
      <c r="CU62" s="3552" t="n">
        <v>0</v>
      </c>
      <c r="CV62" s="3552" t="n"/>
      <c r="CW62" s="3552" t="n">
        <v>0</v>
      </c>
      <c r="CX62" s="3552">
        <f>IFERROR(CR62/CW62-1, "-")</f>
        <v/>
      </c>
      <c r="CY62" s="3569" t="n"/>
      <c r="CZ62" s="3552" t="n">
        <v>0</v>
      </c>
      <c r="DA62" s="3552" t="n">
        <v>0</v>
      </c>
      <c r="DB62" s="3552" t="n"/>
      <c r="DC62" s="3552" t="n"/>
      <c r="DD62" s="3552" t="n">
        <v>0</v>
      </c>
      <c r="DE62" s="194" t="n"/>
      <c r="DF62" s="197" t="n"/>
      <c r="DG62" s="197" t="n"/>
      <c r="DH62" s="197" t="n"/>
      <c r="DI62" s="932" t="n"/>
      <c r="DJ62" s="3508">
        <f>SUM(D62,J62,P62,V62,AD62,AL62,AU62,BC62,BK62,BT62,CB62,CJ62)-CR62</f>
        <v/>
      </c>
      <c r="DK62" s="3508">
        <f>SUM(E62,K62,Q62,W62,AE62,AM62,AV62,BD62,BL62,BU62,CC62,CK62)-CS62</f>
        <v/>
      </c>
      <c r="DL62" s="3508">
        <f>SUM(G62,M62,S62,AA62,AI62,AR62,AZ62,BH62,BQ62,BY62,CG62,CO62)-CW62</f>
        <v/>
      </c>
      <c r="DM62" s="3508">
        <f>SUM(D62,J62,P62,V62,AD62,AL62,AU62,BC62,,BN62,BV62,CD62,CL62)-CT62</f>
        <v/>
      </c>
      <c r="DX62" s="2878">
        <f>(CS62-CZ62)*10^6</f>
        <v/>
      </c>
      <c r="DY62" s="2878">
        <f>(CT62-DC62)*10^6</f>
        <v/>
      </c>
      <c r="DZ62" s="2878">
        <f>(CW62-DD62)*10^6</f>
        <v/>
      </c>
    </row>
    <row customHeight="1" ht="6" r="63" s="3">
      <c r="C63" s="2486" t="inlineStr">
        <is>
          <t>TRAF57</t>
        </is>
      </c>
      <c r="D63" s="2890" t="n"/>
      <c r="E63" s="2890" t="n"/>
      <c r="F63" s="3518" t="n"/>
      <c r="G63" s="2890" t="n"/>
      <c r="H63" s="27" t="n"/>
      <c r="I63" s="11" t="n"/>
      <c r="J63" s="2890" t="n"/>
      <c r="K63" s="2890" t="n"/>
      <c r="L63" s="3518" t="n"/>
      <c r="M63" s="2890" t="n"/>
      <c r="N63" s="27" t="n"/>
      <c r="O63" s="27" t="n"/>
      <c r="P63" s="2890" t="n"/>
      <c r="Q63" s="2890" t="n"/>
      <c r="R63" s="3518" t="n"/>
      <c r="S63" s="2890" t="n"/>
      <c r="T63" s="27" t="n"/>
      <c r="U63" s="1040" t="n"/>
      <c r="V63" s="2890" t="n"/>
      <c r="W63" s="2890" t="n"/>
      <c r="X63" s="2890" t="n"/>
      <c r="Y63" s="3518" t="n"/>
      <c r="Z63" s="3518" t="n"/>
      <c r="AA63" s="2890" t="n"/>
      <c r="AB63" s="27" t="n"/>
      <c r="AC63" s="1040" t="n"/>
      <c r="AD63" s="2890" t="n"/>
      <c r="AE63" s="2890" t="n"/>
      <c r="AF63" s="2890" t="n"/>
      <c r="AG63" s="3518" t="n"/>
      <c r="AH63" s="3518" t="n"/>
      <c r="AI63" s="2890" t="n"/>
      <c r="AJ63" s="27" t="n"/>
      <c r="AK63" s="1040" t="n"/>
      <c r="AL63" s="2890" t="n"/>
      <c r="AM63" s="2890" t="n"/>
      <c r="AN63" s="2890" t="n"/>
      <c r="AO63" s="2890" t="n"/>
      <c r="AP63" s="3518" t="n"/>
      <c r="AQ63" s="3518" t="n"/>
      <c r="AR63" s="2890" t="n"/>
      <c r="AS63" s="27" t="n"/>
      <c r="AT63" s="3287" t="n"/>
      <c r="AU63" s="2890" t="n"/>
      <c r="AV63" s="2890" t="n"/>
      <c r="AW63" s="2890" t="n"/>
      <c r="AX63" s="3518" t="n"/>
      <c r="AY63" s="3518" t="n"/>
      <c r="AZ63" s="2890" t="n"/>
      <c r="BA63" s="27" t="n"/>
      <c r="BB63" s="1040" t="n"/>
      <c r="BC63" s="2890" t="n"/>
      <c r="BD63" s="2890" t="n"/>
      <c r="BE63" s="2890" t="n"/>
      <c r="BF63" s="3518" t="n"/>
      <c r="BG63" s="3518" t="n"/>
      <c r="BH63" s="2890" t="n"/>
      <c r="BI63" s="27" t="n"/>
      <c r="BJ63" s="1040" t="n"/>
      <c r="BK63" s="2890" t="n"/>
      <c r="BL63" s="2890" t="n"/>
      <c r="BM63" s="2890" t="n"/>
      <c r="BN63" s="2890" t="n"/>
      <c r="BO63" s="3518" t="n"/>
      <c r="BP63" s="3518" t="n"/>
      <c r="BQ63" s="2890" t="n"/>
      <c r="BR63" s="27" t="n"/>
      <c r="BS63" s="1040" t="n"/>
      <c r="BT63" s="2890" t="n"/>
      <c r="BU63" s="2890" t="n"/>
      <c r="BV63" s="2890" t="n"/>
      <c r="BW63" s="3518" t="n"/>
      <c r="BX63" s="3518" t="n"/>
      <c r="BY63" s="2890" t="n"/>
      <c r="BZ63" s="27" t="n"/>
      <c r="CA63" s="1040" t="n"/>
      <c r="CB63" s="2890" t="n"/>
      <c r="CC63" s="2890" t="n"/>
      <c r="CD63" s="2890" t="n"/>
      <c r="CE63" s="3518" t="n"/>
      <c r="CF63" s="3518" t="n"/>
      <c r="CG63" s="2890" t="n"/>
      <c r="CH63" s="27" t="n"/>
      <c r="CI63" s="1040" t="n"/>
      <c r="CJ63" s="2890" t="n"/>
      <c r="CK63" s="2890" t="n"/>
      <c r="CL63" s="2890" t="n"/>
      <c r="CM63" s="3518" t="n"/>
      <c r="CN63" s="3518" t="n"/>
      <c r="CO63" s="2890" t="n"/>
      <c r="CP63" s="27" t="n"/>
      <c r="CQ63" s="27" t="n"/>
      <c r="CR63" s="3289" t="n"/>
      <c r="CS63" s="2890" t="n"/>
      <c r="CT63" s="2890" t="n"/>
      <c r="CU63" s="2890">
        <f>CR63-CS63</f>
        <v/>
      </c>
      <c r="CV63" s="2890">
        <f>CR63-CT63</f>
        <v/>
      </c>
      <c r="CW63" s="2890" t="n"/>
      <c r="CX63" s="2890">
        <f>IFERROR(CR63/CW63-1, "-")</f>
        <v/>
      </c>
      <c r="CY63" s="3519" t="n"/>
      <c r="CZ63" s="2890" t="n"/>
      <c r="DA63" s="2890" t="n"/>
      <c r="DB63" s="2890" t="n"/>
      <c r="DC63" s="2890" t="n"/>
      <c r="DD63" s="2890" t="n"/>
      <c r="DE63" s="27" t="n"/>
      <c r="DF63" s="11" t="n"/>
      <c r="DG63" s="11" t="n"/>
      <c r="DH63" s="11" t="n"/>
      <c r="DJ63" s="3508">
        <f>SUM(D63,J63,P63,V63,AD63,AL63,AU63,BC63,BK63,BT63,CB63,CJ63)-CR63</f>
        <v/>
      </c>
      <c r="DK63" s="3508">
        <f>SUM(E63,K63,Q63,W63,AE63,AM63,AV63,BD63,BL63,BU63,CC63,CK63)-CS63</f>
        <v/>
      </c>
      <c r="DL63" s="3508">
        <f>SUM(G63,M63,S63,AA63,AI63,AR63,AZ63,BH63,BQ63,BY63,CG63,CO63)-CW63</f>
        <v/>
      </c>
      <c r="DM63" s="3508">
        <f>SUM(D63,J63,P63,V63,AD63,AL63,AU63,BC63,,BN63,BV63,CD63,CL63)-CT63</f>
        <v/>
      </c>
      <c r="DX63" s="2878">
        <f>(CS63-CZ63)*10^6</f>
        <v/>
      </c>
      <c r="DY63" s="2878">
        <f>(CT63-DC63)*10^6</f>
        <v/>
      </c>
      <c r="DZ63" s="2878">
        <f>(CW63-DD63)*10^6</f>
        <v/>
      </c>
    </row>
    <row customFormat="1" customHeight="1" ht="13" r="64" s="21">
      <c r="B64" s="390" t="inlineStr">
        <is>
          <t>Trafic entrant postpayé</t>
        </is>
      </c>
      <c r="C64" s="2486" t="inlineStr">
        <is>
          <t>TRAF58</t>
        </is>
      </c>
      <c r="D64" s="3570" t="n">
        <v>9.062413316487049</v>
      </c>
      <c r="E64" s="3570" t="n">
        <v>6.13329860560798</v>
      </c>
      <c r="F64" s="3520" t="n">
        <v>2.92911471087907</v>
      </c>
      <c r="G64" s="3570" t="n">
        <v>3.364194657491429</v>
      </c>
      <c r="H64" s="133" t="n">
        <v>1.693783873744273</v>
      </c>
      <c r="I64" s="19" t="n"/>
      <c r="J64" s="3570" t="n">
        <v>9.2655584516635</v>
      </c>
      <c r="K64" s="3570" t="n">
        <v>5.55834071262463</v>
      </c>
      <c r="L64" s="3520" t="n">
        <v>3.70721773903887</v>
      </c>
      <c r="M64" s="3570" t="n">
        <v>3.611676309633049</v>
      </c>
      <c r="N64" s="133" t="n">
        <v>1.565445421271679</v>
      </c>
      <c r="O64" s="201" t="n"/>
      <c r="P64" s="3570" t="n">
        <v>10.6903917850385</v>
      </c>
      <c r="Q64" s="3570" t="n">
        <v>6.17087973714184</v>
      </c>
      <c r="R64" s="3520" t="n">
        <v>4.51951204789666</v>
      </c>
      <c r="S64" s="3570" t="n">
        <v>3.364194657491429</v>
      </c>
      <c r="T64" s="133" t="n">
        <v>2.17769715293763</v>
      </c>
      <c r="U64" s="1070" t="n"/>
      <c r="V64" s="3570" t="n">
        <v>9.03608089763083</v>
      </c>
      <c r="W64" s="3570" t="n">
        <v>5.99221176556269</v>
      </c>
      <c r="X64" s="3570" t="n">
        <v>10.2422958256418</v>
      </c>
      <c r="Y64" s="3520" t="n">
        <v>3.04386913206814</v>
      </c>
      <c r="Z64" s="3520" t="n">
        <v>-1.20621492801097</v>
      </c>
      <c r="AA64" s="3570" t="n">
        <v>4.273948183531175</v>
      </c>
      <c r="AB64" s="133" t="n">
        <v>1.114223315212291</v>
      </c>
      <c r="AC64" s="1070" t="n"/>
      <c r="AD64" s="3570" t="n">
        <v>9.344094724576779</v>
      </c>
      <c r="AE64" s="3570" t="n">
        <v>6.21646289517824</v>
      </c>
      <c r="AF64" s="3570" t="n">
        <v>10.6184371671421</v>
      </c>
      <c r="AG64" s="3520" t="n">
        <v>3.127631829398539</v>
      </c>
      <c r="AH64" s="3520" t="n">
        <v>-1.27434244256532</v>
      </c>
      <c r="AI64" s="3570" t="n">
        <v>4.818554460844942</v>
      </c>
      <c r="AJ64" s="133" t="n">
        <v>0.9391904357428964</v>
      </c>
      <c r="AK64" s="1070" t="n"/>
      <c r="AL64" s="3570" t="n">
        <v>9.353201209005746</v>
      </c>
      <c r="AM64" s="3570" t="n">
        <v>6.043920776018113</v>
      </c>
      <c r="AN64" s="3570" t="n">
        <v>10.30413233992612</v>
      </c>
      <c r="AO64" s="3570" t="n">
        <v>0</v>
      </c>
      <c r="AP64" s="3520" t="n">
        <v>3.309280432987634</v>
      </c>
      <c r="AQ64" s="3520" t="n">
        <v>-0.9509311309203774</v>
      </c>
      <c r="AR64" s="3570" t="n">
        <v>4.820126588533679</v>
      </c>
      <c r="AS64" s="133" t="n">
        <v>0.9404472138253666</v>
      </c>
      <c r="AT64" s="3256" t="n"/>
      <c r="AU64" s="3570" t="n"/>
      <c r="AV64" s="3570" t="n"/>
      <c r="AW64" s="3570" t="n"/>
      <c r="AX64" s="3520" t="n"/>
      <c r="AY64" s="3520" t="n"/>
      <c r="AZ64" s="3570" t="n"/>
      <c r="BA64" s="133" t="n"/>
      <c r="BB64" s="1070" t="n"/>
      <c r="BC64" s="3570" t="n"/>
      <c r="BD64" s="3570" t="n"/>
      <c r="BE64" s="3570" t="n"/>
      <c r="BF64" s="3520" t="n"/>
      <c r="BG64" s="3520" t="n"/>
      <c r="BH64" s="3570" t="n"/>
      <c r="BI64" s="133" t="n"/>
      <c r="BJ64" s="1070" t="n"/>
      <c r="BK64" s="3570" t="n"/>
      <c r="BL64" s="3570" t="n"/>
      <c r="BM64" s="3570" t="n"/>
      <c r="BN64" s="3570" t="n"/>
      <c r="BO64" s="3520" t="n"/>
      <c r="BP64" s="3520" t="n"/>
      <c r="BQ64" s="3570" t="n"/>
      <c r="BR64" s="133" t="n"/>
      <c r="BS64" s="1070" t="n"/>
      <c r="BT64" s="3570" t="n"/>
      <c r="BU64" s="3570" t="n"/>
      <c r="BV64" s="3570" t="n"/>
      <c r="BW64" s="3520" t="n"/>
      <c r="BX64" s="3520" t="n"/>
      <c r="BY64" s="3570" t="n"/>
      <c r="BZ64" s="133" t="n"/>
      <c r="CA64" s="1070" t="n"/>
      <c r="CB64" s="3570" t="n"/>
      <c r="CC64" s="3570" t="n"/>
      <c r="CD64" s="3570" t="n"/>
      <c r="CE64" s="3520" t="n"/>
      <c r="CF64" s="3520" t="n"/>
      <c r="CG64" s="3570" t="n"/>
      <c r="CH64" s="133" t="n"/>
      <c r="CI64" s="1070" t="n"/>
      <c r="CJ64" s="3570" t="n"/>
      <c r="CK64" s="3570" t="n"/>
      <c r="CL64" s="3570" t="n"/>
      <c r="CM64" s="3520" t="n"/>
      <c r="CN64" s="3520" t="n"/>
      <c r="CO64" s="3570" t="n"/>
      <c r="CP64" s="133" t="n"/>
      <c r="CQ64" s="201" t="n"/>
      <c r="CR64" s="3522" t="n">
        <v>56.7517403844024</v>
      </c>
      <c r="CS64" s="3521" t="n">
        <v>36.11511449213349</v>
      </c>
      <c r="CT64" s="3570" t="n"/>
      <c r="CU64" s="3570" t="n">
        <v>20.63662589226891</v>
      </c>
      <c r="CV64" s="3570" t="n"/>
      <c r="CW64" s="3570" t="n">
        <v>19.43256826899202</v>
      </c>
      <c r="CX64" s="3570">
        <f>IFERROR(CR64/CW64-1, "-")</f>
        <v/>
      </c>
      <c r="CY64" s="3571" t="n"/>
      <c r="CZ64" s="3570" t="n">
        <v>73.91653695131428</v>
      </c>
      <c r="DA64" s="3570" t="n">
        <v>124.1087771782287</v>
      </c>
      <c r="DB64" s="3570" t="n"/>
      <c r="DC64" s="3570" t="n"/>
      <c r="DD64" s="3570" t="n">
        <v>64.72767506183419</v>
      </c>
      <c r="DE64" s="201">
        <f>+CZ64/DD64-1</f>
        <v/>
      </c>
      <c r="DF64" s="201">
        <f>+DA64/DD64-1</f>
        <v/>
      </c>
      <c r="DG64" s="201">
        <f>+DB64/DD64-1</f>
        <v/>
      </c>
      <c r="DH64" s="201">
        <f>+DC64/DD64-1</f>
        <v/>
      </c>
      <c r="DI64" s="934" t="n"/>
      <c r="DJ64" s="3508">
        <f>SUM(D64,J64,P64,V64,AD64,AL64,AU64,BC64,BK64,BT64,CB64,CJ64)-CR64</f>
        <v/>
      </c>
      <c r="DK64" s="3508">
        <f>SUM(E64,K64,Q64,W64,AE64,AM64,AV64,BD64,BL64,BU64,CC64,CK64)-CS64</f>
        <v/>
      </c>
      <c r="DL64" s="3508">
        <f>SUM(G64,M64,S64,AA64,AI64,AR64,AZ64,BH64,BQ64,BY64,CG64,CO64)-CW64</f>
        <v/>
      </c>
      <c r="DM64" s="3508">
        <f>SUM(D64,J64,P64,V64,AD64,AL64,AU64,BC64,,BN64,BV64,CD64,CL64)-CT64</f>
        <v/>
      </c>
      <c r="DX64" s="2878">
        <f>(CS64-CZ64)*10^6</f>
        <v/>
      </c>
      <c r="DY64" s="2878">
        <f>(CT64-DC64)*10^6</f>
        <v/>
      </c>
      <c r="DZ64" s="2878">
        <f>(CW64-DD64)*10^6</f>
        <v/>
      </c>
    </row>
    <row customHeight="1" ht="13" r="65" s="3">
      <c r="B65" s="130" t="inlineStr">
        <is>
          <t xml:space="preserve">    du fixe </t>
        </is>
      </c>
      <c r="C65" s="2486" t="inlineStr">
        <is>
          <t>TRAF59</t>
        </is>
      </c>
      <c r="D65" s="3518" t="n">
        <v>0.0026895323067387</v>
      </c>
      <c r="E65" s="3518" t="n">
        <v>0.00420021333919</v>
      </c>
      <c r="F65" s="3562" t="n">
        <v>-0.0015106810324513</v>
      </c>
      <c r="G65" s="3518" t="n">
        <v>0.004733208731956267</v>
      </c>
      <c r="H65" s="157" t="n">
        <v>-0.4317739911657988</v>
      </c>
      <c r="I65" s="11" t="n"/>
      <c r="J65" s="3518" t="n">
        <v>0.0107288615205836</v>
      </c>
      <c r="K65" s="3518" t="n">
        <v>0.0042110376967692</v>
      </c>
      <c r="L65" s="3562" t="n">
        <v>0.0065178238238144</v>
      </c>
      <c r="M65" s="3518" t="n">
        <v>0.004521077457876661</v>
      </c>
      <c r="N65" s="157" t="n">
        <v>1.373076245772273</v>
      </c>
      <c r="O65" s="27" t="n"/>
      <c r="P65" s="3518" t="n">
        <v>0.0201107093724344</v>
      </c>
      <c r="Q65" s="3518" t="n">
        <v>0.0042260910671184</v>
      </c>
      <c r="R65" s="3562" t="n">
        <v>0.015884618305316</v>
      </c>
      <c r="S65" s="3518" t="n">
        <v>0.004733208731956267</v>
      </c>
      <c r="T65" s="157" t="n">
        <v>3.248853264521573</v>
      </c>
      <c r="U65" s="1040" t="n"/>
      <c r="V65" s="3518" t="n">
        <v>0.0315145374987354</v>
      </c>
      <c r="W65" s="3518" t="n">
        <v>0.0042394460250859</v>
      </c>
      <c r="X65" s="3518" t="n">
        <v>0.0041501972834082</v>
      </c>
      <c r="Y65" s="3518" t="n">
        <v>0.0272750914736495</v>
      </c>
      <c r="Z65" s="3518" t="n">
        <v>0.0273643402153272</v>
      </c>
      <c r="AA65" s="3518" t="n">
        <v>0.00416105307663706</v>
      </c>
      <c r="AB65" s="157" t="n">
        <v>6.57369274515606</v>
      </c>
      <c r="AC65" s="1040" t="n"/>
      <c r="AD65" s="3518" t="n">
        <v>0.042527937085262</v>
      </c>
      <c r="AE65" s="3518" t="n">
        <v>0.0042573599883653</v>
      </c>
      <c r="AF65" s="3518" t="n">
        <v>0.0041603643529865</v>
      </c>
      <c r="AG65" s="3518" t="n">
        <v>0.0382705770968967</v>
      </c>
      <c r="AH65" s="3518" t="n">
        <v>0.0383675727322755</v>
      </c>
      <c r="AI65" s="3518" t="n">
        <v>0.004230873266250116</v>
      </c>
      <c r="AJ65" s="157" t="n">
        <v>9.051810680435512</v>
      </c>
      <c r="AK65" s="1040" t="n"/>
      <c r="AL65" s="3518" t="n">
        <v>0.03994472867395703</v>
      </c>
      <c r="AM65" s="3518" t="n">
        <v>5.216087643785477e-05</v>
      </c>
      <c r="AN65" s="3518" t="n">
        <v>0</v>
      </c>
      <c r="AO65" s="3518" t="n">
        <v>0</v>
      </c>
      <c r="AP65" s="3518" t="n">
        <v>0.03989256779751918</v>
      </c>
      <c r="AQ65" s="3518" t="n">
        <v>0.03994472867395703</v>
      </c>
      <c r="AR65" s="3518" t="n">
        <v>0.004230873266250116</v>
      </c>
      <c r="AS65" s="157" t="n">
        <v>8.441249160687015</v>
      </c>
      <c r="AT65" s="3287" t="n"/>
      <c r="AU65" s="3518" t="n"/>
      <c r="AV65" s="3518" t="n"/>
      <c r="AW65" s="3518" t="n"/>
      <c r="AX65" s="3518" t="n"/>
      <c r="AY65" s="3518" t="n"/>
      <c r="AZ65" s="3518" t="n"/>
      <c r="BA65" s="157" t="n"/>
      <c r="BB65" s="1040" t="n"/>
      <c r="BC65" s="3518" t="n"/>
      <c r="BD65" s="3518" t="n"/>
      <c r="BE65" s="3518" t="n"/>
      <c r="BF65" s="3518" t="n"/>
      <c r="BG65" s="3518" t="n"/>
      <c r="BH65" s="3518" t="n"/>
      <c r="BI65" s="157" t="n"/>
      <c r="BJ65" s="1040" t="n"/>
      <c r="BK65" s="3518" t="n"/>
      <c r="BL65" s="3518" t="n"/>
      <c r="BM65" s="3518" t="n"/>
      <c r="BN65" s="3518" t="n"/>
      <c r="BO65" s="3518" t="n"/>
      <c r="BP65" s="3518" t="n"/>
      <c r="BQ65" s="3518" t="n"/>
      <c r="BR65" s="157" t="n"/>
      <c r="BS65" s="1040" t="n"/>
      <c r="BT65" s="3518" t="n"/>
      <c r="BU65" s="3518" t="n"/>
      <c r="BV65" s="3518" t="n"/>
      <c r="BW65" s="3518" t="n"/>
      <c r="BX65" s="3518" t="n"/>
      <c r="BY65" s="3518" t="n"/>
      <c r="BZ65" s="157" t="n"/>
      <c r="CA65" s="1040" t="n"/>
      <c r="CB65" s="3518" t="n"/>
      <c r="CC65" s="3518" t="n"/>
      <c r="CD65" s="3518" t="n"/>
      <c r="CE65" s="3518" t="n"/>
      <c r="CF65" s="3518" t="n"/>
      <c r="CG65" s="3518" t="n"/>
      <c r="CH65" s="157" t="n"/>
      <c r="CI65" s="1040" t="n"/>
      <c r="CJ65" s="3518" t="n"/>
      <c r="CK65" s="3518" t="n"/>
      <c r="CL65" s="3518" t="n"/>
      <c r="CM65" s="3518" t="n"/>
      <c r="CN65" s="3518" t="n"/>
      <c r="CO65" s="3518" t="n"/>
      <c r="CP65" s="157" t="n"/>
      <c r="CQ65" s="27" t="n"/>
      <c r="CR65" s="3289" t="n">
        <v>0.1475163064577112</v>
      </c>
      <c r="CS65" s="2890" t="n">
        <v>0.02118630899296665</v>
      </c>
      <c r="CT65" s="3518" t="n"/>
      <c r="CU65" s="3518" t="n">
        <v>0.1263299974647445</v>
      </c>
      <c r="CV65" s="3518" t="n"/>
      <c r="CW65" s="3518" t="n">
        <v>0.02237942126467637</v>
      </c>
      <c r="CX65" s="3518">
        <f>IFERROR(CR65/CW65-1, "-")</f>
        <v/>
      </c>
      <c r="CY65" s="3572" t="n"/>
      <c r="CZ65" s="3518" t="n">
        <v>0.000628598080756552</v>
      </c>
      <c r="DA65" s="3518" t="n"/>
      <c r="DB65" s="3518" t="n"/>
      <c r="DC65" s="3518" t="n"/>
      <c r="DD65" s="3518" t="n">
        <v>0.04747614382662887</v>
      </c>
      <c r="DE65" s="27">
        <f>+CZ65/DD65-1</f>
        <v/>
      </c>
      <c r="DF65" s="27">
        <f>+DA65/DD65-1</f>
        <v/>
      </c>
      <c r="DG65" s="27">
        <f>+DB65/DD65-1</f>
        <v/>
      </c>
      <c r="DH65" s="27" t="n"/>
      <c r="DI65" s="932" t="n"/>
      <c r="DJ65" s="3508">
        <f>SUM(D65,J65,P65,V65,AD65,AL65,AU65,BC65,BK65,BT65,CB65,CJ65)-CR65</f>
        <v/>
      </c>
      <c r="DK65" s="3508">
        <f>SUM(E65,K65,Q65,W65,AE65,AM65,AV65,BD65,BL65,BU65,CC65,CK65)-CS65</f>
        <v/>
      </c>
      <c r="DL65" s="3508">
        <f>SUM(G65,M65,S65,AA65,AI65,AR65,AZ65,BH65,BQ65,BY65,CG65,CO65)-CW65</f>
        <v/>
      </c>
      <c r="DM65" s="3508">
        <f>SUM(D65,J65,P65,V65,AD65,AL65,AU65,BC65,,BN65,BV65,CD65,CL65)-CT65</f>
        <v/>
      </c>
      <c r="DX65" s="2878">
        <f>(CS65-CZ65)*10^6</f>
        <v/>
      </c>
      <c r="DY65" s="2878">
        <f>(CT65-DC65)*10^6</f>
        <v/>
      </c>
      <c r="DZ65" s="2878">
        <f>(CW65-DD65)*10^6</f>
        <v/>
      </c>
    </row>
    <row customHeight="1" ht="13" r="66" s="3">
      <c r="B66" s="130" t="inlineStr">
        <is>
          <t xml:space="preserve">    de l'international </t>
        </is>
      </c>
      <c r="C66" s="2486" t="inlineStr">
        <is>
          <t>TRAF60</t>
        </is>
      </c>
      <c r="D66" s="3518" t="n">
        <v>0.0220288575766365</v>
      </c>
      <c r="E66" s="3518" t="n">
        <v>0.042477749484183</v>
      </c>
      <c r="F66" s="3562" t="n">
        <v>-0.0204488919075465</v>
      </c>
      <c r="G66" s="3518" t="n">
        <v>0.02567843649739882</v>
      </c>
      <c r="H66" s="157" t="n">
        <v>-0.1421262124402324</v>
      </c>
      <c r="I66" s="11" t="n"/>
      <c r="J66" s="3518" t="n">
        <v>0.0198040080338801</v>
      </c>
      <c r="K66" s="3518" t="n">
        <v>0.0423752446717217</v>
      </c>
      <c r="L66" s="3562" t="n">
        <v>-0.0225712366378416</v>
      </c>
      <c r="M66" s="3518" t="n">
        <v>0.02321105505004001</v>
      </c>
      <c r="N66" s="157" t="n">
        <v>-0.1467855299474652</v>
      </c>
      <c r="O66" s="27" t="n"/>
      <c r="P66" s="3518" t="n">
        <v>0.0240765878555245</v>
      </c>
      <c r="Q66" s="3518" t="n">
        <v>0.0425425750873432</v>
      </c>
      <c r="R66" s="3562" t="n">
        <v>-0.0184659872318187</v>
      </c>
      <c r="S66" s="3518" t="n">
        <v>0.02567843649739882</v>
      </c>
      <c r="T66" s="157" t="n">
        <v>-0.06238108157545297</v>
      </c>
      <c r="U66" s="1040" t="n"/>
      <c r="V66" s="3518" t="n">
        <v>0.0202977374506234</v>
      </c>
      <c r="W66" s="3518" t="n">
        <v>0.042690197033978</v>
      </c>
      <c r="X66" s="3518" t="n">
        <v>0.0435329971837122</v>
      </c>
      <c r="Y66" s="3518" t="n">
        <v>-0.0223924595833546</v>
      </c>
      <c r="Z66" s="3518" t="n">
        <v>-0.0232352597330888</v>
      </c>
      <c r="AA66" s="3518" t="n">
        <v>0.02501798786686673</v>
      </c>
      <c r="AB66" s="157" t="n">
        <v>-0.1886742627489529</v>
      </c>
      <c r="AC66" s="1040" t="n"/>
      <c r="AD66" s="3518" t="n">
        <v>0.0186404957371123</v>
      </c>
      <c r="AE66" s="3518" t="n">
        <v>0.0427935301241479</v>
      </c>
      <c r="AF66" s="3518" t="n">
        <v>0.0540283004276302</v>
      </c>
      <c r="AG66" s="3518" t="n">
        <v>-0.02415303438703559</v>
      </c>
      <c r="AH66" s="3518" t="n">
        <v>-0.0353878046905179</v>
      </c>
      <c r="AI66" s="3518" t="n">
        <v>0.02455588676594762</v>
      </c>
      <c r="AJ66" s="157" t="n">
        <v>-0.2408950279506245</v>
      </c>
      <c r="AK66" s="1040" t="n"/>
      <c r="AL66" s="3518" t="n">
        <v>0.0184143544892095</v>
      </c>
      <c r="AM66" s="3518" t="n">
        <v>0.01633693881505863</v>
      </c>
      <c r="AN66" s="3518" t="n">
        <v>0.01590249487231777</v>
      </c>
      <c r="AO66" s="3518" t="n">
        <v>0</v>
      </c>
      <c r="AP66" s="3518" t="n">
        <v>0.002077415674150866</v>
      </c>
      <c r="AQ66" s="3518" t="n">
        <v>0.00251185961689173</v>
      </c>
      <c r="AR66" s="3518" t="n">
        <v>0.02612801445468529</v>
      </c>
      <c r="AS66" s="157" t="n">
        <v>-0.295225646742268</v>
      </c>
      <c r="AT66" s="3287" t="n"/>
      <c r="AU66" s="3518" t="n"/>
      <c r="AV66" s="3518" t="n"/>
      <c r="AW66" s="3518" t="n"/>
      <c r="AX66" s="3518" t="n"/>
      <c r="AY66" s="3518" t="n"/>
      <c r="AZ66" s="3518" t="n"/>
      <c r="BA66" s="157" t="n"/>
      <c r="BB66" s="1040" t="n"/>
      <c r="BC66" s="3518" t="n"/>
      <c r="BD66" s="3518" t="n"/>
      <c r="BE66" s="3518" t="n"/>
      <c r="BF66" s="3518" t="n"/>
      <c r="BG66" s="3518" t="n"/>
      <c r="BH66" s="3518" t="n"/>
      <c r="BI66" s="157" t="n"/>
      <c r="BJ66" s="1040" t="n"/>
      <c r="BK66" s="3518" t="n"/>
      <c r="BL66" s="3518" t="n"/>
      <c r="BM66" s="3518" t="n"/>
      <c r="BN66" s="3518" t="n"/>
      <c r="BO66" s="3518" t="n"/>
      <c r="BP66" s="3518" t="n"/>
      <c r="BQ66" s="3518" t="n"/>
      <c r="BR66" s="157" t="n"/>
      <c r="BS66" s="1040" t="n"/>
      <c r="BT66" s="3518" t="n"/>
      <c r="BU66" s="3518" t="n"/>
      <c r="BV66" s="3518" t="n"/>
      <c r="BW66" s="3518" t="n"/>
      <c r="BX66" s="3518" t="n"/>
      <c r="BY66" s="3518" t="n"/>
      <c r="BZ66" s="157" t="n"/>
      <c r="CA66" s="1040" t="n"/>
      <c r="CB66" s="3518" t="n"/>
      <c r="CC66" s="3518" t="n"/>
      <c r="CD66" s="3518" t="n"/>
      <c r="CE66" s="3518" t="n"/>
      <c r="CF66" s="3518" t="n"/>
      <c r="CG66" s="3518" t="n"/>
      <c r="CH66" s="157" t="n"/>
      <c r="CI66" s="1040" t="n"/>
      <c r="CJ66" s="3518" t="n"/>
      <c r="CK66" s="3518" t="n"/>
      <c r="CL66" s="3518" t="n"/>
      <c r="CM66" s="3518" t="n"/>
      <c r="CN66" s="3518" t="n"/>
      <c r="CO66" s="3518" t="n"/>
      <c r="CP66" s="157" t="n"/>
      <c r="CQ66" s="27" t="n"/>
      <c r="CR66" s="3289" t="n">
        <v>0.1232620411429863</v>
      </c>
      <c r="CS66" s="2890" t="n">
        <v>0.2292162352164324</v>
      </c>
      <c r="CT66" s="3518" t="n"/>
      <c r="CU66" s="3518" t="n">
        <v>-0.1059541940734461</v>
      </c>
      <c r="CV66" s="3518" t="n"/>
      <c r="CW66" s="3518" t="n">
        <v>0.124141802677652</v>
      </c>
      <c r="CX66" s="3518">
        <f>IFERROR(CR66/CW66-1, "-")</f>
        <v/>
      </c>
      <c r="CY66" s="3572" t="n"/>
      <c r="CZ66" s="3518" t="n">
        <v>0.1968922772328479</v>
      </c>
      <c r="DA66" s="3518" t="n">
        <v>0.1461718168103075</v>
      </c>
      <c r="DB66" s="3518" t="n"/>
      <c r="DC66" s="3518" t="n"/>
      <c r="DD66" s="3518" t="n">
        <v>0.2904572399484121</v>
      </c>
      <c r="DE66" s="27">
        <f>+CZ66/DD66-1</f>
        <v/>
      </c>
      <c r="DF66" s="27">
        <f>+DA66/DD66-1</f>
        <v/>
      </c>
      <c r="DG66" s="27">
        <f>+DB66/DD66-1</f>
        <v/>
      </c>
      <c r="DH66" s="27" t="n"/>
      <c r="DI66" s="932" t="n"/>
      <c r="DJ66" s="3508">
        <f>SUM(D66,J66,P66,V66,AD66,AL66,AU66,BC66,BK66,BT66,CB66,CJ66)-CR66</f>
        <v/>
      </c>
      <c r="DK66" s="3508">
        <f>SUM(E66,K66,Q66,W66,AE66,AM66,AV66,BD66,BL66,BU66,CC66,CK66)-CS66</f>
        <v/>
      </c>
      <c r="DL66" s="3508">
        <f>SUM(G66,M66,S66,AA66,AI66,AR66,AZ66,BH66,BQ66,BY66,CG66,CO66)-CW66</f>
        <v/>
      </c>
      <c r="DM66" s="3508">
        <f>SUM(D66,J66,P66,V66,AD66,AL66,AU66,BC66,,BN66,BV66,CD66,CL66)-CT66</f>
        <v/>
      </c>
      <c r="DX66" s="2878">
        <f>(CS66-CZ66)*10^6</f>
        <v/>
      </c>
      <c r="DY66" s="2878">
        <f>(CT66-DC66)*10^6</f>
        <v/>
      </c>
      <c r="DZ66" s="2878">
        <f>(CW66-DD66)*10^6</f>
        <v/>
      </c>
    </row>
    <row customHeight="1" ht="13" r="67" s="3">
      <c r="B67" s="130" t="inlineStr">
        <is>
          <t xml:space="preserve">    de MTN</t>
        </is>
      </c>
      <c r="C67" s="2486" t="inlineStr">
        <is>
          <t>TRAF61</t>
        </is>
      </c>
      <c r="D67" s="3518" t="n">
        <v>0.974190084332185</v>
      </c>
      <c r="E67" s="3518" t="n">
        <v>1.26246226485466</v>
      </c>
      <c r="F67" s="3562" t="n">
        <v>-0.2882721805224749</v>
      </c>
      <c r="G67" s="3518" t="n">
        <v>1.795351485497346</v>
      </c>
      <c r="H67" s="157" t="n">
        <v>-0.4573819710504676</v>
      </c>
      <c r="I67" s="11" t="n"/>
      <c r="J67" s="3518" t="n">
        <v>0.840814131174048</v>
      </c>
      <c r="K67" s="3518" t="n">
        <v>1.14322093673549</v>
      </c>
      <c r="L67" s="3562" t="n">
        <v>-0.3024068055614419</v>
      </c>
      <c r="M67" s="3518" t="n">
        <v>1.60131098498919</v>
      </c>
      <c r="N67" s="157" t="n">
        <v>-0.4749213993684529</v>
      </c>
      <c r="O67" s="27" t="n"/>
      <c r="P67" s="3518" t="n">
        <v>0.87975986380791</v>
      </c>
      <c r="Q67" s="3518" t="n">
        <v>1.27023091837485</v>
      </c>
      <c r="R67" s="3562" t="n">
        <v>-0.3904710545669399</v>
      </c>
      <c r="S67" s="3518" t="n">
        <v>1.795351485497346</v>
      </c>
      <c r="T67" s="157" t="n">
        <v>-0.5099790370217117</v>
      </c>
      <c r="U67" s="1040" t="n"/>
      <c r="V67" s="3518" t="n">
        <v>0.821348367005625</v>
      </c>
      <c r="W67" s="3518" t="n">
        <v>1.23313475886216</v>
      </c>
      <c r="X67" s="3518" t="n">
        <v>0.8463021723587431</v>
      </c>
      <c r="Y67" s="3518" t="n">
        <v>-0.411786391856535</v>
      </c>
      <c r="Z67" s="3518" t="n">
        <v>-0.02495380535311809</v>
      </c>
      <c r="AA67" s="3518" t="n">
        <v>1.557622604802723</v>
      </c>
      <c r="AB67" s="157" t="n">
        <v>-0.4726910328130153</v>
      </c>
      <c r="AC67" s="1040" t="n"/>
      <c r="AD67" s="3518" t="n">
        <v>0.760478786547635</v>
      </c>
      <c r="AE67" s="3518" t="n">
        <v>1.27961804137842</v>
      </c>
      <c r="AF67" s="3518" t="n">
        <v>0.876663015804713</v>
      </c>
      <c r="AG67" s="3518" t="n">
        <v>-0.5191392548307849</v>
      </c>
      <c r="AH67" s="3518" t="n">
        <v>-0.1161842292570779</v>
      </c>
      <c r="AI67" s="3518" t="n">
        <v>1.470516105716889</v>
      </c>
      <c r="AJ67" s="157" t="n">
        <v>-0.4828490598701092</v>
      </c>
      <c r="AK67" s="1040" t="n"/>
      <c r="AL67" s="3518" t="n">
        <v>0.7061412409485727</v>
      </c>
      <c r="AM67" s="3518" t="n">
        <v>0.01377922915807374</v>
      </c>
      <c r="AN67" s="3518" t="n">
        <v>0</v>
      </c>
      <c r="AO67" s="3518" t="n">
        <v>0</v>
      </c>
      <c r="AP67" s="3518" t="n">
        <v>0.6923620117904989</v>
      </c>
      <c r="AQ67" s="3518" t="n">
        <v>0.7061412409485727</v>
      </c>
      <c r="AR67" s="3518" t="n">
        <v>1.470516105716889</v>
      </c>
      <c r="AS67" s="157" t="n">
        <v>-0.5198004032711203</v>
      </c>
      <c r="AT67" s="3287" t="n"/>
      <c r="AU67" s="3518" t="n"/>
      <c r="AV67" s="3518" t="n"/>
      <c r="AW67" s="3518" t="n"/>
      <c r="AX67" s="3518" t="n"/>
      <c r="AY67" s="3518" t="n"/>
      <c r="AZ67" s="3518" t="n"/>
      <c r="BA67" s="157" t="n"/>
      <c r="BB67" s="1040" t="n"/>
      <c r="BC67" s="3518" t="n"/>
      <c r="BD67" s="3518" t="n"/>
      <c r="BE67" s="3518" t="n"/>
      <c r="BF67" s="3518" t="n"/>
      <c r="BG67" s="3518" t="n"/>
      <c r="BH67" s="3518" t="n"/>
      <c r="BI67" s="157" t="n"/>
      <c r="BJ67" s="1040" t="n"/>
      <c r="BK67" s="3518" t="n"/>
      <c r="BL67" s="3518" t="n"/>
      <c r="BM67" s="3518" t="n"/>
      <c r="BN67" s="3518" t="n"/>
      <c r="BO67" s="3518" t="n"/>
      <c r="BP67" s="3518" t="n"/>
      <c r="BQ67" s="3518" t="n"/>
      <c r="BR67" s="157" t="n"/>
      <c r="BS67" s="1040" t="n"/>
      <c r="BT67" s="3518" t="n"/>
      <c r="BU67" s="3518" t="n"/>
      <c r="BV67" s="3518" t="n"/>
      <c r="BW67" s="3518" t="n"/>
      <c r="BX67" s="3518" t="n"/>
      <c r="BY67" s="3518" t="n"/>
      <c r="BZ67" s="157" t="n"/>
      <c r="CA67" s="1040" t="n"/>
      <c r="CB67" s="3518" t="n"/>
      <c r="CC67" s="3518" t="n"/>
      <c r="CD67" s="3518" t="n"/>
      <c r="CE67" s="3518" t="n"/>
      <c r="CF67" s="3518" t="n"/>
      <c r="CG67" s="3518" t="n"/>
      <c r="CH67" s="157" t="n"/>
      <c r="CI67" s="1040" t="n"/>
      <c r="CJ67" s="3518" t="n"/>
      <c r="CK67" s="3518" t="n"/>
      <c r="CL67" s="3518" t="n"/>
      <c r="CM67" s="3518" t="n"/>
      <c r="CN67" s="3518" t="n"/>
      <c r="CO67" s="3518" t="n"/>
      <c r="CP67" s="157" t="n"/>
      <c r="CQ67" s="27" t="n"/>
      <c r="CR67" s="3289" t="n">
        <v>4.982732473815976</v>
      </c>
      <c r="CS67" s="2890" t="n">
        <v>6.202446149363652</v>
      </c>
      <c r="CT67" s="3518" t="n"/>
      <c r="CU67" s="3518" t="n">
        <v>-1.219713675547676</v>
      </c>
      <c r="CV67" s="3518" t="n"/>
      <c r="CW67" s="3518" t="n">
        <v>8.220152666503495</v>
      </c>
      <c r="CX67" s="3518">
        <f>IFERROR(CR67/CW67-1, "-")</f>
        <v/>
      </c>
      <c r="CY67" s="3572" t="n"/>
      <c r="CZ67" s="3518" t="n">
        <v>0.1683787242156347</v>
      </c>
      <c r="DA67" s="3518" t="n">
        <v>0.02282683419896957</v>
      </c>
      <c r="DB67" s="3518" t="n"/>
      <c r="DC67" s="3518" t="n"/>
      <c r="DD67" s="3518" t="n">
        <v>16.32223833732198</v>
      </c>
      <c r="DE67" s="27">
        <f>+CZ67/DD67-1</f>
        <v/>
      </c>
      <c r="DF67" s="27">
        <f>+DA67/DD67-1</f>
        <v/>
      </c>
      <c r="DG67" s="27">
        <f>+DB67/DD67-1</f>
        <v/>
      </c>
      <c r="DH67" s="27" t="n"/>
      <c r="DI67" s="932" t="n"/>
      <c r="DJ67" s="3508">
        <f>SUM(D67,J67,P67,V67,AD67,AL67,AU67,BC67,BK67,BT67,CB67,CJ67)-CR67</f>
        <v/>
      </c>
      <c r="DK67" s="3508">
        <f>SUM(E67,K67,Q67,W67,AE67,AM67,AV67,BD67,BL67,BU67,CC67,CK67)-CS67</f>
        <v/>
      </c>
      <c r="DL67" s="3508">
        <f>SUM(G67,M67,S67,AA67,AI67,AR67,AZ67,BH67,BQ67,BY67,CG67,CO67)-CW67</f>
        <v/>
      </c>
      <c r="DM67" s="3508">
        <f>SUM(D67,J67,P67,V67,AD67,AL67,AU67,BC67,,BN67,BV67,CD67,CL67)-CT67</f>
        <v/>
      </c>
      <c r="DX67" s="2878">
        <f>(CS67-CZ67)*10^6</f>
        <v/>
      </c>
      <c r="DY67" s="2878">
        <f>(CT67-DC67)*10^6</f>
        <v/>
      </c>
      <c r="DZ67" s="2878">
        <f>(CW67-DD67)*10^6</f>
        <v/>
      </c>
    </row>
    <row customHeight="1" ht="13" r="68" s="3">
      <c r="B68" s="1422" t="inlineStr">
        <is>
          <t xml:space="preserve">    de SBIN</t>
        </is>
      </c>
      <c r="C68" s="2486" t="inlineStr">
        <is>
          <t>TRAF62</t>
        </is>
      </c>
      <c r="D68" s="3518" t="n">
        <v>8.06350484227149</v>
      </c>
      <c r="E68" s="3518" t="n">
        <v>4.82415837792995</v>
      </c>
      <c r="F68" s="3562" t="n">
        <v>3.23934646434154</v>
      </c>
      <c r="G68" s="3518" t="n">
        <v>1.538431526764727</v>
      </c>
      <c r="H68" s="157" t="n">
        <v>4.241380394243989</v>
      </c>
      <c r="I68" s="11" t="n"/>
      <c r="J68" s="3518" t="n">
        <v>8.39421145093498</v>
      </c>
      <c r="K68" s="3518" t="n">
        <v>4.36853349352065</v>
      </c>
      <c r="L68" s="3562" t="n">
        <v>4.02567795741433</v>
      </c>
      <c r="M68" s="3518" t="n">
        <v>1.982633192135942</v>
      </c>
      <c r="N68" s="157" t="n">
        <v>3.23387013000205</v>
      </c>
      <c r="O68" s="27" t="n"/>
      <c r="P68" s="3518" t="n">
        <v>9.766444624002681</v>
      </c>
      <c r="Q68" s="3518" t="n">
        <v>4.85388015261253</v>
      </c>
      <c r="R68" s="3562" t="n">
        <v>4.912564471390151</v>
      </c>
      <c r="S68" s="3518" t="n">
        <v>1.538431526764727</v>
      </c>
      <c r="T68" s="157" t="n">
        <v>5.348312845967999</v>
      </c>
      <c r="U68" s="1040" t="n"/>
      <c r="V68" s="3518" t="n">
        <v>8.16292025567585</v>
      </c>
      <c r="W68" s="3518" t="n">
        <v>4.71214736364146</v>
      </c>
      <c r="X68" s="3518" t="n">
        <v>9.348310458815909</v>
      </c>
      <c r="Y68" s="3518" t="n">
        <v>3.45077289203439</v>
      </c>
      <c r="Z68" s="3518" t="n">
        <v>-1.185390203140059</v>
      </c>
      <c r="AA68" s="3518" t="n">
        <v>2.687146537784948</v>
      </c>
      <c r="AB68" s="157" t="n">
        <v>2.037765205914173</v>
      </c>
      <c r="AC68" s="1040" t="n"/>
      <c r="AD68" s="3518" t="n">
        <v>8.522447505206779</v>
      </c>
      <c r="AE68" s="3518" t="n">
        <v>4.88979396368731</v>
      </c>
      <c r="AF68" s="3518" t="n">
        <v>9.68358548655678</v>
      </c>
      <c r="AG68" s="3518" t="n">
        <v>3.63265354151947</v>
      </c>
      <c r="AH68" s="3518" t="n">
        <v>-1.16113798135</v>
      </c>
      <c r="AI68" s="3518" t="n">
        <v>3.319251595095855</v>
      </c>
      <c r="AJ68" s="157" t="n">
        <v>1.567581052848952</v>
      </c>
      <c r="AK68" s="1040" t="n"/>
      <c r="AL68" s="3518" t="n">
        <v>8.588700884894006</v>
      </c>
      <c r="AM68" s="3518" t="n">
        <v>0</v>
      </c>
      <c r="AN68" s="3518" t="n">
        <v>0</v>
      </c>
      <c r="AO68" s="3518" t="n">
        <v>0</v>
      </c>
      <c r="AP68" s="3518" t="n">
        <v>8.588700884894006</v>
      </c>
      <c r="AQ68" s="3518" t="n">
        <v>8.588700884894006</v>
      </c>
      <c r="AR68" s="3518" t="n">
        <v>3.319251595095855</v>
      </c>
      <c r="AS68" s="157" t="n">
        <v>1.58754138962641</v>
      </c>
      <c r="AT68" s="3287" t="n"/>
      <c r="AU68" s="3518" t="n"/>
      <c r="AV68" s="3518" t="n"/>
      <c r="AW68" s="3518" t="n"/>
      <c r="AX68" s="3518" t="n"/>
      <c r="AY68" s="3518" t="n"/>
      <c r="AZ68" s="3518" t="n"/>
      <c r="BA68" s="157" t="n"/>
      <c r="BB68" s="1040" t="n"/>
      <c r="BC68" s="3518" t="n"/>
      <c r="BD68" s="3518" t="n"/>
      <c r="BE68" s="3518" t="n"/>
      <c r="BF68" s="3518" t="n"/>
      <c r="BG68" s="3518" t="n"/>
      <c r="BH68" s="3518" t="n"/>
      <c r="BI68" s="157" t="n"/>
      <c r="BJ68" s="1040" t="n"/>
      <c r="BK68" s="3518" t="n"/>
      <c r="BL68" s="3518" t="n"/>
      <c r="BM68" s="3518" t="n"/>
      <c r="BN68" s="3518" t="n"/>
      <c r="BO68" s="3518" t="n"/>
      <c r="BP68" s="3518" t="n"/>
      <c r="BQ68" s="3518" t="n"/>
      <c r="BR68" s="157" t="n"/>
      <c r="BS68" s="1040" t="n"/>
      <c r="BT68" s="3518" t="n"/>
      <c r="BU68" s="3518" t="n"/>
      <c r="BV68" s="3518" t="n"/>
      <c r="BW68" s="3518" t="n"/>
      <c r="BX68" s="3518" t="n"/>
      <c r="BY68" s="3518" t="n"/>
      <c r="BZ68" s="157" t="n"/>
      <c r="CA68" s="1040" t="n"/>
      <c r="CB68" s="3518" t="n"/>
      <c r="CC68" s="3518" t="n"/>
      <c r="CD68" s="3518" t="n"/>
      <c r="CE68" s="3518" t="n"/>
      <c r="CF68" s="3518" t="n"/>
      <c r="CG68" s="3518" t="n"/>
      <c r="CH68" s="157" t="n"/>
      <c r="CI68" s="1040" t="n"/>
      <c r="CJ68" s="3518" t="n"/>
      <c r="CK68" s="3518" t="n"/>
      <c r="CL68" s="3518" t="n"/>
      <c r="CM68" s="3518" t="n"/>
      <c r="CN68" s="3518" t="n"/>
      <c r="CO68" s="3518" t="n"/>
      <c r="CP68" s="157" t="n"/>
      <c r="CQ68" s="27" t="n"/>
      <c r="CR68" s="3289" t="n">
        <v>51.49822956298578</v>
      </c>
      <c r="CS68" s="2890" t="n">
        <v>23.6485133513919</v>
      </c>
      <c r="CT68" s="3518" t="n"/>
      <c r="CU68" s="3518" t="n">
        <v>27.84971621159388</v>
      </c>
      <c r="CV68" s="3518" t="n"/>
      <c r="CW68" s="3518" t="n">
        <v>11.0658943785462</v>
      </c>
      <c r="CX68" s="3518">
        <f>IFERROR(CR68/CW68-1, "-")</f>
        <v/>
      </c>
      <c r="CY68" s="3572" t="n"/>
      <c r="CZ68" s="3518" t="n"/>
      <c r="DA68" s="3518" t="n">
        <v>0.3513182715523652</v>
      </c>
      <c r="DB68" s="3518" t="n"/>
      <c r="DC68" s="3518" t="n"/>
      <c r="DD68" s="3518" t="n">
        <v>48.06750334073718</v>
      </c>
      <c r="DE68" s="27" t="n"/>
      <c r="DF68" s="27" t="n"/>
      <c r="DG68" s="27" t="n"/>
      <c r="DH68" s="27" t="n"/>
      <c r="DI68" s="932" t="n"/>
      <c r="DJ68" s="3508">
        <f>SUM(D68,J68,P68,V68,AD68,AL68,AU68,BC68,BK68,BT68,CB68,CJ68)-CR68</f>
        <v/>
      </c>
      <c r="DK68" s="3508">
        <f>SUM(E68,K68,Q68,W68,AE68,AM68,AV68,BD68,BL68,BU68,CC68,CK68)-CS68</f>
        <v/>
      </c>
      <c r="DL68" s="3508">
        <f>SUM(G68,M68,S68,AA68,AI68,AR68,AZ68,BH68,BQ68,BY68,CG68,CO68)-CW68</f>
        <v/>
      </c>
      <c r="DM68" s="3508">
        <f>SUM(D68,J68,P68,V68,AD68,AL68,AU68,BC68,,BN68,BV68,CD68,CL68)-CT68</f>
        <v/>
      </c>
      <c r="DX68" s="2878">
        <f>(CS68-CZ68)*10^6</f>
        <v/>
      </c>
      <c r="DY68" s="2878">
        <f>(CT68-DC68)*10^6</f>
        <v/>
      </c>
      <c r="DZ68" s="2878">
        <f>(CW68-DD68)*10^6</f>
        <v/>
      </c>
    </row>
    <row customHeight="1" ht="13" r="69" s="3">
      <c r="B69" s="130" t="inlineStr">
        <is>
          <t xml:space="preserve">    de BBCOM, LIBERCOM</t>
        </is>
      </c>
      <c r="C69" s="2486" t="inlineStr">
        <is>
          <t>TRAF63</t>
        </is>
      </c>
      <c r="D69" s="3573" t="n">
        <v>0</v>
      </c>
      <c r="E69" s="3573" t="n">
        <v>0</v>
      </c>
      <c r="F69" s="3562" t="n">
        <v>0</v>
      </c>
      <c r="G69" s="3573" t="n">
        <v>0</v>
      </c>
      <c r="H69" s="157" t="n"/>
      <c r="I69" s="11" t="n"/>
      <c r="J69" s="3573" t="n">
        <v>0</v>
      </c>
      <c r="K69" s="3573" t="n">
        <v>0</v>
      </c>
      <c r="L69" s="3562" t="n">
        <v>0</v>
      </c>
      <c r="M69" s="3573" t="n">
        <v>0</v>
      </c>
      <c r="N69" s="157" t="n"/>
      <c r="O69" s="27" t="n"/>
      <c r="P69" s="3573" t="n">
        <v>0</v>
      </c>
      <c r="Q69" s="3573" t="n">
        <v>0</v>
      </c>
      <c r="R69" s="3562" t="n">
        <v>0</v>
      </c>
      <c r="S69" s="3573" t="n">
        <v>0</v>
      </c>
      <c r="T69" s="157" t="n"/>
      <c r="U69" s="1040" t="n"/>
      <c r="V69" s="3573" t="n">
        <v>0</v>
      </c>
      <c r="W69" s="3573" t="n">
        <v>0</v>
      </c>
      <c r="X69" s="3573" t="n">
        <v>0</v>
      </c>
      <c r="Y69" s="3518" t="n">
        <v>0</v>
      </c>
      <c r="Z69" s="3518" t="n">
        <v>0</v>
      </c>
      <c r="AA69" s="3573" t="n">
        <v>0</v>
      </c>
      <c r="AB69" s="157" t="n"/>
      <c r="AC69" s="1040" t="n"/>
      <c r="AD69" s="3573" t="n">
        <v>0</v>
      </c>
      <c r="AE69" s="3573" t="n">
        <v>0</v>
      </c>
      <c r="AF69" s="3573" t="n">
        <v>0</v>
      </c>
      <c r="AG69" s="3518" t="n">
        <v>0</v>
      </c>
      <c r="AH69" s="3518" t="n">
        <v>0</v>
      </c>
      <c r="AI69" s="3573" t="n">
        <v>0</v>
      </c>
      <c r="AJ69" s="157" t="n"/>
      <c r="AK69" s="1040" t="n"/>
      <c r="AL69" s="3573" t="n">
        <v>0</v>
      </c>
      <c r="AM69" s="3573" t="n">
        <v>0</v>
      </c>
      <c r="AN69" s="3573" t="n">
        <v>0</v>
      </c>
      <c r="AO69" s="3573" t="n">
        <v>0</v>
      </c>
      <c r="AP69" s="3518" t="n">
        <v>0</v>
      </c>
      <c r="AQ69" s="3518" t="n">
        <v>0</v>
      </c>
      <c r="AR69" s="3573" t="n">
        <v>0</v>
      </c>
      <c r="AS69" s="157" t="n"/>
      <c r="AT69" s="3287" t="n"/>
      <c r="AU69" s="3573" t="n"/>
      <c r="AV69" s="3573" t="n"/>
      <c r="AW69" s="3573" t="n"/>
      <c r="AX69" s="3518" t="n"/>
      <c r="AY69" s="3518" t="n"/>
      <c r="AZ69" s="3573" t="n"/>
      <c r="BA69" s="157" t="n"/>
      <c r="BB69" s="1040" t="n"/>
      <c r="BC69" s="3573" t="n"/>
      <c r="BD69" s="3573" t="n"/>
      <c r="BE69" s="3573" t="n"/>
      <c r="BF69" s="3518" t="n"/>
      <c r="BG69" s="3518" t="n"/>
      <c r="BH69" s="3573" t="n"/>
      <c r="BI69" s="157" t="n"/>
      <c r="BJ69" s="1040" t="n"/>
      <c r="BK69" s="3573" t="n"/>
      <c r="BL69" s="3573" t="n"/>
      <c r="BM69" s="3573" t="n"/>
      <c r="BN69" s="3573" t="n"/>
      <c r="BO69" s="3518" t="n"/>
      <c r="BP69" s="3518" t="n"/>
      <c r="BQ69" s="3573" t="n"/>
      <c r="BR69" s="157" t="n"/>
      <c r="BS69" s="1040" t="n"/>
      <c r="BT69" s="3573" t="n"/>
      <c r="BU69" s="3573" t="n"/>
      <c r="BV69" s="3573" t="n"/>
      <c r="BW69" s="3518" t="n"/>
      <c r="BX69" s="3518" t="n"/>
      <c r="BY69" s="3573" t="n"/>
      <c r="BZ69" s="157" t="n"/>
      <c r="CA69" s="1040" t="n"/>
      <c r="CB69" s="3573" t="n"/>
      <c r="CC69" s="3573" t="n"/>
      <c r="CD69" s="3573" t="n"/>
      <c r="CE69" s="3518" t="n"/>
      <c r="CF69" s="3518" t="n"/>
      <c r="CG69" s="3573" t="n"/>
      <c r="CH69" s="157" t="n"/>
      <c r="CI69" s="1040" t="n"/>
      <c r="CJ69" s="3573" t="n"/>
      <c r="CK69" s="3573" t="n"/>
      <c r="CL69" s="3573" t="n"/>
      <c r="CM69" s="3518" t="n"/>
      <c r="CN69" s="3518" t="n"/>
      <c r="CO69" s="3573" t="n"/>
      <c r="CP69" s="157" t="n"/>
      <c r="CQ69" s="27" t="n"/>
      <c r="CR69" s="3289" t="n">
        <v>0</v>
      </c>
      <c r="CS69" s="2890" t="n">
        <v>0</v>
      </c>
      <c r="CT69" s="3573" t="n"/>
      <c r="CU69" s="3573" t="n">
        <v>0</v>
      </c>
      <c r="CV69" s="3573" t="n"/>
      <c r="CW69" s="3573" t="n">
        <v>0</v>
      </c>
      <c r="CX69" s="3573">
        <f>IFERROR(CR69/CW69-1, "-")</f>
        <v/>
      </c>
      <c r="CY69" s="3574" t="n"/>
      <c r="CZ69" s="3573" t="n">
        <v>0</v>
      </c>
      <c r="DA69" s="3573" t="n">
        <v>0</v>
      </c>
      <c r="DB69" s="3573" t="n"/>
      <c r="DC69" s="3573" t="n"/>
      <c r="DD69" s="3573" t="n">
        <v>0</v>
      </c>
      <c r="DE69" s="27" t="n"/>
      <c r="DF69" s="27" t="n"/>
      <c r="DG69" s="27" t="n"/>
      <c r="DH69" s="27" t="n"/>
      <c r="DI69" s="932" t="n"/>
      <c r="DJ69" s="3508">
        <f>SUM(D69,J69,P69,V69,AD69,AL69,AU69,BC69,BK69,BT69,CB69,CJ69)-CR69</f>
        <v/>
      </c>
      <c r="DK69" s="3508">
        <f>SUM(E69,K69,Q69,W69,AE69,AM69,AV69,BD69,BL69,BU69,CC69,CK69)-CS69</f>
        <v/>
      </c>
      <c r="DL69" s="3508">
        <f>SUM(G69,M69,S69,AA69,AI69,AR69,AZ69,BH69,BQ69,BY69,CG69,CO69)-CW69</f>
        <v/>
      </c>
      <c r="DM69" s="3508">
        <f>SUM(D69,J69,P69,V69,AD69,AL69,AU69,BC69,,BN69,BV69,CD69,CL69)-CT69</f>
        <v/>
      </c>
      <c r="DX69" s="2878">
        <f>(CS69-CZ69)*10^6</f>
        <v/>
      </c>
      <c r="DY69" s="2878">
        <f>(CT69-DC69)*10^6</f>
        <v/>
      </c>
      <c r="DZ69" s="2878">
        <f>(CW69-DD69)*10^6</f>
        <v/>
      </c>
    </row>
    <row customHeight="1" ht="7.5" r="70" s="3" thickBot="1">
      <c r="B70" s="130" t="n"/>
      <c r="C70" s="2486" t="inlineStr">
        <is>
          <t>TRAF64</t>
        </is>
      </c>
      <c r="D70" s="3573" t="n"/>
      <c r="E70" s="3573" t="n"/>
      <c r="F70" s="3562" t="n"/>
      <c r="G70" s="3573" t="n"/>
      <c r="H70" s="157" t="n"/>
      <c r="I70" s="11" t="n"/>
      <c r="J70" s="3573" t="n"/>
      <c r="K70" s="3573" t="n"/>
      <c r="L70" s="3562" t="n"/>
      <c r="M70" s="3573" t="n"/>
      <c r="N70" s="157" t="n"/>
      <c r="O70" s="27" t="n"/>
      <c r="P70" s="3573" t="n"/>
      <c r="Q70" s="3573" t="n"/>
      <c r="R70" s="3562" t="n"/>
      <c r="S70" s="3573" t="n"/>
      <c r="T70" s="157" t="n"/>
      <c r="U70" s="1040" t="n"/>
      <c r="V70" s="3573" t="n"/>
      <c r="W70" s="3573" t="n"/>
      <c r="X70" s="3573" t="n"/>
      <c r="Y70" s="3518" t="n"/>
      <c r="Z70" s="3518" t="n"/>
      <c r="AA70" s="3573" t="n"/>
      <c r="AB70" s="157" t="n"/>
      <c r="AC70" s="1040" t="n"/>
      <c r="AD70" s="3573" t="n"/>
      <c r="AE70" s="3573" t="n"/>
      <c r="AF70" s="3573" t="n"/>
      <c r="AG70" s="3518" t="n"/>
      <c r="AH70" s="3518" t="n"/>
      <c r="AI70" s="3573" t="n"/>
      <c r="AJ70" s="157" t="n"/>
      <c r="AK70" s="1040" t="n"/>
      <c r="AL70" s="3573" t="n"/>
      <c r="AM70" s="3573" t="n"/>
      <c r="AN70" s="3573" t="n"/>
      <c r="AO70" s="3573" t="n"/>
      <c r="AP70" s="3518" t="n"/>
      <c r="AQ70" s="3518" t="n"/>
      <c r="AR70" s="3573" t="n"/>
      <c r="AS70" s="157" t="n"/>
      <c r="AT70" s="3287" t="n"/>
      <c r="AU70" s="3573" t="n"/>
      <c r="AV70" s="3573" t="n"/>
      <c r="AW70" s="3573" t="n"/>
      <c r="AX70" s="3518" t="n"/>
      <c r="AY70" s="3518" t="n"/>
      <c r="AZ70" s="3573" t="n"/>
      <c r="BA70" s="157" t="n"/>
      <c r="BB70" s="1040" t="n"/>
      <c r="BC70" s="3573" t="n"/>
      <c r="BD70" s="3573" t="n"/>
      <c r="BE70" s="3573" t="n"/>
      <c r="BF70" s="3518" t="n"/>
      <c r="BG70" s="3518" t="n"/>
      <c r="BH70" s="3573" t="n"/>
      <c r="BI70" s="157" t="n"/>
      <c r="BJ70" s="1040" t="n"/>
      <c r="BK70" s="3573" t="n"/>
      <c r="BL70" s="3573" t="n"/>
      <c r="BM70" s="3573" t="n"/>
      <c r="BN70" s="3573" t="n"/>
      <c r="BO70" s="3518" t="n"/>
      <c r="BP70" s="3518" t="n"/>
      <c r="BQ70" s="3573" t="n"/>
      <c r="BR70" s="157" t="n"/>
      <c r="BS70" s="1040" t="n"/>
      <c r="BT70" s="3573" t="n"/>
      <c r="BU70" s="3573" t="n"/>
      <c r="BV70" s="3573" t="n"/>
      <c r="BW70" s="3518" t="n"/>
      <c r="BX70" s="3518" t="n"/>
      <c r="BY70" s="3573" t="n"/>
      <c r="BZ70" s="157" t="n"/>
      <c r="CA70" s="1040" t="n"/>
      <c r="CB70" s="3573" t="n"/>
      <c r="CC70" s="3573" t="n"/>
      <c r="CD70" s="3573" t="n"/>
      <c r="CE70" s="3518" t="n"/>
      <c r="CF70" s="3518" t="n"/>
      <c r="CG70" s="3573" t="n"/>
      <c r="CH70" s="157" t="n"/>
      <c r="CI70" s="1040" t="n"/>
      <c r="CJ70" s="3573" t="n"/>
      <c r="CK70" s="3573" t="n"/>
      <c r="CL70" s="3573" t="n"/>
      <c r="CM70" s="3518" t="n"/>
      <c r="CN70" s="3518" t="n"/>
      <c r="CO70" s="3573" t="n"/>
      <c r="CP70" s="157" t="n"/>
      <c r="CQ70" s="27" t="n"/>
      <c r="CR70" s="3289" t="n"/>
      <c r="CS70" s="2890" t="n"/>
      <c r="CT70" s="3573" t="n"/>
      <c r="CU70" s="3573">
        <f>CR70-CS70</f>
        <v/>
      </c>
      <c r="CV70" s="3573">
        <f>CR70-CT70</f>
        <v/>
      </c>
      <c r="CW70" s="3573" t="n"/>
      <c r="CX70" s="3573">
        <f>IFERROR(CR70/CW70-1, "-")</f>
        <v/>
      </c>
      <c r="CY70" s="3575" t="n"/>
      <c r="CZ70" s="3573" t="n"/>
      <c r="DA70" s="3573" t="n"/>
      <c r="DB70" s="3573" t="n"/>
      <c r="DC70" s="3573" t="n"/>
      <c r="DD70" s="3573" t="n"/>
      <c r="DE70" s="27" t="n"/>
      <c r="DF70" s="27" t="n"/>
      <c r="DG70" s="27" t="n"/>
      <c r="DH70" s="27" t="n"/>
      <c r="DI70" s="932" t="n"/>
      <c r="DJ70" s="3508">
        <f>SUM(D70,J70,P70,V70,AD70,AL70,AU70,BC70,BK70,BT70,CB70,CJ70)-CR70</f>
        <v/>
      </c>
      <c r="DK70" s="3508">
        <f>SUM(E70,K70,Q70,W70,AE70,AM70,AV70,BD70,BL70,BU70,CC70,CK70)-CS70</f>
        <v/>
      </c>
      <c r="DL70" s="3508">
        <f>SUM(G70,M70,S70,AA70,AI70,AR70,AZ70,BH70,BQ70,BY70,CG70,CO70)-CW70</f>
        <v/>
      </c>
      <c r="DM70" s="3508">
        <f>SUM(D70,J70,P70,V70,AD70,AL70,AU70,BC70,,BN70,BV70,CD70,CL70)-CT70</f>
        <v/>
      </c>
      <c r="DX70" s="2878">
        <f>(CS70-CZ70)*10^6</f>
        <v/>
      </c>
      <c r="DY70" s="2878">
        <f>(CT70-DC70)*10^6</f>
        <v/>
      </c>
      <c r="DZ70" s="2878">
        <f>(CW70-DD70)*10^6</f>
        <v/>
      </c>
    </row>
    <row customFormat="1" customHeight="1" hidden="1" ht="12.75" r="71" s="376">
      <c r="B71" s="395" t="inlineStr">
        <is>
          <t>Consumer Postpaid</t>
        </is>
      </c>
      <c r="C71" s="2486" t="inlineStr">
        <is>
          <t>TRAF65</t>
        </is>
      </c>
      <c r="D71" s="3539" t="n"/>
      <c r="E71" s="3539" t="n"/>
      <c r="F71" s="3541" t="n"/>
      <c r="G71" s="3539" t="n"/>
      <c r="H71" s="392" t="n"/>
      <c r="I71" s="372" t="n"/>
      <c r="J71" s="3539" t="n"/>
      <c r="K71" s="3539" t="n"/>
      <c r="L71" s="3541" t="n"/>
      <c r="M71" s="3539" t="n"/>
      <c r="N71" s="392" t="n"/>
      <c r="O71" s="393" t="n"/>
      <c r="P71" s="3539" t="n"/>
      <c r="Q71" s="3539" t="n"/>
      <c r="R71" s="3541" t="n"/>
      <c r="S71" s="3539" t="n"/>
      <c r="T71" s="392" t="n"/>
      <c r="U71" s="1076" t="n"/>
      <c r="V71" s="3539" t="n"/>
      <c r="W71" s="3539" t="n"/>
      <c r="X71" s="3539" t="n"/>
      <c r="Y71" s="3541" t="n"/>
      <c r="Z71" s="3541" t="n"/>
      <c r="AA71" s="3539" t="n"/>
      <c r="AB71" s="392" t="n"/>
      <c r="AC71" s="1076" t="n"/>
      <c r="AD71" s="3539" t="n"/>
      <c r="AE71" s="3539" t="n"/>
      <c r="AF71" s="3539" t="n"/>
      <c r="AG71" s="3541" t="n"/>
      <c r="AH71" s="3541" t="n"/>
      <c r="AI71" s="3539" t="n"/>
      <c r="AJ71" s="392" t="n"/>
      <c r="AK71" s="1076" t="n"/>
      <c r="AL71" s="3539" t="n"/>
      <c r="AM71" s="3539" t="n"/>
      <c r="AN71" s="3539" t="n"/>
      <c r="AO71" s="3539" t="n"/>
      <c r="AP71" s="3541" t="n"/>
      <c r="AQ71" s="3541" t="n"/>
      <c r="AR71" s="3539" t="n"/>
      <c r="AS71" s="392" t="n"/>
      <c r="AT71" s="3542" t="n"/>
      <c r="AU71" s="3539" t="n"/>
      <c r="AV71" s="3539" t="n"/>
      <c r="AW71" s="3539" t="n"/>
      <c r="AX71" s="3541" t="n"/>
      <c r="AY71" s="3541" t="n"/>
      <c r="AZ71" s="3539" t="n"/>
      <c r="BA71" s="392" t="n"/>
      <c r="BB71" s="1076" t="n"/>
      <c r="BC71" s="3539" t="n"/>
      <c r="BD71" s="3539" t="n"/>
      <c r="BE71" s="3539" t="n"/>
      <c r="BF71" s="3541" t="n"/>
      <c r="BG71" s="3541" t="n"/>
      <c r="BH71" s="3539" t="n"/>
      <c r="BI71" s="392" t="n"/>
      <c r="BJ71" s="1076" t="n"/>
      <c r="BK71" s="3539" t="n"/>
      <c r="BL71" s="3539" t="n"/>
      <c r="BM71" s="3539" t="n"/>
      <c r="BN71" s="3539" t="n"/>
      <c r="BO71" s="3541" t="n"/>
      <c r="BP71" s="3541" t="n"/>
      <c r="BQ71" s="3539" t="n"/>
      <c r="BR71" s="392" t="n"/>
      <c r="BS71" s="1076" t="n"/>
      <c r="BT71" s="3539" t="n"/>
      <c r="BU71" s="3539" t="n"/>
      <c r="BV71" s="3539" t="n"/>
      <c r="BW71" s="3541" t="n"/>
      <c r="BX71" s="3541" t="n"/>
      <c r="BY71" s="3539" t="n"/>
      <c r="BZ71" s="392" t="n"/>
      <c r="CA71" s="1076" t="n"/>
      <c r="CB71" s="3539" t="n"/>
      <c r="CC71" s="3539" t="n"/>
      <c r="CD71" s="3539" t="n"/>
      <c r="CE71" s="3541" t="n"/>
      <c r="CF71" s="3541" t="n"/>
      <c r="CG71" s="3539" t="n"/>
      <c r="CH71" s="392" t="n"/>
      <c r="CI71" s="1076" t="n"/>
      <c r="CJ71" s="3539" t="n"/>
      <c r="CK71" s="3539" t="n"/>
      <c r="CL71" s="3539" t="n"/>
      <c r="CM71" s="3541" t="n"/>
      <c r="CN71" s="3541" t="n"/>
      <c r="CO71" s="3539" t="n"/>
      <c r="CP71" s="392" t="n"/>
      <c r="CQ71" s="393" t="n"/>
      <c r="CR71" s="3576">
        <f>+SUMIF($J$5:$CQ$5,CR$5,$J71:$CQ71)</f>
        <v/>
      </c>
      <c r="CS71" s="3577">
        <f>+SUMIF($D$5:$CQ$5,CS$5,$D71:$CQ71)</f>
        <v/>
      </c>
      <c r="CT71" s="3539">
        <f>SUM(CT72:CT76)</f>
        <v/>
      </c>
      <c r="CU71" s="3539">
        <f>CR71-CS71</f>
        <v/>
      </c>
      <c r="CV71" s="3539">
        <f>CR71-CT71</f>
        <v/>
      </c>
      <c r="CW71" s="3539" t="n"/>
      <c r="CX71" s="3539">
        <f>IFERROR(CR71/CW71-1, "-")</f>
        <v/>
      </c>
      <c r="CY71" s="3578" t="n"/>
      <c r="CZ71" s="3539" t="n"/>
      <c r="DA71" s="3539" t="n"/>
      <c r="DB71" s="3539" t="n"/>
      <c r="DC71" s="3539" t="n"/>
      <c r="DD71" s="3539" t="n"/>
      <c r="DE71" s="393">
        <f>+CZ71/DD71-1</f>
        <v/>
      </c>
      <c r="DF71" s="393">
        <f>+DA71/DD71-1</f>
        <v/>
      </c>
      <c r="DG71" s="393">
        <f>+DB71/DD71-1</f>
        <v/>
      </c>
      <c r="DH71" s="393">
        <f>+DC71/DD71-1</f>
        <v/>
      </c>
      <c r="DI71" s="936" t="n"/>
      <c r="DJ71" s="3508">
        <f>SUM(D71,J71,P71,V71,AD71,AL71,AU71,BC71,BK71,BT71,CB71,CJ71)-CR71</f>
        <v/>
      </c>
      <c r="DK71" s="3508">
        <f>SUM(E71,K71,Q71,W71,AE71,AM71,AV71,BD71,BL71,BU71,CC71,CK71)-CS71</f>
        <v/>
      </c>
      <c r="DL71" s="3508">
        <f>SUM(G71,M71,S71,AA71,AI71,AR71,AZ71,BH71,BQ71,BY71,CG71,CO71)-CW71</f>
        <v/>
      </c>
      <c r="DM71" s="3508">
        <f>SUM(D71,J71,P71,V71,AD71,AL71,AU71,BC71,,BN71,BV71,CD71,CL71)-CT71</f>
        <v/>
      </c>
      <c r="DX71" s="2878">
        <f>(CS71-CZ71)*10^6</f>
        <v/>
      </c>
      <c r="DY71" s="2878">
        <f>(CT71-DC71)*10^6</f>
        <v/>
      </c>
      <c r="DZ71" s="2878">
        <f>(CW71-DD71)*10^6</f>
        <v/>
      </c>
    </row>
    <row customFormat="1" customHeight="1" hidden="1" ht="13" r="72" s="410">
      <c r="B72" s="396" t="inlineStr">
        <is>
          <t xml:space="preserve">    du fixe </t>
        </is>
      </c>
      <c r="C72" s="2486" t="inlineStr">
        <is>
          <t>TRAF66</t>
        </is>
      </c>
      <c r="D72" s="3579" t="n"/>
      <c r="E72" s="3294" t="n"/>
      <c r="F72" s="3535" t="n"/>
      <c r="G72" s="3294" t="n"/>
      <c r="H72" s="399" t="n"/>
      <c r="I72" s="411" t="n"/>
      <c r="J72" s="3579" t="n"/>
      <c r="K72" s="3294" t="n"/>
      <c r="L72" s="3535" t="n"/>
      <c r="M72" s="3294" t="n"/>
      <c r="N72" s="399" t="n"/>
      <c r="O72" s="400" t="n"/>
      <c r="P72" s="3579" t="n"/>
      <c r="Q72" s="3294" t="n"/>
      <c r="R72" s="3535" t="n"/>
      <c r="S72" s="3294" t="n"/>
      <c r="T72" s="399" t="n"/>
      <c r="U72" s="1042" t="n"/>
      <c r="V72" s="3579" t="n"/>
      <c r="W72" s="3294" t="n"/>
      <c r="X72" s="3294" t="n"/>
      <c r="Y72" s="3536" t="n"/>
      <c r="Z72" s="3536" t="n"/>
      <c r="AA72" s="3294" t="n"/>
      <c r="AB72" s="399" t="n"/>
      <c r="AC72" s="1042" t="n"/>
      <c r="AD72" s="3579" t="n"/>
      <c r="AE72" s="3294" t="n"/>
      <c r="AF72" s="3294" t="n"/>
      <c r="AG72" s="3536" t="n"/>
      <c r="AH72" s="3536" t="n"/>
      <c r="AI72" s="3294" t="n"/>
      <c r="AJ72" s="399" t="n"/>
      <c r="AK72" s="1042" t="n"/>
      <c r="AL72" s="3579" t="n"/>
      <c r="AM72" s="3294" t="n"/>
      <c r="AN72" s="3294" t="n"/>
      <c r="AO72" s="3294" t="n"/>
      <c r="AP72" s="3536" t="n"/>
      <c r="AQ72" s="3536" t="n"/>
      <c r="AR72" s="3294" t="n"/>
      <c r="AS72" s="399" t="n"/>
      <c r="AT72" s="3537" t="n"/>
      <c r="AU72" s="3579" t="n"/>
      <c r="AV72" s="3294" t="n"/>
      <c r="AW72" s="3294" t="n"/>
      <c r="AX72" s="3536" t="n"/>
      <c r="AY72" s="3536" t="n"/>
      <c r="AZ72" s="3294" t="n"/>
      <c r="BA72" s="399" t="n"/>
      <c r="BB72" s="1042" t="n"/>
      <c r="BC72" s="3579" t="n"/>
      <c r="BD72" s="3294" t="n"/>
      <c r="BE72" s="3294" t="n"/>
      <c r="BF72" s="3536" t="n"/>
      <c r="BG72" s="3536" t="n"/>
      <c r="BH72" s="3294" t="n"/>
      <c r="BI72" s="399" t="n"/>
      <c r="BJ72" s="1042" t="n"/>
      <c r="BK72" s="3579" t="n"/>
      <c r="BL72" s="3294" t="n"/>
      <c r="BM72" s="3294" t="n"/>
      <c r="BN72" s="3294" t="n"/>
      <c r="BO72" s="3536" t="n"/>
      <c r="BP72" s="3536" t="n"/>
      <c r="BQ72" s="3294" t="n"/>
      <c r="BR72" s="399" t="n"/>
      <c r="BS72" s="1042" t="n"/>
      <c r="BT72" s="3579" t="n"/>
      <c r="BU72" s="3294" t="n"/>
      <c r="BV72" s="3294" t="n"/>
      <c r="BW72" s="3536" t="n"/>
      <c r="BX72" s="3536" t="n"/>
      <c r="BY72" s="3294" t="n"/>
      <c r="BZ72" s="399" t="n"/>
      <c r="CA72" s="1042" t="n"/>
      <c r="CB72" s="3579" t="n"/>
      <c r="CC72" s="3294" t="n"/>
      <c r="CD72" s="3294" t="n"/>
      <c r="CE72" s="3536" t="n"/>
      <c r="CF72" s="3536" t="n"/>
      <c r="CG72" s="3294" t="n"/>
      <c r="CH72" s="399" t="n"/>
      <c r="CI72" s="1042" t="n"/>
      <c r="CJ72" s="3579" t="n"/>
      <c r="CK72" s="3294" t="n"/>
      <c r="CL72" s="3294" t="n"/>
      <c r="CM72" s="3536" t="n"/>
      <c r="CN72" s="3536" t="n"/>
      <c r="CO72" s="3294" t="n"/>
      <c r="CP72" s="399" t="n"/>
      <c r="CQ72" s="400" t="n"/>
      <c r="CR72" s="3580">
        <f>+SUMIF($J$5:$CQ$5,CR$5,$J72:$CQ72)</f>
        <v/>
      </c>
      <c r="CS72" s="3294">
        <f>+SUMIF($D$5:$CQ$5,CS$5,$D72:$CQ72)</f>
        <v/>
      </c>
      <c r="CT72" s="3294" t="n">
        <v>0.0009162139750762395</v>
      </c>
      <c r="CU72" s="3294">
        <f>CR72-CS72</f>
        <v/>
      </c>
      <c r="CV72" s="3294">
        <f>CR72-CT72</f>
        <v/>
      </c>
      <c r="CW72" s="3294" t="n"/>
      <c r="CX72" s="3294">
        <f>IFERROR(CR72/CW72-1, "-")</f>
        <v/>
      </c>
      <c r="CY72" s="3294" t="n"/>
      <c r="CZ72" s="3294" t="n"/>
      <c r="DA72" s="3294" t="n"/>
      <c r="DB72" s="3294" t="n"/>
      <c r="DC72" s="3294" t="n"/>
      <c r="DD72" s="3294" t="n"/>
      <c r="DE72" s="400">
        <f>+CZ72/DD72-1</f>
        <v/>
      </c>
      <c r="DF72" s="400">
        <f>+DA72/DD72-1</f>
        <v/>
      </c>
      <c r="DG72" s="400">
        <f>+DB72/DD72-1</f>
        <v/>
      </c>
      <c r="DH72" s="400">
        <f>+DC72/DD72-1</f>
        <v/>
      </c>
      <c r="DI72" s="636" t="n"/>
      <c r="DJ72" s="3508">
        <f>SUM(D72,J72,P72,V72,AD72,AL72,AU72,BC72,BK72,BT72,CB72,CJ72)-CR72</f>
        <v/>
      </c>
      <c r="DK72" s="3508">
        <f>SUM(E72,K72,Q72,W72,AE72,AM72,AV72,BD72,BL72,BU72,CC72,CK72)-CS72</f>
        <v/>
      </c>
      <c r="DL72" s="3508">
        <f>SUM(G72,M72,S72,AA72,AI72,AR72,AZ72,BH72,BQ72,BY72,CG72,CO72)-CW72</f>
        <v/>
      </c>
      <c r="DM72" s="3508">
        <f>SUM(D72,J72,P72,V72,AD72,AL72,AU72,BC72,,BN72,BV72,CD72,CL72)-CT72</f>
        <v/>
      </c>
      <c r="DX72" s="2878">
        <f>(CS72-CZ72)*10^6</f>
        <v/>
      </c>
      <c r="DY72" s="2878">
        <f>(CT72-DC72)*10^6</f>
        <v/>
      </c>
      <c r="DZ72" s="2878">
        <f>(CW72-DD72)*10^6</f>
        <v/>
      </c>
    </row>
    <row customFormat="1" customHeight="1" hidden="1" ht="13" r="73" s="410">
      <c r="B73" s="396" t="inlineStr">
        <is>
          <t xml:space="preserve">    de l'international </t>
        </is>
      </c>
      <c r="C73" s="2486" t="inlineStr">
        <is>
          <t>TRAF67</t>
        </is>
      </c>
      <c r="D73" s="3579" t="n"/>
      <c r="E73" s="3294" t="n"/>
      <c r="F73" s="3535" t="n"/>
      <c r="G73" s="3294" t="n"/>
      <c r="H73" s="399" t="n"/>
      <c r="I73" s="411" t="n"/>
      <c r="J73" s="3579" t="n"/>
      <c r="K73" s="3294" t="n"/>
      <c r="L73" s="3535" t="n"/>
      <c r="M73" s="3294" t="n"/>
      <c r="N73" s="399" t="n"/>
      <c r="O73" s="400" t="n"/>
      <c r="P73" s="3579" t="n"/>
      <c r="Q73" s="3294" t="n"/>
      <c r="R73" s="3535" t="n"/>
      <c r="S73" s="3294" t="n"/>
      <c r="T73" s="399" t="n"/>
      <c r="U73" s="1042" t="n"/>
      <c r="V73" s="3579" t="n"/>
      <c r="W73" s="3294" t="n"/>
      <c r="X73" s="3294" t="n"/>
      <c r="Y73" s="3536" t="n"/>
      <c r="Z73" s="3536" t="n"/>
      <c r="AA73" s="3294" t="n"/>
      <c r="AB73" s="399" t="n"/>
      <c r="AC73" s="1042" t="n"/>
      <c r="AD73" s="3579" t="n"/>
      <c r="AE73" s="3294" t="n"/>
      <c r="AF73" s="3294" t="n"/>
      <c r="AG73" s="3536" t="n"/>
      <c r="AH73" s="3536" t="n"/>
      <c r="AI73" s="3294" t="n"/>
      <c r="AJ73" s="399" t="n"/>
      <c r="AK73" s="1042" t="n"/>
      <c r="AL73" s="3579" t="n"/>
      <c r="AM73" s="3294" t="n"/>
      <c r="AN73" s="3294" t="n"/>
      <c r="AO73" s="3294" t="n"/>
      <c r="AP73" s="3536" t="n"/>
      <c r="AQ73" s="3536" t="n"/>
      <c r="AR73" s="3294" t="n"/>
      <c r="AS73" s="399" t="n"/>
      <c r="AT73" s="3537" t="n"/>
      <c r="AU73" s="3579" t="n"/>
      <c r="AV73" s="3294" t="n"/>
      <c r="AW73" s="3294" t="n"/>
      <c r="AX73" s="3536" t="n"/>
      <c r="AY73" s="3536" t="n"/>
      <c r="AZ73" s="3294" t="n"/>
      <c r="BA73" s="399" t="n"/>
      <c r="BB73" s="1042" t="n"/>
      <c r="BC73" s="3579" t="n"/>
      <c r="BD73" s="3294" t="n"/>
      <c r="BE73" s="3294" t="n"/>
      <c r="BF73" s="3536" t="n"/>
      <c r="BG73" s="3536" t="n"/>
      <c r="BH73" s="3294" t="n"/>
      <c r="BI73" s="399" t="n"/>
      <c r="BJ73" s="1042" t="n"/>
      <c r="BK73" s="3579" t="n"/>
      <c r="BL73" s="3294" t="n"/>
      <c r="BM73" s="3294" t="n"/>
      <c r="BN73" s="3294" t="n"/>
      <c r="BO73" s="3536" t="n"/>
      <c r="BP73" s="3536" t="n"/>
      <c r="BQ73" s="3294" t="n"/>
      <c r="BR73" s="399" t="n"/>
      <c r="BS73" s="1042" t="n"/>
      <c r="BT73" s="3579" t="n"/>
      <c r="BU73" s="3294" t="n"/>
      <c r="BV73" s="3294" t="n"/>
      <c r="BW73" s="3536" t="n"/>
      <c r="BX73" s="3536" t="n"/>
      <c r="BY73" s="3294" t="n"/>
      <c r="BZ73" s="399" t="n"/>
      <c r="CA73" s="1042" t="n"/>
      <c r="CB73" s="3579" t="n"/>
      <c r="CC73" s="3294" t="n"/>
      <c r="CD73" s="3294" t="n"/>
      <c r="CE73" s="3536" t="n"/>
      <c r="CF73" s="3536" t="n"/>
      <c r="CG73" s="3294" t="n"/>
      <c r="CH73" s="399" t="n"/>
      <c r="CI73" s="1042" t="n"/>
      <c r="CJ73" s="3579" t="n"/>
      <c r="CK73" s="3294" t="n"/>
      <c r="CL73" s="3294" t="n"/>
      <c r="CM73" s="3536" t="n"/>
      <c r="CN73" s="3536" t="n"/>
      <c r="CO73" s="3294" t="n"/>
      <c r="CP73" s="399" t="n"/>
      <c r="CQ73" s="400" t="n"/>
      <c r="CR73" s="3580">
        <f>+SUMIF($J$5:$CQ$5,CR$5,$J73:$CQ73)</f>
        <v/>
      </c>
      <c r="CS73" s="3294">
        <f>+SUMIF($D$5:$CQ$5,CS$5,$D73:$CQ73)</f>
        <v/>
      </c>
      <c r="CT73" s="3294" t="n">
        <v>0.04954450126724119</v>
      </c>
      <c r="CU73" s="3294">
        <f>CR73-CS73</f>
        <v/>
      </c>
      <c r="CV73" s="3294">
        <f>CR73-CT73</f>
        <v/>
      </c>
      <c r="CW73" s="3294" t="n"/>
      <c r="CX73" s="3294">
        <f>IFERROR(CR73/CW73-1, "-")</f>
        <v/>
      </c>
      <c r="CY73" s="3294" t="n"/>
      <c r="CZ73" s="3294" t="n"/>
      <c r="DA73" s="3294" t="n"/>
      <c r="DB73" s="3294" t="n"/>
      <c r="DC73" s="3294" t="n"/>
      <c r="DD73" s="3294" t="n"/>
      <c r="DE73" s="400">
        <f>+CZ73/DD73-1</f>
        <v/>
      </c>
      <c r="DF73" s="400">
        <f>+DA73/DD73-1</f>
        <v/>
      </c>
      <c r="DG73" s="400">
        <f>+DB73/DD73-1</f>
        <v/>
      </c>
      <c r="DH73" s="400">
        <f>+DC73/DD73-1</f>
        <v/>
      </c>
      <c r="DI73" s="636" t="n"/>
      <c r="DJ73" s="3508">
        <f>SUM(D73,J73,P73,V73,AD73,AL73,AU73,BC73,BK73,BT73,CB73,CJ73)-CR73</f>
        <v/>
      </c>
      <c r="DK73" s="3508">
        <f>SUM(E73,K73,Q73,W73,AE73,AM73,AV73,BD73,BL73,BU73,CC73,CK73)-CS73</f>
        <v/>
      </c>
      <c r="DL73" s="3508">
        <f>SUM(G73,M73,S73,AA73,AI73,AR73,AZ73,BH73,BQ73,BY73,CG73,CO73)-CW73</f>
        <v/>
      </c>
      <c r="DM73" s="3508">
        <f>SUM(D73,J73,P73,V73,AD73,AL73,AU73,BC73,,BN73,BV73,CD73,CL73)-CT73</f>
        <v/>
      </c>
      <c r="DX73" s="2878">
        <f>(CS73-CZ73)*10^6</f>
        <v/>
      </c>
      <c r="DY73" s="2878">
        <f>(CT73-DC73)*10^6</f>
        <v/>
      </c>
      <c r="DZ73" s="2878">
        <f>(CW73-DD73)*10^6</f>
        <v/>
      </c>
    </row>
    <row customFormat="1" customHeight="1" hidden="1" ht="13" r="74" s="410">
      <c r="B74" s="396" t="inlineStr">
        <is>
          <t xml:space="preserve">    de MTN</t>
        </is>
      </c>
      <c r="C74" s="2486" t="inlineStr">
        <is>
          <t>TRAF68</t>
        </is>
      </c>
      <c r="D74" s="3579" t="n"/>
      <c r="E74" s="3536" t="n"/>
      <c r="F74" s="3535" t="n"/>
      <c r="G74" s="3536" t="n"/>
      <c r="H74" s="399" t="n"/>
      <c r="I74" s="411" t="n"/>
      <c r="J74" s="3579" t="n"/>
      <c r="K74" s="3536" t="n"/>
      <c r="L74" s="3535" t="n"/>
      <c r="M74" s="3536" t="n"/>
      <c r="N74" s="399" t="n"/>
      <c r="O74" s="400" t="n"/>
      <c r="P74" s="3579" t="n"/>
      <c r="Q74" s="3536" t="n"/>
      <c r="R74" s="3535" t="n"/>
      <c r="S74" s="3536" t="n"/>
      <c r="T74" s="399" t="n"/>
      <c r="U74" s="1042" t="n"/>
      <c r="V74" s="3579" t="n"/>
      <c r="W74" s="3536" t="n"/>
      <c r="X74" s="3536" t="n"/>
      <c r="Y74" s="3536" t="n"/>
      <c r="Z74" s="3536" t="n"/>
      <c r="AA74" s="3536" t="n"/>
      <c r="AB74" s="399" t="n"/>
      <c r="AC74" s="1042" t="n"/>
      <c r="AD74" s="3579" t="n"/>
      <c r="AE74" s="3536" t="n"/>
      <c r="AF74" s="3536" t="n"/>
      <c r="AG74" s="3536" t="n"/>
      <c r="AH74" s="3536" t="n"/>
      <c r="AI74" s="3536" t="n"/>
      <c r="AJ74" s="399" t="n"/>
      <c r="AK74" s="1042" t="n"/>
      <c r="AL74" s="3579" t="n"/>
      <c r="AM74" s="3536" t="n"/>
      <c r="AN74" s="3536" t="n"/>
      <c r="AO74" s="3536" t="n"/>
      <c r="AP74" s="3536" t="n"/>
      <c r="AQ74" s="3536" t="n"/>
      <c r="AR74" s="3536" t="n"/>
      <c r="AS74" s="399" t="n"/>
      <c r="AT74" s="3537" t="n"/>
      <c r="AU74" s="3579" t="n"/>
      <c r="AV74" s="3536" t="n"/>
      <c r="AW74" s="3536" t="n"/>
      <c r="AX74" s="3536" t="n"/>
      <c r="AY74" s="3536" t="n"/>
      <c r="AZ74" s="3536" t="n"/>
      <c r="BA74" s="399" t="n"/>
      <c r="BB74" s="1042" t="n"/>
      <c r="BC74" s="3579" t="n"/>
      <c r="BD74" s="3536" t="n"/>
      <c r="BE74" s="3536" t="n"/>
      <c r="BF74" s="3536" t="n"/>
      <c r="BG74" s="3536" t="n"/>
      <c r="BH74" s="3536" t="n"/>
      <c r="BI74" s="399" t="n"/>
      <c r="BJ74" s="1042" t="n"/>
      <c r="BK74" s="3579" t="n"/>
      <c r="BL74" s="3536" t="n"/>
      <c r="BM74" s="3536" t="n"/>
      <c r="BN74" s="3536" t="n"/>
      <c r="BO74" s="3536" t="n"/>
      <c r="BP74" s="3536" t="n"/>
      <c r="BQ74" s="3536" t="n"/>
      <c r="BR74" s="399" t="n"/>
      <c r="BS74" s="1042" t="n"/>
      <c r="BT74" s="3579" t="n"/>
      <c r="BU74" s="3536" t="n"/>
      <c r="BV74" s="3536" t="n"/>
      <c r="BW74" s="3536" t="n"/>
      <c r="BX74" s="3536" t="n"/>
      <c r="BY74" s="3536" t="n"/>
      <c r="BZ74" s="399" t="n"/>
      <c r="CA74" s="1042" t="n"/>
      <c r="CB74" s="3579" t="n"/>
      <c r="CC74" s="3536" t="n"/>
      <c r="CD74" s="3536" t="n"/>
      <c r="CE74" s="3536" t="n"/>
      <c r="CF74" s="3536" t="n"/>
      <c r="CG74" s="3536" t="n"/>
      <c r="CH74" s="399" t="n"/>
      <c r="CI74" s="1042" t="n"/>
      <c r="CJ74" s="3579" t="n"/>
      <c r="CK74" s="3536" t="n"/>
      <c r="CL74" s="3536" t="n"/>
      <c r="CM74" s="3536" t="n"/>
      <c r="CN74" s="3536" t="n"/>
      <c r="CO74" s="3536" t="n"/>
      <c r="CP74" s="399" t="n"/>
      <c r="CQ74" s="400" t="n"/>
      <c r="CR74" s="3580">
        <f>+SUMIF($J$5:$CQ$5,CR$5,$J74:$CQ74)</f>
        <v/>
      </c>
      <c r="CS74" s="3294">
        <f>+SUMIF($D$5:$CQ$5,CS$5,$D74:$CQ74)</f>
        <v/>
      </c>
      <c r="CT74" s="3536" t="n">
        <v>0.1714105908586285</v>
      </c>
      <c r="CU74" s="3536">
        <f>CR74-CS74</f>
        <v/>
      </c>
      <c r="CV74" s="3536">
        <f>CR74-CT74</f>
        <v/>
      </c>
      <c r="CW74" s="3536" t="n"/>
      <c r="CX74" s="3536">
        <f>IFERROR(CR74/CW74-1, "-")</f>
        <v/>
      </c>
      <c r="CY74" s="3536" t="n"/>
      <c r="CZ74" s="3536" t="n"/>
      <c r="DA74" s="3536" t="n"/>
      <c r="DB74" s="3536" t="n"/>
      <c r="DC74" s="3536" t="n"/>
      <c r="DD74" s="3536" t="n"/>
      <c r="DE74" s="400">
        <f>+CZ74/DD74-1</f>
        <v/>
      </c>
      <c r="DF74" s="400">
        <f>+DA74/DD74-1</f>
        <v/>
      </c>
      <c r="DG74" s="400">
        <f>+DB74/DD74-1</f>
        <v/>
      </c>
      <c r="DH74" s="400">
        <f>+DC74/DD74-1</f>
        <v/>
      </c>
      <c r="DI74" s="636" t="n"/>
      <c r="DJ74" s="3508">
        <f>SUM(D74,J74,P74,V74,AD74,AL74,AU74,BC74,BK74,BT74,CB74,CJ74)-CR74</f>
        <v/>
      </c>
      <c r="DK74" s="3508">
        <f>SUM(E74,K74,Q74,W74,AE74,AM74,AV74,BD74,BL74,BU74,CC74,CK74)-CS74</f>
        <v/>
      </c>
      <c r="DL74" s="3508">
        <f>SUM(G74,M74,S74,AA74,AI74,AR74,AZ74,BH74,BQ74,BY74,CG74,CO74)-CW74</f>
        <v/>
      </c>
      <c r="DM74" s="3508">
        <f>SUM(D74,J74,P74,V74,AD74,AL74,AU74,BC74,,BN74,BV74,CD74,CL74)-CT74</f>
        <v/>
      </c>
      <c r="DX74" s="2878">
        <f>(CS74-CZ74)*10^6</f>
        <v/>
      </c>
      <c r="DY74" s="2878">
        <f>(CT74-DC74)*10^6</f>
        <v/>
      </c>
      <c r="DZ74" s="2878">
        <f>(CW74-DD74)*10^6</f>
        <v/>
      </c>
    </row>
    <row customFormat="1" customHeight="1" hidden="1" ht="13" r="75" s="410">
      <c r="B75" s="396" t="inlineStr">
        <is>
          <t xml:space="preserve">    de SBIN</t>
        </is>
      </c>
      <c r="C75" s="2486" t="inlineStr">
        <is>
          <t>TRAF69</t>
        </is>
      </c>
      <c r="D75" s="3581" t="n"/>
      <c r="E75" s="3294" t="n"/>
      <c r="F75" s="3535" t="n"/>
      <c r="G75" s="3294" t="n"/>
      <c r="H75" s="399" t="n"/>
      <c r="I75" s="411" t="n"/>
      <c r="J75" s="3581" t="n"/>
      <c r="K75" s="3294" t="n"/>
      <c r="L75" s="3535" t="n"/>
      <c r="M75" s="3294" t="n"/>
      <c r="N75" s="399" t="n"/>
      <c r="O75" s="400" t="n"/>
      <c r="P75" s="3581" t="n"/>
      <c r="Q75" s="3294" t="n"/>
      <c r="R75" s="3535" t="n"/>
      <c r="S75" s="3294" t="n"/>
      <c r="T75" s="399" t="n"/>
      <c r="U75" s="1042" t="n"/>
      <c r="V75" s="3581" t="n"/>
      <c r="W75" s="3294" t="n"/>
      <c r="X75" s="3294" t="n"/>
      <c r="Y75" s="3536" t="n"/>
      <c r="Z75" s="3536" t="n"/>
      <c r="AA75" s="3294" t="n"/>
      <c r="AB75" s="399" t="n"/>
      <c r="AC75" s="1042" t="n"/>
      <c r="AD75" s="3581" t="n"/>
      <c r="AE75" s="3294" t="n"/>
      <c r="AF75" s="3294" t="n"/>
      <c r="AG75" s="3536" t="n"/>
      <c r="AH75" s="3536" t="n"/>
      <c r="AI75" s="3294" t="n"/>
      <c r="AJ75" s="399" t="n"/>
      <c r="AK75" s="1042" t="n"/>
      <c r="AL75" s="3581" t="n"/>
      <c r="AM75" s="3294" t="n"/>
      <c r="AN75" s="3294" t="n"/>
      <c r="AO75" s="3294" t="n"/>
      <c r="AP75" s="3536" t="n"/>
      <c r="AQ75" s="3536" t="n"/>
      <c r="AR75" s="3294" t="n"/>
      <c r="AS75" s="399" t="n"/>
      <c r="AT75" s="3537" t="n"/>
      <c r="AU75" s="3581" t="n"/>
      <c r="AV75" s="3294" t="n"/>
      <c r="AW75" s="3294" t="n"/>
      <c r="AX75" s="3536" t="n"/>
      <c r="AY75" s="3536" t="n"/>
      <c r="AZ75" s="3294" t="n"/>
      <c r="BA75" s="399" t="n"/>
      <c r="BB75" s="1042" t="n"/>
      <c r="BC75" s="3581" t="n"/>
      <c r="BD75" s="3294" t="n"/>
      <c r="BE75" s="3294" t="n"/>
      <c r="BF75" s="3536" t="n"/>
      <c r="BG75" s="3536" t="n"/>
      <c r="BH75" s="3294" t="n"/>
      <c r="BI75" s="399" t="n"/>
      <c r="BJ75" s="1042" t="n"/>
      <c r="BK75" s="3581" t="n"/>
      <c r="BL75" s="3294" t="n"/>
      <c r="BM75" s="3294" t="n"/>
      <c r="BN75" s="3294" t="n"/>
      <c r="BO75" s="3536" t="n"/>
      <c r="BP75" s="3536" t="n"/>
      <c r="BQ75" s="3294" t="n"/>
      <c r="BR75" s="399" t="n"/>
      <c r="BS75" s="1042" t="n"/>
      <c r="BT75" s="3581" t="n"/>
      <c r="BU75" s="3294" t="n"/>
      <c r="BV75" s="3294" t="n"/>
      <c r="BW75" s="3536" t="n"/>
      <c r="BX75" s="3536" t="n"/>
      <c r="BY75" s="3294" t="n"/>
      <c r="BZ75" s="399" t="n"/>
      <c r="CA75" s="1042" t="n"/>
      <c r="CB75" s="3581" t="n"/>
      <c r="CC75" s="3294" t="n"/>
      <c r="CD75" s="3294" t="n"/>
      <c r="CE75" s="3536" t="n"/>
      <c r="CF75" s="3536" t="n"/>
      <c r="CG75" s="3294" t="n"/>
      <c r="CH75" s="399" t="n"/>
      <c r="CI75" s="1042" t="n"/>
      <c r="CJ75" s="3581" t="n"/>
      <c r="CK75" s="3294" t="n"/>
      <c r="CL75" s="3294" t="n"/>
      <c r="CM75" s="3536" t="n"/>
      <c r="CN75" s="3536" t="n"/>
      <c r="CO75" s="3294" t="n"/>
      <c r="CP75" s="399" t="n"/>
      <c r="CQ75" s="400" t="n"/>
      <c r="CR75" s="3580">
        <f>+SUMIF($J$5:$CQ$5,CR$5,$J75:$CQ75)</f>
        <v/>
      </c>
      <c r="CS75" s="3294">
        <f>+SUMIF($D$5:$CQ$5,CS$5,$D75:$CQ75)</f>
        <v/>
      </c>
      <c r="CT75" s="3294" t="n">
        <v>0.5394375149183881</v>
      </c>
      <c r="CU75" s="3294">
        <f>CR75-CS75</f>
        <v/>
      </c>
      <c r="CV75" s="3294">
        <f>CR75-CT75</f>
        <v/>
      </c>
      <c r="CW75" s="3294" t="n"/>
      <c r="CX75" s="3294">
        <f>IFERROR(CR75/CW75-1, "-")</f>
        <v/>
      </c>
      <c r="CY75" s="3294" t="n"/>
      <c r="CZ75" s="3294" t="n"/>
      <c r="DA75" s="3294" t="n"/>
      <c r="DB75" s="3294" t="n"/>
      <c r="DC75" s="3294" t="n"/>
      <c r="DD75" s="3294" t="n"/>
      <c r="DE75" s="400" t="n"/>
      <c r="DF75" s="400" t="n"/>
      <c r="DG75" s="400" t="n"/>
      <c r="DH75" s="400" t="n"/>
      <c r="DI75" s="636" t="n"/>
      <c r="DJ75" s="3508">
        <f>SUM(D75,J75,P75,V75,AD75,AL75,AU75,BC75,BK75,BT75,CB75,CJ75)-CR75</f>
        <v/>
      </c>
      <c r="DK75" s="3508">
        <f>SUM(E75,K75,Q75,W75,AE75,AM75,AV75,BD75,BL75,BU75,CC75,CK75)-CS75</f>
        <v/>
      </c>
      <c r="DL75" s="3508">
        <f>SUM(G75,M75,S75,AA75,AI75,AR75,AZ75,BH75,BQ75,BY75,CG75,CO75)-CW75</f>
        <v/>
      </c>
      <c r="DM75" s="3508">
        <f>SUM(D75,J75,P75,V75,AD75,AL75,AU75,BC75,,BN75,BV75,CD75,CL75)-CT75</f>
        <v/>
      </c>
      <c r="DX75" s="2878">
        <f>(CS75-CZ75)*10^6</f>
        <v/>
      </c>
      <c r="DY75" s="2878">
        <f>(CT75-DC75)*10^6</f>
        <v/>
      </c>
      <c r="DZ75" s="2878">
        <f>(CW75-DD75)*10^6</f>
        <v/>
      </c>
    </row>
    <row customFormat="1" customHeight="1" hidden="1" ht="13" r="76" s="410">
      <c r="B76" s="396" t="inlineStr">
        <is>
          <t xml:space="preserve">    de BBCOM, LIBERCOM</t>
        </is>
      </c>
      <c r="C76" s="2486" t="inlineStr">
        <is>
          <t>TRAF70</t>
        </is>
      </c>
      <c r="D76" s="3582" t="n"/>
      <c r="E76" s="3294" t="n"/>
      <c r="F76" s="3535" t="n"/>
      <c r="G76" s="3294" t="n"/>
      <c r="H76" s="399" t="n"/>
      <c r="I76" s="411" t="n"/>
      <c r="J76" s="3582" t="n"/>
      <c r="K76" s="3294" t="n"/>
      <c r="L76" s="3535" t="n"/>
      <c r="M76" s="3294" t="n"/>
      <c r="N76" s="399" t="n"/>
      <c r="O76" s="400" t="n"/>
      <c r="P76" s="3582" t="n"/>
      <c r="Q76" s="3294" t="n"/>
      <c r="R76" s="3535" t="n"/>
      <c r="S76" s="3294" t="n"/>
      <c r="T76" s="399" t="n"/>
      <c r="U76" s="1042" t="n"/>
      <c r="V76" s="3582" t="n"/>
      <c r="W76" s="3294" t="n"/>
      <c r="X76" s="3294" t="n"/>
      <c r="Y76" s="3536" t="n"/>
      <c r="Z76" s="3536" t="n"/>
      <c r="AA76" s="3294" t="n"/>
      <c r="AB76" s="399" t="n"/>
      <c r="AC76" s="1042" t="n"/>
      <c r="AD76" s="3582" t="n"/>
      <c r="AE76" s="3294" t="n"/>
      <c r="AF76" s="3294" t="n"/>
      <c r="AG76" s="3536" t="n"/>
      <c r="AH76" s="3536" t="n"/>
      <c r="AI76" s="3294" t="n"/>
      <c r="AJ76" s="399" t="n"/>
      <c r="AK76" s="1042" t="n"/>
      <c r="AL76" s="3582" t="n"/>
      <c r="AM76" s="3294" t="n"/>
      <c r="AN76" s="3294" t="n"/>
      <c r="AO76" s="3294" t="n"/>
      <c r="AP76" s="3536" t="n"/>
      <c r="AQ76" s="3536" t="n"/>
      <c r="AR76" s="3294" t="n"/>
      <c r="AS76" s="399" t="n"/>
      <c r="AT76" s="3537" t="n"/>
      <c r="AU76" s="3582" t="n"/>
      <c r="AV76" s="3294" t="n"/>
      <c r="AW76" s="3294" t="n"/>
      <c r="AX76" s="3536" t="n"/>
      <c r="AY76" s="3536" t="n"/>
      <c r="AZ76" s="3294" t="n"/>
      <c r="BA76" s="399" t="n"/>
      <c r="BB76" s="1042" t="n"/>
      <c r="BC76" s="3582" t="n"/>
      <c r="BD76" s="3294" t="n"/>
      <c r="BE76" s="3294" t="n"/>
      <c r="BF76" s="3536" t="n"/>
      <c r="BG76" s="3536" t="n"/>
      <c r="BH76" s="3294" t="n"/>
      <c r="BI76" s="399" t="n"/>
      <c r="BJ76" s="1042" t="n"/>
      <c r="BK76" s="3582" t="n"/>
      <c r="BL76" s="3294" t="n"/>
      <c r="BM76" s="3294" t="n"/>
      <c r="BN76" s="3294" t="n"/>
      <c r="BO76" s="3536" t="n"/>
      <c r="BP76" s="3536" t="n"/>
      <c r="BQ76" s="3294" t="n"/>
      <c r="BR76" s="399" t="n"/>
      <c r="BS76" s="1042" t="n"/>
      <c r="BT76" s="3582" t="n"/>
      <c r="BU76" s="3294" t="n"/>
      <c r="BV76" s="3294" t="n"/>
      <c r="BW76" s="3536" t="n"/>
      <c r="BX76" s="3536" t="n"/>
      <c r="BY76" s="3294" t="n"/>
      <c r="BZ76" s="399" t="n"/>
      <c r="CA76" s="1042" t="n"/>
      <c r="CB76" s="3582" t="n"/>
      <c r="CC76" s="3294" t="n"/>
      <c r="CD76" s="3294" t="n"/>
      <c r="CE76" s="3536" t="n"/>
      <c r="CF76" s="3536" t="n"/>
      <c r="CG76" s="3294" t="n"/>
      <c r="CH76" s="399" t="n"/>
      <c r="CI76" s="1042" t="n"/>
      <c r="CJ76" s="3582" t="n"/>
      <c r="CK76" s="3294" t="n"/>
      <c r="CL76" s="3294" t="n"/>
      <c r="CM76" s="3536" t="n"/>
      <c r="CN76" s="3536" t="n"/>
      <c r="CO76" s="3294" t="n"/>
      <c r="CP76" s="399" t="n"/>
      <c r="CQ76" s="400" t="n"/>
      <c r="CR76" s="3580">
        <f>+SUMIF($J$5:$CQ$5,CR$5,$J76:$CQ76)</f>
        <v/>
      </c>
      <c r="CS76" s="3294">
        <f>+SUMIF($D$5:$CQ$5,CS$5,$D76:$CQ76)</f>
        <v/>
      </c>
      <c r="CT76" s="3294" t="n">
        <v>0.0002710588876548406</v>
      </c>
      <c r="CU76" s="3294">
        <f>CR76-CS76</f>
        <v/>
      </c>
      <c r="CV76" s="3294">
        <f>CR76-CT76</f>
        <v/>
      </c>
      <c r="CW76" s="3294" t="n"/>
      <c r="CX76" s="3294">
        <f>IFERROR(CR76/CW76-1, "-")</f>
        <v/>
      </c>
      <c r="CY76" s="3294" t="n"/>
      <c r="CZ76" s="3294" t="n"/>
      <c r="DA76" s="3294" t="n"/>
      <c r="DB76" s="3294" t="n"/>
      <c r="DC76" s="3294" t="n"/>
      <c r="DD76" s="3294" t="n"/>
      <c r="DE76" s="400" t="n"/>
      <c r="DF76" s="400" t="n"/>
      <c r="DG76" s="400" t="n"/>
      <c r="DH76" s="400" t="n"/>
      <c r="DI76" s="636" t="n"/>
      <c r="DJ76" s="3508">
        <f>SUM(D76,J76,P76,V76,AD76,AL76,AU76,BC76,BK76,BT76,CB76,CJ76)-CR76</f>
        <v/>
      </c>
      <c r="DK76" s="3508">
        <f>SUM(E76,K76,Q76,W76,AE76,AM76,AV76,BD76,BL76,BU76,CC76,CK76)-CS76</f>
        <v/>
      </c>
      <c r="DL76" s="3508">
        <f>SUM(G76,M76,S76,AA76,AI76,AR76,AZ76,BH76,BQ76,BY76,CG76,CO76)-CW76</f>
        <v/>
      </c>
      <c r="DM76" s="3508">
        <f>SUM(D76,J76,P76,V76,AD76,AL76,AU76,BC76,,BN76,BV76,CD76,CL76)-CT76</f>
        <v/>
      </c>
      <c r="DX76" s="2878">
        <f>(CS76-CZ76)*10^6</f>
        <v/>
      </c>
      <c r="DY76" s="2878">
        <f>(CT76-DC76)*10^6</f>
        <v/>
      </c>
      <c r="DZ76" s="2878">
        <f>(CW76-DD76)*10^6</f>
        <v/>
      </c>
    </row>
    <row customFormat="1" customHeight="1" hidden="1" ht="12" r="77" s="394">
      <c r="B77" s="396" t="n"/>
      <c r="C77" s="2486" t="inlineStr">
        <is>
          <t>TRAF71</t>
        </is>
      </c>
      <c r="D77" s="3582" t="n"/>
      <c r="E77" s="3582" t="n"/>
      <c r="F77" s="3535" t="n"/>
      <c r="G77" s="3582" t="n"/>
      <c r="H77" s="399" t="n"/>
      <c r="I77" s="397" t="n"/>
      <c r="J77" s="3582" t="n"/>
      <c r="K77" s="3582" t="n"/>
      <c r="L77" s="3535" t="n"/>
      <c r="M77" s="3582" t="n"/>
      <c r="N77" s="399" t="n"/>
      <c r="O77" s="400" t="n"/>
      <c r="P77" s="3582" t="n"/>
      <c r="Q77" s="3582" t="n"/>
      <c r="R77" s="3535" t="n"/>
      <c r="S77" s="3582" t="n"/>
      <c r="T77" s="399" t="n"/>
      <c r="U77" s="1042" t="n"/>
      <c r="V77" s="3582" t="n"/>
      <c r="W77" s="3582" t="n"/>
      <c r="X77" s="3582" t="n"/>
      <c r="Y77" s="3536" t="n"/>
      <c r="Z77" s="3536" t="n"/>
      <c r="AA77" s="3582" t="n"/>
      <c r="AB77" s="399" t="n"/>
      <c r="AC77" s="1042" t="n"/>
      <c r="AD77" s="3582" t="n"/>
      <c r="AE77" s="3582" t="n"/>
      <c r="AF77" s="3582" t="n"/>
      <c r="AG77" s="3536" t="n"/>
      <c r="AH77" s="3536" t="n"/>
      <c r="AI77" s="3582" t="n"/>
      <c r="AJ77" s="399" t="n"/>
      <c r="AK77" s="1042" t="n"/>
      <c r="AL77" s="3582" t="n"/>
      <c r="AM77" s="3582" t="n"/>
      <c r="AN77" s="3582" t="n"/>
      <c r="AO77" s="3582" t="n"/>
      <c r="AP77" s="3536" t="n"/>
      <c r="AQ77" s="3536" t="n"/>
      <c r="AR77" s="3582" t="n"/>
      <c r="AS77" s="399" t="n"/>
      <c r="AT77" s="3537" t="n"/>
      <c r="AU77" s="3582" t="n"/>
      <c r="AV77" s="3582" t="n"/>
      <c r="AW77" s="3582" t="n"/>
      <c r="AX77" s="3536" t="n"/>
      <c r="AY77" s="3536" t="n"/>
      <c r="AZ77" s="3582" t="n"/>
      <c r="BA77" s="399" t="n"/>
      <c r="BB77" s="1042" t="n"/>
      <c r="BC77" s="3582" t="n"/>
      <c r="BD77" s="3582" t="n"/>
      <c r="BE77" s="3582" t="n"/>
      <c r="BF77" s="3536" t="n"/>
      <c r="BG77" s="3536" t="n"/>
      <c r="BH77" s="3582" t="n"/>
      <c r="BI77" s="399" t="n"/>
      <c r="BJ77" s="1042" t="n"/>
      <c r="BK77" s="3582" t="n"/>
      <c r="BL77" s="3582" t="n"/>
      <c r="BM77" s="3582" t="n"/>
      <c r="BN77" s="3582" t="n"/>
      <c r="BO77" s="3536" t="n"/>
      <c r="BP77" s="3536" t="n"/>
      <c r="BQ77" s="3582" t="n"/>
      <c r="BR77" s="399" t="n"/>
      <c r="BS77" s="1042" t="n"/>
      <c r="BT77" s="3582" t="n"/>
      <c r="BU77" s="3582" t="n"/>
      <c r="BV77" s="3582" t="n"/>
      <c r="BW77" s="3536" t="n"/>
      <c r="BX77" s="3536" t="n"/>
      <c r="BY77" s="3582" t="n"/>
      <c r="BZ77" s="399" t="n"/>
      <c r="CA77" s="1042" t="n"/>
      <c r="CB77" s="3582" t="n"/>
      <c r="CC77" s="3582" t="n"/>
      <c r="CD77" s="3582" t="n"/>
      <c r="CE77" s="3536" t="n"/>
      <c r="CF77" s="3536" t="n"/>
      <c r="CG77" s="3582" t="n"/>
      <c r="CH77" s="399" t="n"/>
      <c r="CI77" s="1042" t="n"/>
      <c r="CJ77" s="3582" t="n"/>
      <c r="CK77" s="3582" t="n"/>
      <c r="CL77" s="3582" t="n"/>
      <c r="CM77" s="3536" t="n"/>
      <c r="CN77" s="3536" t="n"/>
      <c r="CO77" s="3582" t="n"/>
      <c r="CP77" s="399" t="n"/>
      <c r="CQ77" s="400" t="n"/>
      <c r="CR77" s="3580">
        <f>+SUMIF($J$5:$CQ$5,CR$5,$J77:$CQ77)</f>
        <v/>
      </c>
      <c r="CS77" s="3294">
        <f>+SUMIF($D$5:$CQ$5,CS$5,$D77:$CQ77)</f>
        <v/>
      </c>
      <c r="CT77" s="3582">
        <f>+SUMIF($D$5:$CO$5,CT$5,$D77:$CO77)+SUMIF($D$5:$BI$5,CR$5,$D77:$BI77)</f>
        <v/>
      </c>
      <c r="CU77" s="3582">
        <f>CR77-CS77</f>
        <v/>
      </c>
      <c r="CV77" s="3582">
        <f>CR77-CT77</f>
        <v/>
      </c>
      <c r="CW77" s="3582" t="n"/>
      <c r="CX77" s="3582">
        <f>IFERROR(CR77/CW77-1, "-")</f>
        <v/>
      </c>
      <c r="CY77" s="3582" t="n"/>
      <c r="CZ77" s="3582" t="n"/>
      <c r="DA77" s="3582" t="n"/>
      <c r="DB77" s="3582" t="n"/>
      <c r="DC77" s="3582" t="n"/>
      <c r="DD77" s="3582" t="n"/>
      <c r="DE77" s="400" t="n"/>
      <c r="DF77" s="400" t="n"/>
      <c r="DG77" s="400" t="n"/>
      <c r="DH77" s="400" t="n"/>
      <c r="DI77" s="636" t="n"/>
      <c r="DJ77" s="3508">
        <f>SUM(D77,J77,P77,V77,AD77,AL77,AU77,BC77,BK77,BT77,CB77,CJ77)-CR77</f>
        <v/>
      </c>
      <c r="DK77" s="3508">
        <f>SUM(E77,K77,Q77,W77,AE77,AM77,AV77,BD77,BL77,BU77,CC77,CK77)-CS77</f>
        <v/>
      </c>
      <c r="DL77" s="3508">
        <f>SUM(G77,M77,S77,AA77,AI77,AR77,AZ77,BH77,BQ77,BY77,CG77,CO77)-CW77</f>
        <v/>
      </c>
      <c r="DM77" s="3508">
        <f>SUM(D77,J77,P77,V77,AD77,AL77,AU77,BC77,,BN77,BV77,CD77,CL77)-CT77</f>
        <v/>
      </c>
      <c r="DX77" s="2878">
        <f>(CS77-CZ77)*10^6</f>
        <v/>
      </c>
      <c r="DY77" s="2878">
        <f>(CT77-DC77)*10^6</f>
        <v/>
      </c>
      <c r="DZ77" s="2878">
        <f>(CW77-DD77)*10^6</f>
        <v/>
      </c>
    </row>
    <row customFormat="1" customHeight="1" hidden="1" ht="13" r="78" s="376">
      <c r="B78" s="401" t="inlineStr">
        <is>
          <t>Business Postpaid</t>
        </is>
      </c>
      <c r="C78" s="2486" t="inlineStr">
        <is>
          <t>TRAF72</t>
        </is>
      </c>
      <c r="D78" s="3583" t="n"/>
      <c r="E78" s="3583" t="n"/>
      <c r="F78" s="3548" t="n"/>
      <c r="G78" s="3583" t="n"/>
      <c r="H78" s="374" t="n"/>
      <c r="I78" s="372" t="n"/>
      <c r="J78" s="3583" t="n"/>
      <c r="K78" s="3583" t="n"/>
      <c r="L78" s="3548" t="n"/>
      <c r="M78" s="3583" t="n"/>
      <c r="N78" s="374" t="n"/>
      <c r="O78" s="375" t="n"/>
      <c r="P78" s="3583" t="n"/>
      <c r="Q78" s="3583" t="n"/>
      <c r="R78" s="3548" t="n"/>
      <c r="S78" s="3583" t="n"/>
      <c r="T78" s="374" t="n"/>
      <c r="U78" s="1038" t="n"/>
      <c r="V78" s="3583" t="n"/>
      <c r="W78" s="3583" t="n"/>
      <c r="X78" s="3583" t="n"/>
      <c r="Y78" s="3549" t="n"/>
      <c r="Z78" s="3549" t="n"/>
      <c r="AA78" s="3583" t="n"/>
      <c r="AB78" s="374" t="n"/>
      <c r="AC78" s="1038" t="n"/>
      <c r="AD78" s="3583" t="n"/>
      <c r="AE78" s="3583" t="n"/>
      <c r="AF78" s="3583" t="n"/>
      <c r="AG78" s="3549" t="n"/>
      <c r="AH78" s="3549" t="n"/>
      <c r="AI78" s="3583" t="n"/>
      <c r="AJ78" s="374" t="n"/>
      <c r="AK78" s="1038" t="n"/>
      <c r="AL78" s="3583" t="n"/>
      <c r="AM78" s="3583" t="n"/>
      <c r="AN78" s="3583" t="n"/>
      <c r="AO78" s="3583" t="n"/>
      <c r="AP78" s="3549" t="n"/>
      <c r="AQ78" s="3549" t="n"/>
      <c r="AR78" s="3583" t="n"/>
      <c r="AS78" s="374" t="n"/>
      <c r="AT78" s="3542" t="n"/>
      <c r="AU78" s="3583" t="n"/>
      <c r="AV78" s="3583" t="n"/>
      <c r="AW78" s="3583" t="n"/>
      <c r="AX78" s="3549" t="n"/>
      <c r="AY78" s="3549" t="n"/>
      <c r="AZ78" s="3583" t="n"/>
      <c r="BA78" s="374" t="n"/>
      <c r="BB78" s="1038" t="n"/>
      <c r="BC78" s="3583" t="n"/>
      <c r="BD78" s="3583" t="n"/>
      <c r="BE78" s="3583" t="n"/>
      <c r="BF78" s="3549" t="n"/>
      <c r="BG78" s="3549" t="n"/>
      <c r="BH78" s="3583" t="n"/>
      <c r="BI78" s="374" t="n"/>
      <c r="BJ78" s="1038" t="n"/>
      <c r="BK78" s="3583" t="n"/>
      <c r="BL78" s="3583" t="n"/>
      <c r="BM78" s="3583" t="n"/>
      <c r="BN78" s="3583" t="n"/>
      <c r="BO78" s="3549" t="n"/>
      <c r="BP78" s="3549" t="n"/>
      <c r="BQ78" s="3583" t="n"/>
      <c r="BR78" s="374" t="n"/>
      <c r="BS78" s="1038" t="n"/>
      <c r="BT78" s="3583" t="n"/>
      <c r="BU78" s="3583" t="n"/>
      <c r="BV78" s="3583" t="n"/>
      <c r="BW78" s="3549" t="n"/>
      <c r="BX78" s="3549" t="n"/>
      <c r="BY78" s="3583" t="n"/>
      <c r="BZ78" s="374" t="n"/>
      <c r="CA78" s="1038" t="n"/>
      <c r="CB78" s="3583" t="n"/>
      <c r="CC78" s="3583" t="n"/>
      <c r="CD78" s="3583" t="n"/>
      <c r="CE78" s="3549" t="n"/>
      <c r="CF78" s="3549" t="n"/>
      <c r="CG78" s="3583" t="n"/>
      <c r="CH78" s="374" t="n"/>
      <c r="CI78" s="1038" t="n"/>
      <c r="CJ78" s="3583" t="n"/>
      <c r="CK78" s="3583" t="n"/>
      <c r="CL78" s="3583" t="n"/>
      <c r="CM78" s="3549" t="n"/>
      <c r="CN78" s="3549" t="n"/>
      <c r="CO78" s="3583" t="n"/>
      <c r="CP78" s="374" t="n"/>
      <c r="CQ78" s="375" t="n"/>
      <c r="CR78" s="3584">
        <f>+SUMIF($J$5:$CQ$5,CR$5,$J78:$CQ78)</f>
        <v/>
      </c>
      <c r="CS78" s="3269">
        <f>+SUMIF($D$5:$CQ$5,CS$5,$D78:$CQ78)</f>
        <v/>
      </c>
      <c r="CT78" s="3583">
        <f>SUM(CT79:CT83)</f>
        <v/>
      </c>
      <c r="CU78" s="3583">
        <f>CR78-CS78</f>
        <v/>
      </c>
      <c r="CV78" s="3583">
        <f>CR78-CT78</f>
        <v/>
      </c>
      <c r="CW78" s="3583" t="n"/>
      <c r="CX78" s="3583">
        <f>IFERROR(CR78/CW78-1, "-")</f>
        <v/>
      </c>
      <c r="CY78" s="3583" t="n"/>
      <c r="CZ78" s="3583" t="n"/>
      <c r="DA78" s="3583" t="n"/>
      <c r="DB78" s="3583" t="n"/>
      <c r="DC78" s="3583" t="n"/>
      <c r="DD78" s="3583" t="n"/>
      <c r="DE78" s="375">
        <f>+CZ78/DD78-1</f>
        <v/>
      </c>
      <c r="DF78" s="375">
        <f>+DA78/DD78-1</f>
        <v/>
      </c>
      <c r="DG78" s="375">
        <f>+DB78/DD78-1</f>
        <v/>
      </c>
      <c r="DH78" s="375">
        <f>+DC78/DD78-1</f>
        <v/>
      </c>
      <c r="DI78" s="936" t="n"/>
      <c r="DJ78" s="3508">
        <f>SUM(D78,J78,P78,V78,AD78,AL78,AU78,BC78,BK78,BT78,CB78,CJ78)-CR78</f>
        <v/>
      </c>
      <c r="DK78" s="3508">
        <f>SUM(E78,K78,Q78,W78,AE78,AM78,AV78,BD78,BL78,BU78,CC78,CK78)-CS78</f>
        <v/>
      </c>
      <c r="DL78" s="3508">
        <f>SUM(G78,M78,S78,AA78,AI78,AR78,AZ78,BH78,BQ78,BY78,CG78,CO78)-CW78</f>
        <v/>
      </c>
      <c r="DM78" s="3508">
        <f>SUM(D78,J78,P78,V78,AD78,AL78,AU78,BC78,,BN78,BV78,CD78,CL78)-CT78</f>
        <v/>
      </c>
      <c r="DX78" s="2878">
        <f>(CS78-CZ78)*10^6</f>
        <v/>
      </c>
      <c r="DY78" s="2878">
        <f>(CT78-DC78)*10^6</f>
        <v/>
      </c>
      <c r="DZ78" s="2878">
        <f>(CW78-DD78)*10^6</f>
        <v/>
      </c>
    </row>
    <row customFormat="1" customHeight="1" hidden="1" ht="13" r="79" s="410">
      <c r="B79" s="396" t="inlineStr">
        <is>
          <t xml:space="preserve">    du fixe </t>
        </is>
      </c>
      <c r="C79" s="2486" t="inlineStr">
        <is>
          <t>TRAF73</t>
        </is>
      </c>
      <c r="D79" s="3546" t="n"/>
      <c r="E79" s="3294" t="n"/>
      <c r="F79" s="3535" t="n"/>
      <c r="G79" s="3294" t="n"/>
      <c r="H79" s="399" t="n"/>
      <c r="I79" s="411" t="n"/>
      <c r="J79" s="3546" t="n"/>
      <c r="K79" s="3294" t="n"/>
      <c r="L79" s="3535" t="n"/>
      <c r="M79" s="3294" t="n"/>
      <c r="N79" s="399" t="n"/>
      <c r="O79" s="400" t="n"/>
      <c r="P79" s="3546" t="n"/>
      <c r="Q79" s="3294" t="n"/>
      <c r="R79" s="3535" t="n"/>
      <c r="S79" s="3294" t="n"/>
      <c r="T79" s="399" t="n"/>
      <c r="U79" s="1042" t="n"/>
      <c r="V79" s="3546" t="n"/>
      <c r="W79" s="3294" t="n"/>
      <c r="X79" s="3294" t="n"/>
      <c r="Y79" s="3536" t="n"/>
      <c r="Z79" s="3536" t="n"/>
      <c r="AA79" s="3294" t="n"/>
      <c r="AB79" s="399" t="n"/>
      <c r="AC79" s="1042" t="n"/>
      <c r="AD79" s="3546" t="n"/>
      <c r="AE79" s="3294" t="n"/>
      <c r="AF79" s="3294" t="n"/>
      <c r="AG79" s="3536" t="n"/>
      <c r="AH79" s="3536" t="n"/>
      <c r="AI79" s="3294" t="n"/>
      <c r="AJ79" s="399" t="n"/>
      <c r="AK79" s="1042" t="n"/>
      <c r="AL79" s="3546" t="n"/>
      <c r="AM79" s="3294" t="n"/>
      <c r="AN79" s="3294" t="n"/>
      <c r="AO79" s="3294" t="n"/>
      <c r="AP79" s="3536" t="n"/>
      <c r="AQ79" s="3536" t="n"/>
      <c r="AR79" s="3294" t="n"/>
      <c r="AS79" s="399" t="n"/>
      <c r="AT79" s="3537" t="n"/>
      <c r="AU79" s="3546" t="n"/>
      <c r="AV79" s="3294" t="n"/>
      <c r="AW79" s="3294" t="n"/>
      <c r="AX79" s="3536" t="n"/>
      <c r="AY79" s="3536" t="n"/>
      <c r="AZ79" s="3294" t="n"/>
      <c r="BA79" s="399" t="n"/>
      <c r="BB79" s="1042" t="n"/>
      <c r="BC79" s="3546" t="n"/>
      <c r="BD79" s="3294" t="n"/>
      <c r="BE79" s="3294" t="n"/>
      <c r="BF79" s="3536" t="n"/>
      <c r="BG79" s="3536" t="n"/>
      <c r="BH79" s="3294" t="n"/>
      <c r="BI79" s="399" t="n"/>
      <c r="BJ79" s="1042" t="n"/>
      <c r="BK79" s="3546" t="n"/>
      <c r="BL79" s="3294" t="n"/>
      <c r="BM79" s="3294" t="n"/>
      <c r="BN79" s="3294" t="n"/>
      <c r="BO79" s="3536" t="n"/>
      <c r="BP79" s="3536" t="n"/>
      <c r="BQ79" s="3294" t="n"/>
      <c r="BR79" s="399" t="n"/>
      <c r="BS79" s="1042" t="n"/>
      <c r="BT79" s="3546" t="n"/>
      <c r="BU79" s="3294" t="n"/>
      <c r="BV79" s="3294" t="n"/>
      <c r="BW79" s="3536" t="n"/>
      <c r="BX79" s="3536" t="n"/>
      <c r="BY79" s="3294" t="n"/>
      <c r="BZ79" s="399" t="n"/>
      <c r="CA79" s="1042" t="n"/>
      <c r="CB79" s="3546" t="n"/>
      <c r="CC79" s="3294" t="n"/>
      <c r="CD79" s="3294" t="n"/>
      <c r="CE79" s="3536" t="n"/>
      <c r="CF79" s="3536" t="n"/>
      <c r="CG79" s="3294" t="n"/>
      <c r="CH79" s="399" t="n"/>
      <c r="CI79" s="1042" t="n"/>
      <c r="CJ79" s="3546" t="n"/>
      <c r="CK79" s="3294" t="n"/>
      <c r="CL79" s="3294" t="n"/>
      <c r="CM79" s="3536" t="n"/>
      <c r="CN79" s="3536" t="n"/>
      <c r="CO79" s="3294" t="n"/>
      <c r="CP79" s="399" t="n"/>
      <c r="CQ79" s="400" t="n"/>
      <c r="CR79" s="3580">
        <f>+SUMIF($J$5:$CQ$5,CR$5,$J79:$CQ79)</f>
        <v/>
      </c>
      <c r="CS79" s="3294">
        <f>+SUMIF($D$5:$CQ$5,CS$5,$D79:$CQ79)</f>
        <v/>
      </c>
      <c r="CT79" s="3294" t="n">
        <v>0.004315938818786061</v>
      </c>
      <c r="CU79" s="3294">
        <f>CR79-CS79</f>
        <v/>
      </c>
      <c r="CV79" s="3294">
        <f>CR79-CT79</f>
        <v/>
      </c>
      <c r="CW79" s="3294" t="n"/>
      <c r="CX79" s="3294">
        <f>IFERROR(CR79/CW79-1, "-")</f>
        <v/>
      </c>
      <c r="CY79" s="3294" t="n"/>
      <c r="CZ79" s="3294" t="n"/>
      <c r="DA79" s="3294" t="n"/>
      <c r="DB79" s="3294" t="n"/>
      <c r="DC79" s="3294" t="n"/>
      <c r="DD79" s="3294" t="n"/>
      <c r="DE79" s="400">
        <f>+CZ79/DD79-1</f>
        <v/>
      </c>
      <c r="DF79" s="400">
        <f>+DA79/DD79-1</f>
        <v/>
      </c>
      <c r="DG79" s="400">
        <f>+DB79/DD79-1</f>
        <v/>
      </c>
      <c r="DH79" s="400">
        <f>+DC79/DD79-1</f>
        <v/>
      </c>
      <c r="DI79" s="636" t="n"/>
      <c r="DJ79" s="3508">
        <f>SUM(D79,J79,P79,V79,AD79,AL79,AU79,BC79,BK79,BT79,CB79,CJ79)-CR79</f>
        <v/>
      </c>
      <c r="DK79" s="3508">
        <f>SUM(E79,K79,Q79,W79,AE79,AM79,AV79,BD79,BL79,BU79,CC79,CK79)-CS79</f>
        <v/>
      </c>
      <c r="DL79" s="3508">
        <f>SUM(G79,M79,S79,AA79,AI79,AR79,AZ79,BH79,BQ79,BY79,CG79,CO79)-CW79</f>
        <v/>
      </c>
      <c r="DM79" s="3508">
        <f>SUM(D79,J79,P79,V79,AD79,AL79,AU79,BC79,,BN79,BV79,CD79,CL79)-CT79</f>
        <v/>
      </c>
      <c r="DX79" s="2878">
        <f>(CS79-CZ79)*10^6</f>
        <v/>
      </c>
      <c r="DY79" s="2878">
        <f>(CT79-DC79)*10^6</f>
        <v/>
      </c>
      <c r="DZ79" s="2878">
        <f>(CW79-DD79)*10^6</f>
        <v/>
      </c>
    </row>
    <row customFormat="1" customHeight="1" hidden="1" ht="13" r="80" s="410">
      <c r="B80" s="396" t="inlineStr">
        <is>
          <t xml:space="preserve">    de l'international </t>
        </is>
      </c>
      <c r="C80" s="2486" t="inlineStr">
        <is>
          <t>TRAF74</t>
        </is>
      </c>
      <c r="D80" s="3546" t="n"/>
      <c r="E80" s="3294" t="n"/>
      <c r="F80" s="3535" t="n"/>
      <c r="G80" s="3294" t="n"/>
      <c r="H80" s="399" t="n"/>
      <c r="I80" s="411" t="n"/>
      <c r="J80" s="3546" t="n"/>
      <c r="K80" s="3294" t="n"/>
      <c r="L80" s="3535" t="n"/>
      <c r="M80" s="3294" t="n"/>
      <c r="N80" s="399" t="n"/>
      <c r="O80" s="400" t="n"/>
      <c r="P80" s="3546" t="n"/>
      <c r="Q80" s="3294" t="n"/>
      <c r="R80" s="3535" t="n"/>
      <c r="S80" s="3294" t="n"/>
      <c r="T80" s="399" t="n"/>
      <c r="U80" s="1042" t="n"/>
      <c r="V80" s="3546" t="n"/>
      <c r="W80" s="3294" t="n"/>
      <c r="X80" s="3294" t="n"/>
      <c r="Y80" s="3536" t="n"/>
      <c r="Z80" s="3536" t="n"/>
      <c r="AA80" s="3294" t="n"/>
      <c r="AB80" s="399" t="n"/>
      <c r="AC80" s="1042" t="n"/>
      <c r="AD80" s="3546" t="n"/>
      <c r="AE80" s="3294" t="n"/>
      <c r="AF80" s="3294" t="n"/>
      <c r="AG80" s="3536" t="n"/>
      <c r="AH80" s="3536" t="n"/>
      <c r="AI80" s="3294" t="n"/>
      <c r="AJ80" s="399" t="n"/>
      <c r="AK80" s="1042" t="n"/>
      <c r="AL80" s="3546" t="n"/>
      <c r="AM80" s="3294" t="n"/>
      <c r="AN80" s="3294" t="n"/>
      <c r="AO80" s="3294" t="n"/>
      <c r="AP80" s="3536" t="n"/>
      <c r="AQ80" s="3536" t="n"/>
      <c r="AR80" s="3294" t="n"/>
      <c r="AS80" s="399" t="n"/>
      <c r="AT80" s="3537" t="n"/>
      <c r="AU80" s="3546" t="n"/>
      <c r="AV80" s="3294" t="n"/>
      <c r="AW80" s="3294" t="n"/>
      <c r="AX80" s="3536" t="n"/>
      <c r="AY80" s="3536" t="n"/>
      <c r="AZ80" s="3294" t="n"/>
      <c r="BA80" s="399" t="n"/>
      <c r="BB80" s="1042" t="n"/>
      <c r="BC80" s="3546" t="n"/>
      <c r="BD80" s="3294" t="n"/>
      <c r="BE80" s="3294" t="n"/>
      <c r="BF80" s="3536" t="n"/>
      <c r="BG80" s="3536" t="n"/>
      <c r="BH80" s="3294" t="n"/>
      <c r="BI80" s="399" t="n"/>
      <c r="BJ80" s="1042" t="n"/>
      <c r="BK80" s="3546" t="n"/>
      <c r="BL80" s="3294" t="n"/>
      <c r="BM80" s="3294" t="n"/>
      <c r="BN80" s="3294" t="n"/>
      <c r="BO80" s="3536" t="n"/>
      <c r="BP80" s="3536" t="n"/>
      <c r="BQ80" s="3294" t="n"/>
      <c r="BR80" s="399" t="n"/>
      <c r="BS80" s="1042" t="n"/>
      <c r="BT80" s="3546" t="n"/>
      <c r="BU80" s="3294" t="n"/>
      <c r="BV80" s="3294" t="n"/>
      <c r="BW80" s="3536" t="n"/>
      <c r="BX80" s="3536" t="n"/>
      <c r="BY80" s="3294" t="n"/>
      <c r="BZ80" s="399" t="n"/>
      <c r="CA80" s="1042" t="n"/>
      <c r="CB80" s="3546" t="n"/>
      <c r="CC80" s="3294" t="n"/>
      <c r="CD80" s="3294" t="n"/>
      <c r="CE80" s="3536" t="n"/>
      <c r="CF80" s="3536" t="n"/>
      <c r="CG80" s="3294" t="n"/>
      <c r="CH80" s="399" t="n"/>
      <c r="CI80" s="1042" t="n"/>
      <c r="CJ80" s="3546" t="n"/>
      <c r="CK80" s="3294" t="n"/>
      <c r="CL80" s="3294" t="n"/>
      <c r="CM80" s="3536" t="n"/>
      <c r="CN80" s="3536" t="n"/>
      <c r="CO80" s="3294" t="n"/>
      <c r="CP80" s="399" t="n"/>
      <c r="CQ80" s="400" t="n"/>
      <c r="CR80" s="3580">
        <f>+SUMIF($J$5:$CQ$5,CR$5,$J80:$CQ80)</f>
        <v/>
      </c>
      <c r="CS80" s="3294">
        <f>+SUMIF($D$5:$CQ$5,CS$5,$D80:$CQ80)</f>
        <v/>
      </c>
      <c r="CT80" s="3294" t="n">
        <v>0.07259219373960756</v>
      </c>
      <c r="CU80" s="3294">
        <f>CR80-CS80</f>
        <v/>
      </c>
      <c r="CV80" s="3294">
        <f>CR80-CT80</f>
        <v/>
      </c>
      <c r="CW80" s="3294" t="n"/>
      <c r="CX80" s="3294">
        <f>IFERROR(CR80/CW80-1, "-")</f>
        <v/>
      </c>
      <c r="CY80" s="3294" t="n"/>
      <c r="CZ80" s="3294" t="n"/>
      <c r="DA80" s="3294" t="n"/>
      <c r="DB80" s="3294" t="n"/>
      <c r="DC80" s="3294" t="n"/>
      <c r="DD80" s="3294" t="n"/>
      <c r="DE80" s="400">
        <f>+CZ80/DD80-1</f>
        <v/>
      </c>
      <c r="DF80" s="400">
        <f>+DA80/DD80-1</f>
        <v/>
      </c>
      <c r="DG80" s="400">
        <f>+DB80/DD80-1</f>
        <v/>
      </c>
      <c r="DH80" s="400">
        <f>+DC80/DD80-1</f>
        <v/>
      </c>
      <c r="DI80" s="636" t="n"/>
      <c r="DJ80" s="3508">
        <f>SUM(D80,J80,P80,V80,AD80,AL80,AU80,BC80,BK80,BT80,CB80,CJ80)-CR80</f>
        <v/>
      </c>
      <c r="DK80" s="3508">
        <f>SUM(E80,K80,Q80,W80,AE80,AM80,AV80,BD80,BL80,BU80,CC80,CK80)-CS80</f>
        <v/>
      </c>
      <c r="DL80" s="3508">
        <f>SUM(G80,M80,S80,AA80,AI80,AR80,AZ80,BH80,BQ80,BY80,CG80,CO80)-CW80</f>
        <v/>
      </c>
      <c r="DM80" s="3508">
        <f>SUM(D80,J80,P80,V80,AD80,AL80,AU80,BC80,,BN80,BV80,CD80,CL80)-CT80</f>
        <v/>
      </c>
      <c r="DX80" s="2878">
        <f>(CS80-CZ80)*10^6</f>
        <v/>
      </c>
      <c r="DY80" s="2878">
        <f>(CT80-DC80)*10^6</f>
        <v/>
      </c>
      <c r="DZ80" s="2878">
        <f>(CW80-DD80)*10^6</f>
        <v/>
      </c>
    </row>
    <row customFormat="1" customHeight="1" hidden="1" ht="13" r="81" s="410">
      <c r="B81" s="396" t="inlineStr">
        <is>
          <t xml:space="preserve">    de MTN</t>
        </is>
      </c>
      <c r="C81" s="2486" t="inlineStr">
        <is>
          <t>TRAF75</t>
        </is>
      </c>
      <c r="D81" s="3546" t="n"/>
      <c r="E81" s="3294" t="n"/>
      <c r="F81" s="3535" t="n"/>
      <c r="G81" s="3294" t="n"/>
      <c r="H81" s="399" t="n"/>
      <c r="I81" s="411" t="n"/>
      <c r="J81" s="3546" t="n"/>
      <c r="K81" s="3294" t="n"/>
      <c r="L81" s="3535" t="n"/>
      <c r="M81" s="3294" t="n"/>
      <c r="N81" s="399" t="n"/>
      <c r="O81" s="400" t="n"/>
      <c r="P81" s="3546" t="n"/>
      <c r="Q81" s="3294" t="n"/>
      <c r="R81" s="3535" t="n"/>
      <c r="S81" s="3294" t="n"/>
      <c r="T81" s="399" t="n"/>
      <c r="U81" s="1042" t="n"/>
      <c r="V81" s="3546" t="n"/>
      <c r="W81" s="3294" t="n"/>
      <c r="X81" s="3294" t="n"/>
      <c r="Y81" s="3536" t="n"/>
      <c r="Z81" s="3536" t="n"/>
      <c r="AA81" s="3294" t="n"/>
      <c r="AB81" s="399" t="n"/>
      <c r="AC81" s="1042" t="n"/>
      <c r="AD81" s="3546" t="n"/>
      <c r="AE81" s="3294" t="n"/>
      <c r="AF81" s="3294" t="n"/>
      <c r="AG81" s="3536" t="n"/>
      <c r="AH81" s="3536" t="n"/>
      <c r="AI81" s="3294" t="n"/>
      <c r="AJ81" s="399" t="n"/>
      <c r="AK81" s="1042" t="n"/>
      <c r="AL81" s="3546" t="n"/>
      <c r="AM81" s="3294" t="n"/>
      <c r="AN81" s="3294" t="n"/>
      <c r="AO81" s="3294" t="n"/>
      <c r="AP81" s="3536" t="n"/>
      <c r="AQ81" s="3536" t="n"/>
      <c r="AR81" s="3294" t="n"/>
      <c r="AS81" s="399" t="n"/>
      <c r="AT81" s="3537" t="n"/>
      <c r="AU81" s="3546" t="n"/>
      <c r="AV81" s="3294" t="n"/>
      <c r="AW81" s="3294" t="n"/>
      <c r="AX81" s="3536" t="n"/>
      <c r="AY81" s="3536" t="n"/>
      <c r="AZ81" s="3294" t="n"/>
      <c r="BA81" s="399" t="n"/>
      <c r="BB81" s="1042" t="n"/>
      <c r="BC81" s="3546" t="n"/>
      <c r="BD81" s="3294" t="n"/>
      <c r="BE81" s="3294" t="n"/>
      <c r="BF81" s="3536" t="n"/>
      <c r="BG81" s="3536" t="n"/>
      <c r="BH81" s="3294" t="n"/>
      <c r="BI81" s="399" t="n"/>
      <c r="BJ81" s="1042" t="n"/>
      <c r="BK81" s="3546" t="n"/>
      <c r="BL81" s="3294" t="n"/>
      <c r="BM81" s="3294" t="n"/>
      <c r="BN81" s="3294" t="n"/>
      <c r="BO81" s="3536" t="n"/>
      <c r="BP81" s="3536" t="n"/>
      <c r="BQ81" s="3294" t="n"/>
      <c r="BR81" s="399" t="n"/>
      <c r="BS81" s="1042" t="n"/>
      <c r="BT81" s="3546" t="n"/>
      <c r="BU81" s="3294" t="n"/>
      <c r="BV81" s="3294" t="n"/>
      <c r="BW81" s="3536" t="n"/>
      <c r="BX81" s="3536" t="n"/>
      <c r="BY81" s="3294" t="n"/>
      <c r="BZ81" s="399" t="n"/>
      <c r="CA81" s="1042" t="n"/>
      <c r="CB81" s="3546" t="n"/>
      <c r="CC81" s="3294" t="n"/>
      <c r="CD81" s="3294" t="n"/>
      <c r="CE81" s="3536" t="n"/>
      <c r="CF81" s="3536" t="n"/>
      <c r="CG81" s="3294" t="n"/>
      <c r="CH81" s="399" t="n"/>
      <c r="CI81" s="1042" t="n"/>
      <c r="CJ81" s="3546" t="n"/>
      <c r="CK81" s="3294" t="n"/>
      <c r="CL81" s="3294" t="n"/>
      <c r="CM81" s="3536" t="n"/>
      <c r="CN81" s="3536" t="n"/>
      <c r="CO81" s="3294" t="n"/>
      <c r="CP81" s="399" t="n"/>
      <c r="CQ81" s="400" t="n"/>
      <c r="CR81" s="3580">
        <f>+SUMIF($J$5:$CQ$5,CR$5,$J81:$CQ81)</f>
        <v/>
      </c>
      <c r="CS81" s="3294">
        <f>+SUMIF($D$5:$CQ$5,CS$5,$D81:$CQ81)</f>
        <v/>
      </c>
      <c r="CT81" s="3294" t="n">
        <v>1.507870215415386</v>
      </c>
      <c r="CU81" s="3294">
        <f>CR81-CS81</f>
        <v/>
      </c>
      <c r="CV81" s="3294">
        <f>CR81-CT81</f>
        <v/>
      </c>
      <c r="CW81" s="3294" t="n"/>
      <c r="CX81" s="3294">
        <f>IFERROR(CR81/CW81-1, "-")</f>
        <v/>
      </c>
      <c r="CY81" s="3294" t="n"/>
      <c r="CZ81" s="3294" t="n"/>
      <c r="DA81" s="3294" t="n"/>
      <c r="DB81" s="3294" t="n"/>
      <c r="DC81" s="3294" t="n"/>
      <c r="DD81" s="3294" t="n"/>
      <c r="DE81" s="400">
        <f>+CZ81/DD81-1</f>
        <v/>
      </c>
      <c r="DF81" s="400">
        <f>+DA81/DD81-1</f>
        <v/>
      </c>
      <c r="DG81" s="400">
        <f>+DB81/DD81-1</f>
        <v/>
      </c>
      <c r="DH81" s="400">
        <f>+DC81/DD81-1</f>
        <v/>
      </c>
      <c r="DI81" s="636" t="n"/>
      <c r="DJ81" s="3508">
        <f>SUM(D81,J81,P81,V81,AD81,AL81,AU81,BC81,BK81,BT81,CB81,CJ81)-CR81</f>
        <v/>
      </c>
      <c r="DK81" s="3508">
        <f>SUM(E81,K81,Q81,W81,AE81,AM81,AV81,BD81,BL81,BU81,CC81,CK81)-CS81</f>
        <v/>
      </c>
      <c r="DL81" s="3508">
        <f>SUM(G81,M81,S81,AA81,AI81,AR81,AZ81,BH81,BQ81,BY81,CG81,CO81)-CW81</f>
        <v/>
      </c>
      <c r="DM81" s="3508">
        <f>SUM(D81,J81,P81,V81,AD81,AL81,AU81,BC81,,BN81,BV81,CD81,CL81)-CT81</f>
        <v/>
      </c>
      <c r="DX81" s="2878">
        <f>(CS81-CZ81)*10^6</f>
        <v/>
      </c>
      <c r="DY81" s="2878">
        <f>(CT81-DC81)*10^6</f>
        <v/>
      </c>
      <c r="DZ81" s="2878">
        <f>(CW81-DD81)*10^6</f>
        <v/>
      </c>
    </row>
    <row customFormat="1" customHeight="1" hidden="1" ht="13" r="82" s="410">
      <c r="B82" s="396" t="inlineStr">
        <is>
          <t xml:space="preserve">    de SBIN</t>
        </is>
      </c>
      <c r="C82" s="2486" t="inlineStr">
        <is>
          <t>TRAF76</t>
        </is>
      </c>
      <c r="D82" s="3582" t="n"/>
      <c r="E82" s="3294" t="n"/>
      <c r="F82" s="3535" t="n"/>
      <c r="G82" s="3294" t="n"/>
      <c r="H82" s="399" t="n"/>
      <c r="I82" s="411" t="n"/>
      <c r="J82" s="3582" t="n"/>
      <c r="K82" s="3294" t="n"/>
      <c r="L82" s="3535" t="n"/>
      <c r="M82" s="3294" t="n"/>
      <c r="N82" s="399" t="n"/>
      <c r="O82" s="400" t="n"/>
      <c r="P82" s="3582" t="n"/>
      <c r="Q82" s="3294" t="n"/>
      <c r="R82" s="3535" t="n"/>
      <c r="S82" s="3294" t="n"/>
      <c r="T82" s="399" t="n"/>
      <c r="U82" s="1042" t="n"/>
      <c r="V82" s="3582" t="n"/>
      <c r="W82" s="3294" t="n"/>
      <c r="X82" s="3294" t="n"/>
      <c r="Y82" s="3536" t="n"/>
      <c r="Z82" s="3536" t="n"/>
      <c r="AA82" s="3294" t="n"/>
      <c r="AB82" s="399" t="n"/>
      <c r="AC82" s="1042" t="n"/>
      <c r="AD82" s="3582" t="n"/>
      <c r="AE82" s="3294" t="n"/>
      <c r="AF82" s="3294" t="n"/>
      <c r="AG82" s="3536" t="n"/>
      <c r="AH82" s="3536" t="n"/>
      <c r="AI82" s="3294" t="n"/>
      <c r="AJ82" s="399" t="n"/>
      <c r="AK82" s="1042" t="n"/>
      <c r="AL82" s="3582" t="n"/>
      <c r="AM82" s="3294" t="n"/>
      <c r="AN82" s="3294" t="n"/>
      <c r="AO82" s="3294" t="n"/>
      <c r="AP82" s="3536" t="n"/>
      <c r="AQ82" s="3536" t="n"/>
      <c r="AR82" s="3294" t="n"/>
      <c r="AS82" s="399" t="n"/>
      <c r="AT82" s="3537" t="n"/>
      <c r="AU82" s="3582" t="n"/>
      <c r="AV82" s="3294" t="n"/>
      <c r="AW82" s="3294" t="n"/>
      <c r="AX82" s="3536" t="n"/>
      <c r="AY82" s="3536" t="n"/>
      <c r="AZ82" s="3294" t="n"/>
      <c r="BA82" s="399" t="n"/>
      <c r="BB82" s="1042" t="n"/>
      <c r="BC82" s="3582" t="n"/>
      <c r="BD82" s="3294" t="n"/>
      <c r="BE82" s="3294" t="n"/>
      <c r="BF82" s="3536" t="n"/>
      <c r="BG82" s="3536" t="n"/>
      <c r="BH82" s="3294" t="n"/>
      <c r="BI82" s="399" t="n"/>
      <c r="BJ82" s="1042" t="n"/>
      <c r="BK82" s="3582" t="n"/>
      <c r="BL82" s="3294" t="n"/>
      <c r="BM82" s="3294" t="n"/>
      <c r="BN82" s="3294" t="n"/>
      <c r="BO82" s="3536" t="n"/>
      <c r="BP82" s="3536" t="n"/>
      <c r="BQ82" s="3294" t="n"/>
      <c r="BR82" s="399" t="n"/>
      <c r="BS82" s="1042" t="n"/>
      <c r="BT82" s="3582" t="n"/>
      <c r="BU82" s="3294" t="n"/>
      <c r="BV82" s="3294" t="n"/>
      <c r="BW82" s="3536" t="n"/>
      <c r="BX82" s="3536" t="n"/>
      <c r="BY82" s="3294" t="n"/>
      <c r="BZ82" s="399" t="n"/>
      <c r="CA82" s="1042" t="n"/>
      <c r="CB82" s="3582" t="n"/>
      <c r="CC82" s="3294" t="n"/>
      <c r="CD82" s="3294" t="n"/>
      <c r="CE82" s="3536" t="n"/>
      <c r="CF82" s="3536" t="n"/>
      <c r="CG82" s="3294" t="n"/>
      <c r="CH82" s="399" t="n"/>
      <c r="CI82" s="1042" t="n"/>
      <c r="CJ82" s="3582" t="n"/>
      <c r="CK82" s="3294" t="n"/>
      <c r="CL82" s="3294" t="n"/>
      <c r="CM82" s="3536" t="n"/>
      <c r="CN82" s="3536" t="n"/>
      <c r="CO82" s="3294" t="n"/>
      <c r="CP82" s="399" t="n"/>
      <c r="CQ82" s="400" t="n"/>
      <c r="CR82" s="3580">
        <f>+SUMIF($J$5:$CQ$5,CR$5,$J82:$CQ82)</f>
        <v/>
      </c>
      <c r="CS82" s="3294">
        <f>+SUMIF($D$5:$CQ$5,CS$5,$D82:$CQ82)</f>
        <v/>
      </c>
      <c r="CT82" s="3294" t="n">
        <v>2.871690769550866</v>
      </c>
      <c r="CU82" s="3294">
        <f>CR82-CS82</f>
        <v/>
      </c>
      <c r="CV82" s="3294">
        <f>CR82-CT82</f>
        <v/>
      </c>
      <c r="CW82" s="3294" t="n"/>
      <c r="CX82" s="3294">
        <f>IFERROR(CR82/CW82-1, "-")</f>
        <v/>
      </c>
      <c r="CY82" s="3294" t="n"/>
      <c r="CZ82" s="3294" t="n"/>
      <c r="DA82" s="3294" t="n"/>
      <c r="DB82" s="3294" t="n"/>
      <c r="DC82" s="3294" t="n"/>
      <c r="DD82" s="3294" t="n"/>
      <c r="DE82" s="400" t="n"/>
      <c r="DF82" s="400" t="n"/>
      <c r="DG82" s="400" t="n"/>
      <c r="DH82" s="400" t="n"/>
      <c r="DI82" s="636" t="n"/>
      <c r="DJ82" s="3508">
        <f>SUM(D82,J82,P82,V82,AD82,AL82,AU82,BC82,BK82,BT82,CB82,CJ82)-CR82</f>
        <v/>
      </c>
      <c r="DK82" s="3508">
        <f>SUM(E82,K82,Q82,W82,AE82,AM82,AV82,BD82,BL82,BU82,CC82,CK82)-CS82</f>
        <v/>
      </c>
      <c r="DL82" s="3508">
        <f>SUM(G82,M82,S82,AA82,AI82,AR82,AZ82,BH82,BQ82,BY82,CG82,CO82)-CW82</f>
        <v/>
      </c>
      <c r="DM82" s="3508">
        <f>SUM(D82,J82,P82,V82,AD82,AL82,AU82,BC82,,BN82,BV82,CD82,CL82)-CT82</f>
        <v/>
      </c>
      <c r="DX82" s="2878">
        <f>(CS82-CZ82)*10^6</f>
        <v/>
      </c>
      <c r="DY82" s="2878">
        <f>(CT82-DC82)*10^6</f>
        <v/>
      </c>
      <c r="DZ82" s="2878">
        <f>(CW82-DD82)*10^6</f>
        <v/>
      </c>
    </row>
    <row customFormat="1" customHeight="1" hidden="1" ht="13" r="83" s="410">
      <c r="B83" s="396" t="inlineStr">
        <is>
          <t xml:space="preserve">    de BBCOM, LIBERCOM</t>
        </is>
      </c>
      <c r="C83" s="2486" t="inlineStr">
        <is>
          <t>TRAF77</t>
        </is>
      </c>
      <c r="D83" s="3582" t="n"/>
      <c r="E83" s="3294" t="n"/>
      <c r="F83" s="3535" t="n"/>
      <c r="G83" s="3294" t="n"/>
      <c r="H83" s="399" t="n"/>
      <c r="I83" s="411" t="n"/>
      <c r="J83" s="3582" t="n"/>
      <c r="K83" s="3294" t="n"/>
      <c r="L83" s="3535" t="n"/>
      <c r="M83" s="3294" t="n"/>
      <c r="N83" s="399" t="n"/>
      <c r="O83" s="400" t="n"/>
      <c r="P83" s="3582" t="n"/>
      <c r="Q83" s="3294" t="n"/>
      <c r="R83" s="3535" t="n"/>
      <c r="S83" s="3294" t="n"/>
      <c r="T83" s="399" t="n"/>
      <c r="U83" s="1042" t="n"/>
      <c r="V83" s="3582" t="n"/>
      <c r="W83" s="3294" t="n"/>
      <c r="X83" s="3294" t="n"/>
      <c r="Y83" s="3536" t="n"/>
      <c r="Z83" s="3536" t="n"/>
      <c r="AA83" s="3294" t="n"/>
      <c r="AB83" s="399" t="n"/>
      <c r="AC83" s="1042" t="n"/>
      <c r="AD83" s="3582" t="n"/>
      <c r="AE83" s="3294" t="n"/>
      <c r="AF83" s="3294" t="n"/>
      <c r="AG83" s="3536" t="n"/>
      <c r="AH83" s="3536" t="n"/>
      <c r="AI83" s="3294" t="n"/>
      <c r="AJ83" s="399" t="n"/>
      <c r="AK83" s="1042" t="n"/>
      <c r="AL83" s="3582" t="n"/>
      <c r="AM83" s="3294" t="n"/>
      <c r="AN83" s="3294" t="n"/>
      <c r="AO83" s="3294" t="n"/>
      <c r="AP83" s="3536" t="n"/>
      <c r="AQ83" s="3536" t="n"/>
      <c r="AR83" s="3294" t="n"/>
      <c r="AS83" s="399" t="n"/>
      <c r="AT83" s="3537" t="n"/>
      <c r="AU83" s="3582" t="n"/>
      <c r="AV83" s="3294" t="n"/>
      <c r="AW83" s="3294" t="n"/>
      <c r="AX83" s="3536" t="n"/>
      <c r="AY83" s="3536" t="n"/>
      <c r="AZ83" s="3294" t="n"/>
      <c r="BA83" s="399" t="n"/>
      <c r="BB83" s="1042" t="n"/>
      <c r="BC83" s="3582" t="n"/>
      <c r="BD83" s="3294" t="n"/>
      <c r="BE83" s="3294" t="n"/>
      <c r="BF83" s="3536" t="n"/>
      <c r="BG83" s="3536" t="n"/>
      <c r="BH83" s="3294" t="n"/>
      <c r="BI83" s="399" t="n"/>
      <c r="BJ83" s="1042" t="n"/>
      <c r="BK83" s="3582" t="n"/>
      <c r="BL83" s="3294" t="n"/>
      <c r="BM83" s="3294" t="n"/>
      <c r="BN83" s="3294" t="n"/>
      <c r="BO83" s="3536" t="n"/>
      <c r="BP83" s="3536" t="n"/>
      <c r="BQ83" s="3294" t="n"/>
      <c r="BR83" s="399" t="n"/>
      <c r="BS83" s="1042" t="n"/>
      <c r="BT83" s="3582" t="n"/>
      <c r="BU83" s="3294" t="n"/>
      <c r="BV83" s="3294" t="n"/>
      <c r="BW83" s="3536" t="n"/>
      <c r="BX83" s="3536" t="n"/>
      <c r="BY83" s="3294" t="n"/>
      <c r="BZ83" s="399" t="n"/>
      <c r="CA83" s="1042" t="n"/>
      <c r="CB83" s="3582" t="n"/>
      <c r="CC83" s="3294" t="n"/>
      <c r="CD83" s="3294" t="n"/>
      <c r="CE83" s="3536" t="n"/>
      <c r="CF83" s="3536" t="n"/>
      <c r="CG83" s="3294" t="n"/>
      <c r="CH83" s="399" t="n"/>
      <c r="CI83" s="1042" t="n"/>
      <c r="CJ83" s="3582" t="n"/>
      <c r="CK83" s="3294" t="n"/>
      <c r="CL83" s="3294" t="n"/>
      <c r="CM83" s="3536" t="n"/>
      <c r="CN83" s="3536" t="n"/>
      <c r="CO83" s="3294" t="n"/>
      <c r="CP83" s="399" t="n"/>
      <c r="CQ83" s="400" t="n"/>
      <c r="CR83" s="3580">
        <f>+SUMIF($J$5:$CQ$5,CR$5,$J83:$CQ83)</f>
        <v/>
      </c>
      <c r="CS83" s="3294">
        <f>+SUMIF($D$5:$CQ$5,CS$5,$D83:$CQ83)</f>
        <v/>
      </c>
      <c r="CT83" s="3294" t="n">
        <v>0.002859707773465164</v>
      </c>
      <c r="CU83" s="3294">
        <f>CR83-CS83</f>
        <v/>
      </c>
      <c r="CV83" s="3294">
        <f>CR83-CT83</f>
        <v/>
      </c>
      <c r="CW83" s="3294" t="n"/>
      <c r="CX83" s="3294">
        <f>IFERROR(CR83/CW83-1, "-")</f>
        <v/>
      </c>
      <c r="CY83" s="3294" t="n"/>
      <c r="CZ83" s="3294" t="n"/>
      <c r="DA83" s="3294" t="n"/>
      <c r="DB83" s="3294" t="n"/>
      <c r="DC83" s="3294" t="n"/>
      <c r="DD83" s="3294" t="n"/>
      <c r="DE83" s="400" t="n"/>
      <c r="DF83" s="400" t="n"/>
      <c r="DG83" s="400" t="n"/>
      <c r="DH83" s="400" t="n"/>
      <c r="DI83" s="636" t="n"/>
      <c r="DJ83" s="3508">
        <f>SUM(D83,J83,P83,V83,AD83,AL83,AU83,BC83,BK83,BT83,CB83,CJ83)-CR83</f>
        <v/>
      </c>
      <c r="DK83" s="3508">
        <f>SUM(E83,K83,Q83,W83,AE83,AM83,AV83,BD83,BL83,BU83,CC83,CK83)-CS83</f>
        <v/>
      </c>
      <c r="DL83" s="3508">
        <f>SUM(G83,M83,S83,AA83,AI83,AR83,AZ83,BH83,BQ83,BY83,CG83,CO83)-CW83</f>
        <v/>
      </c>
      <c r="DM83" s="3508">
        <f>SUM(D83,J83,P83,V83,AD83,AL83,AU83,BC83,,BN83,BV83,CD83,CL83)-CT83</f>
        <v/>
      </c>
      <c r="DX83" s="2878">
        <f>(CS83-CZ83)*10^6</f>
        <v/>
      </c>
      <c r="DY83" s="2878">
        <f>(CT83-DC83)*10^6</f>
        <v/>
      </c>
      <c r="DZ83" s="2878">
        <f>(CW83-DD83)*10^6</f>
        <v/>
      </c>
    </row>
    <row customFormat="1" customHeight="1" hidden="1" ht="13" r="84" s="394">
      <c r="B84" s="396" t="n"/>
      <c r="C84" s="2486" t="inlineStr">
        <is>
          <t>TRAF78</t>
        </is>
      </c>
      <c r="D84" s="3582" t="n"/>
      <c r="E84" s="3582" t="n"/>
      <c r="F84" s="3535" t="n"/>
      <c r="G84" s="3582" t="n"/>
      <c r="H84" s="399" t="n"/>
      <c r="I84" s="397" t="n"/>
      <c r="J84" s="3582" t="n"/>
      <c r="K84" s="3582" t="n"/>
      <c r="L84" s="3535" t="n"/>
      <c r="M84" s="3582" t="n"/>
      <c r="N84" s="399" t="n"/>
      <c r="O84" s="400" t="n"/>
      <c r="P84" s="3582" t="n"/>
      <c r="Q84" s="3582" t="n"/>
      <c r="R84" s="3535" t="n"/>
      <c r="S84" s="3582" t="n"/>
      <c r="T84" s="399" t="n"/>
      <c r="U84" s="1042" t="n"/>
      <c r="V84" s="3582" t="n"/>
      <c r="W84" s="3582" t="n"/>
      <c r="X84" s="3582" t="n"/>
      <c r="Y84" s="3536" t="n"/>
      <c r="Z84" s="3536" t="n"/>
      <c r="AA84" s="3582" t="n"/>
      <c r="AB84" s="399" t="n"/>
      <c r="AC84" s="1042" t="n"/>
      <c r="AD84" s="3582" t="n"/>
      <c r="AE84" s="3582" t="n"/>
      <c r="AF84" s="3582" t="n"/>
      <c r="AG84" s="3536" t="n"/>
      <c r="AH84" s="3536" t="n"/>
      <c r="AI84" s="3582" t="n"/>
      <c r="AJ84" s="399" t="n"/>
      <c r="AK84" s="1042" t="n"/>
      <c r="AL84" s="3582" t="n"/>
      <c r="AM84" s="3582" t="n"/>
      <c r="AN84" s="3582" t="n"/>
      <c r="AO84" s="3582" t="n"/>
      <c r="AP84" s="3536" t="n"/>
      <c r="AQ84" s="3536" t="n"/>
      <c r="AR84" s="3582" t="n"/>
      <c r="AS84" s="399" t="n"/>
      <c r="AT84" s="3537" t="n"/>
      <c r="AU84" s="3582" t="n"/>
      <c r="AV84" s="3582" t="n"/>
      <c r="AW84" s="3582" t="n"/>
      <c r="AX84" s="3536" t="n"/>
      <c r="AY84" s="3536" t="n"/>
      <c r="AZ84" s="3582" t="n"/>
      <c r="BA84" s="399" t="n"/>
      <c r="BB84" s="1042" t="n"/>
      <c r="BC84" s="3582" t="n"/>
      <c r="BD84" s="3582" t="n"/>
      <c r="BE84" s="3582" t="n"/>
      <c r="BF84" s="3536" t="n"/>
      <c r="BG84" s="3536" t="n"/>
      <c r="BH84" s="3582" t="n"/>
      <c r="BI84" s="399" t="n"/>
      <c r="BJ84" s="1042" t="n"/>
      <c r="BK84" s="3582" t="n"/>
      <c r="BL84" s="3582" t="n"/>
      <c r="BM84" s="3582" t="n"/>
      <c r="BN84" s="3582" t="n"/>
      <c r="BO84" s="3536" t="n"/>
      <c r="BP84" s="3536" t="n"/>
      <c r="BQ84" s="3582" t="n"/>
      <c r="BR84" s="399" t="n"/>
      <c r="BS84" s="1042" t="n"/>
      <c r="BT84" s="3582" t="n"/>
      <c r="BU84" s="3582" t="n"/>
      <c r="BV84" s="3582" t="n"/>
      <c r="BW84" s="3536" t="n"/>
      <c r="BX84" s="3536" t="n"/>
      <c r="BY84" s="3582" t="n"/>
      <c r="BZ84" s="399" t="n"/>
      <c r="CA84" s="1042" t="n"/>
      <c r="CB84" s="3582" t="n"/>
      <c r="CC84" s="3582" t="n"/>
      <c r="CD84" s="3582" t="n"/>
      <c r="CE84" s="3536" t="n"/>
      <c r="CF84" s="3536" t="n"/>
      <c r="CG84" s="3582" t="n"/>
      <c r="CH84" s="399" t="n"/>
      <c r="CI84" s="1042" t="n"/>
      <c r="CJ84" s="3582" t="n"/>
      <c r="CK84" s="3582" t="n"/>
      <c r="CL84" s="3582" t="n"/>
      <c r="CM84" s="3536" t="n"/>
      <c r="CN84" s="3536" t="n"/>
      <c r="CO84" s="3582" t="n"/>
      <c r="CP84" s="399" t="n"/>
      <c r="CQ84" s="400" t="n"/>
      <c r="CR84" s="3580">
        <f>+SUMIF($J$5:$CQ$5,CR$5,$J84:$CQ84)</f>
        <v/>
      </c>
      <c r="CS84" s="3294">
        <f>+SUMIF($D$5:$CQ$5,CS$5,$D84:$CQ84)</f>
        <v/>
      </c>
      <c r="CT84" s="3582">
        <f>+SUMIF($D$5:$CO$5,CT$5,$D84:$CO84)+SUMIF($D$5:$BI$5,CR$5,$D84:$BI84)</f>
        <v/>
      </c>
      <c r="CU84" s="3582">
        <f>CR84-CS84</f>
        <v/>
      </c>
      <c r="CV84" s="3582">
        <f>CR84-CT84</f>
        <v/>
      </c>
      <c r="CW84" s="3582" t="n"/>
      <c r="CX84" s="3582">
        <f>IFERROR(CR84/CW84-1, "-")</f>
        <v/>
      </c>
      <c r="CY84" s="3582" t="n"/>
      <c r="CZ84" s="3582" t="n"/>
      <c r="DA84" s="3582" t="n"/>
      <c r="DB84" s="3582" t="n"/>
      <c r="DC84" s="3582" t="n"/>
      <c r="DD84" s="3582" t="n"/>
      <c r="DE84" s="400" t="n"/>
      <c r="DF84" s="400" t="n"/>
      <c r="DG84" s="400" t="n"/>
      <c r="DH84" s="400" t="n"/>
      <c r="DI84" s="636" t="n"/>
      <c r="DJ84" s="3508">
        <f>SUM(D84,J84,P84,V84,AD84,AL84,AU84,BC84,BK84,BT84,CB84,CJ84)-CR84</f>
        <v/>
      </c>
      <c r="DK84" s="3508">
        <f>SUM(E84,K84,Q84,W84,AE84,AM84,AV84,BD84,BL84,BU84,CC84,CK84)-CS84</f>
        <v/>
      </c>
      <c r="DL84" s="3508">
        <f>SUM(G84,M84,S84,AA84,AI84,AR84,AZ84,BH84,BQ84,BY84,CG84,CO84)-CW84</f>
        <v/>
      </c>
      <c r="DM84" s="3508">
        <f>SUM(D84,J84,P84,V84,AD84,AL84,AU84,BC84,,BN84,BV84,CD84,CL84)-CT84</f>
        <v/>
      </c>
      <c r="DX84" s="2878">
        <f>(CS84-CZ84)*10^6</f>
        <v/>
      </c>
      <c r="DY84" s="2878">
        <f>(CT84-DC84)*10^6</f>
        <v/>
      </c>
      <c r="DZ84" s="2878">
        <f>(CW84-DD84)*10^6</f>
        <v/>
      </c>
    </row>
    <row customFormat="1" customHeight="1" hidden="1" ht="13" r="85" s="376">
      <c r="B85" s="401" t="inlineStr">
        <is>
          <t>Business Prepaid</t>
        </is>
      </c>
      <c r="C85" s="2486" t="inlineStr">
        <is>
          <t>TRAF79</t>
        </is>
      </c>
      <c r="D85" s="3583" t="n"/>
      <c r="E85" s="3583" t="n"/>
      <c r="F85" s="3548" t="n"/>
      <c r="G85" s="3583" t="n"/>
      <c r="H85" s="374" t="n"/>
      <c r="I85" s="372" t="n"/>
      <c r="J85" s="3583" t="n"/>
      <c r="K85" s="3583" t="n"/>
      <c r="L85" s="3548" t="n"/>
      <c r="M85" s="3583" t="n"/>
      <c r="N85" s="374" t="n"/>
      <c r="O85" s="375" t="n"/>
      <c r="P85" s="3583" t="n"/>
      <c r="Q85" s="3583" t="n"/>
      <c r="R85" s="3548" t="n"/>
      <c r="S85" s="3583" t="n"/>
      <c r="T85" s="374" t="n"/>
      <c r="U85" s="1038" t="n"/>
      <c r="V85" s="3583" t="n"/>
      <c r="W85" s="3583" t="n"/>
      <c r="X85" s="3583" t="n"/>
      <c r="Y85" s="3549" t="n"/>
      <c r="Z85" s="3549" t="n"/>
      <c r="AA85" s="3583" t="n"/>
      <c r="AB85" s="374" t="n"/>
      <c r="AC85" s="1038" t="n"/>
      <c r="AD85" s="3583" t="n"/>
      <c r="AE85" s="3583" t="n"/>
      <c r="AF85" s="3583" t="n"/>
      <c r="AG85" s="3549" t="n"/>
      <c r="AH85" s="3549" t="n"/>
      <c r="AI85" s="3583" t="n"/>
      <c r="AJ85" s="374" t="n"/>
      <c r="AK85" s="1038" t="n"/>
      <c r="AL85" s="3583" t="n"/>
      <c r="AM85" s="3583" t="n"/>
      <c r="AN85" s="3583" t="n"/>
      <c r="AO85" s="3583" t="n"/>
      <c r="AP85" s="3549" t="n"/>
      <c r="AQ85" s="3549" t="n"/>
      <c r="AR85" s="3583" t="n"/>
      <c r="AS85" s="374" t="n"/>
      <c r="AT85" s="3542" t="n"/>
      <c r="AU85" s="3583" t="n"/>
      <c r="AV85" s="3583" t="n"/>
      <c r="AW85" s="3583" t="n"/>
      <c r="AX85" s="3549" t="n"/>
      <c r="AY85" s="3549" t="n"/>
      <c r="AZ85" s="3583" t="n"/>
      <c r="BA85" s="374" t="n"/>
      <c r="BB85" s="1038" t="n"/>
      <c r="BC85" s="3583" t="n"/>
      <c r="BD85" s="3583" t="n"/>
      <c r="BE85" s="3583" t="n"/>
      <c r="BF85" s="3549" t="n"/>
      <c r="BG85" s="3549" t="n"/>
      <c r="BH85" s="3583" t="n"/>
      <c r="BI85" s="374" t="n"/>
      <c r="BJ85" s="1038" t="n"/>
      <c r="BK85" s="3583" t="n"/>
      <c r="BL85" s="3583" t="n"/>
      <c r="BM85" s="3583" t="n"/>
      <c r="BN85" s="3583" t="n"/>
      <c r="BO85" s="3549" t="n"/>
      <c r="BP85" s="3549" t="n"/>
      <c r="BQ85" s="3583" t="n"/>
      <c r="BR85" s="374" t="n"/>
      <c r="BS85" s="1038" t="n"/>
      <c r="BT85" s="3583" t="n"/>
      <c r="BU85" s="3583" t="n"/>
      <c r="BV85" s="3583" t="n"/>
      <c r="BW85" s="3549" t="n"/>
      <c r="BX85" s="3549" t="n"/>
      <c r="BY85" s="3583" t="n"/>
      <c r="BZ85" s="374" t="n"/>
      <c r="CA85" s="1038" t="n"/>
      <c r="CB85" s="3583" t="n"/>
      <c r="CC85" s="3583" t="n"/>
      <c r="CD85" s="3583" t="n"/>
      <c r="CE85" s="3549" t="n"/>
      <c r="CF85" s="3549" t="n"/>
      <c r="CG85" s="3583" t="n"/>
      <c r="CH85" s="374" t="n"/>
      <c r="CI85" s="1038" t="n"/>
      <c r="CJ85" s="3583" t="n"/>
      <c r="CK85" s="3583" t="n"/>
      <c r="CL85" s="3583" t="n"/>
      <c r="CM85" s="3549" t="n"/>
      <c r="CN85" s="3549" t="n"/>
      <c r="CO85" s="3583" t="n"/>
      <c r="CP85" s="374" t="n"/>
      <c r="CQ85" s="375" t="n"/>
      <c r="CR85" s="3584">
        <f>+SUMIF($J$5:$CQ$5,CR$5,$J85:$CQ85)</f>
        <v/>
      </c>
      <c r="CS85" s="3269">
        <f>+SUMIF($D$5:$CQ$5,CS$5,$D85:$CQ85)</f>
        <v/>
      </c>
      <c r="CT85" s="3583">
        <f>SUM(CT86:CT90)</f>
        <v/>
      </c>
      <c r="CU85" s="3583">
        <f>CR85-CS85</f>
        <v/>
      </c>
      <c r="CV85" s="3583">
        <f>CR85-CT85</f>
        <v/>
      </c>
      <c r="CW85" s="3583" t="n"/>
      <c r="CX85" s="3583">
        <f>IFERROR(CR85/CW85-1, "-")</f>
        <v/>
      </c>
      <c r="CY85" s="3583" t="n"/>
      <c r="CZ85" s="3583" t="n"/>
      <c r="DA85" s="3583" t="n"/>
      <c r="DB85" s="3583" t="n"/>
      <c r="DC85" s="3583" t="n"/>
      <c r="DD85" s="3583" t="n"/>
      <c r="DE85" s="375">
        <f>+CZ85/DD85-1</f>
        <v/>
      </c>
      <c r="DF85" s="375">
        <f>+DA85/DD85-1</f>
        <v/>
      </c>
      <c r="DG85" s="375">
        <f>+DB85/DD85-1</f>
        <v/>
      </c>
      <c r="DH85" s="375">
        <f>+DC85/DD85-1</f>
        <v/>
      </c>
      <c r="DI85" s="936" t="n"/>
      <c r="DJ85" s="3508">
        <f>SUM(D85,J85,P85,V85,AD85,AL85,AU85,BC85,BK85,BT85,CB85,CJ85)-CR85</f>
        <v/>
      </c>
      <c r="DK85" s="3508">
        <f>SUM(E85,K85,Q85,W85,AE85,AM85,AV85,BD85,BL85,BU85,CC85,CK85)-CS85</f>
        <v/>
      </c>
      <c r="DL85" s="3508">
        <f>SUM(G85,M85,S85,AA85,AI85,AR85,AZ85,BH85,BQ85,BY85,CG85,CO85)-CW85</f>
        <v/>
      </c>
      <c r="DM85" s="3508">
        <f>SUM(D85,J85,P85,V85,AD85,AL85,AU85,BC85,,BN85,BV85,CD85,CL85)-CT85</f>
        <v/>
      </c>
      <c r="DX85" s="2878">
        <f>(CS85-CZ85)*10^6</f>
        <v/>
      </c>
      <c r="DY85" s="2878">
        <f>(CT85-DC85)*10^6</f>
        <v/>
      </c>
      <c r="DZ85" s="2878">
        <f>(CW85-DD85)*10^6</f>
        <v/>
      </c>
    </row>
    <row customFormat="1" customHeight="1" hidden="1" ht="13" r="86" s="394">
      <c r="B86" s="396" t="inlineStr">
        <is>
          <t xml:space="preserve">    du fixe </t>
        </is>
      </c>
      <c r="C86" s="2486" t="inlineStr">
        <is>
          <t>TRAF80</t>
        </is>
      </c>
      <c r="D86" s="3546" t="n"/>
      <c r="E86" s="3294" t="n"/>
      <c r="F86" s="3535" t="n"/>
      <c r="G86" s="3294" t="n"/>
      <c r="H86" s="399" t="n"/>
      <c r="I86" s="397" t="n"/>
      <c r="J86" s="3546" t="n"/>
      <c r="K86" s="3294" t="n"/>
      <c r="L86" s="3535" t="n"/>
      <c r="M86" s="3294" t="n"/>
      <c r="N86" s="399" t="n"/>
      <c r="O86" s="400" t="n"/>
      <c r="P86" s="3546" t="n"/>
      <c r="Q86" s="3294" t="n"/>
      <c r="R86" s="3535" t="n"/>
      <c r="S86" s="3294" t="n"/>
      <c r="T86" s="399" t="n"/>
      <c r="U86" s="1042" t="n"/>
      <c r="V86" s="3546" t="n"/>
      <c r="W86" s="3294" t="n"/>
      <c r="X86" s="3294" t="n"/>
      <c r="Y86" s="3536" t="n"/>
      <c r="Z86" s="3536" t="n"/>
      <c r="AA86" s="3294" t="n"/>
      <c r="AB86" s="399" t="n"/>
      <c r="AC86" s="1042" t="n"/>
      <c r="AD86" s="3546" t="n"/>
      <c r="AE86" s="3294" t="n"/>
      <c r="AF86" s="3294" t="n"/>
      <c r="AG86" s="3536" t="n"/>
      <c r="AH86" s="3536" t="n"/>
      <c r="AI86" s="3294" t="n"/>
      <c r="AJ86" s="399" t="n"/>
      <c r="AK86" s="1042" t="n"/>
      <c r="AL86" s="3546" t="n"/>
      <c r="AM86" s="3294" t="n"/>
      <c r="AN86" s="3294" t="n"/>
      <c r="AO86" s="3294" t="n"/>
      <c r="AP86" s="3536" t="n"/>
      <c r="AQ86" s="3536" t="n"/>
      <c r="AR86" s="3294" t="n"/>
      <c r="AS86" s="399" t="n"/>
      <c r="AT86" s="3537" t="n"/>
      <c r="AU86" s="3546" t="n"/>
      <c r="AV86" s="3294" t="n"/>
      <c r="AW86" s="3294" t="n"/>
      <c r="AX86" s="3536" t="n"/>
      <c r="AY86" s="3536" t="n"/>
      <c r="AZ86" s="3294" t="n"/>
      <c r="BA86" s="399" t="n"/>
      <c r="BB86" s="1042" t="n"/>
      <c r="BC86" s="3546" t="n"/>
      <c r="BD86" s="3294" t="n"/>
      <c r="BE86" s="3294" t="n"/>
      <c r="BF86" s="3536" t="n"/>
      <c r="BG86" s="3536" t="n"/>
      <c r="BH86" s="3294" t="n"/>
      <c r="BI86" s="399" t="n"/>
      <c r="BJ86" s="1042" t="n"/>
      <c r="BK86" s="3546" t="n"/>
      <c r="BL86" s="3294" t="n"/>
      <c r="BM86" s="3294" t="n"/>
      <c r="BN86" s="3294" t="n"/>
      <c r="BO86" s="3536" t="n"/>
      <c r="BP86" s="3536" t="n"/>
      <c r="BQ86" s="3294" t="n"/>
      <c r="BR86" s="399" t="n"/>
      <c r="BS86" s="1042" t="n"/>
      <c r="BT86" s="3546" t="n"/>
      <c r="BU86" s="3294" t="n"/>
      <c r="BV86" s="3294" t="n"/>
      <c r="BW86" s="3536" t="n"/>
      <c r="BX86" s="3536" t="n"/>
      <c r="BY86" s="3294" t="n"/>
      <c r="BZ86" s="399" t="n"/>
      <c r="CA86" s="1042" t="n"/>
      <c r="CB86" s="3546" t="n"/>
      <c r="CC86" s="3294" t="n"/>
      <c r="CD86" s="3294" t="n"/>
      <c r="CE86" s="3536" t="n"/>
      <c r="CF86" s="3536" t="n"/>
      <c r="CG86" s="3294" t="n"/>
      <c r="CH86" s="399" t="n"/>
      <c r="CI86" s="1042" t="n"/>
      <c r="CJ86" s="3546" t="n"/>
      <c r="CK86" s="3294" t="n"/>
      <c r="CL86" s="3294" t="n"/>
      <c r="CM86" s="3536" t="n"/>
      <c r="CN86" s="3536" t="n"/>
      <c r="CO86" s="3294" t="n"/>
      <c r="CP86" s="399" t="n"/>
      <c r="CQ86" s="400" t="n"/>
      <c r="CR86" s="3580">
        <f>+SUMIF($J$5:$CQ$5,CR$5,$J86:$CQ86)</f>
        <v/>
      </c>
      <c r="CS86" s="3294">
        <f>+SUMIF($D$5:$CQ$5,CS$5,$D86:$CQ86)</f>
        <v/>
      </c>
      <c r="CT86" s="3294" t="n">
        <v>0.05171372968667221</v>
      </c>
      <c r="CU86" s="3294">
        <f>CR86-CS86</f>
        <v/>
      </c>
      <c r="CV86" s="3294">
        <f>CR86-CT86</f>
        <v/>
      </c>
      <c r="CW86" s="3294" t="n"/>
      <c r="CX86" s="3294">
        <f>IFERROR(CR86/CW86-1, "-")</f>
        <v/>
      </c>
      <c r="CY86" s="3294" t="n"/>
      <c r="CZ86" s="3294" t="n"/>
      <c r="DA86" s="3294" t="n"/>
      <c r="DB86" s="3294" t="n"/>
      <c r="DC86" s="3294" t="n"/>
      <c r="DD86" s="3294" t="n"/>
      <c r="DE86" s="400">
        <f>+CZ86/DD86-1</f>
        <v/>
      </c>
      <c r="DF86" s="400">
        <f>+DA86/DD86-1</f>
        <v/>
      </c>
      <c r="DG86" s="400">
        <f>+DB86/DD86-1</f>
        <v/>
      </c>
      <c r="DH86" s="400">
        <f>+DC86/DD86-1</f>
        <v/>
      </c>
      <c r="DI86" s="636" t="n"/>
      <c r="DJ86" s="3508">
        <f>SUM(D86,J86,P86,V86,AD86,AL86,AU86,BC86,BK86,BT86,CB86,CJ86)-CR86</f>
        <v/>
      </c>
      <c r="DK86" s="3508">
        <f>SUM(E86,K86,Q86,W86,AE86,AM86,AV86,BD86,BL86,BU86,CC86,CK86)-CS86</f>
        <v/>
      </c>
      <c r="DL86" s="3508">
        <f>SUM(G86,M86,S86,AA86,AI86,AR86,AZ86,BH86,BQ86,BY86,CG86,CO86)-CW86</f>
        <v/>
      </c>
      <c r="DM86" s="3508">
        <f>SUM(D86,J86,P86,V86,AD86,AL86,AU86,BC86,,BN86,BV86,CD86,CL86)-CT86</f>
        <v/>
      </c>
      <c r="DX86" s="2878">
        <f>(CS86-CZ86)*10^6</f>
        <v/>
      </c>
      <c r="DY86" s="2878">
        <f>(CT86-DC86)*10^6</f>
        <v/>
      </c>
      <c r="DZ86" s="2878">
        <f>(CW86-DD86)*10^6</f>
        <v/>
      </c>
    </row>
    <row customFormat="1" customHeight="1" hidden="1" ht="13" r="87" s="394">
      <c r="B87" s="396" t="inlineStr">
        <is>
          <t xml:space="preserve">    de l'international </t>
        </is>
      </c>
      <c r="C87" s="2486" t="inlineStr">
        <is>
          <t>TRAF81</t>
        </is>
      </c>
      <c r="D87" s="3546" t="n"/>
      <c r="E87" s="3294" t="n"/>
      <c r="F87" s="3535" t="n"/>
      <c r="G87" s="3294" t="n"/>
      <c r="H87" s="399" t="n"/>
      <c r="I87" s="397" t="n"/>
      <c r="J87" s="3546" t="n"/>
      <c r="K87" s="3294" t="n"/>
      <c r="L87" s="3535" t="n"/>
      <c r="M87" s="3294" t="n"/>
      <c r="N87" s="399" t="n"/>
      <c r="O87" s="400" t="n"/>
      <c r="P87" s="3546" t="n"/>
      <c r="Q87" s="3294" t="n"/>
      <c r="R87" s="3535" t="n"/>
      <c r="S87" s="3294" t="n"/>
      <c r="T87" s="399" t="n"/>
      <c r="U87" s="1042" t="n"/>
      <c r="V87" s="3546" t="n"/>
      <c r="W87" s="3294" t="n"/>
      <c r="X87" s="3294" t="n"/>
      <c r="Y87" s="3536" t="n"/>
      <c r="Z87" s="3536" t="n"/>
      <c r="AA87" s="3294" t="n"/>
      <c r="AB87" s="399" t="n"/>
      <c r="AC87" s="1042" t="n"/>
      <c r="AD87" s="3546" t="n"/>
      <c r="AE87" s="3294" t="n"/>
      <c r="AF87" s="3294" t="n"/>
      <c r="AG87" s="3536" t="n"/>
      <c r="AH87" s="3536" t="n"/>
      <c r="AI87" s="3294" t="n"/>
      <c r="AJ87" s="399" t="n"/>
      <c r="AK87" s="1042" t="n"/>
      <c r="AL87" s="3546" t="n"/>
      <c r="AM87" s="3294" t="n"/>
      <c r="AN87" s="3294" t="n"/>
      <c r="AO87" s="3294" t="n"/>
      <c r="AP87" s="3536" t="n"/>
      <c r="AQ87" s="3536" t="n"/>
      <c r="AR87" s="3294" t="n"/>
      <c r="AS87" s="399" t="n"/>
      <c r="AT87" s="3537" t="n"/>
      <c r="AU87" s="3546" t="n"/>
      <c r="AV87" s="3294" t="n"/>
      <c r="AW87" s="3294" t="n"/>
      <c r="AX87" s="3536" t="n"/>
      <c r="AY87" s="3536" t="n"/>
      <c r="AZ87" s="3294" t="n"/>
      <c r="BA87" s="399" t="n"/>
      <c r="BB87" s="1042" t="n"/>
      <c r="BC87" s="3546" t="n"/>
      <c r="BD87" s="3294" t="n"/>
      <c r="BE87" s="3294" t="n"/>
      <c r="BF87" s="3536" t="n"/>
      <c r="BG87" s="3536" t="n"/>
      <c r="BH87" s="3294" t="n"/>
      <c r="BI87" s="399" t="n"/>
      <c r="BJ87" s="1042" t="n"/>
      <c r="BK87" s="3546" t="n"/>
      <c r="BL87" s="3294" t="n"/>
      <c r="BM87" s="3294" t="n"/>
      <c r="BN87" s="3294" t="n"/>
      <c r="BO87" s="3536" t="n"/>
      <c r="BP87" s="3536" t="n"/>
      <c r="BQ87" s="3294" t="n"/>
      <c r="BR87" s="399" t="n"/>
      <c r="BS87" s="1042" t="n"/>
      <c r="BT87" s="3546" t="n"/>
      <c r="BU87" s="3294" t="n"/>
      <c r="BV87" s="3294" t="n"/>
      <c r="BW87" s="3536" t="n"/>
      <c r="BX87" s="3536" t="n"/>
      <c r="BY87" s="3294" t="n"/>
      <c r="BZ87" s="399" t="n"/>
      <c r="CA87" s="1042" t="n"/>
      <c r="CB87" s="3546" t="n"/>
      <c r="CC87" s="3294" t="n"/>
      <c r="CD87" s="3294" t="n"/>
      <c r="CE87" s="3536" t="n"/>
      <c r="CF87" s="3536" t="n"/>
      <c r="CG87" s="3294" t="n"/>
      <c r="CH87" s="399" t="n"/>
      <c r="CI87" s="1042" t="n"/>
      <c r="CJ87" s="3546" t="n"/>
      <c r="CK87" s="3294" t="n"/>
      <c r="CL87" s="3294" t="n"/>
      <c r="CM87" s="3536" t="n"/>
      <c r="CN87" s="3536" t="n"/>
      <c r="CO87" s="3294" t="n"/>
      <c r="CP87" s="399" t="n"/>
      <c r="CQ87" s="400" t="n"/>
      <c r="CR87" s="3580">
        <f>+SUMIF($J$5:$CQ$5,CR$5,$J87:$CQ87)</f>
        <v/>
      </c>
      <c r="CS87" s="3294">
        <f>+SUMIF($D$5:$CQ$5,CS$5,$D87:$CQ87)</f>
        <v/>
      </c>
      <c r="CT87" s="3294" t="n">
        <v>0.230198881227854</v>
      </c>
      <c r="CU87" s="3294">
        <f>CR87-CS87</f>
        <v/>
      </c>
      <c r="CV87" s="3294">
        <f>CR87-CT87</f>
        <v/>
      </c>
      <c r="CW87" s="3294" t="n"/>
      <c r="CX87" s="3294">
        <f>IFERROR(CR87/CW87-1, "-")</f>
        <v/>
      </c>
      <c r="CY87" s="3294" t="n"/>
      <c r="CZ87" s="3294" t="n"/>
      <c r="DA87" s="3294" t="n"/>
      <c r="DB87" s="3294" t="n"/>
      <c r="DC87" s="3294" t="n"/>
      <c r="DD87" s="3294" t="n"/>
      <c r="DE87" s="400">
        <f>+CZ87/DD87-1</f>
        <v/>
      </c>
      <c r="DF87" s="400">
        <f>+DA87/DD87-1</f>
        <v/>
      </c>
      <c r="DG87" s="400">
        <f>+DB87/DD87-1</f>
        <v/>
      </c>
      <c r="DH87" s="400">
        <f>+DC87/DD87-1</f>
        <v/>
      </c>
      <c r="DI87" s="636" t="n"/>
      <c r="DJ87" s="3508">
        <f>SUM(D87,J87,P87,V87,AD87,AL87,AU87,BC87,BK87,BT87,CB87,CJ87)-CR87</f>
        <v/>
      </c>
      <c r="DK87" s="3508">
        <f>SUM(E87,K87,Q87,W87,AE87,AM87,AV87,BD87,BL87,BU87,CC87,CK87)-CS87</f>
        <v/>
      </c>
      <c r="DL87" s="3508">
        <f>SUM(G87,M87,S87,AA87,AI87,AR87,AZ87,BH87,BQ87,BY87,CG87,CO87)-CW87</f>
        <v/>
      </c>
      <c r="DM87" s="3508">
        <f>SUM(D87,J87,P87,V87,AD87,AL87,AU87,BC87,,BN87,BV87,CD87,CL87)-CT87</f>
        <v/>
      </c>
      <c r="DX87" s="2878">
        <f>(CS87-CZ87)*10^6</f>
        <v/>
      </c>
      <c r="DY87" s="2878">
        <f>(CT87-DC87)*10^6</f>
        <v/>
      </c>
      <c r="DZ87" s="2878">
        <f>(CW87-DD87)*10^6</f>
        <v/>
      </c>
    </row>
    <row customFormat="1" customHeight="1" hidden="1" ht="13" r="88" s="394">
      <c r="B88" s="396" t="inlineStr">
        <is>
          <t xml:space="preserve">    de MTN</t>
        </is>
      </c>
      <c r="C88" s="2486" t="inlineStr">
        <is>
          <t>TRAF82</t>
        </is>
      </c>
      <c r="D88" s="3546" t="n"/>
      <c r="E88" s="3294" t="n"/>
      <c r="F88" s="3535" t="n"/>
      <c r="G88" s="3294" t="n"/>
      <c r="H88" s="399" t="n"/>
      <c r="I88" s="397" t="n"/>
      <c r="J88" s="3546" t="n"/>
      <c r="K88" s="3294" t="n"/>
      <c r="L88" s="3535" t="n"/>
      <c r="M88" s="3294" t="n"/>
      <c r="N88" s="399" t="n"/>
      <c r="O88" s="400" t="n"/>
      <c r="P88" s="3546" t="n"/>
      <c r="Q88" s="3294" t="n"/>
      <c r="R88" s="3535" t="n"/>
      <c r="S88" s="3294" t="n"/>
      <c r="T88" s="399" t="n"/>
      <c r="U88" s="1042" t="n"/>
      <c r="V88" s="3546" t="n"/>
      <c r="W88" s="3294" t="n"/>
      <c r="X88" s="3294" t="n"/>
      <c r="Y88" s="3536" t="n"/>
      <c r="Z88" s="3536" t="n"/>
      <c r="AA88" s="3294" t="n"/>
      <c r="AB88" s="399" t="n"/>
      <c r="AC88" s="1042" t="n"/>
      <c r="AD88" s="3546" t="n"/>
      <c r="AE88" s="3294" t="n"/>
      <c r="AF88" s="3294" t="n"/>
      <c r="AG88" s="3536" t="n"/>
      <c r="AH88" s="3536" t="n"/>
      <c r="AI88" s="3294" t="n"/>
      <c r="AJ88" s="399" t="n"/>
      <c r="AK88" s="1042" t="n"/>
      <c r="AL88" s="3546" t="n"/>
      <c r="AM88" s="3294" t="n"/>
      <c r="AN88" s="3294" t="n"/>
      <c r="AO88" s="3294" t="n"/>
      <c r="AP88" s="3536" t="n"/>
      <c r="AQ88" s="3536" t="n"/>
      <c r="AR88" s="3294" t="n"/>
      <c r="AS88" s="399" t="n"/>
      <c r="AT88" s="3537" t="n"/>
      <c r="AU88" s="3546" t="n"/>
      <c r="AV88" s="3294" t="n"/>
      <c r="AW88" s="3294" t="n"/>
      <c r="AX88" s="3536" t="n"/>
      <c r="AY88" s="3536" t="n"/>
      <c r="AZ88" s="3294" t="n"/>
      <c r="BA88" s="399" t="n"/>
      <c r="BB88" s="1042" t="n"/>
      <c r="BC88" s="3546" t="n"/>
      <c r="BD88" s="3294" t="n"/>
      <c r="BE88" s="3294" t="n"/>
      <c r="BF88" s="3536" t="n"/>
      <c r="BG88" s="3536" t="n"/>
      <c r="BH88" s="3294" t="n"/>
      <c r="BI88" s="399" t="n"/>
      <c r="BJ88" s="1042" t="n"/>
      <c r="BK88" s="3546" t="n"/>
      <c r="BL88" s="3294" t="n"/>
      <c r="BM88" s="3294" t="n"/>
      <c r="BN88" s="3294" t="n"/>
      <c r="BO88" s="3536" t="n"/>
      <c r="BP88" s="3536" t="n"/>
      <c r="BQ88" s="3294" t="n"/>
      <c r="BR88" s="399" t="n"/>
      <c r="BS88" s="1042" t="n"/>
      <c r="BT88" s="3546" t="n"/>
      <c r="BU88" s="3294" t="n"/>
      <c r="BV88" s="3294" t="n"/>
      <c r="BW88" s="3536" t="n"/>
      <c r="BX88" s="3536" t="n"/>
      <c r="BY88" s="3294" t="n"/>
      <c r="BZ88" s="399" t="n"/>
      <c r="CA88" s="1042" t="n"/>
      <c r="CB88" s="3546" t="n"/>
      <c r="CC88" s="3294" t="n"/>
      <c r="CD88" s="3294" t="n"/>
      <c r="CE88" s="3536" t="n"/>
      <c r="CF88" s="3536" t="n"/>
      <c r="CG88" s="3294" t="n"/>
      <c r="CH88" s="399" t="n"/>
      <c r="CI88" s="1042" t="n"/>
      <c r="CJ88" s="3546" t="n"/>
      <c r="CK88" s="3294" t="n"/>
      <c r="CL88" s="3294" t="n"/>
      <c r="CM88" s="3536" t="n"/>
      <c r="CN88" s="3536" t="n"/>
      <c r="CO88" s="3294" t="n"/>
      <c r="CP88" s="399" t="n"/>
      <c r="CQ88" s="400" t="n"/>
      <c r="CR88" s="3580">
        <f>+SUMIF($J$5:$CQ$5,CR$5,$J88:$CQ88)</f>
        <v/>
      </c>
      <c r="CS88" s="3294">
        <f>+SUMIF($D$5:$CQ$5,CS$5,$D88:$CQ88)</f>
        <v/>
      </c>
      <c r="CT88" s="3294" t="n">
        <v>18.60114507150569</v>
      </c>
      <c r="CU88" s="3294">
        <f>CR88-CS88</f>
        <v/>
      </c>
      <c r="CV88" s="3294">
        <f>CR88-CT88</f>
        <v/>
      </c>
      <c r="CW88" s="3294" t="n"/>
      <c r="CX88" s="3294">
        <f>IFERROR(CR88/CW88-1, "-")</f>
        <v/>
      </c>
      <c r="CY88" s="3294" t="n"/>
      <c r="CZ88" s="3294" t="n"/>
      <c r="DA88" s="3294" t="n"/>
      <c r="DB88" s="3294" t="n"/>
      <c r="DC88" s="3294" t="n"/>
      <c r="DD88" s="3294" t="n"/>
      <c r="DE88" s="400">
        <f>+CZ88/DD88-1</f>
        <v/>
      </c>
      <c r="DF88" s="400">
        <f>+DA88/DD88-1</f>
        <v/>
      </c>
      <c r="DG88" s="400">
        <f>+DB88/DD88-1</f>
        <v/>
      </c>
      <c r="DH88" s="400">
        <f>+DC88/DD88-1</f>
        <v/>
      </c>
      <c r="DI88" s="636" t="n"/>
      <c r="DJ88" s="3508">
        <f>SUM(D88,J88,P88,V88,AD88,AL88,AU88,BC88,BK88,BT88,CB88,CJ88)-CR88</f>
        <v/>
      </c>
      <c r="DK88" s="3508">
        <f>SUM(E88,K88,Q88,W88,AE88,AM88,AV88,BD88,BL88,BU88,CC88,CK88)-CS88</f>
        <v/>
      </c>
      <c r="DL88" s="3508">
        <f>SUM(G88,M88,S88,AA88,AI88,AR88,AZ88,BH88,BQ88,BY88,CG88,CO88)-CW88</f>
        <v/>
      </c>
      <c r="DM88" s="3508">
        <f>SUM(D88,J88,P88,V88,AD88,AL88,AU88,BC88,,BN88,BV88,CD88,CL88)-CT88</f>
        <v/>
      </c>
      <c r="DX88" s="2878">
        <f>(CS88-CZ88)*10^6</f>
        <v/>
      </c>
      <c r="DY88" s="2878">
        <f>(CT88-DC88)*10^6</f>
        <v/>
      </c>
      <c r="DZ88" s="2878">
        <f>(CW88-DD88)*10^6</f>
        <v/>
      </c>
    </row>
    <row customFormat="1" customHeight="1" hidden="1" ht="13" r="89" s="394">
      <c r="B89" s="396" t="inlineStr">
        <is>
          <t xml:space="preserve">    de SBIN</t>
        </is>
      </c>
      <c r="C89" s="2486" t="inlineStr">
        <is>
          <t>TRAF83</t>
        </is>
      </c>
      <c r="D89" s="3582" t="n"/>
      <c r="E89" s="3294" t="n"/>
      <c r="F89" s="3535" t="n"/>
      <c r="G89" s="3294" t="n"/>
      <c r="H89" s="399" t="n"/>
      <c r="I89" s="397" t="n"/>
      <c r="J89" s="3582" t="n"/>
      <c r="K89" s="3294" t="n"/>
      <c r="L89" s="3535" t="n"/>
      <c r="M89" s="3294" t="n"/>
      <c r="N89" s="399" t="n"/>
      <c r="O89" s="400" t="n"/>
      <c r="P89" s="3582" t="n"/>
      <c r="Q89" s="3294" t="n"/>
      <c r="R89" s="3535" t="n"/>
      <c r="S89" s="3294" t="n"/>
      <c r="T89" s="399" t="n"/>
      <c r="U89" s="1042" t="n"/>
      <c r="V89" s="3582" t="n"/>
      <c r="W89" s="3294" t="n"/>
      <c r="X89" s="3294" t="n"/>
      <c r="Y89" s="3536" t="n"/>
      <c r="Z89" s="3536" t="n"/>
      <c r="AA89" s="3294" t="n"/>
      <c r="AB89" s="399" t="n"/>
      <c r="AC89" s="1042" t="n"/>
      <c r="AD89" s="3582" t="n"/>
      <c r="AE89" s="3294" t="n"/>
      <c r="AF89" s="3294" t="n"/>
      <c r="AG89" s="3536" t="n"/>
      <c r="AH89" s="3536" t="n"/>
      <c r="AI89" s="3294" t="n"/>
      <c r="AJ89" s="399" t="n"/>
      <c r="AK89" s="1042" t="n"/>
      <c r="AL89" s="3582" t="n"/>
      <c r="AM89" s="3294" t="n"/>
      <c r="AN89" s="3294" t="n"/>
      <c r="AO89" s="3294" t="n"/>
      <c r="AP89" s="3536" t="n"/>
      <c r="AQ89" s="3536" t="n"/>
      <c r="AR89" s="3294" t="n"/>
      <c r="AS89" s="399" t="n"/>
      <c r="AT89" s="3537" t="n"/>
      <c r="AU89" s="3582" t="n"/>
      <c r="AV89" s="3294" t="n"/>
      <c r="AW89" s="3294" t="n"/>
      <c r="AX89" s="3536" t="n"/>
      <c r="AY89" s="3536" t="n"/>
      <c r="AZ89" s="3294" t="n"/>
      <c r="BA89" s="399" t="n"/>
      <c r="BB89" s="1042" t="n"/>
      <c r="BC89" s="3582" t="n"/>
      <c r="BD89" s="3294" t="n"/>
      <c r="BE89" s="3294" t="n"/>
      <c r="BF89" s="3536" t="n"/>
      <c r="BG89" s="3536" t="n"/>
      <c r="BH89" s="3294" t="n"/>
      <c r="BI89" s="399" t="n"/>
      <c r="BJ89" s="1042" t="n"/>
      <c r="BK89" s="3582" t="n"/>
      <c r="BL89" s="3294" t="n"/>
      <c r="BM89" s="3294" t="n"/>
      <c r="BN89" s="3294" t="n"/>
      <c r="BO89" s="3536" t="n"/>
      <c r="BP89" s="3536" t="n"/>
      <c r="BQ89" s="3294" t="n"/>
      <c r="BR89" s="399" t="n"/>
      <c r="BS89" s="1042" t="n"/>
      <c r="BT89" s="3582" t="n"/>
      <c r="BU89" s="3294" t="n"/>
      <c r="BV89" s="3294" t="n"/>
      <c r="BW89" s="3536" t="n"/>
      <c r="BX89" s="3536" t="n"/>
      <c r="BY89" s="3294" t="n"/>
      <c r="BZ89" s="399" t="n"/>
      <c r="CA89" s="1042" t="n"/>
      <c r="CB89" s="3582" t="n"/>
      <c r="CC89" s="3294" t="n"/>
      <c r="CD89" s="3294" t="n"/>
      <c r="CE89" s="3536" t="n"/>
      <c r="CF89" s="3536" t="n"/>
      <c r="CG89" s="3294" t="n"/>
      <c r="CH89" s="399" t="n"/>
      <c r="CI89" s="1042" t="n"/>
      <c r="CJ89" s="3582" t="n"/>
      <c r="CK89" s="3294" t="n"/>
      <c r="CL89" s="3294" t="n"/>
      <c r="CM89" s="3536" t="n"/>
      <c r="CN89" s="3536" t="n"/>
      <c r="CO89" s="3294" t="n"/>
      <c r="CP89" s="399" t="n"/>
      <c r="CQ89" s="400" t="n"/>
      <c r="CR89" s="3580">
        <f>+SUMIF($J$5:$CQ$5,CR$5,$J89:$CQ89)</f>
        <v/>
      </c>
      <c r="CS89" s="3294">
        <f>+SUMIF($D$5:$CQ$5,CS$5,$D89:$CQ89)</f>
        <v/>
      </c>
      <c r="CT89" s="3294" t="n">
        <v>36.72869920218231</v>
      </c>
      <c r="CU89" s="3294">
        <f>CR89-CS89</f>
        <v/>
      </c>
      <c r="CV89" s="3294">
        <f>CR89-CT89</f>
        <v/>
      </c>
      <c r="CW89" s="3294" t="n"/>
      <c r="CX89" s="3294">
        <f>IFERROR(CR89/CW89-1, "-")</f>
        <v/>
      </c>
      <c r="CY89" s="3294" t="n"/>
      <c r="CZ89" s="3294" t="n"/>
      <c r="DA89" s="3294" t="n"/>
      <c r="DB89" s="3294" t="n"/>
      <c r="DC89" s="3294" t="n"/>
      <c r="DD89" s="3294" t="n"/>
      <c r="DE89" s="400" t="n"/>
      <c r="DF89" s="400" t="n"/>
      <c r="DG89" s="400" t="n"/>
      <c r="DH89" s="400" t="n"/>
      <c r="DI89" s="636" t="n"/>
      <c r="DJ89" s="3508">
        <f>SUM(D89,J89,P89,V89,AD89,AL89,AU89,BC89,BK89,BT89,CB89,CJ89)-CR89</f>
        <v/>
      </c>
      <c r="DK89" s="3508">
        <f>SUM(E89,K89,Q89,W89,AE89,AM89,AV89,BD89,BL89,BU89,CC89,CK89)-CS89</f>
        <v/>
      </c>
      <c r="DL89" s="3508">
        <f>SUM(G89,M89,S89,AA89,AI89,AR89,AZ89,BH89,BQ89,BY89,CG89,CO89)-CW89</f>
        <v/>
      </c>
      <c r="DM89" s="3508">
        <f>SUM(D89,J89,P89,V89,AD89,AL89,AU89,BC89,,BN89,BV89,CD89,CL89)-CT89</f>
        <v/>
      </c>
      <c r="DX89" s="2878">
        <f>(CS89-CZ89)*10^6</f>
        <v/>
      </c>
      <c r="DY89" s="2878">
        <f>(CT89-DC89)*10^6</f>
        <v/>
      </c>
      <c r="DZ89" s="2878">
        <f>(CW89-DD89)*10^6</f>
        <v/>
      </c>
    </row>
    <row customFormat="1" customHeight="1" hidden="1" ht="13" r="90" s="394">
      <c r="B90" s="396" t="inlineStr">
        <is>
          <t xml:space="preserve">    de BBCOM, LIBERCOM</t>
        </is>
      </c>
      <c r="C90" s="2486" t="inlineStr">
        <is>
          <t>TRAF84</t>
        </is>
      </c>
      <c r="D90" s="3582" t="n"/>
      <c r="E90" s="3294" t="n"/>
      <c r="F90" s="3535" t="n"/>
      <c r="G90" s="3294" t="n"/>
      <c r="H90" s="399" t="n"/>
      <c r="I90" s="397" t="n"/>
      <c r="J90" s="3582" t="n"/>
      <c r="K90" s="3294" t="n"/>
      <c r="L90" s="3535" t="n"/>
      <c r="M90" s="3294" t="n"/>
      <c r="N90" s="399" t="n"/>
      <c r="O90" s="400" t="n"/>
      <c r="P90" s="3585" t="n"/>
      <c r="Q90" s="3294" t="n"/>
      <c r="R90" s="3535" t="n"/>
      <c r="S90" s="3294" t="n"/>
      <c r="T90" s="399" t="n"/>
      <c r="U90" s="2431" t="n"/>
      <c r="V90" s="3585" t="n"/>
      <c r="W90" s="3294" t="n"/>
      <c r="X90" s="3294" t="n"/>
      <c r="Y90" s="3536" t="n"/>
      <c r="Z90" s="3536" t="n"/>
      <c r="AA90" s="3294" t="n"/>
      <c r="AB90" s="399" t="n"/>
      <c r="AC90" s="1042" t="n"/>
      <c r="AD90" s="3585" t="n"/>
      <c r="AE90" s="3294" t="n"/>
      <c r="AF90" s="3294" t="n"/>
      <c r="AG90" s="3536" t="n"/>
      <c r="AH90" s="3536" t="n"/>
      <c r="AI90" s="3294" t="n"/>
      <c r="AJ90" s="399" t="n"/>
      <c r="AK90" s="1042" t="n"/>
      <c r="AL90" s="3585" t="n"/>
      <c r="AM90" s="3294" t="n"/>
      <c r="AN90" s="3294" t="n"/>
      <c r="AO90" s="3294" t="n"/>
      <c r="AP90" s="3536" t="n"/>
      <c r="AQ90" s="3536" t="n"/>
      <c r="AR90" s="3294" t="n"/>
      <c r="AS90" s="399" t="n"/>
      <c r="AT90" s="3537" t="n"/>
      <c r="AU90" s="3585" t="n"/>
      <c r="AV90" s="3294" t="n"/>
      <c r="AW90" s="3294" t="n"/>
      <c r="AX90" s="3536" t="n"/>
      <c r="AY90" s="3536" t="n"/>
      <c r="AZ90" s="3294" t="n"/>
      <c r="BA90" s="399" t="n"/>
      <c r="BB90" s="1042" t="n"/>
      <c r="BC90" s="3585" t="n"/>
      <c r="BD90" s="3294" t="n"/>
      <c r="BE90" s="3294" t="n"/>
      <c r="BF90" s="3536" t="n"/>
      <c r="BG90" s="3536" t="n"/>
      <c r="BH90" s="3294" t="n"/>
      <c r="BI90" s="399" t="n"/>
      <c r="BJ90" s="1042" t="n"/>
      <c r="BK90" s="3585" t="n"/>
      <c r="BL90" s="3294" t="n"/>
      <c r="BM90" s="3294" t="n"/>
      <c r="BN90" s="3294" t="n"/>
      <c r="BO90" s="3536" t="n"/>
      <c r="BP90" s="3536" t="n"/>
      <c r="BQ90" s="3294" t="n"/>
      <c r="BR90" s="399" t="n"/>
      <c r="BS90" s="1042" t="n"/>
      <c r="BT90" s="3585" t="n"/>
      <c r="BU90" s="3294" t="n"/>
      <c r="BV90" s="3294" t="n"/>
      <c r="BW90" s="3536" t="n"/>
      <c r="BX90" s="3536" t="n"/>
      <c r="BY90" s="3294" t="n"/>
      <c r="BZ90" s="399" t="n"/>
      <c r="CA90" s="1042" t="n"/>
      <c r="CB90" s="3585" t="n"/>
      <c r="CC90" s="3294" t="n"/>
      <c r="CD90" s="3294" t="n"/>
      <c r="CE90" s="3536" t="n"/>
      <c r="CF90" s="3536" t="n"/>
      <c r="CG90" s="3294" t="n"/>
      <c r="CH90" s="399" t="n"/>
      <c r="CI90" s="1042" t="n"/>
      <c r="CJ90" s="3585" t="n"/>
      <c r="CK90" s="3294" t="n"/>
      <c r="CL90" s="3294" t="n"/>
      <c r="CM90" s="3536" t="n"/>
      <c r="CN90" s="3536" t="n"/>
      <c r="CO90" s="3294" t="n"/>
      <c r="CP90" s="399" t="n"/>
      <c r="CQ90" s="400" t="n"/>
      <c r="CR90" s="3580">
        <f>+SUMIF($J$5:$CQ$5,CR$5,$J90:$CQ90)</f>
        <v/>
      </c>
      <c r="CS90" s="3294">
        <f>+SUMIF($D$5:$CQ$5,CS$5,$D90:$CQ90)</f>
        <v/>
      </c>
      <c r="CT90" s="3294" t="n">
        <v>0</v>
      </c>
      <c r="CU90" s="3294">
        <f>CR90-CS90</f>
        <v/>
      </c>
      <c r="CV90" s="3294">
        <f>CR90-CT90</f>
        <v/>
      </c>
      <c r="CW90" s="3294" t="n"/>
      <c r="CX90" s="3294">
        <f>IFERROR(CR90/CW90-1, "-")</f>
        <v/>
      </c>
      <c r="CY90" s="3294" t="n"/>
      <c r="CZ90" s="3294" t="n"/>
      <c r="DA90" s="3294" t="n"/>
      <c r="DB90" s="3294" t="n"/>
      <c r="DC90" s="3294" t="n"/>
      <c r="DD90" s="3294" t="n"/>
      <c r="DE90" s="400" t="n"/>
      <c r="DF90" s="400" t="n"/>
      <c r="DG90" s="400" t="n"/>
      <c r="DH90" s="400" t="n"/>
      <c r="DI90" s="636" t="n"/>
      <c r="DJ90" s="3508">
        <f>SUM(D90,J90,P90,V90,AD90,AL90,AU90,BC90,BK90,BT90,CB90,CJ90)-CR90</f>
        <v/>
      </c>
      <c r="DK90" s="3508">
        <f>SUM(E90,K90,Q90,W90,AE90,AM90,AV90,BD90,BL90,BU90,CC90,CK90)-CS90</f>
        <v/>
      </c>
      <c r="DL90" s="3508">
        <f>SUM(G90,M90,S90,AA90,AI90,AR90,AZ90,BH90,BQ90,BY90,CG90,CO90)-CW90</f>
        <v/>
      </c>
      <c r="DM90" s="3508">
        <f>SUM(D90,J90,P90,V90,AD90,AL90,AU90,BC90,,BN90,BV90,CD90,CL90)-CT90</f>
        <v/>
      </c>
      <c r="DX90" s="2878">
        <f>(CS90-CZ90)*10^6</f>
        <v/>
      </c>
      <c r="DY90" s="2878">
        <f>(CT90-DC90)*10^6</f>
        <v/>
      </c>
      <c r="DZ90" s="2878">
        <f>(CW90-DD90)*10^6</f>
        <v/>
      </c>
    </row>
    <row collapsed="1" customHeight="1" ht="3.75" r="91" s="3" thickBot="1">
      <c r="B91" s="131" t="n"/>
      <c r="C91" s="3586" t="n"/>
      <c r="D91" s="3552" t="n"/>
      <c r="E91" s="3552" t="n"/>
      <c r="F91" s="3566" t="n"/>
      <c r="G91" s="3552" t="n"/>
      <c r="H91" s="135" t="n"/>
      <c r="I91" s="11" t="n"/>
      <c r="J91" s="3552" t="n"/>
      <c r="K91" s="3552" t="n"/>
      <c r="L91" s="3566" t="n"/>
      <c r="M91" s="3552" t="n"/>
      <c r="N91" s="883" t="n"/>
      <c r="O91" s="883" t="n"/>
      <c r="P91" s="1514" t="n"/>
      <c r="Q91" s="3552" t="n"/>
      <c r="R91" s="883" t="n"/>
      <c r="S91" s="3552" t="n"/>
      <c r="T91" s="883" t="n"/>
      <c r="U91" s="883" t="n"/>
      <c r="V91" s="3587" t="n"/>
      <c r="W91" s="3552" t="n"/>
      <c r="X91" s="3552" t="n"/>
      <c r="Y91" s="3566" t="n"/>
      <c r="Z91" s="3566" t="n"/>
      <c r="AA91" s="3552" t="n"/>
      <c r="AB91" s="883" t="n"/>
      <c r="AC91" s="2432" t="n"/>
      <c r="AD91" s="883" t="n"/>
      <c r="AE91" s="3552" t="n"/>
      <c r="AF91" s="883" t="n"/>
      <c r="AG91" s="883" t="n"/>
      <c r="AH91" s="883" t="n"/>
      <c r="AI91" s="883" t="n"/>
      <c r="AJ91" s="883" t="n"/>
      <c r="AK91" s="2432" t="n"/>
      <c r="AL91" s="3588" t="n"/>
      <c r="AM91" s="3552" t="n"/>
      <c r="AN91" s="3589" t="n"/>
      <c r="AO91" s="3589" t="n"/>
      <c r="AP91" s="883" t="n"/>
      <c r="AQ91" s="883" t="n"/>
      <c r="AR91" s="3589" t="n"/>
      <c r="AS91" s="2435" t="n"/>
      <c r="AT91" s="3590" t="n"/>
      <c r="AU91" s="3588" t="n"/>
      <c r="AV91" s="3552" t="n"/>
      <c r="AW91" s="3589" t="n"/>
      <c r="AX91" s="3566" t="n"/>
      <c r="AY91" s="3566" t="n"/>
      <c r="AZ91" s="3552" t="n"/>
      <c r="BA91" s="883" t="n"/>
      <c r="BB91" s="2432" t="n"/>
      <c r="BC91" s="3588" t="n"/>
      <c r="BD91" s="3552" t="n"/>
      <c r="BE91" s="3589" t="n"/>
      <c r="BF91" s="3566" t="n"/>
      <c r="BG91" s="3566" t="n"/>
      <c r="BH91" s="3552" t="n"/>
      <c r="BI91" s="883" t="n"/>
      <c r="BJ91" s="2432" t="n"/>
      <c r="BK91" s="196" t="n"/>
      <c r="BL91" s="3552" t="n"/>
      <c r="BM91" s="196" t="n"/>
      <c r="BN91" s="2437" t="n"/>
      <c r="BO91" s="196" t="n"/>
      <c r="BP91" s="196" t="n"/>
      <c r="BQ91" s="196" t="n"/>
      <c r="BR91" s="196" t="n"/>
      <c r="BS91" s="1359" t="n"/>
      <c r="BT91" s="1399" t="n"/>
      <c r="BU91" s="3552" t="n"/>
      <c r="BV91" s="2437" t="n"/>
      <c r="BW91" s="2437" t="n"/>
      <c r="BX91" s="2437" t="n"/>
      <c r="BY91" s="2437" t="n"/>
      <c r="BZ91" s="2516" t="n"/>
      <c r="CA91" s="2432" t="n"/>
      <c r="CB91" s="2438" t="n"/>
      <c r="CC91" s="3552" t="n"/>
      <c r="CD91" s="2439" t="n"/>
      <c r="CE91" s="2439" t="n"/>
      <c r="CF91" s="2439" t="n"/>
      <c r="CG91" s="2439" t="n"/>
      <c r="CH91" s="2435" t="n"/>
      <c r="CI91" s="2432" t="n"/>
      <c r="CJ91" s="3552" t="n"/>
      <c r="CK91" s="3552" t="n"/>
      <c r="CL91" s="3552" t="n"/>
      <c r="CM91" s="3566" t="n"/>
      <c r="CN91" s="3566" t="n"/>
      <c r="CO91" s="3552" t="n"/>
      <c r="CP91" s="135" t="n"/>
      <c r="CQ91" s="196" t="n"/>
      <c r="CR91" s="3591" t="n"/>
      <c r="CS91" s="3552" t="n"/>
      <c r="CT91" s="3552" t="n"/>
      <c r="CU91" s="3592" t="n"/>
      <c r="CV91" s="3592" t="n"/>
      <c r="CW91" s="3592" t="n"/>
      <c r="CX91" s="135">
        <f>IFERROR(CR91/CW91-1, "-")</f>
        <v/>
      </c>
      <c r="CY91" s="11" t="n"/>
      <c r="CZ91" s="3552" t="n"/>
      <c r="DA91" s="3552" t="n"/>
      <c r="DB91" s="3552" t="n"/>
      <c r="DC91" s="3592" t="n"/>
      <c r="DD91" s="3552" t="n"/>
      <c r="DE91" s="194" t="n"/>
      <c r="DF91" s="197" t="n"/>
      <c r="DG91" s="126" t="n"/>
      <c r="DH91" s="126" t="n"/>
      <c r="DI91" s="932" t="n"/>
      <c r="DJ91" s="3508">
        <f>SUM(D91,J91,P91,V91,AD91,AL91,AU91,BC91,BK91,BT91,CB91,CJ91)-CR91</f>
        <v/>
      </c>
      <c r="DK91" s="3508">
        <f>SUM(E91,K91,Q91,W91,AE91,AM91,AV91,BD91,BL91,BU91,CC91,CK91)-CS91</f>
        <v/>
      </c>
      <c r="DL91" s="3508">
        <f>SUM(G91,M91,S91,AA91,AI91,AR91,AZ91,BH91,BQ91,BY91,CG91,CO91)-CW91</f>
        <v/>
      </c>
      <c r="DM91" s="3508">
        <f>SUM(D91,J91,P91,V91,AD91,AL91,AU91,BC91,,BN91,BV91,CD91,CL91)-CT91</f>
        <v/>
      </c>
      <c r="DX91" s="2878">
        <f>(CS91-CZ91)*10^6</f>
        <v/>
      </c>
      <c r="DY91" s="2878">
        <f>(CT91-DC91)*10^6</f>
        <v/>
      </c>
      <c r="DZ91" s="2878">
        <f>(CW91-DD91)*10^6</f>
        <v/>
      </c>
    </row>
    <row customHeight="1" ht="3.75" r="92" s="3">
      <c r="C92" s="3586" t="n"/>
      <c r="BS92" s="2440" t="n"/>
      <c r="BT92" s="288" t="n"/>
      <c r="BU92" s="288" t="n"/>
      <c r="BV92" s="288" t="n"/>
      <c r="BW92" s="288" t="n"/>
      <c r="BX92" s="288" t="n"/>
      <c r="BY92" s="288" t="n"/>
      <c r="BZ92" s="288" t="n"/>
      <c r="CA92" s="288" t="n"/>
      <c r="CB92" s="288" t="n"/>
      <c r="CC92" s="288" t="n"/>
      <c r="CD92" s="288" t="n"/>
      <c r="CE92" s="288" t="n"/>
      <c r="CF92" s="288" t="n"/>
      <c r="CG92" s="288" t="n"/>
      <c r="CH92" s="288" t="n"/>
      <c r="CI92" s="288" t="n"/>
      <c r="CJ92" s="288" t="n"/>
      <c r="CK92" s="288" t="n"/>
      <c r="CL92" s="288" t="n"/>
      <c r="CM92" s="288" t="n"/>
      <c r="CN92" s="288" t="n"/>
      <c r="CO92" s="288" t="n"/>
      <c r="CP92" s="288" t="n"/>
      <c r="DD92" s="8" t="n"/>
      <c r="DJ92" s="3508">
        <f>SUM(D92,J92,P92,V92,AD92,AL92,AU92,BC92,BK92,BT92,CB92,CJ92)-CR92</f>
        <v/>
      </c>
      <c r="DK92" s="3508">
        <f>SUM(E92,K92,Q92,W92,AE92,AM92,AV92,BD92,BL92,BU92,CC92,CK92)-CS92</f>
        <v/>
      </c>
      <c r="DL92" s="3508">
        <f>SUM(G92,M92,S92,AA92,AI92,AR92,AZ92,BH92,BQ92,BY92,CG92,CO92)-CW92</f>
        <v/>
      </c>
      <c r="DM92" s="3508">
        <f>SUM(D92,J92,P92,V92,AD92,AL92,AU92,BC92,,BN92,BV92,CD92,CL92)-CT92</f>
        <v/>
      </c>
      <c r="DX92" s="2878">
        <f>(CS92-CZ92)*10^6</f>
        <v/>
      </c>
      <c r="DY92" s="2878">
        <f>(CT92-DC92)*10^6</f>
        <v/>
      </c>
      <c r="DZ92" s="2878">
        <f>(CW92-DD92)*10^6</f>
        <v/>
      </c>
    </row>
    <row customHeight="1" ht="3.75" r="93" s="3">
      <c r="C93" s="3586" t="n"/>
      <c r="CS93" s="8" t="n"/>
      <c r="CT93" s="8" t="n"/>
      <c r="DJ93" s="3508">
        <f>SUM(D93,J93,P93,V93,AD93,AL93,AU93,BC93,BK93,BT93,CB93,CJ93)-CR93</f>
        <v/>
      </c>
      <c r="DK93" s="3508">
        <f>SUM(E93,K93,Q93,W93,AE93,AM93,AV93,BD93,BL93,BU93,CC93,CK93)-CS93</f>
        <v/>
      </c>
      <c r="DL93" s="3508">
        <f>SUM(G93,M93,S93,AA93,AI93,AR93,AZ93,BH93,BQ93,BY93,CG93,CO93)-CW93</f>
        <v/>
      </c>
      <c r="DM93" s="3508">
        <f>SUM(D93,J93,P93,V93,AD93,AL93,AU93,BC93,,BN93,BV93,CD93,CL93)-CT93</f>
        <v/>
      </c>
      <c r="DX93" s="2878">
        <f>(CS93-CZ93)*10^6</f>
        <v/>
      </c>
      <c r="DY93" s="2878">
        <f>(CT93-DC93)*10^6</f>
        <v/>
      </c>
      <c r="DZ93" s="2878">
        <f>(CW93-DD93)*10^6</f>
        <v/>
      </c>
    </row>
    <row customFormat="1" customHeight="1" ht="19.5" r="94" s="3586">
      <c r="T94" s="288" t="n"/>
      <c r="U94" s="288" t="n"/>
      <c r="V94" s="288" t="n"/>
      <c r="W94" s="288" t="n"/>
      <c r="X94" s="288" t="n"/>
      <c r="Y94" s="288" t="n"/>
      <c r="Z94" s="288" t="n"/>
      <c r="AA94" s="288" t="n"/>
      <c r="AB94" s="288" t="n"/>
      <c r="AC94" s="288" t="n"/>
      <c r="AD94" s="288" t="n"/>
      <c r="AE94" s="288" t="n"/>
      <c r="AF94" s="288" t="n"/>
      <c r="AG94" s="288" t="n"/>
      <c r="AH94" s="288" t="n"/>
      <c r="AI94" s="288" t="n"/>
      <c r="AJ94" s="288" t="n"/>
      <c r="AK94" s="288" t="n"/>
      <c r="AL94" s="288" t="n"/>
      <c r="AM94" s="288" t="n"/>
      <c r="AN94" s="288" t="n"/>
      <c r="AO94" s="288" t="n"/>
      <c r="AP94" s="288" t="n"/>
      <c r="AQ94" s="288" t="n"/>
      <c r="AR94" s="288" t="n"/>
      <c r="AS94" s="288" t="n"/>
      <c r="AT94" s="288" t="n"/>
      <c r="AU94" s="288" t="n"/>
      <c r="AV94" s="288" t="n"/>
      <c r="AW94" s="288" t="n"/>
      <c r="AX94" s="288" t="n"/>
      <c r="AY94" s="288" t="n"/>
      <c r="AZ94" s="288" t="n"/>
      <c r="BA94" s="288" t="n"/>
      <c r="BB94" s="288" t="n"/>
      <c r="BC94" s="288" t="n"/>
      <c r="BD94" s="288" t="n"/>
      <c r="BE94" s="288" t="n"/>
      <c r="BF94" s="288" t="n"/>
      <c r="BG94" s="288" t="n"/>
      <c r="BH94" s="288" t="n"/>
      <c r="BI94" s="288" t="n"/>
      <c r="BJ94" s="288" t="n"/>
      <c r="BK94" s="288" t="n"/>
      <c r="BL94" s="288" t="n"/>
      <c r="BM94" s="288" t="n"/>
      <c r="BN94" s="288" t="n"/>
      <c r="BO94" s="288" t="n"/>
      <c r="BP94" s="288" t="n"/>
      <c r="BQ94" s="288" t="n"/>
      <c r="BR94" s="288" t="n"/>
      <c r="BS94" s="288" t="n"/>
      <c r="BT94" s="288" t="n"/>
      <c r="BU94" s="288" t="n"/>
      <c r="BV94" s="288" t="n"/>
      <c r="BW94" s="288" t="n"/>
      <c r="BX94" s="288" t="n"/>
      <c r="BY94" s="288" t="n"/>
      <c r="BZ94" s="288" t="n"/>
      <c r="CA94" s="288" t="n"/>
      <c r="CB94" s="288" t="n"/>
      <c r="CC94" s="288" t="n"/>
      <c r="CD94" s="288" t="n"/>
      <c r="CE94" s="288" t="n"/>
      <c r="CF94" s="288" t="n"/>
      <c r="CG94" s="288" t="n"/>
      <c r="CH94" s="288" t="n"/>
      <c r="CI94" s="288" t="n"/>
      <c r="CJ94" s="288" t="n"/>
      <c r="CK94" s="288" t="n"/>
      <c r="CL94" s="288" t="n"/>
      <c r="CM94" s="288" t="n"/>
      <c r="CN94" s="288" t="n"/>
      <c r="CO94" s="288" t="n"/>
      <c r="CP94" s="288" t="n"/>
      <c r="CR94" s="3593" t="n"/>
      <c r="CS94" s="3594" t="n"/>
      <c r="CT94" s="3595" t="n"/>
      <c r="CU94" s="3595" t="n"/>
      <c r="CV94" s="3595" t="n"/>
      <c r="CZ94" s="3205" t="n"/>
      <c r="DE94" s="3586" t="n"/>
      <c r="DF94" s="3586" t="n"/>
      <c r="DG94" s="3586" t="n"/>
      <c r="DH94" s="3586" t="n"/>
      <c r="DI94" s="3215" t="n"/>
      <c r="DJ94" s="3596" t="n"/>
      <c r="DK94" s="3596" t="n"/>
      <c r="DL94" s="3596" t="n"/>
      <c r="DM94" s="3596" t="n"/>
      <c r="DX94" s="2878">
        <f>(CS94-CZ94)*10^6</f>
        <v/>
      </c>
      <c r="DY94" s="2878">
        <f>(CT94-DC94)*10^6</f>
        <v/>
      </c>
      <c r="DZ94" s="2878">
        <f>(CW94-DD94)*10^6</f>
        <v/>
      </c>
    </row>
    <row r="95">
      <c r="DX95" s="2878">
        <f>(CS95-CZ95)*10^6</f>
        <v/>
      </c>
      <c r="DY95" s="2878">
        <f>(CT95-DC95)*10^6</f>
        <v/>
      </c>
      <c r="DZ95" s="2878">
        <f>(CW95-DD95)*10^6</f>
        <v/>
      </c>
    </row>
    <row r="96">
      <c r="CS96" s="3597" t="n"/>
      <c r="DX96" s="2878">
        <f>(CS96-CZ96)*10^6</f>
        <v/>
      </c>
      <c r="DY96" s="2878">
        <f>(CT96-DC96)*10^6</f>
        <v/>
      </c>
      <c r="DZ96" s="2878">
        <f>(CW96-DD96)*10^6</f>
        <v/>
      </c>
    </row>
    <row r="97">
      <c r="DX97" s="2878">
        <f>(CS97-CZ97)*10^6</f>
        <v/>
      </c>
      <c r="DY97" s="2878">
        <f>(CT97-DC97)*10^6</f>
        <v/>
      </c>
      <c r="DZ97" s="2878">
        <f>(CW97-DD97)*10^6</f>
        <v/>
      </c>
    </row>
    <row r="98">
      <c r="DX98" s="2878">
        <f>(CS98-CZ98)*10^6</f>
        <v/>
      </c>
      <c r="DY98" s="2878">
        <f>(CT98-DC98)*10^6</f>
        <v/>
      </c>
      <c r="DZ98" s="2878">
        <f>(CW98-DD98)*10^6</f>
        <v/>
      </c>
    </row>
    <row r="99">
      <c r="DX99" s="2878">
        <f>(CS99-CZ99)*10^6</f>
        <v/>
      </c>
      <c r="DY99" s="2878">
        <f>(CT99-DC99)*10^6</f>
        <v/>
      </c>
      <c r="DZ99" s="2878">
        <f>(CW99-DD99)*10^6</f>
        <v/>
      </c>
    </row>
    <row r="100">
      <c r="DX100" s="2878">
        <f>(CS100-CZ100)*10^6</f>
        <v/>
      </c>
      <c r="DY100" s="2878">
        <f>(CT100-DC100)*10^6</f>
        <v/>
      </c>
      <c r="DZ100" s="2878">
        <f>(CW100-DD100)*10^6</f>
        <v/>
      </c>
    </row>
    <row r="101">
      <c r="DX101" s="2878">
        <f>(CS101-CZ101)*10^6</f>
        <v/>
      </c>
      <c r="DY101" s="2878">
        <f>(CT101-DC101)*10^6</f>
        <v/>
      </c>
      <c r="DZ101" s="2878">
        <f>(CW101-DD101)*10^6</f>
        <v/>
      </c>
    </row>
    <row r="102">
      <c r="DX102" s="2878">
        <f>(CS102-CZ102)*10^6</f>
        <v/>
      </c>
      <c r="DY102" s="2878">
        <f>(CT102-DC102)*10^6</f>
        <v/>
      </c>
      <c r="DZ102" s="2878">
        <f>(CW102-DD102)*10^6</f>
        <v/>
      </c>
    </row>
    <row r="103">
      <c r="DX103" s="2878">
        <f>(CS103-CZ103)*10^6</f>
        <v/>
      </c>
      <c r="DY103" s="2878">
        <f>(CT103-DC103)*10^6</f>
        <v/>
      </c>
      <c r="DZ103" s="2878">
        <f>(CW103-DD103)*10^6</f>
        <v/>
      </c>
    </row>
    <row r="104">
      <c r="DX104" s="2878">
        <f>(CS104-CZ104)*10^6</f>
        <v/>
      </c>
      <c r="DY104" s="2878">
        <f>(CT104-DC104)*10^6</f>
        <v/>
      </c>
      <c r="DZ104" s="2878">
        <f>(CW104-DD104)*10^6</f>
        <v/>
      </c>
    </row>
    <row r="105">
      <c r="DX105" s="2878">
        <f>(CS105-CZ105)*10^6</f>
        <v/>
      </c>
      <c r="DY105" s="2878">
        <f>(CT105-DC105)*10^6</f>
        <v/>
      </c>
      <c r="DZ105" s="2878">
        <f>(CW105-DD105)*10^6</f>
        <v/>
      </c>
    </row>
    <row r="106">
      <c r="DX106" s="2878">
        <f>(CS106-CZ106)*10^6</f>
        <v/>
      </c>
      <c r="DY106" s="2878">
        <f>(CT106-DC106)*10^6</f>
        <v/>
      </c>
      <c r="DZ106" s="2878">
        <f>(CW106-DD106)*10^6</f>
        <v/>
      </c>
    </row>
    <row r="107">
      <c r="DX107" s="2878">
        <f>(CS107-CZ107)*10^6</f>
        <v/>
      </c>
      <c r="DY107" s="2878">
        <f>(CT107-DC107)*10^6</f>
        <v/>
      </c>
      <c r="DZ107" s="2878">
        <f>(CW107-DD107)*10^6</f>
        <v/>
      </c>
    </row>
    <row r="108">
      <c r="DX108" s="2878">
        <f>(CS108-CZ108)*10^6</f>
        <v/>
      </c>
      <c r="DY108" s="2878">
        <f>(CT108-DC108)*10^6</f>
        <v/>
      </c>
      <c r="DZ108" s="2878">
        <f>(CW108-DD108)*10^6</f>
        <v/>
      </c>
    </row>
    <row r="109">
      <c r="DX109" s="2878">
        <f>(CS109-CZ109)*10^6</f>
        <v/>
      </c>
      <c r="DY109" s="2878">
        <f>(CT109-DC109)*10^6</f>
        <v/>
      </c>
      <c r="DZ109" s="2878">
        <f>(CW109-DD109)*10^6</f>
        <v/>
      </c>
    </row>
    <row r="110">
      <c r="DX110" s="2878">
        <f>(CS110-CZ110)*10^6</f>
        <v/>
      </c>
      <c r="DY110" s="2878">
        <f>(CT110-DC110)*10^6</f>
        <v/>
      </c>
      <c r="DZ110" s="2878">
        <f>(CW110-DD110)*10^6</f>
        <v/>
      </c>
    </row>
    <row r="111">
      <c r="DX111" s="2878">
        <f>(CS111-CZ111)*10^6</f>
        <v/>
      </c>
      <c r="DY111" s="2878">
        <f>(CT111-DC111)*10^6</f>
        <v/>
      </c>
      <c r="DZ111" s="2878">
        <f>(CW111-DD111)*10^6</f>
        <v/>
      </c>
    </row>
    <row r="112">
      <c r="DX112" s="2878">
        <f>(CS112-CZ112)*10^6</f>
        <v/>
      </c>
      <c r="DY112" s="2878">
        <f>(CT112-DC112)*10^6</f>
        <v/>
      </c>
      <c r="DZ112" s="2878">
        <f>(CW112-DD112)*10^6</f>
        <v/>
      </c>
    </row>
    <row r="113">
      <c r="DX113" s="2878">
        <f>(CS113-CZ113)*10^6</f>
        <v/>
      </c>
      <c r="DY113" s="2878">
        <f>(CT113-DC113)*10^6</f>
        <v/>
      </c>
      <c r="DZ113" s="2878">
        <f>(CW113-DD113)*10^6</f>
        <v/>
      </c>
    </row>
    <row r="114">
      <c r="DX114" s="2878">
        <f>(CS114-CZ114)*10^6</f>
        <v/>
      </c>
      <c r="DY114" s="2878">
        <f>(CT114-DC114)*10^6</f>
        <v/>
      </c>
      <c r="DZ114" s="2878">
        <f>(CW114-DD114)*10^6</f>
        <v/>
      </c>
    </row>
    <row r="115">
      <c r="DX115" s="2878">
        <f>(CS115-CZ115)*10^6</f>
        <v/>
      </c>
      <c r="DY115" s="2878">
        <f>(CT115-DC115)*10^6</f>
        <v/>
      </c>
      <c r="DZ115" s="2878">
        <f>(CW115-DD115)*10^6</f>
        <v/>
      </c>
    </row>
    <row r="116">
      <c r="DX116" s="2878">
        <f>(CS116-CZ116)*10^6</f>
        <v/>
      </c>
      <c r="DY116" s="2878">
        <f>(CT116-DC116)*10^6</f>
        <v/>
      </c>
      <c r="DZ116" s="2878">
        <f>(CW116-DD116)*10^6</f>
        <v/>
      </c>
    </row>
    <row r="117">
      <c r="DX117" s="2878">
        <f>(CS117-CZ117)*10^6</f>
        <v/>
      </c>
      <c r="DY117" s="2878">
        <f>(CT117-DC117)*10^6</f>
        <v/>
      </c>
      <c r="DZ117" s="2878">
        <f>(CW117-DD117)*10^6</f>
        <v/>
      </c>
    </row>
    <row r="118">
      <c r="DX118" s="2878">
        <f>(CS118-CZ118)*10^6</f>
        <v/>
      </c>
      <c r="DY118" s="2878">
        <f>(CT118-DC118)*10^6</f>
        <v/>
      </c>
      <c r="DZ118" s="2878">
        <f>(CW118-DD118)*10^6</f>
        <v/>
      </c>
    </row>
    <row r="119">
      <c r="DX119" s="2878">
        <f>(CS119-CZ119)*10^6</f>
        <v/>
      </c>
      <c r="DY119" s="2878">
        <f>(CT119-DC119)*10^6</f>
        <v/>
      </c>
      <c r="DZ119" s="2878">
        <f>(CW119-DD119)*10^6</f>
        <v/>
      </c>
    </row>
    <row r="120">
      <c r="DX120" s="2878">
        <f>(CS120-CZ120)*10^6</f>
        <v/>
      </c>
      <c r="DY120" s="2878">
        <f>(CT120-DC120)*10^6</f>
        <v/>
      </c>
      <c r="DZ120" s="2878">
        <f>(CW120-DD120)*10^6</f>
        <v/>
      </c>
    </row>
    <row r="121">
      <c r="DX121" s="2878">
        <f>(CS121-CZ121)*10^6</f>
        <v/>
      </c>
      <c r="DY121" s="2878">
        <f>(CT121-DC121)*10^6</f>
        <v/>
      </c>
      <c r="DZ121" s="2878">
        <f>(CW121-DD121)*10^6</f>
        <v/>
      </c>
    </row>
    <row r="122">
      <c r="DX122" s="2878">
        <f>(CS122-CZ122)*10^6</f>
        <v/>
      </c>
      <c r="DY122" s="2878">
        <f>(CT122-DC122)*10^6</f>
        <v/>
      </c>
      <c r="DZ122" s="2878">
        <f>(CW122-DD122)*10^6</f>
        <v/>
      </c>
    </row>
    <row r="123">
      <c r="DX123" s="2878">
        <f>(CS123-CZ123)*10^6</f>
        <v/>
      </c>
      <c r="DY123" s="2878">
        <f>(CT123-DC123)*10^6</f>
        <v/>
      </c>
      <c r="DZ123" s="2878">
        <f>(CW123-DD123)*10^6</f>
        <v/>
      </c>
    </row>
    <row r="124">
      <c r="DX124" s="2878">
        <f>(CS124-CZ124)*10^6</f>
        <v/>
      </c>
      <c r="DY124" s="2878">
        <f>(CT124-DC124)*10^6</f>
        <v/>
      </c>
      <c r="DZ124" s="2878">
        <f>(CW124-DD124)*10^6</f>
        <v/>
      </c>
    </row>
    <row r="125">
      <c r="DX125" s="2878">
        <f>(CS125-CZ125)*10^6</f>
        <v/>
      </c>
      <c r="DY125" s="2878">
        <f>(CT125-DC125)*10^6</f>
        <v/>
      </c>
      <c r="DZ125" s="2878">
        <f>(CW125-DD125)*10^6</f>
        <v/>
      </c>
    </row>
    <row r="126">
      <c r="DX126" s="2878">
        <f>(CS126-CZ126)*10^6</f>
        <v/>
      </c>
      <c r="DY126" s="2878">
        <f>(CT126-DC126)*10^6</f>
        <v/>
      </c>
      <c r="DZ126" s="2878">
        <f>(CW126-DD126)*10^6</f>
        <v/>
      </c>
    </row>
    <row r="127">
      <c r="DX127" s="2878">
        <f>(CS127-CZ127)*10^6</f>
        <v/>
      </c>
      <c r="DY127" s="2878">
        <f>(CT127-DC127)*10^6</f>
        <v/>
      </c>
      <c r="DZ127" s="2878">
        <f>(CW127-DD127)*10^6</f>
        <v/>
      </c>
    </row>
    <row r="128">
      <c r="DX128" s="2878">
        <f>(CS128-CZ128)*10^6</f>
        <v/>
      </c>
      <c r="DY128" s="2878">
        <f>(CT128-DC128)*10^6</f>
        <v/>
      </c>
      <c r="DZ128" s="2878">
        <f>(CW128-DD128)*10^6</f>
        <v/>
      </c>
    </row>
    <row r="129">
      <c r="DX129" s="2878">
        <f>(CS129-CZ129)*10^6</f>
        <v/>
      </c>
      <c r="DY129" s="2878">
        <f>(CT129-DC129)*10^6</f>
        <v/>
      </c>
      <c r="DZ129" s="2878">
        <f>(CW129-DD129)*10^6</f>
        <v/>
      </c>
    </row>
    <row r="130">
      <c r="DX130" s="2878">
        <f>(CS130-CZ130)*10^6</f>
        <v/>
      </c>
      <c r="DY130" s="2878">
        <f>(CT130-DC130)*10^6</f>
        <v/>
      </c>
      <c r="DZ130" s="2878">
        <f>(CW130-DD130)*10^6</f>
        <v/>
      </c>
    </row>
    <row r="131">
      <c r="DX131" s="2878">
        <f>(CS131-CZ131)*10^6</f>
        <v/>
      </c>
      <c r="DY131" s="2878">
        <f>(CT131-DC131)*10^6</f>
        <v/>
      </c>
      <c r="DZ131" s="2878">
        <f>(CW131-DD131)*10^6</f>
        <v/>
      </c>
    </row>
    <row r="132">
      <c r="DX132" s="2878">
        <f>(CS132-CZ132)*10^6</f>
        <v/>
      </c>
      <c r="DY132" s="2878">
        <f>(CT132-DC132)*10^6</f>
        <v/>
      </c>
      <c r="DZ132" s="2878">
        <f>(CW132-DD132)*10^6</f>
        <v/>
      </c>
    </row>
    <row r="133">
      <c r="DX133" s="2878">
        <f>(CS133-CZ133)*10^6</f>
        <v/>
      </c>
      <c r="DY133" s="2878">
        <f>(CT133-DC133)*10^6</f>
        <v/>
      </c>
      <c r="DZ133" s="2878">
        <f>(CW133-DD133)*10^6</f>
        <v/>
      </c>
    </row>
    <row r="134">
      <c r="DX134" s="2878">
        <f>(CS134-CZ134)*10^6</f>
        <v/>
      </c>
      <c r="DY134" s="2878">
        <f>(CT134-DC134)*10^6</f>
        <v/>
      </c>
      <c r="DZ134" s="2878">
        <f>(CW134-DD134)*10^6</f>
        <v/>
      </c>
    </row>
    <row r="135">
      <c r="DX135" s="2878">
        <f>(CS135-CZ135)*10^6</f>
        <v/>
      </c>
      <c r="DY135" s="2878">
        <f>(CT135-DC135)*10^6</f>
        <v/>
      </c>
      <c r="DZ135" s="2878">
        <f>(CW135-DD135)*10^6</f>
        <v/>
      </c>
    </row>
    <row r="136">
      <c r="DX136" s="2878">
        <f>(CS136-CZ136)*10^6</f>
        <v/>
      </c>
      <c r="DY136" s="2878">
        <f>(CT136-DC136)*10^6</f>
        <v/>
      </c>
      <c r="DZ136" s="2878">
        <f>(CW136-DD136)*10^6</f>
        <v/>
      </c>
    </row>
    <row r="137">
      <c r="DX137" s="2878">
        <f>(CS137-CZ137)*10^6</f>
        <v/>
      </c>
      <c r="DY137" s="2878">
        <f>(CT137-DC137)*10^6</f>
        <v/>
      </c>
      <c r="DZ137" s="2878">
        <f>(CW137-DD137)*10^6</f>
        <v/>
      </c>
    </row>
    <row r="138">
      <c r="DX138" s="2878">
        <f>(CS138-CZ138)*10^6</f>
        <v/>
      </c>
      <c r="DY138" s="2878">
        <f>(CT138-DC138)*10^6</f>
        <v/>
      </c>
      <c r="DZ138" s="2878">
        <f>(CW138-DD138)*10^6</f>
        <v/>
      </c>
    </row>
    <row r="139">
      <c r="DX139" s="2878">
        <f>(CS139-CZ139)*10^6</f>
        <v/>
      </c>
      <c r="DY139" s="2878">
        <f>(CT139-DC139)*10^6</f>
        <v/>
      </c>
      <c r="DZ139" s="2878">
        <f>(CW139-DD139)*10^6</f>
        <v/>
      </c>
    </row>
    <row r="140">
      <c r="DX140" s="2878">
        <f>(CS140-CZ140)*10^6</f>
        <v/>
      </c>
      <c r="DY140" s="2878">
        <f>(CT140-DC140)*10^6</f>
        <v/>
      </c>
      <c r="DZ140" s="2878">
        <f>(CW140-DD140)*10^6</f>
        <v/>
      </c>
    </row>
    <row r="141">
      <c r="DX141" s="2878">
        <f>(CS141-CZ141)*10^6</f>
        <v/>
      </c>
      <c r="DY141" s="2878">
        <f>(CT141-DC141)*10^6</f>
        <v/>
      </c>
      <c r="DZ141" s="2878">
        <f>(CW141-DD141)*10^6</f>
        <v/>
      </c>
    </row>
    <row r="142">
      <c r="DX142" s="2878">
        <f>(CS142-CZ142)*10^6</f>
        <v/>
      </c>
      <c r="DY142" s="2878">
        <f>(CT142-DC142)*10^6</f>
        <v/>
      </c>
      <c r="DZ142" s="2878">
        <f>(CW142-DD142)*10^6</f>
        <v/>
      </c>
    </row>
    <row r="143">
      <c r="DX143" s="2878">
        <f>(CS143-CZ143)*10^6</f>
        <v/>
      </c>
      <c r="DY143" s="2878">
        <f>(CT143-DC143)*10^6</f>
        <v/>
      </c>
      <c r="DZ143" s="2878">
        <f>(CW143-DD143)*10^6</f>
        <v/>
      </c>
    </row>
    <row r="144">
      <c r="DX144" s="2878">
        <f>(CS144-CZ144)*10^6</f>
        <v/>
      </c>
      <c r="DY144" s="2878">
        <f>(CT144-DC144)*10^6</f>
        <v/>
      </c>
      <c r="DZ144" s="2878">
        <f>(CW144-DD144)*10^6</f>
        <v/>
      </c>
    </row>
    <row r="145">
      <c r="DX145" s="2878">
        <f>(CS145-CZ145)*10^6</f>
        <v/>
      </c>
      <c r="DY145" s="2878">
        <f>(CT145-DC145)*10^6</f>
        <v/>
      </c>
      <c r="DZ145" s="2878">
        <f>(CW145-DD145)*10^6</f>
        <v/>
      </c>
    </row>
    <row r="146">
      <c r="DX146" s="2878">
        <f>(CS146-CZ146)*10^6</f>
        <v/>
      </c>
      <c r="DY146" s="2878">
        <f>(CT146-DC146)*10^6</f>
        <v/>
      </c>
      <c r="DZ146" s="2878">
        <f>(CW146-DD146)*10^6</f>
        <v/>
      </c>
    </row>
    <row r="147">
      <c r="DX147" s="2878">
        <f>(CS147-CZ147)*10^6</f>
        <v/>
      </c>
      <c r="DY147" s="2878">
        <f>(CT147-DC147)*10^6</f>
        <v/>
      </c>
      <c r="DZ147" s="2878">
        <f>(CW147-DD147)*10^6</f>
        <v/>
      </c>
    </row>
    <row r="148">
      <c r="DX148" s="2878">
        <f>(CS148-CZ148)*10^6</f>
        <v/>
      </c>
      <c r="DY148" s="2878">
        <f>(CT148-DC148)*10^6</f>
        <v/>
      </c>
      <c r="DZ148" s="2878">
        <f>(CW148-DD148)*10^6</f>
        <v/>
      </c>
    </row>
    <row r="149">
      <c r="DX149" s="2878">
        <f>(CS149-CZ149)*10^6</f>
        <v/>
      </c>
      <c r="DY149" s="2878">
        <f>(CT149-DC149)*10^6</f>
        <v/>
      </c>
      <c r="DZ149" s="2878">
        <f>(CW149-DD149)*10^6</f>
        <v/>
      </c>
    </row>
    <row r="150">
      <c r="DX150" s="2878">
        <f>(CS150-CZ150)*10^6</f>
        <v/>
      </c>
      <c r="DY150" s="2878">
        <f>(CT150-DC150)*10^6</f>
        <v/>
      </c>
      <c r="DZ150" s="2878">
        <f>(CW150-DD150)*10^6</f>
        <v/>
      </c>
    </row>
    <row r="151">
      <c r="DX151" s="2878">
        <f>(CS151-CZ151)*10^6</f>
        <v/>
      </c>
      <c r="DY151" s="2878">
        <f>(CT151-DC151)*10^6</f>
        <v/>
      </c>
      <c r="DZ151" s="2878">
        <f>(CW151-DD151)*10^6</f>
        <v/>
      </c>
    </row>
    <row r="152">
      <c r="DX152" s="2878">
        <f>(CS152-CZ152)*10^6</f>
        <v/>
      </c>
      <c r="DY152" s="2878">
        <f>(CT152-DC152)*10^6</f>
        <v/>
      </c>
      <c r="DZ152" s="2878">
        <f>(CW152-DD152)*10^6</f>
        <v/>
      </c>
    </row>
    <row r="153">
      <c r="DX153" s="2878">
        <f>(CS153-CZ153)*10^6</f>
        <v/>
      </c>
      <c r="DY153" s="2878">
        <f>(CT153-DC153)*10^6</f>
        <v/>
      </c>
      <c r="DZ153" s="2878">
        <f>(CW153-DD153)*10^6</f>
        <v/>
      </c>
    </row>
    <row r="154">
      <c r="DX154" s="2878">
        <f>(CS154-CZ154)*10^6</f>
        <v/>
      </c>
      <c r="DY154" s="2878">
        <f>(CT154-DC154)*10^6</f>
        <v/>
      </c>
      <c r="DZ154" s="2878">
        <f>(CW154-DD154)*10^6</f>
        <v/>
      </c>
    </row>
    <row r="155">
      <c r="DX155" s="2878">
        <f>(CS155-CZ155)*10^6</f>
        <v/>
      </c>
      <c r="DY155" s="2878">
        <f>(CT155-DC155)*10^6</f>
        <v/>
      </c>
      <c r="DZ155" s="2878">
        <f>(CW155-DD155)*10^6</f>
        <v/>
      </c>
    </row>
    <row r="156">
      <c r="DX156" s="2878">
        <f>(CS156-CZ156)*10^6</f>
        <v/>
      </c>
      <c r="DY156" s="2878">
        <f>(CT156-DC156)*10^6</f>
        <v/>
      </c>
      <c r="DZ156" s="2878">
        <f>(CW156-DD156)*10^6</f>
        <v/>
      </c>
    </row>
    <row r="157">
      <c r="DX157" s="2878">
        <f>(CS157-CZ157)*10^6</f>
        <v/>
      </c>
      <c r="DY157" s="2878">
        <f>(CT157-DC157)*10^6</f>
        <v/>
      </c>
      <c r="DZ157" s="2878">
        <f>(CW157-DD157)*10^6</f>
        <v/>
      </c>
    </row>
    <row r="158">
      <c r="DX158" s="2878">
        <f>(CS158-CZ158)*10^6</f>
        <v/>
      </c>
      <c r="DY158" s="2878">
        <f>(CT158-DC158)*10^6</f>
        <v/>
      </c>
      <c r="DZ158" s="2878">
        <f>(CW158-DD158)*10^6</f>
        <v/>
      </c>
    </row>
    <row r="159">
      <c r="DX159" s="2878">
        <f>(CS159-CZ159)*10^6</f>
        <v/>
      </c>
      <c r="DY159" s="2878">
        <f>(CT159-DC159)*10^6</f>
        <v/>
      </c>
      <c r="DZ159" s="2878">
        <f>(CW159-DD159)*10^6</f>
        <v/>
      </c>
    </row>
    <row r="160">
      <c r="DX160" s="2878">
        <f>(CS160-CZ160)*10^6</f>
        <v/>
      </c>
      <c r="DY160" s="2878">
        <f>(CT160-DC160)*10^6</f>
        <v/>
      </c>
      <c r="DZ160" s="2878">
        <f>(CW160-DD160)*10^6</f>
        <v/>
      </c>
    </row>
    <row r="161">
      <c r="DX161" s="2878">
        <f>(CS161-CZ161)*10^6</f>
        <v/>
      </c>
      <c r="DY161" s="2878">
        <f>(CT161-DC161)*10^6</f>
        <v/>
      </c>
      <c r="DZ161" s="2878">
        <f>(CW161-DD161)*10^6</f>
        <v/>
      </c>
    </row>
    <row r="162">
      <c r="DX162" s="2878">
        <f>(CS162-CZ162)*10^6</f>
        <v/>
      </c>
      <c r="DY162" s="2878">
        <f>(CT162-DC162)*10^6</f>
        <v/>
      </c>
      <c r="DZ162" s="2878">
        <f>(CW162-DD162)*10^6</f>
        <v/>
      </c>
    </row>
    <row r="163">
      <c r="DX163" s="2878">
        <f>(CS163-CZ163)*10^6</f>
        <v/>
      </c>
      <c r="DY163" s="2878">
        <f>(CT163-DC163)*10^6</f>
        <v/>
      </c>
      <c r="DZ163" s="2878">
        <f>(CW163-DD163)*10^6</f>
        <v/>
      </c>
    </row>
    <row r="164">
      <c r="DX164" s="2878">
        <f>(CS164-CZ164)*10^6</f>
        <v/>
      </c>
      <c r="DY164" s="2878">
        <f>(CT164-DC164)*10^6</f>
        <v/>
      </c>
      <c r="DZ164" s="2878">
        <f>(CW164-DD164)*10^6</f>
        <v/>
      </c>
    </row>
    <row r="165">
      <c r="DX165" s="2878">
        <f>(CS165-CZ165)*10^6</f>
        <v/>
      </c>
      <c r="DY165" s="2878">
        <f>(CT165-DC165)*10^6</f>
        <v/>
      </c>
      <c r="DZ165" s="2878">
        <f>(CW165-DD165)*10^6</f>
        <v/>
      </c>
    </row>
    <row r="166">
      <c r="DX166" s="2878">
        <f>(CS166-CZ166)*10^6</f>
        <v/>
      </c>
      <c r="DY166" s="2878">
        <f>(CT166-DC166)*10^6</f>
        <v/>
      </c>
      <c r="DZ166" s="2878">
        <f>(CW166-DD166)*10^6</f>
        <v/>
      </c>
    </row>
    <row r="167">
      <c r="DX167" s="2878">
        <f>(CS167-CZ167)*10^6</f>
        <v/>
      </c>
      <c r="DY167" s="2878">
        <f>(CT167-DC167)*10^6</f>
        <v/>
      </c>
      <c r="DZ167" s="2878">
        <f>(CW167-DD167)*10^6</f>
        <v/>
      </c>
    </row>
    <row r="168">
      <c r="DX168" s="2878">
        <f>(CS168-CZ168)*10^6</f>
        <v/>
      </c>
      <c r="DY168" s="2878">
        <f>(CT168-DC168)*10^6</f>
        <v/>
      </c>
      <c r="DZ168" s="2878">
        <f>(CW168-DD168)*10^6</f>
        <v/>
      </c>
    </row>
    <row r="169">
      <c r="DX169" s="2878">
        <f>(CS169-CZ169)*10^6</f>
        <v/>
      </c>
      <c r="DY169" s="2878">
        <f>(CT169-DC169)*10^6</f>
        <v/>
      </c>
      <c r="DZ169" s="2878">
        <f>(CW169-DD169)*10^6</f>
        <v/>
      </c>
    </row>
    <row r="170">
      <c r="DX170" s="2878">
        <f>(CS170-CZ170)*10^6</f>
        <v/>
      </c>
      <c r="DY170" s="2878">
        <f>(CT170-DC170)*10^6</f>
        <v/>
      </c>
      <c r="DZ170" s="2878">
        <f>(CW170-DD170)*10^6</f>
        <v/>
      </c>
    </row>
    <row r="171">
      <c r="DX171" s="2878">
        <f>(CS171-CZ171)*10^6</f>
        <v/>
      </c>
      <c r="DY171" s="2878">
        <f>(CT171-DC171)*10^6</f>
        <v/>
      </c>
      <c r="DZ171" s="2878">
        <f>(CW171-DD171)*10^6</f>
        <v/>
      </c>
    </row>
    <row r="172">
      <c r="DX172" s="2878">
        <f>(CS172-CZ172)*10^6</f>
        <v/>
      </c>
      <c r="DY172" s="2878">
        <f>(CT172-DC172)*10^6</f>
        <v/>
      </c>
      <c r="DZ172" s="2878">
        <f>(CW172-DD172)*10^6</f>
        <v/>
      </c>
    </row>
    <row r="173">
      <c r="DX173" s="2878">
        <f>(CS173-CZ173)*10^6</f>
        <v/>
      </c>
      <c r="DY173" s="2878">
        <f>(CT173-DC173)*10^6</f>
        <v/>
      </c>
      <c r="DZ173" s="2878">
        <f>(CW173-DD173)*10^6</f>
        <v/>
      </c>
    </row>
    <row r="174">
      <c r="DX174" s="2878">
        <f>(CS174-CZ174)*10^6</f>
        <v/>
      </c>
      <c r="DY174" s="2878">
        <f>(CT174-DC174)*10^6</f>
        <v/>
      </c>
      <c r="DZ174" s="2878">
        <f>(CW174-DD174)*10^6</f>
        <v/>
      </c>
    </row>
    <row r="175">
      <c r="DX175" s="2878">
        <f>(CS175-CZ175)*10^6</f>
        <v/>
      </c>
      <c r="DY175" s="2878">
        <f>(CT175-DC175)*10^6</f>
        <v/>
      </c>
      <c r="DZ175" s="2878">
        <f>(CW175-DD175)*10^6</f>
        <v/>
      </c>
    </row>
    <row r="176">
      <c r="DX176" s="2878">
        <f>(CS176-CZ176)*10^6</f>
        <v/>
      </c>
      <c r="DY176" s="2878">
        <f>(CT176-DC176)*10^6</f>
        <v/>
      </c>
      <c r="DZ176" s="2878">
        <f>(CW176-DD176)*10^6</f>
        <v/>
      </c>
    </row>
    <row r="177">
      <c r="DX177" s="2878">
        <f>(CS177-CZ177)*10^6</f>
        <v/>
      </c>
      <c r="DY177" s="2878">
        <f>(CT177-DC177)*10^6</f>
        <v/>
      </c>
      <c r="DZ177" s="2878">
        <f>(CW177-DD177)*10^6</f>
        <v/>
      </c>
    </row>
    <row r="178">
      <c r="DX178" s="2878">
        <f>(CS178-CZ178)*10^6</f>
        <v/>
      </c>
      <c r="DY178" s="2878">
        <f>(CT178-DC178)*10^6</f>
        <v/>
      </c>
      <c r="DZ178" s="2878">
        <f>(CW178-DD178)*10^6</f>
        <v/>
      </c>
    </row>
    <row r="179">
      <c r="DX179" s="2878">
        <f>(CS179-CZ179)*10^6</f>
        <v/>
      </c>
      <c r="DY179" s="2878">
        <f>(CT179-DC179)*10^6</f>
        <v/>
      </c>
      <c r="DZ179" s="2878">
        <f>(CW179-DD179)*10^6</f>
        <v/>
      </c>
    </row>
    <row r="180">
      <c r="DX180" s="2878">
        <f>(CS180-CZ180)*10^6</f>
        <v/>
      </c>
      <c r="DY180" s="2878">
        <f>(CT180-DC180)*10^6</f>
        <v/>
      </c>
      <c r="DZ180" s="2878">
        <f>(CW180-DD180)*10^6</f>
        <v/>
      </c>
    </row>
    <row r="181">
      <c r="DX181" s="2878">
        <f>(CS181-CZ181)*10^6</f>
        <v/>
      </c>
      <c r="DY181" s="2878">
        <f>(CT181-DC181)*10^6</f>
        <v/>
      </c>
      <c r="DZ181" s="2878">
        <f>(CW181-DD181)*10^6</f>
        <v/>
      </c>
    </row>
    <row r="182">
      <c r="DX182" s="2878">
        <f>(CS182-CZ182)*10^6</f>
        <v/>
      </c>
      <c r="DY182" s="2878">
        <f>(CT182-DC182)*10^6</f>
        <v/>
      </c>
      <c r="DZ182" s="2878">
        <f>(CW182-DD182)*10^6</f>
        <v/>
      </c>
    </row>
    <row r="183">
      <c r="DX183" s="2878">
        <f>(CS183-CZ183)*10^6</f>
        <v/>
      </c>
      <c r="DY183" s="2878">
        <f>(CT183-DC183)*10^6</f>
        <v/>
      </c>
      <c r="DZ183" s="2878">
        <f>(CW183-DD183)*10^6</f>
        <v/>
      </c>
    </row>
    <row r="184">
      <c r="DX184" s="2878">
        <f>(CS184-CZ184)*10^6</f>
        <v/>
      </c>
      <c r="DY184" s="2878">
        <f>(CT184-DC184)*10^6</f>
        <v/>
      </c>
      <c r="DZ184" s="2878">
        <f>(CW184-DD184)*10^6</f>
        <v/>
      </c>
    </row>
    <row r="185">
      <c r="DX185" s="2878">
        <f>(CS185-CZ185)*10^6</f>
        <v/>
      </c>
      <c r="DY185" s="2878">
        <f>(CT185-DC185)*10^6</f>
        <v/>
      </c>
      <c r="DZ185" s="2878">
        <f>(CW185-DD185)*10^6</f>
        <v/>
      </c>
    </row>
    <row r="186">
      <c r="DX186" s="2878">
        <f>(CS186-CZ186)*10^6</f>
        <v/>
      </c>
      <c r="DY186" s="2878">
        <f>(CT186-DC186)*10^6</f>
        <v/>
      </c>
      <c r="DZ186" s="2878">
        <f>(CW186-DD186)*10^6</f>
        <v/>
      </c>
    </row>
    <row r="187">
      <c r="DX187" s="2878">
        <f>(CS187-CZ187)*10^6</f>
        <v/>
      </c>
      <c r="DY187" s="2878">
        <f>(CT187-DC187)*10^6</f>
        <v/>
      </c>
      <c r="DZ187" s="2878">
        <f>(CW187-DD187)*10^6</f>
        <v/>
      </c>
    </row>
    <row r="188">
      <c r="DX188" s="2878">
        <f>(CS188-CZ188)*10^6</f>
        <v/>
      </c>
      <c r="DY188" s="2878">
        <f>(CT188-DC188)*10^6</f>
        <v/>
      </c>
      <c r="DZ188" s="2878">
        <f>(CW188-DD188)*10^6</f>
        <v/>
      </c>
    </row>
    <row r="189">
      <c r="DX189" s="2878">
        <f>(CS189-CZ189)*10^6</f>
        <v/>
      </c>
      <c r="DY189" s="2878">
        <f>(CT189-DC189)*10^6</f>
        <v/>
      </c>
      <c r="DZ189" s="2878">
        <f>(CW189-DD189)*10^6</f>
        <v/>
      </c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14">
    <mergeCell ref="CJ4:CP4"/>
    <mergeCell ref="CB4:CH4"/>
    <mergeCell ref="BT4:BZ4"/>
    <mergeCell ref="D4:H4"/>
    <mergeCell ref="CZ4:DH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11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CL1" view="pageBreakPreview" workbookViewId="0" zoomScale="60" zoomScaleNormal="60">
      <selection activeCell="CV1" activeCellId="1" sqref="CT1:CT1048576 CV1:CV1048576"/>
    </sheetView>
  </sheetViews>
  <sheetFormatPr baseColWidth="10" defaultColWidth="10.83203125" defaultRowHeight="16"/>
  <cols>
    <col customWidth="1" max="2" min="2" style="3" width="42.1640625"/>
    <col customWidth="1" hidden="1" max="3" min="3" style="55" width="0.33203125"/>
    <col customWidth="1" hidden="1" max="4" min="4" style="3" width="17.83203125"/>
    <col customWidth="1" hidden="1" max="5" min="5" style="3" width="16.83203125"/>
    <col customWidth="1" hidden="1" max="6" min="6" style="3" width="17.5"/>
    <col customWidth="1" hidden="1" max="7" min="7" style="3" width="17"/>
    <col customWidth="1" hidden="1" max="8" min="8" style="3598" width="9.1640625"/>
    <col customWidth="1" hidden="1" max="9" min="9" style="55" width="0.1640625"/>
    <col customWidth="1" hidden="1" max="10" min="10" style="3" width="17"/>
    <col customWidth="1" hidden="1" max="11" min="11" style="3" width="17.5"/>
    <col customWidth="1" hidden="1" max="12" min="12" style="3" width="17"/>
    <col customWidth="1" hidden="1" max="13" min="13" style="3" width="15.83203125"/>
    <col customWidth="1" hidden="1" max="14" min="14" style="3" width="13.5"/>
    <col customWidth="1" hidden="1" max="15" min="15" style="55" width="0.33203125"/>
    <col customWidth="1" hidden="1" max="17" min="16" style="3" width="17.5"/>
    <col customWidth="1" hidden="1" max="17" min="17" style="3" width="13"/>
    <col customWidth="1" hidden="1" max="18" min="18" style="3" width="16.5"/>
    <col customWidth="1" hidden="1" max="19" min="19" style="3" width="17.83203125"/>
    <col customWidth="1" hidden="1" max="20" min="20" style="3" width="11.5"/>
    <col customWidth="1" hidden="1" max="21" min="21" style="801" width="0.33203125"/>
    <col customWidth="1" hidden="1" max="25" min="22" style="55" width="22.83203125"/>
    <col customWidth="1" hidden="1" max="23" min="23" style="3" width="13"/>
    <col customWidth="1" hidden="1" max="24" min="24" style="3" width="13"/>
    <col customWidth="1" hidden="1" max="25" min="25" style="3" width="13"/>
    <col customWidth="1" hidden="1" max="27" min="26" style="3" width="18"/>
    <col customWidth="1" hidden="1" max="27" min="27" style="3" width="13"/>
    <col customWidth="1" hidden="1" max="28" min="28" style="3598" width="12.5"/>
    <col customWidth="1" hidden="1" max="29" min="29" style="3" width="0.1640625"/>
    <col customWidth="1" hidden="1" max="31" min="30" style="55" width="16"/>
    <col customWidth="1" hidden="1" max="31" min="31" style="3" width="13"/>
    <col customWidth="1" hidden="1" max="32" min="32" style="55" width="17.5"/>
    <col customWidth="1" hidden="1" max="33" min="33" style="55" width="14.5"/>
    <col customWidth="1" hidden="1" max="34" min="34" style="3" width="18.1640625"/>
    <col customWidth="1" hidden="1" max="35" min="35" style="3" width="15.83203125"/>
    <col customWidth="1" hidden="1" max="36" min="36" style="3598" width="10.6640625"/>
    <col customWidth="1" hidden="1" max="37" min="37" style="735" width="0.5"/>
    <col customWidth="1" max="38" min="38" style="55" width="17"/>
    <col customWidth="1" max="39" min="39" style="55" width="16.5"/>
    <col customWidth="1" max="40" min="40" style="55" width="17.83203125"/>
    <col customWidth="1" max="41" min="41" style="55" width="11.5"/>
    <col customWidth="1" max="42" min="42" style="3" width="17"/>
    <col customWidth="1" max="43" min="43" style="3" width="17.1640625"/>
    <col customWidth="1" max="44" min="44" style="3598" width="10.6640625"/>
    <col customWidth="1" max="45" min="45" style="3" width="0.5"/>
    <col customWidth="1" hidden="1" max="46" min="46" style="56" width="16.83203125"/>
    <col customWidth="1" hidden="1" max="47" min="47" style="3599" width="16.1640625"/>
    <col customWidth="1" hidden="1" max="48" min="48" style="3600" width="17.5"/>
    <col customWidth="1" hidden="1" max="49" min="49" style="3600" width="16.83203125"/>
    <col customWidth="1" hidden="1" max="50" min="50" style="3" width="18"/>
    <col customWidth="1" hidden="1" max="51" min="51" style="3" width="17"/>
    <col customWidth="1" hidden="1" max="52" min="52" style="3598" width="10"/>
    <col customWidth="1" hidden="1" max="53" min="53" style="3" width="0.5"/>
    <col customWidth="1" hidden="1" max="54" min="54" style="55" width="17.83203125"/>
    <col customWidth="1" hidden="1" max="55" min="55" style="55" width="16.1640625"/>
    <col customWidth="1" hidden="1" max="56" min="56" style="55" width="17.5"/>
    <col customWidth="1" hidden="1" max="57" min="57" style="55" width="1.5"/>
    <col customWidth="1" hidden="1" max="58" min="58" style="3" width="16.1640625"/>
    <col customWidth="1" hidden="1" max="59" min="59" style="3" width="17"/>
    <col customWidth="1" hidden="1" max="60" min="60" style="3598" width="9.5"/>
    <col customWidth="1" hidden="1" max="61" min="61" style="3" width="0.1640625"/>
    <col customWidth="1" hidden="1" max="64" min="62" style="55" width="17.5"/>
    <col customWidth="1" hidden="1" max="63" min="63" style="3" width="13"/>
    <col customWidth="1" hidden="1" max="64" min="64" style="3" width="13"/>
    <col customWidth="1" hidden="1" max="65" min="65" style="55" width="17.83203125"/>
    <col customWidth="1" hidden="1" max="66" min="66" style="55" width="3"/>
    <col customWidth="1" hidden="1" max="67" min="67" style="3" width="16.83203125"/>
    <col customWidth="1" hidden="1" max="68" min="68" style="3" width="17"/>
    <col customWidth="1" hidden="1" max="69" min="69" style="3598" width="9.83203125"/>
    <col customWidth="1" hidden="1" max="70" min="70" style="3" width="0.1640625"/>
    <col customWidth="1" hidden="1" max="72" min="71" style="55" width="17"/>
    <col customWidth="1" hidden="1" max="72" min="72" style="3" width="13"/>
    <col customWidth="1" hidden="1" max="73" min="73" style="55" width="17.5"/>
    <col customWidth="1" hidden="1" max="74" min="74" style="55" width="16.1640625"/>
    <col customWidth="1" hidden="1" max="75" min="75" style="3" width="17.33203125"/>
    <col customWidth="1" hidden="1" max="76" min="76" style="3" width="17"/>
    <col customWidth="1" hidden="1" max="77" min="77" style="3598" width="10"/>
    <col customWidth="1" hidden="1" max="78" min="78" style="3" width="1.5"/>
    <col customWidth="1" hidden="1" max="79" min="79" style="55" width="16.83203125"/>
    <col customWidth="1" hidden="1" max="80" min="80" style="55" width="17"/>
    <col customWidth="1" hidden="1" max="82" min="81" style="55" width="17.1640625"/>
    <col customWidth="1" hidden="1" max="82" min="82" style="3" width="13"/>
    <col customWidth="1" hidden="1" max="83" min="83" style="3" width="17.83203125"/>
    <col customWidth="1" hidden="1" max="84" min="84" style="3" width="17"/>
    <col customWidth="1" hidden="1" max="85" min="85" style="3598" width="11.5"/>
    <col customWidth="1" hidden="1" max="86" min="86" style="3" width="0.33203125"/>
    <col bestFit="1" customWidth="1" hidden="1" max="87" min="87" style="55" width="17.5"/>
    <col customWidth="1" hidden="1" max="89" min="88" style="55" width="17.83203125"/>
    <col customWidth="1" hidden="1" max="89" min="89" style="3" width="13"/>
    <col customWidth="1" hidden="1" max="90" min="90" style="55" width="17"/>
    <col customWidth="1" hidden="1" max="91" min="91" style="3" width="18.1640625"/>
    <col customWidth="1" hidden="1" max="92" min="92" style="3" width="17"/>
    <col customWidth="1" hidden="1" max="93" min="93" style="3598" width="10"/>
    <col customWidth="1" hidden="1" max="94" min="94" style="3" width="0.1640625"/>
    <col customWidth="1" max="95" min="95" style="3" width="18.83203125"/>
    <col customWidth="1" max="96" min="96" style="3" width="18.33203125"/>
    <col bestFit="1" customWidth="1" max="97" min="97" style="3" width="19.5"/>
    <col customWidth="1" hidden="1" max="98" min="98" style="3" width="18.1640625"/>
    <col customWidth="1" max="99" min="99" style="3" width="17.5"/>
    <col customWidth="1" hidden="1" max="100" min="100" style="3" width="17.5"/>
    <col customWidth="1" max="101" min="101" style="3" width="11.5"/>
    <col customWidth="1" max="102" min="102" style="3" width="3.33203125"/>
    <col customWidth="1" hidden="1" max="103" min="103" style="3" width="16.83203125"/>
    <col customWidth="1" hidden="1" max="104" min="104" style="3" width="17.1640625"/>
    <col customWidth="1" hidden="1" max="105" min="105" style="3" width="16.5"/>
    <col customWidth="1" hidden="1" max="106" min="106" style="3" width="17.1640625"/>
    <col bestFit="1" customWidth="1" hidden="1" max="107" min="107" style="3" width="15.6640625"/>
    <col bestFit="1" customWidth="1" hidden="1" max="108" min="108" style="3" width="16.5"/>
    <col customWidth="1" hidden="1" max="109" min="109" style="3" width="16.5"/>
    <col customWidth="1" hidden="1" max="110" min="110" style="3" width="15.6640625"/>
    <col customWidth="1" hidden="1" max="111" min="111" style="3" width="17.5"/>
  </cols>
  <sheetData>
    <row r="1">
      <c r="B1" s="2949" t="n"/>
      <c r="D1" s="735" t="n"/>
      <c r="E1" s="1241" t="n"/>
      <c r="J1" s="735" t="n"/>
      <c r="K1" s="1241" t="n"/>
      <c r="N1" s="735" t="n"/>
      <c r="P1" s="735" t="n"/>
      <c r="Q1" s="1241" t="n"/>
      <c r="R1" s="1241" t="n"/>
      <c r="U1" s="795" t="n"/>
      <c r="V1" s="735" t="n"/>
      <c r="W1" s="1241" t="n"/>
      <c r="X1" s="3601" t="n"/>
      <c r="Y1" s="3601" t="n"/>
      <c r="AD1" s="735" t="n"/>
      <c r="AE1" s="1241" t="n"/>
      <c r="AF1" s="3601" t="n"/>
      <c r="AG1" s="3601" t="n"/>
      <c r="AK1" s="732" t="n"/>
      <c r="AL1" s="735" t="n"/>
      <c r="AM1" s="2949" t="n"/>
      <c r="AN1" s="3601" t="n"/>
      <c r="AO1" s="3601" t="n"/>
      <c r="AS1" s="55" t="n"/>
      <c r="AT1" s="1347" t="n"/>
      <c r="AU1" s="2951" t="n"/>
      <c r="AV1" s="3602" t="n"/>
      <c r="AW1" s="3602" t="n"/>
      <c r="AX1" s="1350" t="n"/>
      <c r="AY1" s="1350" t="n"/>
      <c r="AZ1" s="3603" t="n"/>
      <c r="BA1" s="1352" t="n"/>
      <c r="BB1" s="1347" t="n"/>
      <c r="BC1" s="2951" t="n"/>
      <c r="BD1" s="3602" t="n"/>
      <c r="BE1" s="3602" t="n"/>
      <c r="BF1" s="1350" t="n"/>
      <c r="BG1" s="1350" t="n"/>
      <c r="BH1" s="2951" t="n"/>
      <c r="BI1" s="1353" t="n"/>
      <c r="BJ1" s="2841" t="n"/>
      <c r="BK1" s="2841" t="n"/>
      <c r="BL1" s="2841" t="n"/>
      <c r="BM1" s="2841" t="n"/>
      <c r="BN1" s="2841" t="n"/>
      <c r="BO1" s="1347" t="n"/>
      <c r="BP1" s="1347" t="n"/>
      <c r="BQ1" s="1347" t="n">
        <v>-0.08482027516265589</v>
      </c>
      <c r="BS1" s="735" t="n"/>
      <c r="BT1" s="735" t="n"/>
      <c r="BU1" s="735" t="n"/>
      <c r="CQ1" s="3604" t="n"/>
      <c r="CR1" s="3604" t="n"/>
      <c r="CS1" s="3600" t="n"/>
      <c r="CT1" s="55" t="n"/>
      <c r="CW1" s="3598" t="n"/>
    </row>
    <row r="2">
      <c r="A2" s="480" t="n"/>
      <c r="B2" s="480" t="n"/>
      <c r="C2" s="480" t="n"/>
      <c r="D2" s="2757" t="n">
        <v>45658</v>
      </c>
      <c r="E2" s="3605" t="n"/>
      <c r="F2" s="3605" t="n"/>
      <c r="G2" s="3605" t="n"/>
      <c r="H2" s="3605" t="n"/>
      <c r="I2" s="480" t="n"/>
      <c r="J2" s="2757" t="n">
        <v>45689</v>
      </c>
      <c r="K2" s="3605" t="n"/>
      <c r="L2" s="3605" t="n"/>
      <c r="M2" s="3605" t="n"/>
      <c r="N2" s="3605" t="n"/>
      <c r="O2" s="480" t="n"/>
      <c r="P2" s="2757" t="n">
        <v>45717</v>
      </c>
      <c r="Q2" s="3605" t="n"/>
      <c r="R2" s="3605" t="n"/>
      <c r="S2" s="3605" t="n"/>
      <c r="T2" s="3605" t="n"/>
      <c r="U2" s="795" t="n"/>
      <c r="V2" s="2754" t="n">
        <v>45748</v>
      </c>
      <c r="W2" s="3605" t="n"/>
      <c r="X2" s="3605" t="n"/>
      <c r="Y2" s="3605" t="n"/>
      <c r="Z2" s="3605" t="n"/>
      <c r="AA2" s="3605" t="n"/>
      <c r="AB2" s="3605" t="n"/>
      <c r="AD2" s="2754" t="n">
        <v>45778</v>
      </c>
      <c r="AE2" s="3605" t="n"/>
      <c r="AF2" s="3605" t="n"/>
      <c r="AG2" s="3605" t="n"/>
      <c r="AH2" s="3605" t="n"/>
      <c r="AI2" s="3605" t="n"/>
      <c r="AJ2" s="3605" t="n"/>
      <c r="AK2" s="733" t="n"/>
      <c r="AL2" s="2754" t="n">
        <v>45809</v>
      </c>
      <c r="AM2" s="3605" t="n"/>
      <c r="AN2" s="3605" t="n"/>
      <c r="AO2" s="3605" t="n"/>
      <c r="AP2" s="3605" t="n"/>
      <c r="AQ2" s="3605" t="n"/>
      <c r="AR2" s="3605" t="n"/>
      <c r="AS2" s="480" t="n"/>
      <c r="AT2" s="2754" t="n">
        <v>45839</v>
      </c>
      <c r="AU2" s="3605" t="n"/>
      <c r="AV2" s="3605" t="n"/>
      <c r="AW2" s="3605" t="n"/>
      <c r="AX2" s="3605" t="n"/>
      <c r="AY2" s="3605" t="n"/>
      <c r="AZ2" s="3605" t="n"/>
      <c r="BA2" s="480" t="n"/>
      <c r="BB2" s="2754" t="n">
        <v>45870</v>
      </c>
      <c r="BC2" s="3605" t="n"/>
      <c r="BD2" s="3605" t="n"/>
      <c r="BE2" s="3605" t="n"/>
      <c r="BF2" s="3605" t="n"/>
      <c r="BG2" s="3605" t="n"/>
      <c r="BH2" s="3605" t="n"/>
      <c r="BI2" s="480" t="n"/>
      <c r="BJ2" s="2754" t="n">
        <v>45901</v>
      </c>
      <c r="BK2" s="3605" t="n"/>
      <c r="BL2" s="3605" t="n"/>
      <c r="BM2" s="3605" t="n"/>
      <c r="BN2" s="3605" t="n"/>
      <c r="BO2" s="3605" t="n"/>
      <c r="BP2" s="3605" t="n"/>
      <c r="BQ2" s="2754" t="n"/>
      <c r="BS2" s="2754" t="n">
        <v>45931</v>
      </c>
      <c r="BT2" s="3605" t="n"/>
      <c r="BU2" s="3605" t="n"/>
      <c r="BV2" s="3605" t="n"/>
      <c r="BW2" s="3605" t="n"/>
      <c r="BX2" s="3605" t="n"/>
      <c r="BY2" s="3605" t="n"/>
      <c r="CA2" s="2754" t="n">
        <v>45962</v>
      </c>
      <c r="CB2" s="3605" t="n"/>
      <c r="CC2" s="3605" t="n"/>
      <c r="CD2" s="3605" t="n"/>
      <c r="CE2" s="3605" t="n"/>
      <c r="CF2" s="3605" t="n"/>
      <c r="CG2" s="3605" t="n"/>
      <c r="CI2" s="2754" t="n">
        <v>45992</v>
      </c>
      <c r="CJ2" s="3605" t="n"/>
      <c r="CK2" s="3605" t="n"/>
      <c r="CL2" s="3605" t="n"/>
      <c r="CM2" s="3605" t="n"/>
      <c r="CN2" s="3605" t="n"/>
      <c r="CO2" s="3605" t="n"/>
      <c r="CQ2" s="2753" t="inlineStr">
        <is>
          <t>Cumulé</t>
        </is>
      </c>
      <c r="CR2" s="3605" t="n"/>
      <c r="CS2" s="3605" t="n"/>
      <c r="CT2" s="3605" t="n"/>
      <c r="CU2" s="3605" t="n"/>
      <c r="CV2" s="3605" t="n"/>
      <c r="CW2" s="3605" t="n"/>
      <c r="CY2" s="2756" t="inlineStr">
        <is>
          <t>Annuel</t>
        </is>
      </c>
    </row>
    <row customHeight="1" ht="44.5" r="3" s="3">
      <c r="A3" s="480" t="n"/>
      <c r="B3" s="480" t="n"/>
      <c r="C3" s="480" t="n"/>
      <c r="D3" s="481" t="inlineStr">
        <is>
          <t>Réel &lt;Mois&gt;</t>
        </is>
      </c>
      <c r="E3" s="482" t="inlineStr">
        <is>
          <t>Réel &lt;Mois&gt;</t>
        </is>
      </c>
      <c r="F3" s="482" t="inlineStr">
        <is>
          <t>Budget</t>
        </is>
      </c>
      <c r="G3" s="482" t="inlineStr">
        <is>
          <t>Ecart vs.</t>
        </is>
      </c>
      <c r="H3" s="3606" t="inlineStr">
        <is>
          <t>% Evol/</t>
        </is>
      </c>
      <c r="I3" s="480" t="n"/>
      <c r="J3" s="660" t="inlineStr">
        <is>
          <t>Réel &lt;Mois&gt;</t>
        </is>
      </c>
      <c r="K3" s="661" t="inlineStr">
        <is>
          <t>Réel &lt;Mois&gt;</t>
        </is>
      </c>
      <c r="L3" s="661" t="inlineStr">
        <is>
          <t>Budget</t>
        </is>
      </c>
      <c r="M3" s="661" t="inlineStr">
        <is>
          <t>Ecart vs.</t>
        </is>
      </c>
      <c r="N3" s="3606" t="inlineStr">
        <is>
          <t>% Evol/</t>
        </is>
      </c>
      <c r="O3" s="480" t="n"/>
      <c r="P3" s="660" t="inlineStr">
        <is>
          <t>Réel &lt;Mois&gt;</t>
        </is>
      </c>
      <c r="Q3" s="661" t="inlineStr">
        <is>
          <t>Réel &lt;Mois&gt;</t>
        </is>
      </c>
      <c r="R3" s="661" t="inlineStr">
        <is>
          <t>Budget</t>
        </is>
      </c>
      <c r="S3" s="661" t="inlineStr">
        <is>
          <t>Ecart vs.</t>
        </is>
      </c>
      <c r="T3" s="3606" t="inlineStr">
        <is>
          <t>% Evol/</t>
        </is>
      </c>
      <c r="U3" s="795" t="n"/>
      <c r="V3" s="660" t="inlineStr">
        <is>
          <t>Réel &lt;Mois&gt;</t>
        </is>
      </c>
      <c r="W3" s="661" t="inlineStr">
        <is>
          <t>Réel &lt;Mois&gt;</t>
        </is>
      </c>
      <c r="X3" s="661" t="inlineStr">
        <is>
          <t>Budget</t>
        </is>
      </c>
      <c r="Y3" s="661" t="inlineStr">
        <is>
          <t>Budget</t>
        </is>
      </c>
      <c r="Z3" s="661" t="inlineStr">
        <is>
          <t>Ecart vs.</t>
        </is>
      </c>
      <c r="AA3" s="661" t="inlineStr">
        <is>
          <t>Ecart vs.</t>
        </is>
      </c>
      <c r="AB3" s="3606" t="inlineStr">
        <is>
          <t>% Evol/</t>
        </is>
      </c>
      <c r="AD3" s="660" t="inlineStr">
        <is>
          <t>Réel &lt;Mois&gt;</t>
        </is>
      </c>
      <c r="AE3" s="661" t="inlineStr">
        <is>
          <t>Réel &lt;Mois&gt;</t>
        </is>
      </c>
      <c r="AF3" s="661" t="inlineStr">
        <is>
          <t>Budget</t>
        </is>
      </c>
      <c r="AG3" s="661" t="inlineStr">
        <is>
          <t>Budget</t>
        </is>
      </c>
      <c r="AH3" s="661" t="inlineStr">
        <is>
          <t>Ecart vs.</t>
        </is>
      </c>
      <c r="AI3" s="661" t="inlineStr">
        <is>
          <t>Ecart vs.</t>
        </is>
      </c>
      <c r="AJ3" s="3606" t="inlineStr">
        <is>
          <t>% Evol/</t>
        </is>
      </c>
      <c r="AK3" s="733" t="n"/>
      <c r="AL3" s="660" t="inlineStr">
        <is>
          <t>Réel &lt;Mois&gt;</t>
        </is>
      </c>
      <c r="AM3" s="661" t="inlineStr">
        <is>
          <t>Réel &lt;Mois&gt;</t>
        </is>
      </c>
      <c r="AN3" s="661" t="inlineStr">
        <is>
          <t>Budget</t>
        </is>
      </c>
      <c r="AO3" s="661" t="inlineStr">
        <is>
          <t>Budget</t>
        </is>
      </c>
      <c r="AP3" s="661" t="inlineStr">
        <is>
          <t>Ecart vs.</t>
        </is>
      </c>
      <c r="AQ3" s="661" t="inlineStr">
        <is>
          <t>Ecart vs.</t>
        </is>
      </c>
      <c r="AR3" s="3606" t="inlineStr">
        <is>
          <t>% Evol/</t>
        </is>
      </c>
      <c r="AS3" s="480" t="n"/>
      <c r="AT3" s="660" t="inlineStr">
        <is>
          <t>Réel &lt;Mois&gt;</t>
        </is>
      </c>
      <c r="AU3" s="3607" t="inlineStr">
        <is>
          <t>Réel &lt;Mois&gt;</t>
        </is>
      </c>
      <c r="AV3" s="3608" t="inlineStr">
        <is>
          <t>Budget</t>
        </is>
      </c>
      <c r="AW3" s="3608" t="inlineStr">
        <is>
          <t>Budget</t>
        </is>
      </c>
      <c r="AX3" s="661" t="inlineStr">
        <is>
          <t>Ecart vs.</t>
        </is>
      </c>
      <c r="AY3" s="661" t="inlineStr">
        <is>
          <t>Ecart vs.</t>
        </is>
      </c>
      <c r="AZ3" s="3606" t="inlineStr">
        <is>
          <t>% Evol/</t>
        </is>
      </c>
      <c r="BA3" s="480" t="n"/>
      <c r="BB3" s="660" t="inlineStr">
        <is>
          <t>Réel &lt;Mois&gt;</t>
        </is>
      </c>
      <c r="BC3" s="661" t="inlineStr">
        <is>
          <t>Réel &lt;Mois&gt;</t>
        </is>
      </c>
      <c r="BD3" s="661" t="inlineStr">
        <is>
          <t>Budget</t>
        </is>
      </c>
      <c r="BE3" s="661" t="inlineStr">
        <is>
          <t>Budget</t>
        </is>
      </c>
      <c r="BF3" s="661" t="inlineStr">
        <is>
          <t>Ecart vs.</t>
        </is>
      </c>
      <c r="BG3" s="661" t="inlineStr">
        <is>
          <t>Ecart vs.</t>
        </is>
      </c>
      <c r="BH3" s="3606" t="inlineStr">
        <is>
          <t>% Evol/</t>
        </is>
      </c>
      <c r="BI3" s="480" t="n"/>
      <c r="BJ3" s="660" t="inlineStr">
        <is>
          <t>Réel &lt;Mois&gt;</t>
        </is>
      </c>
      <c r="BK3" s="661" t="inlineStr">
        <is>
          <t>Réel &lt;Mois&gt;</t>
        </is>
      </c>
      <c r="BL3" s="661" t="inlineStr">
        <is>
          <t>Budget</t>
        </is>
      </c>
      <c r="BM3" s="661" t="inlineStr">
        <is>
          <t>Budget</t>
        </is>
      </c>
      <c r="BN3" s="661" t="inlineStr">
        <is>
          <t>Budget</t>
        </is>
      </c>
      <c r="BO3" s="661" t="inlineStr">
        <is>
          <t>Ecart vs.</t>
        </is>
      </c>
      <c r="BP3" s="661" t="inlineStr">
        <is>
          <t>Ecart vs.</t>
        </is>
      </c>
      <c r="BQ3" s="3606" t="inlineStr">
        <is>
          <t>% Evol/</t>
        </is>
      </c>
      <c r="BS3" s="660" t="inlineStr">
        <is>
          <t>Réel &lt;Mois&gt;</t>
        </is>
      </c>
      <c r="BT3" s="661" t="inlineStr">
        <is>
          <t>Réel &lt;Mois&gt;</t>
        </is>
      </c>
      <c r="BU3" s="661" t="inlineStr">
        <is>
          <t>Budget</t>
        </is>
      </c>
      <c r="BV3" s="661" t="inlineStr">
        <is>
          <t>Budget</t>
        </is>
      </c>
      <c r="BW3" s="661" t="inlineStr">
        <is>
          <t>Ecart vs.</t>
        </is>
      </c>
      <c r="BX3" s="661" t="inlineStr">
        <is>
          <t>Ecart vs.</t>
        </is>
      </c>
      <c r="BY3" s="3606" t="inlineStr">
        <is>
          <t>% Evol/</t>
        </is>
      </c>
      <c r="CA3" s="660" t="inlineStr">
        <is>
          <t>Réel &lt;Mois&gt;</t>
        </is>
      </c>
      <c r="CB3" s="661" t="inlineStr">
        <is>
          <t>Réel &lt;Mois&gt;</t>
        </is>
      </c>
      <c r="CC3" s="661" t="inlineStr">
        <is>
          <t>Budget</t>
        </is>
      </c>
      <c r="CD3" s="661" t="inlineStr">
        <is>
          <t>Budget</t>
        </is>
      </c>
      <c r="CE3" s="661" t="inlineStr">
        <is>
          <t>Ecart vs.</t>
        </is>
      </c>
      <c r="CF3" s="661" t="inlineStr">
        <is>
          <t>Ecart vs.</t>
        </is>
      </c>
      <c r="CG3" s="3606" t="inlineStr">
        <is>
          <t>% Evol/</t>
        </is>
      </c>
      <c r="CI3" s="660" t="inlineStr">
        <is>
          <t>Réel &lt;Mois&gt;</t>
        </is>
      </c>
      <c r="CJ3" s="661" t="inlineStr">
        <is>
          <t>Réel &lt;Mois&gt;</t>
        </is>
      </c>
      <c r="CK3" s="661" t="inlineStr">
        <is>
          <t>Budget</t>
        </is>
      </c>
      <c r="CL3" s="661" t="inlineStr">
        <is>
          <t>Budget</t>
        </is>
      </c>
      <c r="CM3" s="661" t="inlineStr">
        <is>
          <t>Ecart vs.</t>
        </is>
      </c>
      <c r="CN3" s="661" t="inlineStr">
        <is>
          <t>Ecart vs.</t>
        </is>
      </c>
      <c r="CO3" s="3606" t="inlineStr">
        <is>
          <t>% Evol/</t>
        </is>
      </c>
      <c r="CQ3" s="483" t="inlineStr">
        <is>
          <t>Réel &lt;Mois&gt;</t>
        </is>
      </c>
      <c r="CR3" s="483" t="inlineStr">
        <is>
          <t>Réel &lt;Mois&gt;</t>
        </is>
      </c>
      <c r="CS3" s="483" t="inlineStr">
        <is>
          <t>Budget</t>
        </is>
      </c>
      <c r="CT3" s="483" t="inlineStr">
        <is>
          <t>Budget</t>
        </is>
      </c>
      <c r="CU3" s="484" t="inlineStr">
        <is>
          <t>Ecart vs.</t>
        </is>
      </c>
      <c r="CV3" s="484" t="inlineStr">
        <is>
          <t>Ecart vs.</t>
        </is>
      </c>
      <c r="CW3" s="3609" t="inlineStr">
        <is>
          <t>% Evol/</t>
        </is>
      </c>
      <c r="CY3" s="483" t="inlineStr">
        <is>
          <t>Budget</t>
        </is>
      </c>
      <c r="CZ3" s="483" t="inlineStr">
        <is>
          <t>Actu1</t>
        </is>
      </c>
      <c r="DA3" s="483" t="inlineStr">
        <is>
          <t>Actu2</t>
        </is>
      </c>
      <c r="DB3" s="483" t="inlineStr">
        <is>
          <t>Actu3</t>
        </is>
      </c>
      <c r="DC3" s="483" t="inlineStr">
        <is>
          <t>Réel &lt;Mois&gt;</t>
        </is>
      </c>
      <c r="DD3" s="483" t="inlineStr">
        <is>
          <t>% Bud /</t>
        </is>
      </c>
      <c r="DE3" s="483" t="inlineStr">
        <is>
          <t>% Actu 1 /</t>
        </is>
      </c>
      <c r="DF3" s="483" t="inlineStr">
        <is>
          <t>% Actu 2 /</t>
        </is>
      </c>
      <c r="DG3" s="483" t="inlineStr">
        <is>
          <t>% Actu 3 /</t>
        </is>
      </c>
    </row>
    <row customHeight="1" ht="38" r="4" s="3">
      <c r="A4" s="480" t="n"/>
      <c r="B4" s="485" t="inlineStr">
        <is>
          <t>En monnaie locale</t>
        </is>
      </c>
      <c r="C4" s="486" t="n"/>
      <c r="D4" s="487" t="n">
        <v>2025</v>
      </c>
      <c r="E4" s="487" t="n">
        <v>2024</v>
      </c>
      <c r="F4" s="487" t="n">
        <v>2025</v>
      </c>
      <c r="G4" s="487" t="inlineStr">
        <is>
          <t>Budget</t>
        </is>
      </c>
      <c r="H4" s="462" t="n">
        <v>2024</v>
      </c>
      <c r="I4" s="480" t="n"/>
      <c r="J4" s="487" t="n">
        <v>2025</v>
      </c>
      <c r="K4" s="487" t="n">
        <v>2024</v>
      </c>
      <c r="L4" s="487" t="n">
        <v>2025</v>
      </c>
      <c r="M4" s="487" t="inlineStr">
        <is>
          <t>Budget</t>
        </is>
      </c>
      <c r="N4" s="462" t="n">
        <v>2024</v>
      </c>
      <c r="O4" s="480" t="n"/>
      <c r="P4" s="487" t="n">
        <v>2025</v>
      </c>
      <c r="Q4" s="487" t="n">
        <v>2024</v>
      </c>
      <c r="R4" s="487" t="n">
        <v>2025</v>
      </c>
      <c r="S4" s="487" t="inlineStr">
        <is>
          <t>Budget</t>
        </is>
      </c>
      <c r="T4" s="462" t="n">
        <v>2024</v>
      </c>
      <c r="U4" s="795" t="n"/>
      <c r="V4" s="487" t="n">
        <v>2025</v>
      </c>
      <c r="W4" s="487" t="n">
        <v>2024</v>
      </c>
      <c r="X4" s="487" t="n">
        <v>2025</v>
      </c>
      <c r="Y4" s="662" t="inlineStr">
        <is>
          <t>Actu 1</t>
        </is>
      </c>
      <c r="Z4" s="662" t="inlineStr">
        <is>
          <t>Budget</t>
        </is>
      </c>
      <c r="AA4" s="662" t="inlineStr">
        <is>
          <t>Actu 1</t>
        </is>
      </c>
      <c r="AB4" s="462" t="n">
        <v>2024</v>
      </c>
      <c r="AD4" s="487" t="n">
        <v>2025</v>
      </c>
      <c r="AE4" s="487" t="n">
        <v>2024</v>
      </c>
      <c r="AF4" s="487" t="n">
        <v>2025</v>
      </c>
      <c r="AG4" s="662" t="inlineStr">
        <is>
          <t>Actu 1</t>
        </is>
      </c>
      <c r="AH4" s="662" t="inlineStr">
        <is>
          <t>Budget</t>
        </is>
      </c>
      <c r="AI4" s="662" t="inlineStr">
        <is>
          <t>Actu 1</t>
        </is>
      </c>
      <c r="AJ4" s="462" t="n">
        <v>2024</v>
      </c>
      <c r="AK4" s="733" t="n"/>
      <c r="AL4" s="487" t="n">
        <v>2025</v>
      </c>
      <c r="AM4" s="487" t="n">
        <v>2024</v>
      </c>
      <c r="AN4" s="487" t="n">
        <v>2025</v>
      </c>
      <c r="AO4" s="662" t="inlineStr">
        <is>
          <t>Actu 1</t>
        </is>
      </c>
      <c r="AP4" s="662" t="inlineStr">
        <is>
          <t>Budget</t>
        </is>
      </c>
      <c r="AQ4" s="662" t="inlineStr">
        <is>
          <t>Actu 1</t>
        </is>
      </c>
      <c r="AR4" s="462" t="n">
        <v>2024</v>
      </c>
      <c r="AS4" s="734" t="n"/>
      <c r="AT4" s="487" t="n">
        <v>2025</v>
      </c>
      <c r="AU4" s="487" t="n">
        <v>2024</v>
      </c>
      <c r="AV4" s="487" t="n">
        <v>2025</v>
      </c>
      <c r="AW4" s="3610" t="inlineStr">
        <is>
          <t>Actu 2</t>
        </is>
      </c>
      <c r="AX4" s="662" t="inlineStr">
        <is>
          <t>Budget</t>
        </is>
      </c>
      <c r="AY4" s="662" t="inlineStr">
        <is>
          <t>Actu 2</t>
        </is>
      </c>
      <c r="AZ4" s="462" t="n">
        <v>2024</v>
      </c>
      <c r="BA4" s="734" t="n"/>
      <c r="BB4" s="487" t="n">
        <v>2025</v>
      </c>
      <c r="BC4" s="487" t="n">
        <v>2024</v>
      </c>
      <c r="BD4" s="487" t="n">
        <v>2025</v>
      </c>
      <c r="BE4" s="662" t="inlineStr">
        <is>
          <t>Actu 2</t>
        </is>
      </c>
      <c r="BF4" s="662" t="inlineStr">
        <is>
          <t>Budget</t>
        </is>
      </c>
      <c r="BG4" s="662" t="inlineStr">
        <is>
          <t>Actu 2</t>
        </is>
      </c>
      <c r="BH4" s="462" t="n">
        <v>2024</v>
      </c>
      <c r="BI4" s="734" t="n"/>
      <c r="BJ4" s="487" t="n">
        <v>2025</v>
      </c>
      <c r="BK4" s="487" t="n">
        <v>2024</v>
      </c>
      <c r="BL4" s="487" t="n">
        <v>2025</v>
      </c>
      <c r="BM4" s="662" t="inlineStr">
        <is>
          <t>Actu 2</t>
        </is>
      </c>
      <c r="BN4" s="662" t="inlineStr">
        <is>
          <t>Actu 3</t>
        </is>
      </c>
      <c r="BO4" s="662" t="inlineStr">
        <is>
          <t>Budget</t>
        </is>
      </c>
      <c r="BP4" s="662" t="inlineStr">
        <is>
          <t>Actu 2</t>
        </is>
      </c>
      <c r="BQ4" s="462" t="n">
        <v>2024</v>
      </c>
      <c r="BS4" s="487" t="n">
        <v>2025</v>
      </c>
      <c r="BT4" s="487" t="n">
        <v>2024</v>
      </c>
      <c r="BU4" s="487" t="n">
        <v>2025</v>
      </c>
      <c r="BV4" s="662" t="inlineStr">
        <is>
          <t>Actu 3</t>
        </is>
      </c>
      <c r="BW4" s="662" t="inlineStr">
        <is>
          <t>Budget</t>
        </is>
      </c>
      <c r="BX4" s="662" t="inlineStr">
        <is>
          <t>Actu 3</t>
        </is>
      </c>
      <c r="BY4" s="462" t="n">
        <v>2024</v>
      </c>
      <c r="CA4" s="487" t="n">
        <v>2025</v>
      </c>
      <c r="CB4" s="487" t="n">
        <v>2024</v>
      </c>
      <c r="CC4" s="487" t="n">
        <v>2025</v>
      </c>
      <c r="CD4" s="662" t="inlineStr">
        <is>
          <t>Actu 3</t>
        </is>
      </c>
      <c r="CE4" s="662" t="inlineStr">
        <is>
          <t>Budget</t>
        </is>
      </c>
      <c r="CF4" s="662" t="inlineStr">
        <is>
          <t>Actu 3</t>
        </is>
      </c>
      <c r="CG4" s="462" t="n">
        <v>2024</v>
      </c>
      <c r="CI4" s="487" t="n">
        <v>2025</v>
      </c>
      <c r="CJ4" s="487" t="n">
        <v>2024</v>
      </c>
      <c r="CK4" s="487" t="n">
        <v>2025</v>
      </c>
      <c r="CL4" s="662" t="inlineStr">
        <is>
          <t>Actu 3</t>
        </is>
      </c>
      <c r="CM4" s="662" t="inlineStr">
        <is>
          <t>Budget</t>
        </is>
      </c>
      <c r="CN4" s="662" t="inlineStr">
        <is>
          <t>Actu 3</t>
        </is>
      </c>
      <c r="CO4" s="462" t="n">
        <v>2024</v>
      </c>
      <c r="CQ4" s="488" t="n">
        <v>2025</v>
      </c>
      <c r="CR4" s="488" t="n">
        <v>2024</v>
      </c>
      <c r="CS4" s="488" t="n">
        <v>2025</v>
      </c>
      <c r="CT4" s="488" t="inlineStr">
        <is>
          <t>Actu 3</t>
        </is>
      </c>
      <c r="CU4" s="489" t="inlineStr">
        <is>
          <t>Budget</t>
        </is>
      </c>
      <c r="CV4" s="489" t="inlineStr">
        <is>
          <t>Actu 3</t>
        </is>
      </c>
      <c r="CW4" s="463" t="n">
        <v>2024</v>
      </c>
      <c r="CY4" s="903" t="n">
        <v>2025</v>
      </c>
      <c r="CZ4" s="488" t="n">
        <v>2025</v>
      </c>
      <c r="DA4" s="488" t="n">
        <v>2025</v>
      </c>
      <c r="DB4" s="488" t="n">
        <v>2025</v>
      </c>
      <c r="DC4" s="488" t="n">
        <v>2024</v>
      </c>
      <c r="DD4" s="488" t="n">
        <v>2024</v>
      </c>
      <c r="DE4" s="488" t="n">
        <v>2025</v>
      </c>
      <c r="DF4" s="488" t="n">
        <v>2025</v>
      </c>
      <c r="DG4" s="488" t="n">
        <v>2025</v>
      </c>
    </row>
    <row customFormat="1" r="5" s="55">
      <c r="A5" s="480" t="n"/>
      <c r="B5" s="480" t="n"/>
      <c r="C5" s="480" t="n"/>
      <c r="D5" s="490" t="n"/>
      <c r="E5" s="490" t="n"/>
      <c r="F5" s="490" t="n"/>
      <c r="G5" s="490" t="n"/>
      <c r="H5" s="3611" t="n"/>
      <c r="I5" s="480" t="n"/>
      <c r="J5" s="663" t="n"/>
      <c r="K5" s="663" t="n"/>
      <c r="L5" s="663" t="n"/>
      <c r="M5" s="663" t="n"/>
      <c r="N5" s="3611" t="n"/>
      <c r="O5" s="480" t="n"/>
      <c r="P5" s="663" t="n"/>
      <c r="Q5" s="663" t="n"/>
      <c r="R5" s="663" t="n"/>
      <c r="S5" s="663" t="n"/>
      <c r="T5" s="3611" t="n"/>
      <c r="U5" s="796" t="n"/>
      <c r="V5" s="663" t="n"/>
      <c r="W5" s="663" t="n"/>
      <c r="X5" s="663" t="n"/>
      <c r="Y5" s="663" t="n"/>
      <c r="Z5" s="663" t="n"/>
      <c r="AA5" s="663" t="n"/>
      <c r="AB5" s="3611" t="n"/>
      <c r="AD5" s="663" t="n"/>
      <c r="AE5" s="663" t="n"/>
      <c r="AF5" s="663" t="n"/>
      <c r="AG5" s="663" t="n"/>
      <c r="AH5" s="663" t="n"/>
      <c r="AI5" s="663" t="n"/>
      <c r="AJ5" s="3611" t="n"/>
      <c r="AK5" s="733" t="n"/>
      <c r="AL5" s="663" t="n"/>
      <c r="AM5" s="663" t="n"/>
      <c r="AN5" s="663" t="n"/>
      <c r="AO5" s="663" t="n"/>
      <c r="AP5" s="663" t="n"/>
      <c r="AQ5" s="663" t="n"/>
      <c r="AR5" s="3611" t="n"/>
      <c r="AS5" s="480" t="n"/>
      <c r="AT5" s="1290" t="n"/>
      <c r="AU5" s="3612" t="n"/>
      <c r="AV5" s="3613" t="n"/>
      <c r="AW5" s="3613" t="n"/>
      <c r="AX5" s="663" t="n"/>
      <c r="AY5" s="663" t="n"/>
      <c r="AZ5" s="3611" t="n"/>
      <c r="BA5" s="480" t="n"/>
      <c r="BB5" s="663" t="n"/>
      <c r="BC5" s="663" t="n"/>
      <c r="BD5" s="663" t="n"/>
      <c r="BE5" s="663" t="n"/>
      <c r="BF5" s="663" t="n"/>
      <c r="BG5" s="663" t="n"/>
      <c r="BH5" s="3611" t="n"/>
      <c r="BI5" s="480" t="n"/>
      <c r="BJ5" s="663" t="n"/>
      <c r="BK5" s="663" t="n"/>
      <c r="BL5" s="663" t="n"/>
      <c r="BM5" s="663" t="n"/>
      <c r="BN5" s="663" t="n"/>
      <c r="BO5" s="663" t="n"/>
      <c r="BP5" s="663" t="n"/>
      <c r="BQ5" s="3611" t="n"/>
      <c r="BS5" s="663" t="n"/>
      <c r="BT5" s="663" t="n"/>
      <c r="BU5" s="663" t="n"/>
      <c r="BV5" s="663" t="n"/>
      <c r="BW5" s="663" t="n"/>
      <c r="BX5" s="663" t="n"/>
      <c r="BY5" s="3611" t="n"/>
      <c r="CA5" s="663" t="n"/>
      <c r="CB5" s="663" t="n"/>
      <c r="CC5" s="663" t="n"/>
      <c r="CD5" s="663" t="n"/>
      <c r="CE5" s="663" t="n"/>
      <c r="CF5" s="663" t="n"/>
      <c r="CG5" s="3611" t="n"/>
      <c r="CI5" s="663" t="n"/>
      <c r="CJ5" s="663" t="n"/>
      <c r="CK5" s="663" t="n"/>
      <c r="CL5" s="663" t="n"/>
      <c r="CM5" s="663" t="n"/>
      <c r="CN5" s="663" t="n"/>
      <c r="CO5" s="3611" t="n"/>
      <c r="CQ5" s="490" t="n"/>
      <c r="CR5" s="490" t="n"/>
      <c r="CS5" s="490" t="n"/>
      <c r="CT5" s="490" t="n"/>
      <c r="CU5" s="490" t="n"/>
      <c r="CV5" s="490" t="n"/>
      <c r="CW5" s="3611" t="n"/>
      <c r="CY5" s="490" t="n"/>
      <c r="CZ5" s="490" t="n"/>
      <c r="DA5" s="490" t="n"/>
      <c r="DB5" s="490" t="n"/>
      <c r="DC5" s="490" t="n"/>
      <c r="DD5" s="490" t="n"/>
      <c r="DE5" s="490" t="n"/>
      <c r="DF5" s="490" t="n"/>
      <c r="DG5" s="490" t="n"/>
    </row>
    <row r="6">
      <c r="A6" s="3614" t="inlineStr">
        <is>
          <t>Parc clients Total</t>
        </is>
      </c>
      <c r="B6" s="3615" t="n"/>
      <c r="C6" s="480" t="n"/>
      <c r="D6" s="491" t="n">
        <v>15941424</v>
      </c>
      <c r="E6" s="492" t="n">
        <v>12843446</v>
      </c>
      <c r="F6" s="492" t="n">
        <v>16938163</v>
      </c>
      <c r="G6" s="493" t="n">
        <v>-996739</v>
      </c>
      <c r="H6" s="3616" t="n">
        <v>0.2412108089993916</v>
      </c>
      <c r="I6" s="480" t="n"/>
      <c r="J6" s="2212" t="n">
        <v>16107536</v>
      </c>
      <c r="K6" s="664" t="n">
        <v>13082146</v>
      </c>
      <c r="L6" s="664" t="n">
        <v>17138163</v>
      </c>
      <c r="M6" s="493" t="n">
        <v>-1030627</v>
      </c>
      <c r="N6" s="3616" t="n">
        <v>0.2312609873028477</v>
      </c>
      <c r="O6" s="733" t="n"/>
      <c r="P6" s="2212" t="n">
        <v>16340284</v>
      </c>
      <c r="Q6" s="492" t="n">
        <v>13452084</v>
      </c>
      <c r="R6" s="1010" t="n">
        <v>17338163</v>
      </c>
      <c r="S6" s="493" t="n">
        <v>-997879</v>
      </c>
      <c r="T6" s="3616" t="n">
        <v>0.2147027925189882</v>
      </c>
      <c r="U6" s="499" t="n"/>
      <c r="V6" s="2212" t="n">
        <v>16557963</v>
      </c>
      <c r="W6" s="492" t="n">
        <v>13850369</v>
      </c>
      <c r="X6" s="492" t="n">
        <v>17538163</v>
      </c>
      <c r="Y6" s="492" t="n">
        <v>16540284</v>
      </c>
      <c r="Z6" s="493" t="n">
        <v>-980200</v>
      </c>
      <c r="AA6" s="3617" t="n">
        <v>17679</v>
      </c>
      <c r="AB6" s="3616" t="n">
        <v>0.1954889432909694</v>
      </c>
      <c r="AC6" s="735" t="n"/>
      <c r="AD6" s="2212" t="n">
        <v>16773484</v>
      </c>
      <c r="AE6" s="492" t="n">
        <v>14268600</v>
      </c>
      <c r="AF6" s="492" t="n">
        <v>17738163</v>
      </c>
      <c r="AG6" s="492" t="n">
        <v>16740284</v>
      </c>
      <c r="AH6" s="493" t="n">
        <v>-964679</v>
      </c>
      <c r="AI6" s="3617" t="n">
        <v>33200</v>
      </c>
      <c r="AJ6" s="3616" t="n">
        <v>0.1755521915254474</v>
      </c>
      <c r="AK6" s="733" t="n"/>
      <c r="AL6" s="2212" t="n">
        <v>16993599</v>
      </c>
      <c r="AM6" s="492" t="n">
        <v>14628848</v>
      </c>
      <c r="AN6" s="492" t="n">
        <v>17938163</v>
      </c>
      <c r="AO6" s="1013" t="n">
        <v>16940284</v>
      </c>
      <c r="AP6" s="493" t="n">
        <v>-944564</v>
      </c>
      <c r="AQ6" s="3617" t="n">
        <v>53315</v>
      </c>
      <c r="AR6" s="3616" t="n">
        <v>0.1616498441982581</v>
      </c>
      <c r="AS6" s="480" t="n"/>
      <c r="AT6" s="2212" t="n"/>
      <c r="AU6" s="492" t="n"/>
      <c r="AV6" s="492" t="n"/>
      <c r="AW6" s="1013" t="n"/>
      <c r="AX6" s="493" t="n"/>
      <c r="AY6" s="3617" t="n"/>
      <c r="AZ6" s="3616" t="n"/>
      <c r="BA6" s="480" t="n"/>
      <c r="BB6" s="2212" t="n"/>
      <c r="BC6" s="492" t="n"/>
      <c r="BD6" s="492" t="n"/>
      <c r="BE6" s="1013" t="n"/>
      <c r="BF6" s="493" t="n"/>
      <c r="BG6" s="3617" t="n"/>
      <c r="BH6" s="3616" t="n"/>
      <c r="BI6" s="480" t="n"/>
      <c r="BJ6" s="2212" t="n"/>
      <c r="BK6" s="492" t="n"/>
      <c r="BL6" s="492" t="n"/>
      <c r="BM6" s="492" t="n"/>
      <c r="BN6" s="492" t="n"/>
      <c r="BO6" s="493" t="n"/>
      <c r="BP6" s="3617" t="n"/>
      <c r="BQ6" s="3616" t="n"/>
      <c r="BS6" s="2212" t="n"/>
      <c r="BT6" s="492" t="n"/>
      <c r="BU6" s="492" t="n"/>
      <c r="BV6" s="492" t="n"/>
      <c r="BW6" s="493" t="n"/>
      <c r="BX6" s="3617" t="n"/>
      <c r="BY6" s="3616" t="n"/>
      <c r="CA6" s="2212" t="n"/>
      <c r="CB6" s="492" t="n"/>
      <c r="CC6" s="492" t="n"/>
      <c r="CD6" s="492" t="n"/>
      <c r="CE6" s="493" t="n"/>
      <c r="CF6" s="3617" t="n"/>
      <c r="CG6" s="3616" t="n"/>
      <c r="CI6" s="2212" t="n"/>
      <c r="CJ6" s="492" t="n"/>
      <c r="CK6" s="492" t="n"/>
      <c r="CL6" s="492" t="n"/>
      <c r="CM6" s="493" t="n"/>
      <c r="CN6" s="3617" t="n"/>
      <c r="CO6" s="3616" t="n"/>
      <c r="CP6" s="3618" t="n"/>
      <c r="CQ6" s="495" t="n">
        <v>98714290</v>
      </c>
      <c r="CR6" s="495" t="n">
        <v>67496645</v>
      </c>
      <c r="CS6" s="495" t="n">
        <v>104628978</v>
      </c>
      <c r="CT6" s="495" t="n"/>
      <c r="CU6" s="497" t="n">
        <v>-5914688</v>
      </c>
      <c r="CV6" s="497" t="n"/>
      <c r="CW6" s="3619">
        <f>IFERROR(CQ6/CR6-1,"-")</f>
        <v/>
      </c>
      <c r="CY6" s="495" t="n">
        <v>19138163</v>
      </c>
      <c r="CZ6" s="495" t="n">
        <v>18140284</v>
      </c>
      <c r="DA6" s="495" t="n"/>
      <c r="DB6" s="495" t="n"/>
      <c r="DC6" s="495" t="n">
        <v>174462783</v>
      </c>
      <c r="DD6" s="3620">
        <f>CY6/$DC6-1</f>
        <v/>
      </c>
      <c r="DE6" s="497">
        <f>CZ6/$DC6-1</f>
        <v/>
      </c>
      <c r="DF6" s="497">
        <f>DA6/$DC6-1</f>
        <v/>
      </c>
      <c r="DG6" s="497">
        <f>DB6/$DC6-1</f>
        <v/>
      </c>
    </row>
    <row r="7">
      <c r="A7" s="498" t="n"/>
      <c r="B7" s="498" t="n"/>
      <c r="C7" s="499" t="n"/>
      <c r="D7" s="500" t="n"/>
      <c r="E7" s="500" t="n"/>
      <c r="F7" s="500" t="n"/>
      <c r="G7" s="501" t="n"/>
      <c r="H7" s="3621" t="n"/>
      <c r="I7" s="499" t="n"/>
      <c r="J7" s="668" t="n"/>
      <c r="K7" s="668" t="n"/>
      <c r="L7" s="668" t="n"/>
      <c r="M7" s="501" t="n"/>
      <c r="N7" s="3621" t="n"/>
      <c r="O7" s="499" t="n"/>
      <c r="P7" s="668" t="n"/>
      <c r="Q7" s="500" t="n"/>
      <c r="R7" s="1011" t="n"/>
      <c r="S7" s="501" t="n"/>
      <c r="T7" s="3621" t="n"/>
      <c r="U7" s="795" t="n"/>
      <c r="V7" s="668" t="n"/>
      <c r="W7" s="500" t="n"/>
      <c r="X7" s="500" t="n"/>
      <c r="Y7" s="500" t="n"/>
      <c r="Z7" s="501" t="n"/>
      <c r="AA7" s="501" t="n"/>
      <c r="AB7" s="3621" t="n"/>
      <c r="AD7" s="668" t="n"/>
      <c r="AE7" s="500" t="n"/>
      <c r="AF7" s="500" t="n"/>
      <c r="AG7" s="500" t="n"/>
      <c r="AH7" s="501" t="n"/>
      <c r="AI7" s="501" t="n"/>
      <c r="AJ7" s="3621" t="n"/>
      <c r="AK7" s="736" t="n"/>
      <c r="AL7" s="668" t="n"/>
      <c r="AM7" s="500" t="n"/>
      <c r="AN7" s="500" t="n"/>
      <c r="AO7" s="1015" t="n"/>
      <c r="AP7" s="501" t="n"/>
      <c r="AQ7" s="501" t="n"/>
      <c r="AR7" s="3621" t="n"/>
      <c r="AS7" s="499" t="n"/>
      <c r="AT7" s="668" t="n"/>
      <c r="AU7" s="500" t="n"/>
      <c r="AV7" s="500" t="n"/>
      <c r="AW7" s="1015" t="n"/>
      <c r="AX7" s="501" t="n"/>
      <c r="AY7" s="501" t="n"/>
      <c r="AZ7" s="3621" t="n"/>
      <c r="BA7" s="499" t="n"/>
      <c r="BB7" s="668" t="n"/>
      <c r="BC7" s="500" t="n"/>
      <c r="BD7" s="500" t="n"/>
      <c r="BE7" s="1015" t="n"/>
      <c r="BF7" s="501" t="n"/>
      <c r="BG7" s="501" t="n"/>
      <c r="BH7" s="3621" t="n"/>
      <c r="BI7" s="499" t="n"/>
      <c r="BJ7" s="668" t="n"/>
      <c r="BK7" s="500" t="n"/>
      <c r="BL7" s="500" t="n"/>
      <c r="BM7" s="500" t="n"/>
      <c r="BN7" s="500" t="n"/>
      <c r="BO7" s="501" t="n"/>
      <c r="BP7" s="501" t="n"/>
      <c r="BQ7" s="3621" t="n"/>
      <c r="BS7" s="668" t="n"/>
      <c r="BT7" s="500" t="n"/>
      <c r="BU7" s="500" t="n"/>
      <c r="BV7" s="500" t="n"/>
      <c r="BW7" s="501" t="n"/>
      <c r="BX7" s="501" t="n"/>
      <c r="BY7" s="3621" t="n"/>
      <c r="CA7" s="668" t="n"/>
      <c r="CB7" s="500" t="n"/>
      <c r="CC7" s="500" t="n"/>
      <c r="CD7" s="500" t="n"/>
      <c r="CE7" s="501" t="n"/>
      <c r="CF7" s="501" t="n"/>
      <c r="CG7" s="3621" t="n"/>
      <c r="CI7" s="668" t="n"/>
      <c r="CJ7" s="500" t="n"/>
      <c r="CK7" s="500" t="n"/>
      <c r="CL7" s="500" t="n"/>
      <c r="CM7" s="501" t="n"/>
      <c r="CN7" s="501" t="n"/>
      <c r="CO7" s="3621" t="n"/>
      <c r="CP7" s="3618" t="n"/>
      <c r="CQ7" s="500" t="n"/>
      <c r="CR7" s="500" t="n"/>
      <c r="CS7" s="500" t="n"/>
      <c r="CT7" s="500" t="n"/>
      <c r="CU7" s="501" t="n"/>
      <c r="CV7" s="501" t="n"/>
      <c r="CW7" s="3621" t="n"/>
      <c r="CY7" s="500" t="n"/>
      <c r="CZ7" s="500" t="n"/>
      <c r="DA7" s="500" t="n"/>
      <c r="DB7" s="500" t="n"/>
      <c r="DC7" s="500" t="n"/>
      <c r="DD7" s="3622" t="n"/>
      <c r="DE7" s="501" t="n"/>
      <c r="DF7" s="501" t="n"/>
      <c r="DG7" s="501" t="n"/>
    </row>
    <row r="8">
      <c r="A8" s="3614" t="inlineStr">
        <is>
          <t>Parc clients actif (90 jours)</t>
        </is>
      </c>
      <c r="B8" s="3615" t="n"/>
      <c r="C8" s="480" t="n"/>
      <c r="D8" s="491" t="n">
        <v>2394812</v>
      </c>
      <c r="E8" s="492" t="n">
        <v>2465010</v>
      </c>
      <c r="F8" s="492" t="n">
        <v>2901432</v>
      </c>
      <c r="G8" s="493" t="n">
        <v>-506620</v>
      </c>
      <c r="H8" s="3616" t="n">
        <v>-0.02847777493803272</v>
      </c>
      <c r="I8" s="480" t="n"/>
      <c r="J8" s="2212" t="n">
        <v>2459056</v>
      </c>
      <c r="K8" s="664" t="n">
        <v>2524006</v>
      </c>
      <c r="L8" s="664" t="n">
        <v>2911432</v>
      </c>
      <c r="M8" s="493" t="n">
        <v>-452376</v>
      </c>
      <c r="N8" s="3616" t="n">
        <v>-0.02573290237820358</v>
      </c>
      <c r="O8" s="480" t="n"/>
      <c r="P8" s="2212" t="n">
        <v>2548873</v>
      </c>
      <c r="Q8" s="492" t="n">
        <v>2638484</v>
      </c>
      <c r="R8" s="1010" t="n">
        <v>2926432</v>
      </c>
      <c r="S8" s="493" t="n">
        <v>-377559</v>
      </c>
      <c r="T8" s="3616" t="n">
        <v>-0.03396306363805879</v>
      </c>
      <c r="U8" s="499" t="n"/>
      <c r="V8" s="2212" t="n">
        <v>2635726</v>
      </c>
      <c r="W8" s="492" t="n">
        <v>2792190</v>
      </c>
      <c r="X8" s="492" t="n">
        <v>2946432</v>
      </c>
      <c r="Y8" s="492" t="n">
        <v>2573873</v>
      </c>
      <c r="Z8" s="493" t="n">
        <v>-310706</v>
      </c>
      <c r="AA8" s="493" t="n">
        <v>61853</v>
      </c>
      <c r="AB8" s="3616" t="n">
        <v>-0.05603630125457082</v>
      </c>
      <c r="AD8" s="2212" t="n">
        <v>2646375</v>
      </c>
      <c r="AE8" s="492" t="n">
        <v>2938240</v>
      </c>
      <c r="AF8" s="492" t="n">
        <v>2966432</v>
      </c>
      <c r="AG8" s="492" t="n">
        <v>2598873</v>
      </c>
      <c r="AH8" s="493" t="n">
        <v>-320057</v>
      </c>
      <c r="AI8" s="493" t="n">
        <v>47502</v>
      </c>
      <c r="AJ8" s="3616" t="n">
        <v>-0.09933327434110217</v>
      </c>
      <c r="AK8" s="733" t="n"/>
      <c r="AL8" s="2212" t="n">
        <v>2655504</v>
      </c>
      <c r="AM8" s="492" t="n">
        <v>2889711</v>
      </c>
      <c r="AN8" s="492" t="n">
        <v>2986432</v>
      </c>
      <c r="AO8" s="1013" t="n">
        <v>2623873</v>
      </c>
      <c r="AP8" s="493" t="n">
        <v>-330928</v>
      </c>
      <c r="AQ8" s="493" t="n">
        <v>31631</v>
      </c>
      <c r="AR8" s="3616" t="n">
        <v>-0.08104858928799452</v>
      </c>
      <c r="AS8" s="480" t="n"/>
      <c r="AT8" s="2212" t="n"/>
      <c r="AU8" s="492" t="n"/>
      <c r="AV8" s="492" t="n"/>
      <c r="AW8" s="1013" t="n"/>
      <c r="AX8" s="493" t="n"/>
      <c r="AY8" s="493" t="n"/>
      <c r="AZ8" s="3616" t="n"/>
      <c r="BA8" s="480" t="n"/>
      <c r="BB8" s="2212" t="n"/>
      <c r="BC8" s="492" t="n"/>
      <c r="BD8" s="492" t="n"/>
      <c r="BE8" s="1013" t="n"/>
      <c r="BF8" s="493" t="n"/>
      <c r="BG8" s="493" t="n"/>
      <c r="BH8" s="3616" t="n"/>
      <c r="BI8" s="480" t="n"/>
      <c r="BJ8" s="2212" t="n"/>
      <c r="BK8" s="492" t="n"/>
      <c r="BL8" s="492" t="n"/>
      <c r="BM8" s="492" t="n"/>
      <c r="BN8" s="492" t="n"/>
      <c r="BO8" s="493" t="n"/>
      <c r="BP8" s="493" t="n"/>
      <c r="BQ8" s="3616" t="n"/>
      <c r="BS8" s="2212" t="n"/>
      <c r="BT8" s="492" t="n"/>
      <c r="BU8" s="492" t="n"/>
      <c r="BV8" s="492" t="n"/>
      <c r="BW8" s="493" t="n"/>
      <c r="BX8" s="493" t="n"/>
      <c r="BY8" s="3616" t="n"/>
      <c r="CA8" s="2212" t="n"/>
      <c r="CB8" s="492" t="n"/>
      <c r="CC8" s="492" t="n"/>
      <c r="CD8" s="492" t="n"/>
      <c r="CE8" s="493" t="n"/>
      <c r="CF8" s="493" t="n"/>
      <c r="CG8" s="3616" t="n"/>
      <c r="CI8" s="2212" t="n"/>
      <c r="CJ8" s="492" t="n"/>
      <c r="CK8" s="492" t="n"/>
      <c r="CL8" s="492" t="n"/>
      <c r="CM8" s="493" t="n"/>
      <c r="CN8" s="493" t="n"/>
      <c r="CO8" s="3616" t="n"/>
      <c r="CP8" s="3618" t="n"/>
      <c r="CQ8" s="495" t="n">
        <v>15340346</v>
      </c>
      <c r="CR8" s="495" t="n">
        <v>13357930</v>
      </c>
      <c r="CS8" s="495" t="n">
        <v>17638592</v>
      </c>
      <c r="CT8" s="495" t="n"/>
      <c r="CU8" s="497" t="n">
        <v>-2298246</v>
      </c>
      <c r="CV8" s="497" t="n"/>
      <c r="CW8" s="3619">
        <f>IFERROR(CQ8/CR8-1,"-")</f>
        <v/>
      </c>
      <c r="CY8" s="495" t="n">
        <v>3131432</v>
      </c>
      <c r="CZ8" s="495" t="n">
        <v>2773873</v>
      </c>
      <c r="DA8" s="495" t="n"/>
      <c r="DB8" s="495" t="n"/>
      <c r="DC8" s="495" t="n">
        <v>31494280</v>
      </c>
      <c r="DD8" s="3620">
        <f>CY8/$DC8-1</f>
        <v/>
      </c>
      <c r="DE8" s="497">
        <f>CZ8/$DC8-1</f>
        <v/>
      </c>
      <c r="DF8" s="497">
        <f>DA8/$DC8-1</f>
        <v/>
      </c>
      <c r="DG8" s="497">
        <f>DB8/$DC8-1</f>
        <v/>
      </c>
    </row>
    <row r="9">
      <c r="A9" s="498" t="n"/>
      <c r="B9" s="498" t="n"/>
      <c r="C9" s="499" t="n"/>
      <c r="D9" s="500" t="n"/>
      <c r="E9" s="500" t="n"/>
      <c r="F9" s="500" t="n"/>
      <c r="G9" s="501" t="n"/>
      <c r="H9" s="3621" t="n"/>
      <c r="I9" s="499" t="n"/>
      <c r="J9" s="668" t="n"/>
      <c r="K9" s="668" t="n"/>
      <c r="L9" s="668" t="n"/>
      <c r="M9" s="501" t="n"/>
      <c r="N9" s="3621" t="n"/>
      <c r="O9" s="499" t="n"/>
      <c r="P9" s="668" t="n"/>
      <c r="Q9" s="500" t="n"/>
      <c r="R9" s="1011" t="n"/>
      <c r="S9" s="501" t="n"/>
      <c r="T9" s="3621" t="n"/>
      <c r="U9" s="795" t="n"/>
      <c r="V9" s="668" t="n"/>
      <c r="W9" s="500" t="n"/>
      <c r="X9" s="500" t="n"/>
      <c r="Y9" s="500" t="n"/>
      <c r="Z9" s="501" t="n"/>
      <c r="AA9" s="501" t="n"/>
      <c r="AB9" s="3621" t="n"/>
      <c r="AD9" s="668" t="n"/>
      <c r="AE9" s="500" t="n"/>
      <c r="AF9" s="500" t="n"/>
      <c r="AG9" s="500" t="n"/>
      <c r="AH9" s="501" t="n"/>
      <c r="AI9" s="501" t="n"/>
      <c r="AJ9" s="3621" t="n"/>
      <c r="AK9" s="736" t="n"/>
      <c r="AL9" s="668" t="n"/>
      <c r="AM9" s="500" t="n"/>
      <c r="AN9" s="500" t="n"/>
      <c r="AO9" s="1015" t="n"/>
      <c r="AP9" s="501" t="n"/>
      <c r="AQ9" s="501" t="n"/>
      <c r="AR9" s="3621" t="n"/>
      <c r="AS9" s="499" t="n"/>
      <c r="AT9" s="668" t="n"/>
      <c r="AU9" s="500" t="n"/>
      <c r="AV9" s="500" t="n"/>
      <c r="AW9" s="1015" t="n"/>
      <c r="AX9" s="501" t="n"/>
      <c r="AY9" s="501" t="n"/>
      <c r="AZ9" s="3621" t="n"/>
      <c r="BA9" s="499" t="n"/>
      <c r="BB9" s="668" t="n"/>
      <c r="BC9" s="500" t="n"/>
      <c r="BD9" s="500" t="n"/>
      <c r="BE9" s="1015" t="n"/>
      <c r="BF9" s="501" t="n"/>
      <c r="BG9" s="501" t="n"/>
      <c r="BH9" s="3621" t="n"/>
      <c r="BI9" s="499" t="n"/>
      <c r="BJ9" s="668" t="n"/>
      <c r="BK9" s="500" t="n"/>
      <c r="BL9" s="500" t="n"/>
      <c r="BM9" s="500" t="n"/>
      <c r="BN9" s="500" t="n"/>
      <c r="BO9" s="501" t="n"/>
      <c r="BP9" s="501" t="n"/>
      <c r="BQ9" s="3621" t="n"/>
      <c r="BS9" s="668" t="n"/>
      <c r="BT9" s="500" t="n"/>
      <c r="BU9" s="500" t="n"/>
      <c r="BV9" s="500" t="n"/>
      <c r="BW9" s="501" t="n"/>
      <c r="BX9" s="501" t="n"/>
      <c r="BY9" s="3621" t="n"/>
      <c r="CA9" s="668" t="n"/>
      <c r="CB9" s="500" t="n"/>
      <c r="CC9" s="500" t="n"/>
      <c r="CD9" s="500" t="n"/>
      <c r="CE9" s="501" t="n"/>
      <c r="CF9" s="501" t="n"/>
      <c r="CG9" s="3621" t="n"/>
      <c r="CI9" s="668" t="n"/>
      <c r="CJ9" s="500" t="n"/>
      <c r="CK9" s="500" t="n"/>
      <c r="CL9" s="500" t="n"/>
      <c r="CM9" s="501" t="n"/>
      <c r="CN9" s="501" t="n"/>
      <c r="CO9" s="3621" t="n"/>
      <c r="CP9" s="3618" t="n"/>
      <c r="CQ9" s="500" t="n"/>
      <c r="CR9" s="500" t="n"/>
      <c r="CS9" s="500" t="n"/>
      <c r="CT9" s="500" t="n"/>
      <c r="CU9" s="501" t="n"/>
      <c r="CV9" s="501" t="n"/>
      <c r="CW9" s="3621" t="n"/>
      <c r="CY9" s="500" t="n"/>
      <c r="CZ9" s="500" t="n"/>
      <c r="DA9" s="500" t="n"/>
      <c r="DB9" s="500" t="n"/>
      <c r="DC9" s="500" t="n"/>
      <c r="DD9" s="3622" t="n"/>
      <c r="DE9" s="501" t="n"/>
      <c r="DF9" s="501" t="n"/>
      <c r="DG9" s="501" t="n"/>
    </row>
    <row r="10">
      <c r="A10" s="3614" t="inlineStr">
        <is>
          <t>Nombre de points de ventes</t>
        </is>
      </c>
      <c r="B10" s="3615" t="n"/>
      <c r="C10" s="480" t="n"/>
      <c r="D10" s="656" t="n">
        <v>162447</v>
      </c>
      <c r="E10" s="492" t="n">
        <v>133157</v>
      </c>
      <c r="F10" s="492" t="n">
        <v>175963</v>
      </c>
      <c r="G10" s="493" t="n">
        <v>-13516</v>
      </c>
      <c r="H10" s="3616" t="n">
        <v>0.2199659049092424</v>
      </c>
      <c r="I10" s="480" t="n"/>
      <c r="J10" s="2212" t="n">
        <v>163139</v>
      </c>
      <c r="K10" s="664" t="n">
        <v>139401</v>
      </c>
      <c r="L10" s="664" t="n">
        <v>178963</v>
      </c>
      <c r="M10" s="493" t="n">
        <v>-15824</v>
      </c>
      <c r="N10" s="3616" t="n">
        <v>0.1702857224840568</v>
      </c>
      <c r="O10" s="480" t="n"/>
      <c r="P10" s="2212" t="n">
        <v>165108</v>
      </c>
      <c r="Q10" s="492" t="n">
        <v>142852</v>
      </c>
      <c r="R10" s="1010" t="n">
        <v>181963</v>
      </c>
      <c r="S10" s="493" t="n">
        <v>-16855</v>
      </c>
      <c r="T10" s="3616" t="n">
        <v>0.1557976087139137</v>
      </c>
      <c r="U10" s="795" t="n"/>
      <c r="V10" s="2212" t="n">
        <v>168563</v>
      </c>
      <c r="W10" s="492" t="n">
        <v>145609</v>
      </c>
      <c r="X10" s="492" t="n">
        <v>184963</v>
      </c>
      <c r="Y10" s="492" t="n">
        <v>168108</v>
      </c>
      <c r="Z10" s="493" t="n">
        <v>-16400</v>
      </c>
      <c r="AA10" s="493" t="n">
        <v>455</v>
      </c>
      <c r="AB10" s="3616" t="n">
        <v>0.1576413545865984</v>
      </c>
      <c r="AC10" s="735" t="n"/>
      <c r="AD10" s="2212" t="n">
        <v>170903</v>
      </c>
      <c r="AE10" s="492" t="n">
        <v>152097</v>
      </c>
      <c r="AF10" s="492" t="n">
        <v>187963</v>
      </c>
      <c r="AG10" s="492" t="n">
        <v>171108</v>
      </c>
      <c r="AH10" s="493" t="n">
        <v>-17060</v>
      </c>
      <c r="AI10" s="493" t="n">
        <v>-205</v>
      </c>
      <c r="AJ10" s="3616" t="n">
        <v>0.1236447793184612</v>
      </c>
      <c r="AK10" s="733" t="n"/>
      <c r="AL10" s="2212" t="n">
        <v>171615</v>
      </c>
      <c r="AM10" s="492" t="n">
        <v>160423</v>
      </c>
      <c r="AN10" s="492" t="n">
        <v>190963</v>
      </c>
      <c r="AO10" s="1013" t="n">
        <v>174108</v>
      </c>
      <c r="AP10" s="493" t="n">
        <v>-19348</v>
      </c>
      <c r="AQ10" s="493" t="n">
        <v>-2493</v>
      </c>
      <c r="AR10" s="3616" t="n">
        <v>0.06976555730786727</v>
      </c>
      <c r="AS10" s="480" t="n"/>
      <c r="AT10" s="2212" t="n"/>
      <c r="AU10" s="492" t="n"/>
      <c r="AV10" s="492" t="n"/>
      <c r="AW10" s="1013" t="n"/>
      <c r="AX10" s="493" t="n"/>
      <c r="AY10" s="493" t="n"/>
      <c r="AZ10" s="3616" t="n"/>
      <c r="BA10" s="480" t="n"/>
      <c r="BB10" s="2212" t="n"/>
      <c r="BC10" s="492" t="n"/>
      <c r="BD10" s="492" t="n"/>
      <c r="BE10" s="1013" t="n"/>
      <c r="BF10" s="493" t="n"/>
      <c r="BG10" s="493" t="n"/>
      <c r="BH10" s="3616" t="n"/>
      <c r="BI10" s="480" t="n"/>
      <c r="BJ10" s="2212" t="n"/>
      <c r="BK10" s="492" t="n"/>
      <c r="BL10" s="492" t="n"/>
      <c r="BM10" s="492" t="n"/>
      <c r="BN10" s="492" t="n"/>
      <c r="BO10" s="493" t="n"/>
      <c r="BP10" s="493" t="n"/>
      <c r="BQ10" s="3616" t="n"/>
      <c r="BS10" s="2212" t="n"/>
      <c r="BT10" s="492" t="n"/>
      <c r="BU10" s="492" t="n"/>
      <c r="BV10" s="492" t="n"/>
      <c r="BW10" s="493" t="n"/>
      <c r="BX10" s="493" t="n"/>
      <c r="BY10" s="3616" t="n"/>
      <c r="CA10" s="2212" t="n"/>
      <c r="CB10" s="492" t="n"/>
      <c r="CC10" s="492" t="n"/>
      <c r="CD10" s="492" t="n"/>
      <c r="CE10" s="493" t="n"/>
      <c r="CF10" s="493" t="n"/>
      <c r="CG10" s="3616" t="n"/>
      <c r="CI10" s="2212" t="n"/>
      <c r="CJ10" s="492" t="n"/>
      <c r="CK10" s="492" t="n"/>
      <c r="CL10" s="492" t="n"/>
      <c r="CM10" s="493" t="n"/>
      <c r="CN10" s="493" t="n"/>
      <c r="CO10" s="3616" t="n"/>
      <c r="CP10" s="3618" t="n"/>
      <c r="CQ10" s="495" t="n">
        <v>1001775</v>
      </c>
      <c r="CR10" s="495" t="n">
        <v>713116</v>
      </c>
      <c r="CS10" s="495" t="n">
        <v>1100778</v>
      </c>
      <c r="CT10" s="495" t="n"/>
      <c r="CU10" s="497" t="n">
        <v>-99003</v>
      </c>
      <c r="CV10" s="497" t="n"/>
      <c r="CW10" s="3619">
        <f>IFERROR(CQ10/CR10-1,"-")</f>
        <v/>
      </c>
      <c r="CY10" s="495" t="n">
        <v>208963</v>
      </c>
      <c r="CZ10" s="495" t="n">
        <v>192108</v>
      </c>
      <c r="DA10" s="495" t="n"/>
      <c r="DB10" s="495" t="n"/>
      <c r="DC10" s="495" t="n">
        <v>1901816</v>
      </c>
      <c r="DD10" s="3620">
        <f>CY10/$DC10-1</f>
        <v/>
      </c>
      <c r="DE10" s="497">
        <f>CZ10/$DC10-1</f>
        <v/>
      </c>
      <c r="DF10" s="497">
        <f>DA10/$DC10-1</f>
        <v/>
      </c>
      <c r="DG10" s="497">
        <f>DB10/$DC10-1</f>
        <v/>
      </c>
    </row>
    <row r="11">
      <c r="A11" s="498" t="n"/>
      <c r="B11" s="498" t="n"/>
      <c r="C11" s="499" t="n"/>
      <c r="D11" s="500" t="n"/>
      <c r="E11" s="500" t="n"/>
      <c r="F11" s="500" t="n"/>
      <c r="G11" s="501" t="n"/>
      <c r="H11" s="3621" t="n"/>
      <c r="I11" s="499" t="n"/>
      <c r="J11" s="668" t="n"/>
      <c r="K11" s="668" t="n"/>
      <c r="L11" s="668" t="n"/>
      <c r="M11" s="501" t="n"/>
      <c r="N11" s="3621" t="n"/>
      <c r="O11" s="499" t="n"/>
      <c r="P11" s="668" t="n"/>
      <c r="Q11" s="500" t="n"/>
      <c r="R11" s="1011" t="n"/>
      <c r="S11" s="501" t="n"/>
      <c r="T11" s="3621" t="n"/>
      <c r="U11" s="795" t="n"/>
      <c r="V11" s="668" t="n"/>
      <c r="W11" s="500" t="n"/>
      <c r="X11" s="500" t="n"/>
      <c r="Y11" s="500" t="n"/>
      <c r="Z11" s="501" t="n"/>
      <c r="AA11" s="501" t="n"/>
      <c r="AB11" s="3621" t="n"/>
      <c r="AD11" s="668" t="n"/>
      <c r="AE11" s="500" t="n"/>
      <c r="AF11" s="500" t="n"/>
      <c r="AG11" s="500" t="n"/>
      <c r="AH11" s="501" t="n"/>
      <c r="AI11" s="501" t="n"/>
      <c r="AJ11" s="3621" t="n"/>
      <c r="AK11" s="736" t="n"/>
      <c r="AL11" s="668" t="n"/>
      <c r="AM11" s="500" t="n"/>
      <c r="AN11" s="500" t="n"/>
      <c r="AO11" s="1015" t="n"/>
      <c r="AP11" s="501" t="n"/>
      <c r="AQ11" s="501" t="n"/>
      <c r="AR11" s="3621" t="n"/>
      <c r="AS11" s="499" t="n"/>
      <c r="AT11" s="668" t="n"/>
      <c r="AU11" s="500" t="n"/>
      <c r="AV11" s="500" t="n"/>
      <c r="AW11" s="1015" t="n"/>
      <c r="AX11" s="501" t="n"/>
      <c r="AY11" s="501" t="n"/>
      <c r="AZ11" s="3621" t="n"/>
      <c r="BA11" s="499" t="n"/>
      <c r="BB11" s="668" t="n"/>
      <c r="BC11" s="500" t="n"/>
      <c r="BD11" s="500" t="n"/>
      <c r="BE11" s="1015" t="n"/>
      <c r="BF11" s="501" t="n"/>
      <c r="BG11" s="501" t="n"/>
      <c r="BH11" s="3621" t="n"/>
      <c r="BI11" s="499" t="n"/>
      <c r="BJ11" s="668" t="n"/>
      <c r="BK11" s="500" t="n"/>
      <c r="BL11" s="500" t="n"/>
      <c r="BM11" s="500" t="n"/>
      <c r="BN11" s="500" t="n"/>
      <c r="BO11" s="501" t="n"/>
      <c r="BP11" s="501" t="n"/>
      <c r="BQ11" s="3621" t="n"/>
      <c r="BS11" s="668" t="n"/>
      <c r="BT11" s="500" t="n"/>
      <c r="BU11" s="500" t="n"/>
      <c r="BV11" s="500" t="n"/>
      <c r="BW11" s="501" t="n"/>
      <c r="BX11" s="501" t="n"/>
      <c r="BY11" s="3621" t="n"/>
      <c r="CA11" s="668" t="n"/>
      <c r="CB11" s="500" t="n"/>
      <c r="CC11" s="500" t="n"/>
      <c r="CD11" s="500" t="n"/>
      <c r="CE11" s="501" t="n"/>
      <c r="CF11" s="501" t="n"/>
      <c r="CG11" s="3621" t="n"/>
      <c r="CI11" s="668" t="n"/>
      <c r="CJ11" s="500" t="n"/>
      <c r="CK11" s="500" t="n"/>
      <c r="CL11" s="500" t="n"/>
      <c r="CM11" s="501" t="n"/>
      <c r="CN11" s="501" t="n"/>
      <c r="CO11" s="3621" t="n"/>
      <c r="CP11" s="3618" t="n"/>
      <c r="CQ11" s="500" t="n"/>
      <c r="CR11" s="500" t="n"/>
      <c r="CS11" s="500" t="n"/>
      <c r="CT11" s="500" t="n"/>
      <c r="CU11" s="501" t="n"/>
      <c r="CV11" s="501" t="n"/>
      <c r="CW11" s="3621" t="n"/>
      <c r="CY11" s="500" t="n"/>
      <c r="CZ11" s="500" t="n"/>
      <c r="DA11" s="500" t="n"/>
      <c r="DB11" s="500" t="n"/>
      <c r="DC11" s="500" t="n"/>
      <c r="DD11" s="3622" t="n"/>
      <c r="DE11" s="501" t="n"/>
      <c r="DF11" s="501" t="n"/>
      <c r="DG11" s="501" t="n"/>
    </row>
    <row r="12">
      <c r="A12" s="3614" t="inlineStr">
        <is>
          <t>Nombre de points de Marchand</t>
        </is>
      </c>
      <c r="B12" s="3615" t="n"/>
      <c r="C12" s="480" t="n"/>
      <c r="D12" s="656" t="n">
        <v>54487</v>
      </c>
      <c r="E12" s="492" t="n">
        <v>43313</v>
      </c>
      <c r="F12" s="492" t="n">
        <v>84659.3588826371</v>
      </c>
      <c r="G12" s="493" t="n">
        <v>-30172.3588826371</v>
      </c>
      <c r="H12" s="3616" t="n">
        <v>0.2579825918315517</v>
      </c>
      <c r="I12" s="480" t="n"/>
      <c r="J12" s="2212" t="n">
        <v>52699</v>
      </c>
      <c r="K12" s="664" t="n">
        <v>50029</v>
      </c>
      <c r="L12" s="664" t="n">
        <v>86211.3588826371</v>
      </c>
      <c r="M12" s="493" t="n">
        <v>-33512.3588826371</v>
      </c>
      <c r="N12" s="3616" t="n">
        <v>0.05336904595334713</v>
      </c>
      <c r="O12" s="480" t="n"/>
      <c r="P12" s="2212" t="n">
        <v>52423</v>
      </c>
      <c r="Q12" s="492" t="n">
        <v>53154</v>
      </c>
      <c r="R12" s="1010" t="n">
        <v>87763.3588826371</v>
      </c>
      <c r="S12" s="493" t="n">
        <v>-35340.3588826371</v>
      </c>
      <c r="T12" s="3616" t="n">
        <v>-0.01375249275689505</v>
      </c>
      <c r="U12" s="795" t="n"/>
      <c r="V12" s="2212" t="n">
        <v>54560</v>
      </c>
      <c r="W12" s="492" t="n">
        <v>72604</v>
      </c>
      <c r="X12" s="492" t="n">
        <v>89315.3588826371</v>
      </c>
      <c r="Y12" s="492" t="n">
        <v>54023</v>
      </c>
      <c r="Z12" s="493" t="n">
        <v>-34755.3588826371</v>
      </c>
      <c r="AA12" s="493" t="n">
        <v>537</v>
      </c>
      <c r="AB12" s="3616" t="n">
        <v>-0.2485262519971352</v>
      </c>
      <c r="AC12" s="735" t="n"/>
      <c r="AD12" s="2212" t="n">
        <v>52607</v>
      </c>
      <c r="AE12" s="492" t="n">
        <v>82941</v>
      </c>
      <c r="AF12" s="492" t="n">
        <v>90867.3588826371</v>
      </c>
      <c r="AG12" s="492" t="n">
        <v>55623</v>
      </c>
      <c r="AH12" s="493" t="n">
        <v>-38260.3588826371</v>
      </c>
      <c r="AI12" s="493" t="n">
        <v>-3016</v>
      </c>
      <c r="AJ12" s="3616" t="n">
        <v>-0.3657298561628145</v>
      </c>
      <c r="AK12" s="733" t="n"/>
      <c r="AL12" s="2212" t="n">
        <v>51488</v>
      </c>
      <c r="AM12" s="492" t="n">
        <v>93216</v>
      </c>
      <c r="AN12" s="492" t="n">
        <v>92419.3588826371</v>
      </c>
      <c r="AO12" s="1013" t="n">
        <v>57223</v>
      </c>
      <c r="AP12" s="493" t="n">
        <v>-40931.3588826371</v>
      </c>
      <c r="AQ12" s="493" t="n">
        <v>-5735</v>
      </c>
      <c r="AR12" s="3616" t="n">
        <v>-0.4476484723652592</v>
      </c>
      <c r="AS12" s="480" t="n"/>
      <c r="AT12" s="2212" t="n"/>
      <c r="AU12" s="492" t="n"/>
      <c r="AV12" s="492" t="n"/>
      <c r="AW12" s="1013" t="n"/>
      <c r="AX12" s="493" t="n"/>
      <c r="AY12" s="493" t="n"/>
      <c r="AZ12" s="3616" t="n"/>
      <c r="BA12" s="480" t="n"/>
      <c r="BB12" s="2212" t="n"/>
      <c r="BC12" s="492" t="n"/>
      <c r="BD12" s="492" t="n"/>
      <c r="BE12" s="1013" t="n"/>
      <c r="BF12" s="493" t="n"/>
      <c r="BG12" s="493" t="n"/>
      <c r="BH12" s="3616" t="n"/>
      <c r="BI12" s="480" t="n"/>
      <c r="BJ12" s="2212" t="n"/>
      <c r="BK12" s="492" t="n"/>
      <c r="BL12" s="492" t="n"/>
      <c r="BM12" s="492" t="n"/>
      <c r="BN12" s="492" t="n"/>
      <c r="BO12" s="493" t="n"/>
      <c r="BP12" s="493" t="n"/>
      <c r="BQ12" s="3616" t="n"/>
      <c r="BS12" s="2212" t="n"/>
      <c r="BT12" s="492" t="n"/>
      <c r="BU12" s="492" t="n"/>
      <c r="BV12" s="492" t="n"/>
      <c r="BW12" s="493" t="n"/>
      <c r="BX12" s="493" t="n"/>
      <c r="BY12" s="3616" t="n"/>
      <c r="CA12" s="2212" t="n"/>
      <c r="CB12" s="492" t="n"/>
      <c r="CC12" s="492" t="n"/>
      <c r="CD12" s="492" t="n"/>
      <c r="CE12" s="493" t="n"/>
      <c r="CF12" s="493" t="n"/>
      <c r="CG12" s="3616" t="n"/>
      <c r="CI12" s="2212" t="n"/>
      <c r="CJ12" s="492" t="n"/>
      <c r="CK12" s="492" t="n"/>
      <c r="CL12" s="492" t="n"/>
      <c r="CM12" s="493" t="n"/>
      <c r="CN12" s="493" t="n"/>
      <c r="CO12" s="3616" t="n"/>
      <c r="CP12" s="3618" t="n"/>
      <c r="CQ12" s="495" t="n">
        <v>318264</v>
      </c>
      <c r="CR12" s="495" t="n">
        <v>302041</v>
      </c>
      <c r="CS12" s="495" t="n">
        <v>531236.1532958226</v>
      </c>
      <c r="CT12" s="495" t="n"/>
      <c r="CU12" s="497" t="n">
        <v>-212972.1532958226</v>
      </c>
      <c r="CV12" s="497" t="n"/>
      <c r="CW12" s="3619">
        <f>IFERROR(CQ12/CR12-1,"-")</f>
        <v/>
      </c>
      <c r="CY12" s="495" t="n">
        <v>101731.3588826371</v>
      </c>
      <c r="CZ12" s="495" t="n">
        <v>66823</v>
      </c>
      <c r="DA12" s="495" t="n"/>
      <c r="DB12" s="495" t="n"/>
      <c r="DC12" s="495" t="n">
        <v>908853</v>
      </c>
      <c r="DD12" s="3620">
        <f>CY12/$DC12-1</f>
        <v/>
      </c>
      <c r="DE12" s="497">
        <f>CZ12/$DC12-1</f>
        <v/>
      </c>
      <c r="DF12" s="497">
        <f>DA12/$DC12-1</f>
        <v/>
      </c>
      <c r="DG12" s="497">
        <f>DB12/$DC12-1</f>
        <v/>
      </c>
    </row>
    <row r="13">
      <c r="A13" s="502" t="n"/>
      <c r="B13" s="502" t="n"/>
      <c r="C13" s="480" t="n"/>
      <c r="D13" s="494" t="n"/>
      <c r="E13" s="494" t="n"/>
      <c r="F13" s="494" t="n"/>
      <c r="G13" s="494" t="n"/>
      <c r="H13" s="3623" t="n"/>
      <c r="I13" s="480" t="n"/>
      <c r="J13" s="665" t="n"/>
      <c r="K13" s="665" t="n"/>
      <c r="L13" s="665" t="n"/>
      <c r="M13" s="494" t="n"/>
      <c r="N13" s="3623" t="n"/>
      <c r="O13" s="480" t="n"/>
      <c r="P13" s="665" t="n"/>
      <c r="Q13" s="494" t="n"/>
      <c r="R13" s="1012" t="n"/>
      <c r="S13" s="494" t="n"/>
      <c r="T13" s="3623" t="n"/>
      <c r="U13" s="795" t="n"/>
      <c r="V13" s="665" t="n"/>
      <c r="W13" s="494" t="n"/>
      <c r="X13" s="494" t="n"/>
      <c r="Y13" s="494" t="n"/>
      <c r="Z13" s="494" t="n"/>
      <c r="AA13" s="494" t="n"/>
      <c r="AB13" s="3623" t="n"/>
      <c r="AD13" s="665" t="n"/>
      <c r="AE13" s="494" t="n"/>
      <c r="AF13" s="494" t="n"/>
      <c r="AG13" s="494" t="n"/>
      <c r="AH13" s="494" t="n"/>
      <c r="AI13" s="494" t="n"/>
      <c r="AJ13" s="3623" t="n"/>
      <c r="AK13" s="733" t="n"/>
      <c r="AL13" s="665" t="n"/>
      <c r="AM13" s="494" t="n"/>
      <c r="AN13" s="494" t="n"/>
      <c r="AO13" s="531" t="n"/>
      <c r="AP13" s="494" t="n"/>
      <c r="AQ13" s="494" t="n"/>
      <c r="AR13" s="3623" t="n"/>
      <c r="AS13" s="480" t="n"/>
      <c r="AT13" s="665" t="n"/>
      <c r="AU13" s="494" t="n"/>
      <c r="AV13" s="494" t="n"/>
      <c r="AW13" s="531" t="n"/>
      <c r="AX13" s="494" t="n"/>
      <c r="AY13" s="494" t="n"/>
      <c r="AZ13" s="3623" t="n"/>
      <c r="BA13" s="480" t="n"/>
      <c r="BB13" s="665" t="n"/>
      <c r="BC13" s="494" t="n"/>
      <c r="BD13" s="494" t="n"/>
      <c r="BE13" s="531" t="n"/>
      <c r="BF13" s="494" t="n"/>
      <c r="BG13" s="494" t="n"/>
      <c r="BH13" s="3623" t="n"/>
      <c r="BI13" s="480" t="n"/>
      <c r="BJ13" s="665" t="n"/>
      <c r="BK13" s="494" t="n"/>
      <c r="BL13" s="494" t="n"/>
      <c r="BM13" s="494" t="n"/>
      <c r="BN13" s="494" t="n"/>
      <c r="BO13" s="494" t="n"/>
      <c r="BP13" s="494" t="n"/>
      <c r="BQ13" s="3623" t="n"/>
      <c r="BS13" s="2291" t="n"/>
      <c r="BT13" s="494" t="n"/>
      <c r="BU13" s="494" t="n"/>
      <c r="BV13" s="494" t="n"/>
      <c r="BW13" s="494" t="n"/>
      <c r="BX13" s="494" t="n"/>
      <c r="BY13" s="3623" t="n"/>
      <c r="CA13" s="2291" t="n"/>
      <c r="CB13" s="494" t="n"/>
      <c r="CC13" s="494" t="n"/>
      <c r="CD13" s="494" t="n"/>
      <c r="CE13" s="494" t="n"/>
      <c r="CF13" s="494" t="n"/>
      <c r="CG13" s="3623" t="n"/>
      <c r="CI13" s="2291" t="n"/>
      <c r="CJ13" s="494" t="n"/>
      <c r="CK13" s="494" t="n"/>
      <c r="CL13" s="494" t="n"/>
      <c r="CM13" s="494" t="n"/>
      <c r="CN13" s="494" t="n"/>
      <c r="CO13" s="3623" t="n"/>
      <c r="CP13" s="3618" t="n"/>
      <c r="CQ13" s="494" t="n"/>
      <c r="CR13" s="494" t="n"/>
      <c r="CS13" s="494" t="n"/>
      <c r="CT13" s="494" t="n"/>
      <c r="CU13" s="494" t="n"/>
      <c r="CV13" s="494" t="n"/>
      <c r="CW13" s="3623" t="n"/>
      <c r="CY13" s="494" t="n"/>
      <c r="CZ13" s="494" t="n"/>
      <c r="DA13" s="494" t="n"/>
      <c r="DB13" s="494" t="n"/>
      <c r="DC13" s="494" t="n"/>
      <c r="DD13" s="3624" t="n"/>
      <c r="DE13" s="494" t="n"/>
      <c r="DF13" s="494" t="n"/>
      <c r="DG13" s="494" t="n"/>
    </row>
    <row r="14">
      <c r="A14" s="3625" t="inlineStr">
        <is>
          <t>Total Montant des transactions</t>
        </is>
      </c>
      <c r="B14" s="3626" t="n"/>
      <c r="C14" s="480" t="n"/>
      <c r="D14" s="491" t="n">
        <v>95770235144</v>
      </c>
      <c r="E14" s="491" t="n">
        <v>77336229697</v>
      </c>
      <c r="F14" s="491" t="n">
        <v>91982687747.2623</v>
      </c>
      <c r="G14" s="492" t="n">
        <v>3787547396.737701</v>
      </c>
      <c r="H14" s="3627" t="n">
        <v>0.2383618327299331</v>
      </c>
      <c r="I14" s="480" t="n"/>
      <c r="J14" s="491" t="n">
        <v>94487388408.293</v>
      </c>
      <c r="K14" s="664" t="n">
        <v>81106147821</v>
      </c>
      <c r="L14" s="492" t="n">
        <v>93247411708.1012</v>
      </c>
      <c r="M14" s="492" t="n">
        <v>1239976700.191803</v>
      </c>
      <c r="N14" s="3627" t="n">
        <v>0.1649842946162994</v>
      </c>
      <c r="O14" s="480" t="n"/>
      <c r="P14" s="491" t="n">
        <v>104519517466</v>
      </c>
      <c r="Q14" s="492" t="n">
        <v>88603167393</v>
      </c>
      <c r="R14" s="1013" t="n">
        <v>101620955212.016</v>
      </c>
      <c r="S14" s="492" t="n">
        <v>2898562253.983994</v>
      </c>
      <c r="T14" s="3627" t="n">
        <v>0.1796363554634894</v>
      </c>
      <c r="U14" s="795" t="n"/>
      <c r="V14" s="2212" t="n">
        <v>107804706559</v>
      </c>
      <c r="W14" s="664" t="n">
        <v>88374732986.59</v>
      </c>
      <c r="X14" s="1010" t="n">
        <v>105836281796.794</v>
      </c>
      <c r="Y14" s="1010" t="n">
        <v>105836281796.794</v>
      </c>
      <c r="Z14" s="492" t="n">
        <v>1968424762.205994</v>
      </c>
      <c r="AA14" s="492" t="n">
        <v>1968424762.205994</v>
      </c>
      <c r="AB14" s="3627" t="n">
        <v>0.2198589225198373</v>
      </c>
      <c r="AD14" s="2212" t="n">
        <v>107334526727</v>
      </c>
      <c r="AE14" s="664" t="n">
        <v>93040789335</v>
      </c>
      <c r="AF14" s="1010" t="n">
        <v>109843761854.617</v>
      </c>
      <c r="AG14" s="1010" t="n">
        <v>109843761854.617</v>
      </c>
      <c r="AH14" s="492" t="n">
        <v>-2509235127.617004</v>
      </c>
      <c r="AI14" s="492" t="n">
        <v>-2509235127.617004</v>
      </c>
      <c r="AJ14" s="3627" t="n">
        <v>0.1536287202007109</v>
      </c>
      <c r="AK14" s="733" t="n"/>
      <c r="AL14" s="2212" t="n">
        <v>99282422279.927</v>
      </c>
      <c r="AM14" s="664" t="n">
        <v>91707504658</v>
      </c>
      <c r="AN14" s="1010" t="n">
        <v>109566990565.4433</v>
      </c>
      <c r="AO14" s="1013" t="n">
        <v>109566990565.4433</v>
      </c>
      <c r="AP14" s="492" t="n">
        <v>-10284568285.51631</v>
      </c>
      <c r="AQ14" s="492" t="n">
        <v>-10284568285.51633</v>
      </c>
      <c r="AR14" s="3627" t="n">
        <v>0.08259866681768036</v>
      </c>
      <c r="AS14" s="480" t="n"/>
      <c r="AT14" s="2212" t="n"/>
      <c r="AU14" s="664" t="n"/>
      <c r="AV14" s="1010" t="n"/>
      <c r="AW14" s="1013" t="n"/>
      <c r="AX14" s="492" t="n"/>
      <c r="AY14" s="492" t="n"/>
      <c r="AZ14" s="3627" t="n"/>
      <c r="BA14" s="733" t="n"/>
      <c r="BB14" s="2212" t="n"/>
      <c r="BC14" s="664" t="n"/>
      <c r="BD14" s="1010" t="n"/>
      <c r="BE14" s="1013" t="n"/>
      <c r="BF14" s="492" t="n"/>
      <c r="BG14" s="492" t="n"/>
      <c r="BH14" s="3627" t="n"/>
      <c r="BI14" s="480" t="n"/>
      <c r="BJ14" s="2212" t="n"/>
      <c r="BK14" s="664" t="n"/>
      <c r="BL14" s="1010" t="n"/>
      <c r="BM14" s="1010" t="n"/>
      <c r="BN14" s="1010" t="n"/>
      <c r="BO14" s="492" t="n"/>
      <c r="BP14" s="492" t="n"/>
      <c r="BQ14" s="3627" t="n"/>
      <c r="BS14" s="2212" t="n"/>
      <c r="BT14" s="664" t="n"/>
      <c r="BU14" s="1010" t="n"/>
      <c r="BV14" s="1010" t="n"/>
      <c r="BW14" s="492" t="n"/>
      <c r="BX14" s="492" t="n"/>
      <c r="BY14" s="3627" t="n"/>
      <c r="CA14" s="2212" t="n"/>
      <c r="CB14" s="664" t="n"/>
      <c r="CC14" s="1010" t="n"/>
      <c r="CD14" s="1010" t="n"/>
      <c r="CE14" s="492" t="n"/>
      <c r="CF14" s="492" t="n"/>
      <c r="CG14" s="3627" t="n"/>
      <c r="CI14" s="2212" t="n"/>
      <c r="CJ14" s="664" t="n"/>
      <c r="CK14" s="1010" t="n"/>
      <c r="CL14" s="1010" t="n"/>
      <c r="CM14" s="492" t="n"/>
      <c r="CN14" s="492" t="n"/>
      <c r="CO14" s="3627" t="n"/>
      <c r="CP14" s="3618" t="n"/>
      <c r="CQ14" s="1328" t="n">
        <v>609198796584.22</v>
      </c>
      <c r="CR14" s="1328" t="n">
        <v>428461067232.59</v>
      </c>
      <c r="CS14" s="1328" t="n">
        <v>612098088884.2339</v>
      </c>
      <c r="CT14" s="1328" t="n"/>
      <c r="CU14" s="496" t="n">
        <v>-2899292300.013916</v>
      </c>
      <c r="CV14" s="496" t="n"/>
      <c r="CW14" s="3628">
        <f>IFERROR(CQ14/CR14-1,"-")</f>
        <v/>
      </c>
      <c r="CY14" s="1328" t="n">
        <v>1341506744089.115</v>
      </c>
      <c r="CZ14" s="1328" t="n">
        <v>1349432830440.029</v>
      </c>
      <c r="DA14" s="1328" t="n"/>
      <c r="DB14" s="1328" t="n"/>
      <c r="DC14" s="1328" t="n">
        <v>1114357318059.499</v>
      </c>
      <c r="DD14" s="3629">
        <f>CY14/$DC14-1</f>
        <v/>
      </c>
      <c r="DE14" s="496">
        <f>CZ14/$DC14-1</f>
        <v/>
      </c>
      <c r="DF14" s="496">
        <f>DA14/$DC14-1</f>
        <v/>
      </c>
      <c r="DG14" s="496">
        <f>DB14/$DC14-1</f>
        <v/>
      </c>
    </row>
    <row r="15">
      <c r="A15" s="503" t="n"/>
      <c r="B15" s="504" t="inlineStr">
        <is>
          <t>Dépôt d’argent</t>
        </is>
      </c>
      <c r="C15" s="480" t="n"/>
      <c r="D15" s="505" t="n">
        <v>30718792967</v>
      </c>
      <c r="E15" s="500" t="n">
        <v>24594986922</v>
      </c>
      <c r="F15" s="500" t="n">
        <v>26354569726.5589</v>
      </c>
      <c r="G15" s="506" t="n">
        <v>4364223240.441101</v>
      </c>
      <c r="H15" s="3630" t="n">
        <v>0.2489859443479643</v>
      </c>
      <c r="I15" s="480" t="n"/>
      <c r="J15" s="2213" t="n">
        <v>30300920256</v>
      </c>
      <c r="K15" s="668" t="n">
        <v>24852567874</v>
      </c>
      <c r="L15" s="668" t="n">
        <v>26716934173.9031</v>
      </c>
      <c r="M15" s="506" t="n">
        <v>3583986082.096901</v>
      </c>
      <c r="N15" s="3630" t="n">
        <v>0.2192269390278943</v>
      </c>
      <c r="O15" s="480" t="n"/>
      <c r="P15" s="2213" t="n">
        <v>33362745997</v>
      </c>
      <c r="Q15" s="500" t="n">
        <v>27513807378</v>
      </c>
      <c r="R15" s="1011" t="n">
        <v>29116093641.157</v>
      </c>
      <c r="S15" s="506" t="n">
        <v>4246652355.842999</v>
      </c>
      <c r="T15" s="3630" t="n">
        <v>0.2125819425368516</v>
      </c>
      <c r="U15" s="795" t="n"/>
      <c r="V15" s="2213" t="n">
        <v>32568650886</v>
      </c>
      <c r="W15" s="668" t="n">
        <v>26578864802</v>
      </c>
      <c r="X15" s="668" t="n">
        <v>30323854809.2585</v>
      </c>
      <c r="Y15" s="668" t="n">
        <v>31970954629.5615</v>
      </c>
      <c r="Z15" s="506" t="n">
        <v>2244796076.741501</v>
      </c>
      <c r="AA15" s="506" t="n">
        <v>597696256.4384995</v>
      </c>
      <c r="AB15" s="3630" t="n">
        <v>0.22535898837746</v>
      </c>
      <c r="AC15" s="3631" t="n"/>
      <c r="AD15" s="2213" t="n">
        <v>32567859970</v>
      </c>
      <c r="AE15" s="668" t="n">
        <v>26972234925</v>
      </c>
      <c r="AF15" s="668" t="n">
        <v>31472064490.866</v>
      </c>
      <c r="AG15" s="668" t="n">
        <v>33181531578.528</v>
      </c>
      <c r="AH15" s="506" t="n">
        <v>1095795479.133999</v>
      </c>
      <c r="AI15" s="506" t="n">
        <v>-613671608.5279999</v>
      </c>
      <c r="AJ15" s="3630" t="n">
        <v>0.2074587093193947</v>
      </c>
      <c r="AK15" s="733" t="n"/>
      <c r="AL15" s="2213" t="n">
        <v>30484072357</v>
      </c>
      <c r="AM15" s="500" t="n">
        <v>26483086774</v>
      </c>
      <c r="AN15" s="500" t="n">
        <v>31392764913.76645</v>
      </c>
      <c r="AO15" s="1015" t="n">
        <v>33097924688.91787</v>
      </c>
      <c r="AP15" s="506" t="n">
        <v>-908692556.7664528</v>
      </c>
      <c r="AQ15" s="506" t="n">
        <v>-2613852331.917866</v>
      </c>
      <c r="AR15" s="3630" t="n">
        <v>0.1510770106650861</v>
      </c>
      <c r="AS15" s="798" t="n"/>
      <c r="AT15" s="2213" t="n"/>
      <c r="AU15" s="500" t="n"/>
      <c r="AV15" s="500" t="n"/>
      <c r="AW15" s="1015" t="n"/>
      <c r="AX15" s="506" t="n"/>
      <c r="AY15" s="506" t="n"/>
      <c r="AZ15" s="3630" t="n"/>
      <c r="BA15" s="480" t="n"/>
      <c r="BB15" s="2213" t="n"/>
      <c r="BC15" s="500" t="n"/>
      <c r="BD15" s="500" t="n"/>
      <c r="BE15" s="1015" t="n"/>
      <c r="BF15" s="506" t="n"/>
      <c r="BG15" s="506" t="n"/>
      <c r="BH15" s="3630" t="n"/>
      <c r="BI15" s="480" t="n"/>
      <c r="BJ15" s="2213" t="n"/>
      <c r="BK15" s="500" t="n"/>
      <c r="BL15" s="500" t="n"/>
      <c r="BM15" s="500" t="n"/>
      <c r="BN15" s="500" t="n"/>
      <c r="BO15" s="506" t="n"/>
      <c r="BP15" s="506" t="n"/>
      <c r="BQ15" s="3630" t="n"/>
      <c r="BR15" s="735" t="n"/>
      <c r="BS15" s="2213" t="n"/>
      <c r="BT15" s="500" t="n"/>
      <c r="BU15" s="500" t="n"/>
      <c r="BV15" s="500" t="n"/>
      <c r="BW15" s="506" t="n"/>
      <c r="BX15" s="506" t="n"/>
      <c r="BY15" s="3630" t="n"/>
      <c r="CA15" s="2213" t="n"/>
      <c r="CB15" s="500" t="n"/>
      <c r="CC15" s="500" t="n"/>
      <c r="CD15" s="500" t="n"/>
      <c r="CE15" s="506" t="n"/>
      <c r="CF15" s="506" t="n"/>
      <c r="CG15" s="3630" t="n"/>
      <c r="CI15" s="2213" t="n"/>
      <c r="CJ15" s="500" t="n"/>
      <c r="CK15" s="500" t="n"/>
      <c r="CL15" s="500" t="n"/>
      <c r="CM15" s="506" t="n"/>
      <c r="CN15" s="506" t="n"/>
      <c r="CO15" s="3630" t="n"/>
      <c r="CP15" s="3618" t="n"/>
      <c r="CQ15" s="1329" t="n">
        <v>190003042433</v>
      </c>
      <c r="CR15" s="1329" t="n">
        <v>130512461901</v>
      </c>
      <c r="CS15" s="1329" t="n">
        <v>175376281755.5099</v>
      </c>
      <c r="CT15" s="1329" t="n"/>
      <c r="CU15" s="508" t="n">
        <v>14626760677.49005</v>
      </c>
      <c r="CV15" s="508" t="n"/>
      <c r="CW15" s="3632">
        <f>IFERROR(CQ15/CR15-1,"-")</f>
        <v/>
      </c>
      <c r="CY15" s="1329" t="n">
        <v>384363991655.5689</v>
      </c>
      <c r="CZ15" s="1329" t="n">
        <v>412972158554.3976</v>
      </c>
      <c r="DA15" s="1329" t="n"/>
      <c r="DB15" s="1329" t="n"/>
      <c r="DC15" s="1329" t="n">
        <v>339786581589.9147</v>
      </c>
      <c r="DD15" s="3633">
        <f>CY15/$DC15-1</f>
        <v/>
      </c>
      <c r="DE15" s="508">
        <f>CZ15/$DC15-1</f>
        <v/>
      </c>
      <c r="DF15" s="508">
        <f>DA15/$DC15-1</f>
        <v/>
      </c>
      <c r="DG15" s="508">
        <f>DB15/$DC15-1</f>
        <v/>
      </c>
    </row>
    <row r="16">
      <c r="A16" s="503" t="n"/>
      <c r="B16" s="504" t="inlineStr">
        <is>
          <t>Retrait d’argent</t>
        </is>
      </c>
      <c r="C16" s="480" t="n"/>
      <c r="D16" s="505" t="n">
        <v>29022630796</v>
      </c>
      <c r="E16" s="494" t="n">
        <v>23256138789</v>
      </c>
      <c r="F16" s="494" t="n">
        <v>27064147914.8378</v>
      </c>
      <c r="G16" s="506" t="n">
        <v>1958482881.162201</v>
      </c>
      <c r="H16" s="3630" t="n">
        <v>0.2479556928739828</v>
      </c>
      <c r="I16" s="480" t="n"/>
      <c r="J16" s="2213" t="n">
        <v>28520955525</v>
      </c>
      <c r="K16" s="665" t="n">
        <v>23745109551</v>
      </c>
      <c r="L16" s="665" t="n">
        <v>27436268769.1624</v>
      </c>
      <c r="M16" s="506" t="n">
        <v>1084686755.837601</v>
      </c>
      <c r="N16" s="3630" t="n">
        <v>0.2011296668790845</v>
      </c>
      <c r="O16" s="480" t="n"/>
      <c r="P16" s="2213" t="n">
        <v>31546940082</v>
      </c>
      <c r="Q16" s="500" t="n">
        <v>26343968545</v>
      </c>
      <c r="R16" s="1012" t="n">
        <v>29900023911.6949</v>
      </c>
      <c r="S16" s="506" t="n">
        <v>1646916170.305099</v>
      </c>
      <c r="T16" s="3630" t="n">
        <v>0.1975014329413747</v>
      </c>
      <c r="U16" s="795" t="n"/>
      <c r="V16" s="2213" t="n">
        <v>31080054124</v>
      </c>
      <c r="W16" s="668" t="n">
        <v>26279599758</v>
      </c>
      <c r="X16" s="668" t="n">
        <v>31140303196.7844</v>
      </c>
      <c r="Y16" s="668" t="n">
        <v>31963853106.9359</v>
      </c>
      <c r="Z16" s="506" t="n">
        <v>-60249072.78440094</v>
      </c>
      <c r="AA16" s="506" t="n">
        <v>-883798982.9359016</v>
      </c>
      <c r="AB16" s="3630" t="n">
        <v>0.1826684732722632</v>
      </c>
      <c r="AC16" s="3634" t="n"/>
      <c r="AD16" s="2213" t="n">
        <v>32683693403</v>
      </c>
      <c r="AE16" s="668" t="n">
        <v>28530895069</v>
      </c>
      <c r="AF16" s="668" t="n">
        <v>32319427613.6386</v>
      </c>
      <c r="AG16" s="668" t="n">
        <v>33174161157.4697</v>
      </c>
      <c r="AH16" s="506" t="n">
        <v>364265789.3614006</v>
      </c>
      <c r="AI16" s="506" t="n">
        <v>-490467754.4696999</v>
      </c>
      <c r="AJ16" s="3630" t="n">
        <v>0.1455544357776628</v>
      </c>
      <c r="AK16" s="733" t="n"/>
      <c r="AL16" s="2213" t="n">
        <v>30187831295.918</v>
      </c>
      <c r="AM16" s="500" t="n">
        <v>28221782991</v>
      </c>
      <c r="AN16" s="494" t="n">
        <v>32237992951.39705</v>
      </c>
      <c r="AO16" s="531" t="n">
        <v>33090572838.97276</v>
      </c>
      <c r="AP16" s="506" t="n">
        <v>-2050161655.47905</v>
      </c>
      <c r="AQ16" s="506" t="n">
        <v>-2902741543.054756</v>
      </c>
      <c r="AR16" s="3630" t="n">
        <v>0.06966421312023341</v>
      </c>
      <c r="AS16" s="798" t="n"/>
      <c r="AT16" s="2213" t="n"/>
      <c r="AU16" s="500" t="n"/>
      <c r="AV16" s="494" t="n"/>
      <c r="AW16" s="531" t="n"/>
      <c r="AX16" s="506" t="n"/>
      <c r="AY16" s="506" t="n"/>
      <c r="AZ16" s="3630" t="n"/>
      <c r="BA16" s="480" t="n"/>
      <c r="BB16" s="2213" t="n"/>
      <c r="BC16" s="500" t="n"/>
      <c r="BD16" s="494" t="n"/>
      <c r="BE16" s="531" t="n"/>
      <c r="BF16" s="506" t="n"/>
      <c r="BG16" s="506" t="n"/>
      <c r="BH16" s="3630" t="n"/>
      <c r="BI16" s="480" t="n"/>
      <c r="BJ16" s="2213" t="n"/>
      <c r="BK16" s="500" t="n"/>
      <c r="BL16" s="494" t="n"/>
      <c r="BM16" s="494" t="n"/>
      <c r="BN16" s="494" t="n"/>
      <c r="BO16" s="506" t="n"/>
      <c r="BP16" s="506" t="n"/>
      <c r="BQ16" s="3630" t="n"/>
      <c r="BR16" s="735" t="n"/>
      <c r="BS16" s="2213" t="n"/>
      <c r="BT16" s="500" t="n"/>
      <c r="BU16" s="494" t="n"/>
      <c r="BV16" s="494" t="n"/>
      <c r="BW16" s="506" t="n"/>
      <c r="BX16" s="506" t="n"/>
      <c r="BY16" s="3630" t="n"/>
      <c r="CA16" s="2213" t="n"/>
      <c r="CB16" s="500" t="n"/>
      <c r="CC16" s="494" t="n"/>
      <c r="CD16" s="494" t="n"/>
      <c r="CE16" s="506" t="n"/>
      <c r="CF16" s="506" t="n"/>
      <c r="CG16" s="3630" t="n"/>
      <c r="CI16" s="2213" t="n"/>
      <c r="CJ16" s="500" t="n"/>
      <c r="CK16" s="494" t="n"/>
      <c r="CL16" s="494" t="n"/>
      <c r="CM16" s="506" t="n"/>
      <c r="CN16" s="506" t="n"/>
      <c r="CO16" s="3630" t="n"/>
      <c r="CP16" s="3618" t="n"/>
      <c r="CQ16" s="1329" t="n">
        <v>183042105225.918</v>
      </c>
      <c r="CR16" s="1329" t="n">
        <v>128155711712</v>
      </c>
      <c r="CS16" s="1329" t="n">
        <v>180098164357.5151</v>
      </c>
      <c r="CT16" s="1329" t="n"/>
      <c r="CU16" s="508" t="n">
        <v>2943940868.402863</v>
      </c>
      <c r="CV16" s="508" t="n"/>
      <c r="CW16" s="3632">
        <f>IFERROR(CQ16/CR16-1,"-")</f>
        <v/>
      </c>
      <c r="CY16" s="1329" t="n">
        <v>394712720838.7202</v>
      </c>
      <c r="CZ16" s="1329" t="n">
        <v>407609459256.2487</v>
      </c>
      <c r="DA16" s="1329" t="n"/>
      <c r="DB16" s="1329" t="n"/>
      <c r="DC16" s="1329" t="n">
        <v>339823712274.9945</v>
      </c>
      <c r="DD16" s="3633">
        <f>CY16/$DC16-1</f>
        <v/>
      </c>
      <c r="DE16" s="508">
        <f>CZ16/$DC16-1</f>
        <v/>
      </c>
      <c r="DF16" s="508">
        <f>DA16/$DC16-1</f>
        <v/>
      </c>
      <c r="DG16" s="508">
        <f>DB16/$DC16-1</f>
        <v/>
      </c>
    </row>
    <row r="17">
      <c r="A17" s="503" t="n"/>
      <c r="B17" s="504" t="inlineStr">
        <is>
          <t>Transfert d’argent national</t>
        </is>
      </c>
      <c r="C17" s="480" t="n"/>
      <c r="D17" s="505" t="n">
        <v>6074285621</v>
      </c>
      <c r="E17" s="494" t="n">
        <v>3282959888</v>
      </c>
      <c r="F17" s="494" t="n">
        <v>6470143289.21749</v>
      </c>
      <c r="G17" s="506" t="n">
        <v>-395857668.2174902</v>
      </c>
      <c r="H17" s="3630" t="n">
        <v>0.8502466762396215</v>
      </c>
      <c r="I17" s="480" t="n"/>
      <c r="J17" s="2213" t="n">
        <v>6090571051</v>
      </c>
      <c r="K17" s="665" t="n">
        <v>5645046585</v>
      </c>
      <c r="L17" s="665" t="n">
        <v>6559105086.79421</v>
      </c>
      <c r="M17" s="506" t="n">
        <v>-468534035.7942104</v>
      </c>
      <c r="N17" s="3630" t="n">
        <v>0.07892308049039776</v>
      </c>
      <c r="O17" s="480" t="n"/>
      <c r="P17" s="2213" t="n">
        <v>6240761357</v>
      </c>
      <c r="Q17" s="500" t="n">
        <v>6022121166</v>
      </c>
      <c r="R17" s="1012" t="n">
        <v>7148107513.61705</v>
      </c>
      <c r="S17" s="506" t="n">
        <v>-907346156.6170502</v>
      </c>
      <c r="T17" s="3630" t="n">
        <v>0.03630617600894692</v>
      </c>
      <c r="U17" s="795" t="n"/>
      <c r="V17" s="2213" t="n">
        <v>7141568698</v>
      </c>
      <c r="W17" s="668" t="n">
        <v>7213892371</v>
      </c>
      <c r="X17" s="668" t="n">
        <v>7444617299.12475</v>
      </c>
      <c r="Y17" s="668" t="n">
        <v>7146832607.15976</v>
      </c>
      <c r="Z17" s="506" t="n">
        <v>-303048601.1247501</v>
      </c>
      <c r="AA17" s="506" t="n">
        <v>-5263909.159760475</v>
      </c>
      <c r="AB17" s="3630" t="n">
        <v>-0.01002561020881632</v>
      </c>
      <c r="AD17" s="2213" t="n">
        <v>7091184423</v>
      </c>
      <c r="AE17" s="668" t="n">
        <v>7514356003</v>
      </c>
      <c r="AF17" s="668" t="n">
        <v>7726506976.82191</v>
      </c>
      <c r="AG17" s="668" t="n">
        <v>7417446697.74903</v>
      </c>
      <c r="AH17" s="506" t="n">
        <v>-635322553.8219099</v>
      </c>
      <c r="AI17" s="506" t="n">
        <v>-326262274.7490301</v>
      </c>
      <c r="AJ17" s="3630" t="n">
        <v>-0.05631508273377717</v>
      </c>
      <c r="AK17" s="733" t="n"/>
      <c r="AL17" s="2213" t="n">
        <v>6457727032.835</v>
      </c>
      <c r="AM17" s="500" t="n">
        <v>7035204202</v>
      </c>
      <c r="AN17" s="494" t="n">
        <v>7707038640.516985</v>
      </c>
      <c r="AO17" s="531" t="n">
        <v>7398757094.896305</v>
      </c>
      <c r="AP17" s="506" t="n">
        <v>-1249311607.681985</v>
      </c>
      <c r="AQ17" s="506" t="n">
        <v>-941030062.061305</v>
      </c>
      <c r="AR17" s="3630" t="n">
        <v>-0.08208392430184641</v>
      </c>
      <c r="AS17" s="798" t="n"/>
      <c r="AT17" s="2213" t="n"/>
      <c r="AU17" s="500" t="n"/>
      <c r="AV17" s="494" t="n"/>
      <c r="AW17" s="531" t="n"/>
      <c r="AX17" s="506" t="n"/>
      <c r="AY17" s="506" t="n"/>
      <c r="AZ17" s="3630" t="n"/>
      <c r="BA17" s="480" t="n"/>
      <c r="BB17" s="2213" t="n"/>
      <c r="BC17" s="500" t="n"/>
      <c r="BD17" s="494" t="n"/>
      <c r="BE17" s="531" t="n"/>
      <c r="BF17" s="506" t="n"/>
      <c r="BG17" s="506" t="n"/>
      <c r="BH17" s="3630" t="n"/>
      <c r="BI17" s="480" t="n"/>
      <c r="BJ17" s="2213" t="n"/>
      <c r="BK17" s="500" t="n"/>
      <c r="BL17" s="494" t="n"/>
      <c r="BM17" s="494" t="n"/>
      <c r="BN17" s="494" t="n"/>
      <c r="BO17" s="506" t="n"/>
      <c r="BP17" s="506" t="n"/>
      <c r="BQ17" s="3630" t="n"/>
      <c r="BR17" s="735" t="n"/>
      <c r="BS17" s="2213" t="n"/>
      <c r="BT17" s="500" t="n"/>
      <c r="BU17" s="494" t="n"/>
      <c r="BV17" s="494" t="n"/>
      <c r="BW17" s="506" t="n"/>
      <c r="BX17" s="506" t="n"/>
      <c r="BY17" s="3630" t="n"/>
      <c r="CA17" s="2213" t="n"/>
      <c r="CB17" s="500" t="n"/>
      <c r="CC17" s="494" t="n"/>
      <c r="CD17" s="494" t="n"/>
      <c r="CE17" s="506" t="n"/>
      <c r="CF17" s="506" t="n"/>
      <c r="CG17" s="3630" t="n"/>
      <c r="CI17" s="2213" t="n"/>
      <c r="CJ17" s="500" t="n"/>
      <c r="CK17" s="494" t="n"/>
      <c r="CL17" s="494" t="n"/>
      <c r="CM17" s="506" t="n"/>
      <c r="CN17" s="506" t="n"/>
      <c r="CO17" s="3630" t="n"/>
      <c r="CP17" s="3618" t="n"/>
      <c r="CQ17" s="1329" t="n">
        <v>39096098182.835</v>
      </c>
      <c r="CR17" s="1329" t="n">
        <v>29678376013</v>
      </c>
      <c r="CS17" s="1329" t="n">
        <v>43055518806.09239</v>
      </c>
      <c r="CT17" s="1329" t="n"/>
      <c r="CU17" s="508" t="n">
        <v>-3959420623.257393</v>
      </c>
      <c r="CV17" s="508" t="n"/>
      <c r="CW17" s="3632">
        <f>IFERROR(CQ17/CR17-1,"-")</f>
        <v/>
      </c>
      <c r="CY17" s="1329" t="n">
        <v>94362766193.10385</v>
      </c>
      <c r="CZ17" s="1329" t="n">
        <v>89623611920.33609</v>
      </c>
      <c r="DA17" s="1329" t="n"/>
      <c r="DB17" s="1329" t="n"/>
      <c r="DC17" s="1329" t="n">
        <v>78241869767</v>
      </c>
      <c r="DD17" s="3633">
        <f>CY17/$DC17-1</f>
        <v/>
      </c>
      <c r="DE17" s="508">
        <f>CZ17/$DC17-1</f>
        <v/>
      </c>
      <c r="DF17" s="508">
        <f>DA17/$DC17-1</f>
        <v/>
      </c>
      <c r="DG17" s="508">
        <f>DB17/$DC17-1</f>
        <v/>
      </c>
    </row>
    <row r="18">
      <c r="A18" s="503" t="n"/>
      <c r="B18" s="504" t="inlineStr">
        <is>
          <t>Transfert d’argent international</t>
        </is>
      </c>
      <c r="C18" s="480" t="n"/>
      <c r="D18" s="505" t="n">
        <v>9793505009</v>
      </c>
      <c r="E18" s="494" t="n">
        <v>8593839265</v>
      </c>
      <c r="F18" s="494" t="n">
        <v>11968761284.3739</v>
      </c>
      <c r="G18" s="506" t="n">
        <v>-2175256275.373899</v>
      </c>
      <c r="H18" s="3630" t="n">
        <v>0.1395960183809652</v>
      </c>
      <c r="I18" s="480" t="n"/>
      <c r="J18" s="2213" t="n">
        <v>9986869508</v>
      </c>
      <c r="K18" s="665" t="n">
        <v>9149294997</v>
      </c>
      <c r="L18" s="665" t="n">
        <v>12133326808.0461</v>
      </c>
      <c r="M18" s="506" t="n">
        <v>-2146457300.046101</v>
      </c>
      <c r="N18" s="3630" t="n">
        <v>0.09154525144009851</v>
      </c>
      <c r="O18" s="480" t="n"/>
      <c r="P18" s="2213" t="n">
        <v>10950532491</v>
      </c>
      <c r="Q18" s="500" t="n">
        <v>10668951988</v>
      </c>
      <c r="R18" s="1012" t="n">
        <v>13222889917.7701</v>
      </c>
      <c r="S18" s="506" t="n">
        <v>-2272357426.7701</v>
      </c>
      <c r="T18" s="3630" t="n">
        <v>0.02639251758904804</v>
      </c>
      <c r="U18" s="795" t="n"/>
      <c r="V18" s="2213" t="n">
        <v>9886756205</v>
      </c>
      <c r="W18" s="668" t="n">
        <v>10575394686.59</v>
      </c>
      <c r="X18" s="668" t="n">
        <v>13771387019.3933</v>
      </c>
      <c r="Y18" s="668" t="n">
        <v>12669676057.8418</v>
      </c>
      <c r="Z18" s="506" t="n">
        <v>-3884630814.393299</v>
      </c>
      <c r="AA18" s="506" t="n">
        <v>-2782919852.841801</v>
      </c>
      <c r="AB18" s="3630" t="n">
        <v>-0.0651170478264248</v>
      </c>
      <c r="AD18" s="2213" t="n">
        <v>11133086343</v>
      </c>
      <c r="AE18" s="668" t="n">
        <v>11747897913</v>
      </c>
      <c r="AF18" s="668" t="n">
        <v>14292839189.7817</v>
      </c>
      <c r="AG18" s="668" t="n">
        <v>13149412054.5992</v>
      </c>
      <c r="AH18" s="506" t="n">
        <v>-3159752846.7817</v>
      </c>
      <c r="AI18" s="506" t="n">
        <v>-2016325711.599199</v>
      </c>
      <c r="AJ18" s="3630" t="n">
        <v>-0.05233375149776043</v>
      </c>
      <c r="AL18" s="2213" t="n">
        <v>10460102987.8</v>
      </c>
      <c r="AM18" s="500" t="n">
        <v>11994667795</v>
      </c>
      <c r="AN18" s="494" t="n">
        <v>14256825788.00345</v>
      </c>
      <c r="AO18" s="531" t="n">
        <v>13116279724.96317</v>
      </c>
      <c r="AP18" s="506" t="n">
        <v>-3796722800.203451</v>
      </c>
      <c r="AQ18" s="506" t="n">
        <v>-2656176737.163176</v>
      </c>
      <c r="AR18" s="3630" t="n">
        <v>-0.1279372495701537</v>
      </c>
      <c r="AS18" s="798" t="n"/>
      <c r="AT18" s="2213" t="n"/>
      <c r="AU18" s="500" t="n"/>
      <c r="AV18" s="494" t="n"/>
      <c r="AW18" s="531" t="n"/>
      <c r="AX18" s="506" t="n"/>
      <c r="AY18" s="506" t="n"/>
      <c r="AZ18" s="3630" t="n"/>
      <c r="BA18" s="480" t="n"/>
      <c r="BB18" s="2213" t="n"/>
      <c r="BC18" s="500" t="n"/>
      <c r="BD18" s="494" t="n"/>
      <c r="BE18" s="531" t="n"/>
      <c r="BF18" s="506" t="n"/>
      <c r="BG18" s="506" t="n"/>
      <c r="BH18" s="3630" t="n"/>
      <c r="BI18" s="480" t="n"/>
      <c r="BJ18" s="2213" t="n"/>
      <c r="BK18" s="500" t="n"/>
      <c r="BL18" s="494" t="n"/>
      <c r="BM18" s="494" t="n"/>
      <c r="BN18" s="494" t="n"/>
      <c r="BO18" s="506" t="n"/>
      <c r="BP18" s="506" t="n"/>
      <c r="BQ18" s="3630" t="n"/>
      <c r="BR18" s="735" t="n"/>
      <c r="BS18" s="2213" t="n"/>
      <c r="BT18" s="500" t="n"/>
      <c r="BU18" s="494" t="n"/>
      <c r="BV18" s="494" t="n"/>
      <c r="BW18" s="506" t="n"/>
      <c r="BX18" s="506" t="n"/>
      <c r="BY18" s="3630" t="n"/>
      <c r="CA18" s="2213" t="n"/>
      <c r="CB18" s="500" t="n"/>
      <c r="CC18" s="494" t="n"/>
      <c r="CD18" s="494" t="n"/>
      <c r="CE18" s="506" t="n"/>
      <c r="CF18" s="506" t="n"/>
      <c r="CG18" s="3630" t="n"/>
      <c r="CI18" s="2213" t="n"/>
      <c r="CJ18" s="500" t="n"/>
      <c r="CK18" s="494" t="n"/>
      <c r="CL18" s="494" t="n"/>
      <c r="CM18" s="506" t="n"/>
      <c r="CN18" s="506" t="n"/>
      <c r="CO18" s="3630" t="n"/>
      <c r="CP18" s="3618" t="n"/>
      <c r="CQ18" s="1329" t="n">
        <v>62210852543.8</v>
      </c>
      <c r="CR18" s="1329" t="n">
        <v>50735378849.59</v>
      </c>
      <c r="CS18" s="1329" t="n">
        <v>79646030007.36855</v>
      </c>
      <c r="CT18" s="1329" t="n"/>
      <c r="CU18" s="508" t="n">
        <v>-17435177463.56854</v>
      </c>
      <c r="CV18" s="508" t="n"/>
      <c r="CW18" s="3632">
        <f>IFERROR(CQ18/CR18-1,"-")</f>
        <v/>
      </c>
      <c r="CY18" s="1329" t="n">
        <v>174556477687.3806</v>
      </c>
      <c r="CZ18" s="1329" t="n">
        <v>156983886711.0152</v>
      </c>
      <c r="DA18" s="1329" t="n"/>
      <c r="DB18" s="1329" t="n"/>
      <c r="DC18" s="1329" t="n">
        <v>130467653966.59</v>
      </c>
      <c r="DD18" s="3633">
        <f>CY18/$DC18-1</f>
        <v/>
      </c>
      <c r="DE18" s="508">
        <f>CZ18/$DC18-1</f>
        <v/>
      </c>
      <c r="DF18" s="508">
        <f>DA18/$DC18-1</f>
        <v/>
      </c>
      <c r="DG18" s="508">
        <f>DB18/$DC18-1</f>
        <v/>
      </c>
    </row>
    <row r="19">
      <c r="A19" s="503" t="n"/>
      <c r="B19" s="504" t="inlineStr">
        <is>
          <t>Recharge Mobile</t>
        </is>
      </c>
      <c r="C19" s="480" t="n"/>
      <c r="D19" s="505" t="n">
        <v>1012005449</v>
      </c>
      <c r="E19" s="494" t="n">
        <v>1345406641</v>
      </c>
      <c r="F19" s="494" t="n">
        <v>1047096161.21162</v>
      </c>
      <c r="G19" s="506" t="n">
        <v>-35090712.21161997</v>
      </c>
      <c r="H19" s="3630" t="n">
        <v>-0.2478070063279849</v>
      </c>
      <c r="I19" s="480" t="n"/>
      <c r="J19" s="2213" t="n">
        <v>913333660</v>
      </c>
      <c r="K19" s="665" t="n">
        <v>1264494724</v>
      </c>
      <c r="L19" s="665" t="n">
        <v>1061493300.89975</v>
      </c>
      <c r="M19" s="506" t="n">
        <v>-148159640.89975</v>
      </c>
      <c r="N19" s="3630" t="n">
        <v>-0.277708603551279</v>
      </c>
      <c r="O19" s="480" t="n"/>
      <c r="P19" s="2213" t="n">
        <v>997868646</v>
      </c>
      <c r="Q19" s="500" t="n">
        <v>1353035226</v>
      </c>
      <c r="R19" s="1012" t="n">
        <v>1156814556.16442</v>
      </c>
      <c r="S19" s="506" t="n">
        <v>-158945910.1644199</v>
      </c>
      <c r="T19" s="3630" t="n">
        <v>-0.2624961813078472</v>
      </c>
      <c r="U19" s="795" t="n"/>
      <c r="V19" s="2213" t="n">
        <v>946918868</v>
      </c>
      <c r="W19" s="668" t="n">
        <v>1198383883</v>
      </c>
      <c r="X19" s="668" t="n">
        <v>1204800241.22401</v>
      </c>
      <c r="Y19" s="668" t="n">
        <v>1204800241.22401</v>
      </c>
      <c r="Z19" s="506" t="n">
        <v>-257881373.22401</v>
      </c>
      <c r="AA19" s="506" t="n">
        <v>-257881373.22401</v>
      </c>
      <c r="AB19" s="3630" t="n">
        <v>-0.2098367798225804</v>
      </c>
      <c r="AD19" s="2213" t="n">
        <v>902885757</v>
      </c>
      <c r="AE19" s="668" t="n">
        <v>1148754085</v>
      </c>
      <c r="AF19" s="668" t="n">
        <v>1250419879.95655</v>
      </c>
      <c r="AG19" s="668" t="n">
        <v>1250419879.95655</v>
      </c>
      <c r="AH19" s="506" t="n">
        <v>-347534122.9565499</v>
      </c>
      <c r="AI19" s="506" t="n">
        <v>-347534122.9565499</v>
      </c>
      <c r="AJ19" s="3630" t="n">
        <v>-0.2140304275827668</v>
      </c>
      <c r="AK19" s="733" t="n"/>
      <c r="AL19" s="2213" t="n">
        <v>855212425</v>
      </c>
      <c r="AM19" s="500" t="n">
        <v>1060966198</v>
      </c>
      <c r="AN19" s="494" t="n">
        <v>1247269220.179966</v>
      </c>
      <c r="AO19" s="531" t="n">
        <v>1247269220.179966</v>
      </c>
      <c r="AP19" s="506" t="n">
        <v>-392056795.1799662</v>
      </c>
      <c r="AQ19" s="506" t="n">
        <v>-392056795.1799662</v>
      </c>
      <c r="AR19" s="3630" t="n">
        <v>-0.1939305638462951</v>
      </c>
      <c r="AS19" s="798" t="n"/>
      <c r="AT19" s="2213" t="n"/>
      <c r="AU19" s="500" t="n"/>
      <c r="AV19" s="494" t="n"/>
      <c r="AW19" s="531" t="n"/>
      <c r="AX19" s="506" t="n"/>
      <c r="AY19" s="506" t="n"/>
      <c r="AZ19" s="3630" t="n"/>
      <c r="BA19" s="480" t="n"/>
      <c r="BB19" s="2213" t="n"/>
      <c r="BC19" s="500" t="n"/>
      <c r="BD19" s="494" t="n"/>
      <c r="BE19" s="531" t="n"/>
      <c r="BF19" s="506" t="n"/>
      <c r="BG19" s="506" t="n"/>
      <c r="BH19" s="3630" t="n"/>
      <c r="BI19" s="480" t="n"/>
      <c r="BJ19" s="2213" t="n"/>
      <c r="BK19" s="500" t="n"/>
      <c r="BL19" s="494" t="n"/>
      <c r="BM19" s="494" t="n"/>
      <c r="BN19" s="494" t="n"/>
      <c r="BO19" s="506" t="n"/>
      <c r="BP19" s="506" t="n"/>
      <c r="BQ19" s="3630" t="n"/>
      <c r="BR19" s="735" t="n"/>
      <c r="BS19" s="2213" t="n"/>
      <c r="BT19" s="500" t="n"/>
      <c r="BU19" s="494" t="n"/>
      <c r="BV19" s="494" t="n"/>
      <c r="BW19" s="506" t="n"/>
      <c r="BX19" s="506" t="n"/>
      <c r="BY19" s="3630" t="n"/>
      <c r="CA19" s="2213" t="n"/>
      <c r="CB19" s="500" t="n"/>
      <c r="CC19" s="494" t="n"/>
      <c r="CD19" s="494" t="n"/>
      <c r="CE19" s="506" t="n"/>
      <c r="CF19" s="506" t="n"/>
      <c r="CG19" s="3630" t="n"/>
      <c r="CI19" s="2213" t="n"/>
      <c r="CJ19" s="500" t="n"/>
      <c r="CK19" s="494" t="n"/>
      <c r="CL19" s="494" t="n"/>
      <c r="CM19" s="506" t="n"/>
      <c r="CN19" s="506" t="n"/>
      <c r="CO19" s="3630" t="n"/>
      <c r="CP19" s="3618" t="n"/>
      <c r="CQ19" s="1329" t="n">
        <v>5628224805</v>
      </c>
      <c r="CR19" s="1329" t="n">
        <v>6310074559</v>
      </c>
      <c r="CS19" s="1329" t="n">
        <v>6967893359.636315</v>
      </c>
      <c r="CT19" s="1329" t="n"/>
      <c r="CU19" s="508" t="n">
        <v>-1339668554.636315</v>
      </c>
      <c r="CV19" s="508" t="n"/>
      <c r="CW19" s="3632">
        <f>IFERROR(CQ19/CR19-1,"-")</f>
        <v/>
      </c>
      <c r="CY19" s="1329" t="n">
        <v>15271205879.90229</v>
      </c>
      <c r="CZ19" s="1329" t="n">
        <v>14929009616.6265</v>
      </c>
      <c r="DA19" s="1329" t="n"/>
      <c r="DB19" s="1329" t="n"/>
      <c r="DC19" s="1329" t="n">
        <v>13229257330</v>
      </c>
      <c r="DD19" s="3633">
        <f>CY19/$DC19-1</f>
        <v/>
      </c>
      <c r="DE19" s="508">
        <f>CZ19/$DC19-1</f>
        <v/>
      </c>
      <c r="DF19" s="508">
        <f>DA19/$DC19-1</f>
        <v/>
      </c>
      <c r="DG19" s="508">
        <f>DB19/$DC19-1</f>
        <v/>
      </c>
    </row>
    <row r="20">
      <c r="A20" s="503" t="n"/>
      <c r="B20" s="504" t="inlineStr">
        <is>
          <t>Achat de forfaits</t>
        </is>
      </c>
      <c r="C20" s="480" t="n"/>
      <c r="D20" s="505" t="n">
        <v>6158427415</v>
      </c>
      <c r="E20" s="494" t="n">
        <v>7088334005</v>
      </c>
      <c r="F20" s="494" t="n">
        <v>5953425156.48181</v>
      </c>
      <c r="G20" s="506" t="n">
        <v>205002258.5181904</v>
      </c>
      <c r="H20" s="3630" t="n">
        <v>-0.1311883143971572</v>
      </c>
      <c r="I20" s="480" t="n"/>
      <c r="J20" s="2213" t="n">
        <v>5628237280</v>
      </c>
      <c r="K20" s="665" t="n">
        <v>6674377455</v>
      </c>
      <c r="L20" s="665" t="n">
        <v>6035282293.1764</v>
      </c>
      <c r="M20" s="506" t="n">
        <v>-407045013.1764002</v>
      </c>
      <c r="N20" s="3630" t="n">
        <v>-0.1567397382082881</v>
      </c>
      <c r="O20" s="480" t="n"/>
      <c r="P20" s="2213" t="n">
        <v>6069565825</v>
      </c>
      <c r="Q20" s="500" t="n">
        <v>7383166945</v>
      </c>
      <c r="R20" s="1012" t="n">
        <v>6577245849.21073</v>
      </c>
      <c r="S20" s="506" t="n">
        <v>-507680024.2107296</v>
      </c>
      <c r="T20" s="3630" t="n">
        <v>-0.1779183824211902</v>
      </c>
      <c r="U20" s="795" t="n"/>
      <c r="V20" s="2213" t="n">
        <v>5965752950</v>
      </c>
      <c r="W20" s="668" t="n">
        <v>6961250285</v>
      </c>
      <c r="X20" s="668" t="n">
        <v>6850075790.8793</v>
      </c>
      <c r="Y20" s="668" t="n">
        <v>6850075790.8793</v>
      </c>
      <c r="Z20" s="506" t="n">
        <v>-884322840.8793001</v>
      </c>
      <c r="AA20" s="506" t="n">
        <v>-884322840.8793001</v>
      </c>
      <c r="AB20" s="3630" t="n">
        <v>-0.1430055369715816</v>
      </c>
      <c r="AD20" s="2213" t="n">
        <v>5780683940</v>
      </c>
      <c r="AE20" s="668" t="n">
        <v>7006582755</v>
      </c>
      <c r="AF20" s="668" t="n">
        <v>7109453214.76906</v>
      </c>
      <c r="AG20" s="668" t="n">
        <v>7109453214.76906</v>
      </c>
      <c r="AH20" s="506" t="n">
        <v>-1328769274.76906</v>
      </c>
      <c r="AI20" s="506" t="n">
        <v>-1328769274.76906</v>
      </c>
      <c r="AJ20" s="3630" t="n">
        <v>-0.1749638672468659</v>
      </c>
      <c r="AK20" s="733" t="n"/>
      <c r="AL20" s="2213" t="n">
        <v>5517263658</v>
      </c>
      <c r="AM20" s="500" t="n">
        <v>6595384410</v>
      </c>
      <c r="AN20" s="494" t="n">
        <v>7091539657.382207</v>
      </c>
      <c r="AO20" s="531" t="n">
        <v>7091539657.382207</v>
      </c>
      <c r="AP20" s="506" t="n">
        <v>-1574275999.382207</v>
      </c>
      <c r="AQ20" s="506" t="n">
        <v>-1574275999.382207</v>
      </c>
      <c r="AR20" s="3630" t="n">
        <v>-0.1634659460281558</v>
      </c>
      <c r="AS20" s="798" t="n"/>
      <c r="AT20" s="2213" t="n"/>
      <c r="AU20" s="500" t="n"/>
      <c r="AV20" s="494" t="n"/>
      <c r="AW20" s="531" t="n"/>
      <c r="AX20" s="506" t="n"/>
      <c r="AY20" s="506" t="n"/>
      <c r="AZ20" s="3630" t="n"/>
      <c r="BA20" s="480" t="n"/>
      <c r="BB20" s="2213" t="n"/>
      <c r="BC20" s="500" t="n"/>
      <c r="BD20" s="494" t="n"/>
      <c r="BE20" s="531" t="n"/>
      <c r="BF20" s="506" t="n"/>
      <c r="BG20" s="506" t="n"/>
      <c r="BH20" s="3630" t="n"/>
      <c r="BI20" s="480" t="n"/>
      <c r="BJ20" s="2213" t="n"/>
      <c r="BK20" s="500" t="n"/>
      <c r="BL20" s="494" t="n"/>
      <c r="BM20" s="494" t="n"/>
      <c r="BN20" s="494" t="n"/>
      <c r="BO20" s="506" t="n"/>
      <c r="BP20" s="506" t="n"/>
      <c r="BQ20" s="3630" t="n"/>
      <c r="BR20" s="735" t="n"/>
      <c r="BS20" s="2213" t="n"/>
      <c r="BT20" s="500" t="n"/>
      <c r="BU20" s="494" t="n"/>
      <c r="BV20" s="494" t="n"/>
      <c r="BW20" s="506" t="n"/>
      <c r="BX20" s="506" t="n"/>
      <c r="BY20" s="3630" t="n"/>
      <c r="CA20" s="2213" t="n"/>
      <c r="CB20" s="500" t="n"/>
      <c r="CC20" s="494" t="n"/>
      <c r="CD20" s="494" t="n"/>
      <c r="CE20" s="506" t="n"/>
      <c r="CF20" s="506" t="n"/>
      <c r="CG20" s="3630" t="n"/>
      <c r="CI20" s="2213" t="n"/>
      <c r="CJ20" s="500" t="n"/>
      <c r="CK20" s="494" t="n"/>
      <c r="CL20" s="494" t="n"/>
      <c r="CM20" s="506" t="n"/>
      <c r="CN20" s="506" t="n"/>
      <c r="CO20" s="3630" t="n"/>
      <c r="CP20" s="3618" t="n"/>
      <c r="CQ20" s="1329" t="n">
        <v>35119931068</v>
      </c>
      <c r="CR20" s="1329" t="n">
        <v>35113711445</v>
      </c>
      <c r="CS20" s="1329" t="n">
        <v>39617021961.89951</v>
      </c>
      <c r="CT20" s="1329" t="n"/>
      <c r="CU20" s="508" t="n">
        <v>-4497090893.899513</v>
      </c>
      <c r="CV20" s="508" t="n"/>
      <c r="CW20" s="3632">
        <f>IFERROR(CQ20/CR20-1,"-")</f>
        <v/>
      </c>
      <c r="CY20" s="1329" t="n">
        <v>86826773531.49908</v>
      </c>
      <c r="CZ20" s="1329" t="n">
        <v>86117050752.63016</v>
      </c>
      <c r="DA20" s="1329" t="n"/>
      <c r="DB20" s="1329" t="n"/>
      <c r="DC20" s="1329" t="n">
        <v>79885594882</v>
      </c>
      <c r="DD20" s="3633">
        <f>CY20/$DC20-1</f>
        <v/>
      </c>
      <c r="DE20" s="508">
        <f>CZ20/$DC20-1</f>
        <v/>
      </c>
      <c r="DF20" s="508">
        <f>DA20/$DC20-1</f>
        <v/>
      </c>
      <c r="DG20" s="508">
        <f>DB20/$DC20-1</f>
        <v/>
      </c>
    </row>
    <row r="21">
      <c r="A21" s="503" t="n"/>
      <c r="B21" s="504" t="inlineStr">
        <is>
          <t>Achat de biens et services</t>
        </is>
      </c>
      <c r="C21" s="480" t="n"/>
      <c r="D21" s="505" t="n">
        <v>7455710213</v>
      </c>
      <c r="E21" s="494" t="n">
        <v>5596877240</v>
      </c>
      <c r="F21" s="494" t="n">
        <v>9309438059.943701</v>
      </c>
      <c r="G21" s="506" t="n">
        <v>-1853727846.943701</v>
      </c>
      <c r="H21" s="3630" t="n">
        <v>0.3321196612488144</v>
      </c>
      <c r="I21" s="480" t="n"/>
      <c r="J21" s="2213" t="n">
        <v>7222225308</v>
      </c>
      <c r="K21" s="665" t="n">
        <v>5923723548</v>
      </c>
      <c r="L21" s="665" t="n">
        <v>9437438987.778151</v>
      </c>
      <c r="M21" s="506" t="n">
        <v>-2215213679.778151</v>
      </c>
      <c r="N21" s="3630" t="n">
        <v>0.2192036393120349</v>
      </c>
      <c r="O21" s="480" t="n"/>
      <c r="P21" s="2213" t="n">
        <v>8224868931</v>
      </c>
      <c r="Q21" s="500" t="n">
        <v>5753597502</v>
      </c>
      <c r="R21" s="1012" t="n">
        <v>10284913512.6162</v>
      </c>
      <c r="S21" s="506" t="n">
        <v>-2060044581.616199</v>
      </c>
      <c r="T21" s="3630" t="n">
        <v>0.4295176067044948</v>
      </c>
      <c r="U21" s="795" t="n"/>
      <c r="V21" s="2213" t="n">
        <v>8962098007</v>
      </c>
      <c r="W21" s="668" t="n">
        <v>5972078600</v>
      </c>
      <c r="X21" s="668" t="n">
        <v>10711540769.3806</v>
      </c>
      <c r="Y21" s="668" t="n">
        <v>9640386692.442499</v>
      </c>
      <c r="Z21" s="506" t="n">
        <v>-1749442762.3806</v>
      </c>
      <c r="AA21" s="506" t="n">
        <v>-678288685.4424992</v>
      </c>
      <c r="AB21" s="3630" t="n">
        <v>0.5006664525480291</v>
      </c>
      <c r="AD21" s="2213" t="n">
        <v>8578032076</v>
      </c>
      <c r="AE21" s="668" t="n">
        <v>6818309247</v>
      </c>
      <c r="AF21" s="668" t="n">
        <v>11117132172.3766</v>
      </c>
      <c r="AG21" s="668" t="n">
        <v>10005418955.139</v>
      </c>
      <c r="AH21" s="506" t="n">
        <v>-2539100096.3766</v>
      </c>
      <c r="AI21" s="506" t="n">
        <v>-1427386879.139</v>
      </c>
      <c r="AJ21" s="3630" t="n">
        <v>0.2580878580381587</v>
      </c>
      <c r="AK21" s="733" t="n"/>
      <c r="AL21" s="2213" t="n">
        <v>7438252324.2235</v>
      </c>
      <c r="AM21" s="500" t="n">
        <v>6725029595</v>
      </c>
      <c r="AN21" s="494" t="n">
        <v>11089120540.66162</v>
      </c>
      <c r="AO21" s="531" t="n">
        <v>9980208486.595455</v>
      </c>
      <c r="AP21" s="506" t="n">
        <v>-3650868216.438117</v>
      </c>
      <c r="AQ21" s="506" t="n">
        <v>-2541956162.371955</v>
      </c>
      <c r="AR21" s="3630" t="n">
        <v>0.1060549576991863</v>
      </c>
      <c r="AS21" s="798" t="n"/>
      <c r="AT21" s="2213" t="n"/>
      <c r="AU21" s="500" t="n"/>
      <c r="AV21" s="494" t="n"/>
      <c r="AW21" s="531" t="n"/>
      <c r="AX21" s="506" t="n"/>
      <c r="AY21" s="506" t="n"/>
      <c r="AZ21" s="3630" t="n"/>
      <c r="BA21" s="480" t="n"/>
      <c r="BB21" s="2213" t="n"/>
      <c r="BC21" s="500" t="n"/>
      <c r="BD21" s="494" t="n"/>
      <c r="BE21" s="531" t="n"/>
      <c r="BF21" s="506" t="n"/>
      <c r="BG21" s="506" t="n"/>
      <c r="BH21" s="3630" t="n"/>
      <c r="BI21" s="480" t="n"/>
      <c r="BJ21" s="2213" t="n"/>
      <c r="BK21" s="500" t="n"/>
      <c r="BL21" s="494" t="n"/>
      <c r="BM21" s="494" t="n"/>
      <c r="BN21" s="494" t="n"/>
      <c r="BO21" s="506" t="n"/>
      <c r="BP21" s="506" t="n"/>
      <c r="BQ21" s="3630" t="n"/>
      <c r="BR21" s="735" t="n"/>
      <c r="BS21" s="2213" t="n"/>
      <c r="BT21" s="500" t="n"/>
      <c r="BU21" s="494" t="n"/>
      <c r="BV21" s="494" t="n"/>
      <c r="BW21" s="506" t="n"/>
      <c r="BX21" s="506" t="n"/>
      <c r="BY21" s="3630" t="n"/>
      <c r="CA21" s="2213" t="n"/>
      <c r="CB21" s="500" t="n"/>
      <c r="CC21" s="494" t="n"/>
      <c r="CD21" s="494" t="n"/>
      <c r="CE21" s="506" t="n"/>
      <c r="CF21" s="506" t="n"/>
      <c r="CG21" s="3630" t="n"/>
      <c r="CI21" s="2213" t="n"/>
      <c r="CJ21" s="500" t="n"/>
      <c r="CK21" s="494" t="n"/>
      <c r="CL21" s="494" t="n"/>
      <c r="CM21" s="506" t="n"/>
      <c r="CN21" s="506" t="n"/>
      <c r="CO21" s="3630" t="n"/>
      <c r="CP21" s="3618" t="n"/>
      <c r="CQ21" s="1329" t="n">
        <v>47881186859.2235</v>
      </c>
      <c r="CR21" s="1329" t="n">
        <v>30064586137</v>
      </c>
      <c r="CS21" s="1329" t="n">
        <v>61949584042.75687</v>
      </c>
      <c r="CT21" s="1329" t="n"/>
      <c r="CU21" s="508" t="n">
        <v>-14068397183.53336</v>
      </c>
      <c r="CV21" s="508" t="n"/>
      <c r="CW21" s="3632">
        <f>IFERROR(CQ21/CR21-1,"-")</f>
        <v/>
      </c>
      <c r="CY21" s="1329" t="n">
        <v>135772005003.9097</v>
      </c>
      <c r="CZ21" s="1329" t="n">
        <v>118968997451.2145</v>
      </c>
      <c r="DA21" s="1329" t="n"/>
      <c r="DB21" s="1329" t="n"/>
      <c r="DC21" s="1329" t="n">
        <v>80555544167</v>
      </c>
      <c r="DD21" s="3633">
        <f>CY21/$DC21-1</f>
        <v/>
      </c>
      <c r="DE21" s="508">
        <f>CZ21/$DC21-1</f>
        <v/>
      </c>
      <c r="DF21" s="508">
        <f>DA21/$DC21-1</f>
        <v/>
      </c>
      <c r="DG21" s="508">
        <f>DB21/$DC21-1</f>
        <v/>
      </c>
    </row>
    <row r="22">
      <c r="A22" s="503" t="n"/>
      <c r="B22" s="504" t="inlineStr">
        <is>
          <t>Parie en ligne</t>
        </is>
      </c>
      <c r="C22" s="480" t="n"/>
      <c r="D22" s="505" t="n">
        <v>1724077511</v>
      </c>
      <c r="E22" s="494" t="n">
        <v>325848703</v>
      </c>
      <c r="F22" s="494" t="n">
        <v>940657377.3074419</v>
      </c>
      <c r="G22" s="506" t="n">
        <v>783420133.6925581</v>
      </c>
      <c r="H22" s="3630" t="n">
        <v>4.291036898802694</v>
      </c>
      <c r="I22" s="480" t="n"/>
      <c r="J22" s="2213" t="n">
        <v>1871842819</v>
      </c>
      <c r="K22" s="665" t="n">
        <v>331165276</v>
      </c>
      <c r="L22" s="665" t="n">
        <v>953591027.684016</v>
      </c>
      <c r="M22" s="506" t="n">
        <v>918251791.315984</v>
      </c>
      <c r="N22" s="3630" t="n">
        <v>4.652291935945603</v>
      </c>
      <c r="O22" s="480" t="n"/>
      <c r="P22" s="2213" t="n">
        <v>2024023886</v>
      </c>
      <c r="Q22" s="500" t="n">
        <v>374500795</v>
      </c>
      <c r="R22" s="1012" t="n">
        <v>1039222744.52191</v>
      </c>
      <c r="S22" s="506" t="n">
        <v>984801141.47809</v>
      </c>
      <c r="T22" s="3630" t="n">
        <v>4.404591693857419</v>
      </c>
      <c r="U22" s="795" t="n"/>
      <c r="V22" s="2213" t="n">
        <v>2414014605</v>
      </c>
      <c r="W22" s="668" t="n">
        <v>389375658</v>
      </c>
      <c r="X22" s="668" t="n">
        <v>1082330617.82767</v>
      </c>
      <c r="Y22" s="668" t="n">
        <v>1082330617.82767</v>
      </c>
      <c r="Z22" s="506" t="n">
        <v>1331683987.17233</v>
      </c>
      <c r="AA22" s="506" t="n">
        <v>1331683987.17233</v>
      </c>
      <c r="AB22" s="3630" t="n">
        <v>5.199706004734379</v>
      </c>
      <c r="AD22" s="2213" t="n">
        <v>2389082694</v>
      </c>
      <c r="AE22" s="668" t="n">
        <v>119390561</v>
      </c>
      <c r="AF22" s="668" t="n">
        <v>1123312956.71258</v>
      </c>
      <c r="AG22" s="668" t="n">
        <v>1123312956.71258</v>
      </c>
      <c r="AH22" s="506" t="n">
        <v>1265769737.28742</v>
      </c>
      <c r="AI22" s="506" t="n">
        <v>1265769737.28742</v>
      </c>
      <c r="AJ22" s="3630" t="n">
        <v>19.01064970286889</v>
      </c>
      <c r="AK22" s="733" t="n"/>
      <c r="AL22" s="2213" t="n">
        <v>1997846951.5615</v>
      </c>
      <c r="AM22" s="500" t="n">
        <v>579071264</v>
      </c>
      <c r="AN22" s="494" t="n">
        <v>1120482565.892696</v>
      </c>
      <c r="AO22" s="531" t="n">
        <v>1120482565.892696</v>
      </c>
      <c r="AP22" s="506" t="n">
        <v>877364385.6688037</v>
      </c>
      <c r="AQ22" s="506" t="n">
        <v>877364385.6688037</v>
      </c>
      <c r="AR22" s="3630" t="n">
        <v>2.450088228797864</v>
      </c>
      <c r="AS22" s="798" t="n"/>
      <c r="AT22" s="2213" t="n"/>
      <c r="AU22" s="500" t="n"/>
      <c r="AV22" s="494" t="n"/>
      <c r="AW22" s="531" t="n"/>
      <c r="AX22" s="506" t="n"/>
      <c r="AY22" s="506" t="n"/>
      <c r="AZ22" s="3630" t="n"/>
      <c r="BA22" s="480" t="n"/>
      <c r="BB22" s="2213" t="n"/>
      <c r="BC22" s="500" t="n"/>
      <c r="BD22" s="494" t="n"/>
      <c r="BE22" s="531" t="n"/>
      <c r="BF22" s="506" t="n"/>
      <c r="BG22" s="506" t="n"/>
      <c r="BH22" s="3630" t="n"/>
      <c r="BI22" s="480" t="n"/>
      <c r="BJ22" s="2213" t="n"/>
      <c r="BK22" s="500" t="n"/>
      <c r="BL22" s="494" t="n"/>
      <c r="BM22" s="494" t="n"/>
      <c r="BN22" s="494" t="n"/>
      <c r="BO22" s="506" t="n"/>
      <c r="BP22" s="506" t="n"/>
      <c r="BQ22" s="3630" t="n"/>
      <c r="BR22" s="735" t="n"/>
      <c r="BS22" s="2213" t="n"/>
      <c r="BT22" s="500" t="n"/>
      <c r="BU22" s="494" t="n"/>
      <c r="BV22" s="494" t="n"/>
      <c r="BW22" s="506" t="n"/>
      <c r="BX22" s="506" t="n"/>
      <c r="BY22" s="3630" t="n"/>
      <c r="CA22" s="2213" t="n"/>
      <c r="CB22" s="500" t="n"/>
      <c r="CC22" s="494" t="n"/>
      <c r="CD22" s="494" t="n"/>
      <c r="CE22" s="506" t="n"/>
      <c r="CF22" s="506" t="n"/>
      <c r="CG22" s="3630" t="n"/>
      <c r="CI22" s="2213" t="n"/>
      <c r="CJ22" s="500" t="n"/>
      <c r="CK22" s="494" t="n"/>
      <c r="CL22" s="494" t="n"/>
      <c r="CM22" s="506" t="n"/>
      <c r="CN22" s="506" t="n"/>
      <c r="CO22" s="3630" t="n"/>
      <c r="CP22" s="3618" t="n"/>
      <c r="CQ22" s="1329" t="n">
        <v>12420888466.5615</v>
      </c>
      <c r="CR22" s="1329" t="n">
        <v>1540280993</v>
      </c>
      <c r="CS22" s="1329" t="n">
        <v>6259597289.946314</v>
      </c>
      <c r="CT22" s="1329" t="n"/>
      <c r="CU22" s="508" t="n">
        <v>6161291176.615187</v>
      </c>
      <c r="CV22" s="508" t="n"/>
      <c r="CW22" s="3632">
        <f>IFERROR(CQ22/CR22-1,"-")</f>
        <v/>
      </c>
      <c r="CY22" s="1329" t="n">
        <v>13718866521.95235</v>
      </c>
      <c r="CZ22" s="1329" t="n">
        <v>16405339588.43898</v>
      </c>
      <c r="DA22" s="1329" t="n"/>
      <c r="DB22" s="1329" t="n"/>
      <c r="DC22" s="1329" t="n">
        <v>12752585361</v>
      </c>
      <c r="DD22" s="3633">
        <f>CY22/$DC22-1</f>
        <v/>
      </c>
      <c r="DE22" s="508">
        <f>CZ22/$DC22-1</f>
        <v/>
      </c>
      <c r="DF22" s="508">
        <f>DA22/$DC22-1</f>
        <v/>
      </c>
      <c r="DG22" s="508">
        <f>DB22/$DC22-1</f>
        <v/>
      </c>
    </row>
    <row r="23">
      <c r="A23" s="503" t="n"/>
      <c r="B23" s="504" t="inlineStr">
        <is>
          <t xml:space="preserve">Paiement de factures </t>
        </is>
      </c>
      <c r="C23" s="480" t="n"/>
      <c r="D23" s="505" t="n">
        <v>1148845405</v>
      </c>
      <c r="E23" s="494" t="n">
        <v>1033596907</v>
      </c>
      <c r="F23" s="494" t="n">
        <v>732619639.9498399</v>
      </c>
      <c r="G23" s="506" t="n">
        <v>416225765.0501601</v>
      </c>
      <c r="H23" s="3630" t="n">
        <v>0.1115023634644061</v>
      </c>
      <c r="I23" s="480" t="n"/>
      <c r="J23" s="2213" t="n">
        <v>1121786993</v>
      </c>
      <c r="K23" s="665" t="n">
        <v>971746591</v>
      </c>
      <c r="L23" s="665" t="n">
        <v>742692857.372793</v>
      </c>
      <c r="M23" s="506" t="n">
        <v>379094135.627207</v>
      </c>
      <c r="N23" s="3630" t="n">
        <v>0.1544028076760189</v>
      </c>
      <c r="O23" s="480" t="n"/>
      <c r="P23" s="2213" t="n">
        <v>1382617603</v>
      </c>
      <c r="Q23" s="500" t="n">
        <v>1173719725</v>
      </c>
      <c r="R23" s="1012" t="n">
        <v>809386086.035542</v>
      </c>
      <c r="S23" s="506" t="n">
        <v>573231516.964458</v>
      </c>
      <c r="T23" s="3630" t="n">
        <v>0.1779793536314642</v>
      </c>
      <c r="U23" s="795" t="n"/>
      <c r="V23" s="2213" t="n">
        <v>1215484905</v>
      </c>
      <c r="W23" s="668" t="n">
        <v>1095812782</v>
      </c>
      <c r="X23" s="668" t="n">
        <v>842960132.635447</v>
      </c>
      <c r="Y23" s="668" t="n">
        <v>842960132.635447</v>
      </c>
      <c r="Z23" s="506" t="n">
        <v>372524772.364553</v>
      </c>
      <c r="AA23" s="506" t="n">
        <v>372524772.364553</v>
      </c>
      <c r="AB23" s="3630" t="n">
        <v>0.1092085481806326</v>
      </c>
      <c r="AD23" s="2213" t="n">
        <v>1266924313</v>
      </c>
      <c r="AE23" s="668" t="n">
        <v>987411668</v>
      </c>
      <c r="AF23" s="668" t="n">
        <v>874878732.417346</v>
      </c>
      <c r="AG23" s="668" t="n">
        <v>874878732.417346</v>
      </c>
      <c r="AH23" s="506" t="n">
        <v>392045580.582654</v>
      </c>
      <c r="AI23" s="506" t="n">
        <v>392045580.582654</v>
      </c>
      <c r="AJ23" s="3630" t="n">
        <v>0.283076100939897</v>
      </c>
      <c r="AK23" s="733" t="n"/>
      <c r="AL23" s="2213" t="n">
        <v>1128261118</v>
      </c>
      <c r="AM23" s="500" t="n">
        <v>708534682</v>
      </c>
      <c r="AN23" s="494" t="n">
        <v>872674316.7040335</v>
      </c>
      <c r="AO23" s="531" t="n">
        <v>872674316.7040335</v>
      </c>
      <c r="AP23" s="506" t="n">
        <v>255586801.2959665</v>
      </c>
      <c r="AQ23" s="506" t="n">
        <v>255586801.2959665</v>
      </c>
      <c r="AR23" s="3630" t="n">
        <v>0.5923865784737974</v>
      </c>
      <c r="AS23" s="798" t="n"/>
      <c r="AT23" s="2213" t="n"/>
      <c r="AU23" s="500" t="n"/>
      <c r="AV23" s="494" t="n"/>
      <c r="AW23" s="531" t="n"/>
      <c r="AX23" s="506" t="n"/>
      <c r="AY23" s="506" t="n"/>
      <c r="AZ23" s="3630" t="n"/>
      <c r="BA23" s="480" t="n"/>
      <c r="BB23" s="2213" t="n"/>
      <c r="BC23" s="500" t="n"/>
      <c r="BD23" s="494" t="n"/>
      <c r="BE23" s="531" t="n"/>
      <c r="BF23" s="506" t="n"/>
      <c r="BG23" s="506" t="n"/>
      <c r="BH23" s="3630" t="n"/>
      <c r="BI23" s="480" t="n"/>
      <c r="BJ23" s="2213" t="n"/>
      <c r="BK23" s="500" t="n"/>
      <c r="BL23" s="494" t="n"/>
      <c r="BM23" s="494" t="n"/>
      <c r="BN23" s="494" t="n"/>
      <c r="BO23" s="506" t="n"/>
      <c r="BP23" s="506" t="n"/>
      <c r="BQ23" s="3630" t="n"/>
      <c r="BR23" s="735" t="n"/>
      <c r="BS23" s="2213" t="n"/>
      <c r="BT23" s="500" t="n"/>
      <c r="BU23" s="494" t="n"/>
      <c r="BV23" s="494" t="n"/>
      <c r="BW23" s="506" t="n"/>
      <c r="BX23" s="506" t="n"/>
      <c r="BY23" s="3630" t="n"/>
      <c r="CA23" s="2213" t="n"/>
      <c r="CB23" s="500" t="n"/>
      <c r="CC23" s="494" t="n"/>
      <c r="CD23" s="494" t="n"/>
      <c r="CE23" s="506" t="n"/>
      <c r="CF23" s="506" t="n"/>
      <c r="CG23" s="3630" t="n"/>
      <c r="CI23" s="2213" t="n"/>
      <c r="CJ23" s="500" t="n"/>
      <c r="CK23" s="494" t="n"/>
      <c r="CL23" s="494" t="n"/>
      <c r="CM23" s="506" t="n"/>
      <c r="CN23" s="506" t="n"/>
      <c r="CO23" s="3630" t="n"/>
      <c r="CP23" s="3618" t="n"/>
      <c r="CQ23" s="1329" t="n">
        <v>7263920337</v>
      </c>
      <c r="CR23" s="1329" t="n">
        <v>5262287673</v>
      </c>
      <c r="CS23" s="1329" t="n">
        <v>4875211765.115002</v>
      </c>
      <c r="CT23" s="1329" t="n"/>
      <c r="CU23" s="508" t="n">
        <v>2388708571.884998</v>
      </c>
      <c r="CV23" s="508" t="n"/>
      <c r="CW23" s="3632">
        <f>IFERROR(CQ23/CR23-1,"-")</f>
        <v/>
      </c>
      <c r="CY23" s="1329" t="n">
        <v>10684773536.35605</v>
      </c>
      <c r="CZ23" s="1329" t="n">
        <v>12053324953.99787</v>
      </c>
      <c r="DA23" s="1329" t="n"/>
      <c r="DB23" s="1329" t="n"/>
      <c r="DC23" s="1329" t="n">
        <v>11488427607</v>
      </c>
      <c r="DD23" s="3633">
        <f>CY23/$DC23-1</f>
        <v/>
      </c>
      <c r="DE23" s="508">
        <f>CZ23/$DC23-1</f>
        <v/>
      </c>
      <c r="DF23" s="508">
        <f>DA23/$DC23-1</f>
        <v/>
      </c>
      <c r="DG23" s="508">
        <f>DB23/$DC23-1</f>
        <v/>
      </c>
    </row>
    <row r="24">
      <c r="A24" s="503" t="n"/>
      <c r="B24" s="504" t="inlineStr">
        <is>
          <t>Paiement de salaires</t>
        </is>
      </c>
      <c r="C24" s="480" t="n"/>
      <c r="D24" s="505" t="n">
        <v>1273214250</v>
      </c>
      <c r="E24" s="494" t="n">
        <v>1232169222</v>
      </c>
      <c r="F24" s="494" t="n">
        <v>1053966177.5441</v>
      </c>
      <c r="G24" s="506" t="n">
        <v>219248072.4559</v>
      </c>
      <c r="H24" s="3630" t="n">
        <v>0.0333111940041626</v>
      </c>
      <c r="I24" s="480" t="n"/>
      <c r="J24" s="2213" t="n">
        <v>763881390</v>
      </c>
      <c r="K24" s="665" t="n">
        <v>1554222243</v>
      </c>
      <c r="L24" s="665" t="n">
        <v>1068457777.11897</v>
      </c>
      <c r="M24" s="506" t="n">
        <v>-304576387.11897</v>
      </c>
      <c r="N24" s="3630" t="n">
        <v>-0.5085121233849179</v>
      </c>
      <c r="O24" s="480" t="n"/>
      <c r="P24" s="2213" t="n">
        <v>1762273888</v>
      </c>
      <c r="Q24" s="500" t="n">
        <v>1012227170</v>
      </c>
      <c r="R24" s="1012" t="n">
        <v>1164404436.81617</v>
      </c>
      <c r="S24" s="506" t="n">
        <v>597869451.18383</v>
      </c>
      <c r="T24" s="3630" t="n">
        <v>0.7409865494916521</v>
      </c>
      <c r="U24" s="795" t="n"/>
      <c r="V24" s="2213" t="n">
        <v>581258878</v>
      </c>
      <c r="W24" s="668" t="n">
        <v>1102068669</v>
      </c>
      <c r="X24" s="668" t="n">
        <v>1212704956.79952</v>
      </c>
      <c r="Y24" s="668" t="n">
        <v>1212704956.79952</v>
      </c>
      <c r="Z24" s="506" t="n">
        <v>-631446078.79952</v>
      </c>
      <c r="AA24" s="506" t="n">
        <v>-631446078.79952</v>
      </c>
      <c r="AB24" s="3630" t="n">
        <v>-0.4725747184815395</v>
      </c>
      <c r="AD24" s="2213" t="n">
        <v>1280957469</v>
      </c>
      <c r="AE24" s="668" t="n">
        <v>1186945617</v>
      </c>
      <c r="AF24" s="668" t="n">
        <v>1258623906.78425</v>
      </c>
      <c r="AG24" s="668" t="n">
        <v>1258623906.78425</v>
      </c>
      <c r="AH24" s="506" t="n">
        <v>22333562.21574998</v>
      </c>
      <c r="AI24" s="506" t="n">
        <v>22333562.21574998</v>
      </c>
      <c r="AJ24" s="3630" t="n">
        <v>0.07920485206189531</v>
      </c>
      <c r="AK24" s="733" t="n"/>
      <c r="AL24" s="2213" t="n">
        <v>1032256763.589</v>
      </c>
      <c r="AM24" s="500" t="n">
        <v>1311040341</v>
      </c>
      <c r="AN24" s="494" t="n">
        <v>1255452575.473449</v>
      </c>
      <c r="AO24" s="531" t="n">
        <v>1255452575.473449</v>
      </c>
      <c r="AP24" s="506" t="n">
        <v>-223195811.8844488</v>
      </c>
      <c r="AQ24" s="506" t="n">
        <v>-223195811.8844488</v>
      </c>
      <c r="AR24" s="3630" t="n">
        <v>-0.2126430199686739</v>
      </c>
      <c r="AS24" s="798" t="n"/>
      <c r="AT24" s="2213" t="n"/>
      <c r="AU24" s="500" t="n"/>
      <c r="AV24" s="494" t="n"/>
      <c r="AW24" s="531" t="n"/>
      <c r="AX24" s="506" t="n"/>
      <c r="AY24" s="506" t="n"/>
      <c r="AZ24" s="3630" t="n"/>
      <c r="BA24" s="480" t="n"/>
      <c r="BB24" s="2213" t="n"/>
      <c r="BC24" s="500" t="n"/>
      <c r="BD24" s="494" t="n"/>
      <c r="BE24" s="531" t="n"/>
      <c r="BF24" s="506" t="n"/>
      <c r="BG24" s="506" t="n"/>
      <c r="BH24" s="3630" t="n"/>
      <c r="BI24" s="480" t="n"/>
      <c r="BJ24" s="2213" t="n"/>
      <c r="BK24" s="500" t="n"/>
      <c r="BL24" s="494" t="n"/>
      <c r="BM24" s="494" t="n"/>
      <c r="BN24" s="494" t="n"/>
      <c r="BO24" s="506" t="n"/>
      <c r="BP24" s="506" t="n"/>
      <c r="BQ24" s="3630" t="n"/>
      <c r="BR24" s="735" t="n"/>
      <c r="BS24" s="2213" t="n"/>
      <c r="BT24" s="500" t="n"/>
      <c r="BU24" s="494" t="n"/>
      <c r="BV24" s="494" t="n"/>
      <c r="BW24" s="506" t="n"/>
      <c r="BX24" s="506" t="n"/>
      <c r="BY24" s="3630" t="n"/>
      <c r="CA24" s="2213" t="n"/>
      <c r="CB24" s="500" t="n"/>
      <c r="CC24" s="494" t="n"/>
      <c r="CD24" s="494" t="n"/>
      <c r="CE24" s="506" t="n"/>
      <c r="CF24" s="506" t="n"/>
      <c r="CG24" s="3630" t="n"/>
      <c r="CI24" s="2213" t="n"/>
      <c r="CJ24" s="500" t="n"/>
      <c r="CK24" s="494" t="n"/>
      <c r="CL24" s="494" t="n"/>
      <c r="CM24" s="506" t="n"/>
      <c r="CN24" s="506" t="n"/>
      <c r="CO24" s="3630" t="n"/>
      <c r="CP24" s="3618" t="n"/>
      <c r="CQ24" s="1329" t="n">
        <v>6693842638.589</v>
      </c>
      <c r="CR24" s="1329" t="n">
        <v>6087632921</v>
      </c>
      <c r="CS24" s="1329" t="n">
        <v>7013609830.53646</v>
      </c>
      <c r="CT24" s="1329" t="n"/>
      <c r="CU24" s="508" t="n">
        <v>-319767191.9474602</v>
      </c>
      <c r="CV24" s="508" t="n"/>
      <c r="CW24" s="3632">
        <f>IFERROR(CQ24/CR24-1,"-")</f>
        <v/>
      </c>
      <c r="CY24" s="1329" t="n">
        <v>15371400530.30593</v>
      </c>
      <c r="CZ24" s="1329" t="n">
        <v>15883941666.8267</v>
      </c>
      <c r="DA24" s="1329" t="n"/>
      <c r="DB24" s="1329" t="n"/>
      <c r="DC24" s="1329" t="n">
        <v>14464460953</v>
      </c>
      <c r="DD24" s="3633">
        <f>CY24/$DC24-1</f>
        <v/>
      </c>
      <c r="DE24" s="508">
        <f>CZ24/$DC24-1</f>
        <v/>
      </c>
      <c r="DF24" s="508">
        <f>DA24/$DC24-1</f>
        <v/>
      </c>
      <c r="DG24" s="508">
        <f>DB24/$DC24-1</f>
        <v/>
      </c>
    </row>
    <row r="25">
      <c r="A25" s="770" t="n"/>
      <c r="B25" s="2517" t="inlineStr">
        <is>
          <t>Autres (Push &amp; Pull_paiements en ligne inclus)</t>
        </is>
      </c>
      <c r="C25" s="480" t="n"/>
      <c r="D25" s="509" t="n">
        <v>1388740508</v>
      </c>
      <c r="E25" s="510" t="n">
        <v>986072115</v>
      </c>
      <c r="F25" s="510" t="n">
        <v>1087862959.83574</v>
      </c>
      <c r="G25" s="511" t="n">
        <v>300877548.1642599</v>
      </c>
      <c r="H25" s="3635" t="n">
        <v>0.4083559273958375</v>
      </c>
      <c r="I25" s="480" t="n"/>
      <c r="J25" s="2214" t="n">
        <v>2066764618.29301</v>
      </c>
      <c r="K25" s="666" t="n">
        <v>994398977</v>
      </c>
      <c r="L25" s="666" t="n">
        <v>1102820626.16523</v>
      </c>
      <c r="M25" s="511" t="n">
        <v>963943992.12778</v>
      </c>
      <c r="N25" s="3635" t="n">
        <v>1.078405817077797</v>
      </c>
      <c r="O25" s="480" t="n"/>
      <c r="P25" s="2214" t="n">
        <v>1957318760</v>
      </c>
      <c r="Q25" s="510" t="n">
        <v>1004070953</v>
      </c>
      <c r="R25" s="1014" t="n">
        <v>1201853042.41199</v>
      </c>
      <c r="S25" s="511" t="n">
        <v>755465717.5880101</v>
      </c>
      <c r="T25" s="3635" t="n">
        <v>0.9493829137790026</v>
      </c>
      <c r="U25" s="795" t="n"/>
      <c r="V25" s="2214" t="n">
        <v>7042148433</v>
      </c>
      <c r="W25" s="666" t="n">
        <v>1008011492</v>
      </c>
      <c r="X25" s="666" t="n">
        <v>1251706963.48669</v>
      </c>
      <c r="Y25" s="666" t="n">
        <v>1251706963.48669</v>
      </c>
      <c r="Z25" s="511" t="n">
        <v>5790441469.513309</v>
      </c>
      <c r="AA25" s="511" t="n">
        <v>5790441469.513309</v>
      </c>
      <c r="AB25" s="3635" t="n">
        <v>5.986178718089456</v>
      </c>
      <c r="AD25" s="2214" t="n">
        <v>3660136339</v>
      </c>
      <c r="AE25" s="666" t="n">
        <v>1008011492</v>
      </c>
      <c r="AF25" s="666" t="n">
        <v>1299102720.49223</v>
      </c>
      <c r="AG25" s="666" t="n">
        <v>1299102720.49223</v>
      </c>
      <c r="AH25" s="511" t="n">
        <v>2361033618.50777</v>
      </c>
      <c r="AI25" s="511" t="n">
        <v>2361033618.50777</v>
      </c>
      <c r="AJ25" s="3635" t="n">
        <v>2.631046241087894</v>
      </c>
      <c r="AK25" s="733" t="n"/>
      <c r="AL25" s="2214" t="n">
        <v>3723595366</v>
      </c>
      <c r="AM25" s="510" t="n">
        <v>992736406</v>
      </c>
      <c r="AN25" s="510" t="n">
        <v>1295829395.465405</v>
      </c>
      <c r="AO25" s="1210" t="n">
        <v>1295829395.465405</v>
      </c>
      <c r="AP25" s="511" t="n">
        <v>2427765970.534595</v>
      </c>
      <c r="AQ25" s="511" t="n">
        <v>2427765970.534595</v>
      </c>
      <c r="AR25" s="3635" t="n">
        <v>2.750839944515946</v>
      </c>
      <c r="AS25" s="798" t="n"/>
      <c r="AT25" s="2214" t="n"/>
      <c r="AU25" s="510" t="n"/>
      <c r="AV25" s="510" t="n"/>
      <c r="AW25" s="1210" t="n"/>
      <c r="AX25" s="511" t="n"/>
      <c r="AY25" s="511" t="n"/>
      <c r="AZ25" s="3635" t="n"/>
      <c r="BA25" s="480" t="n"/>
      <c r="BB25" s="2214" t="n"/>
      <c r="BC25" s="510" t="n"/>
      <c r="BD25" s="510" t="n"/>
      <c r="BE25" s="1210" t="n"/>
      <c r="BF25" s="511" t="n"/>
      <c r="BG25" s="511" t="n"/>
      <c r="BH25" s="3635" t="n"/>
      <c r="BI25" s="480" t="n"/>
      <c r="BJ25" s="2214" t="n"/>
      <c r="BK25" s="510" t="n"/>
      <c r="BL25" s="510" t="n"/>
      <c r="BM25" s="510" t="n"/>
      <c r="BN25" s="510" t="n"/>
      <c r="BO25" s="511" t="n"/>
      <c r="BP25" s="511" t="n"/>
      <c r="BQ25" s="3635" t="n"/>
      <c r="BR25" s="735" t="n"/>
      <c r="BS25" s="2214" t="n"/>
      <c r="BT25" s="510" t="n"/>
      <c r="BU25" s="510" t="n"/>
      <c r="BV25" s="510" t="n"/>
      <c r="BW25" s="511" t="n"/>
      <c r="BX25" s="511" t="n"/>
      <c r="BY25" s="3635" t="n"/>
      <c r="CA25" s="2214" t="n"/>
      <c r="CB25" s="510" t="n"/>
      <c r="CC25" s="510" t="n"/>
      <c r="CD25" s="510" t="n"/>
      <c r="CE25" s="511" t="n"/>
      <c r="CF25" s="511" t="n"/>
      <c r="CG25" s="3635" t="n"/>
      <c r="CI25" s="2214" t="n"/>
      <c r="CJ25" s="510" t="n"/>
      <c r="CK25" s="510" t="n"/>
      <c r="CL25" s="510" t="n"/>
      <c r="CM25" s="511" t="n"/>
      <c r="CN25" s="511" t="n"/>
      <c r="CO25" s="3635" t="n"/>
      <c r="CP25" s="3618" t="n"/>
      <c r="CQ25" s="1330" t="n">
        <v>19838704024.29301</v>
      </c>
      <c r="CR25" s="1330" t="n">
        <v>5000565029</v>
      </c>
      <c r="CS25" s="1330" t="n">
        <v>7239175707.857285</v>
      </c>
      <c r="CT25" s="1330" t="n"/>
      <c r="CU25" s="513" t="n">
        <v>12599528316.43573</v>
      </c>
      <c r="CV25" s="513" t="n"/>
      <c r="CW25" s="3636">
        <f>IFERROR(CQ25/CR25-1,"-")</f>
        <v/>
      </c>
      <c r="CY25" s="1330" t="n">
        <v>15865762710.41646</v>
      </c>
      <c r="CZ25" s="1330" t="n">
        <v>17886049968.2965</v>
      </c>
      <c r="DA25" s="1330" t="n"/>
      <c r="DB25" s="1330" t="n"/>
      <c r="DC25" s="1330" t="n">
        <v>13661630161</v>
      </c>
      <c r="DD25" s="3637">
        <f>CY25/$DC25-1</f>
        <v/>
      </c>
      <c r="DE25" s="513">
        <f>CZ25/$DC25-1</f>
        <v/>
      </c>
      <c r="DF25" s="513">
        <f>DA25/$DC25-1</f>
        <v/>
      </c>
      <c r="DG25" s="513">
        <f>DB25/$DC25-1</f>
        <v/>
      </c>
    </row>
    <row customFormat="1" r="26" s="3638">
      <c r="A26" s="3639" t="n"/>
      <c r="B26" s="3639" t="n"/>
      <c r="C26" s="3639" t="n"/>
      <c r="D26" s="3640" t="n"/>
      <c r="E26" s="3640" t="n"/>
      <c r="F26" s="3640" t="n"/>
      <c r="G26" s="3640" t="n"/>
      <c r="H26" s="3640" t="n"/>
      <c r="I26" s="3639" t="n"/>
      <c r="J26" s="3640" t="n"/>
      <c r="K26" s="3640" t="n"/>
      <c r="L26" s="3640" t="n"/>
      <c r="M26" s="3640" t="n"/>
      <c r="N26" s="3640" t="n"/>
      <c r="O26" s="3639" t="n"/>
      <c r="P26" s="3640" t="n"/>
      <c r="Q26" s="3640" t="n"/>
      <c r="R26" s="3640" t="n"/>
      <c r="S26" s="3640" t="n"/>
      <c r="T26" s="3640" t="n"/>
      <c r="U26" s="3641" t="n"/>
      <c r="V26" s="3640" t="n"/>
      <c r="W26" s="3640" t="n"/>
      <c r="X26" s="3640" t="n"/>
      <c r="Y26" s="3640" t="n"/>
      <c r="Z26" s="3640" t="n"/>
      <c r="AA26" s="3640" t="n"/>
      <c r="AB26" s="3640" t="n"/>
      <c r="AC26" s="2986" t="n"/>
      <c r="AD26" s="3640" t="n"/>
      <c r="AE26" s="3640" t="n"/>
      <c r="AF26" s="3640" t="n"/>
      <c r="AG26" s="3640" t="n"/>
      <c r="AH26" s="3640" t="n"/>
      <c r="AI26" s="3640" t="n"/>
      <c r="AJ26" s="3640" t="n"/>
      <c r="AK26" s="3639" t="n"/>
      <c r="AL26" s="3640" t="n"/>
      <c r="AM26" s="3640" t="n"/>
      <c r="AN26" s="3640" t="n"/>
      <c r="AO26" s="3642" t="n"/>
      <c r="AP26" s="3640" t="n"/>
      <c r="AQ26" s="3640" t="n"/>
      <c r="AR26" s="3640" t="n"/>
      <c r="AS26" s="3643" t="n"/>
      <c r="AT26" s="3640" t="n"/>
      <c r="AU26" s="3640" t="n"/>
      <c r="AV26" s="3640" t="n"/>
      <c r="AW26" s="3642" t="n"/>
      <c r="AX26" s="3640" t="n"/>
      <c r="AY26" s="3640" t="n"/>
      <c r="AZ26" s="3640" t="n"/>
      <c r="BA26" s="3639" t="n"/>
      <c r="BB26" s="3640" t="n"/>
      <c r="BC26" s="3640" t="n"/>
      <c r="BD26" s="3640" t="n"/>
      <c r="BE26" s="3642" t="n"/>
      <c r="BF26" s="3640" t="n"/>
      <c r="BG26" s="3640" t="n"/>
      <c r="BH26" s="3640" t="n"/>
      <c r="BI26" s="3639" t="n"/>
      <c r="BJ26" s="3640" t="n"/>
      <c r="BK26" s="3640" t="n"/>
      <c r="BL26" s="3640" t="n"/>
      <c r="BM26" s="3640" t="n"/>
      <c r="BN26" s="3640" t="n"/>
      <c r="BO26" s="3640" t="n"/>
      <c r="BP26" s="3640" t="n"/>
      <c r="BQ26" s="3640" t="n"/>
      <c r="BR26" s="2986" t="n"/>
      <c r="BS26" s="3640" t="n"/>
      <c r="BT26" s="3640" t="n"/>
      <c r="BU26" s="3640" t="n"/>
      <c r="BV26" s="3640" t="n"/>
      <c r="BW26" s="3640" t="n"/>
      <c r="BX26" s="3640" t="n"/>
      <c r="BY26" s="3640" t="n"/>
      <c r="BZ26" s="2986" t="n"/>
      <c r="CA26" s="3640" t="n"/>
      <c r="CB26" s="3640" t="n"/>
      <c r="CC26" s="3640" t="n"/>
      <c r="CD26" s="3640" t="n"/>
      <c r="CE26" s="3640" t="n"/>
      <c r="CF26" s="3640" t="n"/>
      <c r="CG26" s="3640" t="n"/>
      <c r="CH26" s="2986" t="n"/>
      <c r="CI26" s="3640" t="n"/>
      <c r="CJ26" s="3640" t="n"/>
      <c r="CK26" s="3640" t="n"/>
      <c r="CL26" s="3640" t="n"/>
      <c r="CM26" s="3640" t="n"/>
      <c r="CN26" s="3640" t="n"/>
      <c r="CO26" s="3640" t="n"/>
      <c r="CP26" s="3644" t="n"/>
      <c r="CQ26" s="3640" t="n"/>
      <c r="CR26" s="3640" t="n"/>
      <c r="CS26" s="3640" t="n"/>
      <c r="CT26" s="3640" t="n"/>
      <c r="CU26" s="3640" t="n"/>
      <c r="CV26" s="3640" t="n"/>
      <c r="CW26" s="3640">
        <f>IFERROR(CQ26/CR26-1,"-")</f>
        <v/>
      </c>
      <c r="CY26" s="3640" t="n"/>
      <c r="CZ26" s="3640" t="n"/>
      <c r="DA26" s="3640" t="n"/>
      <c r="DB26" s="3640" t="n"/>
      <c r="DC26" s="3640" t="n"/>
      <c r="DD26" s="3645" t="n"/>
      <c r="DE26" s="3640" t="n"/>
      <c r="DF26" s="3640" t="n"/>
      <c r="DG26" s="3640" t="n"/>
    </row>
    <row r="27">
      <c r="A27" s="3614" t="inlineStr">
        <is>
          <t>Chiffre d'affaires</t>
        </is>
      </c>
      <c r="B27" s="3615" t="n"/>
      <c r="C27" s="480" t="n"/>
      <c r="D27" s="491" t="n">
        <v>700479708.5727969</v>
      </c>
      <c r="E27" s="491" t="n">
        <v>434950813.9999999</v>
      </c>
      <c r="F27" s="491" t="n">
        <v>500409127.184613</v>
      </c>
      <c r="G27" s="493" t="n">
        <v>200070581.388184</v>
      </c>
      <c r="H27" s="3616" t="n">
        <v>0.6104802796685813</v>
      </c>
      <c r="I27" s="480" t="n"/>
      <c r="J27" s="491" t="n">
        <v>680434436.168051</v>
      </c>
      <c r="K27" s="664" t="n">
        <v>441627353.9033898</v>
      </c>
      <c r="L27" s="664" t="n">
        <v>585808447.359583</v>
      </c>
      <c r="M27" s="493" t="n">
        <v>94625988.80846798</v>
      </c>
      <c r="N27" s="3616" t="n">
        <v>0.540743412186607</v>
      </c>
      <c r="O27" s="3634" t="n"/>
      <c r="P27" s="491" t="n">
        <v>744398971.458305</v>
      </c>
      <c r="Q27" s="492" t="n">
        <v>472220750.096621</v>
      </c>
      <c r="R27" s="1010" t="n">
        <v>622420650.814392</v>
      </c>
      <c r="S27" s="493" t="n">
        <v>121978320.643913</v>
      </c>
      <c r="T27" s="3616" t="n">
        <v>0.576379206771396</v>
      </c>
      <c r="U27" s="796" t="n"/>
      <c r="V27" s="2212" t="n">
        <v>730895568.965</v>
      </c>
      <c r="W27" s="664" t="n">
        <v>926000000.0000001</v>
      </c>
      <c r="X27" s="1010" t="n">
        <v>662805979.89914</v>
      </c>
      <c r="Y27" s="1010" t="n">
        <v>651640269.331782</v>
      </c>
      <c r="Z27" s="493" t="n">
        <v>68089589.06586003</v>
      </c>
      <c r="AA27" s="493" t="n">
        <v>79255299.63321805</v>
      </c>
      <c r="AB27" s="3616" t="n">
        <v>-0.2106959298434126</v>
      </c>
      <c r="AD27" s="2212" t="n">
        <v>745421584.59856</v>
      </c>
      <c r="AE27" s="664" t="n">
        <v>632131619.8139685</v>
      </c>
      <c r="AF27" s="1010" t="n">
        <v>601841851.223709</v>
      </c>
      <c r="AG27" s="1010" t="n">
        <v>680161297.827752</v>
      </c>
      <c r="AH27" s="493" t="n">
        <v>143579733.374851</v>
      </c>
      <c r="AI27" s="493" t="n">
        <v>65260286.77080798</v>
      </c>
      <c r="AJ27" s="3616" t="n">
        <v>0.1792189493984366</v>
      </c>
      <c r="AK27" s="3646" t="n"/>
      <c r="AL27" s="2212" t="n">
        <v>712060633.685761</v>
      </c>
      <c r="AM27" s="1013" t="n">
        <v>614687706.1860213</v>
      </c>
      <c r="AN27" s="1013" t="n">
        <v>685995576.7687222</v>
      </c>
      <c r="AO27" s="1013" t="n">
        <v>678393837.3143028</v>
      </c>
      <c r="AP27" s="493" t="n">
        <v>26065056.9170388</v>
      </c>
      <c r="AQ27" s="493" t="n">
        <v>33666796.37145817</v>
      </c>
      <c r="AR27" s="3616" t="n">
        <v>0.1584104033964069</v>
      </c>
      <c r="AS27" s="3634" t="n"/>
      <c r="AT27" s="2212" t="n"/>
      <c r="AU27" s="1013" t="n"/>
      <c r="AV27" s="1013" t="n"/>
      <c r="AW27" s="1013" t="n"/>
      <c r="AX27" s="493" t="n"/>
      <c r="AY27" s="493" t="n"/>
      <c r="AZ27" s="3616" t="n"/>
      <c r="BA27" s="3634" t="n"/>
      <c r="BB27" s="2212" t="n"/>
      <c r="BC27" s="1013" t="n"/>
      <c r="BD27" s="1013" t="n"/>
      <c r="BE27" s="1013" t="n"/>
      <c r="BF27" s="493" t="n"/>
      <c r="BG27" s="493" t="n"/>
      <c r="BH27" s="3616" t="n"/>
      <c r="BI27" s="3634" t="n"/>
      <c r="BJ27" s="2212" t="n"/>
      <c r="BK27" s="1013" t="n"/>
      <c r="BL27" s="1013" t="n"/>
      <c r="BM27" s="1013" t="n"/>
      <c r="BN27" s="1013" t="n"/>
      <c r="BO27" s="493" t="n"/>
      <c r="BP27" s="493" t="n"/>
      <c r="BQ27" s="3616" t="n"/>
      <c r="BR27" s="3631" t="n"/>
      <c r="BS27" s="2212" t="n"/>
      <c r="BT27" s="1013" t="n"/>
      <c r="BU27" s="1013" t="n"/>
      <c r="BV27" s="1013" t="n"/>
      <c r="BW27" s="493" t="n"/>
      <c r="BX27" s="493" t="n"/>
      <c r="BY27" s="3616" t="n"/>
      <c r="BZ27" s="3647" t="n"/>
      <c r="CA27" s="2212" t="n"/>
      <c r="CB27" s="1013" t="n"/>
      <c r="CC27" s="1013" t="n"/>
      <c r="CD27" s="1013" t="n"/>
      <c r="CE27" s="493" t="n"/>
      <c r="CF27" s="493" t="n"/>
      <c r="CG27" s="3616" t="n"/>
      <c r="CI27" s="2212" t="n"/>
      <c r="CJ27" s="1013" t="n"/>
      <c r="CK27" s="1013" t="n"/>
      <c r="CL27" s="1013" t="n"/>
      <c r="CM27" s="493" t="n"/>
      <c r="CN27" s="493" t="n"/>
      <c r="CO27" s="3616" t="n"/>
      <c r="CP27" s="3618" t="n"/>
      <c r="CQ27" s="495" t="n">
        <v>4313690903.448474</v>
      </c>
      <c r="CR27" s="495" t="n">
        <v>2906930537.81398</v>
      </c>
      <c r="CS27" s="495" t="n">
        <v>3659281633.250159</v>
      </c>
      <c r="CT27" s="495" t="n"/>
      <c r="CU27" s="497" t="n">
        <v>654409270.1983147</v>
      </c>
      <c r="CV27" s="497" t="n"/>
      <c r="CW27" s="3619">
        <f>IFERROR(CQ27/CR27-1,"-")</f>
        <v/>
      </c>
      <c r="CY27" s="495" t="n">
        <v>8363789425.649105</v>
      </c>
      <c r="CZ27" s="495" t="n">
        <v>8634098198.192165</v>
      </c>
      <c r="DA27" s="495" t="n"/>
      <c r="DB27" s="495" t="n"/>
      <c r="DC27" s="495" t="n">
        <v>7575016054.197634</v>
      </c>
      <c r="DD27" s="3620">
        <f>CY27/$DC27-1</f>
        <v/>
      </c>
      <c r="DE27" s="497">
        <f>CZ27/$DC27-1</f>
        <v/>
      </c>
      <c r="DF27" s="497">
        <f>DA27/$DC27-1</f>
        <v/>
      </c>
      <c r="DG27" s="497">
        <f>DB27/$DC27-1</f>
        <v/>
      </c>
    </row>
    <row r="28">
      <c r="A28" s="514" t="n"/>
      <c r="B28" s="515" t="inlineStr">
        <is>
          <t>Dépôt d’argent</t>
        </is>
      </c>
      <c r="C28" s="480" t="n"/>
      <c r="D28" s="516" t="n">
        <v>0</v>
      </c>
      <c r="E28" s="517" t="n">
        <v>0</v>
      </c>
      <c r="F28" s="500" t="n">
        <v>0</v>
      </c>
      <c r="G28" s="518" t="n">
        <v>0</v>
      </c>
      <c r="H28" s="3648" t="n"/>
      <c r="I28" s="480" t="n"/>
      <c r="J28" s="2215" t="n">
        <v>0</v>
      </c>
      <c r="K28" s="667" t="n">
        <v>0</v>
      </c>
      <c r="L28" s="500" t="n">
        <v>0</v>
      </c>
      <c r="M28" s="518" t="n">
        <v>0</v>
      </c>
      <c r="N28" s="3648" t="n"/>
      <c r="O28" s="480" t="n"/>
      <c r="P28" s="2215" t="n">
        <v>0</v>
      </c>
      <c r="Q28" s="517" t="n">
        <v>0</v>
      </c>
      <c r="R28" s="1015" t="n">
        <v>0</v>
      </c>
      <c r="S28" s="518" t="n">
        <v>0</v>
      </c>
      <c r="T28" s="3648" t="n"/>
      <c r="U28" s="3649" t="n"/>
      <c r="V28" s="2215" t="n">
        <v>0</v>
      </c>
      <c r="W28" s="667" t="n">
        <v>0</v>
      </c>
      <c r="X28" s="667" t="n">
        <v>0</v>
      </c>
      <c r="Y28" s="667" t="n">
        <v>0</v>
      </c>
      <c r="Z28" s="518" t="n">
        <v>0</v>
      </c>
      <c r="AA28" s="518" t="n">
        <v>0</v>
      </c>
      <c r="AB28" s="3648" t="n"/>
      <c r="AD28" s="2215" t="n">
        <v>0</v>
      </c>
      <c r="AE28" s="667" t="n">
        <v>0</v>
      </c>
      <c r="AF28" s="667" t="n">
        <v>0</v>
      </c>
      <c r="AG28" s="667" t="n">
        <v>0</v>
      </c>
      <c r="AH28" s="518" t="n">
        <v>0</v>
      </c>
      <c r="AI28" s="518" t="n">
        <v>0</v>
      </c>
      <c r="AJ28" s="3648" t="n"/>
      <c r="AK28" s="733" t="n"/>
      <c r="AL28" s="2215" t="n">
        <v>0</v>
      </c>
      <c r="AM28" s="517" t="n">
        <v>0</v>
      </c>
      <c r="AN28" s="500" t="n">
        <v>0</v>
      </c>
      <c r="AO28" s="1015" t="n">
        <v>0</v>
      </c>
      <c r="AP28" s="518" t="n">
        <v>0</v>
      </c>
      <c r="AQ28" s="518" t="n">
        <v>0</v>
      </c>
      <c r="AR28" s="3648" t="n"/>
      <c r="AS28" s="798" t="n"/>
      <c r="AT28" s="2215" t="n"/>
      <c r="AU28" s="517" t="n"/>
      <c r="AV28" s="500" t="n"/>
      <c r="AW28" s="1015" t="n"/>
      <c r="AX28" s="518" t="n"/>
      <c r="AY28" s="518" t="n"/>
      <c r="AZ28" s="3648" t="n"/>
      <c r="BB28" s="2215" t="n"/>
      <c r="BC28" s="517" t="n"/>
      <c r="BD28" s="500" t="n"/>
      <c r="BE28" s="1015" t="n"/>
      <c r="BF28" s="518" t="n"/>
      <c r="BG28" s="518" t="n"/>
      <c r="BH28" s="3648" t="n"/>
      <c r="BJ28" s="2215" t="n"/>
      <c r="BK28" s="517" t="n"/>
      <c r="BL28" s="500" t="n"/>
      <c r="BM28" s="500" t="n"/>
      <c r="BN28" s="500" t="n"/>
      <c r="BO28" s="518" t="n"/>
      <c r="BP28" s="518" t="n"/>
      <c r="BQ28" s="3648" t="n"/>
      <c r="BR28" s="735" t="n"/>
      <c r="BS28" s="2215" t="n"/>
      <c r="BT28" s="517" t="n"/>
      <c r="BU28" s="500" t="n"/>
      <c r="BV28" s="500" t="n"/>
      <c r="BW28" s="518" t="n"/>
      <c r="BX28" s="518" t="n"/>
      <c r="BY28" s="3648" t="n"/>
      <c r="BZ28" s="3650" t="n"/>
      <c r="CA28" s="2215" t="n"/>
      <c r="CB28" s="517" t="n"/>
      <c r="CC28" s="500" t="n"/>
      <c r="CD28" s="500" t="n"/>
      <c r="CE28" s="518" t="n"/>
      <c r="CF28" s="518" t="n"/>
      <c r="CG28" s="3648" t="n"/>
      <c r="CI28" s="2215" t="n"/>
      <c r="CJ28" s="517" t="n"/>
      <c r="CK28" s="500" t="n"/>
      <c r="CL28" s="500" t="n"/>
      <c r="CM28" s="518" t="n"/>
      <c r="CN28" s="518" t="n"/>
      <c r="CO28" s="3648" t="n"/>
      <c r="CP28" s="3618" t="n"/>
      <c r="CQ28" s="507" t="n">
        <v>0</v>
      </c>
      <c r="CR28" s="507" t="n">
        <v>0</v>
      </c>
      <c r="CS28" s="507" t="n">
        <v>0</v>
      </c>
      <c r="CT28" s="507" t="n"/>
      <c r="CU28" s="519" t="n">
        <v>0</v>
      </c>
      <c r="CV28" s="519" t="n"/>
      <c r="CW28" s="3651">
        <f>IFERROR(CQ28/CR28-1,"-")</f>
        <v/>
      </c>
      <c r="CY28" s="507" t="n"/>
      <c r="CZ28" s="507" t="n"/>
      <c r="DA28" s="507" t="n"/>
      <c r="DB28" s="507" t="n"/>
      <c r="DC28" s="507" t="n">
        <v>0</v>
      </c>
      <c r="DD28" s="3652">
        <f>CY28/$DC28-1</f>
        <v/>
      </c>
      <c r="DE28" s="519">
        <f>CZ28/$DC28-1</f>
        <v/>
      </c>
      <c r="DF28" s="519">
        <f>DA28/$DC28-1</f>
        <v/>
      </c>
      <c r="DG28" s="519">
        <f>DB28/$DC28-1</f>
        <v/>
      </c>
    </row>
    <row r="29">
      <c r="A29" s="520" t="n"/>
      <c r="B29" s="504" t="inlineStr">
        <is>
          <t>Retrait d’argent</t>
        </is>
      </c>
      <c r="C29" s="480" t="n"/>
      <c r="D29" s="505" t="n">
        <v>456734107.627119</v>
      </c>
      <c r="E29" s="500" t="n">
        <v>324209446.5080508</v>
      </c>
      <c r="F29" s="500" t="n">
        <v>364840633.903005</v>
      </c>
      <c r="G29" s="506" t="n">
        <v>91893473.724114</v>
      </c>
      <c r="H29" s="3630" t="n">
        <v>0.4087624914895172</v>
      </c>
      <c r="I29" s="480" t="n"/>
      <c r="J29" s="2213" t="n">
        <v>442727311.016949</v>
      </c>
      <c r="K29" s="668" t="n">
        <v>321710660.8940678</v>
      </c>
      <c r="L29" s="668" t="n">
        <v>373902680.938544</v>
      </c>
      <c r="M29" s="506" t="n">
        <v>68824630.07840502</v>
      </c>
      <c r="N29" s="3630" t="n">
        <v>0.3761661170523949</v>
      </c>
      <c r="O29" s="3634" t="n"/>
      <c r="P29" s="2213" t="n">
        <v>489104165.54305</v>
      </c>
      <c r="Q29" s="500" t="n">
        <v>349254927.4103841</v>
      </c>
      <c r="R29" s="1011" t="n">
        <v>396695021.177279</v>
      </c>
      <c r="S29" s="506" t="n">
        <v>92409144.365771</v>
      </c>
      <c r="T29" s="3630" t="n">
        <v>0.4004216609615339</v>
      </c>
      <c r="U29" s="795" t="n"/>
      <c r="V29" s="2213" t="n">
        <v>469335892.271187</v>
      </c>
      <c r="W29" s="668" t="n">
        <v>356308608.2737433</v>
      </c>
      <c r="X29" s="668" t="n">
        <v>422812338.362572</v>
      </c>
      <c r="Y29" s="668" t="n">
        <v>490980076.969419</v>
      </c>
      <c r="Z29" s="506" t="n">
        <v>46523553.90861499</v>
      </c>
      <c r="AA29" s="506" t="n">
        <v>-21644184.698232</v>
      </c>
      <c r="AB29" s="3630" t="n">
        <v>0.3172173822716278</v>
      </c>
      <c r="AC29" s="3653" t="n"/>
      <c r="AD29" s="2213" t="n">
        <v>490219152.197479</v>
      </c>
      <c r="AE29" s="668" t="n">
        <v>383842089.8449007</v>
      </c>
      <c r="AF29" s="668" t="n">
        <v>438698093.302847</v>
      </c>
      <c r="AG29" s="668" t="n">
        <v>511708472.855665</v>
      </c>
      <c r="AH29" s="506" t="n">
        <v>51521058.89463198</v>
      </c>
      <c r="AI29" s="506" t="n">
        <v>-21489320.65818602</v>
      </c>
      <c r="AJ29" s="3630" t="n">
        <v>0.27713756559517</v>
      </c>
      <c r="AK29" s="733" t="n"/>
      <c r="AL29" s="2213" t="n">
        <v>470539058.086441</v>
      </c>
      <c r="AM29" s="500" t="n">
        <v>377121709</v>
      </c>
      <c r="AN29" s="500" t="n">
        <v>437554422.6261224</v>
      </c>
      <c r="AO29" s="1015" t="n">
        <v>510381262.0083812</v>
      </c>
      <c r="AP29" s="506" t="n">
        <v>32984635.46031862</v>
      </c>
      <c r="AQ29" s="506" t="n">
        <v>-39842203.92194027</v>
      </c>
      <c r="AR29" s="3630" t="n">
        <v>0.2477114068403869</v>
      </c>
      <c r="AS29" s="798" t="n"/>
      <c r="AT29" s="2213" t="n"/>
      <c r="AU29" s="500" t="n"/>
      <c r="AV29" s="500" t="n"/>
      <c r="AW29" s="1015" t="n"/>
      <c r="AX29" s="506" t="n"/>
      <c r="AY29" s="506" t="n"/>
      <c r="AZ29" s="3630" t="n"/>
      <c r="BB29" s="2213" t="n"/>
      <c r="BC29" s="500" t="n"/>
      <c r="BD29" s="500" t="n"/>
      <c r="BE29" s="1015" t="n"/>
      <c r="BF29" s="506" t="n"/>
      <c r="BG29" s="506" t="n"/>
      <c r="BH29" s="3630" t="n"/>
      <c r="BI29" s="735" t="n"/>
      <c r="BJ29" s="2213" t="n"/>
      <c r="BK29" s="500" t="n"/>
      <c r="BL29" s="500" t="n"/>
      <c r="BM29" s="500" t="n"/>
      <c r="BN29" s="500" t="n"/>
      <c r="BO29" s="506" t="n"/>
      <c r="BP29" s="506" t="n"/>
      <c r="BQ29" s="3630" t="n"/>
      <c r="BR29" s="735" t="n"/>
      <c r="BS29" s="2213" t="n"/>
      <c r="BT29" s="500" t="n"/>
      <c r="BU29" s="500" t="n"/>
      <c r="BV29" s="500" t="n"/>
      <c r="BW29" s="506" t="n"/>
      <c r="BX29" s="506" t="n"/>
      <c r="BY29" s="3630" t="n"/>
      <c r="CA29" s="2213" t="n"/>
      <c r="CB29" s="500" t="n"/>
      <c r="CC29" s="500" t="n"/>
      <c r="CD29" s="500" t="n"/>
      <c r="CE29" s="506" t="n"/>
      <c r="CF29" s="506" t="n"/>
      <c r="CG29" s="3630" t="n"/>
      <c r="CI29" s="2213" t="n"/>
      <c r="CJ29" s="1015" t="n"/>
      <c r="CK29" s="500" t="n"/>
      <c r="CL29" s="500" t="n"/>
      <c r="CM29" s="506" t="n"/>
      <c r="CN29" s="506" t="n"/>
      <c r="CO29" s="3630" t="n"/>
      <c r="CP29" s="3618" t="n"/>
      <c r="CQ29" s="507" t="n">
        <v>2818659686.742225</v>
      </c>
      <c r="CR29" s="507" t="n">
        <v>1735325732.931147</v>
      </c>
      <c r="CS29" s="507" t="n">
        <v>2434503190.310369</v>
      </c>
      <c r="CT29" s="507" t="n"/>
      <c r="CU29" s="508" t="n">
        <v>384156496.4318557</v>
      </c>
      <c r="CV29" s="508" t="n"/>
      <c r="CW29" s="3632">
        <f>IFERROR(CQ29/CR29-1,"-")</f>
        <v/>
      </c>
      <c r="CY29" s="507" t="n">
        <v>5333400303.9074</v>
      </c>
      <c r="CZ29" s="507" t="n">
        <v>6747503591.066787</v>
      </c>
      <c r="DA29" s="507" t="n"/>
      <c r="DB29" s="507" t="n"/>
      <c r="DC29" s="507" t="n">
        <v>4653879541.116555</v>
      </c>
      <c r="DD29" s="3633">
        <f>CY29/$DC29-1</f>
        <v/>
      </c>
      <c r="DE29" s="508">
        <f>CZ29/$DC29-1</f>
        <v/>
      </c>
      <c r="DF29" s="508">
        <f>DA29/$DC29-1</f>
        <v/>
      </c>
      <c r="DG29" s="508">
        <f>DB29/$DC29-1</f>
        <v/>
      </c>
    </row>
    <row r="30">
      <c r="A30" s="520" t="n"/>
      <c r="B30" s="504" t="inlineStr">
        <is>
          <t>Transfert d’argent national</t>
        </is>
      </c>
      <c r="C30" s="480" t="n"/>
      <c r="D30" s="505" t="n">
        <v>32007847.4576271</v>
      </c>
      <c r="E30" s="500" t="n">
        <v>21471186.44067797</v>
      </c>
      <c r="F30" s="500" t="n">
        <v>8147967.20481308</v>
      </c>
      <c r="G30" s="506" t="n">
        <v>23859880.25281402</v>
      </c>
      <c r="H30" s="3630" t="n">
        <v>0.4907349226397211</v>
      </c>
      <c r="I30" s="480" t="n"/>
      <c r="J30" s="2213" t="n">
        <v>29318305.0847458</v>
      </c>
      <c r="K30" s="668" t="n">
        <v>21431322.03389831</v>
      </c>
      <c r="L30" s="668" t="n">
        <v>8348454.73716103</v>
      </c>
      <c r="M30" s="506" t="n">
        <v>20969850.34758477</v>
      </c>
      <c r="N30" s="3630" t="n">
        <v>0.368011970440858</v>
      </c>
      <c r="O30" s="480" t="n"/>
      <c r="P30" s="2213" t="n">
        <v>31282509</v>
      </c>
      <c r="Q30" s="500" t="n">
        <v>20808320.58402463</v>
      </c>
      <c r="R30" s="1011" t="n">
        <v>8872998.601409931</v>
      </c>
      <c r="S30" s="506" t="n">
        <v>22409510.39859007</v>
      </c>
      <c r="T30" s="3630" t="n">
        <v>0.5033653904783082</v>
      </c>
      <c r="U30" s="795" t="n"/>
      <c r="V30" s="2213" t="n">
        <v>32631728.2881356</v>
      </c>
      <c r="W30" s="668" t="n">
        <v>28491627.40591783</v>
      </c>
      <c r="X30" s="668" t="n">
        <v>9453043.118516309</v>
      </c>
      <c r="Y30" s="668" t="n">
        <v>10451326.9325026</v>
      </c>
      <c r="Z30" s="506" t="n">
        <v>23178685.16961929</v>
      </c>
      <c r="AA30" s="506" t="n">
        <v>22180401.355633</v>
      </c>
      <c r="AB30" s="3630" t="n">
        <v>0.1453093859200842</v>
      </c>
      <c r="AD30" s="2213" t="n">
        <v>31570906.779661</v>
      </c>
      <c r="AE30" s="668" t="n">
        <v>16663031.01694915</v>
      </c>
      <c r="AF30" s="668" t="n">
        <v>9811493.23036241</v>
      </c>
      <c r="AG30" s="668" t="n">
        <v>10958256.1840586</v>
      </c>
      <c r="AH30" s="506" t="n">
        <v>21759413.54929859</v>
      </c>
      <c r="AI30" s="506" t="n">
        <v>20612650.5956024</v>
      </c>
      <c r="AJ30" s="3630" t="n">
        <v>0.8946677076666296</v>
      </c>
      <c r="AK30" s="733" t="n"/>
      <c r="AL30" s="2213" t="n">
        <v>28664474.6122881</v>
      </c>
      <c r="AM30" s="500" t="n">
        <v>26246053</v>
      </c>
      <c r="AN30" s="500" t="n">
        <v>9785733.038188154</v>
      </c>
      <c r="AO30" s="1015" t="n">
        <v>10929616.89808892</v>
      </c>
      <c r="AP30" s="506" t="n">
        <v>18878741.57409994</v>
      </c>
      <c r="AQ30" s="506" t="n">
        <v>17734857.71419919</v>
      </c>
      <c r="AR30" s="3630" t="n">
        <v>0.09214420211252716</v>
      </c>
      <c r="AS30" s="798" t="n"/>
      <c r="AT30" s="2213" t="n"/>
      <c r="AU30" s="500" t="n"/>
      <c r="AV30" s="500" t="n"/>
      <c r="AW30" s="1015" t="n"/>
      <c r="AX30" s="506" t="n"/>
      <c r="AY30" s="506" t="n"/>
      <c r="AZ30" s="3630" t="n"/>
      <c r="BA30" s="480" t="n"/>
      <c r="BB30" s="2213" t="n"/>
      <c r="BC30" s="500" t="n"/>
      <c r="BD30" s="500" t="n"/>
      <c r="BE30" s="1015" t="n"/>
      <c r="BF30" s="506" t="n"/>
      <c r="BG30" s="506" t="n"/>
      <c r="BH30" s="3630" t="n"/>
      <c r="BI30" s="735" t="n"/>
      <c r="BJ30" s="2213" t="n"/>
      <c r="BK30" s="500" t="n"/>
      <c r="BL30" s="500" t="n"/>
      <c r="BM30" s="500" t="n"/>
      <c r="BN30" s="500" t="n"/>
      <c r="BO30" s="506" t="n"/>
      <c r="BP30" s="506" t="n"/>
      <c r="BQ30" s="3630" t="n"/>
      <c r="BR30" s="735" t="n"/>
      <c r="BS30" s="2213" t="n"/>
      <c r="BT30" s="500" t="n"/>
      <c r="BU30" s="500" t="n"/>
      <c r="BV30" s="500" t="n"/>
      <c r="BW30" s="506" t="n"/>
      <c r="BX30" s="506" t="n"/>
      <c r="BY30" s="3630" t="n"/>
      <c r="CA30" s="2213" t="n"/>
      <c r="CB30" s="500" t="n"/>
      <c r="CC30" s="500" t="n"/>
      <c r="CD30" s="500" t="n"/>
      <c r="CE30" s="506" t="n"/>
      <c r="CF30" s="506" t="n"/>
      <c r="CG30" s="3630" t="n"/>
      <c r="CI30" s="2213" t="n"/>
      <c r="CJ30" s="1015" t="n"/>
      <c r="CK30" s="500" t="n"/>
      <c r="CL30" s="500" t="n"/>
      <c r="CM30" s="506" t="n"/>
      <c r="CN30" s="506" t="n"/>
      <c r="CO30" s="3630" t="n"/>
      <c r="CP30" s="3618" t="n"/>
      <c r="CQ30" s="507" t="n">
        <v>185475771.2224576</v>
      </c>
      <c r="CR30" s="507" t="n">
        <v>108865487.4814679</v>
      </c>
      <c r="CS30" s="507" t="n">
        <v>54419689.93045091</v>
      </c>
      <c r="CT30" s="507" t="n"/>
      <c r="CU30" s="508" t="n">
        <v>131056081.2920067</v>
      </c>
      <c r="CV30" s="508" t="n"/>
      <c r="CW30" s="3632">
        <f>IFERROR(CQ30/CR30-1,"-")</f>
        <v/>
      </c>
      <c r="CY30" s="507" t="n">
        <v>119318698.6694666</v>
      </c>
      <c r="CZ30" s="507" t="n">
        <v>104855730.0219525</v>
      </c>
      <c r="DA30" s="507" t="n"/>
      <c r="DB30" s="507" t="n"/>
      <c r="DC30" s="507" t="n">
        <v>317108819.2118946</v>
      </c>
      <c r="DD30" s="3633">
        <f>CY30/$DC30-1</f>
        <v/>
      </c>
      <c r="DE30" s="508">
        <f>CZ30/$DC30-1</f>
        <v/>
      </c>
      <c r="DF30" s="508">
        <f>DA30/$DC30-1</f>
        <v/>
      </c>
      <c r="DG30" s="508">
        <f>DB30/$DC30-1</f>
        <v/>
      </c>
    </row>
    <row r="31">
      <c r="A31" s="520" t="n"/>
      <c r="B31" s="504" t="inlineStr">
        <is>
          <t>Transfert d’argent international</t>
        </is>
      </c>
      <c r="C31" s="480" t="n"/>
      <c r="D31" s="505" t="n">
        <v>49560032.4130508</v>
      </c>
      <c r="E31" s="500" t="n">
        <v>40620000</v>
      </c>
      <c r="F31" s="500" t="n">
        <v>51313723.23384</v>
      </c>
      <c r="G31" s="506" t="n">
        <v>-1753690.820789203</v>
      </c>
      <c r="H31" s="3630" t="n">
        <v>0.220089424250389</v>
      </c>
      <c r="I31" s="480" t="n"/>
      <c r="J31" s="2213" t="n">
        <v>51379477.4972881</v>
      </c>
      <c r="K31" s="668" t="n">
        <v>44321175.42372882</v>
      </c>
      <c r="L31" s="668" t="n">
        <v>52558903.1392664</v>
      </c>
      <c r="M31" s="506" t="n">
        <v>-1179425.641978301</v>
      </c>
      <c r="N31" s="3630" t="n">
        <v>0.1592534946575535</v>
      </c>
      <c r="O31" s="480" t="n"/>
      <c r="P31" s="2213" t="n">
        <v>54969513</v>
      </c>
      <c r="Q31" s="500" t="n">
        <v>41905838.82043273</v>
      </c>
      <c r="R31" s="1011" t="n">
        <v>55905155.7563953</v>
      </c>
      <c r="S31" s="506" t="n">
        <v>-935642.7563953027</v>
      </c>
      <c r="T31" s="3630" t="n">
        <v>0.311738758781213</v>
      </c>
      <c r="U31" s="795" t="n"/>
      <c r="V31" s="2213" t="n">
        <v>49071743.3645764</v>
      </c>
      <c r="W31" s="668" t="n">
        <v>46082203.38983051</v>
      </c>
      <c r="X31" s="668" t="n">
        <v>59517386.2864329</v>
      </c>
      <c r="Y31" s="668" t="n">
        <v>63759436.5248514</v>
      </c>
      <c r="Z31" s="506" t="n">
        <v>-10445642.9218565</v>
      </c>
      <c r="AA31" s="506" t="n">
        <v>-14687693.160275</v>
      </c>
      <c r="AB31" s="3630" t="n">
        <v>0.06487406753223124</v>
      </c>
      <c r="AD31" s="2213" t="n">
        <v>53644332.6307423</v>
      </c>
      <c r="AE31" s="668" t="n">
        <v>50680986.01694915</v>
      </c>
      <c r="AF31" s="668" t="n">
        <v>61774127.1086809</v>
      </c>
      <c r="AG31" s="668" t="n">
        <v>66852012.5820275</v>
      </c>
      <c r="AH31" s="506" t="n">
        <v>-8129794.4779386</v>
      </c>
      <c r="AI31" s="506" t="n">
        <v>-13207679.95128521</v>
      </c>
      <c r="AJ31" s="3630" t="n">
        <v>0.05847057933723154</v>
      </c>
      <c r="AK31" s="733" t="n"/>
      <c r="AL31" s="2213" t="n">
        <v>53090911.9046271</v>
      </c>
      <c r="AM31" s="500" t="n">
        <v>50524561</v>
      </c>
      <c r="AN31" s="500" t="n">
        <v>61612141.39282617</v>
      </c>
      <c r="AO31" s="1015" t="n">
        <v>66677295.55827575</v>
      </c>
      <c r="AP31" s="506" t="n">
        <v>-8521229.48819907</v>
      </c>
      <c r="AQ31" s="506" t="n">
        <v>-13586383.65364865</v>
      </c>
      <c r="AR31" s="3630" t="n">
        <v>0.05079412574464715</v>
      </c>
      <c r="AS31" s="798" t="n"/>
      <c r="AT31" s="2213" t="n"/>
      <c r="AU31" s="500" t="n"/>
      <c r="AV31" s="500" t="n"/>
      <c r="AW31" s="1015" t="n"/>
      <c r="AX31" s="506" t="n"/>
      <c r="AY31" s="506" t="n"/>
      <c r="AZ31" s="3630" t="n"/>
      <c r="BA31" s="480" t="n"/>
      <c r="BB31" s="2213" t="n"/>
      <c r="BC31" s="500" t="n"/>
      <c r="BD31" s="500" t="n"/>
      <c r="BE31" s="1015" t="n"/>
      <c r="BF31" s="506" t="n"/>
      <c r="BG31" s="506" t="n"/>
      <c r="BH31" s="3630" t="n"/>
      <c r="BI31" s="735" t="n"/>
      <c r="BJ31" s="2213" t="n"/>
      <c r="BK31" s="500" t="n"/>
      <c r="BL31" s="500" t="n"/>
      <c r="BM31" s="500" t="n"/>
      <c r="BN31" s="500" t="n"/>
      <c r="BO31" s="506" t="n"/>
      <c r="BP31" s="506" t="n"/>
      <c r="BQ31" s="3630" t="n"/>
      <c r="BR31" s="735" t="n"/>
      <c r="BS31" s="2213" t="n"/>
      <c r="BT31" s="500" t="n"/>
      <c r="BU31" s="500" t="n"/>
      <c r="BV31" s="500" t="n"/>
      <c r="BW31" s="506" t="n"/>
      <c r="BX31" s="506" t="n"/>
      <c r="BY31" s="3630" t="n"/>
      <c r="CA31" s="2324" t="n"/>
      <c r="CB31" s="500" t="n"/>
      <c r="CC31" s="500" t="n"/>
      <c r="CD31" s="500" t="n"/>
      <c r="CE31" s="506" t="n"/>
      <c r="CF31" s="506" t="n"/>
      <c r="CG31" s="3630" t="n"/>
      <c r="CI31" s="2324" t="n"/>
      <c r="CJ31" s="1015" t="n"/>
      <c r="CK31" s="500" t="n"/>
      <c r="CL31" s="500" t="n"/>
      <c r="CM31" s="506" t="n"/>
      <c r="CN31" s="506" t="n"/>
      <c r="CO31" s="3630" t="n"/>
      <c r="CP31" s="3618" t="n"/>
      <c r="CQ31" s="507" t="n">
        <v>311716010.8102847</v>
      </c>
      <c r="CR31" s="507" t="n">
        <v>223610203.6509412</v>
      </c>
      <c r="CS31" s="507" t="n">
        <v>342681436.9174416</v>
      </c>
      <c r="CT31" s="507" t="n"/>
      <c r="CU31" s="508" t="n">
        <v>-30965426.10715693</v>
      </c>
      <c r="CV31" s="508" t="n"/>
      <c r="CW31" s="3632">
        <f>IFERROR(CQ31/CR31-1,"-")</f>
        <v/>
      </c>
      <c r="CY31" s="507" t="n">
        <v>751341525.7127588</v>
      </c>
      <c r="CZ31" s="507" t="n">
        <v>639683583.317086</v>
      </c>
      <c r="DA31" s="507" t="n"/>
      <c r="DB31" s="507" t="n"/>
      <c r="DC31" s="507" t="n">
        <v>575421755.416639</v>
      </c>
      <c r="DD31" s="3633">
        <f>CY31/$DC31-1</f>
        <v/>
      </c>
      <c r="DE31" s="508">
        <f>CZ31/$DC31-1</f>
        <v/>
      </c>
      <c r="DF31" s="508">
        <f>DA31/$DC31-1</f>
        <v/>
      </c>
      <c r="DG31" s="508">
        <f>DB31/$DC31-1</f>
        <v/>
      </c>
    </row>
    <row r="32">
      <c r="A32" s="520" t="n"/>
      <c r="B32" s="504" t="inlineStr">
        <is>
          <t>Recharge Mobile (Activation de forfaits inclue)</t>
        </is>
      </c>
      <c r="C32" s="480" t="n"/>
      <c r="D32" s="505" t="n">
        <v>10545171.2033898</v>
      </c>
      <c r="E32" s="500" t="n">
        <v>11357573.38983051</v>
      </c>
      <c r="F32" s="500" t="n">
        <v>9460862.69062952</v>
      </c>
      <c r="G32" s="506" t="n">
        <v>1084308.51276028</v>
      </c>
      <c r="H32" s="3630" t="n">
        <v>-0.07152955640754488</v>
      </c>
      <c r="I32" s="480" t="n"/>
      <c r="J32" s="2213" t="n">
        <v>9644568.927966099</v>
      </c>
      <c r="K32" s="668" t="n">
        <v>10571874.36864407</v>
      </c>
      <c r="L32" s="668" t="n">
        <v>9681900.72594858</v>
      </c>
      <c r="M32" s="506" t="n">
        <v>-37331.79798248038</v>
      </c>
      <c r="N32" s="3630" t="n">
        <v>-0.08771438331014725</v>
      </c>
      <c r="O32" s="480" t="n"/>
      <c r="P32" s="2213" t="n">
        <v>10699491</v>
      </c>
      <c r="Q32" s="500" t="n">
        <v>12264317.30084746</v>
      </c>
      <c r="R32" s="1011" t="n">
        <v>10319827.1608666</v>
      </c>
      <c r="S32" s="506" t="n">
        <v>379663.8391334005</v>
      </c>
      <c r="T32" s="3630" t="n">
        <v>-0.1275917984231645</v>
      </c>
      <c r="U32" s="795" t="n"/>
      <c r="V32" s="2213" t="n">
        <v>10659125.4152542</v>
      </c>
      <c r="W32" s="668" t="n">
        <v>11005464.22881356</v>
      </c>
      <c r="X32" s="668" t="n">
        <v>10965875.5853838</v>
      </c>
      <c r="Y32" s="668" t="n">
        <v>10746558.0736762</v>
      </c>
      <c r="Z32" s="506" t="n">
        <v>-306750.1701296009</v>
      </c>
      <c r="AA32" s="506" t="n">
        <v>-87432.65842200071</v>
      </c>
      <c r="AB32" s="3630" t="n">
        <v>-0.03146971416731359</v>
      </c>
      <c r="AD32" s="2213" t="n">
        <v>10626911.0042373</v>
      </c>
      <c r="AE32" s="668" t="n">
        <v>10956839.16101695</v>
      </c>
      <c r="AF32" s="668" t="n">
        <v>11381623.3965154</v>
      </c>
      <c r="AG32" s="668" t="n">
        <v>11267807.1625503</v>
      </c>
      <c r="AH32" s="506" t="n">
        <v>-754712.3922780994</v>
      </c>
      <c r="AI32" s="506" t="n">
        <v>-640896.1583130006</v>
      </c>
      <c r="AJ32" s="3630" t="n">
        <v>-0.03011161813468022</v>
      </c>
      <c r="AK32" s="733" t="n"/>
      <c r="AL32" s="2213" t="n">
        <v>10403325.8262712</v>
      </c>
      <c r="AM32" s="500" t="n">
        <v>10726080</v>
      </c>
      <c r="AN32" s="500" t="n">
        <v>11351877.64483945</v>
      </c>
      <c r="AO32" s="1015" t="n">
        <v>11238358.86839106</v>
      </c>
      <c r="AP32" s="506" t="n">
        <v>-948551.8185682539</v>
      </c>
      <c r="AQ32" s="506" t="n">
        <v>-835033.0421198588</v>
      </c>
      <c r="AR32" s="3630" t="n">
        <v>-0.03009059914981049</v>
      </c>
      <c r="AS32" s="798" t="n"/>
      <c r="AT32" s="2213" t="n"/>
      <c r="AU32" s="500" t="n"/>
      <c r="AV32" s="500" t="n"/>
      <c r="AW32" s="1015" t="n"/>
      <c r="AX32" s="506" t="n"/>
      <c r="AY32" s="506" t="n"/>
      <c r="AZ32" s="3630" t="n"/>
      <c r="BA32" s="480" t="n"/>
      <c r="BB32" s="2213" t="n"/>
      <c r="BC32" s="500" t="n"/>
      <c r="BD32" s="500" t="n"/>
      <c r="BE32" s="1015" t="n"/>
      <c r="BF32" s="506" t="n"/>
      <c r="BG32" s="506" t="n"/>
      <c r="BH32" s="3630" t="n"/>
      <c r="BI32" s="735" t="n"/>
      <c r="BJ32" s="2213" t="n"/>
      <c r="BK32" s="500" t="n"/>
      <c r="BL32" s="500" t="n"/>
      <c r="BM32" s="500" t="n"/>
      <c r="BN32" s="500" t="n"/>
      <c r="BO32" s="506" t="n"/>
      <c r="BP32" s="506" t="n"/>
      <c r="BQ32" s="3630" t="n"/>
      <c r="BR32" s="735" t="n"/>
      <c r="BS32" s="2213" t="n"/>
      <c r="BT32" s="500" t="n"/>
      <c r="BU32" s="500" t="n"/>
      <c r="BV32" s="500" t="n"/>
      <c r="BW32" s="506" t="n"/>
      <c r="BX32" s="506" t="n"/>
      <c r="BY32" s="3630" t="n"/>
      <c r="CA32" s="2324" t="n"/>
      <c r="CB32" s="500" t="n"/>
      <c r="CC32" s="500" t="n"/>
      <c r="CD32" s="500" t="n"/>
      <c r="CE32" s="506" t="n"/>
      <c r="CF32" s="506" t="n"/>
      <c r="CG32" s="3630" t="n"/>
      <c r="CI32" s="2324" t="n"/>
      <c r="CJ32" s="1015" t="n"/>
      <c r="CK32" s="500" t="n"/>
      <c r="CL32" s="500" t="n"/>
      <c r="CM32" s="506" t="n"/>
      <c r="CN32" s="506" t="n"/>
      <c r="CO32" s="3630" t="n"/>
      <c r="CP32" s="3618" t="n"/>
      <c r="CQ32" s="507" t="n">
        <v>62578593.37711859</v>
      </c>
      <c r="CR32" s="507" t="n">
        <v>56156068.44915254</v>
      </c>
      <c r="CS32" s="507" t="n">
        <v>63161967.20418335</v>
      </c>
      <c r="CT32" s="507" t="n"/>
      <c r="CU32" s="508" t="n">
        <v>-583373.82706476</v>
      </c>
      <c r="CV32" s="508" t="n"/>
      <c r="CW32" s="3632">
        <f>IFERROR(CQ32/CR32-1,"-")</f>
        <v/>
      </c>
      <c r="CY32" s="507" t="n">
        <v>138480140.1600136</v>
      </c>
      <c r="CZ32" s="507" t="n">
        <v>138706946.4622453</v>
      </c>
      <c r="DA32" s="507" t="n"/>
      <c r="DB32" s="507" t="n"/>
      <c r="DC32" s="507" t="n">
        <v>131573423.8347458</v>
      </c>
      <c r="DD32" s="3633">
        <f>CY32/$DC32-1</f>
        <v/>
      </c>
      <c r="DE32" s="508">
        <f>CZ32/$DC32-1</f>
        <v/>
      </c>
      <c r="DF32" s="508">
        <f>DA32/$DC32-1</f>
        <v/>
      </c>
      <c r="DG32" s="508">
        <f>DB32/$DC32-1</f>
        <v/>
      </c>
    </row>
    <row r="33">
      <c r="A33" s="520" t="n"/>
      <c r="B33" s="504" t="inlineStr">
        <is>
          <t>Achat de biens et services</t>
        </is>
      </c>
      <c r="C33" s="480" t="n"/>
      <c r="D33" s="505" t="n">
        <v>21863643.3686441</v>
      </c>
      <c r="E33" s="500" t="n">
        <v>15314028.8559322</v>
      </c>
      <c r="F33" s="500" t="n">
        <v>39894029.2872981</v>
      </c>
      <c r="G33" s="506" t="n">
        <v>-18030385.918654</v>
      </c>
      <c r="H33" s="3630" t="n">
        <v>0.4276872255059627</v>
      </c>
      <c r="I33" s="480" t="n"/>
      <c r="J33" s="2213" t="n">
        <v>21040616.1016949</v>
      </c>
      <c r="K33" s="668" t="n">
        <v>17711297.68644068</v>
      </c>
      <c r="L33" s="668" t="n">
        <v>40826089.9400078</v>
      </c>
      <c r="M33" s="506" t="n">
        <v>-19785473.8383129</v>
      </c>
      <c r="N33" s="3630" t="n">
        <v>0.1879771021974899</v>
      </c>
      <c r="O33" s="480" t="n"/>
      <c r="P33" s="2213" t="n">
        <v>25027925</v>
      </c>
      <c r="Q33" s="500" t="n">
        <v>19732563.15677966</v>
      </c>
      <c r="R33" s="1011" t="n">
        <v>43516061.9552415</v>
      </c>
      <c r="S33" s="506" t="n">
        <v>-18488136.9552415</v>
      </c>
      <c r="T33" s="3630" t="n">
        <v>0.2683565130970313</v>
      </c>
      <c r="U33" s="795" t="n"/>
      <c r="V33" s="2213" t="n">
        <v>27110122.4872881</v>
      </c>
      <c r="W33" s="668" t="n">
        <v>25198363.32627119</v>
      </c>
      <c r="X33" s="668" t="n">
        <v>46240282.3156353</v>
      </c>
      <c r="Y33" s="668" t="n">
        <v>45315476.6693226</v>
      </c>
      <c r="Z33" s="506" t="n">
        <v>-19130159.8283472</v>
      </c>
      <c r="AA33" s="506" t="n">
        <v>-18205354.1820345</v>
      </c>
      <c r="AB33" s="3630" t="n">
        <v>0.07586838622267789</v>
      </c>
      <c r="AD33" s="2213" t="n">
        <v>26586744.9152542</v>
      </c>
      <c r="AE33" s="668" t="n">
        <v>23093223.72881356</v>
      </c>
      <c r="AF33" s="668" t="n">
        <v>47993384.1093903</v>
      </c>
      <c r="AG33" s="668" t="n">
        <v>47513450.2682964</v>
      </c>
      <c r="AH33" s="506" t="n">
        <v>-21406639.1941361</v>
      </c>
      <c r="AI33" s="506" t="n">
        <v>-20926705.3530422</v>
      </c>
      <c r="AJ33" s="3630" t="n">
        <v>0.151279060362705</v>
      </c>
      <c r="AK33" s="733" t="n"/>
      <c r="AL33" s="2213" t="n">
        <v>27298928.6216102</v>
      </c>
      <c r="AM33" s="500" t="n">
        <v>20425140</v>
      </c>
      <c r="AN33" s="500" t="n">
        <v>47867953.91054508</v>
      </c>
      <c r="AO33" s="1015" t="n">
        <v>47389274.37143963</v>
      </c>
      <c r="AP33" s="506" t="n">
        <v>-20569025.28893488</v>
      </c>
      <c r="AQ33" s="506" t="n">
        <v>-20090345.74982943</v>
      </c>
      <c r="AR33" s="3630" t="n">
        <v>0.3365356918782538</v>
      </c>
      <c r="AS33" s="798" t="n"/>
      <c r="AT33" s="2213" t="n"/>
      <c r="AU33" s="500" t="n"/>
      <c r="AV33" s="500" t="n"/>
      <c r="AW33" s="1015" t="n"/>
      <c r="AX33" s="506" t="n"/>
      <c r="AY33" s="506" t="n"/>
      <c r="AZ33" s="3630" t="n"/>
      <c r="BA33" s="480" t="n"/>
      <c r="BB33" s="2213" t="n"/>
      <c r="BC33" s="500" t="n"/>
      <c r="BD33" s="500" t="n"/>
      <c r="BE33" s="1015" t="n"/>
      <c r="BF33" s="506" t="n"/>
      <c r="BG33" s="506" t="n"/>
      <c r="BH33" s="3630" t="n"/>
      <c r="BI33" s="735" t="n"/>
      <c r="BJ33" s="2213" t="n"/>
      <c r="BK33" s="500" t="n"/>
      <c r="BL33" s="500" t="n"/>
      <c r="BM33" s="500" t="n"/>
      <c r="BN33" s="500" t="n"/>
      <c r="BO33" s="506" t="n"/>
      <c r="BP33" s="506" t="n"/>
      <c r="BQ33" s="3630" t="n"/>
      <c r="BR33" s="735" t="n"/>
      <c r="BS33" s="2213" t="n"/>
      <c r="BT33" s="500" t="n"/>
      <c r="BU33" s="500" t="n"/>
      <c r="BV33" s="500" t="n"/>
      <c r="BW33" s="506" t="n"/>
      <c r="BX33" s="506" t="n"/>
      <c r="BY33" s="3630" t="n"/>
      <c r="CA33" s="2324" t="n"/>
      <c r="CB33" s="500" t="n"/>
      <c r="CC33" s="500" t="n"/>
      <c r="CD33" s="500" t="n"/>
      <c r="CE33" s="506" t="n"/>
      <c r="CF33" s="506" t="n"/>
      <c r="CG33" s="3630" t="n"/>
      <c r="CI33" s="2324" t="n"/>
      <c r="CJ33" s="1015" t="n"/>
      <c r="CK33" s="500" t="n"/>
      <c r="CL33" s="500" t="n"/>
      <c r="CM33" s="506" t="n"/>
      <c r="CN33" s="506" t="n"/>
      <c r="CO33" s="3630" t="n"/>
      <c r="CP33" s="3618" t="n"/>
      <c r="CQ33" s="507" t="n">
        <v>148927980.4944915</v>
      </c>
      <c r="CR33" s="507" t="n">
        <v>101049476.7542373</v>
      </c>
      <c r="CS33" s="507" t="n">
        <v>266337801.5181181</v>
      </c>
      <c r="CT33" s="507" t="n"/>
      <c r="CU33" s="508" t="n">
        <v>-117409821.0236265</v>
      </c>
      <c r="CV33" s="508" t="n"/>
      <c r="CW33" s="3632">
        <f>IFERROR(CQ33/CR33-1,"-")</f>
        <v/>
      </c>
      <c r="CY33" s="507" t="n">
        <v>583935202.0957323</v>
      </c>
      <c r="CZ33" s="507" t="n">
        <v>454639627.8808967</v>
      </c>
      <c r="DA33" s="507" t="n"/>
      <c r="DB33" s="507" t="n"/>
      <c r="DC33" s="507" t="n">
        <v>267328409.8389831</v>
      </c>
      <c r="DD33" s="3633">
        <f>CY33/$DC33-1</f>
        <v/>
      </c>
      <c r="DE33" s="508">
        <f>CZ33/$DC33-1</f>
        <v/>
      </c>
      <c r="DF33" s="508">
        <f>DA33/$DC33-1</f>
        <v/>
      </c>
      <c r="DG33" s="508">
        <f>DB33/$DC33-1</f>
        <v/>
      </c>
    </row>
    <row r="34">
      <c r="A34" s="520" t="n"/>
      <c r="B34" s="504" t="inlineStr">
        <is>
          <t>Pari en ligne</t>
        </is>
      </c>
      <c r="C34" s="480" t="n"/>
      <c r="D34" s="505" t="n">
        <v>19138989.8122881</v>
      </c>
      <c r="E34" s="500" t="n">
        <v>3727930.076694915</v>
      </c>
      <c r="F34" s="500" t="n">
        <v>10026542.890187</v>
      </c>
      <c r="G34" s="506" t="n">
        <v>9112446.922101101</v>
      </c>
      <c r="H34" s="3630" t="n">
        <v>4.133945492147275</v>
      </c>
      <c r="I34" s="480" t="n"/>
      <c r="J34" s="2213" t="n">
        <v>20900984.925</v>
      </c>
      <c r="K34" s="668" t="n">
        <v>3788755.276271186</v>
      </c>
      <c r="L34" s="668" t="n">
        <v>10260797.1452122</v>
      </c>
      <c r="M34" s="506" t="n">
        <v>10640187.7797878</v>
      </c>
      <c r="N34" s="3630" t="n">
        <v>4.516583521744459</v>
      </c>
      <c r="O34" s="480" t="n"/>
      <c r="P34" s="2213" t="n">
        <v>22761258</v>
      </c>
      <c r="Q34" s="500" t="n">
        <v>4284542.993644068</v>
      </c>
      <c r="R34" s="1011" t="n">
        <v>10936866.2278789</v>
      </c>
      <c r="S34" s="506" t="n">
        <v>11824391.7721211</v>
      </c>
      <c r="T34" s="3630" t="n">
        <v>4.312412090102802</v>
      </c>
      <c r="U34" s="795" t="n"/>
      <c r="V34" s="2213" t="n">
        <v>26908907.7699153</v>
      </c>
      <c r="W34" s="668" t="n">
        <v>4454721.51101695</v>
      </c>
      <c r="X34" s="668" t="n">
        <v>11621542.9269685</v>
      </c>
      <c r="Y34" s="668" t="n">
        <v>11389112.0684291</v>
      </c>
      <c r="Z34" s="506" t="n">
        <v>15287364.8429468</v>
      </c>
      <c r="AA34" s="506" t="n">
        <v>15519795.7014862</v>
      </c>
      <c r="AB34" s="3630" t="n">
        <v>5.040536474248056</v>
      </c>
      <c r="AD34" s="2213" t="n">
        <v>26778093.0076271</v>
      </c>
      <c r="AE34" s="668" t="n">
        <v>1365908.96059322</v>
      </c>
      <c r="AF34" s="668" t="n">
        <v>12062148.9685233</v>
      </c>
      <c r="AG34" s="668" t="n">
        <v>11941527.4788381</v>
      </c>
      <c r="AH34" s="506" t="n">
        <v>14715944.0391038</v>
      </c>
      <c r="AI34" s="506" t="n">
        <v>14836565.528789</v>
      </c>
      <c r="AJ34" s="3630" t="n">
        <v>18.60459575285109</v>
      </c>
      <c r="AK34" s="733" t="n"/>
      <c r="AL34" s="2213" t="n">
        <v>22323471.0667271</v>
      </c>
      <c r="AM34" s="500" t="n">
        <v>6624968</v>
      </c>
      <c r="AN34" s="500" t="n">
        <v>12030624.67050392</v>
      </c>
      <c r="AO34" s="1015" t="n">
        <v>11910318.42379889</v>
      </c>
      <c r="AP34" s="506" t="n">
        <v>10292846.39622318</v>
      </c>
      <c r="AQ34" s="506" t="n">
        <v>10413152.64292822</v>
      </c>
      <c r="AR34" s="3630" t="n">
        <v>2.369596814162287</v>
      </c>
      <c r="AS34" s="798" t="n"/>
      <c r="AT34" s="2213" t="n"/>
      <c r="AU34" s="500" t="n"/>
      <c r="AV34" s="500" t="n"/>
      <c r="AW34" s="1015" t="n"/>
      <c r="AX34" s="506" t="n"/>
      <c r="AY34" s="506" t="n"/>
      <c r="AZ34" s="3630" t="n"/>
      <c r="BA34" s="480" t="n"/>
      <c r="BB34" s="2213" t="n"/>
      <c r="BC34" s="500" t="n"/>
      <c r="BD34" s="500" t="n"/>
      <c r="BE34" s="1015" t="n"/>
      <c r="BF34" s="506" t="n"/>
      <c r="BG34" s="506" t="n"/>
      <c r="BH34" s="3630" t="n"/>
      <c r="BI34" s="735" t="n"/>
      <c r="BJ34" s="2213" t="n"/>
      <c r="BK34" s="500" t="n"/>
      <c r="BL34" s="500" t="n"/>
      <c r="BM34" s="500" t="n"/>
      <c r="BN34" s="500" t="n"/>
      <c r="BO34" s="506" t="n"/>
      <c r="BP34" s="506" t="n"/>
      <c r="BQ34" s="3630" t="n"/>
      <c r="BR34" s="735" t="n"/>
      <c r="BS34" s="2213" t="n"/>
      <c r="BT34" s="500" t="n"/>
      <c r="BU34" s="500" t="n"/>
      <c r="BV34" s="500" t="n"/>
      <c r="BW34" s="506" t="n"/>
      <c r="BX34" s="506" t="n"/>
      <c r="BY34" s="3630" t="n"/>
      <c r="CA34" s="2324" t="n"/>
      <c r="CB34" s="500" t="n"/>
      <c r="CC34" s="500" t="n"/>
      <c r="CD34" s="500" t="n"/>
      <c r="CE34" s="506" t="n"/>
      <c r="CF34" s="506" t="n"/>
      <c r="CG34" s="3630" t="n"/>
      <c r="CI34" s="2324" t="n"/>
      <c r="CJ34" s="1015" t="n"/>
      <c r="CK34" s="500" t="n"/>
      <c r="CL34" s="500" t="n"/>
      <c r="CM34" s="506" t="n"/>
      <c r="CN34" s="506" t="n"/>
      <c r="CO34" s="3630" t="n"/>
      <c r="CP34" s="3618" t="n"/>
      <c r="CQ34" s="507" t="n">
        <v>138811704.5815576</v>
      </c>
      <c r="CR34" s="507" t="n">
        <v>17621858.81822034</v>
      </c>
      <c r="CS34" s="507" t="n">
        <v>66938522.82927382</v>
      </c>
      <c r="CT34" s="507" t="n"/>
      <c r="CU34" s="508" t="n">
        <v>71873181.75228378</v>
      </c>
      <c r="CV34" s="508" t="n"/>
      <c r="CW34" s="3632">
        <f>IFERROR(CQ34/CR34-1,"-")</f>
        <v/>
      </c>
      <c r="CY34" s="507" t="n">
        <v>146760090.507253</v>
      </c>
      <c r="CZ34" s="507" t="n">
        <v>114264309.9722655</v>
      </c>
      <c r="DA34" s="507" t="n"/>
      <c r="DB34" s="507" t="n"/>
      <c r="DC34" s="507" t="n">
        <v>144818530.2665254</v>
      </c>
      <c r="DD34" s="3633">
        <f>CY34/$DC34-1</f>
        <v/>
      </c>
      <c r="DE34" s="508">
        <f>CZ34/$DC34-1</f>
        <v/>
      </c>
      <c r="DF34" s="508">
        <f>DA34/$DC34-1</f>
        <v/>
      </c>
      <c r="DG34" s="508">
        <f>DB34/$DC34-1</f>
        <v/>
      </c>
    </row>
    <row r="35">
      <c r="A35" s="520" t="n"/>
      <c r="B35" s="504" t="inlineStr">
        <is>
          <t xml:space="preserve">Paiement de factures </t>
        </is>
      </c>
      <c r="C35" s="480" t="n"/>
      <c r="D35" s="505" t="n">
        <v>10297210.1694915</v>
      </c>
      <c r="E35" s="500" t="n">
        <v>9542563.559322035</v>
      </c>
      <c r="F35" s="500" t="n">
        <v>6806715.17470666</v>
      </c>
      <c r="G35" s="506" t="n">
        <v>3490494.994784839</v>
      </c>
      <c r="H35" s="3630" t="n">
        <v>0.07908216754105424</v>
      </c>
      <c r="I35" s="480" t="n"/>
      <c r="J35" s="2213" t="n">
        <v>10094256.779661</v>
      </c>
      <c r="K35" s="668" t="n">
        <v>8958902.542372882</v>
      </c>
      <c r="L35" s="668" t="n">
        <v>6965743.26742845</v>
      </c>
      <c r="M35" s="506" t="n">
        <v>3128513.512232549</v>
      </c>
      <c r="N35" s="3630" t="n">
        <v>0.1267291648634683</v>
      </c>
      <c r="O35" s="480" t="n"/>
      <c r="P35" s="2213" t="n">
        <v>12047388</v>
      </c>
      <c r="Q35" s="500" t="n">
        <v>10713407.62711865</v>
      </c>
      <c r="R35" s="1011" t="n">
        <v>7424706.01605853</v>
      </c>
      <c r="S35" s="506" t="n">
        <v>4622681.98394147</v>
      </c>
      <c r="T35" s="3630" t="n">
        <v>0.1245150394076928</v>
      </c>
      <c r="U35" s="795" t="n"/>
      <c r="V35" s="2213" t="n">
        <v>11262769.6271186</v>
      </c>
      <c r="W35" s="668" t="n">
        <v>10098522.88135593</v>
      </c>
      <c r="X35" s="668" t="n">
        <v>7889512.2138181</v>
      </c>
      <c r="Y35" s="668" t="n">
        <v>7731721.96954173</v>
      </c>
      <c r="Z35" s="506" t="n">
        <v>3373257.4133005</v>
      </c>
      <c r="AA35" s="506" t="n">
        <v>3531047.65757687</v>
      </c>
      <c r="AB35" s="3630" t="n">
        <v>0.1152888159427872</v>
      </c>
      <c r="AD35" s="2213" t="n">
        <v>11283792.3728814</v>
      </c>
      <c r="AE35" s="668" t="n">
        <v>10098522.88135593</v>
      </c>
      <c r="AF35" s="668" t="n">
        <v>8188626.2615976</v>
      </c>
      <c r="AG35" s="668" t="n">
        <v>8106739.99898162</v>
      </c>
      <c r="AH35" s="506" t="n">
        <v>3095166.1112838</v>
      </c>
      <c r="AI35" s="506" t="n">
        <v>3177052.373899779</v>
      </c>
      <c r="AJ35" s="3630" t="n">
        <v>0.1173705803760401</v>
      </c>
      <c r="AK35" s="733" t="n"/>
      <c r="AL35" s="2213" t="n">
        <v>10213752.1817797</v>
      </c>
      <c r="AM35" s="500" t="n">
        <v>6703398</v>
      </c>
      <c r="AN35" s="500" t="n">
        <v>8167225.373968575</v>
      </c>
      <c r="AO35" s="1015" t="n">
        <v>8085553.120228889</v>
      </c>
      <c r="AP35" s="506" t="n">
        <v>2046526.807811124</v>
      </c>
      <c r="AQ35" s="506" t="n">
        <v>2128199.06155081</v>
      </c>
      <c r="AR35" s="3630" t="n">
        <v>0.5236678743794863</v>
      </c>
      <c r="AS35" s="798" t="n"/>
      <c r="AT35" s="2213" t="n"/>
      <c r="AU35" s="500" t="n"/>
      <c r="AV35" s="500" t="n"/>
      <c r="AW35" s="1015" t="n"/>
      <c r="AX35" s="506" t="n"/>
      <c r="AY35" s="506" t="n"/>
      <c r="AZ35" s="3630" t="n"/>
      <c r="BA35" s="480" t="n"/>
      <c r="BB35" s="2213" t="n"/>
      <c r="BC35" s="500" t="n"/>
      <c r="BD35" s="500" t="n"/>
      <c r="BE35" s="1015" t="n"/>
      <c r="BF35" s="506" t="n"/>
      <c r="BG35" s="506" t="n"/>
      <c r="BH35" s="3630" t="n"/>
      <c r="BI35" s="735" t="n"/>
      <c r="BJ35" s="2213" t="n"/>
      <c r="BK35" s="500" t="n"/>
      <c r="BL35" s="500" t="n"/>
      <c r="BM35" s="500" t="n"/>
      <c r="BN35" s="500" t="n"/>
      <c r="BO35" s="506" t="n"/>
      <c r="BP35" s="506" t="n"/>
      <c r="BQ35" s="3630" t="n"/>
      <c r="BR35" s="735" t="n"/>
      <c r="BS35" s="2213" t="n"/>
      <c r="BT35" s="500" t="n"/>
      <c r="BU35" s="500" t="n"/>
      <c r="BV35" s="500" t="n"/>
      <c r="BW35" s="506" t="n"/>
      <c r="BX35" s="506" t="n"/>
      <c r="BY35" s="3630" t="n"/>
      <c r="CA35" s="2324" t="n"/>
      <c r="CB35" s="500" t="n"/>
      <c r="CC35" s="500" t="n"/>
      <c r="CD35" s="500" t="n"/>
      <c r="CE35" s="506" t="n"/>
      <c r="CF35" s="506" t="n"/>
      <c r="CG35" s="3630" t="n"/>
      <c r="CI35" s="2324" t="n"/>
      <c r="CJ35" s="1015" t="n"/>
      <c r="CK35" s="500" t="n"/>
      <c r="CL35" s="500" t="n"/>
      <c r="CM35" s="506" t="n"/>
      <c r="CN35" s="506" t="n"/>
      <c r="CO35" s="3630" t="n"/>
      <c r="CP35" s="3618" t="n"/>
      <c r="CQ35" s="507" t="n">
        <v>65199169.1309322</v>
      </c>
      <c r="CR35" s="507" t="n">
        <v>49411919.49152543</v>
      </c>
      <c r="CS35" s="507" t="n">
        <v>45442528.30757791</v>
      </c>
      <c r="CT35" s="507" t="n"/>
      <c r="CU35" s="508" t="n">
        <v>19756640.82335429</v>
      </c>
      <c r="CV35" s="508" t="n"/>
      <c r="CW35" s="3632">
        <f>IFERROR(CQ35/CR35-1,"-")</f>
        <v/>
      </c>
      <c r="CY35" s="507" t="n">
        <v>99630964.13567649</v>
      </c>
      <c r="CZ35" s="507" t="n">
        <v>77570566.55856983</v>
      </c>
      <c r="DA35" s="507" t="n"/>
      <c r="DB35" s="507" t="n"/>
      <c r="DC35" s="507" t="n">
        <v>106961562.4067797</v>
      </c>
      <c r="DD35" s="3633">
        <f>CY35/$DC35-1</f>
        <v/>
      </c>
      <c r="DE35" s="508">
        <f>CZ35/$DC35-1</f>
        <v/>
      </c>
      <c r="DF35" s="508">
        <f>DA35/$DC35-1</f>
        <v/>
      </c>
      <c r="DG35" s="508">
        <f>DB35/$DC35-1</f>
        <v/>
      </c>
    </row>
    <row r="36">
      <c r="A36" s="520" t="n"/>
      <c r="B36" s="504" t="inlineStr">
        <is>
          <t>Paiement de salaires</t>
        </is>
      </c>
      <c r="C36" s="480" t="n"/>
      <c r="D36" s="505" t="n">
        <v>301499.152542373</v>
      </c>
      <c r="E36" s="500" t="n">
        <v>773219.4915254237</v>
      </c>
      <c r="F36" s="500" t="n">
        <v>572177.704582308</v>
      </c>
      <c r="G36" s="506" t="n">
        <v>-270678.552039935</v>
      </c>
      <c r="H36" s="3630" t="n">
        <v>-0.6100730053408649</v>
      </c>
      <c r="I36" s="480" t="n"/>
      <c r="J36" s="2213" t="n">
        <v>2857745.76271186</v>
      </c>
      <c r="K36" s="668" t="n">
        <v>1965566.949152543</v>
      </c>
      <c r="L36" s="668" t="n">
        <v>585545.728176976</v>
      </c>
      <c r="M36" s="506" t="n">
        <v>2272200.034534884</v>
      </c>
      <c r="N36" s="3630" t="n">
        <v>0.4539040575259885</v>
      </c>
      <c r="O36" s="480" t="n"/>
      <c r="P36" s="2213" t="n">
        <v>301499</v>
      </c>
      <c r="Q36" s="500" t="n">
        <v>324622.8813559322</v>
      </c>
      <c r="R36" s="1011" t="n">
        <v>624126.4892723979</v>
      </c>
      <c r="S36" s="506" t="n">
        <v>-322627.4892723979</v>
      </c>
      <c r="T36" s="3630" t="n">
        <v>-0.07123306052655631</v>
      </c>
      <c r="U36" s="795" t="n"/>
      <c r="V36" s="2213" t="n">
        <v>1322441.6779661</v>
      </c>
      <c r="W36" s="668" t="n">
        <v>885327.966101695</v>
      </c>
      <c r="X36" s="668" t="n">
        <v>663198.4551889329</v>
      </c>
      <c r="Y36" s="668" t="n">
        <v>649934.486085154</v>
      </c>
      <c r="Z36" s="506" t="n">
        <v>659243.222777167</v>
      </c>
      <c r="AA36" s="506" t="n">
        <v>672507.1918809459</v>
      </c>
      <c r="AB36" s="3630" t="n">
        <v>0.4937308303826866</v>
      </c>
      <c r="AD36" s="2213" t="n">
        <v>87988.1355932204</v>
      </c>
      <c r="AE36" s="668" t="n">
        <v>863135.593220339</v>
      </c>
      <c r="AF36" s="668" t="n">
        <v>688342.211740223</v>
      </c>
      <c r="AG36" s="668" t="n">
        <v>681458.789622821</v>
      </c>
      <c r="AH36" s="506" t="n">
        <v>-600354.0761470026</v>
      </c>
      <c r="AI36" s="506" t="n">
        <v>-593470.6540296007</v>
      </c>
      <c r="AJ36" s="3630" t="n">
        <v>-0.8980598919980363</v>
      </c>
      <c r="AK36" s="733" t="n"/>
      <c r="AL36" s="2213" t="n">
        <v>84596.52499999999</v>
      </c>
      <c r="AM36" s="500" t="n">
        <v>118644</v>
      </c>
      <c r="AN36" s="500" t="n">
        <v>686543.236692009</v>
      </c>
      <c r="AO36" s="1015" t="n">
        <v>679677.8043250889</v>
      </c>
      <c r="AP36" s="506" t="n">
        <v>-601946.711692009</v>
      </c>
      <c r="AQ36" s="506" t="n">
        <v>-595081.2793250888</v>
      </c>
      <c r="AR36" s="3630" t="n">
        <v>-0.2869717389838509</v>
      </c>
      <c r="AS36" s="798" t="n"/>
      <c r="AT36" s="2213" t="n"/>
      <c r="AU36" s="500" t="n"/>
      <c r="AV36" s="500" t="n"/>
      <c r="AW36" s="1015" t="n"/>
      <c r="AX36" s="506" t="n"/>
      <c r="AY36" s="506" t="n"/>
      <c r="AZ36" s="3630" t="n"/>
      <c r="BA36" s="480" t="n"/>
      <c r="BB36" s="2213" t="n"/>
      <c r="BC36" s="500" t="n"/>
      <c r="BD36" s="500" t="n"/>
      <c r="BE36" s="1015" t="n"/>
      <c r="BF36" s="506" t="n"/>
      <c r="BG36" s="506" t="n"/>
      <c r="BH36" s="3630" t="n"/>
      <c r="BI36" s="735" t="n"/>
      <c r="BJ36" s="2213" t="n"/>
      <c r="BK36" s="500" t="n"/>
      <c r="BL36" s="500" t="n"/>
      <c r="BM36" s="500" t="n"/>
      <c r="BN36" s="500" t="n"/>
      <c r="BO36" s="506" t="n"/>
      <c r="BP36" s="506" t="n"/>
      <c r="BQ36" s="3630" t="n"/>
      <c r="BR36" s="735" t="n"/>
      <c r="BS36" s="2213" t="n"/>
      <c r="BT36" s="500" t="n"/>
      <c r="BU36" s="500" t="n"/>
      <c r="BV36" s="500" t="n"/>
      <c r="BW36" s="506" t="n"/>
      <c r="BX36" s="506" t="n"/>
      <c r="BY36" s="3630" t="n"/>
      <c r="CA36" s="2324" t="n"/>
      <c r="CB36" s="500" t="n"/>
      <c r="CC36" s="500" t="n"/>
      <c r="CD36" s="500" t="n"/>
      <c r="CE36" s="506" t="n"/>
      <c r="CF36" s="506" t="n"/>
      <c r="CG36" s="3630" t="n"/>
      <c r="CI36" s="2324" t="n"/>
      <c r="CJ36" s="1015" t="n"/>
      <c r="CK36" s="500" t="n"/>
      <c r="CL36" s="500" t="n"/>
      <c r="CM36" s="506" t="n"/>
      <c r="CN36" s="506" t="n"/>
      <c r="CO36" s="3630" t="n"/>
      <c r="CP36" s="3618" t="n"/>
      <c r="CQ36" s="507" t="n">
        <v>4955770.253813554</v>
      </c>
      <c r="CR36" s="507" t="n">
        <v>4811872.881355932</v>
      </c>
      <c r="CS36" s="507" t="n">
        <v>3819933.825652847</v>
      </c>
      <c r="CT36" s="507" t="n"/>
      <c r="CU36" s="508" t="n">
        <v>1135836.428160707</v>
      </c>
      <c r="CV36" s="508" t="n"/>
      <c r="CW36" s="3632">
        <f>IFERROR(CQ36/CR36-1,"-")</f>
        <v/>
      </c>
      <c r="CY36" s="507" t="n">
        <v>8375055.353617084</v>
      </c>
      <c r="CZ36" s="507" t="n">
        <v>6520641.392717658</v>
      </c>
      <c r="DA36" s="507" t="n"/>
      <c r="DB36" s="507" t="n"/>
      <c r="DC36" s="507" t="n">
        <v>10470429.59322034</v>
      </c>
      <c r="DD36" s="3633">
        <f>CY36/$DC36-1</f>
        <v/>
      </c>
      <c r="DE36" s="508">
        <f>CZ36/$DC36-1</f>
        <v/>
      </c>
      <c r="DF36" s="508">
        <f>DA36/$DC36-1</f>
        <v/>
      </c>
      <c r="DG36" s="508">
        <f>DB36/$DC36-1</f>
        <v/>
      </c>
    </row>
    <row r="37">
      <c r="A37" s="520" t="n"/>
      <c r="B37" s="504" t="inlineStr">
        <is>
          <t>Pack Moov Money</t>
        </is>
      </c>
      <c r="C37" s="480" t="n"/>
      <c r="D37" s="505" t="n">
        <v>3372798.30508475</v>
      </c>
      <c r="E37" s="500" t="n">
        <v>0</v>
      </c>
      <c r="F37" s="500" t="n">
        <v>2603292.9754883</v>
      </c>
      <c r="G37" s="506" t="n">
        <v>769505.3295964501</v>
      </c>
      <c r="H37" s="3630" t="n"/>
      <c r="I37" s="480" t="n"/>
      <c r="J37" s="2213" t="n">
        <v>3258798.30508475</v>
      </c>
      <c r="K37" s="668" t="n">
        <v>2679165.254237288</v>
      </c>
      <c r="L37" s="668" t="n">
        <v>2664114.7824924</v>
      </c>
      <c r="M37" s="506" t="n">
        <v>594683.5225923499</v>
      </c>
      <c r="N37" s="3630" t="n">
        <v>0.2163483756482478</v>
      </c>
      <c r="O37" s="480" t="n"/>
      <c r="P37" s="2213" t="n">
        <v>3728289</v>
      </c>
      <c r="Q37" s="500" t="n">
        <v>3601622.033898305</v>
      </c>
      <c r="R37" s="1011" t="n">
        <v>2839649.45213149</v>
      </c>
      <c r="S37" s="506" t="n">
        <v>888639.5478685098</v>
      </c>
      <c r="T37" s="3630" t="n">
        <v>0.03516942225183839</v>
      </c>
      <c r="U37" s="795" t="n"/>
      <c r="V37" s="2213" t="n">
        <v>3318099.13559322</v>
      </c>
      <c r="W37" s="668" t="n">
        <v>1594883.050847458</v>
      </c>
      <c r="X37" s="668" t="n">
        <v>3017419.00448286</v>
      </c>
      <c r="Y37" s="668" t="n">
        <v>2957070.62439321</v>
      </c>
      <c r="Z37" s="506" t="n">
        <v>300680.1311103599</v>
      </c>
      <c r="AA37" s="506" t="n">
        <v>361028.5112000103</v>
      </c>
      <c r="AB37" s="3630" t="n">
        <v>1.080465482299855</v>
      </c>
      <c r="AD37" s="2213" t="n">
        <v>3727883.89830508</v>
      </c>
      <c r="AE37" s="668" t="n">
        <v>2721960.169491526</v>
      </c>
      <c r="AF37" s="668" t="n">
        <v>3131818.01773198</v>
      </c>
      <c r="AG37" s="668" t="n">
        <v>3100499.83755466</v>
      </c>
      <c r="AH37" s="506" t="n">
        <v>596065.8805730999</v>
      </c>
      <c r="AI37" s="506" t="n">
        <v>627384.0607504197</v>
      </c>
      <c r="AJ37" s="3630" t="n">
        <v>0.3695585777074266</v>
      </c>
      <c r="AK37" s="733" t="n"/>
      <c r="AL37" s="2213" t="n">
        <v>3609088.13559322</v>
      </c>
      <c r="AM37" s="500" t="n">
        <v>2917286</v>
      </c>
      <c r="AN37" s="500" t="n">
        <v>0</v>
      </c>
      <c r="AO37" s="1015" t="n">
        <v>3092396.714210458</v>
      </c>
      <c r="AP37" s="506" t="n">
        <v>3609088.13559322</v>
      </c>
      <c r="AQ37" s="506" t="n">
        <v>516691.421382762</v>
      </c>
      <c r="AR37" s="3630" t="n">
        <v>0.2371389488700182</v>
      </c>
      <c r="AS37" s="798" t="n"/>
      <c r="AT37" s="2213" t="n"/>
      <c r="AU37" s="500" t="n"/>
      <c r="AV37" s="500" t="n"/>
      <c r="AW37" s="1015" t="n"/>
      <c r="AX37" s="506" t="n"/>
      <c r="AY37" s="506" t="n"/>
      <c r="AZ37" s="3630" t="n"/>
      <c r="BA37" s="480" t="n"/>
      <c r="BB37" s="2213" t="n"/>
      <c r="BC37" s="500" t="n"/>
      <c r="BD37" s="500" t="n"/>
      <c r="BE37" s="1015" t="n"/>
      <c r="BF37" s="506" t="n"/>
      <c r="BG37" s="506" t="n"/>
      <c r="BH37" s="3630" t="n"/>
      <c r="BI37" s="735" t="n"/>
      <c r="BJ37" s="2213" t="n"/>
      <c r="BK37" s="500" t="n"/>
      <c r="BL37" s="500" t="n"/>
      <c r="BM37" s="500" t="n"/>
      <c r="BN37" s="500" t="n"/>
      <c r="BO37" s="506" t="n"/>
      <c r="BP37" s="506" t="n"/>
      <c r="BQ37" s="3630" t="n"/>
      <c r="BR37" s="735" t="n"/>
      <c r="BS37" s="2213" t="n"/>
      <c r="BT37" s="500" t="n"/>
      <c r="BU37" s="500" t="n"/>
      <c r="BV37" s="500" t="n"/>
      <c r="BW37" s="506" t="n"/>
      <c r="BX37" s="506" t="n"/>
      <c r="BY37" s="3630" t="n"/>
      <c r="CA37" s="2324" t="n"/>
      <c r="CB37" s="500" t="n"/>
      <c r="CC37" s="500" t="n"/>
      <c r="CD37" s="500" t="n"/>
      <c r="CE37" s="506" t="n"/>
      <c r="CF37" s="506" t="n"/>
      <c r="CG37" s="3630" t="n"/>
      <c r="CI37" s="2324" t="n"/>
      <c r="CJ37" s="1015" t="n"/>
      <c r="CK37" s="500" t="n"/>
      <c r="CL37" s="500" t="n"/>
      <c r="CM37" s="506" t="n"/>
      <c r="CN37" s="506" t="n"/>
      <c r="CO37" s="3630" t="n"/>
      <c r="CP37" s="3618" t="n"/>
      <c r="CQ37" s="507" t="n">
        <v>21014956.77966102</v>
      </c>
      <c r="CR37" s="507" t="n">
        <v>10597630.50847458</v>
      </c>
      <c r="CS37" s="507" t="n">
        <v>14256294.23232703</v>
      </c>
      <c r="CT37" s="507" t="n"/>
      <c r="CU37" s="508" t="n">
        <v>6758662.547333991</v>
      </c>
      <c r="CV37" s="508" t="n"/>
      <c r="CW37" s="3632">
        <f>IFERROR(CQ37/CR37-1,"-")</f>
        <v/>
      </c>
      <c r="CY37" s="507" t="n"/>
      <c r="CZ37" s="507" t="n">
        <v>29667601.16200615</v>
      </c>
      <c r="DA37" s="507" t="n"/>
      <c r="DB37" s="507" t="n"/>
      <c r="DC37" s="507" t="n">
        <v>32550374.13559322</v>
      </c>
      <c r="DD37" s="3633">
        <f>CY37/$DC37-1</f>
        <v/>
      </c>
      <c r="DE37" s="508">
        <f>CZ37/$DC37-1</f>
        <v/>
      </c>
      <c r="DF37" s="508">
        <f>DA37/$DC37-1</f>
        <v/>
      </c>
      <c r="DG37" s="508">
        <f>DB37/$DC37-1</f>
        <v/>
      </c>
    </row>
    <row r="38">
      <c r="A38" s="520" t="n"/>
      <c r="B38" s="504" t="inlineStr">
        <is>
          <t>Reversement MAB A MM</t>
        </is>
      </c>
      <c r="C38" s="480" t="n"/>
      <c r="D38" s="505" t="n">
        <v>84362754.82627121</v>
      </c>
      <c r="E38" s="500" t="n">
        <v>0</v>
      </c>
      <c r="F38" s="500" t="n">
        <v>0</v>
      </c>
      <c r="G38" s="506" t="n">
        <v>84362754.82627121</v>
      </c>
      <c r="H38" s="3630" t="n"/>
      <c r="I38" s="480" t="n"/>
      <c r="J38" s="2213" t="n">
        <v>76826960.32627121</v>
      </c>
      <c r="K38" s="668" t="n">
        <v>0</v>
      </c>
      <c r="L38" s="668" t="n">
        <v>73113491.091509</v>
      </c>
      <c r="M38" s="506" t="n">
        <v>3713469.234762207</v>
      </c>
      <c r="N38" s="3630" t="n"/>
      <c r="O38" s="480" t="n"/>
      <c r="P38" s="2213" t="n">
        <v>82649352.91525421</v>
      </c>
      <c r="Q38" s="500" t="n">
        <v>0</v>
      </c>
      <c r="R38" s="1011" t="n">
        <v>77930833.26807299</v>
      </c>
      <c r="S38" s="506" t="n">
        <v>4718519.647181213</v>
      </c>
      <c r="T38" s="3630" t="n"/>
      <c r="U38" s="795" t="n"/>
      <c r="V38" s="2213" t="n">
        <v>80626329.67372879</v>
      </c>
      <c r="W38" s="668" t="n">
        <v>432000000</v>
      </c>
      <c r="X38" s="668" t="n">
        <v>82809509.1673238</v>
      </c>
      <c r="Y38" s="668" t="n">
        <v>0</v>
      </c>
      <c r="Z38" s="506" t="n">
        <v>-2183179.493595004</v>
      </c>
      <c r="AA38" s="506" t="n">
        <v>80626329.67372879</v>
      </c>
      <c r="AB38" s="3630" t="n">
        <v>-0.8133649776071092</v>
      </c>
      <c r="AD38" s="2213" t="n">
        <v>77548158.470339</v>
      </c>
      <c r="AE38" s="668" t="n">
        <v>121900786</v>
      </c>
      <c r="AF38" s="668" t="n">
        <v>0</v>
      </c>
      <c r="AG38" s="668" t="n">
        <v>0</v>
      </c>
      <c r="AH38" s="506" t="n">
        <v>77548158.470339</v>
      </c>
      <c r="AI38" s="506" t="n">
        <v>77548158.470339</v>
      </c>
      <c r="AJ38" s="3630" t="n">
        <v>-0.3638420143546982</v>
      </c>
      <c r="AK38" s="733" t="n"/>
      <c r="AL38" s="2213" t="n">
        <v>73886601.17372879</v>
      </c>
      <c r="AM38" s="500" t="n">
        <v>104003474</v>
      </c>
      <c r="AN38" s="500" t="n">
        <v>0</v>
      </c>
      <c r="AO38" s="1015" t="n">
        <v>0</v>
      </c>
      <c r="AP38" s="506" t="n">
        <v>73886601.17372879</v>
      </c>
      <c r="AQ38" s="506" t="n">
        <v>73886601.17372879</v>
      </c>
      <c r="AR38" s="3630" t="n">
        <v>-0.2895756426970045</v>
      </c>
      <c r="AS38" s="798" t="n"/>
      <c r="AT38" s="2213" t="n"/>
      <c r="AU38" s="500" t="n"/>
      <c r="AV38" s="500" t="n"/>
      <c r="AW38" s="1015" t="n"/>
      <c r="AX38" s="506" t="n"/>
      <c r="AY38" s="506" t="n"/>
      <c r="AZ38" s="3630" t="n"/>
      <c r="BA38" s="480" t="n"/>
      <c r="BB38" s="2213" t="n"/>
      <c r="BC38" s="500" t="n"/>
      <c r="BD38" s="500" t="n"/>
      <c r="BE38" s="1015" t="n"/>
      <c r="BF38" s="506" t="n"/>
      <c r="BG38" s="506" t="n"/>
      <c r="BH38" s="3630" t="n"/>
      <c r="BI38" s="735" t="n"/>
      <c r="BJ38" s="2213" t="n"/>
      <c r="BK38" s="500" t="n"/>
      <c r="BL38" s="500" t="n"/>
      <c r="BM38" s="500" t="n"/>
      <c r="BN38" s="500" t="n"/>
      <c r="BO38" s="506" t="n"/>
      <c r="BP38" s="506" t="n"/>
      <c r="BQ38" s="3630" t="n"/>
      <c r="BR38" s="735" t="n"/>
      <c r="BS38" s="2213" t="n"/>
      <c r="BT38" s="500" t="n"/>
      <c r="BU38" s="500" t="n"/>
      <c r="BV38" s="500" t="n"/>
      <c r="BW38" s="506" t="n"/>
      <c r="BX38" s="506" t="n"/>
      <c r="BY38" s="3630" t="n"/>
      <c r="CA38" s="2324" t="n"/>
      <c r="CB38" s="500" t="n"/>
      <c r="CC38" s="500" t="n"/>
      <c r="CD38" s="500" t="n"/>
      <c r="CE38" s="506" t="n"/>
      <c r="CF38" s="506" t="n"/>
      <c r="CG38" s="3630" t="n"/>
      <c r="CI38" s="2324" t="n"/>
      <c r="CJ38" s="1015" t="n"/>
      <c r="CK38" s="500" t="n"/>
      <c r="CL38" s="500" t="n"/>
      <c r="CM38" s="506" t="n"/>
      <c r="CN38" s="506" t="n"/>
      <c r="CO38" s="3630" t="n"/>
      <c r="CP38" s="3618" t="n"/>
      <c r="CQ38" s="507" t="n">
        <v>475900157.3855932</v>
      </c>
      <c r="CR38" s="507" t="n">
        <v>553900786</v>
      </c>
      <c r="CS38" s="507" t="n">
        <v>233853833.5269058</v>
      </c>
      <c r="CT38" s="507" t="n"/>
      <c r="CU38" s="508" t="n">
        <v>242046323.8586874</v>
      </c>
      <c r="CV38" s="508" t="n"/>
      <c r="CW38" s="3632">
        <f>IFERROR(CQ38/CR38-1,"-")</f>
        <v/>
      </c>
      <c r="CY38" s="507" t="n"/>
      <c r="CZ38" s="507" t="n">
        <v>243839068.0677966</v>
      </c>
      <c r="DA38" s="507" t="n"/>
      <c r="DB38" s="507" t="n"/>
      <c r="DC38" s="507" t="n">
        <v>1216957398.241525</v>
      </c>
      <c r="DD38" s="3633">
        <f>CY38/$DC38-1</f>
        <v/>
      </c>
      <c r="DE38" s="508">
        <f>CZ38/$DC38-1</f>
        <v/>
      </c>
      <c r="DF38" s="508">
        <f>DA38/$DC38-1</f>
        <v/>
      </c>
      <c r="DG38" s="508">
        <f>DB38/$DC38-1</f>
        <v/>
      </c>
    </row>
    <row customHeight="1" ht="18.75" r="39" s="3">
      <c r="A39" s="521" t="n"/>
      <c r="B39" s="522" t="inlineStr">
        <is>
          <t>Autres (Push &amp; Pull)</t>
        </is>
      </c>
      <c r="C39" s="480" t="n"/>
      <c r="D39" s="509" t="n">
        <v>12295654.2372881</v>
      </c>
      <c r="E39" s="510" t="n">
        <v>7934865.677966056</v>
      </c>
      <c r="F39" s="510" t="n">
        <v>6743182.1200623</v>
      </c>
      <c r="G39" s="511" t="n">
        <v>5552472.117225801</v>
      </c>
      <c r="H39" s="3635" t="n">
        <v>0.5495730786510107</v>
      </c>
      <c r="I39" s="480" t="n"/>
      <c r="J39" s="2214" t="n">
        <v>12385411.4406779</v>
      </c>
      <c r="K39" s="666" t="n">
        <v>8488633.474576212</v>
      </c>
      <c r="L39" s="666" t="n">
        <v>6900725.86383669</v>
      </c>
      <c r="M39" s="511" t="n">
        <v>5484685.57684121</v>
      </c>
      <c r="N39" s="3635" t="n">
        <v>0.4590583369835308</v>
      </c>
      <c r="O39" s="480" t="n"/>
      <c r="P39" s="2214" t="n">
        <v>11827581</v>
      </c>
      <c r="Q39" s="510" t="n">
        <v>9330587.288135549</v>
      </c>
      <c r="R39" s="1014" t="n">
        <v>7355404.70978537</v>
      </c>
      <c r="S39" s="511" t="n">
        <v>4472176.29021463</v>
      </c>
      <c r="T39" s="3635" t="n">
        <v>0.2676137776492955</v>
      </c>
      <c r="U39" s="795" t="n"/>
      <c r="V39" s="2214" t="n">
        <v>18648409.2542373</v>
      </c>
      <c r="W39" s="666" t="n">
        <v>9880277.966101652</v>
      </c>
      <c r="X39" s="666" t="n">
        <v>7815872.46281743</v>
      </c>
      <c r="Y39" s="666" t="n">
        <v>7659555.01356109</v>
      </c>
      <c r="Z39" s="511" t="n">
        <v>10832536.79141987</v>
      </c>
      <c r="AA39" s="511" t="n">
        <v>10988854.24067621</v>
      </c>
      <c r="AB39" s="3635" t="n">
        <v>0.8874377136167952</v>
      </c>
      <c r="AD39" s="2214" t="n">
        <v>13347621.1864406</v>
      </c>
      <c r="AE39" s="666" t="n">
        <v>9945136.440677917</v>
      </c>
      <c r="AF39" s="666" t="n">
        <v>8112194.61631979</v>
      </c>
      <c r="AG39" s="666" t="n">
        <v>8031072.67015659</v>
      </c>
      <c r="AH39" s="511" t="n">
        <v>5235426.570120811</v>
      </c>
      <c r="AI39" s="511" t="n">
        <v>5316548.51628401</v>
      </c>
      <c r="AJ39" s="3635" t="n">
        <v>0.3421254968253358</v>
      </c>
      <c r="AK39" s="733" t="n"/>
      <c r="AL39" s="2214" t="n">
        <v>11946425.5516949</v>
      </c>
      <c r="AM39" s="510" t="n">
        <v>9276393.18602133</v>
      </c>
      <c r="AN39" s="510" t="n">
        <v>8090993.481982661</v>
      </c>
      <c r="AO39" s="1210" t="n">
        <v>8010083.547162835</v>
      </c>
      <c r="AP39" s="511" t="n">
        <v>3855432.069712238</v>
      </c>
      <c r="AQ39" s="511" t="n">
        <v>3936342.004532065</v>
      </c>
      <c r="AR39" s="3635" t="n">
        <v>0.287830874794857</v>
      </c>
      <c r="AS39" s="798" t="n"/>
      <c r="AT39" s="2214" t="n"/>
      <c r="AU39" s="510" t="n"/>
      <c r="AV39" s="510" t="n"/>
      <c r="AW39" s="1210" t="n"/>
      <c r="AX39" s="511" t="n"/>
      <c r="AY39" s="511" t="n"/>
      <c r="AZ39" s="3635" t="n"/>
      <c r="BA39" s="480" t="n"/>
      <c r="BB39" s="2214" t="n"/>
      <c r="BC39" s="510" t="n"/>
      <c r="BD39" s="510" t="n"/>
      <c r="BE39" s="1210" t="n"/>
      <c r="BF39" s="511" t="n"/>
      <c r="BG39" s="511" t="n"/>
      <c r="BH39" s="3635" t="n"/>
      <c r="BI39" s="735" t="n"/>
      <c r="BJ39" s="2214" t="n"/>
      <c r="BK39" s="510" t="n"/>
      <c r="BL39" s="510" t="n"/>
      <c r="BM39" s="510" t="n"/>
      <c r="BN39" s="510" t="n"/>
      <c r="BO39" s="511" t="n"/>
      <c r="BP39" s="511" t="n"/>
      <c r="BQ39" s="3635" t="n"/>
      <c r="BR39" s="735" t="n"/>
      <c r="BS39" s="2214" t="n"/>
      <c r="BT39" s="510" t="n"/>
      <c r="BU39" s="510" t="n"/>
      <c r="BV39" s="510" t="n"/>
      <c r="BW39" s="511" t="n"/>
      <c r="BX39" s="511" t="n"/>
      <c r="BY39" s="3635" t="n"/>
      <c r="CA39" s="2214" t="n"/>
      <c r="CB39" s="510" t="n"/>
      <c r="CC39" s="510" t="n"/>
      <c r="CD39" s="510" t="n"/>
      <c r="CE39" s="511" t="n"/>
      <c r="CF39" s="511" t="n"/>
      <c r="CG39" s="3635" t="n"/>
      <c r="CI39" s="2214" t="n"/>
      <c r="CJ39" s="510" t="n"/>
      <c r="CK39" s="510" t="n"/>
      <c r="CL39" s="510" t="n"/>
      <c r="CM39" s="511" t="n"/>
      <c r="CN39" s="511" t="n"/>
      <c r="CO39" s="3635" t="n"/>
      <c r="CP39" s="3618" t="n"/>
      <c r="CQ39" s="512" t="n">
        <v>80451102.67033879</v>
      </c>
      <c r="CR39" s="512" t="n">
        <v>45579500.84745739</v>
      </c>
      <c r="CS39" s="512" t="n">
        <v>45018373.25480425</v>
      </c>
      <c r="CT39" s="512" t="n"/>
      <c r="CU39" s="513" t="n">
        <v>35432729.41553455</v>
      </c>
      <c r="CV39" s="513" t="n"/>
      <c r="CW39" s="3636">
        <f>IFERROR(CQ39/CR39-1,"-")</f>
        <v/>
      </c>
      <c r="CY39" s="512" t="n">
        <v>98701020.7891085</v>
      </c>
      <c r="CZ39" s="512" t="n">
        <v>76846532.28984173</v>
      </c>
      <c r="DA39" s="512" t="n"/>
      <c r="DB39" s="512" t="n"/>
      <c r="DC39" s="512" t="n">
        <v>117945810.1351734</v>
      </c>
      <c r="DD39" s="3637">
        <f>CY39/$DC39-1</f>
        <v/>
      </c>
      <c r="DE39" s="513">
        <f>CZ39/$DC39-1</f>
        <v/>
      </c>
      <c r="DF39" s="513">
        <f>DA39/$DC39-1</f>
        <v/>
      </c>
      <c r="DG39" s="513">
        <f>DB39/$DC39-1</f>
        <v/>
      </c>
    </row>
    <row customFormat="1" r="40" s="323">
      <c r="A40" s="2393" t="n"/>
      <c r="B40" s="3654" t="n"/>
      <c r="C40" s="2394" t="n"/>
      <c r="D40" s="3654" t="n"/>
      <c r="E40" s="3654" t="n"/>
      <c r="F40" s="3654" t="n"/>
      <c r="G40" s="2395" t="n"/>
      <c r="H40" s="3655" t="n"/>
      <c r="I40" s="2394" t="n"/>
      <c r="J40" s="3654" t="n"/>
      <c r="K40" s="3654" t="n"/>
      <c r="L40" s="3654" t="n"/>
      <c r="M40" s="2395" t="n"/>
      <c r="N40" s="3655" t="n"/>
      <c r="O40" s="3656" t="n"/>
      <c r="P40" s="3654" t="n"/>
      <c r="Q40" s="3654" t="n"/>
      <c r="R40" s="3654" t="n"/>
      <c r="S40" s="2395" t="n"/>
      <c r="T40" s="3655" t="n"/>
      <c r="U40" s="2398" t="n"/>
      <c r="V40" s="3654" t="n"/>
      <c r="W40" s="3654" t="n"/>
      <c r="X40" s="3654" t="n"/>
      <c r="Y40" s="3654" t="n"/>
      <c r="Z40" s="2395" t="n"/>
      <c r="AA40" s="2395" t="n"/>
      <c r="AB40" s="3655" t="n"/>
      <c r="AD40" s="3654" t="n"/>
      <c r="AE40" s="3654" t="n"/>
      <c r="AF40" s="3654" t="n"/>
      <c r="AG40" s="3654" t="n"/>
      <c r="AH40" s="2395" t="n"/>
      <c r="AI40" s="2395" t="n"/>
      <c r="AJ40" s="3655" t="n"/>
      <c r="AK40" s="2399" t="n"/>
      <c r="AL40" s="3654" t="n"/>
      <c r="AM40" s="2395" t="n"/>
      <c r="AN40" s="3654" t="n"/>
      <c r="AO40" s="3657" t="n"/>
      <c r="AP40" s="2395" t="n"/>
      <c r="AQ40" s="2395" t="n"/>
      <c r="AR40" s="3655" t="n"/>
      <c r="AS40" s="2394" t="n"/>
      <c r="AT40" s="3654" t="n"/>
      <c r="AU40" s="2395" t="n"/>
      <c r="AV40" s="3654" t="n"/>
      <c r="AW40" s="3657" t="n"/>
      <c r="AX40" s="2395" t="n"/>
      <c r="AY40" s="2395" t="n"/>
      <c r="AZ40" s="3655" t="n"/>
      <c r="BA40" s="2394" t="n"/>
      <c r="BB40" s="3654" t="n"/>
      <c r="BC40" s="2395" t="n"/>
      <c r="BD40" s="3654" t="n"/>
      <c r="BE40" s="3657" t="n"/>
      <c r="BF40" s="2395" t="n"/>
      <c r="BG40" s="2395" t="n"/>
      <c r="BH40" s="3655" t="n"/>
      <c r="BI40" s="2394" t="n"/>
      <c r="BJ40" s="3654" t="n"/>
      <c r="BK40" s="2395" t="n"/>
      <c r="BL40" s="3654" t="n"/>
      <c r="BM40" s="3654" t="n"/>
      <c r="BN40" s="3654" t="n"/>
      <c r="BO40" s="2395" t="n"/>
      <c r="BP40" s="2395" t="n"/>
      <c r="BQ40" s="3655" t="n"/>
      <c r="BS40" s="3654" t="n"/>
      <c r="BT40" s="2395" t="n"/>
      <c r="BU40" s="3654" t="n"/>
      <c r="BV40" s="3654" t="n"/>
      <c r="BW40" s="2395" t="n"/>
      <c r="BX40" s="2395" t="n"/>
      <c r="BY40" s="3655" t="n"/>
      <c r="CA40" s="3654" t="n"/>
      <c r="CB40" s="2395" t="n"/>
      <c r="CC40" s="3654" t="n"/>
      <c r="CD40" s="3654" t="n"/>
      <c r="CE40" s="2395" t="n"/>
      <c r="CF40" s="2395" t="n"/>
      <c r="CG40" s="3655" t="n"/>
      <c r="CI40" s="3654" t="n"/>
      <c r="CJ40" s="3654" t="n"/>
      <c r="CK40" s="3654" t="n"/>
      <c r="CL40" s="3654" t="n"/>
      <c r="CM40" s="2395" t="n"/>
      <c r="CN40" s="2395" t="n"/>
      <c r="CO40" s="3655" t="n"/>
      <c r="CP40" s="3658" t="n"/>
      <c r="CQ40" s="3654" t="n"/>
      <c r="CR40" s="3659" t="n"/>
      <c r="CS40" s="3659" t="n"/>
      <c r="CT40" s="3659" t="n"/>
      <c r="CU40" s="3659" t="n"/>
      <c r="CV40" s="3659" t="n"/>
      <c r="CW40" s="3655" t="n"/>
      <c r="CY40" s="3659" t="n"/>
      <c r="CZ40" s="3654" t="n"/>
      <c r="DA40" s="3654" t="n"/>
      <c r="DB40" s="3654" t="n"/>
      <c r="DC40" s="3659" t="n"/>
      <c r="DD40" s="3660" t="n"/>
      <c r="DE40" s="3659" t="n"/>
      <c r="DF40" s="3659" t="n"/>
      <c r="DG40" s="3659" t="n"/>
    </row>
    <row r="41">
      <c r="A41" s="3614" t="inlineStr">
        <is>
          <t>Total Commissions</t>
        </is>
      </c>
      <c r="B41" s="3615" t="n"/>
      <c r="C41" s="480" t="n"/>
      <c r="D41" s="491" t="n">
        <v>414846730</v>
      </c>
      <c r="E41" s="492" t="n">
        <v>332331495</v>
      </c>
      <c r="F41" s="492" t="n">
        <v>365550464.750903</v>
      </c>
      <c r="G41" s="492" t="n">
        <v>49296265.24909699</v>
      </c>
      <c r="H41" s="3627" t="n">
        <v>0.2482919501806471</v>
      </c>
      <c r="I41" s="480" t="n"/>
      <c r="J41" s="491" t="n">
        <v>406817619</v>
      </c>
      <c r="K41" s="492" t="n">
        <v>326174767</v>
      </c>
      <c r="L41" s="492" t="n">
        <v>370705629.43733</v>
      </c>
      <c r="M41" s="492" t="n">
        <v>36111989.56266999</v>
      </c>
      <c r="N41" s="3627" t="n">
        <v>0.2472381684877543</v>
      </c>
      <c r="O41" s="3661" t="n"/>
      <c r="P41" s="491" t="n">
        <v>446934018</v>
      </c>
      <c r="Q41" s="492" t="n">
        <v>366754575.9999996</v>
      </c>
      <c r="R41" s="492" t="n">
        <v>403994700.505133</v>
      </c>
      <c r="S41" s="492" t="n">
        <v>42939317.49486703</v>
      </c>
      <c r="T41" s="3627" t="n">
        <v>0.2186187910031705</v>
      </c>
      <c r="U41" s="795" t="n"/>
      <c r="V41" s="2212" t="n">
        <v>432350516</v>
      </c>
      <c r="W41" s="664" t="n">
        <v>376937506</v>
      </c>
      <c r="X41" s="664" t="n">
        <v>420752755.943559</v>
      </c>
      <c r="Y41" s="664" t="n">
        <v>428432987.458065</v>
      </c>
      <c r="Z41" s="492" t="n">
        <v>11597760.05644101</v>
      </c>
      <c r="AA41" s="492" t="n">
        <v>3917528.541935027</v>
      </c>
      <c r="AB41" s="3627" t="n">
        <v>0.1470084804986214</v>
      </c>
      <c r="AD41" s="2212" t="n">
        <v>447955401</v>
      </c>
      <c r="AE41" s="664" t="n">
        <v>374952889.0000001</v>
      </c>
      <c r="AF41" s="664" t="n">
        <v>436684516.301081</v>
      </c>
      <c r="AG41" s="664" t="n">
        <v>459441993.588219</v>
      </c>
      <c r="AH41" s="492" t="n">
        <v>11270884.698919</v>
      </c>
      <c r="AI41" s="492" t="n">
        <v>-11486592.58821899</v>
      </c>
      <c r="AJ41" s="3627" t="n">
        <v>0.1946978250913007</v>
      </c>
      <c r="AK41" s="733" t="n"/>
      <c r="AL41" s="2212" t="n">
        <v>430679117</v>
      </c>
      <c r="AM41" s="492" t="n">
        <v>378467768.0962205</v>
      </c>
      <c r="AN41" s="492" t="n">
        <v>435584210.425735</v>
      </c>
      <c r="AO41" s="492" t="n">
        <v>500921842.6499999</v>
      </c>
      <c r="AP41" s="492" t="n">
        <v>-4905093.425734997</v>
      </c>
      <c r="AQ41" s="492" t="n">
        <v>-70242725.64999992</v>
      </c>
      <c r="AR41" s="3627" t="n">
        <v>0.1379545454198505</v>
      </c>
      <c r="AS41" s="480" t="n"/>
      <c r="AT41" s="2212" t="n"/>
      <c r="AU41" s="492" t="n"/>
      <c r="AV41" s="492" t="n"/>
      <c r="AW41" s="492" t="n"/>
      <c r="AX41" s="492" t="n"/>
      <c r="AY41" s="492" t="n"/>
      <c r="AZ41" s="3627" t="n"/>
      <c r="BA41" s="480" t="n"/>
      <c r="BB41" s="2212" t="n"/>
      <c r="BC41" s="492" t="n"/>
      <c r="BD41" s="492" t="n"/>
      <c r="BE41" s="492" t="n"/>
      <c r="BF41" s="492" t="n"/>
      <c r="BG41" s="492" t="n"/>
      <c r="BH41" s="3627" t="n"/>
      <c r="BI41" s="480" t="n"/>
      <c r="BJ41" s="2212" t="n"/>
      <c r="BK41" s="492" t="n"/>
      <c r="BL41" s="492" t="n"/>
      <c r="BM41" s="492" t="n"/>
      <c r="BN41" s="492" t="n"/>
      <c r="BO41" s="492" t="n"/>
      <c r="BP41" s="492" t="n"/>
      <c r="BQ41" s="3627" t="n"/>
      <c r="BS41" s="2212" t="n"/>
      <c r="BT41" s="492" t="n"/>
      <c r="BU41" s="492" t="n"/>
      <c r="BV41" s="492" t="n"/>
      <c r="BW41" s="492" t="n"/>
      <c r="BX41" s="492" t="n"/>
      <c r="BY41" s="3627" t="n"/>
      <c r="CA41" s="2212" t="n"/>
      <c r="CB41" s="492" t="n"/>
      <c r="CC41" s="492" t="n"/>
      <c r="CD41" s="492" t="n"/>
      <c r="CE41" s="492" t="n"/>
      <c r="CF41" s="492" t="n"/>
      <c r="CG41" s="3627" t="n"/>
      <c r="CI41" s="2212" t="n"/>
      <c r="CJ41" s="492" t="n"/>
      <c r="CK41" s="492" t="n"/>
      <c r="CL41" s="492" t="n"/>
      <c r="CM41" s="492" t="n"/>
      <c r="CN41" s="492" t="n"/>
      <c r="CO41" s="3627" t="n"/>
      <c r="CP41" s="3618" t="n"/>
      <c r="CQ41" s="495" t="n">
        <v>2579583401</v>
      </c>
      <c r="CR41" s="495" t="n">
        <v>1777151233</v>
      </c>
      <c r="CS41" s="495" t="n">
        <v>2433272277.363741</v>
      </c>
      <c r="CT41" s="495" t="n"/>
      <c r="CU41" s="496" t="n">
        <v>146311123.6362591</v>
      </c>
      <c r="CV41" s="496" t="n"/>
      <c r="CW41" s="3628">
        <f>IFERROR(CQ41/CR41-1,"-")</f>
        <v/>
      </c>
      <c r="CY41" s="495" t="n">
        <v>5233642588.251934</v>
      </c>
      <c r="CZ41" s="495" t="n">
        <v>6641214059.870438</v>
      </c>
      <c r="DA41" s="495" t="n"/>
      <c r="DB41" s="495" t="n"/>
      <c r="DC41" s="495" t="n">
        <v>4897918868.000001</v>
      </c>
      <c r="DD41" s="3629">
        <f>CY41/$DC41-1</f>
        <v/>
      </c>
      <c r="DE41" s="496">
        <f>CZ41/$DC41-1</f>
        <v/>
      </c>
      <c r="DF41" s="496">
        <f>DA41/$DC41-1</f>
        <v/>
      </c>
      <c r="DG41" s="496">
        <f>DB41/$DC41-1</f>
        <v/>
      </c>
    </row>
    <row r="42">
      <c r="A42" s="771" t="n"/>
      <c r="B42" s="2518" t="inlineStr">
        <is>
          <t>Dont commissions Revendeurs</t>
        </is>
      </c>
      <c r="C42" s="480" t="n"/>
      <c r="D42" s="491" t="n">
        <v>413426916</v>
      </c>
      <c r="E42" s="669" t="n">
        <v>327607438</v>
      </c>
      <c r="F42" s="523" t="n">
        <v>304214695.012507</v>
      </c>
      <c r="G42" s="493" t="n">
        <v>109212220.987493</v>
      </c>
      <c r="H42" s="3616" t="n">
        <v>0.2619582709230186</v>
      </c>
      <c r="I42" s="740" t="n"/>
      <c r="J42" s="491" t="n">
        <v>405432705</v>
      </c>
      <c r="K42" s="669" t="n">
        <v>323594415</v>
      </c>
      <c r="L42" s="523" t="n">
        <v>309341941.075307</v>
      </c>
      <c r="M42" s="493" t="n">
        <v>96090763.92469299</v>
      </c>
      <c r="N42" s="3616" t="n">
        <v>0.2529039013235133</v>
      </c>
      <c r="O42" s="740" t="n"/>
      <c r="P42" s="491" t="n">
        <v>445395251</v>
      </c>
      <c r="Q42" s="669" t="n">
        <v>362003998.9999996</v>
      </c>
      <c r="R42" s="523" t="n">
        <v>342450576.817149</v>
      </c>
      <c r="S42" s="493" t="n">
        <v>102944674.182851</v>
      </c>
      <c r="T42" s="3616" t="n">
        <v>0.2303600298072963</v>
      </c>
      <c r="U42" s="3649" t="n"/>
      <c r="V42" s="2212" t="n">
        <v>431110439</v>
      </c>
      <c r="W42" s="669" t="n">
        <v>375706658</v>
      </c>
      <c r="X42" s="669" t="n">
        <v>359117799.285519</v>
      </c>
      <c r="Y42" s="669" t="n">
        <v>426065702.209945</v>
      </c>
      <c r="Z42" s="493" t="n">
        <v>71992639.714481</v>
      </c>
      <c r="AA42" s="493" t="n">
        <v>5044736.790054977</v>
      </c>
      <c r="AB42" s="3616" t="n">
        <v>0.1474655288115763</v>
      </c>
      <c r="AC42" s="3631" t="n"/>
      <c r="AD42" s="2212" t="n">
        <v>446470972</v>
      </c>
      <c r="AE42" s="669" t="n">
        <v>373414954.0000001</v>
      </c>
      <c r="AF42" s="669" t="n">
        <v>374963205.404818</v>
      </c>
      <c r="AG42" s="669" t="n">
        <v>456985071.321081</v>
      </c>
      <c r="AH42" s="493" t="n">
        <v>71507766.595182</v>
      </c>
      <c r="AI42" s="493" t="n">
        <v>-10514099.32108098</v>
      </c>
      <c r="AJ42" s="3616" t="n">
        <v>0.1956429897020138</v>
      </c>
      <c r="AK42" s="741" t="n"/>
      <c r="AL42" s="2212" t="n">
        <v>429235147.974</v>
      </c>
      <c r="AM42" s="1013" t="n">
        <v>376939089.0962205</v>
      </c>
      <c r="AN42" s="1013" t="n">
        <v>373868863.4702756</v>
      </c>
      <c r="AO42" s="1013" t="n">
        <v>498471111.0450141</v>
      </c>
      <c r="AP42" s="493" t="n">
        <v>55366284.50372434</v>
      </c>
      <c r="AQ42" s="493" t="n">
        <v>-69235963.07101411</v>
      </c>
      <c r="AR42" s="3616" t="n">
        <v>0.1387387522030914</v>
      </c>
      <c r="AS42" s="3661" t="n"/>
      <c r="AT42" s="2212" t="n"/>
      <c r="AU42" s="1013" t="n"/>
      <c r="AV42" s="1013" t="n"/>
      <c r="AW42" s="1013" t="n"/>
      <c r="AX42" s="493" t="n"/>
      <c r="AY42" s="493" t="n"/>
      <c r="AZ42" s="3616" t="n"/>
      <c r="BA42" s="3661" t="n"/>
      <c r="BB42" s="2212" t="n"/>
      <c r="BC42" s="1013" t="n"/>
      <c r="BD42" s="1013" t="n"/>
      <c r="BE42" s="1013" t="n"/>
      <c r="BF42" s="493" t="n"/>
      <c r="BG42" s="493" t="n"/>
      <c r="BH42" s="3616" t="n"/>
      <c r="BI42" s="735" t="n"/>
      <c r="BJ42" s="2212" t="n"/>
      <c r="BK42" s="1013" t="n"/>
      <c r="BL42" s="1013" t="n"/>
      <c r="BM42" s="1013" t="n"/>
      <c r="BN42" s="1013" t="n"/>
      <c r="BO42" s="493" t="n"/>
      <c r="BP42" s="493" t="n"/>
      <c r="BQ42" s="3616" t="n"/>
      <c r="BS42" s="2212" t="n"/>
      <c r="BT42" s="1013" t="n"/>
      <c r="BU42" s="1013" t="n"/>
      <c r="BV42" s="1013" t="n"/>
      <c r="BW42" s="493" t="n"/>
      <c r="BX42" s="493" t="n"/>
      <c r="BY42" s="3616" t="n"/>
      <c r="CA42" s="2212" t="n"/>
      <c r="CB42" s="1013" t="n"/>
      <c r="CC42" s="1013" t="n"/>
      <c r="CD42" s="1013" t="n"/>
      <c r="CE42" s="493" t="n"/>
      <c r="CF42" s="493" t="n"/>
      <c r="CG42" s="3616" t="n"/>
      <c r="CI42" s="2212" t="n"/>
      <c r="CJ42" s="1013" t="n"/>
      <c r="CK42" s="1013" t="n"/>
      <c r="CL42" s="1013" t="n"/>
      <c r="CM42" s="493" t="n"/>
      <c r="CN42" s="493" t="n"/>
      <c r="CO42" s="3616" t="n"/>
      <c r="CP42" s="3618" t="n"/>
      <c r="CQ42" s="495" t="n">
        <v>2571071430.974</v>
      </c>
      <c r="CR42" s="495" t="n">
        <v>1762327464</v>
      </c>
      <c r="CS42" s="495" t="n">
        <v>2063957081.065576</v>
      </c>
      <c r="CT42" s="495" t="n"/>
      <c r="CU42" s="497" t="n">
        <v>507114349.9084241</v>
      </c>
      <c r="CV42" s="497" t="n"/>
      <c r="CW42" s="3619">
        <f>IFERROR(CQ42/CR42-1,"-")</f>
        <v/>
      </c>
      <c r="CY42" s="495" t="n">
        <v>4493003944.694003</v>
      </c>
      <c r="CZ42" s="495" t="n">
        <v>5899751477.9118</v>
      </c>
      <c r="DA42" s="495" t="n"/>
      <c r="DB42" s="495" t="n"/>
      <c r="DC42" s="495" t="n">
        <v>4872066180.000001</v>
      </c>
      <c r="DD42" s="3620">
        <f>CY42/$DC42-1</f>
        <v/>
      </c>
      <c r="DE42" s="497">
        <f>CZ42/$DC42-1</f>
        <v/>
      </c>
      <c r="DF42" s="497">
        <f>DA42/$DC42-1</f>
        <v/>
      </c>
      <c r="DG42" s="497">
        <f>DB42/$DC42-1</f>
        <v/>
      </c>
    </row>
    <row r="43">
      <c r="A43" s="520" t="n"/>
      <c r="B43" s="524" t="inlineStr">
        <is>
          <t>Dépôt d’argent</t>
        </is>
      </c>
      <c r="C43" s="480" t="n"/>
      <c r="D43" s="505" t="n">
        <v>114301100</v>
      </c>
      <c r="E43" s="494" t="n">
        <v>90884771</v>
      </c>
      <c r="F43" s="494" t="n">
        <v>81501624.6904487</v>
      </c>
      <c r="G43" s="506" t="n">
        <v>32799475.3095513</v>
      </c>
      <c r="H43" s="3630" t="n">
        <v>0.2576485448810781</v>
      </c>
      <c r="I43" s="3662" t="n"/>
      <c r="J43" s="2213" t="n">
        <v>112520436</v>
      </c>
      <c r="K43" s="665" t="n">
        <v>91737755</v>
      </c>
      <c r="L43" s="665" t="n">
        <v>82875256.17885751</v>
      </c>
      <c r="M43" s="506" t="n">
        <v>29645179.82114249</v>
      </c>
      <c r="N43" s="3630" t="n">
        <v>0.2265444690683787</v>
      </c>
      <c r="O43" s="3661" t="n"/>
      <c r="P43" s="2213" t="n">
        <v>123974292</v>
      </c>
      <c r="Q43" s="500" t="n">
        <v>102019902</v>
      </c>
      <c r="R43" s="1012" t="n">
        <v>91745332.6363194</v>
      </c>
      <c r="S43" s="506" t="n">
        <v>32228959.3636806</v>
      </c>
      <c r="T43" s="3630" t="n">
        <v>0.2151971288896162</v>
      </c>
      <c r="U43" s="795" t="n"/>
      <c r="V43" s="2213" t="n">
        <v>120837959</v>
      </c>
      <c r="W43" s="668" t="n">
        <v>98083241</v>
      </c>
      <c r="X43" s="668" t="n">
        <v>96210618.937474</v>
      </c>
      <c r="Y43" s="668" t="n">
        <v>131268624.249874</v>
      </c>
      <c r="Z43" s="506" t="n">
        <v>24627340.062526</v>
      </c>
      <c r="AA43" s="506" t="n">
        <v>-10430665.249874</v>
      </c>
      <c r="AB43" s="3630" t="n">
        <v>0.2319939448167296</v>
      </c>
      <c r="AC43" s="743" t="n"/>
      <c r="AD43" s="2213" t="n">
        <v>120821790</v>
      </c>
      <c r="AE43" s="668" t="n">
        <v>99910963</v>
      </c>
      <c r="AF43" s="668" t="n">
        <v>100455733.863792</v>
      </c>
      <c r="AG43" s="668" t="n">
        <v>151025531.505245</v>
      </c>
      <c r="AH43" s="506" t="n">
        <v>20366056.136208</v>
      </c>
      <c r="AI43" s="506" t="n">
        <v>-30203741.505245</v>
      </c>
      <c r="AJ43" s="3630" t="n">
        <v>0.2092946196504981</v>
      </c>
      <c r="AL43" s="2213" t="n">
        <v>111950444.551</v>
      </c>
      <c r="AM43" s="500" t="n">
        <v>98375147</v>
      </c>
      <c r="AN43" s="494" t="n">
        <v>100162550.6379507</v>
      </c>
      <c r="AO43" s="531" t="n">
        <v>193282491.8922902</v>
      </c>
      <c r="AP43" s="506" t="n">
        <v>11787893.91304925</v>
      </c>
      <c r="AQ43" s="506" t="n">
        <v>-81332047.34129021</v>
      </c>
      <c r="AR43" s="3630" t="n">
        <v>0.1379951945688072</v>
      </c>
      <c r="AS43" s="798" t="n"/>
      <c r="AT43" s="2213" t="n"/>
      <c r="AU43" s="500" t="n"/>
      <c r="AV43" s="494" t="n"/>
      <c r="AW43" s="531" t="n"/>
      <c r="AX43" s="506" t="n"/>
      <c r="AY43" s="506" t="n"/>
      <c r="AZ43" s="3630" t="n"/>
      <c r="BA43" s="480" t="n"/>
      <c r="BB43" s="2213" t="n"/>
      <c r="BC43" s="500" t="n"/>
      <c r="BD43" s="494" t="n"/>
      <c r="BE43" s="531" t="n"/>
      <c r="BF43" s="506" t="n"/>
      <c r="BG43" s="506" t="n"/>
      <c r="BH43" s="3630" t="n"/>
      <c r="BI43" s="733" t="n"/>
      <c r="BJ43" s="2213" t="n"/>
      <c r="BK43" s="500" t="n"/>
      <c r="BL43" s="494" t="n"/>
      <c r="BM43" s="494" t="n"/>
      <c r="BN43" s="494" t="n"/>
      <c r="BO43" s="506" t="n"/>
      <c r="BP43" s="506" t="n"/>
      <c r="BQ43" s="3630" t="n"/>
      <c r="BR43" s="735" t="n"/>
      <c r="BS43" s="2213" t="n"/>
      <c r="BT43" s="500" t="n"/>
      <c r="BU43" s="494" t="n"/>
      <c r="BV43" s="494" t="n"/>
      <c r="BW43" s="506" t="n"/>
      <c r="BX43" s="506" t="n"/>
      <c r="BY43" s="3630" t="n"/>
      <c r="BZ43" s="735" t="n"/>
      <c r="CA43" s="2213" t="n"/>
      <c r="CB43" s="500" t="n"/>
      <c r="CC43" s="494" t="n"/>
      <c r="CD43" s="494" t="n"/>
      <c r="CE43" s="506" t="n"/>
      <c r="CF43" s="506" t="n"/>
      <c r="CG43" s="3630" t="n"/>
      <c r="CI43" s="2213" t="n"/>
      <c r="CJ43" s="500" t="n"/>
      <c r="CK43" s="494" t="n"/>
      <c r="CL43" s="494" t="n"/>
      <c r="CM43" s="506" t="n"/>
      <c r="CN43" s="506" t="n"/>
      <c r="CO43" s="3630" t="n"/>
      <c r="CP43" s="3618" t="n"/>
      <c r="CQ43" s="507" t="n">
        <v>704406021.551</v>
      </c>
      <c r="CR43" s="507" t="n">
        <v>482636632</v>
      </c>
      <c r="CS43" s="507" t="n">
        <v>552951116.9448423</v>
      </c>
      <c r="CT43" s="507" t="n"/>
      <c r="CU43" s="508" t="n">
        <v>151454904.6061577</v>
      </c>
      <c r="CV43" s="508" t="n"/>
      <c r="CW43" s="3632">
        <f>IFERROR(CQ43/CR43-1,"-")</f>
        <v/>
      </c>
      <c r="CY43" s="507" t="n">
        <v>1203712796.379218</v>
      </c>
      <c r="CZ43" s="507" t="n">
        <v>2167163241.332016</v>
      </c>
      <c r="DA43" s="507" t="n"/>
      <c r="DB43" s="507" t="n"/>
      <c r="DC43" s="507" t="n">
        <v>1259360347.728342</v>
      </c>
      <c r="DD43" s="3633">
        <f>CY43/$DC43-1</f>
        <v/>
      </c>
      <c r="DE43" s="508">
        <f>CZ43/$DC43-1</f>
        <v/>
      </c>
      <c r="DF43" s="508">
        <f>DA43/$DC43-1</f>
        <v/>
      </c>
      <c r="DG43" s="508">
        <f>DB43/$DC43-1</f>
        <v/>
      </c>
    </row>
    <row r="44">
      <c r="A44" s="520" t="n"/>
      <c r="B44" s="524" t="inlineStr">
        <is>
          <t>Retrait d’argent</t>
        </is>
      </c>
      <c r="C44" s="480" t="n"/>
      <c r="D44" s="1527" t="n">
        <v>281319061</v>
      </c>
      <c r="E44" s="494" t="n">
        <v>231513542</v>
      </c>
      <c r="F44" s="494" t="n">
        <v>217707849.176998</v>
      </c>
      <c r="G44" s="506" t="n">
        <v>63611211.82300201</v>
      </c>
      <c r="H44" s="3630" t="n">
        <v>0.2151300462588059</v>
      </c>
      <c r="I44" s="3662" t="n"/>
      <c r="J44" s="2213" t="n">
        <v>273023714</v>
      </c>
      <c r="K44" s="665" t="n">
        <v>224733582</v>
      </c>
      <c r="L44" s="665" t="n">
        <v>221377105.56347</v>
      </c>
      <c r="M44" s="506" t="n">
        <v>51646608.43652999</v>
      </c>
      <c r="N44" s="3630" t="n">
        <v>0.2148772407320949</v>
      </c>
      <c r="O44" s="3661" t="n"/>
      <c r="P44" s="2213" t="n">
        <v>301805952</v>
      </c>
      <c r="Q44" s="500" t="n">
        <v>254326306.524046</v>
      </c>
      <c r="R44" s="1012" t="n">
        <v>245070930.992399</v>
      </c>
      <c r="S44" s="506" t="n">
        <v>56735021.00760099</v>
      </c>
      <c r="T44" s="3630" t="n">
        <v>0.1866879054898904</v>
      </c>
      <c r="U44" s="3649" t="n"/>
      <c r="V44" s="2213" t="n">
        <v>289650404</v>
      </c>
      <c r="W44" s="668" t="n">
        <v>272446463</v>
      </c>
      <c r="X44" s="668" t="n">
        <v>256998642.621168</v>
      </c>
      <c r="Y44" s="668" t="n">
        <v>288171851.313183</v>
      </c>
      <c r="Z44" s="506" t="n">
        <v>32651761.37883201</v>
      </c>
      <c r="AA44" s="506" t="n">
        <v>1478552.68681699</v>
      </c>
      <c r="AB44" s="3630" t="n">
        <v>0.06314613451230611</v>
      </c>
      <c r="AC44" s="743" t="n"/>
      <c r="AD44" s="2213" t="n">
        <v>301821143</v>
      </c>
      <c r="AE44" s="668" t="n">
        <v>268252314.0000001</v>
      </c>
      <c r="AF44" s="668" t="n">
        <v>268338230.557336</v>
      </c>
      <c r="AG44" s="668" t="n">
        <v>299083449.62497</v>
      </c>
      <c r="AH44" s="506" t="n">
        <v>33482912.442664</v>
      </c>
      <c r="AI44" s="506" t="n">
        <v>2737693.375029981</v>
      </c>
      <c r="AJ44" s="3630" t="n">
        <v>0.1251390099844578</v>
      </c>
      <c r="AK44" s="733" t="n"/>
      <c r="AL44" s="2213" t="n">
        <v>286806985.573</v>
      </c>
      <c r="AM44" s="500" t="n">
        <v>273748017.0962205</v>
      </c>
      <c r="AN44" s="494" t="n">
        <v>267555076.9729122</v>
      </c>
      <c r="AO44" s="494" t="n">
        <v>298329854.5206969</v>
      </c>
      <c r="AP44" s="506" t="n">
        <v>19251908.60008782</v>
      </c>
      <c r="AQ44" s="506" t="n">
        <v>-11522868.94769686</v>
      </c>
      <c r="AR44" s="3630" t="n">
        <v>0.04770433998135371</v>
      </c>
      <c r="AS44" s="798" t="n"/>
      <c r="AT44" s="2213" t="n"/>
      <c r="AU44" s="500" t="n"/>
      <c r="AV44" s="494" t="n"/>
      <c r="AW44" s="494" t="n"/>
      <c r="AX44" s="506" t="n"/>
      <c r="AY44" s="506" t="n"/>
      <c r="AZ44" s="3630" t="n"/>
      <c r="BA44" s="480" t="n"/>
      <c r="BB44" s="2213" t="n"/>
      <c r="BC44" s="500" t="n"/>
      <c r="BD44" s="494" t="n"/>
      <c r="BE44" s="494" t="n"/>
      <c r="BF44" s="506" t="n"/>
      <c r="BG44" s="506" t="n"/>
      <c r="BH44" s="3630" t="n"/>
      <c r="BI44" s="3661" t="n"/>
      <c r="BJ44" s="2213" t="n"/>
      <c r="BK44" s="500" t="n"/>
      <c r="BL44" s="494" t="n"/>
      <c r="BM44" s="494" t="n"/>
      <c r="BN44" s="494" t="n"/>
      <c r="BO44" s="506" t="n"/>
      <c r="BP44" s="506" t="n"/>
      <c r="BQ44" s="3630" t="n"/>
      <c r="BR44" s="735" t="n"/>
      <c r="BS44" s="2213" t="n"/>
      <c r="BT44" s="500" t="n"/>
      <c r="BU44" s="494" t="n"/>
      <c r="BV44" s="494" t="n"/>
      <c r="BW44" s="506" t="n"/>
      <c r="BX44" s="506" t="n"/>
      <c r="BY44" s="3630" t="n"/>
      <c r="BZ44" s="735" t="n"/>
      <c r="CA44" s="2213" t="n"/>
      <c r="CB44" s="500" t="n"/>
      <c r="CC44" s="494" t="n"/>
      <c r="CD44" s="494" t="n"/>
      <c r="CE44" s="506" t="n"/>
      <c r="CF44" s="506" t="n"/>
      <c r="CG44" s="3630" t="n"/>
      <c r="CI44" s="2213" t="n"/>
      <c r="CJ44" s="500" t="n"/>
      <c r="CK44" s="494" t="n"/>
      <c r="CL44" s="494" t="n"/>
      <c r="CM44" s="506" t="n"/>
      <c r="CN44" s="506" t="n"/>
      <c r="CO44" s="3630" t="n"/>
      <c r="CP44" s="3618" t="n"/>
      <c r="CQ44" s="507" t="n">
        <v>1734427259.573</v>
      </c>
      <c r="CR44" s="507" t="n">
        <v>1251272207.524046</v>
      </c>
      <c r="CS44" s="507" t="n">
        <v>1477047835.884283</v>
      </c>
      <c r="CT44" s="507" t="n"/>
      <c r="CU44" s="508" t="n">
        <v>257379423.6887169</v>
      </c>
      <c r="CV44" s="508" t="n"/>
      <c r="CW44" s="3632">
        <f>IFERROR(CQ44/CR44-1,"-")</f>
        <v/>
      </c>
      <c r="CY44" s="507" t="n">
        <v>3215368097.530211</v>
      </c>
      <c r="CZ44" s="507" t="n">
        <v>3659696119.577308</v>
      </c>
      <c r="DA44" s="507" t="n"/>
      <c r="DB44" s="507" t="n"/>
      <c r="DC44" s="507" t="n">
        <v>3342560555.891925</v>
      </c>
      <c r="DD44" s="3633">
        <f>CY44/$DC44-1</f>
        <v/>
      </c>
      <c r="DE44" s="508">
        <f>CZ44/$DC44-1</f>
        <v/>
      </c>
      <c r="DF44" s="508">
        <f>DA44/$DC44-1</f>
        <v/>
      </c>
      <c r="DG44" s="508">
        <f>DB44/$DC44-1</f>
        <v/>
      </c>
    </row>
    <row r="45">
      <c r="A45" s="520" t="n"/>
      <c r="B45" s="524" t="inlineStr">
        <is>
          <t>Transfert d’argent national</t>
        </is>
      </c>
      <c r="C45" s="480" t="n"/>
      <c r="D45" s="505" t="n">
        <v>0</v>
      </c>
      <c r="E45" s="494" t="n">
        <v>0</v>
      </c>
      <c r="F45" s="494" t="n">
        <v>0</v>
      </c>
      <c r="G45" s="506" t="n">
        <v>0</v>
      </c>
      <c r="H45" s="3630" t="n"/>
      <c r="I45" s="480" t="n"/>
      <c r="J45" s="2213" t="n">
        <v>0</v>
      </c>
      <c r="K45" s="665" t="n">
        <v>0</v>
      </c>
      <c r="L45" s="665" t="n">
        <v>0</v>
      </c>
      <c r="M45" s="506" t="n">
        <v>0</v>
      </c>
      <c r="N45" s="3630" t="n"/>
      <c r="O45" s="480" t="n"/>
      <c r="P45" s="2213" t="n">
        <v>0</v>
      </c>
      <c r="Q45" s="500" t="n">
        <v>0</v>
      </c>
      <c r="R45" s="1012" t="n">
        <v>0</v>
      </c>
      <c r="S45" s="506" t="n">
        <v>0</v>
      </c>
      <c r="T45" s="3630" t="n"/>
      <c r="U45" s="795" t="n"/>
      <c r="V45" s="2213" t="n">
        <v>0</v>
      </c>
      <c r="W45" s="668" t="n">
        <v>0</v>
      </c>
      <c r="X45" s="668" t="n">
        <v>0</v>
      </c>
      <c r="Y45" s="668" t="n">
        <v>0</v>
      </c>
      <c r="Z45" s="506" t="n">
        <v>0</v>
      </c>
      <c r="AA45" s="506" t="n">
        <v>0</v>
      </c>
      <c r="AB45" s="3630" t="n"/>
      <c r="AD45" s="2213" t="n">
        <v>0</v>
      </c>
      <c r="AE45" s="668" t="n">
        <v>0</v>
      </c>
      <c r="AF45" s="668" t="n">
        <v>0</v>
      </c>
      <c r="AG45" s="668" t="n">
        <v>0</v>
      </c>
      <c r="AH45" s="506" t="n">
        <v>0</v>
      </c>
      <c r="AI45" s="506" t="n">
        <v>0</v>
      </c>
      <c r="AJ45" s="3630" t="n"/>
      <c r="AK45" s="733" t="n"/>
      <c r="AL45" s="2213" t="n">
        <v>0</v>
      </c>
      <c r="AM45" s="500" t="n">
        <v>0</v>
      </c>
      <c r="AN45" s="494" t="n">
        <v>0</v>
      </c>
      <c r="AO45" s="531" t="n">
        <v>0</v>
      </c>
      <c r="AP45" s="506" t="n">
        <v>0</v>
      </c>
      <c r="AQ45" s="506" t="n">
        <v>0</v>
      </c>
      <c r="AR45" s="3630" t="n"/>
      <c r="AS45" s="798" t="n"/>
      <c r="AT45" s="2213" t="n"/>
      <c r="AU45" s="500" t="n"/>
      <c r="AV45" s="494" t="n"/>
      <c r="AW45" s="531" t="n"/>
      <c r="AX45" s="506" t="n"/>
      <c r="AY45" s="506" t="n"/>
      <c r="AZ45" s="3630" t="n"/>
      <c r="BA45" s="3661" t="n"/>
      <c r="BB45" s="2213" t="n"/>
      <c r="BC45" s="500" t="n"/>
      <c r="BD45" s="494" t="n"/>
      <c r="BE45" s="531" t="n"/>
      <c r="BF45" s="506" t="n"/>
      <c r="BG45" s="506" t="n"/>
      <c r="BH45" s="3630" t="n"/>
      <c r="BJ45" s="2213" t="n"/>
      <c r="BK45" s="500" t="n"/>
      <c r="BL45" s="494" t="n"/>
      <c r="BM45" s="494" t="n"/>
      <c r="BN45" s="494" t="n"/>
      <c r="BO45" s="506" t="n"/>
      <c r="BP45" s="506" t="n"/>
      <c r="BQ45" s="3630" t="n"/>
      <c r="BS45" s="2213" t="n"/>
      <c r="BT45" s="500" t="n"/>
      <c r="BU45" s="494" t="n"/>
      <c r="BV45" s="494" t="n"/>
      <c r="BW45" s="506" t="n"/>
      <c r="BX45" s="506" t="n"/>
      <c r="BY45" s="3630" t="n"/>
      <c r="CA45" s="2213" t="n"/>
      <c r="CB45" s="500" t="n"/>
      <c r="CC45" s="494" t="n"/>
      <c r="CD45" s="494" t="n"/>
      <c r="CE45" s="506" t="n"/>
      <c r="CF45" s="506" t="n"/>
      <c r="CG45" s="3630" t="n"/>
      <c r="CI45" s="2213" t="n"/>
      <c r="CJ45" s="500" t="n"/>
      <c r="CK45" s="494" t="n"/>
      <c r="CL45" s="494" t="n"/>
      <c r="CM45" s="506" t="n"/>
      <c r="CN45" s="506" t="n"/>
      <c r="CO45" s="3630" t="n"/>
      <c r="CP45" s="3618" t="n"/>
      <c r="CQ45" s="507">
        <f>+SUMIFS($D45:$CP45,$D$3:$CP$3,$CQ$3,$D$4:$CP$4,$CQ$4)</f>
        <v/>
      </c>
      <c r="CR45" s="507">
        <f>+SUMIFS($D45:$CP45,$D$3:$CP$3,$CR$3,$D$4:$CP$4,$CR$4)</f>
        <v/>
      </c>
      <c r="CS45" s="507">
        <f>+SUMIFS($D45:$CP45,$D$3:$CP$3,$CS$3,$D$4:$CP$4,$CS$4)</f>
        <v/>
      </c>
      <c r="CT45" s="507" t="n"/>
      <c r="CU45" s="508">
        <f>CQ45-CS45</f>
        <v/>
      </c>
      <c r="CV45" s="508" t="n"/>
      <c r="CW45" s="3632">
        <f>IFERROR(CQ45/CR45-1,"-")</f>
        <v/>
      </c>
      <c r="CY45" s="507" t="n"/>
      <c r="CZ45" s="507" t="n">
        <v>0</v>
      </c>
      <c r="DA45" s="507" t="n"/>
      <c r="DB45" s="507" t="n"/>
      <c r="DC45" s="507" t="n">
        <v>0</v>
      </c>
      <c r="DD45" s="3633">
        <f>CY45/$DC45-1</f>
        <v/>
      </c>
      <c r="DE45" s="508">
        <f>CZ45/$DC45-1</f>
        <v/>
      </c>
      <c r="DF45" s="508">
        <f>DA45/$DC45-1</f>
        <v/>
      </c>
      <c r="DG45" s="508">
        <f>DB45/$DC45-1</f>
        <v/>
      </c>
    </row>
    <row r="46">
      <c r="A46" s="520" t="n"/>
      <c r="B46" s="524" t="inlineStr">
        <is>
          <t>Transfert d’argent international</t>
        </is>
      </c>
      <c r="C46" s="480" t="n"/>
      <c r="D46" s="505" t="n">
        <v>4172552</v>
      </c>
      <c r="E46" s="494" t="n">
        <v>4999669</v>
      </c>
      <c r="F46" s="494" t="n">
        <v>4150129.72489817</v>
      </c>
      <c r="G46" s="506" t="n">
        <v>22422.27510182979</v>
      </c>
      <c r="H46" s="3630" t="n">
        <v>-0.1654343517540862</v>
      </c>
      <c r="I46" s="480" t="n"/>
      <c r="J46" s="2213" t="n">
        <v>4413239</v>
      </c>
      <c r="K46" s="665" t="n">
        <v>5165522</v>
      </c>
      <c r="L46" s="665" t="n">
        <v>4220076.16943536</v>
      </c>
      <c r="M46" s="506" t="n">
        <v>193162.8305646405</v>
      </c>
      <c r="N46" s="3630" t="n">
        <v>-0.1456354265841865</v>
      </c>
      <c r="O46" s="480" t="n"/>
      <c r="P46" s="2213" t="n">
        <v>4317011</v>
      </c>
      <c r="Q46" s="500" t="n">
        <v>5211116</v>
      </c>
      <c r="R46" s="1012" t="n">
        <v>4671747.75399638</v>
      </c>
      <c r="S46" s="506" t="n">
        <v>-354736.7539963797</v>
      </c>
      <c r="T46" s="3630" t="n">
        <v>-0.1715764914847414</v>
      </c>
      <c r="U46" s="795" t="n"/>
      <c r="V46" s="2213" t="n">
        <v>4235763</v>
      </c>
      <c r="W46" s="668" t="n">
        <v>4641342</v>
      </c>
      <c r="X46" s="668" t="n">
        <v>4899123.8029891</v>
      </c>
      <c r="Y46" s="668" t="n">
        <v>5493373.66812835</v>
      </c>
      <c r="Z46" s="506" t="n">
        <v>-663360.8029891001</v>
      </c>
      <c r="AA46" s="506" t="n">
        <v>-1257610.66812835</v>
      </c>
      <c r="AB46" s="3630" t="n">
        <v>-0.08738399368113792</v>
      </c>
      <c r="AD46" s="2213" t="n">
        <v>4216555</v>
      </c>
      <c r="AE46" s="668" t="n">
        <v>4681038</v>
      </c>
      <c r="AF46" s="668" t="n">
        <v>5115288.5445907</v>
      </c>
      <c r="AG46" s="668" t="n">
        <v>5701379.7123343</v>
      </c>
      <c r="AH46" s="506" t="n">
        <v>-898733.5445907004</v>
      </c>
      <c r="AI46" s="506" t="n">
        <v>-1484824.7123343</v>
      </c>
      <c r="AJ46" s="3630" t="n">
        <v>-0.09922649634546865</v>
      </c>
      <c r="AK46" s="733" t="n"/>
      <c r="AL46" s="2213" t="n">
        <v>4243597.405</v>
      </c>
      <c r="AM46" s="500" t="n">
        <v>4722142</v>
      </c>
      <c r="AN46" s="494" t="n">
        <v>5100359.413729485</v>
      </c>
      <c r="AO46" s="531" t="n">
        <v>5687014.050027663</v>
      </c>
      <c r="AP46" s="506" t="n">
        <v>-856762.0087294849</v>
      </c>
      <c r="AQ46" s="506" t="n">
        <v>-1443416.645027663</v>
      </c>
      <c r="AR46" s="3630" t="n">
        <v>-0.1013405770093317</v>
      </c>
      <c r="AS46" s="798" t="n"/>
      <c r="AT46" s="2213" t="n"/>
      <c r="AU46" s="500" t="n"/>
      <c r="AV46" s="494" t="n"/>
      <c r="AW46" s="531" t="n"/>
      <c r="AX46" s="506" t="n"/>
      <c r="AY46" s="506" t="n"/>
      <c r="AZ46" s="3630" t="n"/>
      <c r="BA46" s="480" t="n"/>
      <c r="BB46" s="2213" t="n"/>
      <c r="BC46" s="500" t="n"/>
      <c r="BD46" s="494" t="n"/>
      <c r="BE46" s="531" t="n"/>
      <c r="BF46" s="506" t="n"/>
      <c r="BG46" s="506" t="n"/>
      <c r="BH46" s="3630" t="n"/>
      <c r="BI46" s="480" t="n"/>
      <c r="BJ46" s="2213" t="n"/>
      <c r="BK46" s="500" t="n"/>
      <c r="BL46" s="494" t="n"/>
      <c r="BM46" s="494" t="n"/>
      <c r="BN46" s="494" t="n"/>
      <c r="BO46" s="506" t="n"/>
      <c r="BP46" s="506" t="n"/>
      <c r="BQ46" s="3630" t="n"/>
      <c r="BS46" s="2213" t="n"/>
      <c r="BT46" s="500" t="n"/>
      <c r="BU46" s="494" t="n"/>
      <c r="BV46" s="494" t="n"/>
      <c r="BW46" s="506" t="n"/>
      <c r="BX46" s="506" t="n"/>
      <c r="BY46" s="3630" t="n"/>
      <c r="BZ46" s="735" t="n"/>
      <c r="CA46" s="2213" t="n"/>
      <c r="CB46" s="500" t="n"/>
      <c r="CC46" s="494" t="n"/>
      <c r="CD46" s="494" t="n"/>
      <c r="CE46" s="506" t="n"/>
      <c r="CF46" s="506" t="n"/>
      <c r="CG46" s="3630" t="n"/>
      <c r="CI46" s="2213" t="n"/>
      <c r="CJ46" s="500" t="n"/>
      <c r="CK46" s="494" t="n"/>
      <c r="CL46" s="494" t="n"/>
      <c r="CM46" s="506" t="n"/>
      <c r="CN46" s="506" t="n"/>
      <c r="CO46" s="3630" t="n"/>
      <c r="CP46" s="3618" t="n"/>
      <c r="CQ46" s="507" t="n">
        <v>25598717.405</v>
      </c>
      <c r="CR46" s="507" t="n">
        <v>24698687</v>
      </c>
      <c r="CS46" s="507" t="n">
        <v>28156725.40963919</v>
      </c>
      <c r="CT46" s="507" t="n"/>
      <c r="CU46" s="508" t="n">
        <v>-2558008.004639193</v>
      </c>
      <c r="CV46" s="508" t="n"/>
      <c r="CW46" s="3632">
        <f>IFERROR(CQ46/CR46-1,"-")</f>
        <v/>
      </c>
      <c r="CY46" s="507" t="n">
        <v>61294045.06311798</v>
      </c>
      <c r="CZ46" s="507" t="n">
        <v>66346375.17882665</v>
      </c>
      <c r="DA46" s="507" t="n"/>
      <c r="DB46" s="507" t="n"/>
      <c r="DC46" s="507" t="n">
        <v>57184048</v>
      </c>
      <c r="DD46" s="3633">
        <f>CY46/$DC46-1</f>
        <v/>
      </c>
      <c r="DE46" s="508">
        <f>CZ46/$DC46-1</f>
        <v/>
      </c>
      <c r="DF46" s="508">
        <f>DA46/$DC46-1</f>
        <v/>
      </c>
      <c r="DG46" s="508">
        <f>DB46/$DC46-1</f>
        <v/>
      </c>
    </row>
    <row r="47">
      <c r="A47" s="520" t="n"/>
      <c r="B47" s="524" t="inlineStr">
        <is>
          <t>Recharge Mobile</t>
        </is>
      </c>
      <c r="C47" s="480" t="n"/>
      <c r="D47" s="505" t="n">
        <v>0</v>
      </c>
      <c r="E47" s="494" t="n">
        <v>0</v>
      </c>
      <c r="F47" s="494" t="n">
        <v>0</v>
      </c>
      <c r="G47" s="506" t="n">
        <v>0</v>
      </c>
      <c r="H47" s="3630" t="n"/>
      <c r="I47" s="480" t="n"/>
      <c r="J47" s="2213" t="n">
        <v>0</v>
      </c>
      <c r="K47" s="665" t="n">
        <v>0</v>
      </c>
      <c r="L47" s="665" t="n">
        <v>0</v>
      </c>
      <c r="M47" s="506" t="n">
        <v>0</v>
      </c>
      <c r="N47" s="3630" t="n"/>
      <c r="O47" s="480" t="n"/>
      <c r="P47" s="2213" t="n">
        <v>0</v>
      </c>
      <c r="Q47" s="500" t="n">
        <v>0</v>
      </c>
      <c r="R47" s="1012" t="n">
        <v>0</v>
      </c>
      <c r="S47" s="506" t="n">
        <v>0</v>
      </c>
      <c r="T47" s="3630" t="n"/>
      <c r="U47" s="795" t="n"/>
      <c r="V47" s="2213" t="n">
        <v>0</v>
      </c>
      <c r="W47" s="668" t="n">
        <v>0</v>
      </c>
      <c r="X47" s="668" t="n">
        <v>0</v>
      </c>
      <c r="Y47" s="668" t="n">
        <v>0</v>
      </c>
      <c r="Z47" s="506" t="n">
        <v>0</v>
      </c>
      <c r="AA47" s="506" t="n">
        <v>0</v>
      </c>
      <c r="AB47" s="3630" t="n"/>
      <c r="AD47" s="2213" t="n">
        <v>0</v>
      </c>
      <c r="AE47" s="668" t="n">
        <v>0</v>
      </c>
      <c r="AF47" s="668" t="n">
        <v>0</v>
      </c>
      <c r="AG47" s="668" t="n">
        <v>0</v>
      </c>
      <c r="AH47" s="506" t="n">
        <v>0</v>
      </c>
      <c r="AI47" s="506" t="n">
        <v>0</v>
      </c>
      <c r="AJ47" s="3630" t="n"/>
      <c r="AK47" s="733" t="n"/>
      <c r="AL47" s="2213" t="n">
        <v>0</v>
      </c>
      <c r="AM47" s="500" t="n">
        <v>0</v>
      </c>
      <c r="AN47" s="494" t="n">
        <v>0</v>
      </c>
      <c r="AO47" s="531" t="n">
        <v>0</v>
      </c>
      <c r="AP47" s="506" t="n">
        <v>0</v>
      </c>
      <c r="AQ47" s="506" t="n">
        <v>0</v>
      </c>
      <c r="AR47" s="3630" t="n"/>
      <c r="AS47" s="798" t="n"/>
      <c r="AT47" s="2213" t="n"/>
      <c r="AU47" s="500" t="n"/>
      <c r="AV47" s="494" t="n"/>
      <c r="AW47" s="531" t="n"/>
      <c r="AX47" s="506" t="n"/>
      <c r="AY47" s="506" t="n"/>
      <c r="AZ47" s="3630" t="n"/>
      <c r="BA47" s="480" t="n"/>
      <c r="BB47" s="2213" t="n"/>
      <c r="BC47" s="500" t="n"/>
      <c r="BD47" s="494" t="n"/>
      <c r="BE47" s="531" t="n"/>
      <c r="BF47" s="506" t="n"/>
      <c r="BG47" s="506" t="n"/>
      <c r="BH47" s="3630" t="n"/>
      <c r="BI47" s="480" t="n"/>
      <c r="BJ47" s="2213" t="n"/>
      <c r="BK47" s="500" t="n"/>
      <c r="BL47" s="494" t="n"/>
      <c r="BM47" s="494" t="n"/>
      <c r="BN47" s="494" t="n"/>
      <c r="BO47" s="506" t="n"/>
      <c r="BP47" s="506" t="n"/>
      <c r="BQ47" s="3630" t="n"/>
      <c r="BS47" s="2213" t="n"/>
      <c r="BT47" s="500" t="n"/>
      <c r="BU47" s="494" t="n"/>
      <c r="BV47" s="494" t="n"/>
      <c r="BW47" s="506" t="n"/>
      <c r="BX47" s="506" t="n"/>
      <c r="BY47" s="3630" t="n"/>
      <c r="BZ47" s="735" t="n"/>
      <c r="CA47" s="2213" t="n"/>
      <c r="CB47" s="500" t="n"/>
      <c r="CC47" s="494" t="n"/>
      <c r="CD47" s="494" t="n"/>
      <c r="CE47" s="506" t="n"/>
      <c r="CF47" s="506" t="n"/>
      <c r="CG47" s="3630" t="n"/>
      <c r="CI47" s="2213" t="n"/>
      <c r="CJ47" s="500" t="n"/>
      <c r="CK47" s="494" t="n"/>
      <c r="CL47" s="494" t="n"/>
      <c r="CM47" s="506" t="n"/>
      <c r="CN47" s="506" t="n"/>
      <c r="CO47" s="3630" t="n"/>
      <c r="CP47" s="3618" t="n"/>
      <c r="CQ47" s="507">
        <f>+SUMIFS($D47:$CP47,$D$3:$CP$3,$CQ$3,$D$4:$CP$4,$CQ$4)</f>
        <v/>
      </c>
      <c r="CR47" s="507">
        <f>+SUMIFS($D47:$CP47,$D$3:$CP$3,$CR$3,$D$4:$CP$4,$CR$4)</f>
        <v/>
      </c>
      <c r="CS47" s="507">
        <f>+SUMIFS($D47:$CP47,$D$3:$CP$3,$CS$3,$D$4:$CP$4,$CS$4)</f>
        <v/>
      </c>
      <c r="CT47" s="507" t="n"/>
      <c r="CU47" s="508">
        <f>CQ47-CS47</f>
        <v/>
      </c>
      <c r="CV47" s="508" t="n"/>
      <c r="CW47" s="3632">
        <f>IFERROR(CQ47/CR47-1,"-")</f>
        <v/>
      </c>
      <c r="CY47" s="507" t="n"/>
      <c r="CZ47" s="507" t="n">
        <v>0</v>
      </c>
      <c r="DA47" s="507" t="n"/>
      <c r="DB47" s="507" t="n"/>
      <c r="DC47" s="507" t="n">
        <v>0</v>
      </c>
      <c r="DD47" s="3633">
        <f>CY47/$DC47-1</f>
        <v/>
      </c>
      <c r="DE47" s="508">
        <f>CZ47/$DC47-1</f>
        <v/>
      </c>
      <c r="DF47" s="508">
        <f>DA47/$DC47-1</f>
        <v/>
      </c>
      <c r="DG47" s="508">
        <f>DB47/$DC47-1</f>
        <v/>
      </c>
    </row>
    <row r="48">
      <c r="A48" s="520" t="n"/>
      <c r="B48" s="524" t="inlineStr">
        <is>
          <t>Achat de biens et services</t>
        </is>
      </c>
      <c r="C48" s="480" t="n"/>
      <c r="D48" s="505" t="n">
        <v>0</v>
      </c>
      <c r="E48" s="494" t="n">
        <v>0</v>
      </c>
      <c r="F48" s="494" t="n">
        <v>0</v>
      </c>
      <c r="G48" s="506" t="n">
        <v>0</v>
      </c>
      <c r="H48" s="3630" t="n"/>
      <c r="I48" s="480" t="n"/>
      <c r="J48" s="2213" t="n">
        <v>0</v>
      </c>
      <c r="K48" s="665" t="n">
        <v>0</v>
      </c>
      <c r="L48" s="665" t="n">
        <v>0</v>
      </c>
      <c r="M48" s="506" t="n">
        <v>0</v>
      </c>
      <c r="N48" s="3630" t="n"/>
      <c r="O48" s="480" t="n"/>
      <c r="P48" s="2213" t="n">
        <v>0</v>
      </c>
      <c r="Q48" s="500" t="n">
        <v>0</v>
      </c>
      <c r="R48" s="1012" t="n">
        <v>0</v>
      </c>
      <c r="S48" s="506" t="n">
        <v>0</v>
      </c>
      <c r="T48" s="3630" t="n"/>
      <c r="U48" s="795" t="n"/>
      <c r="V48" s="2213" t="n">
        <v>0</v>
      </c>
      <c r="W48" s="668" t="n">
        <v>0</v>
      </c>
      <c r="X48" s="668" t="n">
        <v>0</v>
      </c>
      <c r="Y48" s="668" t="n">
        <v>0</v>
      </c>
      <c r="Z48" s="506" t="n">
        <v>0</v>
      </c>
      <c r="AA48" s="506" t="n">
        <v>0</v>
      </c>
      <c r="AB48" s="3630" t="n"/>
      <c r="AD48" s="2213" t="n">
        <v>0</v>
      </c>
      <c r="AE48" s="668" t="n">
        <v>0</v>
      </c>
      <c r="AF48" s="668" t="n">
        <v>0</v>
      </c>
      <c r="AG48" s="668" t="n">
        <v>0</v>
      </c>
      <c r="AH48" s="506" t="n">
        <v>0</v>
      </c>
      <c r="AI48" s="506" t="n">
        <v>0</v>
      </c>
      <c r="AJ48" s="3630" t="n"/>
      <c r="AK48" s="733" t="n"/>
      <c r="AL48" s="2213" t="n">
        <v>0</v>
      </c>
      <c r="AM48" s="500" t="n">
        <v>0</v>
      </c>
      <c r="AN48" s="494" t="n">
        <v>0</v>
      </c>
      <c r="AO48" s="531" t="n">
        <v>0</v>
      </c>
      <c r="AP48" s="506" t="n">
        <v>0</v>
      </c>
      <c r="AQ48" s="506" t="n">
        <v>0</v>
      </c>
      <c r="AR48" s="3630" t="n"/>
      <c r="AS48" s="798" t="n"/>
      <c r="AT48" s="2213" t="n"/>
      <c r="AU48" s="500" t="n"/>
      <c r="AV48" s="494" t="n"/>
      <c r="AW48" s="531" t="n"/>
      <c r="AX48" s="506" t="n"/>
      <c r="AY48" s="506" t="n"/>
      <c r="AZ48" s="3630" t="n"/>
      <c r="BA48" s="480" t="n"/>
      <c r="BB48" s="2213" t="n"/>
      <c r="BC48" s="500" t="n"/>
      <c r="BD48" s="494" t="n"/>
      <c r="BE48" s="531" t="n"/>
      <c r="BF48" s="506" t="n"/>
      <c r="BG48" s="506" t="n"/>
      <c r="BH48" s="3630" t="n"/>
      <c r="BI48" s="480" t="n"/>
      <c r="BJ48" s="2213" t="n"/>
      <c r="BK48" s="500" t="n"/>
      <c r="BL48" s="494" t="n"/>
      <c r="BM48" s="494" t="n"/>
      <c r="BN48" s="494" t="n"/>
      <c r="BO48" s="506" t="n"/>
      <c r="BP48" s="506" t="n"/>
      <c r="BQ48" s="3630" t="n"/>
      <c r="BS48" s="2213" t="n"/>
      <c r="BT48" s="500" t="n"/>
      <c r="BU48" s="494" t="n"/>
      <c r="BV48" s="494" t="n"/>
      <c r="BW48" s="506" t="n"/>
      <c r="BX48" s="506" t="n"/>
      <c r="BY48" s="3630" t="n"/>
      <c r="CA48" s="2213" t="n"/>
      <c r="CB48" s="500" t="n"/>
      <c r="CC48" s="494" t="n"/>
      <c r="CD48" s="494" t="n"/>
      <c r="CE48" s="506" t="n"/>
      <c r="CF48" s="506" t="n"/>
      <c r="CG48" s="3630" t="n"/>
      <c r="CI48" s="2213" t="n"/>
      <c r="CJ48" s="500" t="n"/>
      <c r="CK48" s="494" t="n"/>
      <c r="CL48" s="494" t="n"/>
      <c r="CM48" s="506" t="n"/>
      <c r="CN48" s="506" t="n"/>
      <c r="CO48" s="3630" t="n"/>
      <c r="CP48" s="3618" t="n"/>
      <c r="CQ48" s="507">
        <f>+SUMIFS($D48:$CP48,$D$3:$CP$3,$CQ$3,$D$4:$CP$4,$CQ$4)</f>
        <v/>
      </c>
      <c r="CR48" s="507">
        <f>+SUMIFS($D48:$CP48,$D$3:$CP$3,$CR$3,$D$4:$CP$4,$CR$4)</f>
        <v/>
      </c>
      <c r="CS48" s="507">
        <f>+SUMIFS($D48:$CP48,$D$3:$CP$3,$CS$3,$D$4:$CP$4,$CS$4)</f>
        <v/>
      </c>
      <c r="CT48" s="507" t="n"/>
      <c r="CU48" s="508">
        <f>CQ48-CS48</f>
        <v/>
      </c>
      <c r="CV48" s="508" t="n"/>
      <c r="CW48" s="3632">
        <f>IFERROR(CQ48/CR48-1,"-")</f>
        <v/>
      </c>
      <c r="CY48" s="507" t="n"/>
      <c r="CZ48" s="507" t="n">
        <v>0</v>
      </c>
      <c r="DA48" s="507" t="n"/>
      <c r="DB48" s="507" t="n"/>
      <c r="DC48" s="507" t="n">
        <v>0</v>
      </c>
      <c r="DD48" s="3633">
        <f>CY48/$DC48-1</f>
        <v/>
      </c>
      <c r="DE48" s="508">
        <f>CZ48/$DC48-1</f>
        <v/>
      </c>
      <c r="DF48" s="508">
        <f>DA48/$DC48-1</f>
        <v/>
      </c>
      <c r="DG48" s="508">
        <f>DB48/$DC48-1</f>
        <v/>
      </c>
    </row>
    <row r="49">
      <c r="A49" s="520" t="n"/>
      <c r="B49" s="524" t="inlineStr">
        <is>
          <t xml:space="preserve">Paiement de factures </t>
        </is>
      </c>
      <c r="C49" s="480" t="n"/>
      <c r="D49" s="505" t="n">
        <v>1032656</v>
      </c>
      <c r="E49" s="494" t="n">
        <v>202470</v>
      </c>
      <c r="F49" s="494" t="n">
        <v>79366.5318559593</v>
      </c>
      <c r="G49" s="506" t="n">
        <v>953289.4681440407</v>
      </c>
      <c r="H49" s="3630" t="n">
        <v>4.100291401195239</v>
      </c>
      <c r="I49" s="480" t="n"/>
      <c r="J49" s="2213" t="n">
        <v>1051515</v>
      </c>
      <c r="K49" s="665" t="n">
        <v>198378</v>
      </c>
      <c r="L49" s="665" t="n">
        <v>80704.1784083712</v>
      </c>
      <c r="M49" s="506" t="n">
        <v>970810.8215916288</v>
      </c>
      <c r="N49" s="3630" t="n">
        <v>4.300562562380909</v>
      </c>
      <c r="O49" s="480" t="n"/>
      <c r="P49" s="2213" t="n">
        <v>1318040</v>
      </c>
      <c r="Q49" s="500" t="n">
        <v>238496</v>
      </c>
      <c r="R49" s="1012" t="n">
        <v>89341.8860418051</v>
      </c>
      <c r="S49" s="506" t="n">
        <v>1228698.113958195</v>
      </c>
      <c r="T49" s="3630" t="n">
        <v>4.526465852676774</v>
      </c>
      <c r="U49" s="795" t="n"/>
      <c r="V49" s="2213" t="n">
        <v>1165535</v>
      </c>
      <c r="W49" s="668" t="n">
        <v>221428</v>
      </c>
      <c r="X49" s="668" t="n">
        <v>93690.1955241325</v>
      </c>
      <c r="Y49" s="668" t="n">
        <v>105054.551334271</v>
      </c>
      <c r="Z49" s="506" t="n">
        <v>1071844.804475867</v>
      </c>
      <c r="AA49" s="506" t="n">
        <v>1060480.448665729</v>
      </c>
      <c r="AB49" s="3630" t="n">
        <v>4.263720035406543</v>
      </c>
      <c r="AD49" s="2213" t="n">
        <v>1199744</v>
      </c>
      <c r="AE49" s="668" t="n">
        <v>179156</v>
      </c>
      <c r="AF49" s="668" t="n">
        <v>97824.101447008</v>
      </c>
      <c r="AG49" s="668" t="n">
        <v>109032.431407431</v>
      </c>
      <c r="AH49" s="506" t="n">
        <v>1101919.898552992</v>
      </c>
      <c r="AI49" s="506" t="n">
        <v>1090711.568592569</v>
      </c>
      <c r="AJ49" s="3630" t="n">
        <v>5.696644265333006</v>
      </c>
      <c r="AK49" s="733" t="n"/>
      <c r="AL49" s="2213" t="n">
        <v>1080921.4165</v>
      </c>
      <c r="AM49" s="500" t="n">
        <v>39971</v>
      </c>
      <c r="AN49" s="494" t="n">
        <v>97538.5987233293</v>
      </c>
      <c r="AO49" s="531" t="n">
        <v>108757.7043818513</v>
      </c>
      <c r="AP49" s="506" t="n">
        <v>983382.8177766708</v>
      </c>
      <c r="AQ49" s="506" t="n">
        <v>972163.7121181487</v>
      </c>
      <c r="AR49" s="3630" t="n">
        <v>26.04264132746241</v>
      </c>
      <c r="AS49" s="798" t="n"/>
      <c r="AT49" s="2213" t="n"/>
      <c r="AU49" s="500" t="n"/>
      <c r="AV49" s="494" t="n"/>
      <c r="AW49" s="531" t="n"/>
      <c r="AX49" s="506" t="n"/>
      <c r="AY49" s="506" t="n"/>
      <c r="AZ49" s="3630" t="n"/>
      <c r="BA49" s="480" t="n"/>
      <c r="BB49" s="2213" t="n"/>
      <c r="BC49" s="500" t="n"/>
      <c r="BD49" s="494" t="n"/>
      <c r="BE49" s="531" t="n"/>
      <c r="BF49" s="506" t="n"/>
      <c r="BG49" s="506" t="n"/>
      <c r="BH49" s="3630" t="n"/>
      <c r="BI49" s="480" t="n"/>
      <c r="BJ49" s="2213" t="n"/>
      <c r="BK49" s="500" t="n"/>
      <c r="BL49" s="494" t="n"/>
      <c r="BM49" s="494" t="n"/>
      <c r="BN49" s="494" t="n"/>
      <c r="BO49" s="506" t="n"/>
      <c r="BP49" s="506" t="n"/>
      <c r="BQ49" s="3630" t="n"/>
      <c r="BR49" s="735" t="n"/>
      <c r="BS49" s="2213" t="n"/>
      <c r="BT49" s="500" t="n"/>
      <c r="BU49" s="494" t="n"/>
      <c r="BV49" s="494" t="n"/>
      <c r="BW49" s="506" t="n"/>
      <c r="BX49" s="506" t="n"/>
      <c r="BY49" s="3630" t="n"/>
      <c r="CA49" s="2213" t="n"/>
      <c r="CB49" s="500" t="n"/>
      <c r="CC49" s="494" t="n"/>
      <c r="CD49" s="494" t="n"/>
      <c r="CE49" s="506" t="n"/>
      <c r="CF49" s="506" t="n"/>
      <c r="CG49" s="3630" t="n"/>
      <c r="CI49" s="2213" t="n"/>
      <c r="CJ49" s="500" t="n"/>
      <c r="CK49" s="494" t="n"/>
      <c r="CL49" s="494" t="n"/>
      <c r="CM49" s="506" t="n"/>
      <c r="CN49" s="506" t="n"/>
      <c r="CO49" s="3630" t="n"/>
      <c r="CP49" s="3618" t="n"/>
      <c r="CQ49" s="507" t="n">
        <v>6848411.4165</v>
      </c>
      <c r="CR49" s="507" t="n">
        <v>1039928</v>
      </c>
      <c r="CS49" s="507" t="n">
        <v>538465.4920006053</v>
      </c>
      <c r="CT49" s="507" t="n"/>
      <c r="CU49" s="508" t="n">
        <v>6309945.924499395</v>
      </c>
      <c r="CV49" s="508" t="n"/>
      <c r="CW49" s="3632">
        <f>IFERROR(CQ49/CR49-1,"-")</f>
        <v/>
      </c>
      <c r="CY49" s="507" t="n">
        <v>1172179.20945879</v>
      </c>
      <c r="CZ49" s="507" t="n">
        <v>4424258.823649107</v>
      </c>
      <c r="DA49" s="507" t="n"/>
      <c r="DB49" s="507" t="n"/>
      <c r="DC49" s="507" t="n">
        <v>4554420</v>
      </c>
      <c r="DD49" s="3633">
        <f>CY49/$DC49-1</f>
        <v/>
      </c>
      <c r="DE49" s="508">
        <f>CZ49/$DC49-1</f>
        <v/>
      </c>
      <c r="DF49" s="508">
        <f>DA49/$DC49-1</f>
        <v/>
      </c>
      <c r="DG49" s="508">
        <f>DB49/$DC49-1</f>
        <v/>
      </c>
    </row>
    <row r="50">
      <c r="A50" s="520" t="n"/>
      <c r="B50" s="524" t="inlineStr">
        <is>
          <t>Paiement de salaires</t>
        </is>
      </c>
      <c r="C50" s="480" t="n"/>
      <c r="D50" s="505" t="n">
        <v>195915</v>
      </c>
      <c r="E50" s="494" t="n">
        <v>6986</v>
      </c>
      <c r="F50" s="494" t="n">
        <v>775724.888306536</v>
      </c>
      <c r="G50" s="506" t="n">
        <v>-579809.888306536</v>
      </c>
      <c r="H50" s="3630" t="n">
        <v>27.04394503292299</v>
      </c>
      <c r="I50" s="480" t="n"/>
      <c r="J50" s="2213" t="n">
        <v>1729653</v>
      </c>
      <c r="K50" s="665" t="n">
        <v>1759178</v>
      </c>
      <c r="L50" s="665" t="n">
        <v>788798.985135493</v>
      </c>
      <c r="M50" s="506" t="n">
        <v>940854.014864507</v>
      </c>
      <c r="N50" s="3630" t="n">
        <v>-0.01678340679567392</v>
      </c>
      <c r="O50" s="480" t="n"/>
      <c r="P50" s="2213" t="n">
        <v>195915</v>
      </c>
      <c r="Q50" s="500" t="n">
        <v>208178.4759536112</v>
      </c>
      <c r="R50" s="1012" t="n">
        <v>873223.548392591</v>
      </c>
      <c r="S50" s="506" t="n">
        <v>-677308.548392591</v>
      </c>
      <c r="T50" s="3630" t="n">
        <v>-0.05890847215321104</v>
      </c>
      <c r="U50" s="795" t="n"/>
      <c r="V50" s="2213" t="n">
        <v>137125</v>
      </c>
      <c r="W50" s="668" t="n">
        <v>314184</v>
      </c>
      <c r="X50" s="668" t="n">
        <v>915723.72836294</v>
      </c>
      <c r="Y50" s="668" t="n">
        <v>0</v>
      </c>
      <c r="Z50" s="506" t="n">
        <v>-778598.72836294</v>
      </c>
      <c r="AA50" s="506" t="n">
        <v>137125</v>
      </c>
      <c r="AB50" s="3630" t="n">
        <v>-0.5635519313523285</v>
      </c>
      <c r="AD50" s="2213" t="n">
        <v>692999</v>
      </c>
      <c r="AE50" s="668" t="n">
        <v>391483</v>
      </c>
      <c r="AF50" s="668" t="n">
        <v>956128.337652309</v>
      </c>
      <c r="AG50" s="668" t="n">
        <v>0</v>
      </c>
      <c r="AH50" s="506" t="n">
        <v>-263129.337652309</v>
      </c>
      <c r="AI50" s="506" t="n">
        <v>692999</v>
      </c>
      <c r="AJ50" s="3630" t="n">
        <v>0.7701892547058238</v>
      </c>
      <c r="AK50" s="733" t="n"/>
      <c r="AL50" s="2213" t="n">
        <v>666284.814</v>
      </c>
      <c r="AM50" s="500" t="n">
        <v>53812</v>
      </c>
      <c r="AN50" s="494" t="n">
        <v>953337.8469598494</v>
      </c>
      <c r="AO50" s="531" t="n">
        <v>0</v>
      </c>
      <c r="AP50" s="506" t="n">
        <v>-287053.0329598493</v>
      </c>
      <c r="AQ50" s="506" t="n">
        <v>666284.814</v>
      </c>
      <c r="AR50" s="3630" t="n">
        <v>11.38171437597562</v>
      </c>
      <c r="AS50" s="798" t="n"/>
      <c r="AT50" s="2213" t="n"/>
      <c r="AU50" s="500" t="n"/>
      <c r="AV50" s="494" t="n"/>
      <c r="AW50" s="531" t="n"/>
      <c r="AX50" s="506" t="n"/>
      <c r="AY50" s="506" t="n"/>
      <c r="AZ50" s="3630" t="n"/>
      <c r="BA50" s="480" t="n"/>
      <c r="BB50" s="2213" t="n"/>
      <c r="BC50" s="500" t="n"/>
      <c r="BD50" s="494" t="n"/>
      <c r="BE50" s="531" t="n"/>
      <c r="BF50" s="506" t="n"/>
      <c r="BG50" s="506" t="n"/>
      <c r="BH50" s="3630" t="n"/>
      <c r="BI50" s="480" t="n"/>
      <c r="BJ50" s="2213" t="n"/>
      <c r="BK50" s="500" t="n"/>
      <c r="BL50" s="494" t="n"/>
      <c r="BM50" s="494" t="n"/>
      <c r="BN50" s="494" t="n"/>
      <c r="BO50" s="506" t="n"/>
      <c r="BP50" s="506" t="n"/>
      <c r="BQ50" s="3630" t="n"/>
      <c r="BS50" s="2213" t="n"/>
      <c r="BT50" s="500" t="n"/>
      <c r="BU50" s="494" t="n"/>
      <c r="BV50" s="494" t="n"/>
      <c r="BW50" s="506" t="n"/>
      <c r="BX50" s="506" t="n"/>
      <c r="BY50" s="3630" t="n"/>
      <c r="CA50" s="2213" t="n"/>
      <c r="CB50" s="500" t="n"/>
      <c r="CC50" s="494" t="n"/>
      <c r="CD50" s="494" t="n"/>
      <c r="CE50" s="506" t="n"/>
      <c r="CF50" s="506" t="n"/>
      <c r="CG50" s="3630" t="n"/>
      <c r="CI50" s="2213" t="n"/>
      <c r="CJ50" s="500" t="n"/>
      <c r="CK50" s="494" t="n"/>
      <c r="CL50" s="494" t="n"/>
      <c r="CM50" s="506" t="n"/>
      <c r="CN50" s="506" t="n"/>
      <c r="CO50" s="3630" t="n"/>
      <c r="CP50" s="3618" t="n"/>
      <c r="CQ50" s="507" t="n">
        <v>3617891.814</v>
      </c>
      <c r="CR50" s="507" t="n">
        <v>2680009.475953612</v>
      </c>
      <c r="CS50" s="507" t="n">
        <v>5262937.334809719</v>
      </c>
      <c r="CT50" s="507" t="n"/>
      <c r="CU50" s="508" t="n">
        <v>-1645045.520809718</v>
      </c>
      <c r="CV50" s="508" t="n"/>
      <c r="CW50" s="3632">
        <f>IFERROR(CQ50/CR50-1,"-")</f>
        <v/>
      </c>
      <c r="CY50" s="507" t="n">
        <v>11456826.51199767</v>
      </c>
      <c r="CZ50" s="507" t="n">
        <v>2121483</v>
      </c>
      <c r="DA50" s="507" t="n"/>
      <c r="DB50" s="507" t="n"/>
      <c r="DC50" s="507" t="n">
        <v>7017185.475953612</v>
      </c>
      <c r="DD50" s="3633">
        <f>CY50/$DC50-1</f>
        <v/>
      </c>
      <c r="DE50" s="508">
        <f>CZ50/$DC50-1</f>
        <v/>
      </c>
      <c r="DF50" s="508">
        <f>DA50/$DC50-1</f>
        <v/>
      </c>
      <c r="DG50" s="508">
        <f>DB50/$DC50-1</f>
        <v/>
      </c>
    </row>
    <row r="51">
      <c r="A51" s="520" t="n"/>
      <c r="B51" s="524" t="inlineStr">
        <is>
          <t>Autres (à préciser)</t>
        </is>
      </c>
      <c r="C51" s="480" t="n"/>
      <c r="D51" s="505" t="n">
        <v>12405632</v>
      </c>
      <c r="E51" s="494" t="n">
        <v>0</v>
      </c>
      <c r="F51" s="494" t="n">
        <v>0</v>
      </c>
      <c r="G51" s="506" t="n">
        <v>12405632</v>
      </c>
      <c r="H51" s="3630" t="n"/>
      <c r="I51" s="480" t="n"/>
      <c r="J51" s="2213" t="n">
        <v>12694148</v>
      </c>
      <c r="K51" s="665" t="n">
        <v>0</v>
      </c>
      <c r="L51" s="665" t="n">
        <v>0</v>
      </c>
      <c r="M51" s="506" t="n">
        <v>12694148</v>
      </c>
      <c r="N51" s="3630" t="n"/>
      <c r="O51" s="480" t="n"/>
      <c r="P51" s="2213" t="n">
        <v>13784041</v>
      </c>
      <c r="Q51" s="500" t="n">
        <v>0</v>
      </c>
      <c r="R51" s="1012" t="n">
        <v>0</v>
      </c>
      <c r="S51" s="506" t="n">
        <v>13784041</v>
      </c>
      <c r="T51" s="3630" t="n"/>
      <c r="U51" s="800" t="n"/>
      <c r="V51" s="2213" t="n">
        <v>15083653</v>
      </c>
      <c r="W51" s="668" t="n">
        <v>0</v>
      </c>
      <c r="X51" s="668" t="n">
        <v>0</v>
      </c>
      <c r="Y51" s="668" t="n">
        <v>1026798.42742494</v>
      </c>
      <c r="Z51" s="506" t="n">
        <v>15083653</v>
      </c>
      <c r="AA51" s="506" t="n">
        <v>14056854.57257506</v>
      </c>
      <c r="AB51" s="3630" t="n"/>
      <c r="AD51" s="2213" t="n">
        <v>17718741</v>
      </c>
      <c r="AE51" s="668" t="n">
        <v>0</v>
      </c>
      <c r="AF51" s="668" t="n">
        <v>0</v>
      </c>
      <c r="AG51" s="668" t="n">
        <v>1065678.04712471</v>
      </c>
      <c r="AH51" s="506" t="n">
        <v>17718741</v>
      </c>
      <c r="AI51" s="506" t="n">
        <v>16653062.95287529</v>
      </c>
      <c r="AJ51" s="3630" t="n"/>
      <c r="AK51" s="733" t="n"/>
      <c r="AL51" s="2213" t="n">
        <v>24486914.2145001</v>
      </c>
      <c r="AM51" s="500" t="n">
        <v>0</v>
      </c>
      <c r="AN51" s="494" t="n">
        <v>0</v>
      </c>
      <c r="AO51" s="531" t="n">
        <v>1062992.877617495</v>
      </c>
      <c r="AP51" s="506" t="n">
        <v>24486914.2145001</v>
      </c>
      <c r="AQ51" s="506" t="n">
        <v>23423921.33688261</v>
      </c>
      <c r="AR51" s="3630" t="n"/>
      <c r="AS51" s="798" t="n"/>
      <c r="AT51" s="2213" t="n"/>
      <c r="AU51" s="500" t="n"/>
      <c r="AV51" s="494" t="n"/>
      <c r="AW51" s="531" t="n"/>
      <c r="AX51" s="506" t="n"/>
      <c r="AY51" s="506" t="n"/>
      <c r="AZ51" s="3630" t="n"/>
      <c r="BA51" s="480" t="n"/>
      <c r="BB51" s="2213" t="n"/>
      <c r="BC51" s="500" t="n"/>
      <c r="BD51" s="494" t="n"/>
      <c r="BE51" s="531" t="n"/>
      <c r="BF51" s="506" t="n"/>
      <c r="BG51" s="506" t="n"/>
      <c r="BH51" s="3630" t="n"/>
      <c r="BI51" s="480" t="n"/>
      <c r="BJ51" s="2213" t="n"/>
      <c r="BK51" s="500" t="n"/>
      <c r="BL51" s="494" t="n"/>
      <c r="BM51" s="494" t="n"/>
      <c r="BN51" s="494" t="n"/>
      <c r="BO51" s="506" t="n"/>
      <c r="BP51" s="506" t="n"/>
      <c r="BQ51" s="3630" t="n"/>
      <c r="BS51" s="2213" t="n"/>
      <c r="BT51" s="500" t="n"/>
      <c r="BU51" s="494" t="n"/>
      <c r="BV51" s="494" t="n"/>
      <c r="BW51" s="506" t="n"/>
      <c r="BX51" s="506" t="n"/>
      <c r="BY51" s="3630" t="n"/>
      <c r="CA51" s="2213" t="n"/>
      <c r="CB51" s="500" t="n"/>
      <c r="CC51" s="494" t="n"/>
      <c r="CD51" s="494" t="n"/>
      <c r="CE51" s="506" t="n"/>
      <c r="CF51" s="506" t="n"/>
      <c r="CG51" s="3630" t="n"/>
      <c r="CI51" s="2213" t="n"/>
      <c r="CJ51" s="500" t="n"/>
      <c r="CK51" s="494" t="n"/>
      <c r="CL51" s="494" t="n"/>
      <c r="CM51" s="506" t="n"/>
      <c r="CN51" s="506" t="n"/>
      <c r="CO51" s="3630" t="n"/>
      <c r="CP51" s="3618" t="n"/>
      <c r="CQ51" s="512" t="n">
        <v>96173129.2145001</v>
      </c>
      <c r="CR51" s="512" t="n">
        <v>0</v>
      </c>
      <c r="CS51" s="512" t="n">
        <v>0</v>
      </c>
      <c r="CT51" s="512" t="n"/>
      <c r="CU51" s="508" t="n">
        <v>96173129.2145001</v>
      </c>
      <c r="CV51" s="508" t="n"/>
      <c r="CW51" s="3632">
        <f>IFERROR(CQ51/CR51-1,"-")</f>
        <v/>
      </c>
      <c r="CY51" s="512" t="n"/>
      <c r="CZ51" s="512" t="n"/>
      <c r="DA51" s="512" t="n"/>
      <c r="DB51" s="512" t="n"/>
      <c r="DC51" s="512" t="n">
        <v>201389622.903781</v>
      </c>
      <c r="DD51" s="3633">
        <f>CY51/$DC51-1</f>
        <v/>
      </c>
      <c r="DE51" s="508">
        <f>CZ51/$DC51-1</f>
        <v/>
      </c>
      <c r="DF51" s="508">
        <f>DA51/$DC51-1</f>
        <v/>
      </c>
      <c r="DG51" s="508">
        <f>DB51/$DC51-1</f>
        <v/>
      </c>
    </row>
    <row r="52">
      <c r="A52" s="525" t="n"/>
      <c r="B52" s="526" t="inlineStr">
        <is>
          <t>Dont commissions ETB</t>
        </is>
      </c>
      <c r="C52" s="480" t="n"/>
      <c r="D52" s="491" t="n">
        <v>1243152</v>
      </c>
      <c r="E52" s="523" t="n">
        <v>4538517</v>
      </c>
      <c r="F52" s="523" t="n">
        <v>1600651.95529321</v>
      </c>
      <c r="G52" s="493" t="n">
        <v>-357499.95529321</v>
      </c>
      <c r="H52" s="3616" t="n">
        <v>-0.7260884998337562</v>
      </c>
      <c r="I52" s="740" t="n"/>
      <c r="J52" s="491" t="n">
        <v>1232266</v>
      </c>
      <c r="K52" s="669" t="n">
        <v>2385563</v>
      </c>
      <c r="L52" s="669" t="n">
        <v>1627629.4043456</v>
      </c>
      <c r="M52" s="493" t="n">
        <v>-395363.4043455999</v>
      </c>
      <c r="N52" s="3616" t="n">
        <v>-0.4834485611991802</v>
      </c>
      <c r="O52" s="740" t="n"/>
      <c r="P52" s="491" t="n">
        <v>1376347</v>
      </c>
      <c r="Q52" s="492" t="n">
        <v>4538517</v>
      </c>
      <c r="R52" s="1016" t="n">
        <v>1801833.35769207</v>
      </c>
      <c r="S52" s="493" t="n">
        <v>-425486.3576920701</v>
      </c>
      <c r="T52" s="3616" t="n">
        <v>-0.6967408076250459</v>
      </c>
      <c r="U52" s="800" t="n"/>
      <c r="V52" s="2212" t="n">
        <v>1101859</v>
      </c>
      <c r="W52" s="664" t="n">
        <v>1011565</v>
      </c>
      <c r="X52" s="1016" t="n">
        <v>1889529.39167954</v>
      </c>
      <c r="Y52" s="1016" t="n">
        <v>2118723.96428803</v>
      </c>
      <c r="Z52" s="493" t="n">
        <v>-787670.39167954</v>
      </c>
      <c r="AA52" s="493" t="n">
        <v>-1016864.96428803</v>
      </c>
      <c r="AB52" s="3616" t="n">
        <v>0.08926168857166861</v>
      </c>
      <c r="AC52" s="3631" t="n"/>
      <c r="AD52" s="2212" t="n">
        <v>1339196</v>
      </c>
      <c r="AE52" s="664" t="n">
        <v>1303843</v>
      </c>
      <c r="AF52" s="1016" t="n">
        <v>1972901.36779735</v>
      </c>
      <c r="AG52" s="1016" t="n">
        <v>2198949.23516899</v>
      </c>
      <c r="AH52" s="493" t="n">
        <v>-633705.36779735</v>
      </c>
      <c r="AI52" s="493" t="n">
        <v>-859753.2351689902</v>
      </c>
      <c r="AJ52" s="3616" t="n">
        <v>0.02711446086683744</v>
      </c>
      <c r="AK52" s="737" t="n"/>
      <c r="AL52" s="2212" t="n">
        <v>1287572.026</v>
      </c>
      <c r="AM52" s="492" t="n">
        <v>1303843</v>
      </c>
      <c r="AN52" s="523" t="n">
        <v>1967143.392965754</v>
      </c>
      <c r="AO52" s="1018" t="n">
        <v>2193408.582952205</v>
      </c>
      <c r="AP52" s="493" t="n">
        <v>-679571.3669657535</v>
      </c>
      <c r="AQ52" s="493" t="n">
        <v>-905836.5569522046</v>
      </c>
      <c r="AR52" s="3616" t="n">
        <v>-0.01247924328312533</v>
      </c>
      <c r="AS52" s="480" t="n"/>
      <c r="AT52" s="2212" t="n"/>
      <c r="AU52" s="492" t="n"/>
      <c r="AV52" s="523" t="n"/>
      <c r="AW52" s="1018" t="n"/>
      <c r="AX52" s="493" t="n"/>
      <c r="AY52" s="493" t="n"/>
      <c r="AZ52" s="3616" t="n"/>
      <c r="BA52" s="480" t="n"/>
      <c r="BB52" s="2212" t="n"/>
      <c r="BC52" s="492" t="n"/>
      <c r="BD52" s="523" t="n"/>
      <c r="BE52" s="1018" t="n"/>
      <c r="BF52" s="493" t="n"/>
      <c r="BG52" s="493" t="n"/>
      <c r="BH52" s="3616" t="n"/>
      <c r="BI52" s="480" t="n"/>
      <c r="BJ52" s="2212" t="n"/>
      <c r="BK52" s="492" t="n"/>
      <c r="BL52" s="523" t="n"/>
      <c r="BM52" s="523" t="n"/>
      <c r="BN52" s="523" t="n"/>
      <c r="BO52" s="493" t="n"/>
      <c r="BP52" s="493" t="n"/>
      <c r="BQ52" s="3616" t="n"/>
      <c r="BS52" s="2212" t="n"/>
      <c r="BT52" s="492" t="n"/>
      <c r="BU52" s="523" t="n"/>
      <c r="BV52" s="523" t="n"/>
      <c r="BW52" s="493" t="n"/>
      <c r="BX52" s="493" t="n"/>
      <c r="BY52" s="3616" t="n"/>
      <c r="CA52" s="2212" t="n"/>
      <c r="CB52" s="492" t="n"/>
      <c r="CC52" s="523" t="n"/>
      <c r="CD52" s="523" t="n"/>
      <c r="CE52" s="493" t="n"/>
      <c r="CF52" s="493" t="n"/>
      <c r="CG52" s="3616" t="n"/>
      <c r="CI52" s="2212" t="n"/>
      <c r="CJ52" s="492" t="n"/>
      <c r="CK52" s="523" t="n"/>
      <c r="CL52" s="523" t="n"/>
      <c r="CM52" s="493" t="n"/>
      <c r="CN52" s="493" t="n"/>
      <c r="CO52" s="3616" t="n"/>
      <c r="CP52" s="3618" t="n"/>
      <c r="CQ52" s="512" t="n">
        <v>7580392.026000001</v>
      </c>
      <c r="CR52" s="512" t="n">
        <v>13778005</v>
      </c>
      <c r="CS52" s="512" t="n">
        <v>10859688.86977353</v>
      </c>
      <c r="CT52" s="512" t="n"/>
      <c r="CU52" s="497" t="n">
        <v>-3279296.843773525</v>
      </c>
      <c r="CV52" s="497" t="n"/>
      <c r="CW52" s="3619">
        <f>IFERROR(CQ52/CR52-1,"-")</f>
        <v/>
      </c>
      <c r="CY52" s="512" t="n">
        <v>23640329.23826665</v>
      </c>
      <c r="CZ52" s="512" t="n">
        <v>24464267.63897316</v>
      </c>
      <c r="DA52" s="512" t="n"/>
      <c r="DB52" s="512" t="n"/>
      <c r="DC52" s="512" t="n">
        <v>23223322</v>
      </c>
      <c r="DD52" s="3620">
        <f>CY52/$DC52-1</f>
        <v/>
      </c>
      <c r="DE52" s="497">
        <f>CZ52/$DC52-1</f>
        <v/>
      </c>
      <c r="DF52" s="497">
        <f>DA52/$DC52-1</f>
        <v/>
      </c>
      <c r="DG52" s="497">
        <f>DB52/$DC52-1</f>
        <v/>
      </c>
    </row>
    <row r="53">
      <c r="A53" s="527" t="n"/>
      <c r="B53" s="524" t="inlineStr">
        <is>
          <t>Dépôt d’argent</t>
        </is>
      </c>
      <c r="C53" s="480" t="n"/>
      <c r="D53" s="505" t="n">
        <v>642270</v>
      </c>
      <c r="E53" s="494" t="n">
        <v>2468489</v>
      </c>
      <c r="F53" s="494" t="n">
        <v>902099.947423493</v>
      </c>
      <c r="G53" s="506" t="n">
        <v>-259829.947423493</v>
      </c>
      <c r="H53" s="3630" t="n">
        <v>-0.7398124925814942</v>
      </c>
      <c r="I53" s="3663" t="n"/>
      <c r="J53" s="2213" t="n">
        <v>653278</v>
      </c>
      <c r="K53" s="665" t="n">
        <v>1372482</v>
      </c>
      <c r="L53" s="665" t="n">
        <v>917303.974314727</v>
      </c>
      <c r="M53" s="506" t="n">
        <v>-264025.974314727</v>
      </c>
      <c r="N53" s="3630" t="n">
        <v>-0.5240170727193507</v>
      </c>
      <c r="O53" s="740" t="n"/>
      <c r="P53" s="2213" t="n">
        <v>711085</v>
      </c>
      <c r="Q53" s="500" t="n">
        <v>2468489</v>
      </c>
      <c r="R53" s="1012" t="n">
        <v>1015482.33009978</v>
      </c>
      <c r="S53" s="506" t="n">
        <v>-304397.33009978</v>
      </c>
      <c r="T53" s="3630" t="n">
        <v>-0.7119351149630402</v>
      </c>
      <c r="U53" s="800" t="n"/>
      <c r="V53" s="2213" t="n">
        <v>504535</v>
      </c>
      <c r="W53" s="668" t="n">
        <v>551704</v>
      </c>
      <c r="X53" s="668" t="n">
        <v>1064906.30849042</v>
      </c>
      <c r="Y53" s="668" t="n">
        <v>1194076.43271146</v>
      </c>
      <c r="Z53" s="506" t="n">
        <v>-560371.30849042</v>
      </c>
      <c r="AA53" s="506" t="n">
        <v>-689541.4327114599</v>
      </c>
      <c r="AB53" s="3630" t="n">
        <v>-0.08549693313805951</v>
      </c>
      <c r="AD53" s="2213" t="n">
        <v>683185</v>
      </c>
      <c r="AE53" s="668" t="n">
        <v>711111.395186666</v>
      </c>
      <c r="AF53" s="668" t="n">
        <v>1111893.32214055</v>
      </c>
      <c r="AG53" s="668" t="n">
        <v>1239290.01734141</v>
      </c>
      <c r="AH53" s="506" t="n">
        <v>-428708.32214055</v>
      </c>
      <c r="AI53" s="506" t="n">
        <v>-556105.01734141</v>
      </c>
      <c r="AJ53" s="3630" t="n">
        <v>-0.03927147754303018</v>
      </c>
      <c r="AL53" s="2213" t="n">
        <v>656849.5445</v>
      </c>
      <c r="AM53" s="500" t="n">
        <v>711111</v>
      </c>
      <c r="AN53" s="494" t="n">
        <v>1108648.226430846</v>
      </c>
      <c r="AO53" s="531" t="n">
        <v>1236167.400924438</v>
      </c>
      <c r="AP53" s="506" t="n">
        <v>-451798.681930846</v>
      </c>
      <c r="AQ53" s="506" t="n">
        <v>-579317.8564244384</v>
      </c>
      <c r="AR53" s="3630" t="n">
        <v>-0.07630518371955997</v>
      </c>
      <c r="AS53" s="798" t="n"/>
      <c r="AT53" s="2213" t="n"/>
      <c r="AU53" s="500" t="n"/>
      <c r="AV53" s="494" t="n"/>
      <c r="AW53" s="531" t="n"/>
      <c r="AX53" s="506" t="n"/>
      <c r="AY53" s="506" t="n"/>
      <c r="AZ53" s="3630" t="n"/>
      <c r="BA53" s="480" t="n"/>
      <c r="BB53" s="2213" t="n"/>
      <c r="BC53" s="500" t="n"/>
      <c r="BD53" s="494" t="n"/>
      <c r="BE53" s="531" t="n"/>
      <c r="BF53" s="506" t="n"/>
      <c r="BG53" s="506" t="n"/>
      <c r="BH53" s="3630" t="n"/>
      <c r="BI53" s="480" t="n"/>
      <c r="BJ53" s="2213" t="n"/>
      <c r="BK53" s="500" t="n"/>
      <c r="BL53" s="494" t="n"/>
      <c r="BM53" s="494" t="n"/>
      <c r="BN53" s="494" t="n"/>
      <c r="BO53" s="506" t="n"/>
      <c r="BP53" s="506" t="n"/>
      <c r="BQ53" s="3630" t="n"/>
      <c r="BR53" s="735" t="n"/>
      <c r="BS53" s="2213" t="n"/>
      <c r="BT53" s="500" t="n"/>
      <c r="BU53" s="494" t="n"/>
      <c r="BV53" s="494" t="n"/>
      <c r="BW53" s="506" t="n"/>
      <c r="BX53" s="506" t="n"/>
      <c r="BY53" s="3630" t="n"/>
      <c r="CA53" s="2213" t="n"/>
      <c r="CB53" s="500" t="n"/>
      <c r="CC53" s="494" t="n"/>
      <c r="CD53" s="494" t="n"/>
      <c r="CE53" s="506" t="n"/>
      <c r="CF53" s="506" t="n"/>
      <c r="CG53" s="3630" t="n"/>
      <c r="CI53" s="2213" t="n"/>
      <c r="CJ53" s="500" t="n"/>
      <c r="CK53" s="494" t="n"/>
      <c r="CL53" s="494" t="n"/>
      <c r="CM53" s="506" t="n"/>
      <c r="CN53" s="506" t="n"/>
      <c r="CO53" s="3630" t="n"/>
      <c r="CP53" s="3618" t="n"/>
      <c r="CQ53" s="507" t="n">
        <v>3851202.5445</v>
      </c>
      <c r="CR53" s="507" t="n">
        <v>7572275.395186666</v>
      </c>
      <c r="CS53" s="507" t="n">
        <v>6120334.108899817</v>
      </c>
      <c r="CT53" s="507" t="n"/>
      <c r="CU53" s="508" t="n">
        <v>-2269131.564399817</v>
      </c>
      <c r="CV53" s="508" t="n"/>
      <c r="CW53" s="3632">
        <f>IFERROR(CQ53/CR53-1,"-")</f>
        <v/>
      </c>
      <c r="CY53" s="507" t="n">
        <v>13323283.48607674</v>
      </c>
      <c r="CZ53" s="507" t="n">
        <v>13623485.42403504</v>
      </c>
      <c r="DA53" s="507" t="n"/>
      <c r="DB53" s="507" t="n"/>
      <c r="DC53" s="507" t="n">
        <v>12849487.39518667</v>
      </c>
      <c r="DD53" s="3633">
        <f>CY53/$DC53-1</f>
        <v/>
      </c>
      <c r="DE53" s="508">
        <f>CZ53/$DC53-1</f>
        <v/>
      </c>
      <c r="DF53" s="508">
        <f>DA53/$DC53-1</f>
        <v/>
      </c>
      <c r="DG53" s="508">
        <f>DB53/$DC53-1</f>
        <v/>
      </c>
    </row>
    <row r="54">
      <c r="A54" s="527" t="n"/>
      <c r="B54" s="524" t="inlineStr">
        <is>
          <t>Retrait d’argent</t>
        </is>
      </c>
      <c r="C54" s="480" t="n"/>
      <c r="D54" s="505" t="n">
        <v>600882</v>
      </c>
      <c r="E54" s="494" t="n">
        <v>2070028</v>
      </c>
      <c r="F54" s="494" t="n">
        <v>698552.007869713</v>
      </c>
      <c r="G54" s="506" t="n">
        <v>-97670.00786971301</v>
      </c>
      <c r="H54" s="3630" t="n">
        <v>-0.7097227670350352</v>
      </c>
      <c r="I54" s="3663" t="n"/>
      <c r="J54" s="2213" t="n">
        <v>578988</v>
      </c>
      <c r="K54" s="665" t="n">
        <v>1013081</v>
      </c>
      <c r="L54" s="665" t="n">
        <v>710325.430030872</v>
      </c>
      <c r="M54" s="506" t="n">
        <v>-131337.430030872</v>
      </c>
      <c r="N54" s="3630" t="n">
        <v>-0.4284879491373346</v>
      </c>
      <c r="O54" s="740" t="n"/>
      <c r="P54" s="2213" t="n">
        <v>665262</v>
      </c>
      <c r="Q54" s="500" t="n">
        <v>2070028</v>
      </c>
      <c r="R54" s="1012" t="n">
        <v>786351.0275922921</v>
      </c>
      <c r="S54" s="506" t="n">
        <v>-121089.0275922921</v>
      </c>
      <c r="T54" s="3630" t="n">
        <v>-0.6786217384499147</v>
      </c>
      <c r="U54" s="795" t="n"/>
      <c r="V54" s="2213" t="n">
        <v>597324</v>
      </c>
      <c r="W54" s="668" t="n">
        <v>459861</v>
      </c>
      <c r="X54" s="668" t="n">
        <v>824623.0831891201</v>
      </c>
      <c r="Y54" s="668" t="n">
        <v>924647.5315765759</v>
      </c>
      <c r="Z54" s="506" t="n">
        <v>-227299.0831891201</v>
      </c>
      <c r="AA54" s="506" t="n">
        <v>-327323.5315765759</v>
      </c>
      <c r="AB54" s="3630" t="n">
        <v>0.298922935408743</v>
      </c>
      <c r="AD54" s="2213" t="n">
        <v>656011</v>
      </c>
      <c r="AE54" s="668" t="n">
        <v>592731.604813334</v>
      </c>
      <c r="AF54" s="668" t="n">
        <v>861008.045656802</v>
      </c>
      <c r="AG54" s="668" t="n">
        <v>959659.217827582</v>
      </c>
      <c r="AH54" s="506" t="n">
        <v>-204997.045656802</v>
      </c>
      <c r="AI54" s="506" t="n">
        <v>-303648.217827582</v>
      </c>
      <c r="AJ54" s="3630" t="n">
        <v>0.1067589355330467</v>
      </c>
      <c r="AL54" s="2213" t="n">
        <v>630722.4815</v>
      </c>
      <c r="AM54" s="500" t="n">
        <v>592732</v>
      </c>
      <c r="AN54" s="494" t="n">
        <v>858495.1665349077</v>
      </c>
      <c r="AO54" s="531" t="n">
        <v>957241.1820277664</v>
      </c>
      <c r="AP54" s="506" t="n">
        <v>-227772.6850349077</v>
      </c>
      <c r="AQ54" s="506" t="n">
        <v>-326518.7005277664</v>
      </c>
      <c r="AR54" s="3630" t="n">
        <v>0.06409385945081425</v>
      </c>
      <c r="AS54" s="798" t="n"/>
      <c r="AT54" s="2213" t="n"/>
      <c r="AU54" s="500" t="n"/>
      <c r="AV54" s="494" t="n"/>
      <c r="AW54" s="531" t="n"/>
      <c r="AX54" s="506" t="n"/>
      <c r="AY54" s="506" t="n"/>
      <c r="AZ54" s="3630" t="n"/>
      <c r="BA54" s="480" t="n"/>
      <c r="BB54" s="2213" t="n"/>
      <c r="BC54" s="500" t="n"/>
      <c r="BD54" s="494" t="n"/>
      <c r="BE54" s="531" t="n"/>
      <c r="BF54" s="506" t="n"/>
      <c r="BG54" s="506" t="n"/>
      <c r="BH54" s="3630" t="n"/>
      <c r="BI54" s="480" t="n"/>
      <c r="BJ54" s="2213" t="n"/>
      <c r="BK54" s="500" t="n"/>
      <c r="BL54" s="494" t="n"/>
      <c r="BM54" s="494" t="n"/>
      <c r="BN54" s="494" t="n"/>
      <c r="BO54" s="506" t="n"/>
      <c r="BP54" s="506" t="n"/>
      <c r="BQ54" s="3630" t="n"/>
      <c r="BR54" s="735" t="n"/>
      <c r="BS54" s="2213" t="n"/>
      <c r="BT54" s="500" t="n"/>
      <c r="BU54" s="494" t="n"/>
      <c r="BV54" s="494" t="n"/>
      <c r="BW54" s="506" t="n"/>
      <c r="BX54" s="506" t="n"/>
      <c r="BY54" s="3630" t="n"/>
      <c r="CA54" s="2213" t="n"/>
      <c r="CB54" s="500" t="n"/>
      <c r="CC54" s="494" t="n"/>
      <c r="CD54" s="494" t="n"/>
      <c r="CE54" s="506" t="n"/>
      <c r="CF54" s="506" t="n"/>
      <c r="CG54" s="3630" t="n"/>
      <c r="CI54" s="2213" t="n"/>
      <c r="CJ54" s="500" t="n"/>
      <c r="CK54" s="494" t="n"/>
      <c r="CL54" s="494" t="n"/>
      <c r="CM54" s="506" t="n"/>
      <c r="CN54" s="506" t="n"/>
      <c r="CO54" s="3630" t="n"/>
      <c r="CP54" s="3618" t="n"/>
      <c r="CQ54" s="507" t="n">
        <v>3729189.4815</v>
      </c>
      <c r="CR54" s="507" t="n">
        <v>6205729.604813334</v>
      </c>
      <c r="CS54" s="507" t="n">
        <v>4739354.760873707</v>
      </c>
      <c r="CT54" s="507" t="n"/>
      <c r="CU54" s="508" t="n">
        <v>-1010165.279373707</v>
      </c>
      <c r="CV54" s="508" t="n"/>
      <c r="CW54" s="3632">
        <f>IFERROR(CQ54/CR54-1,"-")</f>
        <v/>
      </c>
      <c r="CY54" s="507" t="n">
        <v>10317045.75218991</v>
      </c>
      <c r="CZ54" s="507" t="n">
        <v>10840782.21493812</v>
      </c>
      <c r="DA54" s="507" t="n"/>
      <c r="DB54" s="507" t="n"/>
      <c r="DC54" s="507" t="n">
        <v>10373834.60481333</v>
      </c>
      <c r="DD54" s="3633">
        <f>CY54/$DC54-1</f>
        <v/>
      </c>
      <c r="DE54" s="508">
        <f>CZ54/$DC54-1</f>
        <v/>
      </c>
      <c r="DF54" s="508">
        <f>DA54/$DC54-1</f>
        <v/>
      </c>
      <c r="DG54" s="508">
        <f>DB54/$DC54-1</f>
        <v/>
      </c>
    </row>
    <row r="55">
      <c r="A55" s="527" t="n"/>
      <c r="B55" s="524" t="inlineStr">
        <is>
          <t>Transfert d’argent national</t>
        </is>
      </c>
      <c r="C55" s="480" t="n"/>
      <c r="D55" s="505" t="n">
        <v>0</v>
      </c>
      <c r="E55" s="494" t="n">
        <v>0</v>
      </c>
      <c r="F55" s="494" t="n">
        <v>0</v>
      </c>
      <c r="G55" s="506" t="n">
        <v>0</v>
      </c>
      <c r="H55" s="3630" t="n"/>
      <c r="I55" s="480" t="n"/>
      <c r="J55" s="2213" t="n">
        <v>0</v>
      </c>
      <c r="K55" s="665" t="n">
        <v>0</v>
      </c>
      <c r="L55" s="665" t="n">
        <v>0</v>
      </c>
      <c r="M55" s="506" t="n">
        <v>0</v>
      </c>
      <c r="N55" s="3630" t="n"/>
      <c r="O55" s="480" t="n"/>
      <c r="P55" s="2213" t="n">
        <v>0</v>
      </c>
      <c r="Q55" s="500" t="n">
        <v>0</v>
      </c>
      <c r="R55" s="1012" t="n">
        <v>0</v>
      </c>
      <c r="S55" s="506" t="n">
        <v>0</v>
      </c>
      <c r="T55" s="3630" t="n"/>
      <c r="U55" s="795" t="n"/>
      <c r="V55" s="2213" t="n">
        <v>0</v>
      </c>
      <c r="W55" s="668" t="n">
        <v>0</v>
      </c>
      <c r="X55" s="668" t="n">
        <v>0</v>
      </c>
      <c r="Y55" s="668" t="n">
        <v>0</v>
      </c>
      <c r="Z55" s="506" t="n">
        <v>0</v>
      </c>
      <c r="AA55" s="506" t="n">
        <v>0</v>
      </c>
      <c r="AB55" s="3630" t="n"/>
      <c r="AD55" s="2213" t="n">
        <v>0</v>
      </c>
      <c r="AE55" s="668" t="n">
        <v>0</v>
      </c>
      <c r="AF55" s="668" t="n">
        <v>0</v>
      </c>
      <c r="AG55" s="668" t="n">
        <v>0</v>
      </c>
      <c r="AH55" s="506" t="n">
        <v>0</v>
      </c>
      <c r="AI55" s="506" t="n">
        <v>0</v>
      </c>
      <c r="AJ55" s="3630" t="n"/>
      <c r="AL55" s="2213" t="n">
        <v>0</v>
      </c>
      <c r="AM55" s="500" t="n">
        <v>0</v>
      </c>
      <c r="AN55" s="494" t="n">
        <v>0</v>
      </c>
      <c r="AO55" s="531" t="n">
        <v>0</v>
      </c>
      <c r="AP55" s="506" t="n">
        <v>0</v>
      </c>
      <c r="AQ55" s="506" t="n">
        <v>0</v>
      </c>
      <c r="AR55" s="3630" t="n"/>
      <c r="AS55" s="480" t="n"/>
      <c r="AT55" s="2213" t="n"/>
      <c r="AU55" s="500" t="n"/>
      <c r="AV55" s="494" t="n"/>
      <c r="AW55" s="531" t="n"/>
      <c r="AX55" s="506" t="n"/>
      <c r="AY55" s="506" t="n"/>
      <c r="AZ55" s="3630" t="n"/>
      <c r="BA55" s="480" t="n"/>
      <c r="BB55" s="2213" t="n"/>
      <c r="BC55" s="500" t="n"/>
      <c r="BD55" s="494" t="n"/>
      <c r="BE55" s="531" t="n"/>
      <c r="BF55" s="506" t="n"/>
      <c r="BG55" s="506" t="n"/>
      <c r="BH55" s="3630" t="n"/>
      <c r="BI55" s="480" t="n"/>
      <c r="BJ55" s="2213" t="n"/>
      <c r="BK55" s="500" t="n"/>
      <c r="BL55" s="494" t="n"/>
      <c r="BM55" s="494" t="n"/>
      <c r="BN55" s="494" t="n"/>
      <c r="BO55" s="506" t="n"/>
      <c r="BP55" s="506" t="n"/>
      <c r="BQ55" s="3630" t="n"/>
      <c r="BS55" s="2213" t="n"/>
      <c r="BT55" s="500" t="n"/>
      <c r="BU55" s="494" t="n"/>
      <c r="BV55" s="494" t="n"/>
      <c r="BW55" s="506" t="n"/>
      <c r="BX55" s="506" t="n"/>
      <c r="BY55" s="3630" t="n"/>
      <c r="CA55" s="2213" t="n"/>
      <c r="CB55" s="500" t="n"/>
      <c r="CC55" s="494" t="n"/>
      <c r="CD55" s="494" t="n"/>
      <c r="CE55" s="506" t="n"/>
      <c r="CF55" s="506" t="n"/>
      <c r="CG55" s="3630" t="n"/>
      <c r="CI55" s="2213" t="n"/>
      <c r="CJ55" s="500" t="n"/>
      <c r="CK55" s="494" t="n"/>
      <c r="CL55" s="494" t="n"/>
      <c r="CM55" s="506" t="n"/>
      <c r="CN55" s="506" t="n"/>
      <c r="CO55" s="3630" t="n"/>
      <c r="CP55" s="3618" t="n"/>
      <c r="CQ55" s="507">
        <f>+SUMIFS($D55:$CP55,$D$3:$CP$3,$CQ$3,$D$4:$CP$4,$CQ$4)</f>
        <v/>
      </c>
      <c r="CR55" s="507">
        <f>+SUMIFS($D55:$CP55,$D$3:$CP$3,$CR$3,$D$4:$CP$4,$CR$4)</f>
        <v/>
      </c>
      <c r="CS55" s="507">
        <f>+SUMIFS($D55:$CP55,$D$3:$CP$3,$CS$3,$D$4:$CP$4,$CS$4)</f>
        <v/>
      </c>
      <c r="CT55" s="507" t="n"/>
      <c r="CU55" s="508">
        <f>CQ55-CS55</f>
        <v/>
      </c>
      <c r="CV55" s="508" t="n"/>
      <c r="CW55" s="3632">
        <f>IFERROR(CQ55/CR55-1,"-")</f>
        <v/>
      </c>
      <c r="CY55" s="507" t="n"/>
      <c r="CZ55" s="507" t="n">
        <v>0</v>
      </c>
      <c r="DA55" s="507" t="n"/>
      <c r="DB55" s="507" t="n"/>
      <c r="DC55" s="507" t="n">
        <v>0</v>
      </c>
      <c r="DD55" s="3633">
        <f>CY55/$DC55-1</f>
        <v/>
      </c>
      <c r="DE55" s="508">
        <f>CZ55/$DC55-1</f>
        <v/>
      </c>
      <c r="DF55" s="508">
        <f>DA55/$DC55-1</f>
        <v/>
      </c>
      <c r="DG55" s="508">
        <f>DB55/$DC55-1</f>
        <v/>
      </c>
    </row>
    <row r="56">
      <c r="A56" s="527" t="n"/>
      <c r="B56" s="524" t="inlineStr">
        <is>
          <t>Transfert d’argent international</t>
        </is>
      </c>
      <c r="C56" s="480" t="n"/>
      <c r="D56" s="505" t="n">
        <v>0</v>
      </c>
      <c r="E56" s="494" t="n">
        <v>0</v>
      </c>
      <c r="F56" s="494" t="n">
        <v>0</v>
      </c>
      <c r="G56" s="506" t="n">
        <v>0</v>
      </c>
      <c r="H56" s="3630" t="n"/>
      <c r="I56" s="480" t="n"/>
      <c r="J56" s="2213" t="n">
        <v>0</v>
      </c>
      <c r="K56" s="665" t="n">
        <v>0</v>
      </c>
      <c r="L56" s="665" t="n">
        <v>0</v>
      </c>
      <c r="M56" s="506" t="n">
        <v>0</v>
      </c>
      <c r="N56" s="3630" t="n"/>
      <c r="O56" s="480" t="n"/>
      <c r="P56" s="2213" t="n">
        <v>0</v>
      </c>
      <c r="Q56" s="500" t="n">
        <v>0</v>
      </c>
      <c r="R56" s="1012" t="n">
        <v>0</v>
      </c>
      <c r="S56" s="506" t="n">
        <v>0</v>
      </c>
      <c r="T56" s="3630" t="n"/>
      <c r="U56" s="795" t="n"/>
      <c r="V56" s="2213" t="n">
        <v>0</v>
      </c>
      <c r="W56" s="668" t="n">
        <v>0</v>
      </c>
      <c r="X56" s="668" t="n">
        <v>0</v>
      </c>
      <c r="Y56" s="668" t="n">
        <v>0</v>
      </c>
      <c r="Z56" s="506" t="n">
        <v>0</v>
      </c>
      <c r="AA56" s="506" t="n">
        <v>0</v>
      </c>
      <c r="AB56" s="3630" t="n"/>
      <c r="AD56" s="2213" t="n">
        <v>0</v>
      </c>
      <c r="AE56" s="668" t="n">
        <v>0</v>
      </c>
      <c r="AF56" s="668" t="n">
        <v>0</v>
      </c>
      <c r="AG56" s="668" t="n">
        <v>0</v>
      </c>
      <c r="AH56" s="506" t="n">
        <v>0</v>
      </c>
      <c r="AI56" s="506" t="n">
        <v>0</v>
      </c>
      <c r="AJ56" s="3630" t="n"/>
      <c r="AK56" s="733" t="n"/>
      <c r="AL56" s="2213" t="n">
        <v>0</v>
      </c>
      <c r="AM56" s="500" t="n">
        <v>0</v>
      </c>
      <c r="AN56" s="494" t="n">
        <v>0</v>
      </c>
      <c r="AO56" s="531" t="n">
        <v>0</v>
      </c>
      <c r="AP56" s="506" t="n">
        <v>0</v>
      </c>
      <c r="AQ56" s="506" t="n">
        <v>0</v>
      </c>
      <c r="AR56" s="3630" t="n"/>
      <c r="AS56" s="480" t="n"/>
      <c r="AT56" s="2213" t="n"/>
      <c r="AU56" s="500" t="n"/>
      <c r="AV56" s="494" t="n"/>
      <c r="AW56" s="531" t="n"/>
      <c r="AX56" s="506" t="n"/>
      <c r="AY56" s="506" t="n"/>
      <c r="AZ56" s="3630" t="n"/>
      <c r="BA56" s="480" t="n"/>
      <c r="BB56" s="2213" t="n"/>
      <c r="BC56" s="500" t="n"/>
      <c r="BD56" s="494" t="n"/>
      <c r="BE56" s="531" t="n"/>
      <c r="BF56" s="506" t="n"/>
      <c r="BG56" s="506" t="n"/>
      <c r="BH56" s="3630" t="n"/>
      <c r="BI56" s="480" t="n"/>
      <c r="BJ56" s="2213" t="n"/>
      <c r="BK56" s="500" t="n"/>
      <c r="BL56" s="494" t="n"/>
      <c r="BM56" s="494" t="n"/>
      <c r="BN56" s="494" t="n"/>
      <c r="BO56" s="506" t="n"/>
      <c r="BP56" s="506" t="n"/>
      <c r="BQ56" s="3630" t="n"/>
      <c r="BS56" s="2213" t="n"/>
      <c r="BT56" s="500" t="n"/>
      <c r="BU56" s="494" t="n"/>
      <c r="BV56" s="494" t="n"/>
      <c r="BW56" s="506" t="n"/>
      <c r="BX56" s="506" t="n"/>
      <c r="BY56" s="3630" t="n"/>
      <c r="CA56" s="2213" t="n"/>
      <c r="CB56" s="500" t="n"/>
      <c r="CC56" s="494" t="n"/>
      <c r="CD56" s="494" t="n"/>
      <c r="CE56" s="506" t="n"/>
      <c r="CF56" s="506" t="n"/>
      <c r="CG56" s="3630" t="n"/>
      <c r="CI56" s="2213" t="n"/>
      <c r="CJ56" s="500" t="n"/>
      <c r="CK56" s="494" t="n"/>
      <c r="CL56" s="494" t="n"/>
      <c r="CM56" s="506" t="n"/>
      <c r="CN56" s="506" t="n"/>
      <c r="CO56" s="3630" t="n"/>
      <c r="CP56" s="3618" t="n"/>
      <c r="CQ56" s="507">
        <f>+SUMIFS($D56:$CP56,$D$3:$CP$3,$CQ$3,$D$4:$CP$4,$CQ$4)</f>
        <v/>
      </c>
      <c r="CR56" s="507">
        <f>+SUMIFS($D56:$CP56,$D$3:$CP$3,$CR$3,$D$4:$CP$4,$CR$4)</f>
        <v/>
      </c>
      <c r="CS56" s="507">
        <f>+SUMIFS($D56:$CP56,$D$3:$CP$3,$CS$3,$D$4:$CP$4,$CS$4)</f>
        <v/>
      </c>
      <c r="CT56" s="507" t="n"/>
      <c r="CU56" s="508">
        <f>CQ56-CS56</f>
        <v/>
      </c>
      <c r="CV56" s="508" t="n"/>
      <c r="CW56" s="3632">
        <f>IFERROR(CQ56/CR56-1,"-")</f>
        <v/>
      </c>
      <c r="CY56" s="507" t="n"/>
      <c r="CZ56" s="507" t="n">
        <v>0</v>
      </c>
      <c r="DA56" s="507" t="n"/>
      <c r="DB56" s="507" t="n"/>
      <c r="DC56" s="507" t="n">
        <v>0</v>
      </c>
      <c r="DD56" s="3633">
        <f>CY56/$DC56-1</f>
        <v/>
      </c>
      <c r="DE56" s="508">
        <f>CZ56/$DC56-1</f>
        <v/>
      </c>
      <c r="DF56" s="508">
        <f>DA56/$DC56-1</f>
        <v/>
      </c>
      <c r="DG56" s="508">
        <f>DB56/$DC56-1</f>
        <v/>
      </c>
    </row>
    <row r="57">
      <c r="A57" s="527" t="n"/>
      <c r="B57" s="524" t="inlineStr">
        <is>
          <t>Recharge Mobile</t>
        </is>
      </c>
      <c r="C57" s="480" t="n"/>
      <c r="D57" s="505" t="n">
        <v>0</v>
      </c>
      <c r="E57" s="494" t="n">
        <v>0</v>
      </c>
      <c r="F57" s="494" t="n">
        <v>0</v>
      </c>
      <c r="G57" s="506" t="n">
        <v>0</v>
      </c>
      <c r="H57" s="3630" t="n"/>
      <c r="I57" s="480" t="n"/>
      <c r="J57" s="2213" t="n">
        <v>0</v>
      </c>
      <c r="K57" s="665" t="n">
        <v>0</v>
      </c>
      <c r="L57" s="665" t="n">
        <v>0</v>
      </c>
      <c r="M57" s="506" t="n">
        <v>0</v>
      </c>
      <c r="N57" s="3630" t="n"/>
      <c r="O57" s="480" t="n"/>
      <c r="P57" s="2213" t="n">
        <v>0</v>
      </c>
      <c r="Q57" s="500" t="n">
        <v>0</v>
      </c>
      <c r="R57" s="1012" t="n">
        <v>0</v>
      </c>
      <c r="S57" s="506" t="n">
        <v>0</v>
      </c>
      <c r="T57" s="3630" t="n"/>
      <c r="U57" s="795" t="n"/>
      <c r="V57" s="2213" t="n">
        <v>0</v>
      </c>
      <c r="W57" s="668" t="n">
        <v>0</v>
      </c>
      <c r="X57" s="668" t="n">
        <v>0</v>
      </c>
      <c r="Y57" s="668" t="n">
        <v>0</v>
      </c>
      <c r="Z57" s="506" t="n">
        <v>0</v>
      </c>
      <c r="AA57" s="506" t="n">
        <v>0</v>
      </c>
      <c r="AB57" s="3630" t="n"/>
      <c r="AD57" s="2213" t="n">
        <v>0</v>
      </c>
      <c r="AE57" s="668" t="n">
        <v>0</v>
      </c>
      <c r="AF57" s="668" t="n">
        <v>0</v>
      </c>
      <c r="AG57" s="668" t="n">
        <v>0</v>
      </c>
      <c r="AH57" s="506" t="n">
        <v>0</v>
      </c>
      <c r="AI57" s="506" t="n">
        <v>0</v>
      </c>
      <c r="AJ57" s="3630" t="n"/>
      <c r="AK57" s="733" t="n"/>
      <c r="AL57" s="2213" t="n">
        <v>0</v>
      </c>
      <c r="AM57" s="500" t="n">
        <v>0</v>
      </c>
      <c r="AN57" s="494" t="n">
        <v>0</v>
      </c>
      <c r="AO57" s="531" t="n">
        <v>0</v>
      </c>
      <c r="AP57" s="506" t="n">
        <v>0</v>
      </c>
      <c r="AQ57" s="506" t="n">
        <v>0</v>
      </c>
      <c r="AR57" s="3630" t="n"/>
      <c r="AS57" s="480" t="n"/>
      <c r="AT57" s="2213" t="n"/>
      <c r="AU57" s="500" t="n"/>
      <c r="AV57" s="494" t="n"/>
      <c r="AW57" s="531" t="n"/>
      <c r="AX57" s="506" t="n"/>
      <c r="AY57" s="506" t="n"/>
      <c r="AZ57" s="3630" t="n"/>
      <c r="BA57" s="480" t="n"/>
      <c r="BB57" s="2213" t="n"/>
      <c r="BC57" s="500" t="n"/>
      <c r="BD57" s="494" t="n"/>
      <c r="BE57" s="531" t="n"/>
      <c r="BF57" s="506" t="n"/>
      <c r="BG57" s="506" t="n"/>
      <c r="BH57" s="3630" t="n"/>
      <c r="BI57" s="480" t="n"/>
      <c r="BJ57" s="2213" t="n"/>
      <c r="BK57" s="500" t="n"/>
      <c r="BL57" s="494" t="n"/>
      <c r="BM57" s="494" t="n"/>
      <c r="BN57" s="494" t="n"/>
      <c r="BO57" s="506" t="n"/>
      <c r="BP57" s="506" t="n"/>
      <c r="BQ57" s="3630" t="n"/>
      <c r="BS57" s="2213" t="n"/>
      <c r="BT57" s="500" t="n"/>
      <c r="BU57" s="494" t="n"/>
      <c r="BV57" s="494" t="n"/>
      <c r="BW57" s="506" t="n"/>
      <c r="BX57" s="506" t="n"/>
      <c r="BY57" s="3630" t="n"/>
      <c r="CA57" s="2213" t="n"/>
      <c r="CB57" s="500" t="n"/>
      <c r="CC57" s="494" t="n"/>
      <c r="CD57" s="494" t="n"/>
      <c r="CE57" s="506" t="n"/>
      <c r="CF57" s="506" t="n"/>
      <c r="CG57" s="3630" t="n"/>
      <c r="CI57" s="2213" t="n"/>
      <c r="CJ57" s="500" t="n"/>
      <c r="CK57" s="494" t="n"/>
      <c r="CL57" s="494" t="n"/>
      <c r="CM57" s="506" t="n"/>
      <c r="CN57" s="506" t="n"/>
      <c r="CO57" s="3630" t="n"/>
      <c r="CP57" s="3618" t="n"/>
      <c r="CQ57" s="507">
        <f>+SUMIFS($D57:$CP57,$D$3:$CP$3,$CQ$3,$D$4:$CP$4,$CQ$4)</f>
        <v/>
      </c>
      <c r="CR57" s="507">
        <f>+SUMIFS($D57:$CP57,$D$3:$CP$3,$CR$3,$D$4:$CP$4,$CR$4)</f>
        <v/>
      </c>
      <c r="CS57" s="507">
        <f>+SUMIFS($D57:$CP57,$D$3:$CP$3,$CS$3,$D$4:$CP$4,$CS$4)</f>
        <v/>
      </c>
      <c r="CT57" s="507" t="n"/>
      <c r="CU57" s="508">
        <f>CQ57-CS57</f>
        <v/>
      </c>
      <c r="CV57" s="508" t="n"/>
      <c r="CW57" s="3632">
        <f>IFERROR(CQ57/CR57-1,"-")</f>
        <v/>
      </c>
      <c r="CY57" s="507" t="n"/>
      <c r="CZ57" s="507" t="n">
        <v>0</v>
      </c>
      <c r="DA57" s="507" t="n"/>
      <c r="DB57" s="507" t="n"/>
      <c r="DC57" s="507" t="n">
        <v>0</v>
      </c>
      <c r="DD57" s="3633">
        <f>CY57/$DC57-1</f>
        <v/>
      </c>
      <c r="DE57" s="508">
        <f>CZ57/$DC57-1</f>
        <v/>
      </c>
      <c r="DF57" s="508">
        <f>DA57/$DC57-1</f>
        <v/>
      </c>
      <c r="DG57" s="508">
        <f>DB57/$DC57-1</f>
        <v/>
      </c>
    </row>
    <row r="58">
      <c r="A58" s="527" t="n"/>
      <c r="B58" s="524" t="inlineStr">
        <is>
          <t>Achat de biens et services</t>
        </is>
      </c>
      <c r="C58" s="480" t="n"/>
      <c r="D58" s="505" t="n">
        <v>0</v>
      </c>
      <c r="E58" s="494" t="n">
        <v>0</v>
      </c>
      <c r="F58" s="494" t="n">
        <v>0</v>
      </c>
      <c r="G58" s="506" t="n">
        <v>0</v>
      </c>
      <c r="H58" s="3630" t="n"/>
      <c r="I58" s="480" t="n"/>
      <c r="J58" s="2213" t="n">
        <v>0</v>
      </c>
      <c r="K58" s="665" t="n">
        <v>0</v>
      </c>
      <c r="L58" s="665" t="n">
        <v>0</v>
      </c>
      <c r="M58" s="506" t="n">
        <v>0</v>
      </c>
      <c r="N58" s="3630" t="n"/>
      <c r="O58" s="480" t="n"/>
      <c r="P58" s="2213" t="n">
        <v>0</v>
      </c>
      <c r="Q58" s="500" t="n">
        <v>0</v>
      </c>
      <c r="R58" s="1012" t="n">
        <v>0</v>
      </c>
      <c r="S58" s="506" t="n">
        <v>0</v>
      </c>
      <c r="T58" s="3630" t="n"/>
      <c r="U58" s="795" t="n"/>
      <c r="V58" s="2213" t="n">
        <v>0</v>
      </c>
      <c r="W58" s="668" t="n">
        <v>0</v>
      </c>
      <c r="X58" s="668" t="n">
        <v>0</v>
      </c>
      <c r="Y58" s="668" t="n">
        <v>0</v>
      </c>
      <c r="Z58" s="506" t="n">
        <v>0</v>
      </c>
      <c r="AA58" s="506" t="n">
        <v>0</v>
      </c>
      <c r="AB58" s="3630" t="n"/>
      <c r="AD58" s="2213" t="n">
        <v>0</v>
      </c>
      <c r="AE58" s="668" t="n">
        <v>0</v>
      </c>
      <c r="AF58" s="668" t="n">
        <v>0</v>
      </c>
      <c r="AG58" s="668" t="n">
        <v>0</v>
      </c>
      <c r="AH58" s="506" t="n">
        <v>0</v>
      </c>
      <c r="AI58" s="506" t="n">
        <v>0</v>
      </c>
      <c r="AJ58" s="3630" t="n"/>
      <c r="AK58" s="733" t="n"/>
      <c r="AL58" s="2213" t="n">
        <v>0</v>
      </c>
      <c r="AM58" s="500" t="n">
        <v>0</v>
      </c>
      <c r="AN58" s="494" t="n">
        <v>0</v>
      </c>
      <c r="AO58" s="531" t="n">
        <v>0</v>
      </c>
      <c r="AP58" s="506" t="n">
        <v>0</v>
      </c>
      <c r="AQ58" s="506" t="n">
        <v>0</v>
      </c>
      <c r="AR58" s="3630" t="n"/>
      <c r="AS58" s="480" t="n"/>
      <c r="AT58" s="2213" t="n"/>
      <c r="AU58" s="500" t="n"/>
      <c r="AV58" s="494" t="n"/>
      <c r="AW58" s="531" t="n"/>
      <c r="AX58" s="506" t="n"/>
      <c r="AY58" s="506" t="n"/>
      <c r="AZ58" s="3630" t="n"/>
      <c r="BA58" s="480" t="n"/>
      <c r="BB58" s="2213" t="n"/>
      <c r="BC58" s="500" t="n"/>
      <c r="BD58" s="494" t="n"/>
      <c r="BE58" s="531" t="n"/>
      <c r="BF58" s="506" t="n"/>
      <c r="BG58" s="506" t="n"/>
      <c r="BH58" s="3630" t="n"/>
      <c r="BI58" s="480" t="n"/>
      <c r="BJ58" s="2213" t="n"/>
      <c r="BK58" s="500" t="n"/>
      <c r="BL58" s="494" t="n"/>
      <c r="BM58" s="494" t="n"/>
      <c r="BN58" s="494" t="n"/>
      <c r="BO58" s="506" t="n"/>
      <c r="BP58" s="506" t="n"/>
      <c r="BQ58" s="3630" t="n"/>
      <c r="BS58" s="2213" t="n"/>
      <c r="BT58" s="500" t="n"/>
      <c r="BU58" s="494" t="n"/>
      <c r="BV58" s="494" t="n"/>
      <c r="BW58" s="506" t="n"/>
      <c r="BX58" s="506" t="n"/>
      <c r="BY58" s="3630" t="n"/>
      <c r="CA58" s="2213" t="n"/>
      <c r="CB58" s="500" t="n"/>
      <c r="CC58" s="494" t="n"/>
      <c r="CD58" s="494" t="n"/>
      <c r="CE58" s="506" t="n"/>
      <c r="CF58" s="506" t="n"/>
      <c r="CG58" s="3630" t="n"/>
      <c r="CI58" s="2213" t="n"/>
      <c r="CJ58" s="500" t="n"/>
      <c r="CK58" s="494" t="n"/>
      <c r="CL58" s="494" t="n"/>
      <c r="CM58" s="506" t="n"/>
      <c r="CN58" s="506" t="n"/>
      <c r="CO58" s="3630" t="n"/>
      <c r="CP58" s="3618" t="n"/>
      <c r="CQ58" s="507">
        <f>+SUMIFS($D58:$CP58,$D$3:$CP$3,$CQ$3,$D$4:$CP$4,$CQ$4)</f>
        <v/>
      </c>
      <c r="CR58" s="507">
        <f>+SUMIFS($D58:$CP58,$D$3:$CP$3,$CR$3,$D$4:$CP$4,$CR$4)</f>
        <v/>
      </c>
      <c r="CS58" s="507">
        <f>+SUMIFS($D58:$CP58,$D$3:$CP$3,$CS$3,$D$4:$CP$4,$CS$4)</f>
        <v/>
      </c>
      <c r="CT58" s="507" t="n"/>
      <c r="CU58" s="508">
        <f>CQ58-CS58</f>
        <v/>
      </c>
      <c r="CV58" s="508" t="n"/>
      <c r="CW58" s="3632">
        <f>IFERROR(CQ58/CR58-1,"-")</f>
        <v/>
      </c>
      <c r="CY58" s="507" t="n"/>
      <c r="CZ58" s="507" t="n">
        <v>0</v>
      </c>
      <c r="DA58" s="507" t="n"/>
      <c r="DB58" s="507" t="n"/>
      <c r="DC58" s="507" t="n">
        <v>0</v>
      </c>
      <c r="DD58" s="3633">
        <f>CY58/$DC58-1</f>
        <v/>
      </c>
      <c r="DE58" s="508">
        <f>CZ58/$DC58-1</f>
        <v/>
      </c>
      <c r="DF58" s="508">
        <f>DA58/$DC58-1</f>
        <v/>
      </c>
      <c r="DG58" s="508">
        <f>DB58/$DC58-1</f>
        <v/>
      </c>
    </row>
    <row r="59">
      <c r="A59" s="527" t="n"/>
      <c r="B59" s="524" t="inlineStr">
        <is>
          <t xml:space="preserve">Paiement de factures </t>
        </is>
      </c>
      <c r="C59" s="480" t="n"/>
      <c r="D59" s="505" t="n">
        <v>0</v>
      </c>
      <c r="E59" s="494" t="n">
        <v>0</v>
      </c>
      <c r="F59" s="494" t="n">
        <v>0</v>
      </c>
      <c r="G59" s="506" t="n">
        <v>0</v>
      </c>
      <c r="H59" s="3630" t="n"/>
      <c r="I59" s="480" t="n"/>
      <c r="J59" s="2213" t="n">
        <v>0</v>
      </c>
      <c r="K59" s="665" t="n">
        <v>0</v>
      </c>
      <c r="L59" s="665" t="n">
        <v>0</v>
      </c>
      <c r="M59" s="506" t="n">
        <v>0</v>
      </c>
      <c r="N59" s="3630" t="n"/>
      <c r="O59" s="480" t="n"/>
      <c r="P59" s="2213" t="n">
        <v>0</v>
      </c>
      <c r="Q59" s="500" t="n">
        <v>0</v>
      </c>
      <c r="R59" s="1012" t="n">
        <v>0</v>
      </c>
      <c r="S59" s="506" t="n">
        <v>0</v>
      </c>
      <c r="T59" s="3630" t="n"/>
      <c r="U59" s="795" t="n"/>
      <c r="V59" s="2213" t="n">
        <v>0</v>
      </c>
      <c r="W59" s="668" t="n">
        <v>0</v>
      </c>
      <c r="X59" s="668" t="n">
        <v>0</v>
      </c>
      <c r="Y59" s="668" t="n">
        <v>0</v>
      </c>
      <c r="Z59" s="506" t="n">
        <v>0</v>
      </c>
      <c r="AA59" s="506" t="n">
        <v>0</v>
      </c>
      <c r="AB59" s="3630" t="n"/>
      <c r="AD59" s="2213" t="n">
        <v>0</v>
      </c>
      <c r="AE59" s="668" t="n">
        <v>0</v>
      </c>
      <c r="AF59" s="668" t="n">
        <v>0</v>
      </c>
      <c r="AG59" s="668" t="n">
        <v>0</v>
      </c>
      <c r="AH59" s="506" t="n">
        <v>0</v>
      </c>
      <c r="AI59" s="506" t="n">
        <v>0</v>
      </c>
      <c r="AJ59" s="3630" t="n"/>
      <c r="AK59" s="733" t="n"/>
      <c r="AL59" s="2213" t="n">
        <v>0</v>
      </c>
      <c r="AM59" s="500" t="n">
        <v>0</v>
      </c>
      <c r="AN59" s="494" t="n">
        <v>0</v>
      </c>
      <c r="AO59" s="531" t="n">
        <v>0</v>
      </c>
      <c r="AP59" s="506" t="n">
        <v>0</v>
      </c>
      <c r="AQ59" s="506" t="n">
        <v>0</v>
      </c>
      <c r="AR59" s="3630" t="n"/>
      <c r="AS59" s="480" t="n"/>
      <c r="AT59" s="2213" t="n"/>
      <c r="AU59" s="500" t="n"/>
      <c r="AV59" s="494" t="n"/>
      <c r="AW59" s="531" t="n"/>
      <c r="AX59" s="506" t="n"/>
      <c r="AY59" s="506" t="n"/>
      <c r="AZ59" s="3630" t="n"/>
      <c r="BA59" s="480" t="n"/>
      <c r="BB59" s="2213" t="n"/>
      <c r="BC59" s="500" t="n"/>
      <c r="BD59" s="494" t="n"/>
      <c r="BE59" s="531" t="n"/>
      <c r="BF59" s="506" t="n"/>
      <c r="BG59" s="506" t="n"/>
      <c r="BH59" s="3630" t="n"/>
      <c r="BI59" s="480" t="n"/>
      <c r="BJ59" s="2213" t="n"/>
      <c r="BK59" s="500" t="n"/>
      <c r="BL59" s="494" t="n"/>
      <c r="BM59" s="494" t="n"/>
      <c r="BN59" s="494" t="n"/>
      <c r="BO59" s="506" t="n"/>
      <c r="BP59" s="506" t="n"/>
      <c r="BQ59" s="3630" t="n"/>
      <c r="BS59" s="2213" t="n"/>
      <c r="BT59" s="500" t="n"/>
      <c r="BU59" s="494" t="n"/>
      <c r="BV59" s="494" t="n"/>
      <c r="BW59" s="506" t="n"/>
      <c r="BX59" s="506" t="n"/>
      <c r="BY59" s="3630" t="n"/>
      <c r="BZ59" s="735" t="n"/>
      <c r="CA59" s="2213" t="n"/>
      <c r="CB59" s="500" t="n"/>
      <c r="CC59" s="494" t="n"/>
      <c r="CD59" s="494" t="n"/>
      <c r="CE59" s="506" t="n"/>
      <c r="CF59" s="506" t="n"/>
      <c r="CG59" s="3630" t="n"/>
      <c r="CI59" s="2213" t="n"/>
      <c r="CJ59" s="500" t="n"/>
      <c r="CK59" s="494" t="n"/>
      <c r="CL59" s="494" t="n"/>
      <c r="CM59" s="506" t="n"/>
      <c r="CN59" s="506" t="n"/>
      <c r="CO59" s="3630" t="n"/>
      <c r="CP59" s="3618" t="n"/>
      <c r="CQ59" s="507">
        <f>+SUMIFS($D59:$CP59,$D$3:$CP$3,$CQ$3,$D$4:$CP$4,$CQ$4)</f>
        <v/>
      </c>
      <c r="CR59" s="507">
        <f>+SUMIFS($D59:$CP59,$D$3:$CP$3,$CR$3,$D$4:$CP$4,$CR$4)</f>
        <v/>
      </c>
      <c r="CS59" s="507">
        <f>+SUMIFS($D59:$CP59,$D$3:$CP$3,$CS$3,$D$4:$CP$4,$CS$4)</f>
        <v/>
      </c>
      <c r="CT59" s="507" t="n"/>
      <c r="CU59" s="508">
        <f>CQ59-CS59</f>
        <v/>
      </c>
      <c r="CV59" s="508" t="n"/>
      <c r="CW59" s="3632">
        <f>IFERROR(CQ59/CR59-1,"-")</f>
        <v/>
      </c>
      <c r="CY59" s="507" t="n"/>
      <c r="CZ59" s="507" t="n">
        <v>0</v>
      </c>
      <c r="DA59" s="507" t="n"/>
      <c r="DB59" s="507" t="n"/>
      <c r="DC59" s="507" t="n">
        <v>0</v>
      </c>
      <c r="DD59" s="3633">
        <f>CY59/$DC59-1</f>
        <v/>
      </c>
      <c r="DE59" s="508">
        <f>CZ59/$DC59-1</f>
        <v/>
      </c>
      <c r="DF59" s="508">
        <f>DA59/$DC59-1</f>
        <v/>
      </c>
      <c r="DG59" s="508">
        <f>DB59/$DC59-1</f>
        <v/>
      </c>
    </row>
    <row r="60">
      <c r="A60" s="527" t="n"/>
      <c r="B60" s="524" t="inlineStr">
        <is>
          <t>Paiement de salaires</t>
        </is>
      </c>
      <c r="C60" s="480" t="n"/>
      <c r="D60" s="505" t="n">
        <v>0</v>
      </c>
      <c r="E60" s="494" t="n">
        <v>0</v>
      </c>
      <c r="F60" s="494" t="n">
        <v>0</v>
      </c>
      <c r="G60" s="506" t="n">
        <v>0</v>
      </c>
      <c r="H60" s="3630" t="n"/>
      <c r="I60" s="480" t="n"/>
      <c r="J60" s="2213" t="n">
        <v>0</v>
      </c>
      <c r="K60" s="665" t="n">
        <v>0</v>
      </c>
      <c r="L60" s="665" t="n">
        <v>0</v>
      </c>
      <c r="M60" s="506" t="n">
        <v>0</v>
      </c>
      <c r="N60" s="3630" t="n"/>
      <c r="O60" s="480" t="n"/>
      <c r="P60" s="2213" t="n">
        <v>0</v>
      </c>
      <c r="Q60" s="500" t="n">
        <v>0</v>
      </c>
      <c r="R60" s="1012" t="n">
        <v>0</v>
      </c>
      <c r="S60" s="506" t="n">
        <v>0</v>
      </c>
      <c r="T60" s="3630" t="n"/>
      <c r="U60" s="795" t="n"/>
      <c r="V60" s="2213" t="n">
        <v>0</v>
      </c>
      <c r="W60" s="668" t="n">
        <v>0</v>
      </c>
      <c r="X60" s="668" t="n">
        <v>0</v>
      </c>
      <c r="Y60" s="668" t="n">
        <v>0</v>
      </c>
      <c r="Z60" s="506" t="n">
        <v>0</v>
      </c>
      <c r="AA60" s="506" t="n">
        <v>0</v>
      </c>
      <c r="AB60" s="3630" t="n"/>
      <c r="AD60" s="2213" t="n">
        <v>0</v>
      </c>
      <c r="AE60" s="668" t="n">
        <v>0</v>
      </c>
      <c r="AF60" s="668" t="n">
        <v>0</v>
      </c>
      <c r="AG60" s="668" t="n">
        <v>0</v>
      </c>
      <c r="AH60" s="506" t="n">
        <v>0</v>
      </c>
      <c r="AI60" s="506" t="n">
        <v>0</v>
      </c>
      <c r="AJ60" s="3630" t="n"/>
      <c r="AK60" s="733" t="n"/>
      <c r="AL60" s="2213" t="n">
        <v>0</v>
      </c>
      <c r="AM60" s="500" t="n">
        <v>0</v>
      </c>
      <c r="AN60" s="494" t="n">
        <v>0</v>
      </c>
      <c r="AO60" s="531" t="n">
        <v>0</v>
      </c>
      <c r="AP60" s="506" t="n">
        <v>0</v>
      </c>
      <c r="AQ60" s="506" t="n">
        <v>0</v>
      </c>
      <c r="AR60" s="3630" t="n"/>
      <c r="AS60" s="480" t="n"/>
      <c r="AT60" s="2213" t="n"/>
      <c r="AU60" s="500" t="n"/>
      <c r="AV60" s="494" t="n"/>
      <c r="AW60" s="531" t="n"/>
      <c r="AX60" s="506" t="n"/>
      <c r="AY60" s="506" t="n"/>
      <c r="AZ60" s="3630" t="n"/>
      <c r="BB60" s="2213" t="n"/>
      <c r="BC60" s="500" t="n"/>
      <c r="BD60" s="494" t="n"/>
      <c r="BE60" s="531" t="n"/>
      <c r="BF60" s="506" t="n"/>
      <c r="BG60" s="506" t="n"/>
      <c r="BH60" s="3630" t="n"/>
      <c r="BI60" s="480" t="n"/>
      <c r="BJ60" s="2213" t="n"/>
      <c r="BK60" s="500" t="n"/>
      <c r="BL60" s="494" t="n"/>
      <c r="BM60" s="494" t="n"/>
      <c r="BN60" s="494" t="n"/>
      <c r="BO60" s="506" t="n"/>
      <c r="BP60" s="506" t="n"/>
      <c r="BQ60" s="3630" t="n"/>
      <c r="BS60" s="2213" t="n"/>
      <c r="BT60" s="500" t="n"/>
      <c r="BU60" s="494" t="n"/>
      <c r="BV60" s="494" t="n"/>
      <c r="BW60" s="506" t="n"/>
      <c r="BX60" s="506" t="n"/>
      <c r="BY60" s="3630" t="n"/>
      <c r="CA60" s="2213" t="n"/>
      <c r="CB60" s="500" t="n"/>
      <c r="CC60" s="494" t="n"/>
      <c r="CD60" s="494" t="n"/>
      <c r="CE60" s="506" t="n"/>
      <c r="CF60" s="506" t="n"/>
      <c r="CG60" s="3630" t="n"/>
      <c r="CI60" s="2213" t="n"/>
      <c r="CJ60" s="500" t="n"/>
      <c r="CK60" s="494" t="n"/>
      <c r="CL60" s="494" t="n"/>
      <c r="CM60" s="506" t="n"/>
      <c r="CN60" s="506" t="n"/>
      <c r="CO60" s="3630" t="n"/>
      <c r="CP60" s="3618" t="n"/>
      <c r="CQ60" s="507">
        <f>+SUMIFS($D60:$CP60,$D$3:$CP$3,$CQ$3,$D$4:$CP$4,$CQ$4)</f>
        <v/>
      </c>
      <c r="CR60" s="507">
        <f>+SUMIFS($D60:$CP60,$D$3:$CP$3,$CR$3,$D$4:$CP$4,$CR$4)</f>
        <v/>
      </c>
      <c r="CS60" s="507">
        <f>+SUMIFS($D60:$CP60,$D$3:$CP$3,$CS$3,$D$4:$CP$4,$CS$4)</f>
        <v/>
      </c>
      <c r="CT60" s="507" t="n"/>
      <c r="CU60" s="508">
        <f>CQ60-CS60</f>
        <v/>
      </c>
      <c r="CV60" s="508" t="n"/>
      <c r="CW60" s="3632">
        <f>IFERROR(CQ60/CR60-1,"-")</f>
        <v/>
      </c>
      <c r="CY60" s="507" t="n"/>
      <c r="CZ60" s="507" t="n">
        <v>0</v>
      </c>
      <c r="DA60" s="507" t="n"/>
      <c r="DB60" s="507" t="n"/>
      <c r="DC60" s="507" t="n">
        <v>0</v>
      </c>
      <c r="DD60" s="3633">
        <f>CY60/$DC60-1</f>
        <v/>
      </c>
      <c r="DE60" s="508">
        <f>CZ60/$DC60-1</f>
        <v/>
      </c>
      <c r="DF60" s="508">
        <f>DA60/$DC60-1</f>
        <v/>
      </c>
      <c r="DG60" s="508">
        <f>DB60/$DC60-1</f>
        <v/>
      </c>
    </row>
    <row r="61">
      <c r="A61" s="528" t="n"/>
      <c r="B61" s="529" t="inlineStr">
        <is>
          <t>Autres (à préciser)</t>
        </is>
      </c>
      <c r="C61" s="480" t="n"/>
      <c r="D61" s="509" t="n">
        <v>0</v>
      </c>
      <c r="E61" s="530" t="n">
        <v>0</v>
      </c>
      <c r="F61" s="530" t="n">
        <v>0</v>
      </c>
      <c r="G61" s="511" t="n">
        <v>0</v>
      </c>
      <c r="H61" s="3635" t="n"/>
      <c r="I61" s="480" t="n"/>
      <c r="J61" s="2214" t="n">
        <v>0</v>
      </c>
      <c r="K61" s="670" t="n">
        <v>0</v>
      </c>
      <c r="L61" s="670" t="n">
        <v>0</v>
      </c>
      <c r="M61" s="511" t="n">
        <v>0</v>
      </c>
      <c r="N61" s="3635" t="n"/>
      <c r="O61" s="480" t="n"/>
      <c r="P61" s="2214" t="n">
        <v>0</v>
      </c>
      <c r="Q61" s="510" t="n">
        <v>0</v>
      </c>
      <c r="R61" s="1017" t="n">
        <v>0</v>
      </c>
      <c r="S61" s="511" t="n">
        <v>0</v>
      </c>
      <c r="T61" s="3635" t="n"/>
      <c r="U61" s="795" t="n"/>
      <c r="V61" s="2214" t="n">
        <v>0</v>
      </c>
      <c r="W61" s="666" t="n">
        <v>0</v>
      </c>
      <c r="X61" s="666" t="n">
        <v>0</v>
      </c>
      <c r="Y61" s="666" t="n">
        <v>0</v>
      </c>
      <c r="Z61" s="511" t="n">
        <v>0</v>
      </c>
      <c r="AA61" s="511" t="n">
        <v>0</v>
      </c>
      <c r="AB61" s="3635" t="n"/>
      <c r="AD61" s="2214" t="n">
        <v>0</v>
      </c>
      <c r="AE61" s="666" t="n">
        <v>0</v>
      </c>
      <c r="AF61" s="666" t="n">
        <v>0</v>
      </c>
      <c r="AG61" s="666" t="n">
        <v>0</v>
      </c>
      <c r="AH61" s="511" t="n">
        <v>0</v>
      </c>
      <c r="AI61" s="511" t="n">
        <v>0</v>
      </c>
      <c r="AJ61" s="3635" t="n"/>
      <c r="AK61" s="733" t="n"/>
      <c r="AL61" s="2214" t="n">
        <v>0</v>
      </c>
      <c r="AM61" s="510" t="n">
        <v>0</v>
      </c>
      <c r="AN61" s="530" t="n">
        <v>0</v>
      </c>
      <c r="AO61" s="1211" t="n">
        <v>0</v>
      </c>
      <c r="AP61" s="511" t="n">
        <v>0</v>
      </c>
      <c r="AQ61" s="511" t="n">
        <v>0</v>
      </c>
      <c r="AR61" s="3635" t="n"/>
      <c r="AS61" s="480" t="n"/>
      <c r="AT61" s="2214" t="n"/>
      <c r="AU61" s="510" t="n"/>
      <c r="AV61" s="530" t="n"/>
      <c r="AW61" s="1211" t="n"/>
      <c r="AX61" s="511" t="n"/>
      <c r="AY61" s="511" t="n"/>
      <c r="AZ61" s="3635" t="n"/>
      <c r="BA61" s="480" t="n"/>
      <c r="BB61" s="2214" t="n"/>
      <c r="BC61" s="510" t="n"/>
      <c r="BD61" s="530" t="n"/>
      <c r="BE61" s="1211" t="n"/>
      <c r="BF61" s="511" t="n"/>
      <c r="BG61" s="511" t="n"/>
      <c r="BH61" s="3635" t="n"/>
      <c r="BI61" s="480" t="n"/>
      <c r="BJ61" s="2214" t="n"/>
      <c r="BK61" s="510" t="n"/>
      <c r="BL61" s="530" t="n"/>
      <c r="BM61" s="530" t="n"/>
      <c r="BN61" s="530" t="n"/>
      <c r="BO61" s="511" t="n"/>
      <c r="BP61" s="511" t="n"/>
      <c r="BQ61" s="3635" t="n"/>
      <c r="BS61" s="2214" t="n"/>
      <c r="BT61" s="510" t="n"/>
      <c r="BU61" s="530" t="n"/>
      <c r="BV61" s="530" t="n"/>
      <c r="BW61" s="511" t="n"/>
      <c r="BX61" s="511" t="n"/>
      <c r="BY61" s="3635" t="n"/>
      <c r="CA61" s="2214" t="n"/>
      <c r="CB61" s="510" t="n"/>
      <c r="CC61" s="530" t="n"/>
      <c r="CD61" s="530" t="n"/>
      <c r="CE61" s="511" t="n"/>
      <c r="CF61" s="511" t="n"/>
      <c r="CG61" s="3635" t="n"/>
      <c r="CI61" s="2214" t="n"/>
      <c r="CJ61" s="510" t="n"/>
      <c r="CK61" s="530" t="n"/>
      <c r="CL61" s="530" t="n"/>
      <c r="CM61" s="511" t="n"/>
      <c r="CN61" s="511" t="n"/>
      <c r="CO61" s="3635" t="n"/>
      <c r="CP61" s="3618" t="n"/>
      <c r="CQ61" s="507">
        <f>+SUMIFS($D61:$CP61,$D$3:$CP$3,$CQ$3,$D$4:$CP$4,$CQ$4)</f>
        <v/>
      </c>
      <c r="CR61" s="507">
        <f>+SUMIFS($D61:$CP61,$D$3:$CP$3,$CR$3,$D$4:$CP$4,$CR$4)</f>
        <v/>
      </c>
      <c r="CS61" s="507">
        <f>+SUMIFS($D61:$CP61,$D$3:$CP$3,$CS$3,$D$4:$CP$4,$CS$4)</f>
        <v/>
      </c>
      <c r="CT61" s="507" t="n"/>
      <c r="CU61" s="513">
        <f>CQ61-CS61</f>
        <v/>
      </c>
      <c r="CV61" s="513" t="n"/>
      <c r="CW61" s="3636">
        <f>IFERROR(CQ61/CR61-1,"-")</f>
        <v/>
      </c>
      <c r="CY61" s="507" t="n"/>
      <c r="CZ61" s="507" t="n">
        <v>0</v>
      </c>
      <c r="DA61" s="507" t="n"/>
      <c r="DB61" s="507" t="n"/>
      <c r="DC61" s="507" t="n">
        <v>0</v>
      </c>
      <c r="DD61" s="3637">
        <f>CY61/$DC61-1</f>
        <v/>
      </c>
      <c r="DE61" s="513">
        <f>CZ61/$DC61-1</f>
        <v/>
      </c>
      <c r="DF61" s="513">
        <f>DA61/$DC61-1</f>
        <v/>
      </c>
      <c r="DG61" s="513">
        <f>DB61/$DC61-1</f>
        <v/>
      </c>
    </row>
    <row r="62">
      <c r="A62" s="525" t="n"/>
      <c r="B62" s="526" t="inlineStr">
        <is>
          <t>Dont commissions Banques</t>
        </is>
      </c>
      <c r="C62" s="480" t="n"/>
      <c r="D62" s="491" t="n">
        <v>176662</v>
      </c>
      <c r="E62" s="523" t="n">
        <v>185540</v>
      </c>
      <c r="F62" s="523" t="n">
        <v>59735117.7831026</v>
      </c>
      <c r="G62" s="493" t="n">
        <v>-59558455.7831026</v>
      </c>
      <c r="H62" s="3616" t="n">
        <v>-0.04784952031906864</v>
      </c>
      <c r="I62" s="480" t="n"/>
      <c r="J62" s="491" t="n">
        <v>152648</v>
      </c>
      <c r="K62" s="669" t="n">
        <v>194789</v>
      </c>
      <c r="L62" s="523" t="n">
        <v>59736058.9576782</v>
      </c>
      <c r="M62" s="493" t="n">
        <v>-59583410.9576782</v>
      </c>
      <c r="N62" s="3616" t="n">
        <v>-0.2163417852137441</v>
      </c>
      <c r="O62" s="480" t="n"/>
      <c r="P62" s="491" t="n">
        <v>162420</v>
      </c>
      <c r="Q62" s="492" t="n">
        <v>212060</v>
      </c>
      <c r="R62" s="1018" t="n">
        <v>59742290.330292</v>
      </c>
      <c r="S62" s="493" t="n">
        <v>-59579870.330292</v>
      </c>
      <c r="T62" s="3616" t="n">
        <v>-0.2340846930114119</v>
      </c>
      <c r="U62" s="795" t="n"/>
      <c r="V62" s="2212" t="n">
        <v>138218</v>
      </c>
      <c r="W62" s="664" t="n">
        <v>219283</v>
      </c>
      <c r="X62" s="1016" t="n">
        <v>59745427.2663604</v>
      </c>
      <c r="Y62" s="1016" t="n">
        <v>248561.283831523</v>
      </c>
      <c r="Z62" s="493" t="n">
        <v>-59607209.2663604</v>
      </c>
      <c r="AA62" s="493" t="n">
        <v>-110343.283831523</v>
      </c>
      <c r="AB62" s="3616" t="n">
        <v>-0.3696821002996128</v>
      </c>
      <c r="AD62" s="2212" t="n">
        <v>145233</v>
      </c>
      <c r="AE62" s="664" t="n">
        <v>234092</v>
      </c>
      <c r="AF62" s="1016" t="n">
        <v>59748409.5284662</v>
      </c>
      <c r="AG62" s="1016" t="n">
        <v>257973.03196956</v>
      </c>
      <c r="AH62" s="493" t="n">
        <v>-59603176.5284662</v>
      </c>
      <c r="AI62" s="493" t="n">
        <v>-112740.03196956</v>
      </c>
      <c r="AJ62" s="3616" t="n">
        <v>-0.3795900756967346</v>
      </c>
      <c r="AK62" s="733" t="n"/>
      <c r="AL62" s="2212" t="n">
        <v>156397</v>
      </c>
      <c r="AM62" s="492" t="n">
        <v>224836</v>
      </c>
      <c r="AN62" s="523" t="n">
        <v>59748203.56249361</v>
      </c>
      <c r="AO62" s="1018" t="n">
        <v>257323.0220336355</v>
      </c>
      <c r="AP62" s="493" t="n">
        <v>-59591806.56249361</v>
      </c>
      <c r="AQ62" s="493" t="n">
        <v>-100926.0220336355</v>
      </c>
      <c r="AR62" s="3616" t="n">
        <v>-0.3043952036150794</v>
      </c>
      <c r="AS62" s="480" t="n"/>
      <c r="AT62" s="2212" t="n"/>
      <c r="AU62" s="492" t="n"/>
      <c r="AV62" s="523" t="n"/>
      <c r="AW62" s="1018" t="n"/>
      <c r="AX62" s="493" t="n"/>
      <c r="AY62" s="493" t="n"/>
      <c r="AZ62" s="3616" t="n"/>
      <c r="BA62" s="480" t="n"/>
      <c r="BB62" s="2212" t="n"/>
      <c r="BC62" s="492" t="n"/>
      <c r="BD62" s="523" t="n"/>
      <c r="BE62" s="1018" t="n"/>
      <c r="BF62" s="493" t="n"/>
      <c r="BG62" s="493" t="n"/>
      <c r="BH62" s="3616" t="n"/>
      <c r="BI62" s="480" t="n"/>
      <c r="BJ62" s="2212" t="n"/>
      <c r="BK62" s="492" t="n"/>
      <c r="BL62" s="523" t="n"/>
      <c r="BM62" s="523" t="n"/>
      <c r="BN62" s="523" t="n"/>
      <c r="BO62" s="493" t="n"/>
      <c r="BP62" s="493" t="n"/>
      <c r="BQ62" s="3616" t="n"/>
      <c r="BS62" s="2212" t="n"/>
      <c r="BT62" s="492" t="n"/>
      <c r="BU62" s="523" t="n"/>
      <c r="BV62" s="523" t="n"/>
      <c r="BW62" s="493" t="n"/>
      <c r="BX62" s="493" t="n"/>
      <c r="BY62" s="3616" t="n"/>
      <c r="CA62" s="2212" t="n"/>
      <c r="CB62" s="492" t="n"/>
      <c r="CC62" s="523" t="n"/>
      <c r="CD62" s="523" t="n"/>
      <c r="CE62" s="493" t="n"/>
      <c r="CF62" s="493" t="n"/>
      <c r="CG62" s="3616" t="n"/>
      <c r="CI62" s="2212" t="n"/>
      <c r="CJ62" s="492" t="n"/>
      <c r="CK62" s="523" t="n"/>
      <c r="CL62" s="523" t="n"/>
      <c r="CM62" s="493" t="n"/>
      <c r="CN62" s="493" t="n"/>
      <c r="CO62" s="3616" t="n"/>
      <c r="CP62" s="3618" t="n"/>
      <c r="CQ62" s="495" t="n">
        <v>931578</v>
      </c>
      <c r="CR62" s="495" t="n">
        <v>1045764</v>
      </c>
      <c r="CS62" s="495" t="n">
        <v>358455507.4283931</v>
      </c>
      <c r="CT62" s="495" t="n"/>
      <c r="CU62" s="497" t="n">
        <v>-357523929.4283931</v>
      </c>
      <c r="CV62" s="497" t="n"/>
      <c r="CW62" s="3619" t="n"/>
      <c r="CY62" s="495" t="n">
        <v>716998314.3196638</v>
      </c>
      <c r="CZ62" s="495" t="n">
        <v>716998314.3196638</v>
      </c>
      <c r="DA62" s="495" t="n"/>
      <c r="DB62" s="495" t="n"/>
      <c r="DC62" s="495" t="n">
        <v>2629366</v>
      </c>
      <c r="DD62" s="3620">
        <f>CY62/$DC62-1</f>
        <v/>
      </c>
      <c r="DE62" s="497">
        <f>CZ62/$DC62-1</f>
        <v/>
      </c>
      <c r="DF62" s="497">
        <f>DA62/$DC62-1</f>
        <v/>
      </c>
      <c r="DG62" s="497">
        <f>DB62/$DC62-1</f>
        <v/>
      </c>
    </row>
    <row r="63">
      <c r="A63" s="527" t="n"/>
      <c r="B63" s="524" t="inlineStr">
        <is>
          <t>Dépôt d’argent</t>
        </is>
      </c>
      <c r="C63" s="480" t="n"/>
      <c r="D63" s="505" t="n">
        <v>0</v>
      </c>
      <c r="E63" s="494" t="n">
        <v>0</v>
      </c>
      <c r="F63" s="494" t="n">
        <v>0</v>
      </c>
      <c r="G63" s="506" t="n">
        <v>0</v>
      </c>
      <c r="H63" s="3630" t="n"/>
      <c r="I63" s="480" t="n"/>
      <c r="J63" s="2213" t="n">
        <v>0</v>
      </c>
      <c r="K63" s="665" t="n">
        <v>0</v>
      </c>
      <c r="L63" s="665" t="n">
        <v>0</v>
      </c>
      <c r="M63" s="506" t="n">
        <v>0</v>
      </c>
      <c r="N63" s="3630" t="n"/>
      <c r="O63" s="480" t="n"/>
      <c r="P63" s="2213" t="n">
        <v>0</v>
      </c>
      <c r="Q63" s="500" t="n">
        <v>0</v>
      </c>
      <c r="R63" s="1012" t="n">
        <v>0</v>
      </c>
      <c r="S63" s="506" t="n">
        <v>0</v>
      </c>
      <c r="T63" s="3630" t="n"/>
      <c r="U63" s="795" t="n"/>
      <c r="V63" s="2213" t="n">
        <v>0</v>
      </c>
      <c r="W63" s="668" t="n">
        <v>0</v>
      </c>
      <c r="X63" s="668" t="n">
        <v>0</v>
      </c>
      <c r="Y63" s="668" t="n">
        <v>0</v>
      </c>
      <c r="Z63" s="506" t="n">
        <v>0</v>
      </c>
      <c r="AA63" s="506" t="n">
        <v>0</v>
      </c>
      <c r="AB63" s="3630" t="n"/>
      <c r="AD63" s="2213" t="n">
        <v>0</v>
      </c>
      <c r="AE63" s="668" t="n">
        <v>0</v>
      </c>
      <c r="AF63" s="668" t="n">
        <v>0</v>
      </c>
      <c r="AG63" s="668" t="n">
        <v>0</v>
      </c>
      <c r="AH63" s="506" t="n">
        <v>0</v>
      </c>
      <c r="AI63" s="506" t="n">
        <v>0</v>
      </c>
      <c r="AJ63" s="3630" t="n"/>
      <c r="AK63" s="733" t="n"/>
      <c r="AL63" s="2213" t="n">
        <v>0</v>
      </c>
      <c r="AM63" s="500" t="n">
        <v>0</v>
      </c>
      <c r="AN63" s="494" t="n">
        <v>0</v>
      </c>
      <c r="AO63" s="531" t="n">
        <v>0</v>
      </c>
      <c r="AP63" s="506" t="n">
        <v>0</v>
      </c>
      <c r="AQ63" s="506" t="n">
        <v>0</v>
      </c>
      <c r="AR63" s="3630" t="n"/>
      <c r="AS63" s="480" t="n"/>
      <c r="AT63" s="2213" t="n"/>
      <c r="AU63" s="500" t="n"/>
      <c r="AV63" s="494" t="n"/>
      <c r="AW63" s="531" t="n"/>
      <c r="AX63" s="506" t="n"/>
      <c r="AY63" s="506" t="n"/>
      <c r="AZ63" s="3630" t="n"/>
      <c r="BA63" s="480" t="n"/>
      <c r="BB63" s="2213" t="n"/>
      <c r="BC63" s="500" t="n"/>
      <c r="BD63" s="494" t="n"/>
      <c r="BE63" s="531" t="n"/>
      <c r="BF63" s="506" t="n"/>
      <c r="BG63" s="506" t="n"/>
      <c r="BH63" s="3630" t="n"/>
      <c r="BI63" s="480" t="n"/>
      <c r="BJ63" s="2213" t="n"/>
      <c r="BK63" s="500" t="n"/>
      <c r="BL63" s="494" t="n"/>
      <c r="BM63" s="494" t="n"/>
      <c r="BN63" s="494" t="n"/>
      <c r="BO63" s="506" t="n"/>
      <c r="BP63" s="506" t="n"/>
      <c r="BQ63" s="3630" t="n"/>
      <c r="BS63" s="2213" t="n"/>
      <c r="BT63" s="500" t="n"/>
      <c r="BU63" s="494" t="n"/>
      <c r="BV63" s="494" t="n"/>
      <c r="BW63" s="506" t="n"/>
      <c r="BX63" s="506" t="n"/>
      <c r="BY63" s="3630" t="n"/>
      <c r="CA63" s="2213" t="n"/>
      <c r="CB63" s="500" t="n"/>
      <c r="CC63" s="494" t="n"/>
      <c r="CD63" s="494" t="n"/>
      <c r="CE63" s="506" t="n"/>
      <c r="CF63" s="506" t="n"/>
      <c r="CG63" s="3630" t="n"/>
      <c r="CI63" s="2213" t="n"/>
      <c r="CJ63" s="500" t="n"/>
      <c r="CK63" s="494" t="n"/>
      <c r="CL63" s="494" t="n"/>
      <c r="CM63" s="506" t="n"/>
      <c r="CN63" s="506" t="n"/>
      <c r="CO63" s="3630" t="n"/>
      <c r="CP63" s="3618" t="n"/>
      <c r="CQ63" s="507">
        <f>+SUMIFS($D63:$CP63,$D$3:$CP$3,$CQ$3,$D$4:$CP$4,$CQ$4)</f>
        <v/>
      </c>
      <c r="CR63" s="507">
        <f>+SUMIFS($D63:$CP63,$D$3:$CP$3,$CR$3,$D$4:$CP$4,$CR$4)</f>
        <v/>
      </c>
      <c r="CS63" s="507">
        <f>+SUMIFS($D63:$CP63,$D$3:$CP$3,$CS$3,$D$4:$CP$4,$CS$4)</f>
        <v/>
      </c>
      <c r="CT63" s="507" t="n"/>
      <c r="CU63" s="508">
        <f>CQ63-CS63</f>
        <v/>
      </c>
      <c r="CV63" s="508" t="n"/>
      <c r="CW63" s="3632">
        <f>IFERROR(CQ63/CR63-1,"-")</f>
        <v/>
      </c>
      <c r="CY63" s="507" t="n"/>
      <c r="CZ63" s="507" t="n">
        <v>0</v>
      </c>
      <c r="DA63" s="507" t="n"/>
      <c r="DB63" s="507" t="n"/>
      <c r="DC63" s="507" t="n">
        <v>0</v>
      </c>
      <c r="DD63" s="3633">
        <f>CY63/$DC63-1</f>
        <v/>
      </c>
      <c r="DE63" s="508">
        <f>CZ63/$DC63-1</f>
        <v/>
      </c>
      <c r="DF63" s="508">
        <f>DA63/$DC63-1</f>
        <v/>
      </c>
      <c r="DG63" s="508">
        <f>DB63/$DC63-1</f>
        <v/>
      </c>
    </row>
    <row r="64">
      <c r="A64" s="527" t="n"/>
      <c r="B64" s="524" t="inlineStr">
        <is>
          <t>Retrait d’argent</t>
        </is>
      </c>
      <c r="C64" s="480" t="n"/>
      <c r="D64" s="505" t="n">
        <v>0</v>
      </c>
      <c r="E64" s="494" t="n">
        <v>0</v>
      </c>
      <c r="F64" s="494" t="n">
        <v>0</v>
      </c>
      <c r="G64" s="506" t="n">
        <v>0</v>
      </c>
      <c r="H64" s="3630" t="n"/>
      <c r="I64" s="480" t="n"/>
      <c r="J64" s="2213" t="n">
        <v>0</v>
      </c>
      <c r="K64" s="665" t="n">
        <v>0</v>
      </c>
      <c r="L64" s="665" t="n">
        <v>0</v>
      </c>
      <c r="M64" s="506" t="n">
        <v>0</v>
      </c>
      <c r="N64" s="3630" t="n"/>
      <c r="O64" s="480" t="n"/>
      <c r="P64" s="2213" t="n">
        <v>0</v>
      </c>
      <c r="Q64" s="500" t="n">
        <v>0</v>
      </c>
      <c r="R64" s="1012" t="n">
        <v>0</v>
      </c>
      <c r="S64" s="506" t="n">
        <v>0</v>
      </c>
      <c r="T64" s="3630" t="n"/>
      <c r="U64" s="795" t="n"/>
      <c r="V64" s="2213" t="n">
        <v>0</v>
      </c>
      <c r="W64" s="668" t="n">
        <v>0</v>
      </c>
      <c r="X64" s="668" t="n">
        <v>0</v>
      </c>
      <c r="Y64" s="668" t="n">
        <v>0</v>
      </c>
      <c r="Z64" s="506" t="n">
        <v>0</v>
      </c>
      <c r="AA64" s="506" t="n">
        <v>0</v>
      </c>
      <c r="AB64" s="3630" t="n"/>
      <c r="AD64" s="2213" t="n">
        <v>0</v>
      </c>
      <c r="AE64" s="668" t="n">
        <v>0</v>
      </c>
      <c r="AF64" s="668" t="n">
        <v>0</v>
      </c>
      <c r="AG64" s="668" t="n">
        <v>0</v>
      </c>
      <c r="AH64" s="506" t="n">
        <v>0</v>
      </c>
      <c r="AI64" s="506" t="n">
        <v>0</v>
      </c>
      <c r="AJ64" s="3630" t="n"/>
      <c r="AK64" s="733" t="n"/>
      <c r="AL64" s="2213" t="n">
        <v>0</v>
      </c>
      <c r="AM64" s="500" t="n">
        <v>0</v>
      </c>
      <c r="AN64" s="494" t="n">
        <v>0</v>
      </c>
      <c r="AO64" s="531" t="n">
        <v>0</v>
      </c>
      <c r="AP64" s="506" t="n">
        <v>0</v>
      </c>
      <c r="AQ64" s="506" t="n">
        <v>0</v>
      </c>
      <c r="AR64" s="3630" t="n"/>
      <c r="AS64" s="480" t="n"/>
      <c r="AT64" s="2213" t="n"/>
      <c r="AU64" s="500" t="n"/>
      <c r="AV64" s="494" t="n"/>
      <c r="AW64" s="531" t="n"/>
      <c r="AX64" s="506" t="n"/>
      <c r="AY64" s="506" t="n"/>
      <c r="AZ64" s="3630" t="n"/>
      <c r="BA64" s="480" t="n"/>
      <c r="BB64" s="2213" t="n"/>
      <c r="BC64" s="500" t="n"/>
      <c r="BD64" s="494" t="n"/>
      <c r="BE64" s="531" t="n"/>
      <c r="BF64" s="506" t="n"/>
      <c r="BG64" s="506" t="n"/>
      <c r="BH64" s="3630" t="n"/>
      <c r="BI64" s="480" t="n"/>
      <c r="BJ64" s="2213" t="n"/>
      <c r="BK64" s="500" t="n"/>
      <c r="BL64" s="494" t="n"/>
      <c r="BM64" s="494" t="n"/>
      <c r="BN64" s="494" t="n"/>
      <c r="BO64" s="506" t="n"/>
      <c r="BP64" s="506" t="n"/>
      <c r="BQ64" s="3630" t="n"/>
      <c r="BS64" s="2213" t="n"/>
      <c r="BT64" s="500" t="n"/>
      <c r="BU64" s="494" t="n"/>
      <c r="BV64" s="494" t="n"/>
      <c r="BW64" s="506" t="n"/>
      <c r="BX64" s="506" t="n"/>
      <c r="BY64" s="3630" t="n"/>
      <c r="CA64" s="2213" t="n"/>
      <c r="CB64" s="500" t="n"/>
      <c r="CC64" s="494" t="n"/>
      <c r="CD64" s="494" t="n"/>
      <c r="CE64" s="506" t="n"/>
      <c r="CF64" s="506" t="n"/>
      <c r="CG64" s="3630" t="n"/>
      <c r="CI64" s="2213" t="n"/>
      <c r="CJ64" s="500" t="n"/>
      <c r="CK64" s="494" t="n"/>
      <c r="CL64" s="494" t="n"/>
      <c r="CM64" s="506" t="n"/>
      <c r="CN64" s="506" t="n"/>
      <c r="CO64" s="3630" t="n"/>
      <c r="CP64" s="3618" t="n"/>
      <c r="CQ64" s="507">
        <f>+SUMIFS($D64:$CP64,$D$3:$CP$3,$CQ$3,$D$4:$CP$4,$CQ$4)</f>
        <v/>
      </c>
      <c r="CR64" s="507">
        <f>+SUMIFS($D64:$CP64,$D$3:$CP$3,$CR$3,$D$4:$CP$4,$CR$4)</f>
        <v/>
      </c>
      <c r="CS64" s="507">
        <f>+SUMIFS($D64:$CP64,$D$3:$CP$3,$CS$3,$D$4:$CP$4,$CS$4)</f>
        <v/>
      </c>
      <c r="CT64" s="507" t="n"/>
      <c r="CU64" s="508">
        <f>CQ64-CS64</f>
        <v/>
      </c>
      <c r="CV64" s="508" t="n"/>
      <c r="CW64" s="3632">
        <f>IFERROR(CQ64/CR64-1,"-")</f>
        <v/>
      </c>
      <c r="CY64" s="507" t="n"/>
      <c r="CZ64" s="507" t="n">
        <v>0</v>
      </c>
      <c r="DA64" s="507" t="n"/>
      <c r="DB64" s="507" t="n"/>
      <c r="DC64" s="507" t="n">
        <v>0</v>
      </c>
      <c r="DD64" s="3633">
        <f>CY64/$DC64-1</f>
        <v/>
      </c>
      <c r="DE64" s="508">
        <f>CZ64/$DC64-1</f>
        <v/>
      </c>
      <c r="DF64" s="508">
        <f>DA64/$DC64-1</f>
        <v/>
      </c>
      <c r="DG64" s="508">
        <f>DB64/$DC64-1</f>
        <v/>
      </c>
    </row>
    <row r="65">
      <c r="A65" s="527" t="n"/>
      <c r="B65" s="524" t="inlineStr">
        <is>
          <t>Transfert d’argent national</t>
        </is>
      </c>
      <c r="C65" s="480" t="n"/>
      <c r="D65" s="505" t="n">
        <v>0</v>
      </c>
      <c r="E65" s="494" t="n">
        <v>0</v>
      </c>
      <c r="F65" s="494" t="n">
        <v>0</v>
      </c>
      <c r="G65" s="506" t="n">
        <v>0</v>
      </c>
      <c r="H65" s="3630" t="n"/>
      <c r="I65" s="480" t="n"/>
      <c r="J65" s="2213" t="n">
        <v>0</v>
      </c>
      <c r="K65" s="665" t="n">
        <v>0</v>
      </c>
      <c r="L65" s="665" t="n">
        <v>0</v>
      </c>
      <c r="M65" s="506" t="n">
        <v>0</v>
      </c>
      <c r="N65" s="3630" t="n"/>
      <c r="O65" s="480" t="n"/>
      <c r="P65" s="2213" t="n">
        <v>0</v>
      </c>
      <c r="Q65" s="500" t="n">
        <v>0</v>
      </c>
      <c r="R65" s="1012" t="n">
        <v>0</v>
      </c>
      <c r="S65" s="506" t="n">
        <v>0</v>
      </c>
      <c r="T65" s="3630" t="n"/>
      <c r="U65" s="795" t="n"/>
      <c r="V65" s="2213" t="n">
        <v>0</v>
      </c>
      <c r="W65" s="668" t="n">
        <v>0</v>
      </c>
      <c r="X65" s="668" t="n">
        <v>0</v>
      </c>
      <c r="Y65" s="668" t="n">
        <v>0</v>
      </c>
      <c r="Z65" s="506" t="n">
        <v>0</v>
      </c>
      <c r="AA65" s="506" t="n">
        <v>0</v>
      </c>
      <c r="AB65" s="3630" t="n"/>
      <c r="AD65" s="2213" t="n">
        <v>0</v>
      </c>
      <c r="AE65" s="668" t="n">
        <v>0</v>
      </c>
      <c r="AF65" s="668" t="n">
        <v>0</v>
      </c>
      <c r="AG65" s="668" t="n">
        <v>0</v>
      </c>
      <c r="AH65" s="506" t="n">
        <v>0</v>
      </c>
      <c r="AI65" s="506" t="n">
        <v>0</v>
      </c>
      <c r="AJ65" s="3630" t="n"/>
      <c r="AK65" s="733" t="n"/>
      <c r="AL65" s="2213" t="n">
        <v>0</v>
      </c>
      <c r="AM65" s="500" t="n">
        <v>0</v>
      </c>
      <c r="AN65" s="494" t="n">
        <v>0</v>
      </c>
      <c r="AO65" s="531" t="n">
        <v>0</v>
      </c>
      <c r="AP65" s="506" t="n">
        <v>0</v>
      </c>
      <c r="AQ65" s="506" t="n">
        <v>0</v>
      </c>
      <c r="AR65" s="3630" t="n"/>
      <c r="AS65" s="480" t="n"/>
      <c r="AT65" s="2213" t="n"/>
      <c r="AU65" s="500" t="n"/>
      <c r="AV65" s="494" t="n"/>
      <c r="AW65" s="531" t="n"/>
      <c r="AX65" s="506" t="n"/>
      <c r="AY65" s="506" t="n"/>
      <c r="AZ65" s="3630" t="n"/>
      <c r="BA65" s="480" t="n"/>
      <c r="BB65" s="2213" t="n"/>
      <c r="BC65" s="500" t="n"/>
      <c r="BD65" s="494" t="n"/>
      <c r="BE65" s="531" t="n"/>
      <c r="BF65" s="506" t="n"/>
      <c r="BG65" s="506" t="n"/>
      <c r="BH65" s="3630" t="n"/>
      <c r="BI65" s="480" t="n"/>
      <c r="BJ65" s="2213" t="n"/>
      <c r="BK65" s="500" t="n"/>
      <c r="BL65" s="494" t="n"/>
      <c r="BM65" s="494" t="n"/>
      <c r="BN65" s="494" t="n"/>
      <c r="BO65" s="506" t="n"/>
      <c r="BP65" s="506" t="n"/>
      <c r="BQ65" s="3630" t="n"/>
      <c r="BS65" s="2213" t="n"/>
      <c r="BT65" s="500" t="n"/>
      <c r="BU65" s="494" t="n"/>
      <c r="BV65" s="494" t="n"/>
      <c r="BW65" s="506" t="n"/>
      <c r="BX65" s="506" t="n"/>
      <c r="BY65" s="3630" t="n"/>
      <c r="CA65" s="2213" t="n"/>
      <c r="CB65" s="500" t="n"/>
      <c r="CC65" s="494" t="n"/>
      <c r="CD65" s="494" t="n"/>
      <c r="CE65" s="506" t="n"/>
      <c r="CF65" s="506" t="n"/>
      <c r="CG65" s="3630" t="n"/>
      <c r="CI65" s="2213" t="n"/>
      <c r="CJ65" s="500" t="n"/>
      <c r="CK65" s="494" t="n"/>
      <c r="CL65" s="494" t="n"/>
      <c r="CM65" s="506" t="n"/>
      <c r="CN65" s="506" t="n"/>
      <c r="CO65" s="3630" t="n"/>
      <c r="CP65" s="3618" t="n"/>
      <c r="CQ65" s="507">
        <f>+SUMIFS($D65:$CP65,$D$3:$CP$3,$CQ$3,$D$4:$CP$4,$CQ$4)</f>
        <v/>
      </c>
      <c r="CR65" s="507">
        <f>+SUMIFS($D65:$CP65,$D$3:$CP$3,$CR$3,$D$4:$CP$4,$CR$4)</f>
        <v/>
      </c>
      <c r="CS65" s="507">
        <f>+SUMIFS($D65:$CP65,$D$3:$CP$3,$CS$3,$D$4:$CP$4,$CS$4)</f>
        <v/>
      </c>
      <c r="CT65" s="507" t="n"/>
      <c r="CU65" s="508">
        <f>CQ65-CS65</f>
        <v/>
      </c>
      <c r="CV65" s="508" t="n"/>
      <c r="CW65" s="3632">
        <f>IFERROR(CQ65/CR65-1,"-")</f>
        <v/>
      </c>
      <c r="CY65" s="507" t="n"/>
      <c r="CZ65" s="507" t="n">
        <v>0</v>
      </c>
      <c r="DA65" s="507" t="n"/>
      <c r="DB65" s="507" t="n"/>
      <c r="DC65" s="507" t="n">
        <v>0</v>
      </c>
      <c r="DD65" s="3633">
        <f>CY65/$DC65-1</f>
        <v/>
      </c>
      <c r="DE65" s="508">
        <f>CZ65/$DC65-1</f>
        <v/>
      </c>
      <c r="DF65" s="508">
        <f>DA65/$DC65-1</f>
        <v/>
      </c>
      <c r="DG65" s="508">
        <f>DB65/$DC65-1</f>
        <v/>
      </c>
    </row>
    <row r="66">
      <c r="A66" s="527" t="n"/>
      <c r="B66" s="524" t="inlineStr">
        <is>
          <t>Transfert d’argent international</t>
        </is>
      </c>
      <c r="C66" s="480" t="n"/>
      <c r="D66" s="505" t="n">
        <v>0</v>
      </c>
      <c r="E66" s="494" t="n">
        <v>0</v>
      </c>
      <c r="F66" s="494" t="n">
        <v>0</v>
      </c>
      <c r="G66" s="506" t="n">
        <v>0</v>
      </c>
      <c r="H66" s="3630" t="n"/>
      <c r="I66" s="480" t="n"/>
      <c r="J66" s="2213" t="n">
        <v>0</v>
      </c>
      <c r="K66" s="665" t="n">
        <v>0</v>
      </c>
      <c r="L66" s="665" t="n">
        <v>0</v>
      </c>
      <c r="M66" s="506" t="n">
        <v>0</v>
      </c>
      <c r="N66" s="3630" t="n"/>
      <c r="O66" s="480" t="n"/>
      <c r="P66" s="2213" t="n">
        <v>0</v>
      </c>
      <c r="Q66" s="500" t="n">
        <v>0</v>
      </c>
      <c r="R66" s="1012" t="n">
        <v>0</v>
      </c>
      <c r="S66" s="506" t="n">
        <v>0</v>
      </c>
      <c r="T66" s="3630" t="n"/>
      <c r="U66" s="795" t="n"/>
      <c r="V66" s="2213" t="n">
        <v>0</v>
      </c>
      <c r="W66" s="668" t="n">
        <v>0</v>
      </c>
      <c r="X66" s="668" t="n">
        <v>0</v>
      </c>
      <c r="Y66" s="668" t="n">
        <v>0</v>
      </c>
      <c r="Z66" s="506" t="n">
        <v>0</v>
      </c>
      <c r="AA66" s="506" t="n">
        <v>0</v>
      </c>
      <c r="AB66" s="3630" t="n"/>
      <c r="AD66" s="2213" t="n">
        <v>0</v>
      </c>
      <c r="AE66" s="668" t="n">
        <v>0</v>
      </c>
      <c r="AF66" s="668" t="n">
        <v>0</v>
      </c>
      <c r="AG66" s="668" t="n">
        <v>0</v>
      </c>
      <c r="AH66" s="506" t="n">
        <v>0</v>
      </c>
      <c r="AI66" s="506" t="n">
        <v>0</v>
      </c>
      <c r="AJ66" s="3630" t="n"/>
      <c r="AK66" s="733" t="n"/>
      <c r="AL66" s="2213" t="n">
        <v>0</v>
      </c>
      <c r="AM66" s="500" t="n">
        <v>0</v>
      </c>
      <c r="AN66" s="494" t="n">
        <v>0</v>
      </c>
      <c r="AO66" s="531" t="n">
        <v>0</v>
      </c>
      <c r="AP66" s="506" t="n">
        <v>0</v>
      </c>
      <c r="AQ66" s="506" t="n">
        <v>0</v>
      </c>
      <c r="AR66" s="3630" t="n"/>
      <c r="AS66" s="480" t="n"/>
      <c r="AT66" s="2213" t="n"/>
      <c r="AU66" s="500" t="n"/>
      <c r="AV66" s="494" t="n"/>
      <c r="AW66" s="531" t="n"/>
      <c r="AX66" s="506" t="n"/>
      <c r="AY66" s="506" t="n"/>
      <c r="AZ66" s="3630" t="n"/>
      <c r="BA66" s="480" t="n"/>
      <c r="BB66" s="2213" t="n"/>
      <c r="BC66" s="500" t="n"/>
      <c r="BD66" s="494" t="n"/>
      <c r="BE66" s="531" t="n"/>
      <c r="BF66" s="506" t="n"/>
      <c r="BG66" s="506" t="n"/>
      <c r="BH66" s="3630" t="n"/>
      <c r="BI66" s="480" t="n"/>
      <c r="BJ66" s="2213" t="n"/>
      <c r="BK66" s="500" t="n"/>
      <c r="BL66" s="494" t="n"/>
      <c r="BM66" s="494" t="n"/>
      <c r="BN66" s="494" t="n"/>
      <c r="BO66" s="506" t="n"/>
      <c r="BP66" s="506" t="n"/>
      <c r="BQ66" s="3630" t="n"/>
      <c r="BS66" s="2213" t="n"/>
      <c r="BT66" s="500" t="n"/>
      <c r="BU66" s="494" t="n"/>
      <c r="BV66" s="494" t="n"/>
      <c r="BW66" s="506" t="n"/>
      <c r="BX66" s="506" t="n"/>
      <c r="BY66" s="3630" t="n"/>
      <c r="CA66" s="2213" t="n"/>
      <c r="CB66" s="500" t="n"/>
      <c r="CC66" s="494" t="n"/>
      <c r="CD66" s="494" t="n"/>
      <c r="CE66" s="506" t="n"/>
      <c r="CF66" s="506" t="n"/>
      <c r="CG66" s="3630" t="n"/>
      <c r="CI66" s="2213" t="n"/>
      <c r="CJ66" s="500" t="n"/>
      <c r="CK66" s="494" t="n"/>
      <c r="CL66" s="494" t="n"/>
      <c r="CM66" s="506" t="n"/>
      <c r="CN66" s="506" t="n"/>
      <c r="CO66" s="3630" t="n"/>
      <c r="CP66" s="3618" t="n"/>
      <c r="CQ66" s="507">
        <f>+SUMIFS($D66:$CP66,$D$3:$CP$3,$CQ$3,$D$4:$CP$4,$CQ$4)</f>
        <v/>
      </c>
      <c r="CR66" s="507">
        <f>+SUMIFS($D66:$CP66,$D$3:$CP$3,$CR$3,$D$4:$CP$4,$CR$4)</f>
        <v/>
      </c>
      <c r="CS66" s="507">
        <f>+SUMIFS($D66:$CP66,$D$3:$CP$3,$CS$3,$D$4:$CP$4,$CS$4)</f>
        <v/>
      </c>
      <c r="CT66" s="507" t="n"/>
      <c r="CU66" s="508">
        <f>CQ66-CS66</f>
        <v/>
      </c>
      <c r="CV66" s="508" t="n"/>
      <c r="CW66" s="3632">
        <f>IFERROR(CQ66/CR66-1,"-")</f>
        <v/>
      </c>
      <c r="CY66" s="507" t="n"/>
      <c r="CZ66" s="507" t="n">
        <v>0</v>
      </c>
      <c r="DA66" s="507" t="n"/>
      <c r="DB66" s="507" t="n"/>
      <c r="DC66" s="507" t="n">
        <v>0</v>
      </c>
      <c r="DD66" s="3633">
        <f>CY66/$DC66-1</f>
        <v/>
      </c>
      <c r="DE66" s="508">
        <f>CZ66/$DC66-1</f>
        <v/>
      </c>
      <c r="DF66" s="508">
        <f>DA66/$DC66-1</f>
        <v/>
      </c>
      <c r="DG66" s="508">
        <f>DB66/$DC66-1</f>
        <v/>
      </c>
    </row>
    <row r="67">
      <c r="A67" s="527" t="n"/>
      <c r="B67" s="524" t="inlineStr">
        <is>
          <t>Recharge Mobile</t>
        </is>
      </c>
      <c r="C67" s="480" t="n"/>
      <c r="D67" s="505" t="n">
        <v>0</v>
      </c>
      <c r="E67" s="494" t="n">
        <v>0</v>
      </c>
      <c r="F67" s="494" t="n">
        <v>0</v>
      </c>
      <c r="G67" s="506" t="n">
        <v>0</v>
      </c>
      <c r="H67" s="3630" t="n"/>
      <c r="I67" s="480" t="n"/>
      <c r="J67" s="2213" t="n">
        <v>0</v>
      </c>
      <c r="K67" s="665" t="n">
        <v>0</v>
      </c>
      <c r="L67" s="665" t="n">
        <v>0</v>
      </c>
      <c r="M67" s="506" t="n">
        <v>0</v>
      </c>
      <c r="N67" s="3630" t="n"/>
      <c r="O67" s="480" t="n"/>
      <c r="P67" s="2213" t="n">
        <v>0</v>
      </c>
      <c r="Q67" s="500" t="n">
        <v>0</v>
      </c>
      <c r="R67" s="1012" t="n">
        <v>0</v>
      </c>
      <c r="S67" s="506" t="n">
        <v>0</v>
      </c>
      <c r="T67" s="3630" t="n"/>
      <c r="U67" s="795" t="n"/>
      <c r="V67" s="2213" t="n">
        <v>0</v>
      </c>
      <c r="W67" s="668" t="n">
        <v>0</v>
      </c>
      <c r="X67" s="668" t="n">
        <v>0</v>
      </c>
      <c r="Y67" s="668" t="n">
        <v>0</v>
      </c>
      <c r="Z67" s="506" t="n">
        <v>0</v>
      </c>
      <c r="AA67" s="506" t="n">
        <v>0</v>
      </c>
      <c r="AB67" s="3630" t="n"/>
      <c r="AD67" s="2213" t="n">
        <v>0</v>
      </c>
      <c r="AE67" s="668" t="n">
        <v>0</v>
      </c>
      <c r="AF67" s="668" t="n">
        <v>0</v>
      </c>
      <c r="AG67" s="668" t="n">
        <v>0</v>
      </c>
      <c r="AH67" s="506" t="n">
        <v>0</v>
      </c>
      <c r="AI67" s="506" t="n">
        <v>0</v>
      </c>
      <c r="AJ67" s="3630" t="n"/>
      <c r="AK67" s="733" t="n"/>
      <c r="AL67" s="2213" t="n">
        <v>0</v>
      </c>
      <c r="AM67" s="500" t="n">
        <v>0</v>
      </c>
      <c r="AN67" s="494" t="n">
        <v>0</v>
      </c>
      <c r="AO67" s="531" t="n">
        <v>0</v>
      </c>
      <c r="AP67" s="506" t="n">
        <v>0</v>
      </c>
      <c r="AQ67" s="506" t="n">
        <v>0</v>
      </c>
      <c r="AR67" s="3630" t="n"/>
      <c r="AS67" s="480" t="n"/>
      <c r="AT67" s="2213" t="n"/>
      <c r="AU67" s="500" t="n"/>
      <c r="AV67" s="494" t="n"/>
      <c r="AW67" s="531" t="n"/>
      <c r="AX67" s="506" t="n"/>
      <c r="AY67" s="506" t="n"/>
      <c r="AZ67" s="3630" t="n"/>
      <c r="BA67" s="480" t="n"/>
      <c r="BB67" s="2213" t="n"/>
      <c r="BC67" s="500" t="n"/>
      <c r="BD67" s="494" t="n"/>
      <c r="BE67" s="531" t="n"/>
      <c r="BF67" s="506" t="n"/>
      <c r="BG67" s="506" t="n"/>
      <c r="BH67" s="3630" t="n"/>
      <c r="BI67" s="480" t="n"/>
      <c r="BJ67" s="2213" t="n"/>
      <c r="BK67" s="500" t="n"/>
      <c r="BL67" s="494" t="n"/>
      <c r="BM67" s="494" t="n"/>
      <c r="BN67" s="494" t="n"/>
      <c r="BO67" s="506" t="n"/>
      <c r="BP67" s="506" t="n"/>
      <c r="BQ67" s="3630" t="n"/>
      <c r="BS67" s="2213" t="n"/>
      <c r="BT67" s="500" t="n"/>
      <c r="BU67" s="494" t="n"/>
      <c r="BV67" s="494" t="n"/>
      <c r="BW67" s="506" t="n"/>
      <c r="BX67" s="506" t="n"/>
      <c r="BY67" s="3630" t="n"/>
      <c r="CA67" s="2213" t="n"/>
      <c r="CB67" s="500" t="n"/>
      <c r="CC67" s="494" t="n"/>
      <c r="CD67" s="494" t="n"/>
      <c r="CE67" s="506" t="n"/>
      <c r="CF67" s="506" t="n"/>
      <c r="CG67" s="3630" t="n"/>
      <c r="CI67" s="2213" t="n"/>
      <c r="CJ67" s="500" t="n"/>
      <c r="CK67" s="494" t="n"/>
      <c r="CL67" s="494" t="n"/>
      <c r="CM67" s="506" t="n"/>
      <c r="CN67" s="506" t="n"/>
      <c r="CO67" s="3630" t="n"/>
      <c r="CP67" s="3618" t="n"/>
      <c r="CQ67" s="507">
        <f>+SUMIFS($D67:$CP67,$D$3:$CP$3,$CQ$3,$D$4:$CP$4,$CQ$4)</f>
        <v/>
      </c>
      <c r="CR67" s="507">
        <f>+SUMIFS($D67:$CP67,$D$3:$CP$3,$CR$3,$D$4:$CP$4,$CR$4)</f>
        <v/>
      </c>
      <c r="CS67" s="507">
        <f>+SUMIFS($D67:$CP67,$D$3:$CP$3,$CS$3,$D$4:$CP$4,$CS$4)</f>
        <v/>
      </c>
      <c r="CT67" s="507" t="n"/>
      <c r="CU67" s="508">
        <f>CQ67-CS67</f>
        <v/>
      </c>
      <c r="CV67" s="508" t="n"/>
      <c r="CW67" s="3632">
        <f>IFERROR(CQ67/CR67-1,"-")</f>
        <v/>
      </c>
      <c r="CY67" s="507" t="n"/>
      <c r="CZ67" s="507" t="n">
        <v>0</v>
      </c>
      <c r="DA67" s="507" t="n"/>
      <c r="DB67" s="507" t="n"/>
      <c r="DC67" s="507" t="n">
        <v>0</v>
      </c>
      <c r="DD67" s="3633">
        <f>CY67/$DC67-1</f>
        <v/>
      </c>
      <c r="DE67" s="508">
        <f>CZ67/$DC67-1</f>
        <v/>
      </c>
      <c r="DF67" s="508">
        <f>DA67/$DC67-1</f>
        <v/>
      </c>
      <c r="DG67" s="508">
        <f>DB67/$DC67-1</f>
        <v/>
      </c>
    </row>
    <row r="68">
      <c r="A68" s="527" t="n"/>
      <c r="B68" s="524" t="inlineStr">
        <is>
          <t>Achat de biens et services</t>
        </is>
      </c>
      <c r="C68" s="480" t="n"/>
      <c r="D68" s="505" t="n">
        <v>0</v>
      </c>
      <c r="E68" s="494" t="n">
        <v>0</v>
      </c>
      <c r="F68" s="494" t="n">
        <v>0</v>
      </c>
      <c r="G68" s="506" t="n">
        <v>0</v>
      </c>
      <c r="H68" s="3630" t="n"/>
      <c r="I68" s="480" t="n"/>
      <c r="J68" s="2213" t="n">
        <v>0</v>
      </c>
      <c r="K68" s="665" t="n">
        <v>0</v>
      </c>
      <c r="L68" s="665" t="n">
        <v>0</v>
      </c>
      <c r="M68" s="506" t="n">
        <v>0</v>
      </c>
      <c r="N68" s="3630" t="n"/>
      <c r="O68" s="480" t="n"/>
      <c r="P68" s="2213" t="n">
        <v>0</v>
      </c>
      <c r="Q68" s="500" t="n">
        <v>0</v>
      </c>
      <c r="R68" s="1012" t="n">
        <v>0</v>
      </c>
      <c r="S68" s="506" t="n">
        <v>0</v>
      </c>
      <c r="T68" s="3630" t="n"/>
      <c r="U68" s="795" t="n"/>
      <c r="V68" s="2213" t="n">
        <v>0</v>
      </c>
      <c r="W68" s="668" t="n">
        <v>0</v>
      </c>
      <c r="X68" s="668" t="n">
        <v>0</v>
      </c>
      <c r="Y68" s="668" t="n">
        <v>0</v>
      </c>
      <c r="Z68" s="506" t="n">
        <v>0</v>
      </c>
      <c r="AA68" s="506" t="n">
        <v>0</v>
      </c>
      <c r="AB68" s="3630" t="n"/>
      <c r="AD68" s="2213" t="n">
        <v>0</v>
      </c>
      <c r="AE68" s="668" t="n">
        <v>0</v>
      </c>
      <c r="AF68" s="668" t="n">
        <v>0</v>
      </c>
      <c r="AG68" s="668" t="n">
        <v>0</v>
      </c>
      <c r="AH68" s="506" t="n">
        <v>0</v>
      </c>
      <c r="AI68" s="506" t="n">
        <v>0</v>
      </c>
      <c r="AJ68" s="3630" t="n"/>
      <c r="AK68" s="733" t="n"/>
      <c r="AL68" s="2213" t="n">
        <v>0</v>
      </c>
      <c r="AM68" s="500" t="n">
        <v>0</v>
      </c>
      <c r="AN68" s="494" t="n">
        <v>0</v>
      </c>
      <c r="AO68" s="531" t="n">
        <v>0</v>
      </c>
      <c r="AP68" s="506" t="n">
        <v>0</v>
      </c>
      <c r="AQ68" s="506" t="n">
        <v>0</v>
      </c>
      <c r="AR68" s="3630" t="n"/>
      <c r="AS68" s="480" t="n"/>
      <c r="AT68" s="2213" t="n"/>
      <c r="AU68" s="500" t="n"/>
      <c r="AV68" s="494" t="n"/>
      <c r="AW68" s="531" t="n"/>
      <c r="AX68" s="506" t="n"/>
      <c r="AY68" s="506" t="n"/>
      <c r="AZ68" s="3630" t="n"/>
      <c r="BA68" s="480" t="n"/>
      <c r="BB68" s="2213" t="n"/>
      <c r="BC68" s="500" t="n"/>
      <c r="BD68" s="494" t="n"/>
      <c r="BE68" s="531" t="n"/>
      <c r="BF68" s="506" t="n"/>
      <c r="BG68" s="506" t="n"/>
      <c r="BH68" s="3630" t="n"/>
      <c r="BI68" s="480" t="n"/>
      <c r="BJ68" s="2213" t="n"/>
      <c r="BK68" s="500" t="n"/>
      <c r="BL68" s="494" t="n"/>
      <c r="BM68" s="494" t="n"/>
      <c r="BN68" s="494" t="n"/>
      <c r="BO68" s="506" t="n"/>
      <c r="BP68" s="506" t="n"/>
      <c r="BQ68" s="3630" t="n"/>
      <c r="BS68" s="2213" t="n"/>
      <c r="BT68" s="500" t="n"/>
      <c r="BU68" s="494" t="n"/>
      <c r="BV68" s="494" t="n"/>
      <c r="BW68" s="506" t="n"/>
      <c r="BX68" s="506" t="n"/>
      <c r="BY68" s="3630" t="n"/>
      <c r="CA68" s="2213" t="n"/>
      <c r="CB68" s="500" t="n"/>
      <c r="CC68" s="494" t="n"/>
      <c r="CD68" s="494" t="n"/>
      <c r="CE68" s="506" t="n"/>
      <c r="CF68" s="506" t="n"/>
      <c r="CG68" s="3630" t="n"/>
      <c r="CI68" s="2213" t="n"/>
      <c r="CJ68" s="500" t="n"/>
      <c r="CK68" s="494" t="n"/>
      <c r="CL68" s="494" t="n"/>
      <c r="CM68" s="506" t="n"/>
      <c r="CN68" s="506" t="n"/>
      <c r="CO68" s="3630" t="n"/>
      <c r="CP68" s="3618" t="n"/>
      <c r="CQ68" s="507">
        <f>+SUMIFS($D68:$CP68,$D$3:$CP$3,$CQ$3,$D$4:$CP$4,$CQ$4)</f>
        <v/>
      </c>
      <c r="CR68" s="507">
        <f>+SUMIFS($D68:$CP68,$D$3:$CP$3,$CR$3,$D$4:$CP$4,$CR$4)</f>
        <v/>
      </c>
      <c r="CS68" s="507">
        <f>+SUMIFS($D68:$CP68,$D$3:$CP$3,$CS$3,$D$4:$CP$4,$CS$4)</f>
        <v/>
      </c>
      <c r="CT68" s="507" t="n"/>
      <c r="CU68" s="508">
        <f>CQ68-CS68</f>
        <v/>
      </c>
      <c r="CV68" s="508" t="n"/>
      <c r="CW68" s="3632">
        <f>IFERROR(CQ68/CR68-1,"-")</f>
        <v/>
      </c>
      <c r="CY68" s="507" t="n"/>
      <c r="CZ68" s="507" t="n">
        <v>0</v>
      </c>
      <c r="DA68" s="507" t="n"/>
      <c r="DB68" s="507" t="n"/>
      <c r="DC68" s="507" t="n">
        <v>0</v>
      </c>
      <c r="DD68" s="3633">
        <f>CY68/$DC68-1</f>
        <v/>
      </c>
      <c r="DE68" s="508">
        <f>CZ68/$DC68-1</f>
        <v/>
      </c>
      <c r="DF68" s="508">
        <f>DA68/$DC68-1</f>
        <v/>
      </c>
      <c r="DG68" s="508">
        <f>DB68/$DC68-1</f>
        <v/>
      </c>
    </row>
    <row r="69">
      <c r="A69" s="527" t="n"/>
      <c r="B69" s="524" t="inlineStr">
        <is>
          <t xml:space="preserve">Paiement de factures </t>
        </is>
      </c>
      <c r="C69" s="480" t="n"/>
      <c r="D69" s="505" t="n">
        <v>0</v>
      </c>
      <c r="E69" s="494" t="n">
        <v>0</v>
      </c>
      <c r="F69" s="494" t="n">
        <v>0</v>
      </c>
      <c r="G69" s="506" t="n">
        <v>0</v>
      </c>
      <c r="H69" s="3630" t="n"/>
      <c r="I69" s="480" t="n"/>
      <c r="J69" s="2213" t="n">
        <v>0</v>
      </c>
      <c r="K69" s="665" t="n">
        <v>0</v>
      </c>
      <c r="L69" s="665" t="n">
        <v>0</v>
      </c>
      <c r="M69" s="506" t="n">
        <v>0</v>
      </c>
      <c r="N69" s="3630" t="n"/>
      <c r="O69" s="480" t="n"/>
      <c r="P69" s="2213" t="n">
        <v>0</v>
      </c>
      <c r="Q69" s="500" t="n">
        <v>0</v>
      </c>
      <c r="R69" s="1012" t="n">
        <v>0</v>
      </c>
      <c r="S69" s="506" t="n">
        <v>0</v>
      </c>
      <c r="T69" s="3630" t="n"/>
      <c r="U69" s="795" t="n"/>
      <c r="V69" s="2213" t="n">
        <v>0</v>
      </c>
      <c r="W69" s="668" t="n">
        <v>0</v>
      </c>
      <c r="X69" s="668" t="n">
        <v>0</v>
      </c>
      <c r="Y69" s="668" t="n">
        <v>0</v>
      </c>
      <c r="Z69" s="506" t="n">
        <v>0</v>
      </c>
      <c r="AA69" s="506" t="n">
        <v>0</v>
      </c>
      <c r="AB69" s="3630" t="n"/>
      <c r="AD69" s="2213" t="n">
        <v>0</v>
      </c>
      <c r="AE69" s="668" t="n">
        <v>0</v>
      </c>
      <c r="AF69" s="668" t="n">
        <v>0</v>
      </c>
      <c r="AG69" s="668" t="n">
        <v>0</v>
      </c>
      <c r="AH69" s="506" t="n">
        <v>0</v>
      </c>
      <c r="AI69" s="506" t="n">
        <v>0</v>
      </c>
      <c r="AJ69" s="3630" t="n"/>
      <c r="AK69" s="733" t="n"/>
      <c r="AL69" s="2213" t="n">
        <v>0</v>
      </c>
      <c r="AM69" s="500" t="n">
        <v>0</v>
      </c>
      <c r="AN69" s="494" t="n">
        <v>0</v>
      </c>
      <c r="AO69" s="531" t="n">
        <v>0</v>
      </c>
      <c r="AP69" s="506" t="n">
        <v>0</v>
      </c>
      <c r="AQ69" s="506" t="n">
        <v>0</v>
      </c>
      <c r="AR69" s="3630" t="n"/>
      <c r="AS69" s="480" t="n"/>
      <c r="AT69" s="2213" t="n"/>
      <c r="AU69" s="500" t="n"/>
      <c r="AV69" s="494" t="n"/>
      <c r="AW69" s="531" t="n"/>
      <c r="AX69" s="506" t="n"/>
      <c r="AY69" s="506" t="n"/>
      <c r="AZ69" s="3630" t="n"/>
      <c r="BA69" s="480" t="n"/>
      <c r="BB69" s="2213" t="n"/>
      <c r="BC69" s="500" t="n"/>
      <c r="BD69" s="494" t="n"/>
      <c r="BE69" s="531" t="n"/>
      <c r="BF69" s="506" t="n"/>
      <c r="BG69" s="506" t="n"/>
      <c r="BH69" s="3630" t="n"/>
      <c r="BI69" s="480" t="n"/>
      <c r="BJ69" s="2213" t="n"/>
      <c r="BK69" s="500" t="n"/>
      <c r="BL69" s="494" t="n"/>
      <c r="BM69" s="494" t="n"/>
      <c r="BN69" s="494" t="n"/>
      <c r="BO69" s="506" t="n"/>
      <c r="BP69" s="506" t="n"/>
      <c r="BQ69" s="3630" t="n"/>
      <c r="BS69" s="2213" t="n"/>
      <c r="BT69" s="500" t="n"/>
      <c r="BU69" s="494" t="n"/>
      <c r="BV69" s="494" t="n"/>
      <c r="BW69" s="506" t="n"/>
      <c r="BX69" s="506" t="n"/>
      <c r="BY69" s="3630" t="n"/>
      <c r="CA69" s="2213" t="n"/>
      <c r="CB69" s="500" t="n"/>
      <c r="CC69" s="494" t="n"/>
      <c r="CD69" s="494" t="n"/>
      <c r="CE69" s="506" t="n"/>
      <c r="CF69" s="506" t="n"/>
      <c r="CG69" s="3630" t="n"/>
      <c r="CI69" s="2213" t="n"/>
      <c r="CJ69" s="500" t="n"/>
      <c r="CK69" s="494" t="n"/>
      <c r="CL69" s="494" t="n"/>
      <c r="CM69" s="506" t="n"/>
      <c r="CN69" s="506" t="n"/>
      <c r="CO69" s="3630" t="n"/>
      <c r="CP69" s="3618" t="n"/>
      <c r="CQ69" s="507">
        <f>+SUMIFS($D69:$CP69,$D$3:$CP$3,$CQ$3,$D$4:$CP$4,$CQ$4)</f>
        <v/>
      </c>
      <c r="CR69" s="507">
        <f>+SUMIFS($D69:$CP69,$D$3:$CP$3,$CR$3,$D$4:$CP$4,$CR$4)</f>
        <v/>
      </c>
      <c r="CS69" s="507">
        <f>+SUMIFS($D69:$CP69,$D$3:$CP$3,$CS$3,$D$4:$CP$4,$CS$4)</f>
        <v/>
      </c>
      <c r="CT69" s="507" t="n"/>
      <c r="CU69" s="508">
        <f>CQ69-CS69</f>
        <v/>
      </c>
      <c r="CV69" s="508" t="n"/>
      <c r="CW69" s="3632">
        <f>IFERROR(CQ69/CR69-1,"-")</f>
        <v/>
      </c>
      <c r="CY69" s="507" t="n"/>
      <c r="CZ69" s="507" t="n">
        <v>0</v>
      </c>
      <c r="DA69" s="507" t="n"/>
      <c r="DB69" s="507" t="n"/>
      <c r="DC69" s="507" t="n">
        <v>0</v>
      </c>
      <c r="DD69" s="3633">
        <f>CY69/$DC69-1</f>
        <v/>
      </c>
      <c r="DE69" s="508">
        <f>CZ69/$DC69-1</f>
        <v/>
      </c>
      <c r="DF69" s="508">
        <f>DA69/$DC69-1</f>
        <v/>
      </c>
      <c r="DG69" s="508">
        <f>DB69/$DC69-1</f>
        <v/>
      </c>
    </row>
    <row r="70">
      <c r="A70" s="527" t="n"/>
      <c r="B70" s="524" t="inlineStr">
        <is>
          <t>Paiement de salaires</t>
        </is>
      </c>
      <c r="C70" s="480" t="n"/>
      <c r="D70" s="505" t="n">
        <v>0</v>
      </c>
      <c r="E70" s="494" t="n">
        <v>0</v>
      </c>
      <c r="F70" s="494" t="n">
        <v>0</v>
      </c>
      <c r="G70" s="506" t="n">
        <v>0</v>
      </c>
      <c r="H70" s="3630" t="n"/>
      <c r="I70" s="480" t="n"/>
      <c r="J70" s="2213" t="n">
        <v>0</v>
      </c>
      <c r="K70" s="665" t="n">
        <v>0</v>
      </c>
      <c r="L70" s="665" t="n">
        <v>0</v>
      </c>
      <c r="M70" s="506" t="n">
        <v>0</v>
      </c>
      <c r="N70" s="3630" t="n"/>
      <c r="O70" s="480" t="n"/>
      <c r="P70" s="2213" t="n">
        <v>0</v>
      </c>
      <c r="Q70" s="500" t="n">
        <v>0</v>
      </c>
      <c r="R70" s="1012" t="n">
        <v>0</v>
      </c>
      <c r="S70" s="506" t="n">
        <v>0</v>
      </c>
      <c r="T70" s="3630" t="n"/>
      <c r="U70" s="795" t="n"/>
      <c r="V70" s="2213" t="n">
        <v>0</v>
      </c>
      <c r="W70" s="668" t="n">
        <v>0</v>
      </c>
      <c r="X70" s="668" t="n">
        <v>0</v>
      </c>
      <c r="Y70" s="668" t="n">
        <v>0</v>
      </c>
      <c r="Z70" s="506" t="n">
        <v>0</v>
      </c>
      <c r="AA70" s="506" t="n">
        <v>0</v>
      </c>
      <c r="AB70" s="3630" t="n"/>
      <c r="AD70" s="2213" t="n">
        <v>0</v>
      </c>
      <c r="AE70" s="668" t="n">
        <v>0</v>
      </c>
      <c r="AF70" s="668" t="n">
        <v>0</v>
      </c>
      <c r="AG70" s="668" t="n">
        <v>0</v>
      </c>
      <c r="AH70" s="506" t="n">
        <v>0</v>
      </c>
      <c r="AI70" s="506" t="n">
        <v>0</v>
      </c>
      <c r="AJ70" s="3630" t="n"/>
      <c r="AK70" s="733" t="n"/>
      <c r="AL70" s="2213" t="n">
        <v>0</v>
      </c>
      <c r="AM70" s="500" t="n">
        <v>0</v>
      </c>
      <c r="AN70" s="494" t="n">
        <v>0</v>
      </c>
      <c r="AO70" s="531" t="n">
        <v>0</v>
      </c>
      <c r="AP70" s="506" t="n">
        <v>0</v>
      </c>
      <c r="AQ70" s="506" t="n">
        <v>0</v>
      </c>
      <c r="AR70" s="3630" t="n"/>
      <c r="AS70" s="480" t="n"/>
      <c r="AT70" s="2213" t="n"/>
      <c r="AU70" s="500" t="n"/>
      <c r="AV70" s="494" t="n"/>
      <c r="AW70" s="531" t="n"/>
      <c r="AX70" s="506" t="n"/>
      <c r="AY70" s="506" t="n"/>
      <c r="AZ70" s="3630" t="n"/>
      <c r="BA70" s="480" t="n"/>
      <c r="BB70" s="2213" t="n"/>
      <c r="BC70" s="500" t="n"/>
      <c r="BD70" s="494" t="n"/>
      <c r="BE70" s="531" t="n"/>
      <c r="BF70" s="506" t="n"/>
      <c r="BG70" s="506" t="n"/>
      <c r="BH70" s="3630" t="n"/>
      <c r="BI70" s="480" t="n"/>
      <c r="BJ70" s="2213" t="n"/>
      <c r="BK70" s="500" t="n"/>
      <c r="BL70" s="494" t="n"/>
      <c r="BM70" s="494" t="n"/>
      <c r="BN70" s="494" t="n"/>
      <c r="BO70" s="506" t="n"/>
      <c r="BP70" s="506" t="n"/>
      <c r="BQ70" s="3630" t="n"/>
      <c r="BS70" s="2213" t="n"/>
      <c r="BT70" s="500" t="n"/>
      <c r="BU70" s="494" t="n"/>
      <c r="BV70" s="494" t="n"/>
      <c r="BW70" s="506" t="n"/>
      <c r="BX70" s="506" t="n"/>
      <c r="BY70" s="3630" t="n"/>
      <c r="CA70" s="2213" t="n"/>
      <c r="CB70" s="500" t="n"/>
      <c r="CC70" s="494" t="n"/>
      <c r="CD70" s="494" t="n"/>
      <c r="CE70" s="506" t="n"/>
      <c r="CF70" s="506" t="n"/>
      <c r="CG70" s="3630" t="n"/>
      <c r="CI70" s="2213" t="n"/>
      <c r="CJ70" s="500" t="n"/>
      <c r="CK70" s="494" t="n"/>
      <c r="CL70" s="494" t="n"/>
      <c r="CM70" s="506" t="n"/>
      <c r="CN70" s="506" t="n"/>
      <c r="CO70" s="3630" t="n"/>
      <c r="CP70" s="3618" t="n"/>
      <c r="CQ70" s="507">
        <f>+SUMIFS($D70:$CP70,$D$3:$CP$3,$CQ$3,$D$4:$CP$4,$CQ$4)</f>
        <v/>
      </c>
      <c r="CR70" s="507">
        <f>+SUMIFS($D70:$CP70,$D$3:$CP$3,$CR$3,$D$4:$CP$4,$CR$4)</f>
        <v/>
      </c>
      <c r="CS70" s="507">
        <f>+SUMIFS($D70:$CP70,$D$3:$CP$3,$CS$3,$D$4:$CP$4,$CS$4)</f>
        <v/>
      </c>
      <c r="CT70" s="507" t="n"/>
      <c r="CU70" s="508">
        <f>CQ70-CS70</f>
        <v/>
      </c>
      <c r="CV70" s="508" t="n"/>
      <c r="CW70" s="3632">
        <f>IFERROR(CQ70/CR70-1,"-")</f>
        <v/>
      </c>
      <c r="CY70" s="507" t="n"/>
      <c r="CZ70" s="507" t="n">
        <v>0</v>
      </c>
      <c r="DA70" s="507" t="n"/>
      <c r="DB70" s="507" t="n"/>
      <c r="DC70" s="507" t="n">
        <v>0</v>
      </c>
      <c r="DD70" s="3633">
        <f>CY70/$DC70-1</f>
        <v/>
      </c>
      <c r="DE70" s="508">
        <f>CZ70/$DC70-1</f>
        <v/>
      </c>
      <c r="DF70" s="508">
        <f>DA70/$DC70-1</f>
        <v/>
      </c>
      <c r="DG70" s="508">
        <f>DB70/$DC70-1</f>
        <v/>
      </c>
    </row>
    <row r="71">
      <c r="A71" s="528" t="n"/>
      <c r="B71" s="529" t="inlineStr">
        <is>
          <t>Autres (Push &amp; Pull)</t>
        </is>
      </c>
      <c r="C71" s="480" t="n"/>
      <c r="D71" s="509" t="n">
        <v>176662</v>
      </c>
      <c r="E71" s="530" t="n">
        <v>185540</v>
      </c>
      <c r="F71" s="530" t="n">
        <v>59735117.7831026</v>
      </c>
      <c r="G71" s="511" t="n">
        <v>-59558455.7831026</v>
      </c>
      <c r="H71" s="3635" t="n">
        <v>-0.04784952031906864</v>
      </c>
      <c r="I71" s="480" t="n"/>
      <c r="J71" s="2214" t="n">
        <v>152648</v>
      </c>
      <c r="K71" s="670" t="n">
        <v>194789</v>
      </c>
      <c r="L71" s="670" t="n">
        <v>59736058.9576782</v>
      </c>
      <c r="M71" s="511" t="n">
        <v>-59583410.9576782</v>
      </c>
      <c r="N71" s="3635" t="n">
        <v>-0.2163417852137441</v>
      </c>
      <c r="O71" s="480" t="n"/>
      <c r="P71" s="2214" t="n">
        <v>162420</v>
      </c>
      <c r="Q71" s="510" t="n">
        <v>212060</v>
      </c>
      <c r="R71" s="1017" t="n">
        <v>59742290.330292</v>
      </c>
      <c r="S71" s="511" t="n">
        <v>-59579870.330292</v>
      </c>
      <c r="T71" s="3635" t="n">
        <v>-0.2340846930114119</v>
      </c>
      <c r="V71" s="2214" t="n">
        <v>138218</v>
      </c>
      <c r="W71" s="666" t="n">
        <v>219283</v>
      </c>
      <c r="X71" s="666" t="n">
        <v>59745427.2663604</v>
      </c>
      <c r="Y71" s="666" t="n">
        <v>248561.283831523</v>
      </c>
      <c r="Z71" s="511" t="n">
        <v>-59607209.2663604</v>
      </c>
      <c r="AA71" s="511" t="n">
        <v>-110343.283831523</v>
      </c>
      <c r="AB71" s="3635" t="n">
        <v>-0.3696821002996128</v>
      </c>
      <c r="AD71" s="2214" t="n">
        <v>145233</v>
      </c>
      <c r="AE71" s="666" t="n">
        <v>234092</v>
      </c>
      <c r="AF71" s="666" t="n">
        <v>59748409.5284662</v>
      </c>
      <c r="AG71" s="666" t="n">
        <v>257973.03196956</v>
      </c>
      <c r="AH71" s="511" t="n">
        <v>-59603176.5284662</v>
      </c>
      <c r="AI71" s="511" t="n">
        <v>-112740.03196956</v>
      </c>
      <c r="AJ71" s="3635" t="n">
        <v>-0.3795900756967346</v>
      </c>
      <c r="AK71" s="733" t="n"/>
      <c r="AL71" s="2214" t="n">
        <v>156397</v>
      </c>
      <c r="AM71" s="510" t="n">
        <v>224836</v>
      </c>
      <c r="AN71" s="530" t="n">
        <v>59748203.56249361</v>
      </c>
      <c r="AO71" s="1211" t="n">
        <v>257323.0220336355</v>
      </c>
      <c r="AP71" s="511" t="n">
        <v>-59591806.56249361</v>
      </c>
      <c r="AQ71" s="511" t="n">
        <v>-100926.0220336355</v>
      </c>
      <c r="AR71" s="3635" t="n">
        <v>-0.3043952036150794</v>
      </c>
      <c r="AS71" s="798" t="n"/>
      <c r="AT71" s="2214" t="n"/>
      <c r="AU71" s="510" t="n"/>
      <c r="AV71" s="530" t="n"/>
      <c r="AW71" s="1211" t="n"/>
      <c r="AX71" s="511" t="n"/>
      <c r="AY71" s="511" t="n"/>
      <c r="AZ71" s="3635" t="n"/>
      <c r="BA71" s="480" t="n"/>
      <c r="BB71" s="2214" t="n"/>
      <c r="BC71" s="510" t="n"/>
      <c r="BD71" s="530" t="n"/>
      <c r="BE71" s="1211" t="n"/>
      <c r="BF71" s="511" t="n"/>
      <c r="BG71" s="511" t="n"/>
      <c r="BH71" s="3635" t="n"/>
      <c r="BI71" s="480" t="n"/>
      <c r="BJ71" s="2214" t="n"/>
      <c r="BK71" s="510" t="n"/>
      <c r="BL71" s="530" t="n"/>
      <c r="BM71" s="530" t="n"/>
      <c r="BN71" s="530" t="n"/>
      <c r="BO71" s="511" t="n"/>
      <c r="BP71" s="511" t="n"/>
      <c r="BQ71" s="3635" t="n"/>
      <c r="BR71" s="735" t="n"/>
      <c r="BS71" s="2214" t="n"/>
      <c r="BT71" s="510" t="n"/>
      <c r="BU71" s="530" t="n"/>
      <c r="BV71" s="530" t="n"/>
      <c r="BW71" s="511" t="n"/>
      <c r="BX71" s="511" t="n"/>
      <c r="BY71" s="3635" t="n"/>
      <c r="CA71" s="2214" t="n"/>
      <c r="CB71" s="510" t="n"/>
      <c r="CC71" s="530" t="n"/>
      <c r="CD71" s="530" t="n"/>
      <c r="CE71" s="511" t="n"/>
      <c r="CF71" s="511" t="n"/>
      <c r="CG71" s="3635" t="n"/>
      <c r="CI71" s="2214" t="n"/>
      <c r="CJ71" s="510" t="n"/>
      <c r="CK71" s="530" t="n"/>
      <c r="CL71" s="530" t="n"/>
      <c r="CM71" s="511" t="n"/>
      <c r="CN71" s="511" t="n"/>
      <c r="CO71" s="3635" t="n"/>
      <c r="CP71" s="3618" t="n"/>
      <c r="CQ71" s="512" t="n">
        <v>931578</v>
      </c>
      <c r="CR71" s="512" t="n">
        <v>1045764</v>
      </c>
      <c r="CS71" s="512" t="n">
        <v>358455507.4283931</v>
      </c>
      <c r="CT71" s="512" t="n"/>
      <c r="CU71" s="513" t="n">
        <v>-357523929.4283931</v>
      </c>
      <c r="CV71" s="513" t="n"/>
      <c r="CW71" s="3636">
        <f>IFERROR(CQ71/CR71-1,"-")</f>
        <v/>
      </c>
      <c r="CY71" s="512" t="n">
        <v>716998314.3196638</v>
      </c>
      <c r="CZ71" s="512" t="n">
        <v>716998314.3196638</v>
      </c>
      <c r="DA71" s="512" t="n"/>
      <c r="DB71" s="512" t="n"/>
      <c r="DC71" s="512" t="n">
        <v>2629366</v>
      </c>
      <c r="DD71" s="3637">
        <f>CY71/$DC71-1</f>
        <v/>
      </c>
      <c r="DE71" s="513">
        <f>CZ71/$DC71-1</f>
        <v/>
      </c>
      <c r="DF71" s="513">
        <f>DA71/$DC71-1</f>
        <v/>
      </c>
      <c r="DG71" s="513">
        <f>DB71/$DC71-1</f>
        <v/>
      </c>
    </row>
    <row r="72">
      <c r="A72" s="55" t="n"/>
      <c r="B72" s="55" t="n"/>
      <c r="D72" s="494" t="n"/>
      <c r="E72" s="494" t="n"/>
      <c r="F72" s="494" t="n"/>
      <c r="G72" s="531" t="n"/>
      <c r="H72" s="3664" t="n"/>
      <c r="J72" s="665" t="n"/>
      <c r="K72" s="665" t="n"/>
      <c r="L72" s="665" t="n"/>
      <c r="M72" s="531" t="n"/>
      <c r="N72" s="3664" t="n"/>
      <c r="P72" s="665" t="n"/>
      <c r="Q72" s="494" t="n"/>
      <c r="R72" s="1012" t="n"/>
      <c r="S72" s="531" t="n"/>
      <c r="T72" s="3664" t="n"/>
      <c r="U72" s="795" t="n"/>
      <c r="V72" s="665" t="n"/>
      <c r="W72" s="494" t="n"/>
      <c r="X72" s="494" t="n"/>
      <c r="Y72" s="494" t="n"/>
      <c r="Z72" s="531" t="n"/>
      <c r="AA72" s="531" t="n"/>
      <c r="AB72" s="3664" t="n"/>
      <c r="AD72" s="665" t="n"/>
      <c r="AE72" s="494" t="n"/>
      <c r="AF72" s="494" t="n"/>
      <c r="AG72" s="494" t="n"/>
      <c r="AH72" s="531" t="n"/>
      <c r="AI72" s="531" t="n"/>
      <c r="AJ72" s="3664" t="n"/>
      <c r="AK72" s="732" t="n"/>
      <c r="AL72" s="665" t="n"/>
      <c r="AM72" s="494" t="n"/>
      <c r="AN72" s="494" t="n"/>
      <c r="AO72" s="531" t="n"/>
      <c r="AP72" s="531" t="n"/>
      <c r="AQ72" s="531" t="n"/>
      <c r="AR72" s="3664" t="n"/>
      <c r="AS72" s="55" t="n"/>
      <c r="AT72" s="665" t="n"/>
      <c r="AU72" s="494" t="n"/>
      <c r="AV72" s="494" t="n"/>
      <c r="AW72" s="531" t="n"/>
      <c r="AX72" s="531" t="n"/>
      <c r="AY72" s="531" t="n"/>
      <c r="AZ72" s="3664" t="n"/>
      <c r="BA72" s="480" t="n"/>
      <c r="BB72" s="665" t="n"/>
      <c r="BC72" s="494" t="n"/>
      <c r="BD72" s="494" t="n"/>
      <c r="BE72" s="531" t="n"/>
      <c r="BF72" s="531" t="n"/>
      <c r="BG72" s="531" t="n"/>
      <c r="BH72" s="3664" t="n"/>
      <c r="BI72" s="55" t="n"/>
      <c r="BJ72" s="665" t="n"/>
      <c r="BK72" s="494" t="n"/>
      <c r="BL72" s="494" t="n"/>
      <c r="BM72" s="494" t="n"/>
      <c r="BN72" s="494" t="n"/>
      <c r="BO72" s="531" t="n"/>
      <c r="BP72" s="531" t="n"/>
      <c r="BQ72" s="3664" t="n"/>
      <c r="BS72" s="665" t="n"/>
      <c r="BT72" s="494" t="n"/>
      <c r="BU72" s="494" t="n"/>
      <c r="BV72" s="494" t="n"/>
      <c r="BW72" s="531" t="n"/>
      <c r="BX72" s="531" t="n"/>
      <c r="BY72" s="3664" t="n"/>
      <c r="CA72" s="665" t="n"/>
      <c r="CB72" s="494" t="n"/>
      <c r="CC72" s="494" t="n"/>
      <c r="CD72" s="494" t="n"/>
      <c r="CE72" s="531" t="n"/>
      <c r="CF72" s="531" t="n"/>
      <c r="CG72" s="3664" t="n"/>
      <c r="CI72" s="665" t="n"/>
      <c r="CJ72" s="494" t="n"/>
      <c r="CK72" s="494" t="n"/>
      <c r="CL72" s="494" t="n"/>
      <c r="CM72" s="531" t="n"/>
      <c r="CN72" s="531" t="n"/>
      <c r="CO72" s="3664" t="n"/>
      <c r="CP72" s="3618" t="n"/>
      <c r="CQ72" s="1827" t="n"/>
      <c r="CR72" s="1827" t="n"/>
      <c r="CS72" s="1827" t="n"/>
      <c r="CT72" s="1827" t="n"/>
      <c r="CU72" s="1827" t="n"/>
      <c r="CV72" s="1827" t="n"/>
      <c r="CW72" s="1827" t="n"/>
      <c r="CY72" s="1827" t="n"/>
      <c r="CZ72" s="1827" t="n"/>
      <c r="DA72" s="1827" t="n"/>
      <c r="DB72" s="1827" t="n"/>
      <c r="DC72" s="1827" t="n"/>
      <c r="DD72" s="3665" t="n"/>
      <c r="DE72" s="1827" t="n"/>
      <c r="DF72" s="1827" t="n"/>
      <c r="DG72" s="1827" t="n"/>
    </row>
    <row r="73">
      <c r="A73" s="3614" t="inlineStr">
        <is>
          <t>Marge Brute (en monnaie locale)</t>
        </is>
      </c>
      <c r="B73" s="3615" t="n"/>
      <c r="C73" s="480" t="n"/>
      <c r="D73" s="492" t="n">
        <v>285632978.572797</v>
      </c>
      <c r="E73" s="492" t="n">
        <v>102619318.9999999</v>
      </c>
      <c r="F73" s="492" t="n">
        <v>134858662.43371</v>
      </c>
      <c r="G73" s="492" t="n">
        <v>150774316.139087</v>
      </c>
      <c r="H73" s="3627" t="n">
        <v>1.783423056752085</v>
      </c>
      <c r="I73" s="480" t="n"/>
      <c r="J73" s="492" t="n">
        <v>273616817.168051</v>
      </c>
      <c r="K73" s="492" t="n">
        <v>115452586.9033898</v>
      </c>
      <c r="L73" s="492" t="n">
        <v>215102817.922253</v>
      </c>
      <c r="M73" s="492" t="n">
        <v>58513999.24579799</v>
      </c>
      <c r="N73" s="3627" t="n">
        <v>1.369949643458508</v>
      </c>
      <c r="O73" s="480" t="n"/>
      <c r="P73" s="492" t="n">
        <v>297464953.458305</v>
      </c>
      <c r="Q73" s="492" t="n">
        <v>105466174.0966213</v>
      </c>
      <c r="R73" s="492" t="n">
        <v>218425950.309259</v>
      </c>
      <c r="S73" s="492" t="n">
        <v>79039003.149046</v>
      </c>
      <c r="T73" s="3627" t="n">
        <v>1.820477333194876</v>
      </c>
      <c r="U73" s="795" t="n"/>
      <c r="V73" s="2212" t="n">
        <v>298545052.965</v>
      </c>
      <c r="W73" s="2212" t="n">
        <v>550074059.0000001</v>
      </c>
      <c r="X73" s="1010" t="n">
        <v>242053223.955582</v>
      </c>
      <c r="Y73" s="1010" t="n">
        <v>223207281.873717</v>
      </c>
      <c r="Z73" s="492" t="n">
        <v>56491829.00941798</v>
      </c>
      <c r="AA73" s="492" t="n">
        <v>75337771.09128296</v>
      </c>
      <c r="AB73" s="3627" t="n">
        <v>-0.4572638936878136</v>
      </c>
      <c r="AD73" s="2212" t="n">
        <v>297466183.59856</v>
      </c>
      <c r="AE73" s="2212" t="n">
        <v>257178730.8139685</v>
      </c>
      <c r="AF73" s="2212" t="n">
        <v>165157334.922628</v>
      </c>
      <c r="AG73" s="1010" t="n">
        <v>220719304.239532</v>
      </c>
      <c r="AH73" s="492" t="n">
        <v>132308848.675932</v>
      </c>
      <c r="AI73" s="492" t="n">
        <v>76746879.35902798</v>
      </c>
      <c r="AJ73" s="3627" t="n">
        <v>0.1566515732350107</v>
      </c>
      <c r="AK73" s="733" t="n"/>
      <c r="AL73" s="2212" t="n">
        <v>281381516.685761</v>
      </c>
      <c r="AM73" s="492" t="n">
        <v>236219938.0898008</v>
      </c>
      <c r="AN73" s="492" t="n">
        <v>250411366.3429872</v>
      </c>
      <c r="AO73" s="1013" t="n">
        <v>177471994.6643029</v>
      </c>
      <c r="AP73" s="492" t="n">
        <v>30970150.3427738</v>
      </c>
      <c r="AQ73" s="492" t="n">
        <v>103909522.0214581</v>
      </c>
      <c r="AR73" s="3627" t="n">
        <v>0.1911844485319931</v>
      </c>
      <c r="AS73" s="480" t="n"/>
      <c r="AT73" s="2212" t="n"/>
      <c r="AU73" s="492" t="n"/>
      <c r="AV73" s="492" t="n"/>
      <c r="AW73" s="1013" t="n"/>
      <c r="AX73" s="492" t="n"/>
      <c r="AY73" s="492" t="n"/>
      <c r="AZ73" s="3627" t="n"/>
      <c r="BA73" s="55" t="n"/>
      <c r="BB73" s="2212" t="n"/>
      <c r="BC73" s="492" t="n"/>
      <c r="BD73" s="492" t="n"/>
      <c r="BE73" s="1013" t="n"/>
      <c r="BF73" s="492" t="n"/>
      <c r="BG73" s="492" t="n"/>
      <c r="BH73" s="3627" t="n"/>
      <c r="BI73" s="480" t="n"/>
      <c r="BJ73" s="2212" t="n"/>
      <c r="BK73" s="492" t="n"/>
      <c r="BL73" s="492" t="n"/>
      <c r="BM73" s="492" t="n"/>
      <c r="BN73" s="492" t="n"/>
      <c r="BO73" s="492" t="n"/>
      <c r="BP73" s="492" t="n"/>
      <c r="BQ73" s="3627" t="n"/>
      <c r="BS73" s="2212" t="n"/>
      <c r="BT73" s="492" t="n"/>
      <c r="BU73" s="492" t="n"/>
      <c r="BV73" s="492" t="n"/>
      <c r="BW73" s="492" t="n"/>
      <c r="BX73" s="492" t="n"/>
      <c r="BY73" s="3627" t="n"/>
      <c r="CA73" s="2212" t="n"/>
      <c r="CB73" s="492" t="n"/>
      <c r="CC73" s="492" t="n"/>
      <c r="CD73" s="492" t="n"/>
      <c r="CE73" s="492" t="n"/>
      <c r="CF73" s="492" t="n"/>
      <c r="CG73" s="3627" t="n"/>
      <c r="CI73" s="2212" t="n"/>
      <c r="CJ73" s="492" t="n"/>
      <c r="CK73" s="492" t="n"/>
      <c r="CL73" s="492" t="n"/>
      <c r="CM73" s="492" t="n"/>
      <c r="CN73" s="492" t="n"/>
      <c r="CO73" s="3627" t="n"/>
      <c r="CP73" s="3618" t="n"/>
      <c r="CQ73" s="512" t="n">
        <v>1734107502.448474</v>
      </c>
      <c r="CR73" s="495" t="n">
        <v>1130790869.81398</v>
      </c>
      <c r="CS73" s="507" t="n">
        <v>1226009355.886419</v>
      </c>
      <c r="CT73" s="507" t="n"/>
      <c r="CU73" s="671" t="n">
        <v>508098146.5620546</v>
      </c>
      <c r="CV73" s="671" t="n"/>
      <c r="CW73" s="3666">
        <f>IFERROR(CQ73/CR73-1,"-")</f>
        <v/>
      </c>
      <c r="CY73" s="507" t="n">
        <v>3130146837.397171</v>
      </c>
      <c r="CZ73" s="512" t="n">
        <v>1992884138.321728</v>
      </c>
      <c r="DA73" s="512" t="n"/>
      <c r="DB73" s="512" t="n"/>
      <c r="DC73" s="495" t="n">
        <v>2678108751.197634</v>
      </c>
      <c r="DD73" s="3667">
        <f>CY73/$DC73-1</f>
        <v/>
      </c>
      <c r="DE73" s="671">
        <f>CZ73/$DC73-1</f>
        <v/>
      </c>
      <c r="DF73" s="671">
        <f>DA73/$DC73-1</f>
        <v/>
      </c>
      <c r="DG73" s="671">
        <f>DB73/$DC73-1</f>
        <v/>
      </c>
    </row>
    <row r="74">
      <c r="A74" s="521" t="n"/>
      <c r="B74" s="532" t="inlineStr">
        <is>
          <t>% Marge Brute/CA</t>
        </is>
      </c>
      <c r="C74" s="480" t="n"/>
      <c r="D74" s="3668" t="n">
        <v>0.407767669894056</v>
      </c>
      <c r="E74" s="3669" t="n">
        <v>0.3406792845812537</v>
      </c>
      <c r="F74" s="3669" t="n">
        <v>0.269496807926841</v>
      </c>
      <c r="G74" s="3670" t="n">
        <v>0.138270861967215</v>
      </c>
      <c r="H74" s="3671" t="n">
        <v>0.1969253440087033</v>
      </c>
      <c r="I74" s="480" t="n"/>
      <c r="J74" s="3668" t="n">
        <v>0.402120766710393</v>
      </c>
      <c r="K74" s="3672" t="n">
        <v>0.2614253530333769</v>
      </c>
      <c r="L74" s="3669" t="n">
        <v>0.367189682722717</v>
      </c>
      <c r="M74" s="3670" t="n">
        <v>0.03493108398767597</v>
      </c>
      <c r="N74" s="3671" t="n">
        <v>0.5381858034979992</v>
      </c>
      <c r="O74" s="480" t="n"/>
      <c r="P74" s="3668" t="n">
        <v>0.399604197296995</v>
      </c>
      <c r="Q74" s="3673" t="n">
        <v>0.2233408296332635</v>
      </c>
      <c r="R74" s="3674" t="n">
        <v>0.350929793257123</v>
      </c>
      <c r="S74" s="3670" t="n">
        <v>0.048674404039872</v>
      </c>
      <c r="T74" s="3671" t="n">
        <v>0.7892124693597873</v>
      </c>
      <c r="U74" s="795" t="n"/>
      <c r="V74" s="3675" t="n">
        <v>0.40846471868445</v>
      </c>
      <c r="W74" s="3676" t="n">
        <v>0.5940324611231103</v>
      </c>
      <c r="X74" s="3677" t="n">
        <v>0.365194689390725</v>
      </c>
      <c r="Y74" s="3677" t="n">
        <v>0.342531443157439</v>
      </c>
      <c r="Z74" s="3670" t="n">
        <v>0.04327002929372498</v>
      </c>
      <c r="AA74" s="3670" t="n">
        <v>0.065933275527011</v>
      </c>
      <c r="AB74" s="3671" t="n">
        <v>-0.3123865353886819</v>
      </c>
      <c r="AD74" s="3675" t="n">
        <v>0.399057647034407</v>
      </c>
      <c r="AE74" s="3676" t="n">
        <v>0.4068436426098321</v>
      </c>
      <c r="AF74" s="3677" t="n">
        <v>0.274419824056466</v>
      </c>
      <c r="AG74" s="3677" t="n">
        <v>0.324510237416403</v>
      </c>
      <c r="AH74" s="3670" t="n">
        <v>0.124637822977941</v>
      </c>
      <c r="AI74" s="3670" t="n">
        <v>0.07454740961800399</v>
      </c>
      <c r="AJ74" s="3671" t="n">
        <v>-0.01913756234576813</v>
      </c>
      <c r="AK74" s="3678" t="n"/>
      <c r="AL74" s="3675" t="n">
        <v>0.395165107259584</v>
      </c>
      <c r="AM74" s="3679" t="n">
        <v>0.3842926021011298</v>
      </c>
      <c r="AN74" s="3669" t="n">
        <v>0.3650334999571161</v>
      </c>
      <c r="AO74" s="3674" t="n">
        <v>0.2616061421885814</v>
      </c>
      <c r="AP74" s="3670" t="n">
        <v>0.03013160730246789</v>
      </c>
      <c r="AQ74" s="3670" t="n">
        <v>0.1335589650710026</v>
      </c>
      <c r="AR74" s="3671" t="n">
        <v>0.02829225725139772</v>
      </c>
      <c r="AT74" s="3675" t="n"/>
      <c r="AU74" s="3679" t="n"/>
      <c r="AV74" s="3669" t="n"/>
      <c r="AW74" s="3674" t="n"/>
      <c r="AX74" s="3670" t="n"/>
      <c r="AY74" s="3670" t="n"/>
      <c r="AZ74" s="3671" t="n"/>
      <c r="BB74" s="3675" t="n"/>
      <c r="BC74" s="3679" t="n"/>
      <c r="BD74" s="3669" t="n"/>
      <c r="BE74" s="3674" t="n"/>
      <c r="BF74" s="3670" t="n"/>
      <c r="BG74" s="3670" t="n"/>
      <c r="BH74" s="3671" t="n"/>
      <c r="BJ74" s="3675" t="n"/>
      <c r="BK74" s="3679" t="n"/>
      <c r="BL74" s="3669" t="n"/>
      <c r="BM74" s="3669" t="n"/>
      <c r="BN74" s="3669" t="n"/>
      <c r="BO74" s="3670" t="n"/>
      <c r="BP74" s="3670" t="n"/>
      <c r="BQ74" s="3671" t="n"/>
      <c r="BS74" s="3675" t="n"/>
      <c r="BT74" s="3679" t="n"/>
      <c r="BU74" s="3669" t="n"/>
      <c r="BV74" s="3669" t="n"/>
      <c r="BW74" s="3670" t="n"/>
      <c r="BX74" s="3670" t="n"/>
      <c r="BY74" s="3671" t="n"/>
      <c r="CA74" s="3675" t="n"/>
      <c r="CB74" s="3679" t="n"/>
      <c r="CC74" s="3669" t="n"/>
      <c r="CD74" s="3669" t="n"/>
      <c r="CE74" s="3670" t="n"/>
      <c r="CF74" s="3670" t="n"/>
      <c r="CG74" s="3671" t="n"/>
      <c r="CI74" s="3675" t="n"/>
      <c r="CJ74" s="3679" t="n"/>
      <c r="CK74" s="3669" t="n"/>
      <c r="CL74" s="3669" t="n"/>
      <c r="CM74" s="3670" t="n"/>
      <c r="CN74" s="3670" t="n"/>
      <c r="CO74" s="3671" t="n"/>
      <c r="CP74" s="3618" t="n"/>
      <c r="CQ74" s="3680" t="n">
        <v>2.412180106879885</v>
      </c>
      <c r="CR74" s="3680" t="n">
        <v>1.826321570980836</v>
      </c>
      <c r="CS74" s="3680" t="n">
        <v>1.992264297310988</v>
      </c>
      <c r="CT74" s="3680" t="n"/>
      <c r="CU74" s="3681" t="n">
        <v>0.4199158095688968</v>
      </c>
      <c r="CV74" s="3681" t="n"/>
      <c r="CW74" s="3682">
        <f>IFERROR((CQ74-CR74)*100,"-")</f>
        <v/>
      </c>
      <c r="CY74" s="3680" t="n">
        <v>0.374249837973921</v>
      </c>
      <c r="CZ74" s="3680" t="n">
        <v>0.2308155516159179</v>
      </c>
      <c r="DA74" s="3680" t="n"/>
      <c r="DB74" s="3680" t="n"/>
      <c r="DC74" s="3680" t="n">
        <v>4.158541683822482</v>
      </c>
      <c r="DD74" s="3681">
        <f>CY74/$DC74-1</f>
        <v/>
      </c>
      <c r="DE74" s="3681">
        <f>CZ74/$DC74-1</f>
        <v/>
      </c>
      <c r="DF74" s="3681">
        <f>DA74/$DC74-1</f>
        <v/>
      </c>
      <c r="DG74" s="3681">
        <f>DB74/$DC74-1</f>
        <v/>
      </c>
    </row>
    <row r="75">
      <c r="BB75" s="56" t="n"/>
      <c r="BC75" s="3599" t="n"/>
      <c r="BD75" s="3600" t="n"/>
      <c r="BE75" s="3600" t="n"/>
    </row>
    <row r="77">
      <c r="CF77" s="2949" t="n"/>
    </row>
    <row r="82">
      <c r="D82" s="3683" t="n"/>
    </row>
    <row r="83">
      <c r="D83" s="3683" t="n"/>
    </row>
  </sheetData>
  <mergeCells count="22">
    <mergeCell ref="CY2:DG2"/>
    <mergeCell ref="A6:B6"/>
    <mergeCell ref="A8:B8"/>
    <mergeCell ref="A10:B10"/>
    <mergeCell ref="A12:B12"/>
    <mergeCell ref="AT2:AZ2"/>
    <mergeCell ref="BB2:BH2"/>
    <mergeCell ref="BJ2:BP2"/>
    <mergeCell ref="BS2:BY2"/>
    <mergeCell ref="CA2:CG2"/>
    <mergeCell ref="CI2:CO2"/>
    <mergeCell ref="D2:H2"/>
    <mergeCell ref="J2:N2"/>
    <mergeCell ref="P2:T2"/>
    <mergeCell ref="V2:AB2"/>
    <mergeCell ref="AD2:AJ2"/>
    <mergeCell ref="A14:B14"/>
    <mergeCell ref="A27:B27"/>
    <mergeCell ref="A41:B41"/>
    <mergeCell ref="A73:B73"/>
    <mergeCell ref="CQ2:CW2"/>
    <mergeCell ref="AL2:AR2"/>
  </mergeCells>
  <pageMargins bottom="0.7480314960629921" footer="0.3149606299212598" header="0.3149606299212598" left="0.7086614173228347" right="0.7086614173228347" top="0.7480314960629921"/>
  <pageSetup orientation="landscape" paperSize="9" scale="10"/>
</worksheet>
</file>

<file path=xl/worksheets/sheet8.xml><?xml version="1.0" encoding="utf-8"?>
<worksheet xmlns="http://schemas.openxmlformats.org/spreadsheetml/2006/main">
  <sheetPr codeName="Feuil8">
    <outlinePr summaryBelow="1" summaryRight="1"/>
    <pageSetUpPr fitToPage="1"/>
  </sheetPr>
  <dimension ref="A1:DZ313"/>
  <sheetViews>
    <sheetView showGridLines="0" topLeftCell="CL1" view="pageBreakPreview" workbookViewId="0" zoomScale="70" zoomScaleNormal="70" zoomScaleSheetLayoutView="70">
      <selection activeCell="CV6" sqref="CV6"/>
    </sheetView>
  </sheetViews>
  <sheetFormatPr baseColWidth="10" defaultColWidth="11.5" defaultRowHeight="14"/>
  <cols>
    <col customWidth="1" max="1" min="1" style="277" width="17.5"/>
    <col customWidth="1" max="2" min="2" style="3" width="17.5"/>
    <col customWidth="1" hidden="1" max="3" min="3" style="55" width="1.5"/>
    <col customWidth="1" hidden="1" max="4" min="4" style="3" width="17"/>
    <col customWidth="1" hidden="1" max="5" min="5" style="3" width="17.5"/>
    <col customWidth="1" hidden="1" max="6" min="6" style="3" width="17"/>
    <col customWidth="1" hidden="1" max="7" min="7" style="16" width="16.83203125"/>
    <col customWidth="1" hidden="1" max="8" min="8" style="3653" width="7.33203125"/>
    <col customWidth="1" hidden="1" max="9" min="9" style="3653" width="0.1640625"/>
    <col customWidth="1" hidden="1" max="10" min="10" style="3" width="25"/>
    <col customWidth="1" hidden="1" max="11" min="11" style="3" width="12.1640625"/>
    <col customWidth="1" hidden="1" max="12" min="12" style="3" width="19.5"/>
    <col customWidth="1" hidden="1" max="13" min="13" style="3369" width="14.1640625"/>
    <col customWidth="1" hidden="1" max="14" min="14" style="3653" width="17.5"/>
    <col customWidth="1" hidden="1" max="15" min="15" style="3653" width="0.1640625"/>
    <col customWidth="1" hidden="1" max="18" min="16" style="3" width="13"/>
    <col customWidth="1" hidden="1" max="17" min="17" style="3" width="13"/>
    <col customWidth="1" hidden="1" max="18" min="18" style="3" width="13"/>
    <col customWidth="1" hidden="1" max="19" min="19" style="16" width="14.1640625"/>
    <col customWidth="1" hidden="1" max="20" min="20" style="3653" width="6.83203125"/>
    <col customWidth="1" hidden="1" max="21" min="21" style="3653" width="3.33203125"/>
    <col customWidth="1" hidden="1" max="22" min="22" style="3" width="13.5"/>
    <col customWidth="1" hidden="1" max="23" min="23" style="3" width="14.1640625"/>
    <col customWidth="1" hidden="1" max="25" min="24" style="3" width="12.83203125"/>
    <col customWidth="1" hidden="1" max="25" min="25" style="3" width="13"/>
    <col customWidth="1" hidden="1" max="26" min="26" style="16" width="14.1640625"/>
    <col customWidth="1" hidden="1" max="27" min="27" style="16" width="14.6640625"/>
    <col customWidth="1" hidden="1" max="28" min="28" style="2985" width="9.83203125"/>
    <col customWidth="1" hidden="1" max="29" min="29" style="3653" width="0.5"/>
    <col customWidth="1" hidden="1" max="30" min="30" style="3" width="15"/>
    <col customWidth="1" hidden="1" max="31" min="31" style="3" width="18.1640625"/>
    <col customWidth="1" hidden="1" max="33" min="32" style="3" width="15.5"/>
    <col customWidth="1" hidden="1" max="33" min="33" style="3" width="13"/>
    <col customWidth="1" hidden="1" max="34" min="34" style="16" width="15"/>
    <col customWidth="1" hidden="1" max="35" min="35" style="16" width="14.5"/>
    <col customWidth="1" hidden="1" max="36" min="36" style="3653" width="8.83203125"/>
    <col customWidth="1" hidden="1" max="37" min="37" style="3653" width="0.5"/>
    <col customWidth="1" max="38" min="38" style="2975" width="12.33203125"/>
    <col customWidth="1" max="39" min="39" style="2975" width="13.83203125"/>
    <col customWidth="1" max="40" min="40" style="2975" width="11.83203125"/>
    <col customWidth="1" max="41" min="41" style="2975" width="13.5"/>
    <col customWidth="1" max="42" min="42" style="2975" width="12.33203125"/>
    <col customWidth="1" max="43" min="43" style="16" width="12.5"/>
    <col customWidth="1" max="44" min="44" style="3653" width="8.1640625"/>
    <col customWidth="1" max="45" min="45" style="3653" width="6.83203125"/>
    <col customWidth="1" max="46" min="46" style="3653" width="0.1640625"/>
    <col customWidth="1" hidden="1" max="49" min="47" style="3" width="11.5"/>
    <col customWidth="1" hidden="1" max="48" min="48" style="3" width="13"/>
    <col customWidth="1" hidden="1" max="49" min="49" style="3" width="13"/>
    <col customWidth="1" hidden="1" max="50" min="50" style="16" width="12.5"/>
    <col customWidth="1" hidden="1" max="51" min="51" style="2985" width="12.1640625"/>
    <col customWidth="1" hidden="1" max="52" min="52" style="2985" width="11.33203125"/>
    <col customWidth="1" hidden="1" max="53" min="53" style="3653" width="6.83203125"/>
    <col customWidth="1" hidden="1" max="54" min="54" style="3653" width="0.33203125"/>
    <col customWidth="1" hidden="1" max="57" min="55" style="3" width="11.33203125"/>
    <col customWidth="1" hidden="1" max="56" min="56" style="3" width="13"/>
    <col customWidth="1" hidden="1" max="57" min="57" style="3" width="13"/>
    <col customWidth="1" hidden="1" max="58" min="58" style="16" width="12.33203125"/>
    <col customWidth="1" hidden="1" max="60" min="59" style="3653" width="11.5"/>
    <col customWidth="1" hidden="1" max="60" min="60" style="3" width="13"/>
    <col customWidth="1" hidden="1" max="61" min="61" style="3653" width="9.83203125"/>
    <col customWidth="1" hidden="1" max="62" min="62" style="3653" width="0.33203125"/>
    <col customWidth="1" hidden="1" max="64" min="63" style="3" width="11.5"/>
    <col customWidth="1" hidden="1" max="64" min="64" style="3" width="13"/>
    <col customWidth="1" hidden="1" max="65" min="65" style="3" width="12.33203125"/>
    <col customWidth="1" hidden="1" max="66" min="66" style="16" width="5.5"/>
    <col customWidth="1" hidden="1" max="67" min="67" style="16" width="12.1640625"/>
    <col customWidth="1" hidden="1" max="68" min="68" style="3653" width="11.6640625"/>
    <col customWidth="1" hidden="1" max="69" min="69" style="3653" width="10.5"/>
    <col customWidth="1" hidden="1" max="70" min="70" style="3653" width="6.83203125"/>
    <col customWidth="1" hidden="1" max="71" min="71" style="3653" width="0.33203125"/>
    <col customWidth="1" hidden="1" max="75" min="72" style="3" width="12.5"/>
    <col customWidth="1" hidden="1" max="73" min="73" style="3" width="13"/>
    <col customWidth="1" hidden="1" max="74" min="74" style="3" width="13"/>
    <col customWidth="1" hidden="1" max="75" min="75" style="3" width="13"/>
    <col customWidth="1" hidden="1" max="77" min="76" style="16" width="12.5"/>
    <col customWidth="1" hidden="1" max="77" min="77" style="3" width="13"/>
    <col customWidth="1" hidden="1" max="78" min="78" style="3653" width="12.5"/>
    <col customWidth="1" hidden="1" max="79" min="79" style="3653" width="0.5"/>
    <col customWidth="1" hidden="1" max="80" min="80" style="3" width="12.33203125"/>
    <col customWidth="1" hidden="1" max="81" min="81" style="3" width="12.5"/>
    <col customWidth="1" hidden="1" max="82" min="82" style="3" width="12"/>
    <col customWidth="1" hidden="1" max="83" min="83" style="3" width="12.5"/>
    <col customWidth="1" hidden="1" max="84" min="84" style="16" width="13.5"/>
    <col customWidth="1" hidden="1" max="85" min="85" style="16" width="12.5"/>
    <col customWidth="1" hidden="1" max="86" min="86" style="3653" width="9.5"/>
    <col customWidth="1" hidden="1" max="87" min="87" style="3653" width="6"/>
    <col bestFit="1" customWidth="1" hidden="1" max="88" min="88" style="3" width="12.83203125"/>
    <col customWidth="1" hidden="1" max="89" min="89" style="3" width="12"/>
    <col customWidth="1" hidden="1" max="91" min="90" style="3" width="13"/>
    <col customWidth="1" hidden="1" max="91" min="91" style="3" width="13"/>
    <col bestFit="1" customWidth="1" hidden="1" max="92" min="92" style="16" width="13.5"/>
    <col bestFit="1" customWidth="1" hidden="1" max="93" min="93" style="16" width="12.5"/>
    <col customWidth="1" hidden="1" max="94" min="94" style="3653" width="7.33203125"/>
    <col customWidth="1" hidden="1" max="95" min="95" style="3653" width="0.5"/>
    <col customWidth="1" max="96" min="96" style="55" width="15.33203125"/>
    <col customWidth="1" max="97" min="97" style="55" width="14.83203125"/>
    <col customWidth="1" max="98" min="98" style="55" width="15.33203125"/>
    <col customWidth="1" max="99" min="99" style="55" width="5.5"/>
    <col customWidth="1" max="100" min="100" style="3" width="16.1640625"/>
    <col customWidth="1" max="101" min="101" style="3" width="7.5"/>
    <col customWidth="1" max="102" min="102" style="3653" width="7.1640625"/>
    <col customWidth="1" max="103" min="103" style="3" width="2.33203125"/>
    <col customWidth="1" max="104" min="104" style="55" width="15.33203125"/>
    <col customWidth="1" max="105" min="105" style="55" width="14.1640625"/>
    <col customWidth="1" max="107" min="106" style="55" width="5.5"/>
    <col bestFit="1" customWidth="1" max="108" min="108" style="55" width="14.5"/>
    <col customWidth="1" max="109" min="109" style="55" width="10.5"/>
    <col customWidth="1" max="110" min="110" style="55" width="11.5"/>
    <col customWidth="1" max="111" min="111" style="55" width="11.6640625"/>
    <col customWidth="1" max="112" min="112" style="55" width="13.83203125"/>
    <col bestFit="1" customWidth="1" max="114" min="113" style="3" width="16.5"/>
    <col bestFit="1" customWidth="1" max="129" min="128" style="3" width="29.5"/>
    <col bestFit="1" customWidth="1" max="130" min="130" style="3" width="30"/>
  </cols>
  <sheetData>
    <row r="1">
      <c r="D1" s="3412" t="n"/>
      <c r="J1" s="2949" t="n"/>
      <c r="P1" s="2949" t="n"/>
      <c r="Q1" s="62" t="n"/>
      <c r="R1" s="62" t="n"/>
      <c r="S1" s="63" t="n"/>
      <c r="T1" s="62" t="n"/>
      <c r="V1" s="2949" t="n"/>
      <c r="W1" s="62" t="n"/>
      <c r="Z1" s="3684" t="n"/>
      <c r="AA1" s="3684" t="n"/>
      <c r="AB1" s="3684" t="n"/>
      <c r="AD1" s="2949" t="n"/>
      <c r="AE1" s="62" t="n"/>
      <c r="AH1" s="63" t="n"/>
      <c r="AI1" s="63" t="n"/>
      <c r="AJ1" s="2949" t="n"/>
      <c r="AL1" s="3685" t="n"/>
      <c r="AQ1" s="63" t="n"/>
      <c r="AU1" s="62" t="n"/>
      <c r="AV1" s="62" t="n"/>
      <c r="AX1" s="2981" t="n"/>
      <c r="BC1" s="3686" t="n"/>
      <c r="BD1" s="62" t="n"/>
      <c r="BF1" s="2981" t="n"/>
      <c r="BK1" s="3686" t="n"/>
      <c r="BL1" s="62" t="n"/>
      <c r="BN1" s="63" t="n"/>
      <c r="BO1" s="63" t="n"/>
      <c r="BQ1" s="2949" t="n"/>
      <c r="BT1" s="746" t="n"/>
      <c r="BU1" s="746" t="n"/>
      <c r="BV1" s="62" t="n"/>
      <c r="BX1" s="63" t="n"/>
      <c r="BY1" s="63" t="n"/>
      <c r="CB1" s="3279" t="n"/>
      <c r="CC1" s="62" t="n"/>
      <c r="CF1" s="63" t="n"/>
      <c r="CG1" s="63" t="n"/>
      <c r="CJ1" s="3279" t="n"/>
      <c r="CK1" s="62" t="n"/>
      <c r="CN1" s="63" t="n"/>
      <c r="CO1" s="63" t="n"/>
      <c r="CR1" s="3687" t="n"/>
      <c r="CS1" s="3687" t="n"/>
      <c r="CT1" s="3687" t="n"/>
      <c r="CU1" s="3687" t="n"/>
      <c r="CV1" s="3687" t="n"/>
      <c r="CW1" s="3687" t="n"/>
      <c r="CX1" s="3687" t="n"/>
      <c r="CZ1" s="3601" t="n"/>
      <c r="DD1" s="3600" t="n"/>
      <c r="DX1" s="62" t="n"/>
      <c r="DY1" s="62" t="n"/>
      <c r="DZ1" s="62" t="n"/>
    </row>
    <row customHeight="1" ht="20" r="2" s="3" thickBot="1">
      <c r="A2" s="3688" t="n"/>
      <c r="B2" s="480" t="n"/>
      <c r="C2" s="480" t="n"/>
      <c r="D2" s="2754" t="n">
        <v>45658</v>
      </c>
      <c r="E2" s="3605" t="n"/>
      <c r="F2" s="3605" t="n"/>
      <c r="G2" s="3605" t="n"/>
      <c r="H2" s="3605" t="n"/>
      <c r="I2" s="707" t="n"/>
      <c r="J2" s="2754" t="n">
        <v>45689</v>
      </c>
      <c r="K2" s="3605" t="n"/>
      <c r="L2" s="3605" t="n"/>
      <c r="M2" s="3605" t="n"/>
      <c r="N2" s="3605" t="n"/>
      <c r="O2" s="707" t="n"/>
      <c r="P2" s="2754" t="n">
        <v>45717</v>
      </c>
      <c r="Q2" s="3605" t="n"/>
      <c r="R2" s="3605" t="n"/>
      <c r="S2" s="3605" t="n"/>
      <c r="T2" s="3605" t="n"/>
      <c r="U2" s="707" t="n"/>
      <c r="V2" s="2754" t="n">
        <v>45748</v>
      </c>
      <c r="W2" s="3605" t="n"/>
      <c r="X2" s="3605" t="n"/>
      <c r="Y2" s="3605" t="n"/>
      <c r="Z2" s="3605" t="n"/>
      <c r="AA2" s="3605" t="n"/>
      <c r="AB2" s="3605" t="n"/>
      <c r="AC2" s="707" t="n"/>
      <c r="AD2" s="2754" t="n">
        <v>45778</v>
      </c>
      <c r="AE2" s="3605" t="n"/>
      <c r="AF2" s="3605" t="n"/>
      <c r="AG2" s="3605" t="n"/>
      <c r="AH2" s="3605" t="n"/>
      <c r="AI2" s="3605" t="n"/>
      <c r="AJ2" s="3605" t="n"/>
      <c r="AK2" s="775" t="n"/>
      <c r="AL2" s="2754" t="n">
        <v>45809</v>
      </c>
      <c r="AM2" s="3605" t="n"/>
      <c r="AN2" s="3605" t="n"/>
      <c r="AO2" s="3605" t="n"/>
      <c r="AP2" s="3605" t="n"/>
      <c r="AQ2" s="3605" t="n"/>
      <c r="AR2" s="3605" t="n"/>
      <c r="AS2" s="3605" t="n"/>
      <c r="AT2" s="775" t="n"/>
      <c r="AU2" s="2754" t="n">
        <v>45839</v>
      </c>
      <c r="AV2" s="3605" t="n"/>
      <c r="AW2" s="3605" t="n"/>
      <c r="AX2" s="3605" t="n"/>
      <c r="AY2" s="3605" t="n"/>
      <c r="AZ2" s="3605" t="n"/>
      <c r="BA2" s="3605" t="n"/>
      <c r="BB2" s="775" t="n"/>
      <c r="BC2" s="2762" t="n">
        <v>45870</v>
      </c>
      <c r="BJ2" s="775" t="n"/>
      <c r="BK2" s="2762" t="n">
        <v>45901</v>
      </c>
      <c r="BS2" s="775" t="n"/>
      <c r="BT2" s="2762" t="n">
        <v>45931</v>
      </c>
      <c r="CA2" s="707" t="n"/>
      <c r="CB2" s="2762" t="n">
        <v>45962</v>
      </c>
      <c r="CI2" s="707" t="n"/>
      <c r="CJ2" s="2754" t="n">
        <v>45992</v>
      </c>
      <c r="CK2" s="3605" t="n"/>
      <c r="CL2" s="3605" t="n"/>
      <c r="CM2" s="3605" t="n"/>
      <c r="CN2" s="3605" t="n"/>
      <c r="CO2" s="3605" t="n"/>
      <c r="CP2" s="3605" t="n"/>
      <c r="CQ2" s="775" t="n"/>
      <c r="CR2" s="2753" t="inlineStr">
        <is>
          <t>Cumulé</t>
        </is>
      </c>
      <c r="CS2" s="3605" t="n"/>
      <c r="CT2" s="3605" t="n"/>
      <c r="CU2" s="3605" t="n"/>
      <c r="CV2" s="3605" t="n"/>
      <c r="CW2" s="3605" t="n"/>
      <c r="CX2" s="3605" t="n"/>
      <c r="CZ2" s="2756" t="inlineStr">
        <is>
          <t>Annuel</t>
        </is>
      </c>
    </row>
    <row customHeight="1" ht="20" r="3" s="3">
      <c r="A3" s="679" t="n"/>
      <c r="B3" s="480" t="n"/>
      <c r="C3" s="480" t="n"/>
      <c r="D3" s="481" t="inlineStr">
        <is>
          <t>Réel</t>
        </is>
      </c>
      <c r="E3" s="482">
        <f>+D3</f>
        <v/>
      </c>
      <c r="F3" s="482" t="inlineStr">
        <is>
          <t>Budget</t>
        </is>
      </c>
      <c r="G3" s="482" t="inlineStr">
        <is>
          <t>Ecart vs.</t>
        </is>
      </c>
      <c r="H3" s="3689" t="inlineStr">
        <is>
          <t>% Evol/</t>
        </is>
      </c>
      <c r="I3" s="3689" t="n"/>
      <c r="J3" s="481" t="inlineStr">
        <is>
          <t>Réel</t>
        </is>
      </c>
      <c r="K3" s="482">
        <f>+J3</f>
        <v/>
      </c>
      <c r="L3" s="482" t="inlineStr">
        <is>
          <t>Budget</t>
        </is>
      </c>
      <c r="M3" s="3690" t="inlineStr">
        <is>
          <t>Ecart vs.</t>
        </is>
      </c>
      <c r="N3" s="3689" t="inlineStr">
        <is>
          <t>% Evol/</t>
        </is>
      </c>
      <c r="O3" s="3689" t="n"/>
      <c r="P3" s="481" t="inlineStr">
        <is>
          <t>Réel</t>
        </is>
      </c>
      <c r="Q3" s="482">
        <f>+P3</f>
        <v/>
      </c>
      <c r="R3" s="482" t="inlineStr">
        <is>
          <t>Budget</t>
        </is>
      </c>
      <c r="S3" s="482" t="inlineStr">
        <is>
          <t>Ecart vs.</t>
        </is>
      </c>
      <c r="T3" s="3689" t="inlineStr">
        <is>
          <t>% Evol/</t>
        </is>
      </c>
      <c r="U3" s="3689" t="n"/>
      <c r="V3" s="481" t="inlineStr">
        <is>
          <t>Réel</t>
        </is>
      </c>
      <c r="W3" s="482">
        <f>+V3</f>
        <v/>
      </c>
      <c r="X3" s="482" t="inlineStr">
        <is>
          <t>Budget</t>
        </is>
      </c>
      <c r="Y3" s="482" t="inlineStr">
        <is>
          <t>Actu1</t>
        </is>
      </c>
      <c r="Z3" s="482" t="inlineStr">
        <is>
          <t>Ecart vs.</t>
        </is>
      </c>
      <c r="AA3" s="482" t="inlineStr">
        <is>
          <t>Ecart vs.</t>
        </is>
      </c>
      <c r="AB3" s="3689" t="inlineStr">
        <is>
          <t>% Evol/</t>
        </is>
      </c>
      <c r="AC3" s="3689" t="n"/>
      <c r="AD3" s="481" t="inlineStr">
        <is>
          <t>Réel</t>
        </is>
      </c>
      <c r="AE3" s="482">
        <f>+AD3</f>
        <v/>
      </c>
      <c r="AF3" s="482" t="inlineStr">
        <is>
          <t>Budget</t>
        </is>
      </c>
      <c r="AG3" s="482" t="inlineStr">
        <is>
          <t>Actu1</t>
        </is>
      </c>
      <c r="AH3" s="482" t="inlineStr">
        <is>
          <t>Ecart vs.</t>
        </is>
      </c>
      <c r="AI3" s="1238" t="inlineStr">
        <is>
          <t>Ecart vs.</t>
        </is>
      </c>
      <c r="AJ3" s="3689" t="inlineStr">
        <is>
          <t>% Evol/</t>
        </is>
      </c>
      <c r="AK3" s="3691" t="n"/>
      <c r="AL3" s="481" t="inlineStr">
        <is>
          <t>Réel</t>
        </is>
      </c>
      <c r="AM3" s="482">
        <f>+AL3</f>
        <v/>
      </c>
      <c r="AN3" s="482" t="inlineStr">
        <is>
          <t>Budget</t>
        </is>
      </c>
      <c r="AO3" s="482" t="inlineStr">
        <is>
          <t>Actu1</t>
        </is>
      </c>
      <c r="AP3" s="482" t="inlineStr">
        <is>
          <t>Actu2</t>
        </is>
      </c>
      <c r="AQ3" s="482" t="inlineStr">
        <is>
          <t>Ecart vs.</t>
        </is>
      </c>
      <c r="AR3" s="1238" t="inlineStr">
        <is>
          <t>Ecart vs.</t>
        </is>
      </c>
      <c r="AS3" s="3689" t="inlineStr">
        <is>
          <t>% Evol/</t>
        </is>
      </c>
      <c r="AT3" s="3691" t="n"/>
      <c r="AU3" s="481" t="inlineStr">
        <is>
          <t>Réel</t>
        </is>
      </c>
      <c r="AV3" s="482">
        <f>+AU3</f>
        <v/>
      </c>
      <c r="AW3" s="482" t="inlineStr">
        <is>
          <t>Budget</t>
        </is>
      </c>
      <c r="AX3" s="482" t="inlineStr">
        <is>
          <t>Actu2</t>
        </is>
      </c>
      <c r="AY3" s="482" t="inlineStr">
        <is>
          <t>Ecart vs.</t>
        </is>
      </c>
      <c r="AZ3" s="482" t="inlineStr">
        <is>
          <t>Ecart vs.</t>
        </is>
      </c>
      <c r="BA3" s="3689" t="inlineStr">
        <is>
          <t>% Evol/</t>
        </is>
      </c>
      <c r="BB3" s="3691" t="n"/>
      <c r="BC3" s="481" t="inlineStr">
        <is>
          <t>Réel</t>
        </is>
      </c>
      <c r="BD3" s="482" t="inlineStr">
        <is>
          <t>Réel</t>
        </is>
      </c>
      <c r="BE3" s="482" t="inlineStr">
        <is>
          <t>Budget</t>
        </is>
      </c>
      <c r="BF3" s="482" t="inlineStr">
        <is>
          <t>Actu2</t>
        </is>
      </c>
      <c r="BG3" s="482" t="inlineStr">
        <is>
          <t>Ecart vs.</t>
        </is>
      </c>
      <c r="BH3" s="482" t="inlineStr">
        <is>
          <t>Ecart vs.</t>
        </is>
      </c>
      <c r="BI3" s="3689" t="inlineStr">
        <is>
          <t>% Evol/</t>
        </is>
      </c>
      <c r="BJ3" s="3691" t="n"/>
      <c r="BK3" s="481" t="inlineStr">
        <is>
          <t>Réel</t>
        </is>
      </c>
      <c r="BL3" s="482" t="inlineStr">
        <is>
          <t>Réel</t>
        </is>
      </c>
      <c r="BM3" s="482" t="inlineStr">
        <is>
          <t>Budget</t>
        </is>
      </c>
      <c r="BN3" s="482" t="inlineStr">
        <is>
          <t>Actu2</t>
        </is>
      </c>
      <c r="BO3" s="482" t="inlineStr">
        <is>
          <t>Actu3</t>
        </is>
      </c>
      <c r="BP3" s="482" t="inlineStr">
        <is>
          <t>Ecart vs.</t>
        </is>
      </c>
      <c r="BQ3" s="482" t="inlineStr">
        <is>
          <t>Ecart vs.</t>
        </is>
      </c>
      <c r="BR3" s="3689" t="inlineStr">
        <is>
          <t>% Evol/</t>
        </is>
      </c>
      <c r="BS3" s="3691" t="n"/>
      <c r="BT3" s="481" t="inlineStr">
        <is>
          <t>Réel</t>
        </is>
      </c>
      <c r="BU3" s="482" t="inlineStr">
        <is>
          <t>Réel</t>
        </is>
      </c>
      <c r="BV3" s="482" t="inlineStr">
        <is>
          <t>Budget</t>
        </is>
      </c>
      <c r="BW3" s="482" t="inlineStr">
        <is>
          <t>Actu3</t>
        </is>
      </c>
      <c r="BX3" s="482" t="inlineStr">
        <is>
          <t>Ecart vs.</t>
        </is>
      </c>
      <c r="BY3" s="482" t="inlineStr">
        <is>
          <t>Ecart vs.</t>
        </is>
      </c>
      <c r="BZ3" s="3689" t="inlineStr">
        <is>
          <t>% Evol/</t>
        </is>
      </c>
      <c r="CA3" s="3689" t="n"/>
      <c r="CB3" s="481" t="inlineStr">
        <is>
          <t>Réel</t>
        </is>
      </c>
      <c r="CC3" s="482">
        <f>+CB3</f>
        <v/>
      </c>
      <c r="CD3" s="482" t="inlineStr">
        <is>
          <t>Budget</t>
        </is>
      </c>
      <c r="CE3" s="482" t="inlineStr">
        <is>
          <t>Actu3</t>
        </is>
      </c>
      <c r="CF3" s="482" t="inlineStr">
        <is>
          <t>Ecart vs.</t>
        </is>
      </c>
      <c r="CG3" s="482" t="inlineStr">
        <is>
          <t>Ecart vs.</t>
        </is>
      </c>
      <c r="CH3" s="3689" t="inlineStr">
        <is>
          <t>% Evol/</t>
        </is>
      </c>
      <c r="CI3" s="3689" t="n"/>
      <c r="CJ3" s="481" t="inlineStr">
        <is>
          <t>Réel</t>
        </is>
      </c>
      <c r="CK3" s="482">
        <f>+CJ3</f>
        <v/>
      </c>
      <c r="CL3" s="482" t="inlineStr">
        <is>
          <t>Budget</t>
        </is>
      </c>
      <c r="CM3" s="482" t="inlineStr">
        <is>
          <t>Actu3</t>
        </is>
      </c>
      <c r="CN3" s="482" t="inlineStr">
        <is>
          <t>Ecart vs.</t>
        </is>
      </c>
      <c r="CO3" s="482" t="inlineStr">
        <is>
          <t>Ecart vs.</t>
        </is>
      </c>
      <c r="CP3" s="3689" t="inlineStr">
        <is>
          <t>% Evol/</t>
        </is>
      </c>
      <c r="CQ3" s="3691" t="n"/>
      <c r="CR3" s="1433" t="inlineStr">
        <is>
          <t>Réel</t>
        </is>
      </c>
      <c r="CS3" s="1434">
        <f>+CR3</f>
        <v/>
      </c>
      <c r="CT3" s="1434" t="inlineStr">
        <is>
          <t>Budget</t>
        </is>
      </c>
      <c r="CU3" s="1434" t="inlineStr">
        <is>
          <t>Actu3</t>
        </is>
      </c>
      <c r="CV3" s="484" t="inlineStr">
        <is>
          <t>Ecart vs.</t>
        </is>
      </c>
      <c r="CW3" s="484" t="inlineStr">
        <is>
          <t>Ecart vs.</t>
        </is>
      </c>
      <c r="CX3" s="3692" t="inlineStr">
        <is>
          <t>% Evol/</t>
        </is>
      </c>
      <c r="CZ3" s="483" t="inlineStr">
        <is>
          <t>Budget</t>
        </is>
      </c>
      <c r="DA3" s="483" t="inlineStr">
        <is>
          <t>Actu1</t>
        </is>
      </c>
      <c r="DB3" s="483" t="inlineStr">
        <is>
          <t>Actu2</t>
        </is>
      </c>
      <c r="DC3" s="483" t="inlineStr">
        <is>
          <t>Actu3</t>
        </is>
      </c>
      <c r="DD3" s="483" t="inlineStr">
        <is>
          <t>Réel</t>
        </is>
      </c>
      <c r="DE3" s="483" t="inlineStr">
        <is>
          <t>% Bud /</t>
        </is>
      </c>
      <c r="DF3" s="483" t="inlineStr">
        <is>
          <t>% Actu 1 /</t>
        </is>
      </c>
      <c r="DG3" s="483" t="inlineStr">
        <is>
          <t>% Actu 2 /</t>
        </is>
      </c>
      <c r="DH3" s="483" t="inlineStr">
        <is>
          <t>% Actu 3 /</t>
        </is>
      </c>
    </row>
    <row customHeight="1" ht="20" r="4" s="3" thickBot="1">
      <c r="A4" s="679" t="n"/>
      <c r="B4" s="485" t="inlineStr">
        <is>
          <t>En monnaie locale</t>
        </is>
      </c>
      <c r="C4" s="486" t="n"/>
      <c r="D4" s="481" t="n">
        <v>2025</v>
      </c>
      <c r="E4" s="482" t="n">
        <v>2024</v>
      </c>
      <c r="F4" s="482" t="n">
        <v>2025</v>
      </c>
      <c r="G4" s="481" t="inlineStr">
        <is>
          <t>Budget</t>
        </is>
      </c>
      <c r="H4" s="688" t="n">
        <v>2024</v>
      </c>
      <c r="I4" s="708" t="n"/>
      <c r="J4" s="481" t="n">
        <v>2025</v>
      </c>
      <c r="K4" s="482" t="n">
        <v>2024</v>
      </c>
      <c r="L4" s="482" t="n">
        <v>2025</v>
      </c>
      <c r="M4" s="3693" t="inlineStr">
        <is>
          <t>Budget</t>
        </is>
      </c>
      <c r="N4" s="688" t="n">
        <v>2024</v>
      </c>
      <c r="O4" s="708" t="n"/>
      <c r="P4" s="481" t="n">
        <v>2025</v>
      </c>
      <c r="Q4" s="482" t="n">
        <v>2024</v>
      </c>
      <c r="R4" s="482" t="n">
        <v>2025</v>
      </c>
      <c r="S4" s="481" t="inlineStr">
        <is>
          <t>Budget</t>
        </is>
      </c>
      <c r="T4" s="688" t="n">
        <v>2024</v>
      </c>
      <c r="U4" s="708" t="n"/>
      <c r="V4" s="481" t="n">
        <v>2025</v>
      </c>
      <c r="W4" s="482" t="n">
        <v>2024</v>
      </c>
      <c r="X4" s="482" t="n">
        <v>2025</v>
      </c>
      <c r="Y4" s="482" t="n">
        <v>2025</v>
      </c>
      <c r="Z4" s="481" t="inlineStr">
        <is>
          <t>Budget</t>
        </is>
      </c>
      <c r="AA4" s="481" t="inlineStr">
        <is>
          <t>Actu1</t>
        </is>
      </c>
      <c r="AB4" s="688" t="n">
        <v>2024</v>
      </c>
      <c r="AC4" s="708" t="n"/>
      <c r="AD4" s="481" t="n">
        <v>2025</v>
      </c>
      <c r="AE4" s="482" t="n">
        <v>2024</v>
      </c>
      <c r="AF4" s="482" t="n">
        <v>2025</v>
      </c>
      <c r="AG4" s="482" t="n">
        <v>2025</v>
      </c>
      <c r="AH4" s="481" t="inlineStr">
        <is>
          <t>Budget</t>
        </is>
      </c>
      <c r="AI4" s="1239" t="inlineStr">
        <is>
          <t>Actu1</t>
        </is>
      </c>
      <c r="AJ4" s="688" t="n">
        <v>2024</v>
      </c>
      <c r="AK4" s="773" t="n"/>
      <c r="AL4" s="481" t="n">
        <v>2025</v>
      </c>
      <c r="AM4" s="482" t="n">
        <v>2024</v>
      </c>
      <c r="AN4" s="482" t="n">
        <v>2025</v>
      </c>
      <c r="AO4" s="482" t="n">
        <v>2025</v>
      </c>
      <c r="AP4" s="482" t="n">
        <v>2025</v>
      </c>
      <c r="AQ4" s="481" t="inlineStr">
        <is>
          <t>Budget</t>
        </is>
      </c>
      <c r="AR4" s="1239" t="inlineStr">
        <is>
          <t>Actu1</t>
        </is>
      </c>
      <c r="AS4" s="688" t="n">
        <v>2024</v>
      </c>
      <c r="AT4" s="773" t="n"/>
      <c r="AU4" s="481" t="n">
        <v>2025</v>
      </c>
      <c r="AV4" s="482" t="n">
        <v>2024</v>
      </c>
      <c r="AW4" s="482" t="n">
        <v>2025</v>
      </c>
      <c r="AX4" s="482" t="n">
        <v>2025</v>
      </c>
      <c r="AY4" s="481" t="inlineStr">
        <is>
          <t>Budget</t>
        </is>
      </c>
      <c r="AZ4" s="481" t="inlineStr">
        <is>
          <t>Actu2</t>
        </is>
      </c>
      <c r="BA4" s="688" t="n">
        <v>2025</v>
      </c>
      <c r="BB4" s="773" t="n"/>
      <c r="BC4" s="481" t="n">
        <v>2025</v>
      </c>
      <c r="BD4" s="482" t="n">
        <v>2024</v>
      </c>
      <c r="BE4" s="482" t="n">
        <v>2025</v>
      </c>
      <c r="BF4" s="482" t="n">
        <v>2025</v>
      </c>
      <c r="BG4" s="481" t="inlineStr">
        <is>
          <t>Budget</t>
        </is>
      </c>
      <c r="BH4" s="481" t="inlineStr">
        <is>
          <t>Actu2</t>
        </is>
      </c>
      <c r="BI4" s="688" t="n">
        <v>2025</v>
      </c>
      <c r="BJ4" s="773" t="n"/>
      <c r="BK4" s="481" t="n">
        <v>2025</v>
      </c>
      <c r="BL4" s="482" t="n">
        <v>2024</v>
      </c>
      <c r="BM4" s="482" t="n">
        <v>2025</v>
      </c>
      <c r="BN4" s="482" t="n">
        <v>2025</v>
      </c>
      <c r="BO4" s="482" t="n">
        <v>2025</v>
      </c>
      <c r="BP4" s="481" t="inlineStr">
        <is>
          <t>Budget</t>
        </is>
      </c>
      <c r="BQ4" s="481" t="inlineStr">
        <is>
          <t>Actu2</t>
        </is>
      </c>
      <c r="BR4" s="688" t="n">
        <v>2025</v>
      </c>
      <c r="BS4" s="773" t="n"/>
      <c r="BT4" s="481" t="n">
        <v>2025</v>
      </c>
      <c r="BU4" s="482" t="n">
        <v>2024</v>
      </c>
      <c r="BV4" s="482" t="n">
        <v>2025</v>
      </c>
      <c r="BW4" s="482" t="n">
        <v>2025</v>
      </c>
      <c r="BX4" s="481" t="inlineStr">
        <is>
          <t>Budget</t>
        </is>
      </c>
      <c r="BY4" s="481" t="inlineStr">
        <is>
          <t>Actu3</t>
        </is>
      </c>
      <c r="BZ4" s="688" t="n">
        <v>2025</v>
      </c>
      <c r="CA4" s="708" t="n"/>
      <c r="CB4" s="481" t="n">
        <v>2025</v>
      </c>
      <c r="CC4" s="482" t="n">
        <v>2024</v>
      </c>
      <c r="CD4" s="482" t="n">
        <v>2025</v>
      </c>
      <c r="CE4" s="482" t="n">
        <v>2025</v>
      </c>
      <c r="CF4" s="481" t="inlineStr">
        <is>
          <t>Budget</t>
        </is>
      </c>
      <c r="CG4" s="481" t="inlineStr">
        <is>
          <t>Actu3</t>
        </is>
      </c>
      <c r="CH4" s="688" t="n">
        <v>2025</v>
      </c>
      <c r="CI4" s="708" t="n"/>
      <c r="CJ4" s="481" t="n">
        <v>2025</v>
      </c>
      <c r="CK4" s="482" t="n">
        <v>2024</v>
      </c>
      <c r="CL4" s="482" t="n">
        <v>2025</v>
      </c>
      <c r="CM4" s="482" t="n">
        <v>2025</v>
      </c>
      <c r="CN4" s="481" t="inlineStr">
        <is>
          <t>Budget</t>
        </is>
      </c>
      <c r="CO4" s="481" t="inlineStr">
        <is>
          <t>Actu3</t>
        </is>
      </c>
      <c r="CP4" s="688" t="n">
        <v>2025</v>
      </c>
      <c r="CQ4" s="773" t="n"/>
      <c r="CR4" s="1435" t="n">
        <v>2025</v>
      </c>
      <c r="CS4" s="1436" t="n">
        <v>2024</v>
      </c>
      <c r="CT4" s="1436" t="n">
        <v>2025</v>
      </c>
      <c r="CU4" s="1436" t="n">
        <v>2025</v>
      </c>
      <c r="CV4" s="489" t="inlineStr">
        <is>
          <t>Budget</t>
        </is>
      </c>
      <c r="CW4" s="489" t="inlineStr">
        <is>
          <t>Actu3</t>
        </is>
      </c>
      <c r="CX4" s="617" t="n">
        <v>2024</v>
      </c>
      <c r="CZ4" s="903" t="n">
        <v>2025</v>
      </c>
      <c r="DA4" s="488" t="n">
        <v>2025</v>
      </c>
      <c r="DB4" s="488" t="n">
        <v>2025</v>
      </c>
      <c r="DC4" s="488" t="n">
        <v>2025</v>
      </c>
      <c r="DD4" s="488" t="n">
        <v>2024</v>
      </c>
      <c r="DE4" s="488" t="n">
        <v>2024</v>
      </c>
      <c r="DF4" s="488" t="n">
        <v>2025</v>
      </c>
      <c r="DG4" s="488" t="n">
        <v>2025</v>
      </c>
      <c r="DH4" s="488" t="n">
        <v>2025</v>
      </c>
      <c r="DX4" s="2748" t="n"/>
      <c r="DY4" s="2748" t="n"/>
      <c r="DZ4" s="2748" t="n"/>
    </row>
    <row customFormat="1" customHeight="1" ht="16" r="5" s="55" thickBot="1">
      <c r="A5" s="679" t="n"/>
      <c r="B5" s="480" t="n"/>
      <c r="C5" s="480" t="n"/>
      <c r="D5" s="689" t="n"/>
      <c r="E5" s="690" t="n"/>
      <c r="F5" s="690" t="n"/>
      <c r="G5" s="692" t="n"/>
      <c r="H5" s="3694" t="n"/>
      <c r="I5" s="3695" t="n"/>
      <c r="J5" s="689" t="n"/>
      <c r="K5" s="690" t="n"/>
      <c r="L5" s="690" t="n"/>
      <c r="M5" s="3696" t="n"/>
      <c r="N5" s="3694" t="n"/>
      <c r="O5" s="3695" t="n"/>
      <c r="P5" s="689" t="n"/>
      <c r="Q5" s="690" t="n"/>
      <c r="R5" s="690" t="n"/>
      <c r="S5" s="692" t="n"/>
      <c r="T5" s="3694" t="n"/>
      <c r="U5" s="3695" t="n"/>
      <c r="V5" s="689" t="n"/>
      <c r="W5" s="690" t="n"/>
      <c r="X5" s="690" t="n"/>
      <c r="Y5" s="690" t="n"/>
      <c r="Z5" s="692" t="n"/>
      <c r="AA5" s="692" t="n"/>
      <c r="AB5" s="3697" t="n"/>
      <c r="AC5" s="3695" t="n"/>
      <c r="AD5" s="689" t="n"/>
      <c r="AE5" s="690" t="n"/>
      <c r="AF5" s="690" t="n"/>
      <c r="AG5" s="690" t="n"/>
      <c r="AH5" s="692" t="n"/>
      <c r="AI5" s="1240" t="n"/>
      <c r="AJ5" s="3694" t="n"/>
      <c r="AK5" s="3698" t="n"/>
      <c r="AL5" s="3699" t="n"/>
      <c r="AM5" s="3700" t="n"/>
      <c r="AN5" s="3700" t="n"/>
      <c r="AO5" s="3700" t="n"/>
      <c r="AP5" s="3700" t="n"/>
      <c r="AQ5" s="692" t="n"/>
      <c r="AR5" s="692" t="n"/>
      <c r="AS5" s="3694" t="n"/>
      <c r="AT5" s="3698" t="n"/>
      <c r="AU5" s="689" t="n"/>
      <c r="AV5" s="690" t="n"/>
      <c r="AW5" s="690" t="n"/>
      <c r="AX5" s="690" t="n"/>
      <c r="AY5" s="692" t="n"/>
      <c r="AZ5" s="692" t="n"/>
      <c r="BA5" s="3694" t="n"/>
      <c r="BB5" s="3698" t="n"/>
      <c r="BC5" s="689" t="n"/>
      <c r="BD5" s="690" t="n"/>
      <c r="BE5" s="690" t="n"/>
      <c r="BF5" s="690" t="n"/>
      <c r="BG5" s="692" t="n"/>
      <c r="BH5" s="692" t="n"/>
      <c r="BI5" s="692" t="n"/>
      <c r="BJ5" s="3698" t="n"/>
      <c r="BK5" s="689" t="n"/>
      <c r="BL5" s="690" t="n"/>
      <c r="BM5" s="690" t="n"/>
      <c r="BN5" s="690" t="n"/>
      <c r="BO5" s="690" t="n"/>
      <c r="BP5" s="692" t="n"/>
      <c r="BQ5" s="692" t="n"/>
      <c r="BR5" s="692" t="n"/>
      <c r="BS5" s="3698" t="n"/>
      <c r="BT5" s="689" t="n"/>
      <c r="BU5" s="792" t="n"/>
      <c r="BV5" s="3701" t="n"/>
      <c r="BW5" s="690" t="n"/>
      <c r="BX5" s="692" t="n"/>
      <c r="BY5" s="692" t="n"/>
      <c r="BZ5" s="3694" t="n"/>
      <c r="CA5" s="3695" t="n"/>
      <c r="CB5" s="689" t="n"/>
      <c r="CC5" s="3701" t="n"/>
      <c r="CD5" s="690" t="n"/>
      <c r="CE5" s="690" t="n"/>
      <c r="CF5" s="692" t="n"/>
      <c r="CG5" s="692" t="n"/>
      <c r="CH5" s="3694" t="n"/>
      <c r="CI5" s="3695" t="n"/>
      <c r="CJ5" s="689" t="n"/>
      <c r="CK5" s="3701" t="n"/>
      <c r="CL5" s="690" t="n"/>
      <c r="CM5" s="690" t="n"/>
      <c r="CN5" s="692" t="n"/>
      <c r="CO5" s="692" t="n"/>
      <c r="CP5" s="3694" t="n"/>
      <c r="CQ5" s="3698" t="n"/>
      <c r="CR5" s="682" t="n"/>
      <c r="CS5" s="490" t="n"/>
      <c r="CT5" s="490" t="n"/>
      <c r="CU5" s="490" t="n"/>
      <c r="CV5" s="490" t="n"/>
      <c r="CW5" s="490" t="n"/>
      <c r="CX5" s="3695" t="n"/>
      <c r="CZ5" s="490" t="n"/>
      <c r="DA5" s="490" t="n"/>
      <c r="DB5" s="490" t="n"/>
      <c r="DC5" s="490" t="n"/>
      <c r="DD5" s="490" t="n"/>
      <c r="DE5" s="490" t="n"/>
      <c r="DF5" s="490" t="n"/>
      <c r="DG5" s="490" t="n"/>
      <c r="DH5" s="490" t="n"/>
      <c r="DX5" s="98" t="n"/>
      <c r="DY5" s="98" t="n"/>
      <c r="DZ5" s="98" t="n"/>
    </row>
    <row customHeight="1" ht="15" r="6" s="3">
      <c r="A6" s="3614" t="inlineStr">
        <is>
          <t>Parc Data Mobile actif (90 jrs)</t>
        </is>
      </c>
      <c r="B6" s="3615" t="n"/>
      <c r="C6" s="480" t="n"/>
      <c r="D6" s="656" t="n">
        <v>3017908</v>
      </c>
      <c r="E6" s="3702" t="n">
        <v>3153985</v>
      </c>
      <c r="F6" s="1210" t="n">
        <v>3341888.97971799</v>
      </c>
      <c r="G6" s="497" t="n">
        <v>-323980.9797179899</v>
      </c>
      <c r="H6" s="3703" t="n">
        <v>-0.04314446644483094</v>
      </c>
      <c r="I6" s="3703" t="n"/>
      <c r="J6" s="491" t="n">
        <v>2884703</v>
      </c>
      <c r="K6" s="3704" t="n">
        <v>3166976</v>
      </c>
      <c r="L6" s="510" t="n">
        <v>3356365.68472876</v>
      </c>
      <c r="M6" s="3705" t="n">
        <v>-471662.6847287598</v>
      </c>
      <c r="N6" s="713" t="n">
        <v>-0.08913013549834292</v>
      </c>
      <c r="O6" s="3706" t="n"/>
      <c r="P6" s="491" t="n">
        <v>2933286</v>
      </c>
      <c r="Q6" s="3704" t="n">
        <v>3359318</v>
      </c>
      <c r="R6" s="510" t="n">
        <v>3391486.62253637</v>
      </c>
      <c r="S6" s="3705" t="n">
        <v>-458200.6225363701</v>
      </c>
      <c r="T6" s="713" t="n">
        <v>-0.1268209797345771</v>
      </c>
      <c r="U6" s="3706" t="n"/>
      <c r="V6" s="491" t="n">
        <v>2915326</v>
      </c>
      <c r="W6" s="491" t="n">
        <v>3336572</v>
      </c>
      <c r="X6" s="510" t="n">
        <v>3403744.81561489</v>
      </c>
      <c r="Y6" s="510" t="n">
        <v>2863479.33706746</v>
      </c>
      <c r="Z6" s="3707" t="n">
        <v>-488418.8156148898</v>
      </c>
      <c r="AA6" s="3707" t="n">
        <v>51846.66293253982</v>
      </c>
      <c r="AB6" s="3708" t="n">
        <v>-0.1262511343978191</v>
      </c>
      <c r="AC6" s="3706" t="n"/>
      <c r="AD6" s="2060" t="n">
        <v>2747770</v>
      </c>
      <c r="AE6" s="2060" t="n">
        <v>3465946</v>
      </c>
      <c r="AF6" s="2061" t="n">
        <v>3447520.44073978</v>
      </c>
      <c r="AG6" s="2061" t="n">
        <v>2886121.47837697</v>
      </c>
      <c r="AH6" s="3709" t="n">
        <v>-699750.4407397802</v>
      </c>
      <c r="AI6" s="3709" t="n">
        <v>-138351.4783769702</v>
      </c>
      <c r="AJ6" s="3710" t="n">
        <v>-0.2072092294571237</v>
      </c>
      <c r="AK6" s="3711" t="n"/>
      <c r="AL6" s="2060" t="n">
        <v>2641618</v>
      </c>
      <c r="AM6" s="2060" t="n">
        <v>3305768</v>
      </c>
      <c r="AN6" s="2061" t="n">
        <v>3475060.243510537</v>
      </c>
      <c r="AO6" s="2061" t="n">
        <v>2909227.741345057</v>
      </c>
      <c r="AP6" s="3709" t="n">
        <v>0</v>
      </c>
      <c r="AQ6" s="3709" t="n">
        <v>-833442.2435105373</v>
      </c>
      <c r="AR6" s="3710" t="n">
        <v>-267609.7413450568</v>
      </c>
      <c r="AS6" s="3710" t="n">
        <v>-0.2009064156952333</v>
      </c>
      <c r="AT6" s="3711" t="n"/>
      <c r="AU6" s="2060" t="n"/>
      <c r="AV6" s="2060" t="n"/>
      <c r="AW6" s="2061" t="n"/>
      <c r="AX6" s="2061" t="n"/>
      <c r="AY6" s="3709" t="n"/>
      <c r="AZ6" s="3709" t="n"/>
      <c r="BA6" s="3710" t="n"/>
      <c r="BB6" s="3710" t="n"/>
      <c r="BC6" s="2060" t="n"/>
      <c r="BD6" s="2060" t="n"/>
      <c r="BE6" s="2061" t="n"/>
      <c r="BF6" s="2061" t="n"/>
      <c r="BG6" s="3709" t="n"/>
      <c r="BH6" s="3709" t="n"/>
      <c r="BI6" s="3710" t="n"/>
      <c r="BJ6" s="3711" t="n"/>
      <c r="BK6" s="2060" t="n"/>
      <c r="BL6" s="2060" t="n"/>
      <c r="BM6" s="2061" t="n"/>
      <c r="BN6" s="2061" t="n"/>
      <c r="BO6" s="2060" t="n"/>
      <c r="BP6" s="3709" t="n"/>
      <c r="BQ6" s="3709" t="n"/>
      <c r="BR6" s="3710" t="n"/>
      <c r="BS6" s="3711" t="n"/>
      <c r="BT6" s="2060" t="n"/>
      <c r="BU6" s="2060" t="n"/>
      <c r="BV6" s="2061" t="n"/>
      <c r="BW6" s="2060" t="n"/>
      <c r="BX6" s="3709" t="n"/>
      <c r="BY6" s="3709" t="n"/>
      <c r="BZ6" s="3710" t="n"/>
      <c r="CA6" s="3712" t="n"/>
      <c r="CB6" s="2060" t="n"/>
      <c r="CC6" s="2060" t="n"/>
      <c r="CD6" s="2061" t="n"/>
      <c r="CE6" s="2060" t="n"/>
      <c r="CF6" s="3709" t="n"/>
      <c r="CG6" s="3709" t="n"/>
      <c r="CH6" s="3710" t="n"/>
      <c r="CI6" s="3712" t="n"/>
      <c r="CJ6" s="2060" t="n"/>
      <c r="CK6" s="2060" t="n"/>
      <c r="CL6" s="2061" t="n"/>
      <c r="CM6" s="2060" t="n"/>
      <c r="CN6" s="3709" t="n"/>
      <c r="CO6" s="3709" t="n"/>
      <c r="CP6" s="3710" t="n"/>
      <c r="CQ6" s="2068" t="n"/>
      <c r="CR6" s="2069" t="n">
        <v>2641618</v>
      </c>
      <c r="CS6" s="2069" t="n">
        <v/>
      </c>
      <c r="CT6" s="2069" t="n">
        <v>3475060.243510537</v>
      </c>
      <c r="CU6" s="2069" t="n"/>
      <c r="CV6" s="2070" t="n">
        <v>-833442.2435105373</v>
      </c>
      <c r="CW6" s="2070" t="n"/>
      <c r="CX6" s="3713">
        <f>IFERROR(CR6/CS6-1,"-")</f>
        <v/>
      </c>
      <c r="CY6" s="406" t="n"/>
      <c r="CZ6" s="2069" t="n">
        <v>3700561.881358922</v>
      </c>
      <c r="DA6" s="3714" t="n">
        <v>3097404.902991577</v>
      </c>
      <c r="DB6" s="3714" t="n"/>
      <c r="DC6" s="2069" t="n"/>
      <c r="DD6" s="3715" t="n">
        <v>38258530</v>
      </c>
      <c r="DE6" s="2074">
        <f>CZ6/$DD6-1</f>
        <v/>
      </c>
      <c r="DF6" s="621">
        <f>DA6/$DD6-1</f>
        <v/>
      </c>
      <c r="DG6" s="621">
        <f>DB6/$DD6-1</f>
        <v/>
      </c>
      <c r="DH6" s="621">
        <f>DC6/$DD6-1</f>
        <v/>
      </c>
    </row>
    <row customHeight="1" ht="15" r="7" s="3">
      <c r="A7" s="3716" t="inlineStr">
        <is>
          <t>2G</t>
        </is>
      </c>
      <c r="B7" s="3717" t="n"/>
      <c r="C7" s="480" t="n"/>
      <c r="D7" s="1526" t="n">
        <v>995308</v>
      </c>
      <c r="E7" s="1526" t="n">
        <v>1193666.7</v>
      </c>
      <c r="F7" s="1526" t="n">
        <v>1090388.33578476</v>
      </c>
      <c r="G7" s="519" t="n">
        <v>-95080.33578476007</v>
      </c>
      <c r="H7" s="3718" t="n">
        <v>-0.1661759517962593</v>
      </c>
      <c r="I7" s="3718" t="n"/>
      <c r="J7" s="516" t="n">
        <v>963137</v>
      </c>
      <c r="K7" s="516" t="n">
        <v>1190267.1</v>
      </c>
      <c r="L7" s="516" t="n">
        <v>1087895.02386899</v>
      </c>
      <c r="M7" s="3719" t="n">
        <v>-124758.0238689899</v>
      </c>
      <c r="N7" s="694" t="n">
        <v>-0.1908227993531872</v>
      </c>
      <c r="O7" s="711" t="n"/>
      <c r="P7" s="516" t="n">
        <v>992147</v>
      </c>
      <c r="Q7" s="516" t="n">
        <v>1202743.1</v>
      </c>
      <c r="R7" s="516" t="n">
        <v>1085407.41322873</v>
      </c>
      <c r="S7" s="3719" t="n">
        <v>-93260.41322872997</v>
      </c>
      <c r="T7" s="694" t="n">
        <v>-0.1750964940060766</v>
      </c>
      <c r="U7" s="711" t="n"/>
      <c r="V7" s="516" t="n">
        <v>978846</v>
      </c>
      <c r="W7" s="516" t="n">
        <v>1175524.1</v>
      </c>
      <c r="X7" s="516" t="n">
        <v>1082925.49082729</v>
      </c>
      <c r="Y7" s="517" t="n">
        <v>959789.7896545189</v>
      </c>
      <c r="Z7" s="3720" t="n">
        <v>-104079.4908272901</v>
      </c>
      <c r="AA7" s="3720" t="n">
        <v>19056.21034548106</v>
      </c>
      <c r="AB7" s="694" t="n">
        <v>-0.1673109892004767</v>
      </c>
      <c r="AC7" s="711" t="n"/>
      <c r="AD7" s="2075" t="n">
        <v>880782</v>
      </c>
      <c r="AE7" s="2075" t="n">
        <v>1190845.2</v>
      </c>
      <c r="AF7" s="2075" t="n">
        <v>1080449.24365777</v>
      </c>
      <c r="AG7" s="2076" t="n">
        <v>958120.549248309</v>
      </c>
      <c r="AH7" s="3721" t="n">
        <v>-199667.2436577701</v>
      </c>
      <c r="AI7" s="3721" t="n">
        <v>-77338.54924830899</v>
      </c>
      <c r="AJ7" s="2078" t="n">
        <v>-0.2603723808938391</v>
      </c>
      <c r="AK7" s="2079" t="n"/>
      <c r="AL7" s="2075" t="n">
        <v>835209</v>
      </c>
      <c r="AM7" s="2075" t="n">
        <v>1068688.2</v>
      </c>
      <c r="AN7" s="2075" t="n">
        <v>1077978.658743034</v>
      </c>
      <c r="AO7" s="2076" t="n">
        <v>956454.2119398022</v>
      </c>
      <c r="AP7" s="3721" t="n">
        <v>0</v>
      </c>
      <c r="AQ7" s="3721" t="n">
        <v>-242769.6587430339</v>
      </c>
      <c r="AR7" s="2078" t="n">
        <v>-121245.2119398022</v>
      </c>
      <c r="AS7" s="2078" t="n">
        <v>-0.2184727032636834</v>
      </c>
      <c r="AT7" s="2079" t="n"/>
      <c r="AU7" s="2075" t="n"/>
      <c r="AV7" s="2075" t="n"/>
      <c r="AW7" s="2075" t="n"/>
      <c r="AX7" s="2076" t="n"/>
      <c r="AY7" s="3721" t="n"/>
      <c r="AZ7" s="3721" t="n"/>
      <c r="BA7" s="2078" t="n"/>
      <c r="BB7" s="2078" t="n"/>
      <c r="BC7" s="2075" t="n"/>
      <c r="BD7" s="2075" t="n"/>
      <c r="BE7" s="2075" t="n"/>
      <c r="BF7" s="2076" t="n"/>
      <c r="BG7" s="3721" t="n"/>
      <c r="BH7" s="3721" t="n"/>
      <c r="BI7" s="2078" t="n"/>
      <c r="BJ7" s="2079" t="n"/>
      <c r="BK7" s="2075" t="n"/>
      <c r="BL7" s="2075" t="n"/>
      <c r="BM7" s="2075" t="n"/>
      <c r="BN7" s="2076" t="n"/>
      <c r="BO7" s="2075" t="n"/>
      <c r="BP7" s="3721" t="n"/>
      <c r="BQ7" s="3721" t="n"/>
      <c r="BR7" s="2078" t="n"/>
      <c r="BS7" s="2079" t="n"/>
      <c r="BT7" s="2075" t="n"/>
      <c r="BU7" s="2075" t="n"/>
      <c r="BV7" s="2075" t="n"/>
      <c r="BW7" s="2075" t="n"/>
      <c r="BX7" s="3721" t="n"/>
      <c r="BY7" s="3721" t="n"/>
      <c r="BZ7" s="2078" t="n"/>
      <c r="CA7" s="2080" t="n"/>
      <c r="CB7" s="2075" t="n"/>
      <c r="CC7" s="2075" t="n"/>
      <c r="CD7" s="2075" t="n"/>
      <c r="CE7" s="2075" t="n"/>
      <c r="CF7" s="3721" t="n"/>
      <c r="CG7" s="3721" t="n"/>
      <c r="CH7" s="2078" t="n"/>
      <c r="CI7" s="2080" t="n"/>
      <c r="CJ7" s="2075" t="n"/>
      <c r="CK7" s="2075" t="n"/>
      <c r="CL7" s="2075" t="n"/>
      <c r="CM7" s="2075" t="n"/>
      <c r="CN7" s="3721" t="n"/>
      <c r="CO7" s="3721" t="n"/>
      <c r="CP7" s="2078" t="n"/>
      <c r="CQ7" s="2079" t="n"/>
      <c r="CR7" s="2081" t="n">
        <v>835209</v>
      </c>
      <c r="CS7" s="2081" t="n">
        <v/>
      </c>
      <c r="CT7" s="2081" t="n">
        <v>1077978.658743034</v>
      </c>
      <c r="CU7" s="2081" t="n"/>
      <c r="CV7" s="2082" t="n">
        <v>-242769.6587430339</v>
      </c>
      <c r="CW7" s="2082" t="n"/>
      <c r="CX7" s="3722">
        <f>IFERROR(CR7/CS7-1,"-")</f>
        <v/>
      </c>
      <c r="CY7" s="406" t="n"/>
      <c r="CZ7" s="2081" t="n">
        <v>1063273.333615633</v>
      </c>
      <c r="DA7" s="3723" t="n">
        <v>946516.8710109668</v>
      </c>
      <c r="DB7" s="3723" t="n"/>
      <c r="DC7" s="2081" t="n"/>
      <c r="DD7" s="3724" t="n">
        <v>13375494.4</v>
      </c>
      <c r="DE7" s="2086">
        <f>CZ7/$DD7-1</f>
        <v/>
      </c>
      <c r="DF7" s="623">
        <f>DA7/$DD7-1</f>
        <v/>
      </c>
      <c r="DG7" s="623">
        <f>DB7/$DD7-1</f>
        <v/>
      </c>
      <c r="DH7" s="623">
        <f>DC7/$DD7-1</f>
        <v/>
      </c>
    </row>
    <row customHeight="1" ht="15" r="8" s="3">
      <c r="A8" s="680" t="inlineStr">
        <is>
          <t>3G</t>
        </is>
      </c>
      <c r="B8" s="651" t="n"/>
      <c r="C8" s="480" t="n"/>
      <c r="D8" s="1527" t="n">
        <v>617165</v>
      </c>
      <c r="E8" s="1527" t="n">
        <v>823512.5</v>
      </c>
      <c r="F8" s="1527" t="n">
        <v>683702.754031627</v>
      </c>
      <c r="G8" s="508" t="n">
        <v>-66537.75403162697</v>
      </c>
      <c r="H8" s="3725" t="n">
        <v>-0.2505699670618236</v>
      </c>
      <c r="I8" s="3725" t="n"/>
      <c r="J8" s="505" t="n">
        <v>583583</v>
      </c>
      <c r="K8" s="505" t="n">
        <v>811799.5</v>
      </c>
      <c r="L8" s="505" t="n">
        <v>681293.574978226</v>
      </c>
      <c r="M8" s="3726" t="n">
        <v>-97710.57497822598</v>
      </c>
      <c r="N8" s="695" t="n">
        <v>-0.2811242184800558</v>
      </c>
      <c r="O8" s="712" t="n"/>
      <c r="P8" s="505" t="n">
        <v>568911</v>
      </c>
      <c r="Q8" s="505" t="n">
        <v>844841.5</v>
      </c>
      <c r="R8" s="505" t="n">
        <v>678892.885204233</v>
      </c>
      <c r="S8" s="3726" t="n">
        <v>-109981.885204233</v>
      </c>
      <c r="T8" s="695" t="n">
        <v>-0.3266062332401994</v>
      </c>
      <c r="U8" s="712" t="n"/>
      <c r="V8" s="505" t="n">
        <v>537767</v>
      </c>
      <c r="W8" s="505" t="n">
        <v>821692.5</v>
      </c>
      <c r="X8" s="505" t="n">
        <v>676500.65479578</v>
      </c>
      <c r="Y8" s="500" t="n">
        <v>550776.376055714</v>
      </c>
      <c r="Z8" s="3727" t="n">
        <v>-138733.65479578</v>
      </c>
      <c r="AA8" s="3727" t="n">
        <v>-13009.37605571398</v>
      </c>
      <c r="AB8" s="695" t="n">
        <v>-0.3455374121097613</v>
      </c>
      <c r="AC8" s="712" t="n"/>
      <c r="AD8" s="2059" t="n">
        <v>490436</v>
      </c>
      <c r="AE8" s="2059" t="n">
        <v>816899</v>
      </c>
      <c r="AF8" s="2059" t="n">
        <v>674116.853944407</v>
      </c>
      <c r="AG8" s="2087" t="n">
        <v>535071.279215551</v>
      </c>
      <c r="AH8" s="3728" t="n">
        <v>-183680.853944407</v>
      </c>
      <c r="AI8" s="3728" t="n">
        <v>-44635.27921555098</v>
      </c>
      <c r="AJ8" s="2089" t="n">
        <v>-0.399636919619194</v>
      </c>
      <c r="AK8" s="2113" t="n"/>
      <c r="AL8" s="2059" t="n">
        <v>453581</v>
      </c>
      <c r="AM8" s="2059" t="n">
        <v>779960</v>
      </c>
      <c r="AN8" s="2059" t="n">
        <v>671340.2967746916</v>
      </c>
      <c r="AO8" s="2087" t="n">
        <v>532867.4239226267</v>
      </c>
      <c r="AP8" s="3728" t="n">
        <v>0</v>
      </c>
      <c r="AQ8" s="3728" t="n">
        <v>-217759.2967746916</v>
      </c>
      <c r="AR8" s="2089" t="n">
        <v>-79286.42392262665</v>
      </c>
      <c r="AS8" s="2089" t="n">
        <v>-0.4184560746704959</v>
      </c>
      <c r="AT8" s="2113" t="n"/>
      <c r="AU8" s="2059" t="n"/>
      <c r="AV8" s="2059" t="n"/>
      <c r="AW8" s="2059" t="n"/>
      <c r="AX8" s="2087" t="n"/>
      <c r="AY8" s="3728" t="n"/>
      <c r="AZ8" s="3728" t="n"/>
      <c r="BA8" s="2089" t="n"/>
      <c r="BB8" s="2089" t="n"/>
      <c r="BC8" s="2059" t="n"/>
      <c r="BD8" s="2059" t="n"/>
      <c r="BE8" s="2059" t="n"/>
      <c r="BF8" s="2087" t="n"/>
      <c r="BG8" s="3728" t="n"/>
      <c r="BH8" s="3728" t="n"/>
      <c r="BI8" s="2089" t="n"/>
      <c r="BJ8" s="2113" t="n"/>
      <c r="BK8" s="2059" t="n"/>
      <c r="BL8" s="2059" t="n"/>
      <c r="BM8" s="2059" t="n"/>
      <c r="BN8" s="2087" t="n"/>
      <c r="BO8" s="2059" t="n"/>
      <c r="BP8" s="3728" t="n"/>
      <c r="BQ8" s="3728" t="n"/>
      <c r="BR8" s="2089" t="n"/>
      <c r="BS8" s="2113" t="n"/>
      <c r="BT8" s="2059" t="n"/>
      <c r="BU8" s="2059" t="n"/>
      <c r="BV8" s="2059" t="n"/>
      <c r="BW8" s="2059" t="n"/>
      <c r="BX8" s="3728" t="n"/>
      <c r="BY8" s="3728" t="n"/>
      <c r="BZ8" s="2089" t="n"/>
      <c r="CA8" s="2091" t="n"/>
      <c r="CB8" s="2059" t="n"/>
      <c r="CC8" s="2059" t="n"/>
      <c r="CD8" s="2059" t="n"/>
      <c r="CE8" s="2059" t="n"/>
      <c r="CF8" s="3728" t="n"/>
      <c r="CG8" s="3728" t="n"/>
      <c r="CH8" s="2089" t="n"/>
      <c r="CI8" s="2091" t="n"/>
      <c r="CJ8" s="2059" t="n"/>
      <c r="CK8" s="2059" t="n"/>
      <c r="CL8" s="2059" t="n"/>
      <c r="CM8" s="2059" t="n"/>
      <c r="CN8" s="3728" t="n"/>
      <c r="CO8" s="3728" t="n"/>
      <c r="CP8" s="2089" t="n"/>
      <c r="CQ8" s="2113" t="n"/>
      <c r="CR8" s="2092" t="n">
        <v>453581</v>
      </c>
      <c r="CS8" s="2092" t="n">
        <v/>
      </c>
      <c r="CT8" s="2092" t="n">
        <v>671340.2967746916</v>
      </c>
      <c r="CU8" s="2092" t="n"/>
      <c r="CV8" s="2093" t="n">
        <v>-217759.2967746916</v>
      </c>
      <c r="CW8" s="2093" t="n"/>
      <c r="CX8" s="3729">
        <f>IFERROR(CR8/CS8-1,"-")</f>
        <v/>
      </c>
      <c r="CY8" s="406" t="n"/>
      <c r="CZ8" s="2092" t="n">
        <v>654919.4700826048</v>
      </c>
      <c r="DA8" s="3730" t="n">
        <v>519833.6113239636</v>
      </c>
      <c r="DB8" s="3730" t="n"/>
      <c r="DC8" s="2092" t="n"/>
      <c r="DD8" s="3731" t="n">
        <v>8945927</v>
      </c>
      <c r="DE8" s="2097">
        <f>CZ8/$DD8-1</f>
        <v/>
      </c>
      <c r="DF8" s="653">
        <f>DA8/$DD8-1</f>
        <v/>
      </c>
      <c r="DG8" s="653">
        <f>DB8/$DD8-1</f>
        <v/>
      </c>
      <c r="DH8" s="653">
        <f>DC8/$DD8-1</f>
        <v/>
      </c>
      <c r="DX8" s="2878">
        <f>CS8-CZ8</f>
        <v/>
      </c>
      <c r="DY8" s="2878">
        <f>CT8-DC8</f>
        <v/>
      </c>
      <c r="DZ8" s="2878">
        <f>CW8-DD8</f>
        <v/>
      </c>
    </row>
    <row customHeight="1" ht="15" r="9" s="3">
      <c r="A9" s="3732" t="inlineStr">
        <is>
          <t>4G</t>
        </is>
      </c>
      <c r="B9" s="3733" t="n"/>
      <c r="C9" s="480" t="n"/>
      <c r="D9" s="1528" t="n">
        <v>1405435</v>
      </c>
      <c r="E9" s="1528" t="n">
        <v>1136805.8</v>
      </c>
      <c r="F9" s="1528" t="n">
        <v>1567797.88990161</v>
      </c>
      <c r="G9" s="513" t="n">
        <v>-162362.8899016101</v>
      </c>
      <c r="H9" s="3734" t="n">
        <v>0.2363017500438509</v>
      </c>
      <c r="I9" s="3734" t="n"/>
      <c r="J9" s="509" t="n">
        <v>1337983</v>
      </c>
      <c r="K9" s="509" t="n">
        <v>1164909.4</v>
      </c>
      <c r="L9" s="509" t="n">
        <v>1587177.08588154</v>
      </c>
      <c r="M9" s="3735" t="n">
        <v>-249194.0858815401</v>
      </c>
      <c r="N9" s="697" t="n">
        <v>0.1485725842713606</v>
      </c>
      <c r="O9" s="713" t="n"/>
      <c r="P9" s="509" t="n">
        <v>1372228</v>
      </c>
      <c r="Q9" s="509" t="n">
        <v>1311733.4</v>
      </c>
      <c r="R9" s="509" t="n">
        <v>1627186.3241034</v>
      </c>
      <c r="S9" s="3735" t="n">
        <v>-254958.3241034001</v>
      </c>
      <c r="T9" s="697" t="n">
        <v>0.04611806027047871</v>
      </c>
      <c r="U9" s="713" t="n"/>
      <c r="V9" s="509" t="n">
        <v>1398713</v>
      </c>
      <c r="W9" s="509" t="n">
        <v>1339355.4</v>
      </c>
      <c r="X9" s="509" t="n">
        <v>1644318.66999182</v>
      </c>
      <c r="Y9" s="510" t="n">
        <v>1352913.17135723</v>
      </c>
      <c r="Z9" s="3736" t="n">
        <v>-245605.6699918199</v>
      </c>
      <c r="AA9" s="3736" t="n">
        <v>45799.82864276995</v>
      </c>
      <c r="AB9" s="697" t="n">
        <v>0.04431803537731671</v>
      </c>
      <c r="AC9" s="713" t="n"/>
      <c r="AD9" s="2067" t="n">
        <v>1376552</v>
      </c>
      <c r="AE9" s="2067" t="n">
        <v>1458201.8</v>
      </c>
      <c r="AF9" s="2067" t="n">
        <v>1692954.34313761</v>
      </c>
      <c r="AG9" s="2061" t="n">
        <v>1392929.64991311</v>
      </c>
      <c r="AH9" s="3737" t="n">
        <v>-316402.34313761</v>
      </c>
      <c r="AI9" s="3737" t="n">
        <v>-16377.64991311007</v>
      </c>
      <c r="AJ9" s="2099" t="n">
        <v>-0.05599348457806053</v>
      </c>
      <c r="AK9" s="2068" t="n"/>
      <c r="AL9" s="2067" t="n">
        <v>1352828</v>
      </c>
      <c r="AM9" s="2067" t="n">
        <v>1457119.8</v>
      </c>
      <c r="AN9" s="2067" t="n">
        <v>1725741.287992812</v>
      </c>
      <c r="AO9" s="2061" t="n">
        <v>1419906.105482628</v>
      </c>
      <c r="AP9" s="3738" t="n">
        <v>0</v>
      </c>
      <c r="AQ9" s="3737" t="n">
        <v>-372913.2879928118</v>
      </c>
      <c r="AR9" s="2099" t="n">
        <v>-67078.1054826281</v>
      </c>
      <c r="AS9" s="2099" t="n">
        <v>-0.07157393647385757</v>
      </c>
      <c r="AT9" s="2068" t="n"/>
      <c r="AU9" s="2067" t="n"/>
      <c r="AV9" s="2067" t="n"/>
      <c r="AW9" s="2067" t="n"/>
      <c r="AX9" s="2061" t="n"/>
      <c r="AY9" s="3737" t="n"/>
      <c r="AZ9" s="3737" t="n"/>
      <c r="BA9" s="2099" t="n"/>
      <c r="BB9" s="2099" t="n"/>
      <c r="BC9" s="2067" t="n"/>
      <c r="BD9" s="2067" t="n"/>
      <c r="BE9" s="2067" t="n"/>
      <c r="BF9" s="2061" t="n"/>
      <c r="BG9" s="3737" t="n"/>
      <c r="BH9" s="3737" t="n"/>
      <c r="BI9" s="2099" t="n"/>
      <c r="BJ9" s="2068" t="n"/>
      <c r="BK9" s="2067" t="n"/>
      <c r="BL9" s="2067" t="n"/>
      <c r="BM9" s="2067" t="n"/>
      <c r="BN9" s="2061" t="n"/>
      <c r="BO9" s="2067" t="n"/>
      <c r="BP9" s="3737" t="n"/>
      <c r="BQ9" s="3737" t="n"/>
      <c r="BR9" s="2099" t="n"/>
      <c r="BS9" s="2068" t="n"/>
      <c r="BT9" s="2067" t="n"/>
      <c r="BU9" s="2067" t="n"/>
      <c r="BV9" s="2067" t="n"/>
      <c r="BW9" s="2067" t="n"/>
      <c r="BX9" s="3737" t="n"/>
      <c r="BY9" s="3737" t="n"/>
      <c r="BZ9" s="2099" t="n"/>
      <c r="CA9" s="2100" t="n"/>
      <c r="CB9" s="2067" t="n"/>
      <c r="CC9" s="2067" t="n"/>
      <c r="CD9" s="2067" t="n"/>
      <c r="CE9" s="2067" t="n"/>
      <c r="CF9" s="3737" t="n"/>
      <c r="CG9" s="3737" t="n"/>
      <c r="CH9" s="2099" t="n"/>
      <c r="CI9" s="2100" t="n"/>
      <c r="CJ9" s="2067" t="n"/>
      <c r="CK9" s="2067" t="n"/>
      <c r="CL9" s="2067" t="n"/>
      <c r="CM9" s="2067" t="n"/>
      <c r="CN9" s="3737" t="n"/>
      <c r="CO9" s="3737" t="n"/>
      <c r="CP9" s="2099" t="n"/>
      <c r="CQ9" s="2068" t="n"/>
      <c r="CR9" s="2101" t="n">
        <v>1352828</v>
      </c>
      <c r="CS9" s="2101" t="n">
        <v/>
      </c>
      <c r="CT9" s="2101" t="n">
        <v>1725741.287992812</v>
      </c>
      <c r="CU9" s="2101" t="n"/>
      <c r="CV9" s="2102" t="n">
        <v>-372913.2879928118</v>
      </c>
      <c r="CW9" s="2102" t="n"/>
      <c r="CX9" s="3739">
        <f>IFERROR(CR9/CS9-1,"-")</f>
        <v/>
      </c>
      <c r="CY9" s="406" t="n"/>
      <c r="CZ9" s="2101" t="n">
        <v>1982369.077660683</v>
      </c>
      <c r="DA9" s="3740" t="n">
        <v>1631054.420656646</v>
      </c>
      <c r="DB9" s="3740" t="n"/>
      <c r="DC9" s="2101" t="n"/>
      <c r="DD9" s="3741" t="n">
        <v>15937108.6</v>
      </c>
      <c r="DE9" s="2106">
        <f>CZ9/$DD9-1</f>
        <v/>
      </c>
      <c r="DF9" s="626">
        <f>DA9/$DD9-1</f>
        <v/>
      </c>
      <c r="DG9" s="626">
        <f>DB9/$DD9-1</f>
        <v/>
      </c>
      <c r="DH9" s="626">
        <f>DC9/$DD9-1</f>
        <v/>
      </c>
      <c r="DX9" s="2878">
        <f>(CS9-CZ9)*10^6</f>
        <v/>
      </c>
      <c r="DY9" s="2878">
        <f>(CT9-DC9)*10^6</f>
        <v/>
      </c>
      <c r="DZ9" s="2878">
        <f>(CW9-DD9)*10^6</f>
        <v/>
      </c>
    </row>
    <row customHeight="1" ht="16" r="10" s="3">
      <c r="A10" s="681" t="n"/>
      <c r="B10" s="498" t="n"/>
      <c r="C10" s="499" t="n"/>
      <c r="D10" s="1015" t="n"/>
      <c r="E10" s="1015" t="n"/>
      <c r="F10" s="1015" t="n"/>
      <c r="G10" s="501" t="n"/>
      <c r="H10" s="3742" t="n"/>
      <c r="I10" s="3742" t="n"/>
      <c r="J10" s="500" t="n"/>
      <c r="K10" s="500" t="n"/>
      <c r="L10" s="500" t="n"/>
      <c r="M10" s="3743" t="n"/>
      <c r="N10" s="869" t="n"/>
      <c r="O10" s="3742" t="n"/>
      <c r="P10" s="500" t="n"/>
      <c r="Q10" s="500" t="n"/>
      <c r="R10" s="500" t="n"/>
      <c r="S10" s="3743" t="n"/>
      <c r="T10" s="869" t="n"/>
      <c r="U10" s="3742" t="n"/>
      <c r="V10" s="1854" t="n"/>
      <c r="W10" s="500" t="n"/>
      <c r="X10" s="500" t="n"/>
      <c r="Y10" s="500" t="n"/>
      <c r="Z10" s="3744" t="n"/>
      <c r="AA10" s="3744" t="n"/>
      <c r="AB10" s="3742" t="n"/>
      <c r="AC10" s="3742" t="n"/>
      <c r="AD10" s="2107" t="n"/>
      <c r="AE10" s="2087" t="n"/>
      <c r="AF10" s="2087" t="n"/>
      <c r="AG10" s="2087" t="n"/>
      <c r="AH10" s="3745" t="n"/>
      <c r="AI10" s="3745" t="n"/>
      <c r="AJ10" s="3746" t="n"/>
      <c r="AK10" s="3747" t="n"/>
      <c r="AL10" s="2107" t="n"/>
      <c r="AM10" s="2087" t="n"/>
      <c r="AN10" s="2087" t="n"/>
      <c r="AO10" s="2087" t="n"/>
      <c r="AP10" s="3745" t="n"/>
      <c r="AQ10" s="3745" t="n"/>
      <c r="AR10" s="3746" t="n"/>
      <c r="AS10" s="3746" t="n"/>
      <c r="AT10" s="3747" t="n"/>
      <c r="AU10" s="2107" t="n"/>
      <c r="AV10" s="2087" t="n"/>
      <c r="AW10" s="2087" t="n"/>
      <c r="AX10" s="2087" t="n"/>
      <c r="AY10" s="3745" t="n"/>
      <c r="AZ10" s="3745" t="n"/>
      <c r="BA10" s="3746" t="n"/>
      <c r="BB10" s="3746" t="n"/>
      <c r="BC10" s="2107" t="n"/>
      <c r="BD10" s="2087" t="n"/>
      <c r="BE10" s="2087" t="n"/>
      <c r="BF10" s="2087" t="n"/>
      <c r="BG10" s="3745" t="n"/>
      <c r="BH10" s="3745" t="n"/>
      <c r="BI10" s="3746" t="n"/>
      <c r="BJ10" s="3747" t="n"/>
      <c r="BK10" s="2107" t="n"/>
      <c r="BL10" s="2087" t="n"/>
      <c r="BM10" s="2087" t="n"/>
      <c r="BN10" s="2087" t="n"/>
      <c r="BO10" s="2107" t="n"/>
      <c r="BP10" s="3745" t="n"/>
      <c r="BQ10" s="3745" t="n"/>
      <c r="BR10" s="3746" t="n"/>
      <c r="BS10" s="3747" t="n"/>
      <c r="BT10" s="2107" t="n"/>
      <c r="BU10" s="2087" t="n"/>
      <c r="BV10" s="2087" t="n"/>
      <c r="BW10" s="2107" t="n"/>
      <c r="BX10" s="3745" t="n"/>
      <c r="BY10" s="3745" t="n"/>
      <c r="BZ10" s="3746" t="n"/>
      <c r="CA10" s="3746" t="n"/>
      <c r="CB10" s="2107" t="n"/>
      <c r="CC10" s="2087" t="n"/>
      <c r="CD10" s="2087" t="n"/>
      <c r="CE10" s="2107" t="n"/>
      <c r="CF10" s="3745" t="n"/>
      <c r="CG10" s="3745" t="n"/>
      <c r="CH10" s="3746" t="n"/>
      <c r="CI10" s="3746" t="n"/>
      <c r="CJ10" s="2107" t="n"/>
      <c r="CK10" s="2087" t="n"/>
      <c r="CL10" s="2087" t="n"/>
      <c r="CM10" s="2107" t="n"/>
      <c r="CN10" s="3745" t="n"/>
      <c r="CO10" s="3745" t="n"/>
      <c r="CP10" s="3746" t="n"/>
      <c r="CQ10" s="2113" t="n"/>
      <c r="CR10" s="2087" t="n"/>
      <c r="CS10" s="2087" t="n"/>
      <c r="CT10" s="2087" t="n"/>
      <c r="CU10" s="2087" t="n"/>
      <c r="CV10" s="2112" t="n"/>
      <c r="CW10" s="2112" t="n"/>
      <c r="CX10" s="3746" t="n"/>
      <c r="CY10" s="406" t="n"/>
      <c r="CZ10" s="2114" t="n"/>
      <c r="DA10" s="3748" t="n"/>
      <c r="DB10" s="3748" t="n"/>
      <c r="DC10" s="2114" t="n"/>
      <c r="DD10" s="3748" t="n"/>
      <c r="DE10" s="2115" t="n"/>
      <c r="DF10" s="628" t="n"/>
      <c r="DG10" s="628" t="n"/>
      <c r="DH10" s="628" t="n"/>
      <c r="DX10" s="2878">
        <f>(CS10-CZ10)*10^6</f>
        <v/>
      </c>
      <c r="DY10" s="2878">
        <f>(CT10-DC10)*10^6</f>
        <v/>
      </c>
      <c r="DZ10" s="2878">
        <f>(CW10-DD10)*10^6</f>
        <v/>
      </c>
    </row>
    <row customHeight="1" ht="16" r="11" s="3" thickBot="1">
      <c r="A11" s="3614" t="inlineStr">
        <is>
          <t>Trafic data (en millions de Go)</t>
        </is>
      </c>
      <c r="B11" s="3615" t="n"/>
      <c r="C11" s="480" t="n"/>
      <c r="D11" s="3749" t="n">
        <v>10.8894091916411</v>
      </c>
      <c r="E11" s="3749" t="n">
        <v>8.998972485880062</v>
      </c>
      <c r="F11" s="3749" t="n">
        <v>10.5755438509241</v>
      </c>
      <c r="G11" s="766" t="n">
        <v>0.3138653407169993</v>
      </c>
      <c r="H11" s="3703" t="n">
        <v>0.2100725064697386</v>
      </c>
      <c r="I11" s="3703" t="n"/>
      <c r="J11" s="3750" t="n">
        <v>9.58188808320571</v>
      </c>
      <c r="K11" s="3750" t="n">
        <v>8.630031376896348</v>
      </c>
      <c r="L11" s="3750" t="n">
        <v>9.787605449469771</v>
      </c>
      <c r="M11" s="3751" t="n">
        <v>-0.2057173662640608</v>
      </c>
      <c r="N11" s="870" t="n">
        <v>0.1102958569603349</v>
      </c>
      <c r="O11" s="3752" t="n"/>
      <c r="P11" s="3750" t="n">
        <v>10.3304549244199</v>
      </c>
      <c r="Q11" s="3750" t="n">
        <v>9.687782620506672</v>
      </c>
      <c r="R11" s="3750" t="n">
        <v>11.1463658168219</v>
      </c>
      <c r="S11" s="3751" t="n">
        <v>-0.815910892402</v>
      </c>
      <c r="T11" s="870" t="n">
        <v>0.06633843151608776</v>
      </c>
      <c r="U11" s="3752" t="n"/>
      <c r="V11" s="3750" t="n">
        <v>10.3594748066968</v>
      </c>
      <c r="W11" s="3750" t="n">
        <v>9.363849223752858</v>
      </c>
      <c r="X11" s="3750" t="n">
        <v>11.115504459421</v>
      </c>
      <c r="Y11" s="3750" t="n">
        <v>10.4196309280644</v>
      </c>
      <c r="Z11" s="3753" t="n">
        <v>-0.7560296527241999</v>
      </c>
      <c r="AA11" s="3754" t="n">
        <v>-0.06015612136759962</v>
      </c>
      <c r="AB11" s="3755" t="n">
        <v>0.1063265286692554</v>
      </c>
      <c r="AC11" s="3752" t="n"/>
      <c r="AD11" s="3756" t="n">
        <v>10.3594748066968</v>
      </c>
      <c r="AE11" s="3756" t="n">
        <v>9.199982965900587</v>
      </c>
      <c r="AF11" s="3756" t="n">
        <v>12.0675568470171</v>
      </c>
      <c r="AG11" s="3756" t="n">
        <v>11.0118696043326</v>
      </c>
      <c r="AH11" s="3757" t="n">
        <v>-1.708082040320299</v>
      </c>
      <c r="AI11" s="3758" t="n">
        <v>-0.6523947976358002</v>
      </c>
      <c r="AJ11" s="3759" t="n">
        <v>0.1260319551779421</v>
      </c>
      <c r="AK11" s="3760" t="n"/>
      <c r="AL11" s="3756" t="n">
        <v>10.74610161192939</v>
      </c>
      <c r="AM11" s="3756" t="n">
        <v>8.970192060652989</v>
      </c>
      <c r="AN11" s="3756" t="n">
        <v>11.9471752078111</v>
      </c>
      <c r="AO11" s="3756" t="n">
        <v>10.92959264962382</v>
      </c>
      <c r="AP11" s="3757" t="n">
        <v>0</v>
      </c>
      <c r="AQ11" s="3758" t="n">
        <v>-1.201073595881716</v>
      </c>
      <c r="AR11" s="3759" t="n">
        <v>-0.1834910376944308</v>
      </c>
      <c r="AS11" s="3759" t="n">
        <v>0.1979789885510121</v>
      </c>
      <c r="AT11" s="3760" t="n"/>
      <c r="AU11" s="3756" t="n"/>
      <c r="AV11" s="3756" t="n"/>
      <c r="AW11" s="3756" t="n"/>
      <c r="AX11" s="3756" t="n"/>
      <c r="AY11" s="3757" t="n"/>
      <c r="AZ11" s="3758" t="n"/>
      <c r="BA11" s="3759" t="n"/>
      <c r="BB11" s="3759" t="n"/>
      <c r="BC11" s="3756" t="n"/>
      <c r="BD11" s="3756" t="n"/>
      <c r="BE11" s="3756" t="n"/>
      <c r="BF11" s="3756" t="n"/>
      <c r="BG11" s="3757" t="n"/>
      <c r="BH11" s="3758" t="n"/>
      <c r="BI11" s="3759" t="n"/>
      <c r="BJ11" s="3760" t="n"/>
      <c r="BK11" s="3756" t="n"/>
      <c r="BL11" s="3756" t="n"/>
      <c r="BM11" s="3756" t="n"/>
      <c r="BN11" s="3756" t="n"/>
      <c r="BO11" s="3756" t="n"/>
      <c r="BP11" s="3757" t="n"/>
      <c r="BQ11" s="3758" t="n"/>
      <c r="BR11" s="3759" t="n"/>
      <c r="BS11" s="3760" t="n"/>
      <c r="BT11" s="3756" t="n"/>
      <c r="BU11" s="3756" t="n"/>
      <c r="BV11" s="3756" t="n"/>
      <c r="BW11" s="3756" t="n"/>
      <c r="BX11" s="3757" t="n"/>
      <c r="BY11" s="3758" t="n"/>
      <c r="BZ11" s="3759" t="n"/>
      <c r="CA11" s="3761" t="n"/>
      <c r="CB11" s="3756" t="n"/>
      <c r="CC11" s="3756" t="n"/>
      <c r="CD11" s="3756" t="n"/>
      <c r="CE11" s="3756" t="n"/>
      <c r="CF11" s="3757" t="n"/>
      <c r="CG11" s="3758" t="n"/>
      <c r="CH11" s="3759" t="n"/>
      <c r="CI11" s="3761" t="n"/>
      <c r="CJ11" s="3756" t="n"/>
      <c r="CK11" s="3756" t="n"/>
      <c r="CL11" s="3756" t="n"/>
      <c r="CM11" s="3756" t="n"/>
      <c r="CN11" s="3757" t="n"/>
      <c r="CO11" s="3758" t="n"/>
      <c r="CP11" s="3759" t="n"/>
      <c r="CQ11" s="2123" t="n"/>
      <c r="CR11" s="2124" t="n">
        <v>51.52070181266031</v>
      </c>
      <c r="CS11" s="2124" t="n">
        <v>45.88061867293653</v>
      </c>
      <c r="CT11" s="2124" t="n">
        <v>54.69257642365388</v>
      </c>
      <c r="CU11" s="2124" t="n"/>
      <c r="CV11" s="2125" t="n">
        <v>-3.171874610993562</v>
      </c>
      <c r="CW11" s="2125" t="n"/>
      <c r="CX11" s="3713">
        <f>IFERROR(CR11/CS11-1,"-")</f>
        <v/>
      </c>
      <c r="CY11" s="406" t="n"/>
      <c r="CZ11" s="2126" t="n">
        <v>146.8155456835806</v>
      </c>
      <c r="DA11" s="3714" t="n">
        <v>13.33064454637534</v>
      </c>
      <c r="DB11" s="3714" t="n"/>
      <c r="DC11" s="3762" t="n"/>
      <c r="DD11" s="3715" t="n">
        <v>110.7079981432449</v>
      </c>
      <c r="DE11" s="2074">
        <f>CZ11/$DD11-1</f>
        <v/>
      </c>
      <c r="DF11" s="621">
        <f>DA11/$DD11-1</f>
        <v/>
      </c>
      <c r="DG11" s="621">
        <f>DB11/$DD11-1</f>
        <v/>
      </c>
      <c r="DH11" s="621">
        <f>DC11/$DD11-1</f>
        <v/>
      </c>
      <c r="DX11" s="2878">
        <f>(CS11-CZ11)*10^6</f>
        <v/>
      </c>
      <c r="DY11" s="2878">
        <f>(CT11-DC11)*10^6</f>
        <v/>
      </c>
      <c r="DZ11" s="2878">
        <f>(CW11-DD11)*10^6</f>
        <v/>
      </c>
    </row>
    <row customHeight="1" ht="15" r="12" s="3">
      <c r="A12" s="3716" t="inlineStr">
        <is>
          <t>2G</t>
        </is>
      </c>
      <c r="B12" s="3717" t="n"/>
      <c r="C12" s="480" t="n"/>
      <c r="D12" s="3763" t="n">
        <v>0.0116433111183189</v>
      </c>
      <c r="E12" s="3763" t="n">
        <v>0.02944524785279785</v>
      </c>
      <c r="F12" s="3763" t="n">
        <v>0.0172267013161346</v>
      </c>
      <c r="G12" s="3764" t="n">
        <v>-0.005583390197815702</v>
      </c>
      <c r="H12" s="3718" t="n">
        <v>-0.6045775815328189</v>
      </c>
      <c r="I12" s="3718" t="n"/>
      <c r="J12" s="3765" t="n">
        <v>0.0106150175879693</v>
      </c>
      <c r="K12" s="3765" t="n">
        <v>0.02904368381884522</v>
      </c>
      <c r="L12" s="3765" t="n">
        <v>0.0152578926123839</v>
      </c>
      <c r="M12" s="3719" t="n">
        <v>-0.004642875024414602</v>
      </c>
      <c r="N12" s="694" t="n">
        <v>-0.6345154542316818</v>
      </c>
      <c r="O12" s="711" t="n"/>
      <c r="P12" s="3765" t="n">
        <v>0.0121680945831389</v>
      </c>
      <c r="Q12" s="3765" t="n">
        <v>0.02717560149161857</v>
      </c>
      <c r="R12" s="3765" t="n">
        <v>0.0166320098421617</v>
      </c>
      <c r="S12" s="3719" t="n">
        <v>-0.0044639152590228</v>
      </c>
      <c r="T12" s="694" t="n">
        <v>-0.5522419407389474</v>
      </c>
      <c r="U12" s="711" t="n"/>
      <c r="V12" s="3765" t="n">
        <v>0.0175339538155185</v>
      </c>
      <c r="W12" s="3765" t="n">
        <v>0.02229583124030854</v>
      </c>
      <c r="X12" s="3765" t="n">
        <v>0.0158783631115212</v>
      </c>
      <c r="Y12" s="3766" t="n">
        <v>0.0110775074423312</v>
      </c>
      <c r="Z12" s="3767" t="n">
        <v>0.0016555907039973</v>
      </c>
      <c r="AA12" s="3767" t="n">
        <v>0.006456446373187302</v>
      </c>
      <c r="AB12" s="694" t="n">
        <v>-0.2135770303186121</v>
      </c>
      <c r="AC12" s="711" t="n"/>
      <c r="AD12" s="3768" t="n">
        <v>0.0166514120068707</v>
      </c>
      <c r="AE12" s="3768" t="n">
        <v>0.0217695574896103</v>
      </c>
      <c r="AF12" s="3768" t="n">
        <v>0.0165055513181778</v>
      </c>
      <c r="AG12" s="3769" t="n">
        <v>0.0114678824271003</v>
      </c>
      <c r="AH12" s="3770" t="n">
        <v>0.000145860688692899</v>
      </c>
      <c r="AI12" s="3770" t="n">
        <v>0.005183529579770399</v>
      </c>
      <c r="AJ12" s="2078" t="n">
        <v>-0.2351056279018201</v>
      </c>
      <c r="AK12" s="2079" t="n"/>
      <c r="AL12" s="3768" t="n">
        <v>0.01685979787357439</v>
      </c>
      <c r="AM12" s="3768" t="n">
        <v>0.01553603325907904</v>
      </c>
      <c r="AN12" s="3768" t="n">
        <v>0.01564863420449685</v>
      </c>
      <c r="AO12" s="3769" t="n">
        <v>0.01114913027049507</v>
      </c>
      <c r="AP12" s="3770" t="n">
        <v>0</v>
      </c>
      <c r="AQ12" s="3770" t="n">
        <v>0.001211163669077538</v>
      </c>
      <c r="AR12" s="2078" t="n">
        <v>0.005710667603079313</v>
      </c>
      <c r="AS12" s="2078" t="n">
        <v>0.08520608783595107</v>
      </c>
      <c r="AT12" s="2079" t="n"/>
      <c r="AU12" s="3768" t="n"/>
      <c r="AV12" s="3768" t="n"/>
      <c r="AW12" s="3768" t="n"/>
      <c r="AX12" s="3769" t="n"/>
      <c r="AY12" s="3770" t="n"/>
      <c r="AZ12" s="3770" t="n"/>
      <c r="BA12" s="2078" t="n"/>
      <c r="BB12" s="2078" t="n"/>
      <c r="BC12" s="3768" t="n"/>
      <c r="BD12" s="3768" t="n"/>
      <c r="BE12" s="3768" t="n"/>
      <c r="BF12" s="3769" t="n"/>
      <c r="BG12" s="3770" t="n"/>
      <c r="BH12" s="3770" t="n"/>
      <c r="BI12" s="2078" t="n"/>
      <c r="BJ12" s="2079" t="n"/>
      <c r="BK12" s="3768" t="n"/>
      <c r="BL12" s="3768" t="n"/>
      <c r="BM12" s="3768" t="n"/>
      <c r="BN12" s="3769" t="n"/>
      <c r="BO12" s="3768" t="n"/>
      <c r="BP12" s="3770" t="n"/>
      <c r="BQ12" s="3770" t="n"/>
      <c r="BR12" s="2078" t="n"/>
      <c r="BS12" s="2079" t="n"/>
      <c r="BT12" s="3768" t="n"/>
      <c r="BU12" s="3768" t="n"/>
      <c r="BV12" s="3768" t="n"/>
      <c r="BW12" s="3768" t="n"/>
      <c r="BX12" s="3770" t="n"/>
      <c r="BY12" s="3770" t="n"/>
      <c r="BZ12" s="2078" t="n"/>
      <c r="CA12" s="2080" t="n"/>
      <c r="CB12" s="3768" t="n"/>
      <c r="CC12" s="3768" t="n"/>
      <c r="CD12" s="3768" t="n"/>
      <c r="CE12" s="3768" t="n"/>
      <c r="CF12" s="3770" t="n"/>
      <c r="CG12" s="3770" t="n"/>
      <c r="CH12" s="2078" t="n"/>
      <c r="CI12" s="2080" t="n"/>
      <c r="CJ12" s="3768" t="n"/>
      <c r="CK12" s="3768" t="n"/>
      <c r="CL12" s="3768" t="n"/>
      <c r="CM12" s="3768" t="n"/>
      <c r="CN12" s="3770" t="n"/>
      <c r="CO12" s="3770" t="n"/>
      <c r="CP12" s="2078" t="n"/>
      <c r="CQ12" s="2079" t="n"/>
      <c r="CR12" s="2131" t="n">
        <v>0.0686117891118163</v>
      </c>
      <c r="CS12" s="2131" t="n">
        <v>0.1297299218931805</v>
      </c>
      <c r="CT12" s="2131" t="n">
        <v>0.08150051820037921</v>
      </c>
      <c r="CU12" s="2131" t="n"/>
      <c r="CV12" s="3771" t="n">
        <v>-0.01288872908856291</v>
      </c>
      <c r="CW12" s="3771" t="n"/>
      <c r="CX12" s="3722">
        <f>IFERROR(CR12/CS12-1,"-")</f>
        <v/>
      </c>
      <c r="CY12" s="406" t="n"/>
      <c r="CZ12" s="2133" t="n">
        <v>0.1875042986353293</v>
      </c>
      <c r="DA12" s="3723" t="n">
        <v>0.01200156597326545</v>
      </c>
      <c r="DB12" s="3723" t="n"/>
      <c r="DC12" s="3772" t="n"/>
      <c r="DD12" s="3724" t="n">
        <v>0.2224924515147426</v>
      </c>
      <c r="DE12" s="2086">
        <f>CZ12/$DD12-1</f>
        <v/>
      </c>
      <c r="DF12" s="623">
        <f>DA12/$DD12-1</f>
        <v/>
      </c>
      <c r="DG12" s="623">
        <f>DB12/$DD12-1</f>
        <v/>
      </c>
      <c r="DH12" s="623">
        <f>DC12/$DD12-1</f>
        <v/>
      </c>
      <c r="DX12" s="2878">
        <f>(CS12-CZ12)*10^6</f>
        <v/>
      </c>
      <c r="DY12" s="2878">
        <f>(CT12-DC12)*10^6</f>
        <v/>
      </c>
      <c r="DZ12" s="2878">
        <f>(CW12-DD12)*10^6</f>
        <v/>
      </c>
    </row>
    <row customHeight="1" ht="15" r="13" s="3">
      <c r="A13" s="680" t="inlineStr">
        <is>
          <t>3G</t>
        </is>
      </c>
      <c r="B13" s="651" t="n"/>
      <c r="C13" s="480" t="n"/>
      <c r="D13" s="3773" t="n">
        <v>0.758795691547405</v>
      </c>
      <c r="E13" s="3773" t="n">
        <v>1.06103589142315</v>
      </c>
      <c r="F13" s="3773" t="n">
        <v>0.782529145434098</v>
      </c>
      <c r="G13" s="3774" t="n">
        <v>-0.02373345388669301</v>
      </c>
      <c r="H13" s="3725" t="n">
        <v>-0.2848538888447543</v>
      </c>
      <c r="I13" s="3725" t="n"/>
      <c r="J13" s="3775" t="n">
        <v>0.589591874312466</v>
      </c>
      <c r="K13" s="3775" t="n">
        <v>0.9824320939447132</v>
      </c>
      <c r="L13" s="3775" t="n">
        <v>0.700474764184332</v>
      </c>
      <c r="M13" s="3726" t="n">
        <v>-0.110882889871866</v>
      </c>
      <c r="N13" s="695" t="n">
        <v>-0.3998650105727862</v>
      </c>
      <c r="O13" s="712" t="n"/>
      <c r="P13" s="3775" t="n">
        <v>0.577528211223947</v>
      </c>
      <c r="Q13" s="3775" t="n">
        <v>1.051262578995519</v>
      </c>
      <c r="R13" s="3775" t="n">
        <v>0.771688831345536</v>
      </c>
      <c r="S13" s="3726" t="n">
        <v>-0.194160620121589</v>
      </c>
      <c r="T13" s="695" t="n">
        <v>-0.4506337210482894</v>
      </c>
      <c r="U13" s="712" t="n"/>
      <c r="V13" s="3775" t="n">
        <v>0.519558012248286</v>
      </c>
      <c r="W13" s="3775" t="n">
        <v>0.9863383771377303</v>
      </c>
      <c r="X13" s="3775" t="n">
        <v>0.7445652315481051</v>
      </c>
      <c r="Y13" s="3776" t="n">
        <v>0.605422430770153</v>
      </c>
      <c r="Z13" s="3777" t="n">
        <v>-0.225007219299819</v>
      </c>
      <c r="AA13" s="3777" t="n">
        <v>-0.08586441852186699</v>
      </c>
      <c r="AB13" s="695" t="n">
        <v>-0.4732456687369309</v>
      </c>
      <c r="AC13" s="712" t="n"/>
      <c r="AD13" s="3778" t="n">
        <v>0.47291272404939</v>
      </c>
      <c r="AE13" s="3778" t="n">
        <v>0.92051372116046</v>
      </c>
      <c r="AF13" s="3778" t="n">
        <v>0.7822158287075009</v>
      </c>
      <c r="AG13" s="3779" t="n">
        <v>0.62171669759707</v>
      </c>
      <c r="AH13" s="3780" t="n">
        <v>-0.3093031046581109</v>
      </c>
      <c r="AI13" s="3780" t="n">
        <v>-0.14880397354768</v>
      </c>
      <c r="AJ13" s="2089" t="n">
        <v>-0.4862513038336841</v>
      </c>
      <c r="AK13" s="2113" t="n"/>
      <c r="AL13" s="3778" t="n">
        <v>0.4616666683220387</v>
      </c>
      <c r="AM13" s="3778" t="n">
        <v>0.8632575471749342</v>
      </c>
      <c r="AN13" s="3778" t="n">
        <v>0.7495015670883463</v>
      </c>
      <c r="AO13" s="3779" t="n">
        <v>0.5995744702977384</v>
      </c>
      <c r="AP13" s="3780" t="n">
        <v>0</v>
      </c>
      <c r="AQ13" s="3780" t="n">
        <v>-0.2878348987663075</v>
      </c>
      <c r="AR13" s="2089" t="n">
        <v>-0.1379078019756996</v>
      </c>
      <c r="AS13" s="2089" t="n">
        <v>-0.465204017233475</v>
      </c>
      <c r="AT13" s="2113" t="n"/>
      <c r="AU13" s="3778" t="n"/>
      <c r="AV13" s="3778" t="n"/>
      <c r="AW13" s="3778" t="n"/>
      <c r="AX13" s="3779" t="n"/>
      <c r="AY13" s="3780" t="n"/>
      <c r="AZ13" s="3780" t="n"/>
      <c r="BA13" s="2089" t="n"/>
      <c r="BB13" s="2089" t="n"/>
      <c r="BC13" s="3778" t="n"/>
      <c r="BD13" s="3778" t="n"/>
      <c r="BE13" s="3778" t="n"/>
      <c r="BF13" s="3779" t="n"/>
      <c r="BG13" s="3780" t="n"/>
      <c r="BH13" s="3780" t="n"/>
      <c r="BI13" s="2089" t="n"/>
      <c r="BJ13" s="2113" t="n"/>
      <c r="BK13" s="3778" t="n"/>
      <c r="BL13" s="3778" t="n"/>
      <c r="BM13" s="3778" t="n"/>
      <c r="BN13" s="3779" t="n"/>
      <c r="BO13" s="3778" t="n"/>
      <c r="BP13" s="3780" t="n"/>
      <c r="BQ13" s="3780" t="n"/>
      <c r="BR13" s="2089" t="n"/>
      <c r="BS13" s="2113" t="n"/>
      <c r="BT13" s="3778" t="n"/>
      <c r="BU13" s="3778" t="n"/>
      <c r="BV13" s="3778" t="n"/>
      <c r="BW13" s="3778" t="n"/>
      <c r="BX13" s="3780" t="n"/>
      <c r="BY13" s="3780" t="n"/>
      <c r="BZ13" s="2089" t="n"/>
      <c r="CA13" s="2091" t="n"/>
      <c r="CB13" s="3778" t="n"/>
      <c r="CC13" s="3778" t="n"/>
      <c r="CD13" s="3778" t="n"/>
      <c r="CE13" s="3778" t="n"/>
      <c r="CF13" s="3780" t="n"/>
      <c r="CG13" s="3780" t="n"/>
      <c r="CH13" s="2089" t="n"/>
      <c r="CI13" s="2091" t="n"/>
      <c r="CJ13" s="3778" t="n"/>
      <c r="CK13" s="3778" t="n"/>
      <c r="CL13" s="3778" t="n"/>
      <c r="CM13" s="3778" t="n"/>
      <c r="CN13" s="3780" t="n"/>
      <c r="CO13" s="3780" t="n"/>
      <c r="CP13" s="2089" t="n"/>
      <c r="CQ13" s="2113" t="n"/>
      <c r="CR13" s="2131" t="n">
        <v>2.918386513381494</v>
      </c>
      <c r="CS13" s="2131" t="n">
        <v>5.001582662661572</v>
      </c>
      <c r="CT13" s="2131" t="n">
        <v>3.781473801219572</v>
      </c>
      <c r="CU13" s="2131" t="n"/>
      <c r="CV13" s="3781" t="n">
        <v>-0.863087287838078</v>
      </c>
      <c r="CW13" s="3781" t="n"/>
      <c r="CX13" s="3729">
        <f>IFERROR(CR13/CS13-1,"-")</f>
        <v/>
      </c>
      <c r="CY13" s="406" t="n"/>
      <c r="CZ13" s="2133" t="n">
        <v>9.019966370081537</v>
      </c>
      <c r="DA13" s="3730" t="n">
        <v>0.6148895551360082</v>
      </c>
      <c r="DB13" s="3730" t="n"/>
      <c r="DC13" s="3782" t="n"/>
      <c r="DD13" s="3731" t="n">
        <v>10.25413961674285</v>
      </c>
      <c r="DE13" s="2097">
        <f>CZ13/$DD13-1</f>
        <v/>
      </c>
      <c r="DF13" s="653">
        <f>DA13/$DD13-1</f>
        <v/>
      </c>
      <c r="DG13" s="653">
        <f>DB13/$DD13-1</f>
        <v/>
      </c>
      <c r="DH13" s="653">
        <f>DC13/$DD13-1</f>
        <v/>
      </c>
      <c r="DX13" s="2878">
        <f>(CS13-CZ13)*10^6</f>
        <v/>
      </c>
      <c r="DY13" s="2878">
        <f>(CT13-DC13)*10^6</f>
        <v/>
      </c>
      <c r="DZ13" s="2878">
        <f>(CW13-DD13)*10^6</f>
        <v/>
      </c>
    </row>
    <row customHeight="1" ht="15" r="14" s="3">
      <c r="A14" s="3732" t="inlineStr">
        <is>
          <t>4G</t>
        </is>
      </c>
      <c r="B14" s="3733" t="n"/>
      <c r="C14" s="480" t="n"/>
      <c r="D14" s="3783" t="n">
        <v>10.1189701889753</v>
      </c>
      <c r="E14" s="3783" t="n">
        <v>7.908491346604115</v>
      </c>
      <c r="F14" s="3783" t="n">
        <v>9.77578800417389</v>
      </c>
      <c r="G14" s="3784" t="n">
        <v>0.3431821848014103</v>
      </c>
      <c r="H14" s="3734" t="n">
        <v>0.2795070191636941</v>
      </c>
      <c r="I14" s="3734" t="n"/>
      <c r="J14" s="3785" t="n">
        <v>8.98168119130527</v>
      </c>
      <c r="K14" s="3785" t="n">
        <v>7.61855559913279</v>
      </c>
      <c r="L14" s="3785" t="n">
        <v>9.07187279267305</v>
      </c>
      <c r="M14" s="3735" t="n">
        <v>-0.09019160136777948</v>
      </c>
      <c r="N14" s="697" t="n">
        <v>0.178921788314788</v>
      </c>
      <c r="O14" s="713" t="n"/>
      <c r="P14" s="3785" t="n">
        <v>9.74075861861286</v>
      </c>
      <c r="Q14" s="3785" t="n">
        <v>8.609344440019534</v>
      </c>
      <c r="R14" s="3785" t="n">
        <v>10.3580449756343</v>
      </c>
      <c r="S14" s="3735" t="n">
        <v>-0.61728635702144</v>
      </c>
      <c r="T14" s="697" t="n">
        <v>0.1314169953909707</v>
      </c>
      <c r="U14" s="713" t="n"/>
      <c r="V14" s="3785" t="n">
        <v>9.82238284063304</v>
      </c>
      <c r="W14" s="3785" t="n">
        <v>8.355215015374819</v>
      </c>
      <c r="X14" s="3785" t="n">
        <v>10.3550608647614</v>
      </c>
      <c r="Y14" s="3786" t="n">
        <v>9.80313098985194</v>
      </c>
      <c r="Z14" s="3787" t="n">
        <v>-0.5326780241283604</v>
      </c>
      <c r="AA14" s="3787" t="n">
        <v>0.01925185078109948</v>
      </c>
      <c r="AB14" s="697" t="n">
        <v>0.1755990507196306</v>
      </c>
      <c r="AC14" s="713" t="n"/>
      <c r="AD14" s="3788" t="n">
        <v>9.86991067064058</v>
      </c>
      <c r="AE14" s="3788" t="n">
        <v>8.257699687250515</v>
      </c>
      <c r="AF14" s="3788" t="n">
        <v>11.2688354669914</v>
      </c>
      <c r="AG14" s="3789" t="n">
        <v>10.3786850243085</v>
      </c>
      <c r="AH14" s="3738" t="n">
        <v>-1.398924796350819</v>
      </c>
      <c r="AI14" s="3738" t="n">
        <v>-0.5087743536679188</v>
      </c>
      <c r="AJ14" s="2099" t="n">
        <v>0.1952372990603231</v>
      </c>
      <c r="AK14" s="2068" t="n"/>
      <c r="AL14" s="3788" t="n">
        <v>10.26757514573378</v>
      </c>
      <c r="AM14" s="3788" t="n">
        <v>8.091398480218977</v>
      </c>
      <c r="AN14" s="3788" t="n">
        <v>11.18202500651826</v>
      </c>
      <c r="AO14" s="3789" t="n">
        <v>10.31886904905559</v>
      </c>
      <c r="AP14" s="3738" t="n">
        <v>0</v>
      </c>
      <c r="AQ14" s="3738" t="n">
        <v>-0.9144498607844849</v>
      </c>
      <c r="AR14" s="2099" t="n">
        <v>-0.05129390332180961</v>
      </c>
      <c r="AS14" s="2099" t="n">
        <v>0.2689493875298432</v>
      </c>
      <c r="AT14" s="2068" t="n"/>
      <c r="AU14" s="3788" t="n"/>
      <c r="AV14" s="3788" t="n"/>
      <c r="AW14" s="3788" t="n"/>
      <c r="AX14" s="3789" t="n"/>
      <c r="AY14" s="3738" t="n"/>
      <c r="AZ14" s="3738" t="n"/>
      <c r="BA14" s="2099" t="n"/>
      <c r="BB14" s="2099" t="n"/>
      <c r="BC14" s="3788" t="n"/>
      <c r="BD14" s="3788" t="n"/>
      <c r="BE14" s="3788" t="n"/>
      <c r="BF14" s="3789" t="n"/>
      <c r="BG14" s="3738" t="n"/>
      <c r="BH14" s="3738" t="n"/>
      <c r="BI14" s="2099" t="n"/>
      <c r="BJ14" s="2068" t="n"/>
      <c r="BK14" s="3788" t="n"/>
      <c r="BL14" s="3788" t="n"/>
      <c r="BM14" s="3788" t="n"/>
      <c r="BN14" s="3789" t="n"/>
      <c r="BO14" s="3788" t="n"/>
      <c r="BP14" s="3738" t="n"/>
      <c r="BQ14" s="3738" t="n"/>
      <c r="BR14" s="2099" t="n"/>
      <c r="BS14" s="2068" t="n"/>
      <c r="BT14" s="3788" t="n"/>
      <c r="BU14" s="3788" t="n"/>
      <c r="BV14" s="3788" t="n"/>
      <c r="BW14" s="3788" t="n"/>
      <c r="BX14" s="3738" t="n"/>
      <c r="BY14" s="3738" t="n"/>
      <c r="BZ14" s="2099" t="n"/>
      <c r="CA14" s="2100" t="n"/>
      <c r="CB14" s="3788" t="n"/>
      <c r="CC14" s="3788" t="n"/>
      <c r="CD14" s="3788" t="n"/>
      <c r="CE14" s="3788" t="n"/>
      <c r="CF14" s="3738" t="n"/>
      <c r="CG14" s="3738" t="n"/>
      <c r="CH14" s="2099" t="n"/>
      <c r="CI14" s="2100" t="n"/>
      <c r="CJ14" s="3788" t="n"/>
      <c r="CK14" s="3788" t="n"/>
      <c r="CL14" s="3788" t="n"/>
      <c r="CM14" s="3788" t="n"/>
      <c r="CN14" s="3738" t="n"/>
      <c r="CO14" s="3738" t="n"/>
      <c r="CP14" s="2099" t="n"/>
      <c r="CQ14" s="2068" t="n"/>
      <c r="CR14" s="2143" t="n">
        <v>48.53370351016705</v>
      </c>
      <c r="CS14" s="2143" t="n">
        <v>40.74930608838177</v>
      </c>
      <c r="CT14" s="2143" t="n">
        <v>50.82960210423403</v>
      </c>
      <c r="CU14" s="2143" t="n"/>
      <c r="CV14" s="3790" t="n">
        <v>-2.295898594066983</v>
      </c>
      <c r="CW14" s="3790" t="n"/>
      <c r="CX14" s="3739">
        <f>IFERROR(CR14/CS14-1,"-")</f>
        <v/>
      </c>
      <c r="CY14" s="406" t="n"/>
      <c r="CZ14" s="3791" t="n">
        <v>137.6080750148638</v>
      </c>
      <c r="DA14" s="3740" t="n">
        <v>12.70375342526607</v>
      </c>
      <c r="DB14" s="3740" t="n"/>
      <c r="DC14" s="3792" t="n"/>
      <c r="DD14" s="3741" t="n">
        <v>100.2313660749873</v>
      </c>
      <c r="DE14" s="2106">
        <f>CZ14/$DD14-1</f>
        <v/>
      </c>
      <c r="DF14" s="626">
        <f>DA14/$DD14-1</f>
        <v/>
      </c>
      <c r="DG14" s="626">
        <f>DB14/$DD14-1</f>
        <v/>
      </c>
      <c r="DH14" s="626">
        <f>DC14/$DD14-1</f>
        <v/>
      </c>
      <c r="DX14" s="2878">
        <f>(CS14-CZ14)*10^6</f>
        <v/>
      </c>
      <c r="DY14" s="2878">
        <f>(CT14-DC14)*10^6</f>
        <v/>
      </c>
      <c r="DZ14" s="2878">
        <f>(CW14-DD14)*10^6</f>
        <v/>
      </c>
    </row>
    <row customHeight="1" ht="15" r="15" s="3" thickBot="1">
      <c r="D15" s="3793" t="n"/>
      <c r="E15" s="3794" t="n"/>
      <c r="F15" s="3794" t="n"/>
      <c r="J15" s="3793" t="n"/>
      <c r="K15" s="3793" t="n"/>
      <c r="L15" s="3793" t="n"/>
      <c r="M15" s="3374" t="n"/>
      <c r="N15" s="3795" t="n"/>
      <c r="O15" s="3796" t="n"/>
      <c r="P15" s="3793" t="n"/>
      <c r="Q15" s="3793" t="n"/>
      <c r="R15" s="2949" t="n"/>
      <c r="S15" s="3374" t="n"/>
      <c r="T15" s="3795" t="n"/>
      <c r="U15" s="3796" t="n"/>
      <c r="V15" s="735" t="n"/>
      <c r="W15" s="2949" t="n"/>
      <c r="Z15" s="2981" t="n"/>
      <c r="AA15" s="2949" t="n"/>
      <c r="AB15" s="3653" t="n"/>
      <c r="AC15" s="3796" t="n"/>
      <c r="AD15" s="2147" t="n"/>
      <c r="AE15" s="3175" t="n"/>
      <c r="AF15" s="2147" t="n"/>
      <c r="AG15" s="406" t="n"/>
      <c r="AH15" s="3042" t="n"/>
      <c r="AI15" s="3175" t="n"/>
      <c r="AJ15" s="3797" t="n"/>
      <c r="AK15" s="3798" t="n"/>
      <c r="AL15" s="2147" t="n"/>
      <c r="AM15" s="3175" t="n"/>
      <c r="AN15" s="2147" t="n"/>
      <c r="AO15" s="3054" t="n"/>
      <c r="AP15" s="3042" t="n"/>
      <c r="AQ15" s="3175" t="n"/>
      <c r="AR15" s="3797" t="n"/>
      <c r="AS15" s="3797" t="n"/>
      <c r="AT15" s="3798" t="n"/>
      <c r="AU15" s="2147" t="n"/>
      <c r="AV15" s="3175" t="n"/>
      <c r="AW15" s="2147" t="n"/>
      <c r="AX15" s="3054" t="n"/>
      <c r="AY15" s="3042" t="n"/>
      <c r="AZ15" s="3175" t="n"/>
      <c r="BA15" s="3797" t="n"/>
      <c r="BB15" s="3797" t="n"/>
      <c r="BC15" s="2147" t="n"/>
      <c r="BD15" s="3175" t="n"/>
      <c r="BE15" s="2147" t="n"/>
      <c r="BF15" s="3054" t="n"/>
      <c r="BG15" s="3042" t="n"/>
      <c r="BH15" s="3175" t="n"/>
      <c r="BI15" s="3797" t="n"/>
      <c r="BJ15" s="3797" t="n"/>
      <c r="BK15" s="2147" t="n"/>
      <c r="BL15" s="3175" t="n"/>
      <c r="BM15" s="2147" t="n"/>
      <c r="BN15" s="3054" t="n"/>
      <c r="BO15" s="2147" t="n"/>
      <c r="BP15" s="3042" t="n"/>
      <c r="BQ15" s="3175" t="n"/>
      <c r="BR15" s="3797" t="n"/>
      <c r="BS15" s="3797" t="n"/>
      <c r="BT15" s="2147" t="n"/>
      <c r="BU15" s="3175" t="n"/>
      <c r="BV15" s="2147" t="n"/>
      <c r="BW15" s="2147" t="n"/>
      <c r="BX15" s="3042" t="n"/>
      <c r="BY15" s="3175" t="n"/>
      <c r="BZ15" s="3797" t="n"/>
      <c r="CA15" s="3797" t="n"/>
      <c r="CB15" s="2147" t="n"/>
      <c r="CC15" s="2147" t="n"/>
      <c r="CD15" s="2147" t="n"/>
      <c r="CE15" s="2147" t="n"/>
      <c r="CF15" s="3042" t="n"/>
      <c r="CG15" s="3175" t="n"/>
      <c r="CH15" s="3797" t="n"/>
      <c r="CI15" s="3797" t="n"/>
      <c r="CJ15" s="2147" t="n"/>
      <c r="CK15" s="2147" t="n"/>
      <c r="CL15" s="2147" t="n"/>
      <c r="CM15" s="2147" t="n"/>
      <c r="CN15" s="3042" t="n"/>
      <c r="CO15" s="3175" t="n"/>
      <c r="CP15" s="3797" t="n"/>
      <c r="CQ15" s="1249" t="n"/>
      <c r="CR15" s="3799" t="n"/>
      <c r="CS15" s="3799" t="n"/>
      <c r="CT15" s="3799" t="n"/>
      <c r="CU15" s="3800" t="n"/>
      <c r="CV15" s="406" t="n"/>
      <c r="CW15" s="3801" t="n"/>
      <c r="CX15" s="3797" t="n"/>
      <c r="CY15" s="406" t="n"/>
      <c r="CZ15" s="3802" t="n"/>
      <c r="DA15" s="3803" t="n"/>
      <c r="DB15" s="3803" t="n"/>
      <c r="DC15" s="406" t="n"/>
      <c r="DD15" s="3804" t="n"/>
      <c r="DE15" s="2155" t="n"/>
      <c r="DX15" s="2878">
        <f>(CS15-CZ15)*10^6</f>
        <v/>
      </c>
      <c r="DY15" s="2878">
        <f>(CT15-DC15)*10^6</f>
        <v/>
      </c>
      <c r="DZ15" s="2878">
        <f>(CW15-DD15)*10^6</f>
        <v/>
      </c>
    </row>
    <row customHeight="1" ht="15" r="16" s="3">
      <c r="A16" s="3614" t="inlineStr">
        <is>
          <t>Chiffre d'affaires</t>
        </is>
      </c>
      <c r="B16" s="3615" t="n"/>
      <c r="C16" s="480" t="n"/>
      <c r="D16" s="1526" t="n">
        <v>3531539953</v>
      </c>
      <c r="E16" s="1526" t="n">
        <v>4041892728</v>
      </c>
      <c r="F16" s="1526" t="n">
        <v>4112971609.30901</v>
      </c>
      <c r="G16" s="766" t="n">
        <v>-581431656.30901</v>
      </c>
      <c r="H16" s="3703" t="n">
        <v>-0.1262657891597563</v>
      </c>
      <c r="I16" s="3703" t="n"/>
      <c r="J16" s="516" t="n">
        <v>3280484311</v>
      </c>
      <c r="K16" s="516" t="n">
        <v>3779427133</v>
      </c>
      <c r="L16" s="516" t="n">
        <v>3750923502.90239</v>
      </c>
      <c r="M16" s="3751" t="n">
        <v>-470439191.90239</v>
      </c>
      <c r="N16" s="870" t="n">
        <v>-0.1320154627783374</v>
      </c>
      <c r="O16" s="3805" t="n"/>
      <c r="P16" s="516" t="n">
        <v>3544349124</v>
      </c>
      <c r="Q16" s="516" t="n">
        <v>4179089676</v>
      </c>
      <c r="R16" s="516" t="n">
        <v>4209964675.80027</v>
      </c>
      <c r="S16" s="3751" t="n">
        <v>-665615551.8002701</v>
      </c>
      <c r="T16" s="870" t="n">
        <v>-0.1518848843194816</v>
      </c>
      <c r="U16" s="3805" t="n"/>
      <c r="V16" s="516" t="n">
        <v>3447294712</v>
      </c>
      <c r="W16" s="3806" t="n">
        <v>4092636089</v>
      </c>
      <c r="X16" s="516" t="n">
        <v>4138371868.05174</v>
      </c>
      <c r="Y16" s="516" t="n">
        <v>3472130893.06577</v>
      </c>
      <c r="Z16" s="3617" t="n">
        <v>-691077156.0517402</v>
      </c>
      <c r="AA16" s="3807" t="n">
        <v>-24836181.06577015</v>
      </c>
      <c r="AB16" s="3755" t="n">
        <v>-0.1576835474657809</v>
      </c>
      <c r="AC16" s="3805" t="n"/>
      <c r="AD16" s="2075" t="n">
        <v>3449279242</v>
      </c>
      <c r="AE16" s="3808" t="n">
        <v>4012448691</v>
      </c>
      <c r="AF16" s="2075" t="n">
        <v>4429389628.02024</v>
      </c>
      <c r="AG16" s="2075" t="n">
        <v>3619975789.19005</v>
      </c>
      <c r="AH16" s="3809" t="n">
        <v>-980110386.0202398</v>
      </c>
      <c r="AI16" s="3810" t="n">
        <v>-170696547.1900501</v>
      </c>
      <c r="AJ16" s="3759" t="n">
        <v>-0.1403555515272258</v>
      </c>
      <c r="AK16" s="3811" t="n"/>
      <c r="AL16" s="2075" t="n">
        <v>3280915740</v>
      </c>
      <c r="AM16" s="2075" t="n">
        <v>3717817305</v>
      </c>
      <c r="AN16" s="2075" t="n">
        <v>4323946912.722104</v>
      </c>
      <c r="AO16" s="3808" t="n">
        <v>3544310977.589421</v>
      </c>
      <c r="AP16" s="3809" t="n">
        <v>0</v>
      </c>
      <c r="AQ16" s="3810" t="n">
        <v>-1043031172.722104</v>
      </c>
      <c r="AR16" s="3759" t="n">
        <v>-263395237.5894208</v>
      </c>
      <c r="AS16" s="3759" t="n">
        <v>-0.1175156090678317</v>
      </c>
      <c r="AT16" s="3811" t="n"/>
      <c r="AU16" s="2075" t="n"/>
      <c r="AV16" s="2075" t="n"/>
      <c r="AW16" s="2075" t="n"/>
      <c r="AX16" s="3808" t="n"/>
      <c r="AY16" s="3809" t="n"/>
      <c r="AZ16" s="3810" t="n"/>
      <c r="BA16" s="3759" t="n"/>
      <c r="BB16" s="3759" t="n"/>
      <c r="BC16" s="2075" t="n"/>
      <c r="BD16" s="2075" t="n"/>
      <c r="BE16" s="2075" t="n"/>
      <c r="BF16" s="3808" t="n"/>
      <c r="BG16" s="3809" t="n"/>
      <c r="BH16" s="3810" t="n"/>
      <c r="BI16" s="3759" t="n"/>
      <c r="BJ16" s="3811" t="n"/>
      <c r="BK16" s="2075" t="n"/>
      <c r="BL16" s="2075" t="n"/>
      <c r="BM16" s="2075" t="n"/>
      <c r="BN16" s="2075" t="n"/>
      <c r="BO16" s="2075" t="n"/>
      <c r="BP16" s="3809" t="n"/>
      <c r="BQ16" s="3810" t="n"/>
      <c r="BR16" s="3759" t="n"/>
      <c r="BS16" s="3811" t="n"/>
      <c r="BT16" s="2075" t="n"/>
      <c r="BU16" s="2075" t="n"/>
      <c r="BV16" s="2075" t="n"/>
      <c r="BW16" s="2075" t="n"/>
      <c r="BX16" s="3809" t="n"/>
      <c r="BY16" s="3810" t="n"/>
      <c r="BZ16" s="3759" t="n"/>
      <c r="CA16" s="3812" t="n"/>
      <c r="CB16" s="2075" t="n"/>
      <c r="CC16" s="2075" t="n"/>
      <c r="CD16" s="2075" t="n"/>
      <c r="CE16" s="2075" t="n"/>
      <c r="CF16" s="3809" t="n"/>
      <c r="CG16" s="3810" t="n"/>
      <c r="CH16" s="3759" t="n"/>
      <c r="CI16" s="3812" t="n"/>
      <c r="CJ16" s="2075" t="n"/>
      <c r="CK16" s="2075" t="n"/>
      <c r="CL16" s="2075" t="n"/>
      <c r="CM16" s="2075" t="n"/>
      <c r="CN16" s="3809" t="n"/>
      <c r="CO16" s="3810" t="n"/>
      <c r="CP16" s="3759" t="n"/>
      <c r="CQ16" s="2079" t="n"/>
      <c r="CR16" s="3714" t="n">
        <v>17252947342</v>
      </c>
      <c r="CS16" s="3714" t="n">
        <v>20105494317</v>
      </c>
      <c r="CT16" s="3714" t="n">
        <v>20641621284.08365</v>
      </c>
      <c r="CU16" s="3714" t="n"/>
      <c r="CV16" s="2125" t="n">
        <v>-3388673942.083649</v>
      </c>
      <c r="CW16" s="3813" t="n"/>
      <c r="CX16" s="3713">
        <f>IFERROR(CR16/CS16-1,"-")</f>
        <v/>
      </c>
      <c r="CY16" s="406" t="n"/>
      <c r="CZ16" s="2069" t="n">
        <v>52607641532.98949</v>
      </c>
      <c r="DA16" s="3714" t="n">
        <v>3980513682.594264</v>
      </c>
      <c r="DB16" s="3714" t="n"/>
      <c r="DC16" s="2069" t="n"/>
      <c r="DD16" s="3714" t="n">
        <v>45725211696</v>
      </c>
      <c r="DE16" s="2074">
        <f>CZ16/$DD16-1</f>
        <v/>
      </c>
      <c r="DF16" s="621">
        <f>DA16/$DD16-1</f>
        <v/>
      </c>
      <c r="DG16" s="621">
        <f>DB16/$DD16-1</f>
        <v/>
      </c>
      <c r="DH16" s="621">
        <f>DC16/$DD16-1</f>
        <v/>
      </c>
      <c r="DI16" s="3209" t="n"/>
      <c r="DX16" s="2878">
        <f>(CS16-CZ16)*10^6</f>
        <v/>
      </c>
      <c r="DY16" s="2878">
        <f>(CT16-DC16)*10^6</f>
        <v/>
      </c>
      <c r="DZ16" s="2878">
        <f>(CW16-DD16)*10^6</f>
        <v/>
      </c>
    </row>
    <row customHeight="1" ht="15" r="17" s="3">
      <c r="A17" s="3716" t="inlineStr">
        <is>
          <t>2G</t>
        </is>
      </c>
      <c r="B17" s="3717" t="n"/>
      <c r="C17" s="480" t="n"/>
      <c r="D17" s="1526" t="n">
        <v>57129479.5242151</v>
      </c>
      <c r="E17" s="1526" t="n">
        <v>449067282.5925952</v>
      </c>
      <c r="F17" s="1526" t="n">
        <v>69481238.3301288</v>
      </c>
      <c r="G17" s="3814" t="n">
        <v>-12351758.8059137</v>
      </c>
      <c r="H17" s="3718" t="n">
        <v>-0.8727819154528691</v>
      </c>
      <c r="I17" s="3718" t="n"/>
      <c r="J17" s="516" t="n">
        <v>52384719.6928185</v>
      </c>
      <c r="K17" s="516" t="n">
        <v>85176765.26893307</v>
      </c>
      <c r="L17" s="516" t="n">
        <v>61664460.8390705</v>
      </c>
      <c r="M17" s="3719" t="n">
        <v>-9279741.146251999</v>
      </c>
      <c r="N17" s="694" t="n">
        <v>-0.384988153431027</v>
      </c>
      <c r="O17" s="711" t="n"/>
      <c r="P17" s="516" t="n">
        <v>56192773.7383304</v>
      </c>
      <c r="Q17" s="516" t="n">
        <v>87645739.07278043</v>
      </c>
      <c r="R17" s="516" t="n">
        <v>67357224.22793961</v>
      </c>
      <c r="S17" s="3719" t="n">
        <v>-11164450.4896092</v>
      </c>
      <c r="T17" s="694" t="n">
        <v>-0.3588647396575856</v>
      </c>
      <c r="U17" s="711" t="n"/>
      <c r="V17" s="516" t="n">
        <v>54405442.4240363</v>
      </c>
      <c r="W17" s="516" t="n">
        <v>80038454.35975707</v>
      </c>
      <c r="X17" s="516" t="n">
        <v>64441992.3268997</v>
      </c>
      <c r="Y17" s="517" t="n">
        <v>54667090.0403701</v>
      </c>
      <c r="Z17" s="3720" t="n">
        <v>-10036549.9028634</v>
      </c>
      <c r="AA17" s="3720" t="n">
        <v>-261647.6163337976</v>
      </c>
      <c r="AB17" s="694" t="n">
        <v>-0.3202587074021374</v>
      </c>
      <c r="AC17" s="711" t="n"/>
      <c r="AD17" s="2075" t="n">
        <v>54436762.4130926</v>
      </c>
      <c r="AE17" s="2075" t="n">
        <v>102134273.8742835</v>
      </c>
      <c r="AF17" s="2075" t="n">
        <v>67133978.976243</v>
      </c>
      <c r="AG17" s="2076" t="n">
        <v>56593576.1703032</v>
      </c>
      <c r="AH17" s="3721" t="n">
        <v>-12697216.56315041</v>
      </c>
      <c r="AI17" s="3721" t="n">
        <v>-2156813.757210605</v>
      </c>
      <c r="AJ17" s="2078" t="n">
        <v>-0.4670078872827893</v>
      </c>
      <c r="AK17" s="2079" t="n"/>
      <c r="AL17" s="2075" t="n">
        <v>53244246.46131581</v>
      </c>
      <c r="AM17" s="2075" t="n">
        <v>67671480.63508169</v>
      </c>
      <c r="AN17" s="2075" t="n">
        <v>63791658.76467573</v>
      </c>
      <c r="AO17" s="2076" t="n">
        <v>55020546.05171239</v>
      </c>
      <c r="AP17" s="3721" t="n">
        <v>0</v>
      </c>
      <c r="AQ17" s="3721" t="n">
        <v>-10547412.30335992</v>
      </c>
      <c r="AR17" s="2078" t="n">
        <v>-1776299.590396583</v>
      </c>
      <c r="AS17" s="2078" t="n">
        <v>-0.2131951900323374</v>
      </c>
      <c r="AT17" s="2079" t="n"/>
      <c r="AU17" s="2075" t="n"/>
      <c r="AV17" s="2075" t="n"/>
      <c r="AW17" s="2075" t="n"/>
      <c r="AX17" s="2076" t="n"/>
      <c r="AY17" s="3721" t="n"/>
      <c r="AZ17" s="3721" t="n"/>
      <c r="BA17" s="2078" t="n"/>
      <c r="BB17" s="2078" t="n"/>
      <c r="BC17" s="2075" t="n"/>
      <c r="BD17" s="2075" t="n"/>
      <c r="BE17" s="2075" t="n"/>
      <c r="BF17" s="2076" t="n"/>
      <c r="BG17" s="3721" t="n"/>
      <c r="BH17" s="3721" t="n"/>
      <c r="BI17" s="2078" t="n"/>
      <c r="BJ17" s="2079" t="n"/>
      <c r="BK17" s="2075" t="n"/>
      <c r="BL17" s="2075" t="n"/>
      <c r="BM17" s="2075" t="n"/>
      <c r="BN17" s="2076" t="n"/>
      <c r="BO17" s="2075" t="n"/>
      <c r="BP17" s="3721" t="n"/>
      <c r="BQ17" s="3721" t="n"/>
      <c r="BR17" s="2078" t="n"/>
      <c r="BS17" s="2079" t="n"/>
      <c r="BT17" s="2075" t="n"/>
      <c r="BU17" s="2075" t="n"/>
      <c r="BV17" s="2075" t="n"/>
      <c r="BW17" s="2075" t="n"/>
      <c r="BX17" s="3721" t="n"/>
      <c r="BY17" s="3721" t="n"/>
      <c r="BZ17" s="2078" t="n"/>
      <c r="CA17" s="2080" t="n"/>
      <c r="CB17" s="2075" t="n"/>
      <c r="CC17" s="2075" t="n"/>
      <c r="CD17" s="2075" t="n"/>
      <c r="CE17" s="2075" t="n"/>
      <c r="CF17" s="3721" t="n"/>
      <c r="CG17" s="3721" t="n"/>
      <c r="CH17" s="2078" t="n"/>
      <c r="CI17" s="2080" t="n"/>
      <c r="CJ17" s="2075" t="n"/>
      <c r="CK17" s="2075" t="n"/>
      <c r="CL17" s="2075" t="n"/>
      <c r="CM17" s="2075" t="n"/>
      <c r="CN17" s="3721" t="n"/>
      <c r="CO17" s="3721" t="n"/>
      <c r="CP17" s="2078" t="n"/>
      <c r="CQ17" s="2079" t="n"/>
      <c r="CR17" s="3730" t="n">
        <v>274549177.7924929</v>
      </c>
      <c r="CS17" s="3730" t="n">
        <v>804062515.1683493</v>
      </c>
      <c r="CT17" s="3730" t="n">
        <v>330078894.7002816</v>
      </c>
      <c r="CU17" s="3730" t="n"/>
      <c r="CV17" s="3815" t="n">
        <v>-55529716.90778875</v>
      </c>
      <c r="CW17" s="3815" t="n"/>
      <c r="CX17" s="3722">
        <f>IFERROR(CR17/CS17-1,"-")</f>
        <v/>
      </c>
      <c r="CY17" s="406" t="n"/>
      <c r="CZ17" s="3816" t="n">
        <v>765277552.117425</v>
      </c>
      <c r="DA17" s="3723" t="n">
        <v>59227284.75710905</v>
      </c>
      <c r="DB17" s="3723" t="n"/>
      <c r="DC17" s="2081" t="n"/>
      <c r="DD17" s="3724" t="n">
        <v>1246466525.770555</v>
      </c>
      <c r="DE17" s="2086">
        <f>CZ17/$DD17-1</f>
        <v/>
      </c>
      <c r="DF17" s="623">
        <f>DA17/$DD17-1</f>
        <v/>
      </c>
      <c r="DG17" s="623">
        <f>DB17/$DD17-1</f>
        <v/>
      </c>
      <c r="DH17" s="623">
        <f>DC17/$DD17-1</f>
        <v/>
      </c>
      <c r="DI17" s="62" t="n"/>
      <c r="DJ17" s="3209" t="n"/>
      <c r="DX17" s="2878">
        <f>(CS17-CZ17)*10^6</f>
        <v/>
      </c>
      <c r="DY17" s="2878">
        <f>(CT17-DC17)*10^6</f>
        <v/>
      </c>
      <c r="DZ17" s="2878">
        <f>(CW17-DD17)*10^6</f>
        <v/>
      </c>
    </row>
    <row customHeight="1" ht="15" r="18" s="3">
      <c r="A18" s="680" t="inlineStr">
        <is>
          <t>3G</t>
        </is>
      </c>
      <c r="B18" s="651" t="n"/>
      <c r="C18" s="480" t="n"/>
      <c r="D18" s="1527" t="n">
        <v>731362618.8667409</v>
      </c>
      <c r="E18" s="1527" t="n">
        <v>993003520.7678701</v>
      </c>
      <c r="F18" s="1527" t="n">
        <v>804550969.547755</v>
      </c>
      <c r="G18" s="3817" t="n">
        <v>-73188350.68101406</v>
      </c>
      <c r="H18" s="3725" t="n">
        <v>-0.2634843647873548</v>
      </c>
      <c r="I18" s="3725" t="n"/>
      <c r="J18" s="505" t="n">
        <v>673001988.429178</v>
      </c>
      <c r="K18" s="505" t="n">
        <v>983169276.4791197</v>
      </c>
      <c r="L18" s="505" t="n">
        <v>712473275.018687</v>
      </c>
      <c r="M18" s="3726" t="n">
        <v>-39471286.58950901</v>
      </c>
      <c r="N18" s="695" t="n">
        <v>-0.3154769941150911</v>
      </c>
      <c r="O18" s="712" t="n"/>
      <c r="P18" s="505" t="n">
        <v>723356304.056852</v>
      </c>
      <c r="Q18" s="505" t="n">
        <v>1030182371.292437</v>
      </c>
      <c r="R18" s="505" t="n">
        <v>776499792.107774</v>
      </c>
      <c r="S18" s="3726" t="n">
        <v>-53143488.05092204</v>
      </c>
      <c r="T18" s="695" t="n">
        <v>-0.2978366508549839</v>
      </c>
      <c r="U18" s="712" t="n"/>
      <c r="V18" s="505" t="n">
        <v>701232171.57134</v>
      </c>
      <c r="W18" s="505" t="n">
        <v>1004094272.443211</v>
      </c>
      <c r="X18" s="505" t="n">
        <v>741182105.7146879</v>
      </c>
      <c r="Y18" s="500" t="n">
        <v>705032063.0559421</v>
      </c>
      <c r="Z18" s="3727" t="n">
        <v>-39949934.14334798</v>
      </c>
      <c r="AA18" s="3727" t="n">
        <v>-3799891.484602094</v>
      </c>
      <c r="AB18" s="695" t="n">
        <v>-0.3016271571143734</v>
      </c>
      <c r="AC18" s="712" t="n"/>
      <c r="AD18" s="2059" t="n">
        <v>701635855.154471</v>
      </c>
      <c r="AE18" s="2059" t="n">
        <v>1027678029.905827</v>
      </c>
      <c r="AF18" s="2059" t="n">
        <v>770321141.773792</v>
      </c>
      <c r="AG18" s="2087" t="n">
        <v>731283279.299075</v>
      </c>
      <c r="AH18" s="3728" t="n">
        <v>-68685286.61932099</v>
      </c>
      <c r="AI18" s="3728" t="n">
        <v>-29647424.14460397</v>
      </c>
      <c r="AJ18" s="2089" t="n">
        <v>-0.3172610148931894</v>
      </c>
      <c r="AK18" s="2113" t="n"/>
      <c r="AL18" s="2059" t="n">
        <v>688714769.1754206</v>
      </c>
      <c r="AM18" s="2059" t="n">
        <v>847805063.2797525</v>
      </c>
      <c r="AN18" s="2059" t="n">
        <v>730198282.0909779</v>
      </c>
      <c r="AO18" s="2087" t="n">
        <v>712326326.9396001</v>
      </c>
      <c r="AP18" s="3728" t="n">
        <v>0</v>
      </c>
      <c r="AQ18" s="3728" t="n">
        <v>-41483512.91555727</v>
      </c>
      <c r="AR18" s="2089" t="n">
        <v>-23611557.76417947</v>
      </c>
      <c r="AS18" s="2089" t="n">
        <v>-0.18764961545392</v>
      </c>
      <c r="AT18" s="2113" t="n"/>
      <c r="AU18" s="2059" t="n"/>
      <c r="AV18" s="2059" t="n"/>
      <c r="AW18" s="2059" t="n"/>
      <c r="AX18" s="2087" t="n"/>
      <c r="AY18" s="3728" t="n"/>
      <c r="AZ18" s="3728" t="n"/>
      <c r="BA18" s="2089" t="n"/>
      <c r="BB18" s="2089" t="n"/>
      <c r="BC18" s="2059" t="n"/>
      <c r="BD18" s="2059" t="n"/>
      <c r="BE18" s="2059" t="n"/>
      <c r="BF18" s="2087" t="n"/>
      <c r="BG18" s="3728" t="n"/>
      <c r="BH18" s="3728" t="n"/>
      <c r="BI18" s="2089" t="n"/>
      <c r="BJ18" s="2113" t="n"/>
      <c r="BK18" s="2059" t="n"/>
      <c r="BL18" s="2059" t="n"/>
      <c r="BM18" s="2059" t="n"/>
      <c r="BN18" s="2087" t="n"/>
      <c r="BO18" s="2059" t="n"/>
      <c r="BP18" s="3728" t="n"/>
      <c r="BQ18" s="3728" t="n"/>
      <c r="BR18" s="2089" t="n"/>
      <c r="BS18" s="2113" t="n"/>
      <c r="BT18" s="2059" t="n"/>
      <c r="BU18" s="2059" t="n"/>
      <c r="BV18" s="2059" t="n"/>
      <c r="BW18" s="2059" t="n"/>
      <c r="BX18" s="3728" t="n"/>
      <c r="BY18" s="3728" t="n"/>
      <c r="BZ18" s="2089" t="n"/>
      <c r="CA18" s="2091" t="n"/>
      <c r="CB18" s="2059" t="n"/>
      <c r="CC18" s="2059" t="n"/>
      <c r="CD18" s="2059" t="n"/>
      <c r="CE18" s="2059" t="n"/>
      <c r="CF18" s="3728" t="n"/>
      <c r="CG18" s="3728" t="n"/>
      <c r="CH18" s="2089" t="n"/>
      <c r="CI18" s="2091" t="n"/>
      <c r="CJ18" s="2059" t="n"/>
      <c r="CK18" s="2059" t="n"/>
      <c r="CL18" s="2059" t="n"/>
      <c r="CM18" s="2059" t="n"/>
      <c r="CN18" s="3728" t="n"/>
      <c r="CO18" s="3728" t="n"/>
      <c r="CP18" s="2089" t="n"/>
      <c r="CQ18" s="2113" t="n"/>
      <c r="CR18" s="3730" t="n">
        <v>3530588938.078582</v>
      </c>
      <c r="CS18" s="3730" t="n">
        <v>5038127470.888465</v>
      </c>
      <c r="CT18" s="3730" t="n">
        <v>3805027284.162696</v>
      </c>
      <c r="CU18" s="3730" t="n"/>
      <c r="CV18" s="3818" t="n">
        <v>-274438346.0841141</v>
      </c>
      <c r="CW18" s="3818" t="n"/>
      <c r="CX18" s="3729">
        <f>IFERROR(CR18/CS18-1,"-")</f>
        <v/>
      </c>
      <c r="CY18" s="406" t="n"/>
      <c r="CZ18" s="3816" t="n">
        <v>8748802008.962994</v>
      </c>
      <c r="DA18" s="3730" t="n">
        <v>775692312.5998851</v>
      </c>
      <c r="DB18" s="3730" t="n"/>
      <c r="DC18" s="2092" t="n"/>
      <c r="DD18" s="3731" t="n">
        <v>10526127609.70499</v>
      </c>
      <c r="DE18" s="2097">
        <f>CZ18/$DD18-1</f>
        <v/>
      </c>
      <c r="DF18" s="653">
        <f>DA18/$DD18-1</f>
        <v/>
      </c>
      <c r="DG18" s="653">
        <f>DB18/$DD18-1</f>
        <v/>
      </c>
      <c r="DH18" s="653">
        <f>DC18/$DD18-1</f>
        <v/>
      </c>
      <c r="DI18" s="62" t="n"/>
      <c r="DJ18" s="3209" t="n"/>
      <c r="DX18" s="2878">
        <f>(CS18-CZ18)*10^6</f>
        <v/>
      </c>
      <c r="DY18" s="2878">
        <f>(CT18-DC18)*10^6</f>
        <v/>
      </c>
      <c r="DZ18" s="2878">
        <f>(CW18-DD18)*10^6</f>
        <v/>
      </c>
    </row>
    <row customHeight="1" ht="15" r="19" s="3">
      <c r="A19" s="3732" t="inlineStr">
        <is>
          <t>4G</t>
        </is>
      </c>
      <c r="B19" s="3733" t="n"/>
      <c r="C19" s="480" t="n"/>
      <c r="D19" s="1528" t="n">
        <v>2743047854.60904</v>
      </c>
      <c r="E19" s="1528" t="n">
        <v>2599821924.639535</v>
      </c>
      <c r="F19" s="1528" t="n">
        <v>3238939401.43112</v>
      </c>
      <c r="G19" s="3819" t="n">
        <v>-495891546.8220801</v>
      </c>
      <c r="H19" s="3734" t="n">
        <v>0.05509066933088613</v>
      </c>
      <c r="I19" s="3734" t="n"/>
      <c r="J19" s="509" t="n">
        <v>2555097602.878</v>
      </c>
      <c r="K19" s="509" t="n">
        <v>2711081091.251947</v>
      </c>
      <c r="L19" s="509" t="n">
        <v>2976785767.04464</v>
      </c>
      <c r="M19" s="3735" t="n">
        <v>-421688164.1666403</v>
      </c>
      <c r="N19" s="697" t="n">
        <v>-0.05753553033779435</v>
      </c>
      <c r="O19" s="713" t="n"/>
      <c r="P19" s="509" t="n">
        <v>2764800046.20482</v>
      </c>
      <c r="Q19" s="509" t="n">
        <v>3061261565.634782</v>
      </c>
      <c r="R19" s="509" t="n">
        <v>3366107659.46456</v>
      </c>
      <c r="S19" s="3735" t="n">
        <v>-601307613.2597399</v>
      </c>
      <c r="T19" s="697" t="n">
        <v>-0.09684292343979684</v>
      </c>
      <c r="U19" s="713" t="n"/>
      <c r="V19" s="509" t="n">
        <v>2691657098.00462</v>
      </c>
      <c r="W19" s="509" t="n">
        <v>3008503362.197032</v>
      </c>
      <c r="X19" s="509" t="n">
        <v>3332747770.01016</v>
      </c>
      <c r="Y19" s="510" t="n">
        <v>2712431739.96946</v>
      </c>
      <c r="Z19" s="3736" t="n">
        <v>-641090672.0055399</v>
      </c>
      <c r="AA19" s="3736" t="n">
        <v>-20774641.96483994</v>
      </c>
      <c r="AB19" s="697" t="n">
        <v>-0.1053169054665863</v>
      </c>
      <c r="AC19" s="713" t="n"/>
      <c r="AD19" s="2067" t="n">
        <v>2693206624.43244</v>
      </c>
      <c r="AE19" s="2067" t="n">
        <v>2882636387.21989</v>
      </c>
      <c r="AF19" s="2067" t="n">
        <v>3591934507.27021</v>
      </c>
      <c r="AG19" s="2061" t="n">
        <v>2832098933.72068</v>
      </c>
      <c r="AH19" s="3737" t="n">
        <v>-898727882.83777</v>
      </c>
      <c r="AI19" s="3737" t="n">
        <v>-138892309.2882404</v>
      </c>
      <c r="AJ19" s="2099" t="n">
        <v>-0.06571406772886201</v>
      </c>
      <c r="AK19" s="2068" t="n"/>
      <c r="AL19" s="2067" t="n">
        <v>2538956724.363264</v>
      </c>
      <c r="AM19" s="2067" t="n">
        <v>2802340761.085166</v>
      </c>
      <c r="AN19" s="2067" t="n">
        <v>3529956971.866451</v>
      </c>
      <c r="AO19" s="2061" t="n">
        <v>2776964104.598109</v>
      </c>
      <c r="AP19" s="3737" t="n">
        <v>0</v>
      </c>
      <c r="AQ19" s="3737" t="n">
        <v>-991000247.5031867</v>
      </c>
      <c r="AR19" s="2099" t="n">
        <v>-238007380.2348447</v>
      </c>
      <c r="AS19" s="2099" t="n">
        <v>-0.09398715544497516</v>
      </c>
      <c r="AT19" s="2068" t="n"/>
      <c r="AU19" s="2067" t="n"/>
      <c r="AV19" s="2067" t="n"/>
      <c r="AW19" s="2067" t="n"/>
      <c r="AX19" s="2061" t="n"/>
      <c r="AY19" s="3737" t="n"/>
      <c r="AZ19" s="3737" t="n"/>
      <c r="BA19" s="2099" t="n"/>
      <c r="BB19" s="2099" t="n"/>
      <c r="BC19" s="2067" t="n"/>
      <c r="BD19" s="2067" t="n"/>
      <c r="BE19" s="2067" t="n"/>
      <c r="BF19" s="2061" t="n"/>
      <c r="BG19" s="3737" t="n"/>
      <c r="BH19" s="3737" t="n"/>
      <c r="BI19" s="2099" t="n"/>
      <c r="BJ19" s="2068" t="n"/>
      <c r="BK19" s="2067" t="n"/>
      <c r="BL19" s="2067" t="n"/>
      <c r="BM19" s="2067" t="n"/>
      <c r="BN19" s="2061" t="n"/>
      <c r="BO19" s="2067" t="n"/>
      <c r="BP19" s="3737" t="n"/>
      <c r="BQ19" s="3737" t="n"/>
      <c r="BR19" s="2099" t="n"/>
      <c r="BS19" s="2068" t="n"/>
      <c r="BT19" s="2067" t="n"/>
      <c r="BU19" s="2067" t="n"/>
      <c r="BV19" s="2067" t="n"/>
      <c r="BW19" s="2067" t="n"/>
      <c r="BX19" s="3737" t="n"/>
      <c r="BY19" s="3737" t="n"/>
      <c r="BZ19" s="2099" t="n"/>
      <c r="CA19" s="2100" t="n"/>
      <c r="CB19" s="2067" t="n"/>
      <c r="CC19" s="2067" t="n"/>
      <c r="CD19" s="2067" t="n"/>
      <c r="CE19" s="2067" t="n"/>
      <c r="CF19" s="3737" t="n"/>
      <c r="CG19" s="3737" t="n"/>
      <c r="CH19" s="2099" t="n"/>
      <c r="CI19" s="2100" t="n"/>
      <c r="CJ19" s="2067" t="n"/>
      <c r="CK19" s="2067" t="n"/>
      <c r="CL19" s="2067" t="n"/>
      <c r="CM19" s="2067" t="n"/>
      <c r="CN19" s="3737" t="n"/>
      <c r="CO19" s="3737" t="n"/>
      <c r="CP19" s="2099" t="n"/>
      <c r="CQ19" s="2068" t="n"/>
      <c r="CR19" s="3740" t="n">
        <v>13447809226.12892</v>
      </c>
      <c r="CS19" s="3740" t="n">
        <v>14263304330.94318</v>
      </c>
      <c r="CT19" s="3740" t="n">
        <v>16506515105.22069</v>
      </c>
      <c r="CU19" s="3740" t="n"/>
      <c r="CV19" s="3820" t="n">
        <v>-3058705879.09177</v>
      </c>
      <c r="CW19" s="3820" t="n"/>
      <c r="CX19" s="3739">
        <f>IFERROR(CR19/CS19-1,"-")</f>
        <v/>
      </c>
      <c r="CY19" s="406" t="n"/>
      <c r="CZ19" s="3821" t="n">
        <v>43093561971.90907</v>
      </c>
      <c r="DA19" s="3740" t="n">
        <v>3145594085.237269</v>
      </c>
      <c r="DB19" s="3740" t="n"/>
      <c r="DC19" s="2101" t="n"/>
      <c r="DD19" s="3741" t="n">
        <v>33952617560.52445</v>
      </c>
      <c r="DE19" s="2106">
        <f>CZ19/$DD19-1</f>
        <v/>
      </c>
      <c r="DF19" s="626">
        <f>DA19/$DD19-1</f>
        <v/>
      </c>
      <c r="DG19" s="626">
        <f>DB19/$DD19-1</f>
        <v/>
      </c>
      <c r="DH19" s="626">
        <f>DC19/$DD19-1</f>
        <v/>
      </c>
      <c r="DI19" s="62" t="n"/>
      <c r="DJ19" s="3209" t="n"/>
      <c r="DX19" s="2878">
        <f>(CS19-CZ19)*10^6</f>
        <v/>
      </c>
      <c r="DY19" s="2878">
        <f>(CT19-DC19)*10^6</f>
        <v/>
      </c>
      <c r="DZ19" s="2878">
        <f>(CW19-DD19)*10^6</f>
        <v/>
      </c>
    </row>
    <row customHeight="1" ht="16" r="20" s="3" thickBot="1">
      <c r="D20" s="3653" t="n"/>
      <c r="E20" s="1013" t="n"/>
      <c r="F20" s="3409" t="n"/>
      <c r="J20" s="3653" t="n"/>
      <c r="K20" s="492" t="n"/>
      <c r="M20" s="3374" t="n"/>
      <c r="N20" s="63" t="n"/>
      <c r="P20" s="3653" t="n"/>
      <c r="Q20" s="492" t="n"/>
      <c r="S20" s="3374" t="n"/>
      <c r="T20" s="63" t="n"/>
      <c r="V20" s="3653" t="n"/>
      <c r="W20" s="492" t="n"/>
      <c r="Z20" s="2981" t="n"/>
      <c r="AA20" s="2949" t="n"/>
      <c r="AB20" s="3653" t="n"/>
      <c r="AD20" s="3797" t="n"/>
      <c r="AE20" s="2165" t="n"/>
      <c r="AF20" s="406" t="n"/>
      <c r="AG20" s="406" t="n"/>
      <c r="AH20" s="3042" t="n"/>
      <c r="AI20" s="3175" t="n"/>
      <c r="AJ20" s="3797" t="n"/>
      <c r="AK20" s="3797" t="n"/>
      <c r="AL20" s="3797" t="n"/>
      <c r="AM20" s="2165" t="n"/>
      <c r="AN20" s="406" t="n"/>
      <c r="AO20" s="406" t="n"/>
      <c r="AP20" s="3042" t="n"/>
      <c r="AQ20" s="3175" t="n"/>
      <c r="AR20" s="3797" t="n"/>
      <c r="AS20" s="3797" t="n"/>
      <c r="AT20" s="3797" t="n"/>
      <c r="AU20" s="3797" t="n"/>
      <c r="AV20" s="2165" t="n"/>
      <c r="AW20" s="406" t="n"/>
      <c r="AX20" s="406" t="n"/>
      <c r="AY20" s="3042" t="n"/>
      <c r="AZ20" s="3175" t="n"/>
      <c r="BA20" s="3797" t="n"/>
      <c r="BB20" s="3797" t="n"/>
      <c r="BC20" s="3797" t="n"/>
      <c r="BD20" s="2165" t="n"/>
      <c r="BE20" s="406" t="n"/>
      <c r="BF20" s="406" t="n"/>
      <c r="BG20" s="3042" t="n"/>
      <c r="BH20" s="3175" t="n"/>
      <c r="BI20" s="3797" t="n"/>
      <c r="BJ20" s="3797" t="n"/>
      <c r="BK20" s="3797" t="n"/>
      <c r="BL20" s="2165" t="n"/>
      <c r="BM20" s="406" t="n"/>
      <c r="BN20" s="406" t="n"/>
      <c r="BO20" s="3797" t="n"/>
      <c r="BP20" s="3042" t="n"/>
      <c r="BQ20" s="3175" t="n"/>
      <c r="BR20" s="3797" t="n"/>
      <c r="BS20" s="3797" t="n"/>
      <c r="BT20" s="3797" t="n"/>
      <c r="BU20" s="2165" t="n"/>
      <c r="BV20" s="406" t="n"/>
      <c r="BW20" s="3797" t="n"/>
      <c r="BX20" s="3042" t="n"/>
      <c r="BY20" s="3175" t="n"/>
      <c r="BZ20" s="3797" t="n"/>
      <c r="CA20" s="3797" t="n"/>
      <c r="CB20" s="3797" t="n"/>
      <c r="CC20" s="2165" t="n"/>
      <c r="CD20" s="406" t="n"/>
      <c r="CE20" s="3797" t="n"/>
      <c r="CF20" s="3042" t="n"/>
      <c r="CG20" s="3175" t="n"/>
      <c r="CH20" s="3797" t="n"/>
      <c r="CI20" s="3797" t="n"/>
      <c r="CJ20" s="3797" t="n"/>
      <c r="CK20" s="2165" t="n"/>
      <c r="CL20" s="406" t="n"/>
      <c r="CM20" s="3797" t="n"/>
      <c r="CN20" s="3042" t="n"/>
      <c r="CO20" s="3175" t="n"/>
      <c r="CP20" s="3797" t="n"/>
      <c r="CQ20" s="1249" t="n"/>
      <c r="CR20" s="3800" t="n"/>
      <c r="CS20" s="3800" t="n"/>
      <c r="CT20" s="3800" t="n"/>
      <c r="CU20" s="3800" t="n"/>
      <c r="CV20" s="406" t="n"/>
      <c r="CW20" s="406" t="n"/>
      <c r="CX20" s="3797" t="n"/>
      <c r="CY20" s="406" t="n"/>
      <c r="CZ20" s="3822" t="n"/>
      <c r="DA20" s="3803" t="n"/>
      <c r="DB20" s="3803" t="n"/>
      <c r="DC20" s="406" t="n"/>
      <c r="DD20" s="3804" t="n"/>
      <c r="DE20" s="2155" t="n"/>
      <c r="DX20" s="2878">
        <f>(CS20-CZ20)*10^6</f>
        <v/>
      </c>
      <c r="DY20" s="2878">
        <f>(CT20-DC20)*10^6</f>
        <v/>
      </c>
      <c r="DZ20" s="2878">
        <f>(CW20-DD20)*10^6</f>
        <v/>
      </c>
    </row>
    <row customHeight="1" ht="15" r="21" s="3">
      <c r="A21" s="3614" t="inlineStr">
        <is>
          <t>ARPU</t>
        </is>
      </c>
      <c r="B21" s="3615" t="n"/>
      <c r="C21" s="480" t="n"/>
      <c r="D21" s="656" t="n">
        <v>1170.19470209165</v>
      </c>
      <c r="E21" s="656" t="n">
        <v>1281.519324917525</v>
      </c>
      <c r="F21" s="656" t="n">
        <v>1230.73256899638</v>
      </c>
      <c r="G21" s="497" t="n">
        <v>-60.53786690472998</v>
      </c>
      <c r="H21" s="3703" t="n">
        <v>-0.08686925016369884</v>
      </c>
      <c r="I21" s="3703" t="n"/>
      <c r="J21" s="491" t="n">
        <v>1137.20002059137</v>
      </c>
      <c r="K21" s="491" t="n">
        <v>1193.386730117311</v>
      </c>
      <c r="L21" s="491" t="n">
        <v>1117.55507451672</v>
      </c>
      <c r="M21" s="3751" t="n">
        <v>19.64494607465008</v>
      </c>
      <c r="N21" s="870" t="n">
        <v>-0.04708172808358391</v>
      </c>
      <c r="O21" s="3752" t="n"/>
      <c r="P21" s="491" t="n">
        <v>1208.3203356236</v>
      </c>
      <c r="Q21" s="491" t="n">
        <v>1244.029197593083</v>
      </c>
      <c r="R21" s="491" t="n">
        <v>1241.33312153589</v>
      </c>
      <c r="S21" s="3751" t="n">
        <v>-33.01278591229016</v>
      </c>
      <c r="T21" s="870" t="n">
        <v>-0.02870419925719703</v>
      </c>
      <c r="U21" s="3752" t="n"/>
      <c r="V21" s="491" t="n">
        <v>1182.47314777147</v>
      </c>
      <c r="W21" s="491" t="n">
        <v>1226.59906305034</v>
      </c>
      <c r="X21" s="491" t="n">
        <v>1215.8290624687</v>
      </c>
      <c r="Y21" s="491" t="n">
        <v>1212.55664328335</v>
      </c>
      <c r="Z21" s="3753" t="n">
        <v>-33.35591469722999</v>
      </c>
      <c r="AA21" s="3754" t="n">
        <v>-30.08349551188007</v>
      </c>
      <c r="AB21" s="3755" t="n">
        <v>-0.03597419613963893</v>
      </c>
      <c r="AC21" s="3752" t="n"/>
      <c r="AD21" s="2060" t="n">
        <v>1255.30129596</v>
      </c>
      <c r="AE21" s="2060" t="n">
        <v>1157.677785805088</v>
      </c>
      <c r="AF21" s="2060" t="n">
        <v>1284.80445704617</v>
      </c>
      <c r="AG21" s="2060" t="n">
        <v>1254.27007016551</v>
      </c>
      <c r="AH21" s="3757" t="n">
        <v>-29.50316108616994</v>
      </c>
      <c r="AI21" s="3758" t="n">
        <v>1.031225794489956</v>
      </c>
      <c r="AJ21" s="3759" t="n">
        <v>0.08432701339865645</v>
      </c>
      <c r="AK21" s="3760" t="n"/>
      <c r="AL21" s="2060" t="n">
        <v>1242.009912106898</v>
      </c>
      <c r="AM21" s="2060" t="n">
        <v>1124.645560426503</v>
      </c>
      <c r="AN21" s="2060" t="n">
        <v>1244.279698689199</v>
      </c>
      <c r="AO21" s="2060" t="n">
        <v>1218.299594500202</v>
      </c>
      <c r="AP21" s="3757" t="n">
        <v>0</v>
      </c>
      <c r="AQ21" s="3758" t="n">
        <v>-2.269786582300185</v>
      </c>
      <c r="AR21" s="3759" t="n">
        <v>23.71031760669644</v>
      </c>
      <c r="AS21" s="3759" t="n">
        <v>0.1043567465254449</v>
      </c>
      <c r="AT21" s="3760" t="n"/>
      <c r="AU21" s="2060" t="n"/>
      <c r="AV21" s="2060" t="n"/>
      <c r="AW21" s="2060" t="n"/>
      <c r="AX21" s="2060" t="n"/>
      <c r="AY21" s="3757" t="n"/>
      <c r="AZ21" s="3758" t="n"/>
      <c r="BA21" s="3759" t="n"/>
      <c r="BB21" s="3759" t="n"/>
      <c r="BC21" s="2060" t="n"/>
      <c r="BD21" s="2060" t="n"/>
      <c r="BE21" s="2060" t="n"/>
      <c r="BF21" s="2060" t="n"/>
      <c r="BG21" s="3757" t="n"/>
      <c r="BH21" s="3758" t="n"/>
      <c r="BI21" s="3759" t="n"/>
      <c r="BJ21" s="3760" t="n"/>
      <c r="BK21" s="2060" t="n"/>
      <c r="BL21" s="2060" t="n"/>
      <c r="BM21" s="2060" t="n"/>
      <c r="BN21" s="2060" t="n"/>
      <c r="BO21" s="2060" t="n"/>
      <c r="BP21" s="3757" t="n"/>
      <c r="BQ21" s="3758" t="n"/>
      <c r="BR21" s="3759" t="n"/>
      <c r="BS21" s="3760" t="n"/>
      <c r="BT21" s="2060" t="n"/>
      <c r="BU21" s="2060" t="n"/>
      <c r="BV21" s="2060" t="n"/>
      <c r="BW21" s="2060" t="n"/>
      <c r="BX21" s="3757" t="n"/>
      <c r="BY21" s="3758" t="n"/>
      <c r="BZ21" s="3759" t="n"/>
      <c r="CA21" s="3761" t="n"/>
      <c r="CB21" s="2060" t="n"/>
      <c r="CC21" s="2060" t="n"/>
      <c r="CD21" s="2060" t="n"/>
      <c r="CE21" s="2060" t="n"/>
      <c r="CF21" s="3757" t="n"/>
      <c r="CG21" s="3758" t="n"/>
      <c r="CH21" s="3759" t="n"/>
      <c r="CI21" s="3761" t="n"/>
      <c r="CJ21" s="2060" t="n"/>
      <c r="CK21" s="2060" t="n"/>
      <c r="CL21" s="2060" t="n"/>
      <c r="CM21" s="2060" t="n"/>
      <c r="CN21" s="3757" t="n"/>
      <c r="CO21" s="3758" t="n"/>
      <c r="CP21" s="3759" t="n"/>
      <c r="CQ21" s="2123" t="n"/>
      <c r="CR21" s="2167" t="n">
        <v>1088.53408163734</v>
      </c>
      <c r="CS21" s="2167" t="n">
        <v>6103.212101483346</v>
      </c>
      <c r="CT21" s="2167" t="n">
        <v>989.9886542797167</v>
      </c>
      <c r="CU21" s="2167" t="n"/>
      <c r="CV21" s="2070" t="n">
        <v>98.54542735762311</v>
      </c>
      <c r="CW21" s="2070" t="n"/>
      <c r="CX21" s="3713">
        <f>IFERROR(CR21/CS21-1,"-")</f>
        <v/>
      </c>
      <c r="CY21" s="406" t="n"/>
      <c r="CZ21" s="2069" t="n">
        <v>1247.480123562204</v>
      </c>
      <c r="DA21" s="3714" t="n">
        <v>1285.112475527417</v>
      </c>
      <c r="DB21" s="3714" t="n"/>
      <c r="DC21" s="2069" t="n"/>
      <c r="DD21" s="3715" t="n">
        <v>14349.59345220055</v>
      </c>
      <c r="DE21" s="2074">
        <f>CZ21/$DD21-1</f>
        <v/>
      </c>
      <c r="DF21" s="621">
        <f>DA21/$DD21-1</f>
        <v/>
      </c>
      <c r="DG21" s="621">
        <f>DB21/$DD21-1</f>
        <v/>
      </c>
      <c r="DH21" s="621">
        <f>DC21/$DD21-1</f>
        <v/>
      </c>
      <c r="DX21" s="2878">
        <f>(CS21-CZ21)*10^6</f>
        <v/>
      </c>
      <c r="DY21" s="2878">
        <f>(CT21-DC21)*10^6</f>
        <v/>
      </c>
      <c r="DZ21" s="2878">
        <f>(CW21-DD21)*10^6</f>
        <v/>
      </c>
    </row>
    <row customHeight="1" ht="15" r="22" s="3">
      <c r="A22" s="3716" t="inlineStr">
        <is>
          <t>2G</t>
        </is>
      </c>
      <c r="B22" s="3717" t="n"/>
      <c r="C22" s="480" t="n"/>
      <c r="D22" s="1526" t="n">
        <v>57.3987946688011</v>
      </c>
      <c r="E22" s="1526" t="n">
        <v>376.2082686838756</v>
      </c>
      <c r="F22" s="1526" t="n">
        <v>63.7215531841899</v>
      </c>
      <c r="G22" s="519" t="n">
        <v>-6.322758515388799</v>
      </c>
      <c r="H22" s="3718" t="n">
        <v>-0.8474281416790634</v>
      </c>
      <c r="I22" s="3718" t="n"/>
      <c r="J22" s="516" t="n">
        <v>54.3896867141626</v>
      </c>
      <c r="K22" s="516" t="n">
        <v>71.56105152274903</v>
      </c>
      <c r="L22" s="516" t="n">
        <v>56.6823631748647</v>
      </c>
      <c r="M22" s="3719" t="n">
        <v>-2.292676460702097</v>
      </c>
      <c r="N22" s="694" t="n">
        <v>-0.2399540594107634</v>
      </c>
      <c r="O22" s="711" t="n"/>
      <c r="P22" s="516" t="n">
        <v>56.6375484059624</v>
      </c>
      <c r="Q22" s="516" t="n">
        <v>72.87153763158602</v>
      </c>
      <c r="R22" s="516" t="n">
        <v>62.057088800945</v>
      </c>
      <c r="S22" s="3719" t="n">
        <v>-5.419540394982604</v>
      </c>
      <c r="T22" s="694" t="n">
        <v>-0.2227754450262489</v>
      </c>
      <c r="U22" s="711" t="n"/>
      <c r="V22" s="516" t="n">
        <v>55.5812072828987</v>
      </c>
      <c r="W22" s="516" t="n">
        <v>68.08746359156487</v>
      </c>
      <c r="X22" s="516" t="n">
        <v>59.5073187146699</v>
      </c>
      <c r="Y22" s="516" t="n">
        <v>56.957357360561</v>
      </c>
      <c r="Z22" s="3767" t="n">
        <v>-3.926111431771197</v>
      </c>
      <c r="AA22" s="3767" t="n">
        <v>-1.376150077662295</v>
      </c>
      <c r="AB22" s="694" t="n">
        <v>-0.1836792802811283</v>
      </c>
      <c r="AC22" s="711" t="n"/>
      <c r="AD22" s="2075" t="n">
        <v>61.805035085972</v>
      </c>
      <c r="AE22" s="2075" t="n">
        <v>85.76620527528141</v>
      </c>
      <c r="AF22" s="2075" t="n">
        <v>62.135245473417</v>
      </c>
      <c r="AG22" s="2075" t="n">
        <v>59.0672814759098</v>
      </c>
      <c r="AH22" s="3770" t="n">
        <v>-0.3302103874449998</v>
      </c>
      <c r="AI22" s="3770" t="n">
        <v>2.7377536100622</v>
      </c>
      <c r="AJ22" s="2078" t="n">
        <v>-0.2793777585518901</v>
      </c>
      <c r="AK22" s="2079" t="n"/>
      <c r="AL22" s="2075" t="n">
        <v>63.74960813558739</v>
      </c>
      <c r="AM22" s="2075" t="n">
        <v>63.32200602110297</v>
      </c>
      <c r="AN22" s="2075" t="n">
        <v>59.17710730846875</v>
      </c>
      <c r="AO22" s="2075" t="n">
        <v>57.52554107124922</v>
      </c>
      <c r="AP22" s="3770" t="n">
        <v>0</v>
      </c>
      <c r="AQ22" s="3770" t="n">
        <v>4.572500827118645</v>
      </c>
      <c r="AR22" s="2078" t="n">
        <v>6.224067064338179</v>
      </c>
      <c r="AS22" s="2078" t="n">
        <v>0.006752820091358469</v>
      </c>
      <c r="AT22" s="2079" t="n"/>
      <c r="AU22" s="2075" t="n"/>
      <c r="AV22" s="2075" t="n"/>
      <c r="AW22" s="2075" t="n"/>
      <c r="AX22" s="2075" t="n"/>
      <c r="AY22" s="3770" t="n"/>
      <c r="AZ22" s="3770" t="n"/>
      <c r="BA22" s="2078" t="n"/>
      <c r="BB22" s="2078" t="n"/>
      <c r="BC22" s="2075" t="n"/>
      <c r="BD22" s="2075" t="n"/>
      <c r="BE22" s="2075" t="n"/>
      <c r="BF22" s="2075" t="n"/>
      <c r="BG22" s="3770" t="n"/>
      <c r="BH22" s="3770" t="n"/>
      <c r="BI22" s="2078" t="n"/>
      <c r="BJ22" s="2079" t="n"/>
      <c r="BK22" s="2075" t="n"/>
      <c r="BL22" s="2075" t="n"/>
      <c r="BM22" s="2075" t="n"/>
      <c r="BN22" s="2075" t="n"/>
      <c r="BO22" s="2075" t="n"/>
      <c r="BP22" s="3770" t="n"/>
      <c r="BQ22" s="3770" t="n"/>
      <c r="BR22" s="2078" t="n"/>
      <c r="BS22" s="2079" t="n"/>
      <c r="BT22" s="2075" t="n"/>
      <c r="BU22" s="2075" t="n"/>
      <c r="BV22" s="2075" t="n"/>
      <c r="BW22" s="2075" t="n"/>
      <c r="BX22" s="3770" t="n"/>
      <c r="BY22" s="3770" t="n"/>
      <c r="BZ22" s="2078" t="n"/>
      <c r="CA22" s="2080" t="n"/>
      <c r="CB22" s="2075" t="n"/>
      <c r="CC22" s="2075" t="n"/>
      <c r="CD22" s="2075" t="n"/>
      <c r="CE22" s="2075" t="n"/>
      <c r="CF22" s="3770" t="n"/>
      <c r="CG22" s="3770" t="n"/>
      <c r="CH22" s="2078" t="n"/>
      <c r="CI22" s="2080" t="n"/>
      <c r="CJ22" s="2075" t="n"/>
      <c r="CK22" s="2075" t="n"/>
      <c r="CL22" s="2075" t="n"/>
      <c r="CM22" s="2075" t="n"/>
      <c r="CN22" s="3770" t="n"/>
      <c r="CO22" s="3770" t="n"/>
      <c r="CP22" s="2078" t="n"/>
      <c r="CQ22" s="2079" t="n"/>
      <c r="CR22" s="2168" t="n">
        <v>54.78652205465795</v>
      </c>
      <c r="CS22" s="2168" t="n">
        <v>674.494526705057</v>
      </c>
      <c r="CT22" s="2168" t="n">
        <v>51.03361617646599</v>
      </c>
      <c r="CU22" s="2168" t="n"/>
      <c r="CV22" s="2082" t="n">
        <v>3.75290587819196</v>
      </c>
      <c r="CW22" s="2082" t="n"/>
      <c r="CX22" s="3722">
        <f>IFERROR(CR22/CS22-1,"-")</f>
        <v/>
      </c>
      <c r="CY22" s="406" t="n"/>
      <c r="CZ22" s="2081" t="n">
        <v>59.15433805238721</v>
      </c>
      <c r="DA22" s="3723" t="n">
        <v>62.57393457112801</v>
      </c>
      <c r="DB22" s="3723" t="n"/>
      <c r="DC22" s="2081" t="n"/>
      <c r="DD22" s="3724" t="n">
        <v>1091.589133419729</v>
      </c>
      <c r="DE22" s="2086">
        <f>CZ22/$DD22-1</f>
        <v/>
      </c>
      <c r="DF22" s="623">
        <f>DA22/$DD22-1</f>
        <v/>
      </c>
      <c r="DG22" s="623">
        <f>DB22/$DD22-1</f>
        <v/>
      </c>
      <c r="DH22" s="623">
        <f>DC22/$DD22-1</f>
        <v/>
      </c>
      <c r="DX22" s="2878">
        <f>(CS22-CZ22)*10^6</f>
        <v/>
      </c>
      <c r="DY22" s="2878">
        <f>(CT22-DC22)*10^6</f>
        <v/>
      </c>
      <c r="DZ22" s="2878">
        <f>(CW22-DD22)*10^6</f>
        <v/>
      </c>
    </row>
    <row customHeight="1" ht="15" r="23" s="3">
      <c r="A23" s="680" t="inlineStr">
        <is>
          <t>3G</t>
        </is>
      </c>
      <c r="B23" s="651" t="n"/>
      <c r="C23" s="480" t="n"/>
      <c r="D23" s="1527" t="n">
        <v>1185.03579896258</v>
      </c>
      <c r="E23" s="1527" t="n">
        <v>1205.814751771066</v>
      </c>
      <c r="F23" s="1527" t="n">
        <v>1176.75549031142</v>
      </c>
      <c r="G23" s="508" t="n">
        <v>8.280308651159885</v>
      </c>
      <c r="H23" s="3725" t="n">
        <v>-0.01723229275306726</v>
      </c>
      <c r="I23" s="3725" t="n"/>
      <c r="J23" s="505" t="n">
        <v>1153.224114529</v>
      </c>
      <c r="K23" s="505" t="n">
        <v>1211.098647485148</v>
      </c>
      <c r="L23" s="505" t="n">
        <v>1045.76543972466</v>
      </c>
      <c r="M23" s="3726" t="n">
        <v>107.45867480434</v>
      </c>
      <c r="N23" s="695" t="n">
        <v>-0.04778680339237862</v>
      </c>
      <c r="O23" s="712" t="n"/>
      <c r="P23" s="505" t="n">
        <v>1271.47533455471</v>
      </c>
      <c r="Q23" s="505" t="n">
        <v>1219.379459096691</v>
      </c>
      <c r="R23" s="505" t="n">
        <v>1143.77364828942</v>
      </c>
      <c r="S23" s="3726" t="n">
        <v>127.7016862652899</v>
      </c>
      <c r="T23" s="695" t="n">
        <v>0.04272326802733861</v>
      </c>
      <c r="U23" s="712" t="n"/>
      <c r="V23" s="505" t="n">
        <v>1303.97025397866</v>
      </c>
      <c r="W23" s="505" t="n">
        <v>1221.983007564522</v>
      </c>
      <c r="X23" s="505" t="n">
        <v>1095.61180829667</v>
      </c>
      <c r="Y23" s="505" t="n">
        <v>1280.06954129896</v>
      </c>
      <c r="Z23" s="3777" t="n">
        <v>208.3584456819899</v>
      </c>
      <c r="AA23" s="3777" t="n">
        <v>23.90071267969984</v>
      </c>
      <c r="AB23" s="695" t="n">
        <v>0.06709360597210212</v>
      </c>
      <c r="AC23" s="712" t="n"/>
      <c r="AD23" s="2059" t="n">
        <v>1430.63693357435</v>
      </c>
      <c r="AE23" s="2059" t="n">
        <v>1258.023366298437</v>
      </c>
      <c r="AF23" s="2059" t="n">
        <v>1142.7115896398</v>
      </c>
      <c r="AG23" s="2059" t="n">
        <v>1366.70254544625</v>
      </c>
      <c r="AH23" s="3780" t="n">
        <v>287.92534393455</v>
      </c>
      <c r="AI23" s="3780" t="n">
        <v>63.93438812809995</v>
      </c>
      <c r="AJ23" s="2089" t="n">
        <v>0.1372101440244347</v>
      </c>
      <c r="AK23" s="2113" t="n"/>
      <c r="AL23" s="2059" t="n">
        <v>1518.394221044137</v>
      </c>
      <c r="AM23" s="2059" t="n">
        <v>1086.985311143844</v>
      </c>
      <c r="AN23" s="2059" t="n">
        <v>1087.672355732341</v>
      </c>
      <c r="AO23" s="2059" t="n">
        <v>1336.779647169858</v>
      </c>
      <c r="AP23" s="3780" t="n">
        <v>0</v>
      </c>
      <c r="AQ23" s="3780" t="n">
        <v>430.7218653117955</v>
      </c>
      <c r="AR23" s="2089" t="n">
        <v>181.6145738742787</v>
      </c>
      <c r="AS23" s="2089" t="n">
        <v>0.3968856850938653</v>
      </c>
      <c r="AT23" s="2113" t="n"/>
      <c r="AU23" s="2059" t="n"/>
      <c r="AV23" s="2059" t="n"/>
      <c r="AW23" s="2059" t="n"/>
      <c r="AX23" s="2059" t="n"/>
      <c r="AY23" s="3780" t="n"/>
      <c r="AZ23" s="3780" t="n"/>
      <c r="BA23" s="2089" t="n"/>
      <c r="BB23" s="2089" t="n"/>
      <c r="BC23" s="2059" t="n"/>
      <c r="BD23" s="2059" t="n"/>
      <c r="BE23" s="2059" t="n"/>
      <c r="BF23" s="2059" t="n"/>
      <c r="BG23" s="3780" t="n"/>
      <c r="BH23" s="3780" t="n"/>
      <c r="BI23" s="2089" t="n"/>
      <c r="BJ23" s="2113" t="n"/>
      <c r="BK23" s="2059" t="n"/>
      <c r="BL23" s="2059" t="n"/>
      <c r="BM23" s="2059" t="n"/>
      <c r="BN23" s="2059" t="n"/>
      <c r="BO23" s="2059" t="n"/>
      <c r="BP23" s="3780" t="n"/>
      <c r="BQ23" s="3780" t="n"/>
      <c r="BR23" s="2089" t="n"/>
      <c r="BS23" s="2113" t="n"/>
      <c r="BT23" s="2059" t="n"/>
      <c r="BU23" s="2059" t="n"/>
      <c r="BV23" s="2059" t="n"/>
      <c r="BW23" s="2059" t="n"/>
      <c r="BX23" s="3780" t="n"/>
      <c r="BY23" s="3780" t="n"/>
      <c r="BZ23" s="2089" t="n"/>
      <c r="CA23" s="2091" t="n"/>
      <c r="CB23" s="2059" t="n"/>
      <c r="CC23" s="2059" t="n"/>
      <c r="CD23" s="2059" t="n"/>
      <c r="CE23" s="2059" t="n"/>
      <c r="CF23" s="3780" t="n"/>
      <c r="CG23" s="3780" t="n"/>
      <c r="CH23" s="2089" t="n"/>
      <c r="CI23" s="2091" t="n"/>
      <c r="CJ23" s="2059" t="n"/>
      <c r="CK23" s="2059" t="n"/>
      <c r="CL23" s="2059" t="n"/>
      <c r="CM23" s="2059" t="n"/>
      <c r="CN23" s="3780" t="n"/>
      <c r="CO23" s="3780" t="n"/>
      <c r="CP23" s="2089" t="n"/>
      <c r="CQ23" s="2113" t="n"/>
      <c r="CR23" s="2169" t="n">
        <v>1297.301892450882</v>
      </c>
      <c r="CS23" s="2169" t="n">
        <v>6116.299232215864</v>
      </c>
      <c r="CT23" s="2169" t="n">
        <v>944.6345125919801</v>
      </c>
      <c r="CU23" s="2169" t="n"/>
      <c r="CV23" s="2093" t="n">
        <v>352.6673798589021</v>
      </c>
      <c r="CW23" s="2093" t="n"/>
      <c r="CX23" s="3729">
        <f>IFERROR(CR23/CS23-1,"-")</f>
        <v/>
      </c>
      <c r="CY23" s="406" t="n"/>
      <c r="CZ23" s="2092" t="n">
        <v>1087.315630006321</v>
      </c>
      <c r="DA23" s="3730" t="n">
        <v>1492.19345517939</v>
      </c>
      <c r="DB23" s="3730" t="n"/>
      <c r="DC23" s="2092" t="n"/>
      <c r="DD23" s="3731" t="n">
        <v>14089.64094432231</v>
      </c>
      <c r="DE23" s="2097">
        <f>CZ23/$DD23-1</f>
        <v/>
      </c>
      <c r="DF23" s="653">
        <f>DA23/$DD23-1</f>
        <v/>
      </c>
      <c r="DG23" s="653">
        <f>DB23/$DD23-1</f>
        <v/>
      </c>
      <c r="DH23" s="653">
        <f>DC23/$DD23-1</f>
        <v/>
      </c>
      <c r="DX23" s="2878">
        <f>(CS23-CZ23)*10^6</f>
        <v/>
      </c>
      <c r="DY23" s="2878">
        <f>(CT23-DC23)*10^6</f>
        <v/>
      </c>
      <c r="DZ23" s="2878">
        <f>(CW23-DD23)*10^6</f>
        <v/>
      </c>
    </row>
    <row customHeight="1" ht="15" r="24" s="3">
      <c r="A24" s="3732" t="inlineStr">
        <is>
          <t>4G</t>
        </is>
      </c>
      <c r="B24" s="3733" t="n"/>
      <c r="C24" s="480" t="n"/>
      <c r="D24" s="1528" t="n">
        <v>1951.74295119237</v>
      </c>
      <c r="E24" s="1528" t="n">
        <v>2286.953430954992</v>
      </c>
      <c r="F24" s="1528" t="n">
        <v>2065.91641836844</v>
      </c>
      <c r="G24" s="513" t="n">
        <v>-114.1734671760703</v>
      </c>
      <c r="H24" s="3734" t="n">
        <v>-0.146575122704901</v>
      </c>
      <c r="I24" s="3734" t="n"/>
      <c r="J24" s="509" t="n">
        <v>1909.66372732539</v>
      </c>
      <c r="K24" s="509" t="n">
        <v>2327.289222021856</v>
      </c>
      <c r="L24" s="509" t="n">
        <v>1875.52214149519</v>
      </c>
      <c r="M24" s="3735" t="n">
        <v>34.14158583020003</v>
      </c>
      <c r="N24" s="697" t="n">
        <v>-0.1794471829047743</v>
      </c>
      <c r="O24" s="713" t="n"/>
      <c r="P24" s="509" t="n">
        <v>2014.82555829266</v>
      </c>
      <c r="Q24" s="509" t="n">
        <v>2333.75285376951</v>
      </c>
      <c r="R24" s="509" t="n">
        <v>2068.66761943769</v>
      </c>
      <c r="S24" s="3735" t="n">
        <v>-53.84206114503013</v>
      </c>
      <c r="T24" s="697" t="n">
        <v>-0.1366585561798945</v>
      </c>
      <c r="U24" s="713" t="n"/>
      <c r="V24" s="509" t="n">
        <v>1924.38126906994</v>
      </c>
      <c r="W24" s="509" t="n">
        <v>2246.232301148024</v>
      </c>
      <c r="X24" s="509" t="n">
        <v>2026.82596192058</v>
      </c>
      <c r="Y24" s="509" t="n">
        <v>2004.88235120689</v>
      </c>
      <c r="Z24" s="3787" t="n">
        <v>-102.4446928506402</v>
      </c>
      <c r="AA24" s="3787" t="n">
        <v>-80.50108213695012</v>
      </c>
      <c r="AB24" s="697" t="n">
        <v>-0.1432848383106189</v>
      </c>
      <c r="AC24" s="713" t="n"/>
      <c r="AD24" s="2067" t="n">
        <v>1956.48738618842</v>
      </c>
      <c r="AE24" s="2067" t="n">
        <v>1976.843251201507</v>
      </c>
      <c r="AF24" s="2067" t="n">
        <v>2121.69602909265</v>
      </c>
      <c r="AG24" s="2067" t="n">
        <v>2033.19595781262</v>
      </c>
      <c r="AH24" s="3738" t="n">
        <v>-165.2086429042299</v>
      </c>
      <c r="AI24" s="3738" t="n">
        <v>-76.70857162419998</v>
      </c>
      <c r="AJ24" s="2099" t="n">
        <v>-0.01029715684372789</v>
      </c>
      <c r="AK24" s="2068" t="n"/>
      <c r="AL24" s="2067" t="n">
        <v>1876.777184064245</v>
      </c>
      <c r="AM24" s="2067" t="n">
        <v>1923.205464015495</v>
      </c>
      <c r="AN24" s="2067" t="n">
        <v>2045.472862257413</v>
      </c>
      <c r="AO24" s="2067" t="n">
        <v>1955.737843421847</v>
      </c>
      <c r="AP24" s="3738" t="n">
        <v>0</v>
      </c>
      <c r="AQ24" s="3738" t="n">
        <v>-168.6956781931681</v>
      </c>
      <c r="AR24" s="2099" t="n">
        <v>-78.96065935760225</v>
      </c>
      <c r="AS24" s="2099" t="n">
        <v>-0.02414109195296898</v>
      </c>
      <c r="AT24" s="2068" t="n"/>
      <c r="AU24" s="2067" t="n"/>
      <c r="AV24" s="2067" t="n"/>
      <c r="AW24" s="2067" t="n"/>
      <c r="AX24" s="2067" t="n"/>
      <c r="AY24" s="3738" t="n"/>
      <c r="AZ24" s="3738" t="n"/>
      <c r="BA24" s="2099" t="n"/>
      <c r="BB24" s="2099" t="n"/>
      <c r="BC24" s="2067" t="n"/>
      <c r="BD24" s="2067" t="n"/>
      <c r="BE24" s="2067" t="n"/>
      <c r="BF24" s="2067" t="n"/>
      <c r="BG24" s="3738" t="n"/>
      <c r="BH24" s="3738" t="n"/>
      <c r="BI24" s="2099" t="n"/>
      <c r="BJ24" s="2068" t="n"/>
      <c r="BK24" s="2067" t="n"/>
      <c r="BL24" s="2067" t="n"/>
      <c r="BM24" s="2067" t="n"/>
      <c r="BN24" s="2067" t="n"/>
      <c r="BO24" s="2067" t="n"/>
      <c r="BP24" s="3738" t="n"/>
      <c r="BQ24" s="3738" t="n"/>
      <c r="BR24" s="2099" t="n"/>
      <c r="BS24" s="2068" t="n"/>
      <c r="BT24" s="2067" t="n"/>
      <c r="BU24" s="2067" t="n"/>
      <c r="BV24" s="2067" t="n"/>
      <c r="BW24" s="2067" t="n"/>
      <c r="BX24" s="3738" t="n"/>
      <c r="BY24" s="3738" t="n"/>
      <c r="BZ24" s="2099" t="n"/>
      <c r="CA24" s="2100" t="n"/>
      <c r="CB24" s="2067" t="n"/>
      <c r="CC24" s="2067" t="n"/>
      <c r="CD24" s="2067" t="n"/>
      <c r="CE24" s="2067" t="n"/>
      <c r="CF24" s="3738" t="n"/>
      <c r="CG24" s="3738" t="n"/>
      <c r="CH24" s="2099" t="n"/>
      <c r="CI24" s="2100" t="n"/>
      <c r="CJ24" s="2067" t="n"/>
      <c r="CK24" s="2067" t="n"/>
      <c r="CL24" s="2067" t="n"/>
      <c r="CM24" s="2067" t="n"/>
      <c r="CN24" s="3738" t="n"/>
      <c r="CO24" s="3738" t="n"/>
      <c r="CP24" s="2099" t="n"/>
      <c r="CQ24" s="2068" t="n"/>
      <c r="CR24" s="2170" t="n">
        <v>1656.752771001305</v>
      </c>
      <c r="CS24" s="2170" t="n">
        <v>11171.07105909589</v>
      </c>
      <c r="CT24" s="2170" t="n">
        <v>1594.147320928891</v>
      </c>
      <c r="CU24" s="2170" t="n"/>
      <c r="CV24" s="2102" t="n">
        <v>62.60545007241353</v>
      </c>
      <c r="CW24" s="2102" t="n"/>
      <c r="CX24" s="3739">
        <f>IFERROR(CR24/CS24-1,"-")</f>
        <v/>
      </c>
      <c r="CY24" s="406" t="n"/>
      <c r="CZ24" s="2101" t="n">
        <v>2033.873887308214</v>
      </c>
      <c r="DA24" s="3740" t="n">
        <v>1928.564764853698</v>
      </c>
      <c r="DB24" s="3740" t="n"/>
      <c r="DC24" s="2101" t="n"/>
      <c r="DD24" s="3741" t="n">
        <v>25654.79772014331</v>
      </c>
      <c r="DE24" s="2106">
        <f>CZ24/$DD24-1</f>
        <v/>
      </c>
      <c r="DF24" s="626">
        <f>DA24/$DD24-1</f>
        <v/>
      </c>
      <c r="DG24" s="626">
        <f>DB24/$DD24-1</f>
        <v/>
      </c>
      <c r="DH24" s="626">
        <f>DC24/$DD24-1</f>
        <v/>
      </c>
      <c r="DX24" s="2878">
        <f>(CS24-CZ24)*10^6</f>
        <v/>
      </c>
      <c r="DY24" s="2878">
        <f>(CT24-DC24)*10^6</f>
        <v/>
      </c>
      <c r="DZ24" s="2878">
        <f>(CW24-DD24)*10^6</f>
        <v/>
      </c>
    </row>
    <row customHeight="1" ht="15" r="25" s="3" thickBot="1">
      <c r="M25" s="3374" t="n"/>
      <c r="N25" s="63" t="n"/>
      <c r="S25" s="3374" t="n"/>
      <c r="T25" s="63" t="n"/>
      <c r="Z25" s="3823" t="n"/>
      <c r="AA25" s="3824" t="n"/>
      <c r="AB25" s="3653" t="n"/>
      <c r="AD25" s="406" t="n"/>
      <c r="AE25" s="406" t="n"/>
      <c r="AF25" s="406" t="n"/>
      <c r="AG25" s="406" t="n"/>
      <c r="AH25" s="3825" t="n"/>
      <c r="AI25" s="2982" t="n"/>
      <c r="AJ25" s="3797" t="n"/>
      <c r="AK25" s="3797" t="n"/>
      <c r="AL25" s="406" t="n"/>
      <c r="AM25" s="406" t="n"/>
      <c r="AN25" s="406" t="n"/>
      <c r="AO25" s="406" t="n"/>
      <c r="AP25" s="3825" t="n"/>
      <c r="AQ25" s="2982" t="n"/>
      <c r="AR25" s="3797" t="n"/>
      <c r="AS25" s="3797" t="n"/>
      <c r="AT25" s="3797" t="n"/>
      <c r="AU25" s="406" t="n"/>
      <c r="AV25" s="406" t="n"/>
      <c r="AW25" s="406" t="n"/>
      <c r="AX25" s="406" t="n"/>
      <c r="AY25" s="3825" t="n"/>
      <c r="AZ25" s="2982" t="n"/>
      <c r="BA25" s="3797" t="n"/>
      <c r="BB25" s="3797" t="n"/>
      <c r="BC25" s="406" t="n"/>
      <c r="BD25" s="406" t="n"/>
      <c r="BE25" s="406" t="n"/>
      <c r="BF25" s="406" t="n"/>
      <c r="BG25" s="3825" t="n"/>
      <c r="BH25" s="2982" t="n"/>
      <c r="BI25" s="3797" t="n"/>
      <c r="BJ25" s="3797" t="n"/>
      <c r="BK25" s="406" t="n"/>
      <c r="BL25" s="406" t="n"/>
      <c r="BM25" s="406" t="n"/>
      <c r="BN25" s="406" t="n"/>
      <c r="BO25" s="406" t="n"/>
      <c r="BP25" s="3825" t="n"/>
      <c r="BQ25" s="2982" t="n"/>
      <c r="BR25" s="3797" t="n"/>
      <c r="BS25" s="3797" t="n"/>
      <c r="BT25" s="406" t="n"/>
      <c r="BU25" s="406" t="n"/>
      <c r="BV25" s="406" t="n"/>
      <c r="BW25" s="406" t="n"/>
      <c r="BX25" s="3825" t="n"/>
      <c r="BY25" s="2982" t="n"/>
      <c r="BZ25" s="3797" t="n"/>
      <c r="CA25" s="3797" t="n"/>
      <c r="CB25" s="406" t="n"/>
      <c r="CC25" s="406" t="n"/>
      <c r="CD25" s="406" t="n"/>
      <c r="CE25" s="406" t="n"/>
      <c r="CF25" s="3825" t="n"/>
      <c r="CG25" s="2982" t="n"/>
      <c r="CH25" s="3797" t="n"/>
      <c r="CI25" s="3797" t="n"/>
      <c r="CJ25" s="406" t="n"/>
      <c r="CK25" s="406" t="n"/>
      <c r="CL25" s="406" t="n"/>
      <c r="CM25" s="406" t="n"/>
      <c r="CN25" s="3825" t="n"/>
      <c r="CO25" s="2982" t="n"/>
      <c r="CP25" s="3797" t="n"/>
      <c r="CQ25" s="1249" t="n"/>
      <c r="CR25" s="3800" t="n"/>
      <c r="CS25" s="3800" t="n"/>
      <c r="CT25" s="3800" t="n"/>
      <c r="CU25" s="3800" t="n"/>
      <c r="CV25" s="406" t="n"/>
      <c r="CW25" s="406" t="n"/>
      <c r="CX25" s="3797" t="n"/>
      <c r="CY25" s="406" t="n"/>
      <c r="CZ25" s="3822" t="n"/>
      <c r="DA25" s="3803" t="n"/>
      <c r="DB25" s="3803" t="n"/>
      <c r="DC25" s="406" t="n"/>
      <c r="DD25" s="3804" t="n"/>
      <c r="DE25" s="2155" t="n"/>
      <c r="DX25" s="2878">
        <f>(CS25-CZ25)*10^6</f>
        <v/>
      </c>
      <c r="DY25" s="2878">
        <f>(CT25-DC25)*10^6</f>
        <v/>
      </c>
      <c r="DZ25" s="2878">
        <f>(CW25-DD25)*10^6</f>
        <v/>
      </c>
    </row>
    <row customHeight="1" ht="15" r="26" s="3">
      <c r="A26" s="3614" t="inlineStr">
        <is>
          <t>Usage (en Go/client)</t>
        </is>
      </c>
      <c r="B26" s="3615" t="n"/>
      <c r="C26" s="480" t="n"/>
      <c r="D26" s="3826" t="n">
        <v>3.60826413251864</v>
      </c>
      <c r="E26" s="3827" t="n">
        <v>2.853207128721304</v>
      </c>
      <c r="F26" s="3827" t="n">
        <v>3.16454074779484</v>
      </c>
      <c r="G26" s="766" t="n">
        <v>0.4437233847238002</v>
      </c>
      <c r="H26" s="3703" t="n">
        <v>0.26463448664371</v>
      </c>
      <c r="I26" s="3703" t="n"/>
      <c r="J26" s="3828" t="n">
        <v>3.32162031349699</v>
      </c>
      <c r="K26" s="3829" t="n">
        <v>2.725006876242936</v>
      </c>
      <c r="L26" s="3829" t="n">
        <v>2.91613202160978</v>
      </c>
      <c r="M26" s="3751" t="n">
        <v>0.40548829188721</v>
      </c>
      <c r="N26" s="870" t="n">
        <v>0.218940158447096</v>
      </c>
      <c r="O26" s="3805" t="n"/>
      <c r="P26" s="3828" t="n">
        <v>3.5218028260524</v>
      </c>
      <c r="Q26" s="3829" t="n">
        <v>2.88385399075249</v>
      </c>
      <c r="R26" s="3829" t="n">
        <v>3.28657224910001</v>
      </c>
      <c r="S26" s="3751" t="n">
        <v>0.2352305769523899</v>
      </c>
      <c r="T26" s="870" t="n">
        <v>0.2212139856406008</v>
      </c>
      <c r="U26" s="3805" t="n"/>
      <c r="V26" s="3828" t="n">
        <v>3.55345330391759</v>
      </c>
      <c r="W26" s="3829" t="n">
        <v>2.806428041640599</v>
      </c>
      <c r="X26" s="3829" t="n">
        <v>3.2656691560507</v>
      </c>
      <c r="Y26" s="3829" t="n">
        <v>3.63880080892616</v>
      </c>
      <c r="Z26" s="3753" t="n">
        <v>0.2877841478668901</v>
      </c>
      <c r="AA26" s="3754" t="n">
        <v>-0.08534750500857013</v>
      </c>
      <c r="AB26" s="3755" t="n">
        <v>0.2661836509587789</v>
      </c>
      <c r="AC26" s="3805" t="n"/>
      <c r="AD26" s="3830" t="n">
        <v>3.77013898786902</v>
      </c>
      <c r="AE26" s="3831" t="n">
        <v>2.654393047641419</v>
      </c>
      <c r="AF26" s="3831" t="n">
        <v>3.50035831678133</v>
      </c>
      <c r="AG26" s="3831" t="n">
        <v>3.81545603219905</v>
      </c>
      <c r="AH26" s="3757" t="n">
        <v>0.2697806710876902</v>
      </c>
      <c r="AI26" s="3758" t="n">
        <v>-0.0453170443300297</v>
      </c>
      <c r="AJ26" s="3759" t="n">
        <v>0.4203393846359735</v>
      </c>
      <c r="AK26" s="3811" t="n"/>
      <c r="AL26" s="3830" t="n">
        <v>4.067999844008251</v>
      </c>
      <c r="AM26" s="3831" t="n">
        <v>2.713497154262789</v>
      </c>
      <c r="AN26" s="3831" t="n">
        <v>3.437976429364562</v>
      </c>
      <c r="AO26" s="3831" t="n">
        <v>3.756870764806682</v>
      </c>
      <c r="AP26" s="3757" t="n">
        <v>0</v>
      </c>
      <c r="AQ26" s="3758" t="n">
        <v>0.6300234146436887</v>
      </c>
      <c r="AR26" s="3759" t="n">
        <v>0.3111290792015695</v>
      </c>
      <c r="AS26" s="3759" t="n">
        <v>0.4991723273479747</v>
      </c>
      <c r="AT26" s="3811" t="n"/>
      <c r="AU26" s="3830" t="n"/>
      <c r="AV26" s="3831" t="n"/>
      <c r="AW26" s="3831" t="n"/>
      <c r="AX26" s="3831" t="n"/>
      <c r="AY26" s="3757" t="n"/>
      <c r="AZ26" s="3758" t="n"/>
      <c r="BA26" s="3759" t="n"/>
      <c r="BB26" s="3759" t="n"/>
      <c r="BC26" s="3830" t="n"/>
      <c r="BD26" s="3831" t="n"/>
      <c r="BE26" s="3831" t="n"/>
      <c r="BF26" s="3831" t="n"/>
      <c r="BG26" s="3757" t="n"/>
      <c r="BH26" s="3758" t="n"/>
      <c r="BI26" s="3759" t="n"/>
      <c r="BJ26" s="3811" t="n"/>
      <c r="BK26" s="3830" t="n"/>
      <c r="BL26" s="3831" t="n"/>
      <c r="BM26" s="3831" t="n"/>
      <c r="BN26" s="3831" t="n"/>
      <c r="BO26" s="3830" t="n"/>
      <c r="BP26" s="3757" t="n"/>
      <c r="BQ26" s="3758" t="n"/>
      <c r="BR26" s="3759" t="n"/>
      <c r="BS26" s="3811" t="n"/>
      <c r="BT26" s="3830" t="n"/>
      <c r="BU26" s="3831" t="n"/>
      <c r="BV26" s="3831" t="n"/>
      <c r="BW26" s="3830" t="n"/>
      <c r="BX26" s="3757" t="n"/>
      <c r="BY26" s="3758" t="n"/>
      <c r="BZ26" s="3759" t="n"/>
      <c r="CA26" s="3812" t="n"/>
      <c r="CB26" s="3830" t="n"/>
      <c r="CC26" s="3831" t="n"/>
      <c r="CD26" s="3831" t="n"/>
      <c r="CE26" s="3830" t="n"/>
      <c r="CF26" s="3757" t="n"/>
      <c r="CG26" s="3758" t="n"/>
      <c r="CH26" s="3759" t="n"/>
      <c r="CI26" s="3812" t="n"/>
      <c r="CJ26" s="3830" t="n"/>
      <c r="CK26" s="3831" t="n"/>
      <c r="CL26" s="3831" t="n"/>
      <c r="CM26" s="3830" t="n"/>
      <c r="CN26" s="3757" t="n"/>
      <c r="CO26" s="3758" t="n"/>
      <c r="CP26" s="3759" t="n"/>
      <c r="CQ26" s="2079" t="n"/>
      <c r="CR26" s="3832" t="n">
        <v>3.250577348974524</v>
      </c>
      <c r="CS26" s="3832" t="n">
        <v>13.92288908499875</v>
      </c>
      <c r="CT26" s="3832" t="n">
        <v>2.623099677470288</v>
      </c>
      <c r="CU26" s="2124" t="n"/>
      <c r="CV26" s="2125" t="n">
        <v>0.6274776715042361</v>
      </c>
      <c r="CW26" s="2125" t="n"/>
      <c r="CX26" s="3713">
        <f>IFERROR(CR26/CS26-1,"-")</f>
        <v/>
      </c>
      <c r="CY26" s="406" t="n"/>
      <c r="CZ26" s="3833" t="n">
        <v>3.481423415557513</v>
      </c>
      <c r="DA26" s="3714" t="n">
        <v>4.303810758967987</v>
      </c>
      <c r="DB26" s="3714" t="n"/>
      <c r="DC26" s="2069" t="n"/>
      <c r="DD26" s="3834" t="n">
        <v>34.8011362072161</v>
      </c>
      <c r="DE26" s="2074">
        <f>CZ26/$DD26-1</f>
        <v/>
      </c>
      <c r="DF26" s="621">
        <f>DA26/$DD26-1</f>
        <v/>
      </c>
      <c r="DG26" s="621">
        <f>DB26/$DD26-1</f>
        <v/>
      </c>
      <c r="DH26" s="621">
        <f>DC26/$DD26-1</f>
        <v/>
      </c>
      <c r="DX26" s="2878">
        <f>(CS26-CZ26)*10^6</f>
        <v/>
      </c>
      <c r="DY26" s="2878">
        <f>(CT26-DC26)*10^6</f>
        <v/>
      </c>
      <c r="DZ26" s="2878">
        <f>(CW26-DD26)*10^6</f>
        <v/>
      </c>
    </row>
    <row customHeight="1" ht="15" r="27" s="3">
      <c r="A27" s="3716" t="inlineStr">
        <is>
          <t>2G</t>
        </is>
      </c>
      <c r="B27" s="3717" t="n"/>
      <c r="C27" s="480" t="n"/>
      <c r="D27" s="3826" t="n">
        <v>0.0116981990683476</v>
      </c>
      <c r="E27" s="3826" t="n">
        <v>0.02466789754024122</v>
      </c>
      <c r="F27" s="3826" t="n">
        <v>0.0157986845152158</v>
      </c>
      <c r="G27" s="767" t="n">
        <v>-0.004100485446868201</v>
      </c>
      <c r="H27" s="3718" t="n">
        <v>-0.5257723505108574</v>
      </c>
      <c r="I27" s="3718" t="n"/>
      <c r="J27" s="3828" t="n">
        <v>0.0110212956079657</v>
      </c>
      <c r="K27" s="3828" t="n">
        <v>0.02440098009837054</v>
      </c>
      <c r="L27" s="3828" t="n">
        <v>0.0140251515795345</v>
      </c>
      <c r="M27" s="3719" t="n">
        <v>-0.003003855971568799</v>
      </c>
      <c r="N27" s="694" t="n">
        <v>-0.5483256998885186</v>
      </c>
      <c r="O27" s="711" t="n"/>
      <c r="P27" s="3828" t="n">
        <v>0.0122644069710829</v>
      </c>
      <c r="Q27" s="3828" t="n">
        <v>0.02259468500930795</v>
      </c>
      <c r="R27" s="3828" t="n">
        <v>0.0153232874950493</v>
      </c>
      <c r="S27" s="3719" t="n">
        <v>-0.0030588805239664</v>
      </c>
      <c r="T27" s="694" t="n">
        <v>-0.4571994712017211</v>
      </c>
      <c r="U27" s="711" t="n"/>
      <c r="V27" s="3828" t="n">
        <v>0.0179128829412579</v>
      </c>
      <c r="W27" s="3828" t="n">
        <v>0.01896671556143216</v>
      </c>
      <c r="X27" s="3828" t="n">
        <v>0.0146624705448489</v>
      </c>
      <c r="Y27" s="3828" t="n">
        <v>0.0115415975057607</v>
      </c>
      <c r="Z27" s="3767" t="n">
        <v>0.003250412396408999</v>
      </c>
      <c r="AA27" s="3767" t="n">
        <v>0.0063712854354972</v>
      </c>
      <c r="AB27" s="694" t="n">
        <v>-0.05556220932195421</v>
      </c>
      <c r="AC27" s="711" t="n"/>
      <c r="AD27" s="3830" t="n">
        <v>0.0189052591979294</v>
      </c>
      <c r="AE27" s="3830" t="n">
        <v>0.0182807618400866</v>
      </c>
      <c r="AF27" s="3830" t="n">
        <v>0.0152765633509074</v>
      </c>
      <c r="AG27" s="3830" t="n">
        <v>0.0119691435864698</v>
      </c>
      <c r="AH27" s="3770" t="n">
        <v>0.003628695847021999</v>
      </c>
      <c r="AI27" s="3770" t="n">
        <v>0.0069361156114596</v>
      </c>
      <c r="AJ27" s="2078" t="n">
        <v>0.03416145143761895</v>
      </c>
      <c r="AK27" s="2079" t="n"/>
      <c r="AL27" s="3830" t="n">
        <v>0.02018632207456383</v>
      </c>
      <c r="AM27" s="3830" t="n">
        <v>0.0145374799301415</v>
      </c>
      <c r="AN27" s="3830" t="n">
        <v>0.01451664564746001</v>
      </c>
      <c r="AO27" s="3830" t="n">
        <v>0.01165673184488708</v>
      </c>
      <c r="AP27" s="3770" t="n">
        <v>0</v>
      </c>
      <c r="AQ27" s="3770" t="n">
        <v>0.00566967642710382</v>
      </c>
      <c r="AR27" s="2078" t="n">
        <v>0.00852959022967675</v>
      </c>
      <c r="AS27" s="2078" t="n">
        <v>0.3885709333094403</v>
      </c>
      <c r="AT27" s="2079" t="n"/>
      <c r="AU27" s="3830" t="n"/>
      <c r="AV27" s="3830" t="n"/>
      <c r="AW27" s="3830" t="n"/>
      <c r="AX27" s="3830" t="n"/>
      <c r="AY27" s="3770" t="n"/>
      <c r="AZ27" s="3770" t="n"/>
      <c r="BA27" s="2078" t="n"/>
      <c r="BB27" s="2078" t="n"/>
      <c r="BC27" s="3830" t="n"/>
      <c r="BD27" s="3830" t="n"/>
      <c r="BE27" s="3830" t="n"/>
      <c r="BF27" s="3830" t="n"/>
      <c r="BG27" s="3770" t="n"/>
      <c r="BH27" s="3770" t="n"/>
      <c r="BI27" s="2078" t="n"/>
      <c r="BJ27" s="2079" t="n"/>
      <c r="BK27" s="3830" t="n"/>
      <c r="BL27" s="3830" t="n"/>
      <c r="BM27" s="3830" t="n"/>
      <c r="BN27" s="3830" t="n"/>
      <c r="BO27" s="3830" t="n"/>
      <c r="BP27" s="3770" t="n"/>
      <c r="BQ27" s="3770" t="n"/>
      <c r="BR27" s="2078" t="n"/>
      <c r="BS27" s="2079" t="n"/>
      <c r="BT27" s="3830" t="n"/>
      <c r="BU27" s="3830" t="n"/>
      <c r="BV27" s="3830" t="n"/>
      <c r="BW27" s="3830" t="n"/>
      <c r="BX27" s="3770" t="n"/>
      <c r="BY27" s="3770" t="n"/>
      <c r="BZ27" s="2078" t="n"/>
      <c r="CA27" s="2080" t="n"/>
      <c r="CB27" s="3830" t="n"/>
      <c r="CC27" s="3830" t="n"/>
      <c r="CD27" s="3830" t="n"/>
      <c r="CE27" s="3830" t="n"/>
      <c r="CF27" s="3770" t="n"/>
      <c r="CG27" s="3770" t="n"/>
      <c r="CH27" s="2078" t="n"/>
      <c r="CI27" s="2080" t="n"/>
      <c r="CJ27" s="3830" t="n"/>
      <c r="CK27" s="3830" t="n"/>
      <c r="CL27" s="3830" t="n"/>
      <c r="CM27" s="3830" t="n"/>
      <c r="CN27" s="3770" t="n"/>
      <c r="CO27" s="3770" t="n"/>
      <c r="CP27" s="2078" t="n"/>
      <c r="CQ27" s="2079" t="n"/>
      <c r="CR27" s="3835" t="n">
        <v>0.01369154090210081</v>
      </c>
      <c r="CS27" s="3835" t="n">
        <v>0.1089110400494385</v>
      </c>
      <c r="CT27" s="3835" t="n">
        <v>0.01260082432049444</v>
      </c>
      <c r="CU27" s="2179" t="n"/>
      <c r="CV27" s="2180" t="n">
        <v>0.001090716581606367</v>
      </c>
      <c r="CW27" s="2180" t="n"/>
      <c r="CX27" s="3722">
        <f>IFERROR(CR27/CS27-1,"-")</f>
        <v/>
      </c>
      <c r="CY27" s="406" t="n"/>
      <c r="CZ27" s="2181" t="n">
        <v>0.01449368616270103</v>
      </c>
      <c r="DA27" s="3723" t="n">
        <v>0.01267971690821176</v>
      </c>
      <c r="DB27" s="3723" t="n"/>
      <c r="DC27" s="2181" t="n"/>
      <c r="DD27" s="3836" t="n">
        <v>0.1961676123008897</v>
      </c>
      <c r="DE27" s="2086">
        <f>CZ27/$DD27-1</f>
        <v/>
      </c>
      <c r="DF27" s="623">
        <f>DA27/$DD27-1</f>
        <v/>
      </c>
      <c r="DG27" s="623">
        <f>DB27/$DD27-1</f>
        <v/>
      </c>
      <c r="DH27" s="623">
        <f>DC27/$DD27-1</f>
        <v/>
      </c>
      <c r="DX27" s="2878">
        <f>(CS27-CZ27)*10^6</f>
        <v/>
      </c>
      <c r="DY27" s="2878">
        <f>(CT27-DC27)*10^6</f>
        <v/>
      </c>
      <c r="DZ27" s="2878">
        <f>(CW27-DD27)*10^6</f>
        <v/>
      </c>
    </row>
    <row customHeight="1" ht="15" r="28" s="3">
      <c r="A28" s="680" t="inlineStr">
        <is>
          <t>3G</t>
        </is>
      </c>
      <c r="B28" s="651" t="n"/>
      <c r="C28" s="480" t="n"/>
      <c r="D28" s="3837" t="n">
        <v>1.22948594224787</v>
      </c>
      <c r="E28" s="3837" t="n">
        <v>1.288427184072069</v>
      </c>
      <c r="F28" s="3837" t="n">
        <v>1.14454584367214</v>
      </c>
      <c r="G28" s="768" t="n">
        <v>0.08494009857572982</v>
      </c>
      <c r="H28" s="3725" t="n">
        <v>-0.04574666116397474</v>
      </c>
      <c r="I28" s="3725" t="n"/>
      <c r="J28" s="3838" t="n">
        <v>1.01029652048203</v>
      </c>
      <c r="K28" s="3838" t="n">
        <v>1.210190562995805</v>
      </c>
      <c r="L28" s="3838" t="n">
        <v>1.0281540732374</v>
      </c>
      <c r="M28" s="3726" t="n">
        <v>-0.01785755275536993</v>
      </c>
      <c r="N28" s="695" t="n">
        <v>-0.1651756744978584</v>
      </c>
      <c r="O28" s="712" t="n"/>
      <c r="P28" s="3838" t="n">
        <v>1.01514685288902</v>
      </c>
      <c r="Q28" s="3838" t="n">
        <v>1.244331130745257</v>
      </c>
      <c r="R28" s="3838" t="n">
        <v>1.13668716842332</v>
      </c>
      <c r="S28" s="3726" t="n">
        <v>-0.1215403155343</v>
      </c>
      <c r="T28" s="695" t="n">
        <v>-0.184182708439492</v>
      </c>
      <c r="U28" s="712" t="n"/>
      <c r="V28" s="3838" t="n">
        <v>0.966139633425417</v>
      </c>
      <c r="W28" s="3838" t="n">
        <v>1.200374078061721</v>
      </c>
      <c r="X28" s="3838" t="n">
        <v>1.10061272856103</v>
      </c>
      <c r="Y28" s="3838" t="n">
        <v>1.09921640994441</v>
      </c>
      <c r="Z28" s="3777" t="n">
        <v>-0.1344730951356131</v>
      </c>
      <c r="AA28" s="3777" t="n">
        <v>-0.133076776518993</v>
      </c>
      <c r="AB28" s="695" t="n">
        <v>-0.1951345409045562</v>
      </c>
      <c r="AC28" s="712" t="n"/>
      <c r="AD28" s="3839" t="n">
        <v>0.964270004749631</v>
      </c>
      <c r="AE28" s="3839" t="n">
        <v>1.126839084342691</v>
      </c>
      <c r="AF28" s="3839" t="n">
        <v>1.16035643394848</v>
      </c>
      <c r="AG28" s="3839" t="n">
        <v>1.16193247843268</v>
      </c>
      <c r="AH28" s="3780" t="n">
        <v>-0.196086429198849</v>
      </c>
      <c r="AI28" s="3780" t="n">
        <v>-0.1976624736830491</v>
      </c>
      <c r="AJ28" s="2089" t="n">
        <v>-0.1442700043439566</v>
      </c>
      <c r="AK28" s="2113" t="n"/>
      <c r="AL28" s="3839" t="n">
        <v>1.01782629413939</v>
      </c>
      <c r="AM28" s="3839" t="n">
        <v>1.10679720392704</v>
      </c>
      <c r="AN28" s="3839" t="n">
        <v>1.116425709419148</v>
      </c>
      <c r="AO28" s="3839" t="n">
        <v>1.125185071145947</v>
      </c>
      <c r="AP28" s="3780" t="n">
        <v>0</v>
      </c>
      <c r="AQ28" s="3780" t="n">
        <v>-0.0985994152797578</v>
      </c>
      <c r="AR28" s="2089" t="n">
        <v>-0.1073587770065572</v>
      </c>
      <c r="AS28" s="2089" t="n">
        <v>-0.08038591846091714</v>
      </c>
      <c r="AT28" s="2113" t="n"/>
      <c r="AU28" s="3839" t="n"/>
      <c r="AV28" s="3839" t="n"/>
      <c r="AW28" s="3839" t="n"/>
      <c r="AX28" s="3839" t="n"/>
      <c r="AY28" s="3780" t="n"/>
      <c r="AZ28" s="3780" t="n"/>
      <c r="BA28" s="2089" t="n"/>
      <c r="BB28" s="2089" t="n"/>
      <c r="BC28" s="3839" t="n"/>
      <c r="BD28" s="3839" t="n"/>
      <c r="BE28" s="3839" t="n"/>
      <c r="BF28" s="3839" t="n"/>
      <c r="BG28" s="3780" t="n"/>
      <c r="BH28" s="3780" t="n"/>
      <c r="BI28" s="2089" t="n"/>
      <c r="BJ28" s="2113" t="n"/>
      <c r="BK28" s="3839" t="n"/>
      <c r="BL28" s="3839" t="n"/>
      <c r="BM28" s="3839" t="n"/>
      <c r="BN28" s="3839" t="n"/>
      <c r="BO28" s="3839" t="n"/>
      <c r="BP28" s="3780" t="n"/>
      <c r="BQ28" s="3780" t="n"/>
      <c r="BR28" s="2089" t="n"/>
      <c r="BS28" s="2113" t="n"/>
      <c r="BT28" s="3839" t="n"/>
      <c r="BU28" s="3839" t="n"/>
      <c r="BV28" s="3839" t="n"/>
      <c r="BW28" s="3839" t="n"/>
      <c r="BX28" s="3780" t="n"/>
      <c r="BY28" s="3780" t="n"/>
      <c r="BZ28" s="2089" t="n"/>
      <c r="CA28" s="2091" t="n"/>
      <c r="CB28" s="3839" t="n"/>
      <c r="CC28" s="3839" t="n"/>
      <c r="CD28" s="3839" t="n"/>
      <c r="CE28" s="3839" t="n"/>
      <c r="CF28" s="3780" t="n"/>
      <c r="CG28" s="3780" t="n"/>
      <c r="CH28" s="2089" t="n"/>
      <c r="CI28" s="2091" t="n"/>
      <c r="CJ28" s="3839" t="n"/>
      <c r="CK28" s="3839" t="n"/>
      <c r="CL28" s="3839" t="n"/>
      <c r="CM28" s="3839" t="n"/>
      <c r="CN28" s="3780" t="n"/>
      <c r="CO28" s="3780" t="n"/>
      <c r="CP28" s="2089" t="n"/>
      <c r="CQ28" s="2113" t="n"/>
      <c r="CR28" s="3840" t="n">
        <v>1.072350367917194</v>
      </c>
      <c r="CS28" s="3840" t="n">
        <v>6.070162040217543</v>
      </c>
      <c r="CT28" s="3840" t="n">
        <v>0.9387871345790999</v>
      </c>
      <c r="CU28" s="2131" t="n"/>
      <c r="CV28" s="2185" t="n">
        <v>0.1335632333380945</v>
      </c>
      <c r="CW28" s="2185" t="n"/>
      <c r="CX28" s="3729">
        <f>IFERROR(CR28/CS28-1,"-")</f>
        <v/>
      </c>
      <c r="CY28" s="406" t="n"/>
      <c r="CZ28" s="2092" t="n">
        <v>1.121016386731963</v>
      </c>
      <c r="DA28" s="3730" t="n">
        <v>1.182858402653008</v>
      </c>
      <c r="DB28" s="3730" t="n"/>
      <c r="DC28" s="2092" t="n"/>
      <c r="DD28" s="3841" t="n">
        <v>13.68172144432208</v>
      </c>
      <c r="DE28" s="2097">
        <f>CZ28/$DD28-1</f>
        <v/>
      </c>
      <c r="DF28" s="653">
        <f>DA28/$DD28-1</f>
        <v/>
      </c>
      <c r="DG28" s="653">
        <f>DB28/$DD28-1</f>
        <v/>
      </c>
      <c r="DH28" s="653">
        <f>DC28/$DD28-1</f>
        <v/>
      </c>
      <c r="DX28" s="2878">
        <f>(CS28-CZ28)*10^6</f>
        <v/>
      </c>
      <c r="DY28" s="2878">
        <f>(CT28-DC28)*10^6</f>
        <v/>
      </c>
      <c r="DZ28" s="2878">
        <f>(CW28-DD28)*10^6</f>
        <v/>
      </c>
    </row>
    <row customHeight="1" ht="15" r="29" s="3">
      <c r="A29" s="3732" t="inlineStr">
        <is>
          <t>4G</t>
        </is>
      </c>
      <c r="B29" s="3733" t="n"/>
      <c r="C29" s="480" t="n"/>
      <c r="D29" s="3842" t="n">
        <v>7.19988486765687</v>
      </c>
      <c r="E29" s="1528" t="n">
        <v>6.956765479736394</v>
      </c>
      <c r="F29" s="3842" t="n">
        <v>6.23536239405667</v>
      </c>
      <c r="G29" s="769" t="n">
        <v>0.9645224736001996</v>
      </c>
      <c r="H29" s="3734" t="n">
        <v>0.03494718754407233</v>
      </c>
      <c r="I29" s="3734" t="n"/>
      <c r="J29" s="3843" t="n">
        <v>6.71285150207833</v>
      </c>
      <c r="K29" s="509" t="n">
        <v>6.540041310622775</v>
      </c>
      <c r="L29" s="3843" t="n">
        <v>5.71572817763711</v>
      </c>
      <c r="M29" s="3735" t="n">
        <v>0.9971233244412199</v>
      </c>
      <c r="N29" s="697" t="n">
        <v>0.02642340976881363</v>
      </c>
      <c r="O29" s="713" t="n"/>
      <c r="P29" s="3843" t="n">
        <v>7.09849865956157</v>
      </c>
      <c r="Q29" s="509" t="n">
        <v>6.56333401285622</v>
      </c>
      <c r="R29" s="3843" t="n">
        <v>6.36561702996222</v>
      </c>
      <c r="S29" s="3735" t="n">
        <v>0.7328816295993503</v>
      </c>
      <c r="T29" s="697" t="n">
        <v>0.08153853600274985</v>
      </c>
      <c r="U29" s="713" t="n"/>
      <c r="V29" s="3843" t="n">
        <v>7.0224433751835</v>
      </c>
      <c r="W29" s="509" t="n">
        <v>6.238235956919888</v>
      </c>
      <c r="X29" s="3843" t="n">
        <v>6.29747813105649</v>
      </c>
      <c r="Y29" s="3843" t="n">
        <v>7.2459424576505</v>
      </c>
      <c r="Z29" s="3787" t="n">
        <v>0.7249652441270102</v>
      </c>
      <c r="AA29" s="3787" t="n">
        <v>-0.2234990824669998</v>
      </c>
      <c r="AB29" s="697" t="n">
        <v>0.1257098038097957</v>
      </c>
      <c r="AC29" s="713" t="n"/>
      <c r="AD29" s="3844" t="n">
        <v>7.17002384990947</v>
      </c>
      <c r="AE29" s="2067" t="n">
        <v>5.662933406919752</v>
      </c>
      <c r="AF29" s="3844" t="n">
        <v>6.65631386497202</v>
      </c>
      <c r="AG29" s="3844" t="n">
        <v>7.45097573661091</v>
      </c>
      <c r="AH29" s="3738" t="n">
        <v>0.5137099849374502</v>
      </c>
      <c r="AI29" s="3738" t="n">
        <v>-0.2809518867014393</v>
      </c>
      <c r="AJ29" s="2099" t="n">
        <v>0.2661324678740082</v>
      </c>
      <c r="AK29" s="2068" t="n"/>
      <c r="AL29" s="3844" t="n">
        <v>7.589712177552339</v>
      </c>
      <c r="AM29" s="2067" t="n">
        <v>5.553008393832118</v>
      </c>
      <c r="AN29" s="3844" t="n">
        <v>6.479548866518652</v>
      </c>
      <c r="AO29" s="3844" t="n">
        <v>7.267289723744224</v>
      </c>
      <c r="AP29" s="3738" t="n">
        <v>0</v>
      </c>
      <c r="AQ29" s="3738" t="n">
        <v>1.110163311033687</v>
      </c>
      <c r="AR29" s="2099" t="n">
        <v>0.3224224538081142</v>
      </c>
      <c r="AS29" s="2099" t="n">
        <v>0.3667748433412139</v>
      </c>
      <c r="AT29" s="2068" t="n"/>
      <c r="AU29" s="3844" t="n"/>
      <c r="AV29" s="2067" t="n"/>
      <c r="AW29" s="3844" t="n"/>
      <c r="AX29" s="3844" t="n"/>
      <c r="AY29" s="3738" t="n"/>
      <c r="AZ29" s="3738" t="n"/>
      <c r="BA29" s="2099" t="n"/>
      <c r="BB29" s="2099" t="n"/>
      <c r="BC29" s="3844" t="n"/>
      <c r="BD29" s="2067" t="n"/>
      <c r="BE29" s="3844" t="n"/>
      <c r="BF29" s="3844" t="n"/>
      <c r="BG29" s="3738" t="n"/>
      <c r="BH29" s="3738" t="n"/>
      <c r="BI29" s="2099" t="n"/>
      <c r="BJ29" s="2068" t="n"/>
      <c r="BK29" s="3844" t="n"/>
      <c r="BL29" s="2067" t="n"/>
      <c r="BM29" s="3844" t="n"/>
      <c r="BN29" s="3844" t="n"/>
      <c r="BO29" s="3844" t="n"/>
      <c r="BP29" s="3738" t="n"/>
      <c r="BQ29" s="3738" t="n"/>
      <c r="BR29" s="2099" t="n"/>
      <c r="BS29" s="2068" t="n"/>
      <c r="BT29" s="3844" t="n"/>
      <c r="BU29" s="2067" t="n"/>
      <c r="BV29" s="3844" t="n"/>
      <c r="BW29" s="3844" t="n"/>
      <c r="BX29" s="3738" t="n"/>
      <c r="BY29" s="3738" t="n"/>
      <c r="BZ29" s="2099" t="n"/>
      <c r="CA29" s="2100" t="n"/>
      <c r="CB29" s="3844" t="n"/>
      <c r="CC29" s="3844" t="n"/>
      <c r="CD29" s="3844" t="n"/>
      <c r="CE29" s="3844" t="n"/>
      <c r="CF29" s="3738" t="n"/>
      <c r="CG29" s="3738" t="n"/>
      <c r="CH29" s="2099" t="n"/>
      <c r="CI29" s="2100" t="n"/>
      <c r="CJ29" s="3844" t="n"/>
      <c r="CK29" s="3844" t="n"/>
      <c r="CL29" s="3844" t="n"/>
      <c r="CM29" s="3844" t="n"/>
      <c r="CN29" s="3738" t="n"/>
      <c r="CO29" s="3738" t="n"/>
      <c r="CP29" s="2099" t="n"/>
      <c r="CQ29" s="2068" t="n"/>
      <c r="CR29" s="3845" t="n">
        <v>5.97928974343216</v>
      </c>
      <c r="CS29" s="3845" t="n">
        <v>31.96131016705503</v>
      </c>
      <c r="CT29" s="3845" t="n">
        <v>4.908963127699683</v>
      </c>
      <c r="CU29" s="2143" t="n"/>
      <c r="CV29" s="2189" t="n">
        <v>1.070326615732477</v>
      </c>
      <c r="CW29" s="2189" t="n"/>
      <c r="CX29" s="3739">
        <f>IFERROR(CR29/CS29-1,"-")</f>
        <v/>
      </c>
      <c r="CY29" s="406" t="n"/>
      <c r="CZ29" s="2101" t="n">
        <v>6.494646941413706</v>
      </c>
      <c r="DA29" s="3740" t="n">
        <v>7.788675389599609</v>
      </c>
      <c r="DB29" s="3740" t="n"/>
      <c r="DC29" s="2101" t="n"/>
      <c r="DD29" s="3846" t="n">
        <v>75.72803377538307</v>
      </c>
      <c r="DE29" s="2106">
        <f>CZ29/$DD29-1</f>
        <v/>
      </c>
      <c r="DF29" s="626">
        <f>DA29/$DD29-1</f>
        <v/>
      </c>
      <c r="DG29" s="626">
        <f>DB29/$DD29-1</f>
        <v/>
      </c>
      <c r="DH29" s="626">
        <f>DC29/$DD29-1</f>
        <v/>
      </c>
      <c r="DX29" s="2878">
        <f>(CS29-CZ29)*10^6</f>
        <v/>
      </c>
      <c r="DY29" s="2878">
        <f>(CT29-DC29)*10^6</f>
        <v/>
      </c>
      <c r="DZ29" s="2878">
        <f>(CW29-DD29)*10^6</f>
        <v/>
      </c>
    </row>
    <row customHeight="1" ht="15" r="30" s="3" thickBot="1">
      <c r="M30" s="3374" t="n"/>
      <c r="N30" s="63" t="n"/>
      <c r="S30" s="3374" t="n"/>
      <c r="T30" s="63" t="n"/>
      <c r="Z30" s="3823" t="n"/>
      <c r="AA30" s="3824" t="n"/>
      <c r="AB30" s="3653" t="n"/>
      <c r="AD30" s="406" t="n"/>
      <c r="AE30" s="406" t="n"/>
      <c r="AF30" s="406" t="n"/>
      <c r="AG30" s="406" t="n"/>
      <c r="AH30" s="3825" t="n"/>
      <c r="AI30" s="2982" t="n"/>
      <c r="AJ30" s="3797" t="n"/>
      <c r="AK30" s="3797" t="n"/>
      <c r="AL30" s="406" t="n"/>
      <c r="AM30" s="406" t="n"/>
      <c r="AN30" s="406" t="n"/>
      <c r="AO30" s="406" t="n"/>
      <c r="AP30" s="3825" t="n"/>
      <c r="AQ30" s="2982" t="n"/>
      <c r="AR30" s="3797" t="n"/>
      <c r="AS30" s="3797" t="n"/>
      <c r="AT30" s="3797" t="n"/>
      <c r="AU30" s="406" t="n"/>
      <c r="AV30" s="406" t="n"/>
      <c r="AW30" s="406" t="n"/>
      <c r="AX30" s="406" t="n"/>
      <c r="AY30" s="3825" t="n"/>
      <c r="AZ30" s="2982" t="n"/>
      <c r="BA30" s="3797" t="n"/>
      <c r="BB30" s="3797" t="n"/>
      <c r="BC30" s="406" t="n"/>
      <c r="BD30" s="406" t="n"/>
      <c r="BE30" s="406" t="n"/>
      <c r="BF30" s="406" t="n"/>
      <c r="BG30" s="3825" t="n"/>
      <c r="BH30" s="2982" t="n"/>
      <c r="BI30" s="3797" t="n"/>
      <c r="BJ30" s="3797" t="n"/>
      <c r="BK30" s="406" t="n"/>
      <c r="BL30" s="406" t="n"/>
      <c r="BM30" s="406" t="n"/>
      <c r="BN30" s="406" t="n"/>
      <c r="BO30" s="406" t="n"/>
      <c r="BP30" s="3825" t="n"/>
      <c r="BQ30" s="2982" t="n"/>
      <c r="BR30" s="3797" t="n"/>
      <c r="BS30" s="3797" t="n"/>
      <c r="BT30" s="406" t="n"/>
      <c r="BU30" s="406" t="n"/>
      <c r="BV30" s="406" t="n"/>
      <c r="BW30" s="406" t="n"/>
      <c r="BX30" s="3825" t="n"/>
      <c r="BY30" s="2982" t="n"/>
      <c r="BZ30" s="3797" t="n"/>
      <c r="CA30" s="3797" t="n"/>
      <c r="CB30" s="406" t="n"/>
      <c r="CC30" s="406" t="n"/>
      <c r="CD30" s="406" t="n"/>
      <c r="CE30" s="406" t="n"/>
      <c r="CF30" s="3825" t="n"/>
      <c r="CG30" s="2982" t="n"/>
      <c r="CH30" s="3797" t="n"/>
      <c r="CI30" s="3797" t="n"/>
      <c r="CJ30" s="406" t="n"/>
      <c r="CK30" s="406" t="n"/>
      <c r="CL30" s="406" t="n"/>
      <c r="CM30" s="406" t="n"/>
      <c r="CN30" s="3825" t="n"/>
      <c r="CO30" s="2982" t="n"/>
      <c r="CP30" s="3797" t="n"/>
      <c r="CQ30" s="1249" t="n"/>
      <c r="CR30" s="3800" t="n"/>
      <c r="CS30" s="3800" t="n"/>
      <c r="CT30" s="3800" t="n"/>
      <c r="CU30" s="3800" t="n"/>
      <c r="CV30" s="406" t="n"/>
      <c r="CW30" s="406" t="n"/>
      <c r="CX30" s="3797" t="n"/>
      <c r="CY30" s="406" t="n"/>
      <c r="CZ30" s="3822" t="n"/>
      <c r="DA30" s="3803" t="n"/>
      <c r="DB30" s="3803" t="n"/>
      <c r="DC30" s="406" t="n"/>
      <c r="DD30" s="3804" t="n"/>
      <c r="DE30" s="2155" t="n"/>
      <c r="DX30" s="2878">
        <f>(CS30-CZ30)*10^6</f>
        <v/>
      </c>
      <c r="DY30" s="2878">
        <f>(CT30-DC30)*10^6</f>
        <v/>
      </c>
      <c r="DZ30" s="2878">
        <f>(CW30-DD30)*10^6</f>
        <v/>
      </c>
    </row>
    <row customHeight="1" ht="15" r="31" s="3">
      <c r="A31" s="3614" t="inlineStr">
        <is>
          <t xml:space="preserve">Prix / Go </t>
        </is>
      </c>
      <c r="B31" s="3615" t="n"/>
      <c r="C31" s="480" t="n"/>
      <c r="D31" s="1526" t="n">
        <v>324.309601269359</v>
      </c>
      <c r="E31" s="1013" t="n">
        <v>449.1504707167376</v>
      </c>
      <c r="F31" s="1013" t="n">
        <v>388.913484477643</v>
      </c>
      <c r="G31" s="497" t="n">
        <v>-64.603883208284</v>
      </c>
      <c r="H31" s="3703" t="n">
        <v>-0.2779488781302225</v>
      </c>
      <c r="I31" s="3703" t="n"/>
      <c r="J31" s="516" t="n">
        <v>342.363037692931</v>
      </c>
      <c r="K31" s="492" t="n">
        <v>437.938979355045</v>
      </c>
      <c r="L31" s="492" t="n">
        <v>383.231988893218</v>
      </c>
      <c r="M31" s="3751" t="n">
        <v>-40.86895120028697</v>
      </c>
      <c r="N31" s="870" t="n">
        <v>-0.2182403169566435</v>
      </c>
      <c r="O31" s="3805" t="n"/>
      <c r="P31" s="516" t="n">
        <v>343.097099782275</v>
      </c>
      <c r="Q31" s="492" t="n">
        <v>431.3773171534512</v>
      </c>
      <c r="R31" s="492" t="n">
        <v>377.698412647344</v>
      </c>
      <c r="S31" s="3751" t="n">
        <v>-34.60131286506902</v>
      </c>
      <c r="T31" s="870" t="n">
        <v>-0.2046473327659294</v>
      </c>
      <c r="U31" s="3805" t="n"/>
      <c r="V31" s="516" t="n">
        <v>332.767324244228</v>
      </c>
      <c r="W31" s="492" t="n">
        <v>437.0677048727346</v>
      </c>
      <c r="X31" s="492" t="n">
        <v>372.306257728522</v>
      </c>
      <c r="Y31" s="492" t="n">
        <v>333.229738849374</v>
      </c>
      <c r="Z31" s="3753" t="n">
        <v>-39.53893348429398</v>
      </c>
      <c r="AA31" s="3754" t="n">
        <v>-0.4624146051459661</v>
      </c>
      <c r="AB31" s="3755" t="n">
        <v>-0.2386366676505572</v>
      </c>
      <c r="AC31" s="3805" t="n"/>
      <c r="AD31" s="2075" t="n">
        <v>332.958890905379</v>
      </c>
      <c r="AE31" s="2165" t="n">
        <v>436.1365348035969</v>
      </c>
      <c r="AF31" s="2165" t="n">
        <v>367.049410595079</v>
      </c>
      <c r="AG31" s="2165" t="n">
        <v>328.733986076785</v>
      </c>
      <c r="AH31" s="3757" t="n">
        <v>-34.09051968969999</v>
      </c>
      <c r="AI31" s="3758" t="n">
        <v>4.224904828593992</v>
      </c>
      <c r="AJ31" s="3759" t="n">
        <v>-0.2365718889949942</v>
      </c>
      <c r="AK31" s="3811" t="n"/>
      <c r="AL31" s="2075" t="n">
        <v>305.3121828252408</v>
      </c>
      <c r="AM31" s="2165" t="n">
        <v>414.4635120253333</v>
      </c>
      <c r="AN31" s="2165" t="n">
        <v>361.922114433803</v>
      </c>
      <c r="AO31" s="2165" t="n">
        <v>324.2857342639766</v>
      </c>
      <c r="AP31" s="3757" t="n">
        <v>0</v>
      </c>
      <c r="AQ31" s="3758" t="n">
        <v>-56.60993160856214</v>
      </c>
      <c r="AR31" s="3759" t="n">
        <v>-18.97355143873574</v>
      </c>
      <c r="AS31" s="3759" t="n">
        <v>-0.2633557020899365</v>
      </c>
      <c r="AT31" s="3811" t="n"/>
      <c r="AU31" s="2075" t="n"/>
      <c r="AV31" s="2165" t="n"/>
      <c r="AW31" s="2165" t="n"/>
      <c r="AX31" s="2165" t="n"/>
      <c r="AY31" s="3757" t="n"/>
      <c r="AZ31" s="3758" t="n"/>
      <c r="BA31" s="3759" t="n"/>
      <c r="BB31" s="3759" t="n"/>
      <c r="BC31" s="2075" t="n"/>
      <c r="BD31" s="2165" t="n"/>
      <c r="BE31" s="2165" t="n"/>
      <c r="BF31" s="2165" t="n"/>
      <c r="BG31" s="3757" t="n"/>
      <c r="BH31" s="3758" t="n"/>
      <c r="BI31" s="3759" t="n"/>
      <c r="BJ31" s="3811" t="n"/>
      <c r="BK31" s="2075" t="n"/>
      <c r="BL31" s="2165" t="n"/>
      <c r="BM31" s="2165" t="n"/>
      <c r="BN31" s="2165" t="n"/>
      <c r="BO31" s="2075" t="n"/>
      <c r="BP31" s="3757" t="n"/>
      <c r="BQ31" s="3758" t="n"/>
      <c r="BR31" s="3759" t="n"/>
      <c r="BS31" s="3811" t="n"/>
      <c r="BT31" s="2075" t="n"/>
      <c r="BU31" s="2165" t="n"/>
      <c r="BV31" s="2165" t="n"/>
      <c r="BW31" s="2075" t="n"/>
      <c r="BX31" s="3757" t="n"/>
      <c r="BY31" s="3758" t="n"/>
      <c r="BZ31" s="3759" t="n"/>
      <c r="CA31" s="3812" t="n"/>
      <c r="CB31" s="2075" t="n"/>
      <c r="CC31" s="2165" t="n"/>
      <c r="CD31" s="2165" t="n"/>
      <c r="CE31" s="2075" t="n"/>
      <c r="CF31" s="3757" t="n"/>
      <c r="CG31" s="3758" t="n"/>
      <c r="CH31" s="3759" t="n"/>
      <c r="CI31" s="3812" t="n"/>
      <c r="CJ31" s="2075" t="n"/>
      <c r="CK31" s="2165" t="n"/>
      <c r="CL31" s="2165" t="n"/>
      <c r="CM31" s="2075" t="n"/>
      <c r="CN31" s="3757" t="n"/>
      <c r="CO31" s="3758" t="n"/>
      <c r="CP31" s="3759" t="n"/>
      <c r="CQ31" s="2079" t="n"/>
      <c r="CR31" s="2167" t="n">
        <v>334.8740745950085</v>
      </c>
      <c r="CS31" s="2167" t="n">
        <v>438.2132346628441</v>
      </c>
      <c r="CT31" s="2167" t="n">
        <v>377.4117555587745</v>
      </c>
      <c r="CU31" s="2167" t="n"/>
      <c r="CV31" s="2070" t="n">
        <v>-42.53768096376598</v>
      </c>
      <c r="CW31" s="2070" t="n"/>
      <c r="CX31" s="3713">
        <f>IFERROR(CR31/CS31-1,"-")</f>
        <v/>
      </c>
      <c r="CY31" s="406" t="n"/>
      <c r="CZ31" s="2069" t="n">
        <v>358.3247352182334</v>
      </c>
      <c r="DA31" s="3714" t="n">
        <v>298.5987413246707</v>
      </c>
      <c r="DB31" s="3714" t="n"/>
      <c r="DC31" s="2069" t="n"/>
      <c r="DD31" s="3715" t="n">
        <v>4960.753427682555</v>
      </c>
      <c r="DE31" s="2074">
        <f>CZ31/$DD31-1</f>
        <v/>
      </c>
      <c r="DF31" s="621">
        <f>DA31/$DD31-1</f>
        <v/>
      </c>
      <c r="DG31" s="621">
        <f>DB31/$DD31-1</f>
        <v/>
      </c>
      <c r="DH31" s="621">
        <f>DC31/$DD31-1</f>
        <v/>
      </c>
      <c r="DX31" s="2878">
        <f>(CS31-CZ31)*10^6</f>
        <v/>
      </c>
      <c r="DY31" s="2878">
        <f>(CT31-DC31)*10^6</f>
        <v/>
      </c>
      <c r="DZ31" s="2878">
        <f>(CW31-DD31)*10^6</f>
        <v/>
      </c>
    </row>
    <row customHeight="1" ht="15" r="32" s="3">
      <c r="A32" s="3716" t="inlineStr">
        <is>
          <t>2G</t>
        </is>
      </c>
      <c r="B32" s="3717" t="n"/>
      <c r="C32" s="480" t="n"/>
      <c r="D32" s="1526" t="n">
        <v>4906.6351438751</v>
      </c>
      <c r="E32" s="1526" t="n">
        <v>15250.92554280963</v>
      </c>
      <c r="F32" s="1526" t="n">
        <v>4033.34550562226</v>
      </c>
      <c r="G32" s="519" t="n">
        <v>873.2896382528397</v>
      </c>
      <c r="H32" s="3718" t="n">
        <v>-0.6782729592310917</v>
      </c>
      <c r="I32" s="3718" t="n"/>
      <c r="J32" s="516" t="n">
        <v>4934.96306140741</v>
      </c>
      <c r="K32" s="516" t="n">
        <v>2932.712179357409</v>
      </c>
      <c r="L32" s="516" t="n">
        <v>4041.47954148144</v>
      </c>
      <c r="M32" s="3719" t="n">
        <v>893.4835199259705</v>
      </c>
      <c r="N32" s="694" t="n">
        <v>0.682730100874992</v>
      </c>
      <c r="O32" s="711" t="n"/>
      <c r="P32" s="516" t="n">
        <v>4618.04215560549</v>
      </c>
      <c r="Q32" s="516" t="n">
        <v>3225.162802737297</v>
      </c>
      <c r="R32" s="516" t="n">
        <v>4049.85476001768</v>
      </c>
      <c r="S32" s="3719" t="n">
        <v>568.18739558781</v>
      </c>
      <c r="T32" s="694" t="n">
        <v>0.4318787726579298</v>
      </c>
      <c r="U32" s="711" t="n"/>
      <c r="V32" s="516" t="n">
        <v>3102.86219505634</v>
      </c>
      <c r="W32" s="516" t="n">
        <v>3589.839441153281</v>
      </c>
      <c r="X32" s="516" t="n">
        <v>4058.47831254982</v>
      </c>
      <c r="Y32" s="516" t="n">
        <v>4934.96306140741</v>
      </c>
      <c r="Z32" s="3767" t="n">
        <v>-955.61611749348</v>
      </c>
      <c r="AA32" s="3767" t="n">
        <v>-1832.10086635107</v>
      </c>
      <c r="AB32" s="694" t="n">
        <v>-0.1356543249579133</v>
      </c>
      <c r="AC32" s="711" t="n"/>
      <c r="AD32" s="2075" t="n">
        <v>3269.19797496038</v>
      </c>
      <c r="AE32" s="2075" t="n">
        <v>4691.610011964091</v>
      </c>
      <c r="AF32" s="2075" t="n">
        <v>4067.35756244067</v>
      </c>
      <c r="AG32" s="2075" t="n">
        <v>4934.96306140741</v>
      </c>
      <c r="AH32" s="3770" t="n">
        <v>-798.1595874802897</v>
      </c>
      <c r="AI32" s="3770" t="n">
        <v>-1665.76508644703</v>
      </c>
      <c r="AJ32" s="2078" t="n">
        <v>-0.3031820704142955</v>
      </c>
      <c r="AK32" s="2079" t="n"/>
      <c r="AL32" s="2075" t="n">
        <v>3158.059596003193</v>
      </c>
      <c r="AM32" s="2075" t="n">
        <v>4355.775989056629</v>
      </c>
      <c r="AN32" s="2075" t="n">
        <v>4076.50009138461</v>
      </c>
      <c r="AO32" s="2075" t="n">
        <v>4934.96306140741</v>
      </c>
      <c r="AP32" s="3770" t="n">
        <v>0</v>
      </c>
      <c r="AQ32" s="3770" t="n">
        <v>-918.4404953814169</v>
      </c>
      <c r="AR32" s="2078" t="n">
        <v>-1776.903465404218</v>
      </c>
      <c r="AS32" s="2078" t="n">
        <v>-0.2749719903095469</v>
      </c>
      <c r="AT32" s="2079" t="n"/>
      <c r="AU32" s="2075" t="n"/>
      <c r="AV32" s="2075" t="n"/>
      <c r="AW32" s="2075" t="n"/>
      <c r="AX32" s="2075" t="n"/>
      <c r="AY32" s="3770" t="n"/>
      <c r="AZ32" s="3770" t="n"/>
      <c r="BA32" s="2078" t="n"/>
      <c r="BB32" s="2078" t="n"/>
      <c r="BC32" s="2075" t="n"/>
      <c r="BD32" s="2075" t="n"/>
      <c r="BE32" s="2075" t="n"/>
      <c r="BF32" s="2075" t="n"/>
      <c r="BG32" s="3770" t="n"/>
      <c r="BH32" s="3770" t="n"/>
      <c r="BI32" s="2078" t="n"/>
      <c r="BJ32" s="2079" t="n"/>
      <c r="BK32" s="2075" t="n"/>
      <c r="BL32" s="2075" t="n"/>
      <c r="BM32" s="2075" t="n"/>
      <c r="BN32" s="2075" t="n"/>
      <c r="BO32" s="2075" t="n"/>
      <c r="BP32" s="3770" t="n"/>
      <c r="BQ32" s="3770" t="n"/>
      <c r="BR32" s="2078" t="n"/>
      <c r="BS32" s="2079" t="n"/>
      <c r="BT32" s="2075" t="n"/>
      <c r="BU32" s="2075" t="n"/>
      <c r="BV32" s="2075" t="n"/>
      <c r="BW32" s="2075" t="n"/>
      <c r="BX32" s="3770" t="n"/>
      <c r="BY32" s="3770" t="n"/>
      <c r="BZ32" s="2078" t="n"/>
      <c r="CA32" s="2080" t="n"/>
      <c r="CB32" s="2075" t="n"/>
      <c r="CC32" s="2075" t="n"/>
      <c r="CD32" s="2075" t="n"/>
      <c r="CE32" s="2075" t="n"/>
      <c r="CF32" s="3770" t="n"/>
      <c r="CG32" s="3770" t="n"/>
      <c r="CH32" s="2078" t="n"/>
      <c r="CI32" s="2080" t="n"/>
      <c r="CJ32" s="2075" t="n"/>
      <c r="CK32" s="2075" t="n"/>
      <c r="CL32" s="2075" t="n"/>
      <c r="CM32" s="2075" t="n"/>
      <c r="CN32" s="3770" t="n"/>
      <c r="CO32" s="3770" t="n"/>
      <c r="CP32" s="2078" t="n"/>
      <c r="CQ32" s="2079" t="n"/>
      <c r="CR32" s="2168" t="n">
        <v>4001.486936087054</v>
      </c>
      <c r="CS32" s="2168" t="n">
        <v>6197.97270694739</v>
      </c>
      <c r="CT32" s="2168" t="n">
        <v>4050.022036531613</v>
      </c>
      <c r="CU32" s="2168" t="n"/>
      <c r="CV32" s="2082" t="n">
        <v>-48.53510044455925</v>
      </c>
      <c r="CW32" s="2082" t="n"/>
      <c r="CX32" s="3722">
        <f>IFERROR(CR32/CS32-1,"-")</f>
        <v/>
      </c>
      <c r="CY32" s="406" t="n"/>
      <c r="CZ32" s="2081" t="n">
        <v>4081.386707863093</v>
      </c>
      <c r="DA32" s="3723" t="n">
        <v>4934.96306140741</v>
      </c>
      <c r="DB32" s="3723" t="n"/>
      <c r="DC32" s="2081" t="n"/>
      <c r="DD32" s="3724" t="n">
        <v>63327.642732491</v>
      </c>
      <c r="DE32" s="2086">
        <f>CZ32/$DD32-1</f>
        <v/>
      </c>
      <c r="DF32" s="623">
        <f>DA32/$DD32-1</f>
        <v/>
      </c>
      <c r="DG32" s="623">
        <f>DB32/$DD32-1</f>
        <v/>
      </c>
      <c r="DH32" s="623">
        <f>DC32/$DD32-1</f>
        <v/>
      </c>
      <c r="DX32" s="2878">
        <f>(CS32-CZ32)*10^6</f>
        <v/>
      </c>
      <c r="DY32" s="2878">
        <f>(CT32-DC32)*10^6</f>
        <v/>
      </c>
      <c r="DZ32" s="2878">
        <f>(CW32-DD32)*10^6</f>
        <v/>
      </c>
    </row>
    <row customHeight="1" ht="15" r="33" s="3">
      <c r="A33" s="680" t="inlineStr">
        <is>
          <t>3G</t>
        </is>
      </c>
      <c r="B33" s="651" t="n"/>
      <c r="C33" s="480" t="n"/>
      <c r="D33" s="1527" t="n">
        <v>963.846562406383</v>
      </c>
      <c r="E33" s="1527" t="n">
        <v>935.8811787563294</v>
      </c>
      <c r="F33" s="1527" t="n">
        <v>1028.1418580281</v>
      </c>
      <c r="G33" s="508" t="n">
        <v>-64.29529562171695</v>
      </c>
      <c r="H33" s="3725" t="n">
        <v>0.02988133994447462</v>
      </c>
      <c r="I33" s="3725" t="n"/>
      <c r="J33" s="505" t="n">
        <v>1141.47093566033</v>
      </c>
      <c r="K33" s="505" t="n">
        <v>1000.75036487402</v>
      </c>
      <c r="L33" s="505" t="n">
        <v>1017.12911220767</v>
      </c>
      <c r="M33" s="3726" t="n">
        <v>124.34182345266</v>
      </c>
      <c r="N33" s="695" t="n">
        <v>0.1406150581858885</v>
      </c>
      <c r="O33" s="712" t="n"/>
      <c r="P33" s="505" t="n">
        <v>1252.50384310033</v>
      </c>
      <c r="Q33" s="505" t="n">
        <v>979.9477236950408</v>
      </c>
      <c r="R33" s="505" t="n">
        <v>1006.23432731798</v>
      </c>
      <c r="S33" s="3726" t="n">
        <v>246.2695157823499</v>
      </c>
      <c r="T33" s="695" t="n">
        <v>0.2781333257018803</v>
      </c>
      <c r="U33" s="712" t="n"/>
      <c r="V33" s="505" t="n">
        <v>1349.67059508311</v>
      </c>
      <c r="W33" s="505" t="n">
        <v>1018.001829511092</v>
      </c>
      <c r="X33" s="505" t="n">
        <v>995.456239842972</v>
      </c>
      <c r="Y33" s="505" t="n">
        <v>1164.52914068459</v>
      </c>
      <c r="Z33" s="3777" t="n">
        <v>354.2143552401379</v>
      </c>
      <c r="AA33" s="3777" t="n">
        <v>185.14145439852</v>
      </c>
      <c r="AB33" s="695" t="n">
        <v>0.3258037028590668</v>
      </c>
      <c r="AC33" s="712" t="n"/>
      <c r="AD33" s="2059" t="n">
        <v>1483.64765732375</v>
      </c>
      <c r="AE33" s="2059" t="n">
        <v>1116.417937377695</v>
      </c>
      <c r="AF33" s="2059" t="n">
        <v>984.7935998005</v>
      </c>
      <c r="AG33" s="2059" t="n">
        <v>1176.23232917095</v>
      </c>
      <c r="AH33" s="3780" t="n">
        <v>498.85405752325</v>
      </c>
      <c r="AI33" s="3780" t="n">
        <v>307.4153281528002</v>
      </c>
      <c r="AJ33" s="2089" t="n">
        <v>0.3289357037818876</v>
      </c>
      <c r="AK33" s="2113" t="n"/>
      <c r="AL33" s="2059" t="n">
        <v>1491.800938713217</v>
      </c>
      <c r="AM33" s="2059" t="n">
        <v>982.0997986687161</v>
      </c>
      <c r="AN33" s="2059" t="n">
        <v>974.2451705973644</v>
      </c>
      <c r="AO33" s="2059" t="n">
        <v>1188.053131391454</v>
      </c>
      <c r="AP33" s="3780" t="n">
        <v>0</v>
      </c>
      <c r="AQ33" s="3780" t="n">
        <v>517.5557681158523</v>
      </c>
      <c r="AR33" s="2089" t="n">
        <v>303.747807321763</v>
      </c>
      <c r="AS33" s="2089" t="n">
        <v>0.5189911867769705</v>
      </c>
      <c r="AT33" s="2113" t="n"/>
      <c r="AU33" s="2059" t="n"/>
      <c r="AV33" s="2059" t="n"/>
      <c r="AW33" s="2059" t="n"/>
      <c r="AX33" s="2059" t="n"/>
      <c r="AY33" s="3780" t="n"/>
      <c r="AZ33" s="3780" t="n"/>
      <c r="BA33" s="2089" t="n"/>
      <c r="BB33" s="2089" t="n"/>
      <c r="BC33" s="2059" t="n"/>
      <c r="BD33" s="2059" t="n"/>
      <c r="BE33" s="2059" t="n"/>
      <c r="BF33" s="2059" t="n"/>
      <c r="BG33" s="3780" t="n"/>
      <c r="BH33" s="3780" t="n"/>
      <c r="BI33" s="2089" t="n"/>
      <c r="BJ33" s="2113" t="n"/>
      <c r="BK33" s="2059" t="n"/>
      <c r="BL33" s="2059" t="n"/>
      <c r="BM33" s="2059" t="n"/>
      <c r="BN33" s="2059" t="n"/>
      <c r="BO33" s="2059" t="n"/>
      <c r="BP33" s="3780" t="n"/>
      <c r="BQ33" s="3780" t="n"/>
      <c r="BR33" s="2089" t="n"/>
      <c r="BS33" s="2113" t="n"/>
      <c r="BT33" s="2059" t="n"/>
      <c r="BU33" s="2059" t="n"/>
      <c r="BV33" s="2059" t="n"/>
      <c r="BW33" s="2059" t="n"/>
      <c r="BX33" s="3780" t="n"/>
      <c r="BY33" s="3780" t="n"/>
      <c r="BZ33" s="2089" t="n"/>
      <c r="CA33" s="2091" t="n"/>
      <c r="CB33" s="2059" t="n"/>
      <c r="CC33" s="2059" t="n"/>
      <c r="CD33" s="2059" t="n"/>
      <c r="CE33" s="2059" t="n"/>
      <c r="CF33" s="3780" t="n"/>
      <c r="CG33" s="3780" t="n"/>
      <c r="CH33" s="2089" t="n"/>
      <c r="CI33" s="2091" t="n"/>
      <c r="CJ33" s="2059" t="n"/>
      <c r="CK33" s="2059" t="n"/>
      <c r="CL33" s="2059" t="n"/>
      <c r="CM33" s="2059" t="n"/>
      <c r="CN33" s="3780" t="n"/>
      <c r="CO33" s="3780" t="n"/>
      <c r="CP33" s="2089" t="n"/>
      <c r="CQ33" s="2113" t="n"/>
      <c r="CR33" s="2169" t="n">
        <v>1209.774278317829</v>
      </c>
      <c r="CS33" s="2169" t="n">
        <v>1007.306648853314</v>
      </c>
      <c r="CT33" s="2169" t="n">
        <v>1006.228651626656</v>
      </c>
      <c r="CU33" s="2169" t="n"/>
      <c r="CV33" s="2093" t="n">
        <v>203.5456266911727</v>
      </c>
      <c r="CW33" s="2093" t="n"/>
      <c r="CX33" s="3729">
        <f>IFERROR(CR33/CS33-1,"-")</f>
        <v/>
      </c>
      <c r="CY33" s="406" t="n"/>
      <c r="CZ33" s="2092" t="n">
        <v>969.9373201636347</v>
      </c>
      <c r="DA33" s="3730" t="n">
        <v>1261.514862499671</v>
      </c>
      <c r="DB33" s="3730" t="n"/>
      <c r="DC33" s="2092" t="n"/>
      <c r="DD33" s="3731" t="n">
        <v>12388.33282716677</v>
      </c>
      <c r="DE33" s="2097">
        <f>CZ33/$DD33-1</f>
        <v/>
      </c>
      <c r="DF33" s="653">
        <f>DA33/$DD33-1</f>
        <v/>
      </c>
      <c r="DG33" s="653">
        <f>DB33/$DD33-1</f>
        <v/>
      </c>
      <c r="DH33" s="653">
        <f>DC33/$DD33-1</f>
        <v/>
      </c>
      <c r="DX33" s="2878">
        <f>(CS33-CZ33)*10^6</f>
        <v/>
      </c>
      <c r="DY33" s="2878">
        <f>(CT33-DC33)*10^6</f>
        <v/>
      </c>
      <c r="DZ33" s="2878">
        <f>(CW33-DD33)*10^6</f>
        <v/>
      </c>
    </row>
    <row customHeight="1" ht="15" r="34" s="3">
      <c r="A34" s="3732" t="inlineStr">
        <is>
          <t>4G</t>
        </is>
      </c>
      <c r="B34" s="3733" t="n"/>
      <c r="C34" s="480" t="n"/>
      <c r="D34" s="1528" t="n">
        <v>271.079744616464</v>
      </c>
      <c r="E34" s="1528" t="n">
        <v>328.7380374710647</v>
      </c>
      <c r="F34" s="1528" t="n">
        <v>331.3225900611</v>
      </c>
      <c r="G34" s="513" t="n">
        <v>-60.24284544463603</v>
      </c>
      <c r="H34" s="3734" t="n">
        <v>-0.1753928243234578</v>
      </c>
      <c r="I34" s="3734" t="n"/>
      <c r="J34" s="509" t="n">
        <v>284.47876833476</v>
      </c>
      <c r="K34" s="509" t="n">
        <v>355.8523733239599</v>
      </c>
      <c r="L34" s="509" t="n">
        <v>328.133543654719</v>
      </c>
      <c r="M34" s="3735" t="n">
        <v>-43.65477531995901</v>
      </c>
      <c r="N34" s="697" t="n">
        <v>-0.2005708275106065</v>
      </c>
      <c r="O34" s="713" t="n"/>
      <c r="P34" s="509" t="n">
        <v>283.838267064926</v>
      </c>
      <c r="Q34" s="509" t="n">
        <v>355.5742933695236</v>
      </c>
      <c r="R34" s="509" t="n">
        <v>324.975192459853</v>
      </c>
      <c r="S34" s="3735" t="n">
        <v>-41.136925394927</v>
      </c>
      <c r="T34" s="697" t="n">
        <v>-0.2017469418973078</v>
      </c>
      <c r="U34" s="713" t="n"/>
      <c r="V34" s="509" t="n">
        <v>274.033006214116</v>
      </c>
      <c r="W34" s="509" t="n">
        <v>360.0749180794205</v>
      </c>
      <c r="X34" s="509" t="n">
        <v>321.847241028935</v>
      </c>
      <c r="Y34" s="509" t="n">
        <v>276.690349519692</v>
      </c>
      <c r="Z34" s="3787" t="n">
        <v>-47.81423481481897</v>
      </c>
      <c r="AA34" s="3787" t="n">
        <v>-2.657343305575978</v>
      </c>
      <c r="AB34" s="697" t="n">
        <v>-0.2389555826999494</v>
      </c>
      <c r="AC34" s="713" t="n"/>
      <c r="AD34" s="2067" t="n">
        <v>272.870415377087</v>
      </c>
      <c r="AE34" s="2067" t="n">
        <v>349.0846720510482</v>
      </c>
      <c r="AF34" s="2067" t="n">
        <v>318.749396758136</v>
      </c>
      <c r="AG34" s="2067" t="n">
        <v>272.876470100737</v>
      </c>
      <c r="AH34" s="3738" t="n">
        <v>-45.87898138104902</v>
      </c>
      <c r="AI34" s="3738" t="n">
        <v>-0.006054723649981497</v>
      </c>
      <c r="AJ34" s="2099" t="n">
        <v>-0.2183259901563827</v>
      </c>
      <c r="AK34" s="2068" t="n"/>
      <c r="AL34" s="2067" t="n">
        <v>247.2790983583122</v>
      </c>
      <c r="AM34" s="2067" t="n">
        <v>346.3357747039701</v>
      </c>
      <c r="AN34" s="2067" t="n">
        <v>315.6813698599992</v>
      </c>
      <c r="AO34" s="2067" t="n">
        <v>269.115160915068</v>
      </c>
      <c r="AP34" s="3738" t="n">
        <v>0</v>
      </c>
      <c r="AQ34" s="3738" t="n">
        <v>-68.40227150168695</v>
      </c>
      <c r="AR34" s="2099" t="n">
        <v>-21.83606255675582</v>
      </c>
      <c r="AS34" s="2099" t="n">
        <v>-0.286013411205719</v>
      </c>
      <c r="AT34" s="2068" t="n"/>
      <c r="AU34" s="2067" t="n"/>
      <c r="AV34" s="2067" t="n"/>
      <c r="AW34" s="2067" t="n"/>
      <c r="AX34" s="2067" t="n"/>
      <c r="AY34" s="3738" t="n"/>
      <c r="AZ34" s="3738" t="n"/>
      <c r="BA34" s="2099" t="n"/>
      <c r="BB34" s="2099" t="n"/>
      <c r="BC34" s="2067" t="n"/>
      <c r="BD34" s="2067" t="n"/>
      <c r="BE34" s="2067" t="n"/>
      <c r="BF34" s="2067" t="n"/>
      <c r="BG34" s="3738" t="n"/>
      <c r="BH34" s="3738" t="n"/>
      <c r="BI34" s="2099" t="n"/>
      <c r="BJ34" s="2068" t="n"/>
      <c r="BK34" s="2067" t="n"/>
      <c r="BL34" s="2067" t="n"/>
      <c r="BM34" s="2067" t="n"/>
      <c r="BN34" s="2067" t="n"/>
      <c r="BO34" s="2067" t="n"/>
      <c r="BP34" s="3738" t="n"/>
      <c r="BQ34" s="3738" t="n"/>
      <c r="BR34" s="2099" t="n"/>
      <c r="BS34" s="2068" t="n"/>
      <c r="BT34" s="2067" t="n"/>
      <c r="BU34" s="2067" t="n"/>
      <c r="BV34" s="2067" t="n"/>
      <c r="BW34" s="2067" t="n"/>
      <c r="BX34" s="3738" t="n"/>
      <c r="BY34" s="3738" t="n"/>
      <c r="BZ34" s="2099" t="n"/>
      <c r="CA34" s="2100" t="n"/>
      <c r="CB34" s="2067" t="n"/>
      <c r="CC34" s="2067" t="n"/>
      <c r="CD34" s="2067" t="n"/>
      <c r="CE34" s="2067" t="n"/>
      <c r="CF34" s="3738" t="n"/>
      <c r="CG34" s="3738" t="n"/>
      <c r="CH34" s="2099" t="n"/>
      <c r="CI34" s="2100" t="n"/>
      <c r="CJ34" s="2067" t="n"/>
      <c r="CK34" s="2067" t="n"/>
      <c r="CL34" s="2067" t="n"/>
      <c r="CM34" s="2067" t="n"/>
      <c r="CN34" s="3738" t="n"/>
      <c r="CO34" s="3738" t="n"/>
      <c r="CP34" s="2099" t="n"/>
      <c r="CQ34" s="2068" t="n"/>
      <c r="CR34" s="2170" t="n">
        <v>277.0818679294032</v>
      </c>
      <c r="CS34" s="2170" t="n">
        <v>350.0256985973526</v>
      </c>
      <c r="CT34" s="2170" t="n">
        <v>324.7421664126252</v>
      </c>
      <c r="CU34" s="2170" t="n"/>
      <c r="CV34" s="2102" t="n">
        <v>-47.66029848322194</v>
      </c>
      <c r="CW34" s="2102" t="n"/>
      <c r="CX34" s="3739">
        <f>IFERROR(CR34/CS34-1,"-")</f>
        <v/>
      </c>
      <c r="CY34" s="406" t="n"/>
      <c r="CZ34" s="2101" t="n">
        <v>313.1615783975927</v>
      </c>
      <c r="DA34" s="3740" t="n">
        <v>247.6113932580825</v>
      </c>
      <c r="DB34" s="3740" t="n"/>
      <c r="DC34" s="2101" t="n"/>
      <c r="DD34" s="3741" t="n">
        <v>4069.199305686018</v>
      </c>
      <c r="DE34" s="2106">
        <f>CZ34/$DD34-1</f>
        <v/>
      </c>
      <c r="DF34" s="626">
        <f>DA34/$DD34-1</f>
        <v/>
      </c>
      <c r="DG34" s="626">
        <f>DB34/$DD34-1</f>
        <v/>
      </c>
      <c r="DH34" s="626">
        <f>DC34/$DD34-1</f>
        <v/>
      </c>
      <c r="DX34" s="2878">
        <f>(CS34-CZ34)*10^6</f>
        <v/>
      </c>
      <c r="DY34" s="2878">
        <f>(CT34-DC34)*10^6</f>
        <v/>
      </c>
      <c r="DZ34" s="2878">
        <f>(CW34-DD34)*10^6</f>
        <v/>
      </c>
    </row>
    <row r="35">
      <c r="P35" s="3653" t="n"/>
      <c r="Q35" s="3653" t="n"/>
      <c r="R35" s="3653" t="n"/>
      <c r="S35" s="2985" t="n"/>
      <c r="DX35" s="2878">
        <f>(CS35-CZ35)*10^6</f>
        <v/>
      </c>
      <c r="DY35" s="2878">
        <f>(CT35-DC35)*10^6</f>
        <v/>
      </c>
      <c r="DZ35" s="2878">
        <f>(CW35-DD35)*10^6</f>
        <v/>
      </c>
    </row>
    <row r="36">
      <c r="P36" s="3653" t="n"/>
      <c r="Q36" s="3653" t="n"/>
      <c r="R36" s="3653" t="n"/>
      <c r="S36" s="2985" t="n"/>
      <c r="DX36" s="2878">
        <f>(CS36-CZ36)*10^6</f>
        <v/>
      </c>
      <c r="DY36" s="2878">
        <f>(CT36-DC36)*10^6</f>
        <v/>
      </c>
      <c r="DZ36" s="2878">
        <f>(CW36-DD36)*10^6</f>
        <v/>
      </c>
    </row>
    <row r="37">
      <c r="P37" s="3653" t="n"/>
      <c r="Q37" s="3653" t="n"/>
      <c r="R37" s="3653" t="n"/>
      <c r="S37" s="2985" t="n"/>
      <c r="V37" s="735" t="n"/>
      <c r="CR37" s="3600" t="n"/>
      <c r="CS37" s="3601" t="n"/>
      <c r="CT37" s="3601" t="n"/>
      <c r="DX37" s="2878">
        <f>(CS37-CZ37)*10^6</f>
        <v/>
      </c>
      <c r="DY37" s="2878">
        <f>(CT37-DC37)*10^6</f>
        <v/>
      </c>
      <c r="DZ37" s="2878">
        <f>(CW37-DD37)*10^6</f>
        <v/>
      </c>
    </row>
    <row r="38">
      <c r="P38" s="3653" t="n"/>
      <c r="Q38" s="3653" t="n"/>
      <c r="R38" s="3653" t="n"/>
      <c r="S38" s="2985" t="n"/>
      <c r="CR38" s="3847" t="n"/>
      <c r="DX38" s="2878">
        <f>(CS38-CZ38)*10^6</f>
        <v/>
      </c>
      <c r="DY38" s="2878">
        <f>(CT38-DC38)*10^6</f>
        <v/>
      </c>
      <c r="DZ38" s="2878">
        <f>(CW38-DD38)*10^6</f>
        <v/>
      </c>
    </row>
    <row r="39">
      <c r="D39" s="705" t="n"/>
      <c r="E39" s="705" t="n"/>
      <c r="J39" s="705" t="n"/>
      <c r="K39" s="705" t="n"/>
      <c r="P39" s="3653" t="n"/>
      <c r="Q39" s="3653" t="n"/>
      <c r="R39" s="3653" t="n"/>
      <c r="S39" s="2985" t="n"/>
      <c r="V39" s="705" t="n"/>
      <c r="W39" s="705" t="n"/>
      <c r="AD39" s="705" t="n"/>
      <c r="AE39" s="705" t="n"/>
      <c r="AL39" s="3848" t="n"/>
      <c r="AM39" s="3848" t="n"/>
      <c r="AU39" s="705" t="n"/>
      <c r="AV39" s="705" t="n"/>
      <c r="BC39" s="705" t="n"/>
      <c r="BD39" s="705" t="n"/>
      <c r="BK39" s="705" t="n"/>
      <c r="BL39" s="705" t="n"/>
      <c r="BT39" s="705" t="n"/>
      <c r="BU39" s="705" t="n"/>
      <c r="BV39" s="705" t="n"/>
      <c r="CB39" s="705" t="n"/>
      <c r="CC39" s="705" t="n"/>
      <c r="CJ39" s="705" t="n"/>
      <c r="CK39" s="705" t="n"/>
      <c r="DX39" s="2878">
        <f>(CS39-CZ39)*10^6</f>
        <v/>
      </c>
      <c r="DY39" s="2878">
        <f>(CT39-DC39)*10^6</f>
        <v/>
      </c>
      <c r="DZ39" s="2878">
        <f>(CW39-DD39)*10^6</f>
        <v/>
      </c>
    </row>
    <row r="40">
      <c r="D40" s="3849" t="n"/>
      <c r="E40" s="705" t="n"/>
      <c r="J40" s="3849" t="n"/>
      <c r="K40" s="705" t="n"/>
      <c r="P40" s="3653" t="n"/>
      <c r="Q40" s="3653" t="n"/>
      <c r="R40" s="3653" t="n"/>
      <c r="S40" s="2985" t="n"/>
      <c r="V40" s="3849" t="n"/>
      <c r="W40" s="705" t="n"/>
      <c r="AD40" s="3849" t="n"/>
      <c r="AE40" s="705" t="n"/>
      <c r="AL40" s="3848" t="n">
        <v>2015638.837236517</v>
      </c>
      <c r="AM40" s="3848" t="n"/>
      <c r="AU40" s="3849" t="n"/>
      <c r="AV40" s="705" t="n"/>
      <c r="BC40" s="3849" t="n"/>
      <c r="BD40" s="705" t="n"/>
      <c r="BK40" s="3849" t="n"/>
      <c r="BL40" s="705" t="n"/>
      <c r="BT40" s="3849" t="n"/>
      <c r="BU40" s="3849" t="n"/>
      <c r="BV40" s="705" t="n"/>
      <c r="CB40" s="3849" t="n"/>
      <c r="CC40" s="705" t="n"/>
      <c r="CJ40" s="3849" t="n"/>
      <c r="CK40" s="705" t="n"/>
      <c r="DX40" s="2878">
        <f>(CS40-CZ40)*10^6</f>
        <v/>
      </c>
      <c r="DY40" s="2878">
        <f>(CT40-DC40)*10^6</f>
        <v/>
      </c>
      <c r="DZ40" s="2878">
        <f>(CW40-DD40)*10^6</f>
        <v/>
      </c>
    </row>
    <row r="41">
      <c r="D41" s="3849" t="n"/>
      <c r="E41" s="3850">
        <f>E18+G62</f>
        <v/>
      </c>
      <c r="J41" s="3849" t="n"/>
      <c r="K41" s="705" t="n"/>
      <c r="P41" s="3653" t="n"/>
      <c r="Q41" s="3653" t="n"/>
      <c r="R41" s="3653" t="n"/>
      <c r="S41" s="2985" t="n"/>
      <c r="V41" s="3849" t="n"/>
      <c r="W41" s="705" t="n"/>
      <c r="AD41" s="3849" t="n"/>
      <c r="AE41" s="705" t="n"/>
      <c r="AL41" s="3848" t="n"/>
      <c r="AM41" s="3848" t="n"/>
      <c r="AU41" s="3849" t="n"/>
      <c r="AV41" s="705" t="n"/>
      <c r="BC41" s="3849" t="n"/>
      <c r="BD41" s="705" t="n"/>
      <c r="BK41" s="3849" t="n"/>
      <c r="BL41" s="705" t="n"/>
      <c r="BT41" s="3849" t="n"/>
      <c r="BU41" s="3849" t="n"/>
      <c r="BV41" s="705" t="n"/>
      <c r="CB41" s="3849" t="n"/>
      <c r="CC41" s="705" t="n"/>
      <c r="CJ41" s="3849" t="n"/>
      <c r="CK41" s="705" t="n"/>
      <c r="DX41" s="2878">
        <f>(CS41-CZ41)*10^6</f>
        <v/>
      </c>
      <c r="DY41" s="2878">
        <f>(CT41-DC41)*10^6</f>
        <v/>
      </c>
      <c r="DZ41" s="2878">
        <f>(CW41-DD41)*10^6</f>
        <v/>
      </c>
    </row>
    <row r="42">
      <c r="D42" s="705" t="n"/>
      <c r="E42" s="705" t="n"/>
      <c r="J42" s="705" t="n"/>
      <c r="K42" s="705" t="n"/>
      <c r="P42" s="3653" t="n"/>
      <c r="Q42" s="3653" t="n"/>
      <c r="R42" s="3653" t="n"/>
      <c r="S42" s="2985" t="n"/>
      <c r="V42" s="705" t="n"/>
      <c r="W42" s="705" t="n"/>
      <c r="AD42" s="705" t="n"/>
      <c r="AE42" s="705" t="n"/>
      <c r="AL42" s="3848" t="n"/>
      <c r="AM42" s="3848" t="n"/>
      <c r="AU42" s="705" t="n"/>
      <c r="AV42" s="705" t="n"/>
      <c r="BC42" s="705" t="n"/>
      <c r="BD42" s="705" t="n"/>
      <c r="BK42" s="705" t="n"/>
      <c r="BL42" s="705" t="n"/>
      <c r="BT42" s="705" t="n"/>
      <c r="BU42" s="705" t="n"/>
      <c r="BV42" s="705" t="n"/>
      <c r="CB42" s="705" t="n"/>
      <c r="CC42" s="705" t="n"/>
      <c r="CJ42" s="705" t="n"/>
      <c r="CK42" s="705" t="n"/>
      <c r="DX42" s="2878">
        <f>(CS42-CZ42)*10^6</f>
        <v/>
      </c>
      <c r="DY42" s="2878">
        <f>(CT42-DC42)*10^6</f>
        <v/>
      </c>
      <c r="DZ42" s="2878">
        <f>(CW42-DD42)*10^6</f>
        <v/>
      </c>
    </row>
    <row r="43">
      <c r="DX43" s="2878">
        <f>(CS43-CZ43)*10^6</f>
        <v/>
      </c>
      <c r="DY43" s="2878">
        <f>(CT43-DC43)*10^6</f>
        <v/>
      </c>
      <c r="DZ43" s="2878">
        <f>(CW43-DD43)*10^6</f>
        <v/>
      </c>
    </row>
    <row r="44">
      <c r="DX44" s="2878">
        <f>(CS44-CZ44)*10^6</f>
        <v/>
      </c>
      <c r="DY44" s="2878">
        <f>(CT44-DC44)*10^6</f>
        <v/>
      </c>
      <c r="DZ44" s="2878">
        <f>(CW44-DD44)*10^6</f>
        <v/>
      </c>
    </row>
    <row r="45">
      <c r="DX45" s="2878">
        <f>(CS45-CZ45)*10^6</f>
        <v/>
      </c>
      <c r="DY45" s="2878">
        <f>(CT45-DC45)*10^6</f>
        <v/>
      </c>
      <c r="DZ45" s="2878">
        <f>(CW45-DD45)*10^6</f>
        <v/>
      </c>
    </row>
    <row r="46">
      <c r="DX46" s="2878">
        <f>(CS46-CZ46)*10^6</f>
        <v/>
      </c>
      <c r="DY46" s="2878">
        <f>(CT46-DC46)*10^6</f>
        <v/>
      </c>
      <c r="DZ46" s="2878">
        <f>(CW46-DD46)*10^6</f>
        <v/>
      </c>
    </row>
    <row r="47">
      <c r="DX47" s="2878">
        <f>(CS47-CZ47)*10^6</f>
        <v/>
      </c>
      <c r="DY47" s="2878">
        <f>(CT47-DC47)*10^6</f>
        <v/>
      </c>
      <c r="DZ47" s="2878">
        <f>(CW47-DD47)*10^6</f>
        <v/>
      </c>
    </row>
    <row r="48">
      <c r="DX48" s="2878">
        <f>(CS48-CZ48)*10^6</f>
        <v/>
      </c>
      <c r="DY48" s="2878">
        <f>(CT48-DC48)*10^6</f>
        <v/>
      </c>
      <c r="DZ48" s="2878">
        <f>(CW48-DD48)*10^6</f>
        <v/>
      </c>
    </row>
    <row r="49">
      <c r="DX49" s="2878">
        <f>(CS49-CZ49)*10^6</f>
        <v/>
      </c>
      <c r="DY49" s="2878">
        <f>(CT49-DC49)*10^6</f>
        <v/>
      </c>
      <c r="DZ49" s="2878">
        <f>(CW49-DD49)*10^6</f>
        <v/>
      </c>
    </row>
    <row r="50">
      <c r="DX50" s="2878">
        <f>(CS50-CZ50)*10^6</f>
        <v/>
      </c>
      <c r="DY50" s="2878">
        <f>(CT50-DC50)*10^6</f>
        <v/>
      </c>
      <c r="DZ50" s="2878">
        <f>(CW50-DD50)*10^6</f>
        <v/>
      </c>
    </row>
    <row r="51">
      <c r="DX51" s="2878">
        <f>(CS51-CZ51)*10^6</f>
        <v/>
      </c>
      <c r="DY51" s="2878">
        <f>(CT51-DC51)*10^6</f>
        <v/>
      </c>
      <c r="DZ51" s="2878">
        <f>(CW51-DD51)*10^6</f>
        <v/>
      </c>
    </row>
    <row r="52">
      <c r="DX52" s="2878">
        <f>(CS52-CZ52)*10^6</f>
        <v/>
      </c>
      <c r="DY52" s="2878">
        <f>(CT52-DC52)*10^6</f>
        <v/>
      </c>
      <c r="DZ52" s="2878">
        <f>(CW52-DD52)*10^6</f>
        <v/>
      </c>
    </row>
    <row r="53">
      <c r="DX53" s="2878">
        <f>(CS53-CZ53)*10^6</f>
        <v/>
      </c>
      <c r="DY53" s="2878">
        <f>(CT53-DC53)*10^6</f>
        <v/>
      </c>
      <c r="DZ53" s="2878">
        <f>(CW53-DD53)*10^6</f>
        <v/>
      </c>
    </row>
    <row r="54">
      <c r="DX54" s="2878">
        <f>(CS54-CZ54)*10^6</f>
        <v/>
      </c>
      <c r="DY54" s="2878">
        <f>(CT54-DC54)*10^6</f>
        <v/>
      </c>
      <c r="DZ54" s="2878">
        <f>(CW54-DD54)*10^6</f>
        <v/>
      </c>
    </row>
    <row r="55">
      <c r="DX55" s="2878">
        <f>(CS55-CZ55)*10^6</f>
        <v/>
      </c>
      <c r="DY55" s="2878">
        <f>(CT55-DC55)*10^6</f>
        <v/>
      </c>
      <c r="DZ55" s="2878">
        <f>(CW55-DD55)*10^6</f>
        <v/>
      </c>
    </row>
    <row r="56">
      <c r="DX56" s="2878">
        <f>(CS56-CZ56)*10^6</f>
        <v/>
      </c>
      <c r="DY56" s="2878">
        <f>(CT56-DC56)*10^6</f>
        <v/>
      </c>
      <c r="DZ56" s="2878">
        <f>(CW56-DD56)*10^6</f>
        <v/>
      </c>
    </row>
    <row r="57">
      <c r="DX57" s="2878">
        <f>(CS57-CZ57)*10^6</f>
        <v/>
      </c>
      <c r="DY57" s="2878">
        <f>(CT57-DC57)*10^6</f>
        <v/>
      </c>
      <c r="DZ57" s="2878">
        <f>(CW57-DD57)*10^6</f>
        <v/>
      </c>
    </row>
    <row r="58">
      <c r="DX58" s="2878">
        <f>(CS58-CZ58)*10^6</f>
        <v/>
      </c>
      <c r="DY58" s="2878">
        <f>(CT58-DC58)*10^6</f>
        <v/>
      </c>
      <c r="DZ58" s="2878">
        <f>(CW58-DD58)*10^6</f>
        <v/>
      </c>
    </row>
    <row r="59">
      <c r="DX59" s="2878">
        <f>(CS59-CZ59)*10^6</f>
        <v/>
      </c>
      <c r="DY59" s="2878">
        <f>(CT59-DC59)*10^6</f>
        <v/>
      </c>
      <c r="DZ59" s="2878">
        <f>(CW59-DD59)*10^6</f>
        <v/>
      </c>
    </row>
    <row r="60">
      <c r="DX60" s="2878">
        <f>(CS60-CZ60)*10^6</f>
        <v/>
      </c>
      <c r="DY60" s="2878">
        <f>(CT60-DC60)*10^6</f>
        <v/>
      </c>
      <c r="DZ60" s="2878">
        <f>(CW60-DD60)*10^6</f>
        <v/>
      </c>
    </row>
    <row r="61">
      <c r="DX61" s="2878">
        <f>(CS61-CZ61)*10^6</f>
        <v/>
      </c>
      <c r="DY61" s="2878">
        <f>(CT61-DC61)*10^6</f>
        <v/>
      </c>
      <c r="DZ61" s="2878">
        <f>(CW61-DD61)*10^6</f>
        <v/>
      </c>
    </row>
    <row r="62">
      <c r="D62" s="2949" t="n"/>
      <c r="E62" s="2949" t="n"/>
      <c r="F62" s="2949" t="n"/>
      <c r="G62" s="2981" t="n"/>
      <c r="H62" s="2949" t="n"/>
      <c r="I62" s="2949" t="n"/>
      <c r="J62" s="2949" t="n">
        <v>6.780517196602887e-07</v>
      </c>
      <c r="K62" s="2949" t="n">
        <v>0.0002820799327309942</v>
      </c>
      <c r="L62" s="2949" t="n"/>
      <c r="M62" s="3369" t="n">
        <v>-282.0796461858426</v>
      </c>
      <c r="N62" s="2949" t="n"/>
      <c r="O62" s="2949" t="n"/>
      <c r="P62" s="2949" t="n">
        <v>0</v>
      </c>
      <c r="Q62" s="2949" t="n">
        <v>0.0003131662665509793</v>
      </c>
      <c r="R62" s="2949" t="n"/>
      <c r="S62" s="2981" t="n">
        <v>-313.1659518071308</v>
      </c>
      <c r="T62" s="2949" t="n"/>
      <c r="U62" s="2949" t="n"/>
      <c r="V62" s="2949" t="n"/>
      <c r="W62" s="2949" t="n">
        <v>0</v>
      </c>
      <c r="X62" s="2949" t="n">
        <v>0.0002045195276423328</v>
      </c>
      <c r="Y62" s="2949" t="n"/>
      <c r="Z62" s="2981" t="n"/>
      <c r="AA62" s="2981" t="n"/>
      <c r="AB62" s="2981" t="n">
        <v>-204.5193217196104</v>
      </c>
      <c r="AC62" s="2949" t="n"/>
      <c r="AD62" s="2949" t="n"/>
      <c r="AE62" s="2949" t="n">
        <v>0</v>
      </c>
      <c r="AF62" s="2949" t="n">
        <v>0.0002693228198040742</v>
      </c>
      <c r="AG62" s="2949" t="n"/>
      <c r="AH62" s="2981" t="n"/>
      <c r="AI62" s="2981" t="n"/>
      <c r="AJ62" s="2949" t="n">
        <v>-269.3225472254653</v>
      </c>
      <c r="AK62" s="2949" t="n"/>
      <c r="DX62" s="2878">
        <f>(CS62-CZ62)*10^6</f>
        <v/>
      </c>
      <c r="DY62" s="2878">
        <f>(CT62-DC62)*10^6</f>
        <v/>
      </c>
      <c r="DZ62" s="2878">
        <f>(CW62-DD62)*10^6</f>
        <v/>
      </c>
    </row>
    <row r="63">
      <c r="DX63" s="2878">
        <f>(CS63-CZ63)*10^6</f>
        <v/>
      </c>
      <c r="DY63" s="2878">
        <f>(CT63-DC63)*10^6</f>
        <v/>
      </c>
      <c r="DZ63" s="2878">
        <f>(CW63-DD63)*10^6</f>
        <v/>
      </c>
    </row>
    <row r="64">
      <c r="DX64" s="2878">
        <f>(CS64-CZ64)*10^6</f>
        <v/>
      </c>
      <c r="DY64" s="2878">
        <f>(CT64-DC64)*10^6</f>
        <v/>
      </c>
      <c r="DZ64" s="2878">
        <f>(CW64-DD64)*10^6</f>
        <v/>
      </c>
    </row>
    <row r="65">
      <c r="DX65" s="2878">
        <f>(CS65-CZ65)*10^6</f>
        <v/>
      </c>
      <c r="DY65" s="2878">
        <f>(CT65-DC65)*10^6</f>
        <v/>
      </c>
      <c r="DZ65" s="2878">
        <f>(CW65-DD65)*10^6</f>
        <v/>
      </c>
    </row>
    <row r="66">
      <c r="DX66" s="2878">
        <f>(CS66-CZ66)*10^6</f>
        <v/>
      </c>
      <c r="DY66" s="2878">
        <f>(CT66-DC66)*10^6</f>
        <v/>
      </c>
      <c r="DZ66" s="2878">
        <f>(CW66-DD66)*10^6</f>
        <v/>
      </c>
    </row>
    <row r="67">
      <c r="DX67" s="2878">
        <f>(CS67-CZ67)*10^6</f>
        <v/>
      </c>
      <c r="DY67" s="2878">
        <f>(CT67-DC67)*10^6</f>
        <v/>
      </c>
      <c r="DZ67" s="2878">
        <f>(CW67-DD67)*10^6</f>
        <v/>
      </c>
    </row>
    <row r="68">
      <c r="DX68" s="2878">
        <f>(CS68-CZ68)*10^6</f>
        <v/>
      </c>
      <c r="DY68" s="2878">
        <f>(CT68-DC68)*10^6</f>
        <v/>
      </c>
      <c r="DZ68" s="2878">
        <f>(CW68-DD68)*10^6</f>
        <v/>
      </c>
    </row>
    <row r="69">
      <c r="DX69" s="2878">
        <f>(CS69-CZ69)*10^6</f>
        <v/>
      </c>
      <c r="DY69" s="2878">
        <f>(CT69-DC69)*10^6</f>
        <v/>
      </c>
      <c r="DZ69" s="2878">
        <f>(CW69-DD69)*10^6</f>
        <v/>
      </c>
    </row>
    <row r="70">
      <c r="DX70" s="2878">
        <f>(CS70-CZ70)*10^6</f>
        <v/>
      </c>
      <c r="DY70" s="2878">
        <f>(CT70-DC70)*10^6</f>
        <v/>
      </c>
      <c r="DZ70" s="2878">
        <f>(CW70-DD70)*10^6</f>
        <v/>
      </c>
    </row>
    <row r="71">
      <c r="DX71" s="2878">
        <f>(CS71-CZ71)*10^6</f>
        <v/>
      </c>
      <c r="DY71" s="2878">
        <f>(CT71-DC71)*10^6</f>
        <v/>
      </c>
      <c r="DZ71" s="2878">
        <f>(CW71-DD71)*10^6</f>
        <v/>
      </c>
    </row>
    <row r="72">
      <c r="DX72" s="2878">
        <f>(CS72-CZ72)*10^6</f>
        <v/>
      </c>
      <c r="DY72" s="2878">
        <f>(CT72-DC72)*10^6</f>
        <v/>
      </c>
      <c r="DZ72" s="2878">
        <f>(CW72-DD72)*10^6</f>
        <v/>
      </c>
    </row>
    <row r="73">
      <c r="DX73" s="2878">
        <f>(CS73-CZ73)*10^6</f>
        <v/>
      </c>
      <c r="DY73" s="2878">
        <f>(CT73-DC73)*10^6</f>
        <v/>
      </c>
      <c r="DZ73" s="2878">
        <f>(CW73-DD73)*10^6</f>
        <v/>
      </c>
    </row>
    <row r="74">
      <c r="DX74" s="2878">
        <f>(CS74-CZ74)*10^6</f>
        <v/>
      </c>
      <c r="DY74" s="2878">
        <f>(CT74-DC74)*10^6</f>
        <v/>
      </c>
      <c r="DZ74" s="2878">
        <f>(CW74-DD74)*10^6</f>
        <v/>
      </c>
    </row>
    <row r="75">
      <c r="DX75" s="2878">
        <f>(CS75-CZ75)*10^6</f>
        <v/>
      </c>
      <c r="DY75" s="2878">
        <f>(CT75-DC75)*10^6</f>
        <v/>
      </c>
      <c r="DZ75" s="2878">
        <f>(CW75-DD75)*10^6</f>
        <v/>
      </c>
    </row>
    <row r="76">
      <c r="DX76" s="2878">
        <f>(CS76-CZ76)*10^6</f>
        <v/>
      </c>
      <c r="DY76" s="2878">
        <f>(CT76-DC76)*10^6</f>
        <v/>
      </c>
      <c r="DZ76" s="2878">
        <f>(CW76-DD76)*10^6</f>
        <v/>
      </c>
    </row>
    <row r="77">
      <c r="DX77" s="2878">
        <f>(CS77-CZ77)*10^6</f>
        <v/>
      </c>
      <c r="DY77" s="2878">
        <f>(CT77-DC77)*10^6</f>
        <v/>
      </c>
      <c r="DZ77" s="2878">
        <f>(CW77-DD77)*10^6</f>
        <v/>
      </c>
    </row>
    <row r="78">
      <c r="DX78" s="2878">
        <f>(CS78-CZ78)*10^6</f>
        <v/>
      </c>
      <c r="DY78" s="2878">
        <f>(CT78-DC78)*10^6</f>
        <v/>
      </c>
      <c r="DZ78" s="2878">
        <f>(CW78-DD78)*10^6</f>
        <v/>
      </c>
    </row>
    <row r="79">
      <c r="DX79" s="2878">
        <f>(CS79-CZ79)*10^6</f>
        <v/>
      </c>
      <c r="DY79" s="2878">
        <f>(CT79-DC79)*10^6</f>
        <v/>
      </c>
      <c r="DZ79" s="2878">
        <f>(CW79-DD79)*10^6</f>
        <v/>
      </c>
    </row>
    <row r="80">
      <c r="DX80" s="2878">
        <f>(CS80-CZ80)*10^6</f>
        <v/>
      </c>
      <c r="DY80" s="2878">
        <f>(CT80-DC80)*10^6</f>
        <v/>
      </c>
      <c r="DZ80" s="2878">
        <f>(CW80-DD80)*10^6</f>
        <v/>
      </c>
    </row>
    <row r="81">
      <c r="DX81" s="2878">
        <f>(CS81-CZ81)*10^6</f>
        <v/>
      </c>
      <c r="DY81" s="2878">
        <f>(CT81-DC81)*10^6</f>
        <v/>
      </c>
      <c r="DZ81" s="2878">
        <f>(CW81-DD81)*10^6</f>
        <v/>
      </c>
    </row>
    <row r="82">
      <c r="DX82" s="2878">
        <f>(CS82-CZ82)*10^6</f>
        <v/>
      </c>
      <c r="DY82" s="2878">
        <f>(CT82-DC82)*10^6</f>
        <v/>
      </c>
      <c r="DZ82" s="2878">
        <f>(CW82-DD82)*10^6</f>
        <v/>
      </c>
    </row>
    <row r="83">
      <c r="DX83" s="2878">
        <f>(CS83-CZ83)*10^6</f>
        <v/>
      </c>
      <c r="DY83" s="2878">
        <f>(CT83-DC83)*10^6</f>
        <v/>
      </c>
      <c r="DZ83" s="2878">
        <f>(CW83-DD83)*10^6</f>
        <v/>
      </c>
    </row>
    <row r="84">
      <c r="DX84" s="2878">
        <f>(CS84-CZ84)*10^6</f>
        <v/>
      </c>
      <c r="DY84" s="2878">
        <f>(CT84-DC84)*10^6</f>
        <v/>
      </c>
      <c r="DZ84" s="2878">
        <f>(CW84-DD84)*10^6</f>
        <v/>
      </c>
    </row>
    <row r="85">
      <c r="DX85" s="2878">
        <f>(CS85-CZ85)*10^6</f>
        <v/>
      </c>
      <c r="DY85" s="2878">
        <f>(CT85-DC85)*10^6</f>
        <v/>
      </c>
      <c r="DZ85" s="2878">
        <f>(CW85-DD85)*10^6</f>
        <v/>
      </c>
    </row>
    <row r="86">
      <c r="DX86" s="2878">
        <f>(CS86-CZ86)*10^6</f>
        <v/>
      </c>
      <c r="DY86" s="2878">
        <f>(CT86-DC86)*10^6</f>
        <v/>
      </c>
      <c r="DZ86" s="2878">
        <f>(CW86-DD86)*10^6</f>
        <v/>
      </c>
    </row>
    <row r="87">
      <c r="DX87" s="2878">
        <f>(CS87-CZ87)*10^6</f>
        <v/>
      </c>
      <c r="DY87" s="2878">
        <f>(CT87-DC87)*10^6</f>
        <v/>
      </c>
      <c r="DZ87" s="2878">
        <f>(CW87-DD87)*10^6</f>
        <v/>
      </c>
    </row>
    <row r="88">
      <c r="DX88" s="2878">
        <f>(CS88-CZ88)*10^6</f>
        <v/>
      </c>
      <c r="DY88" s="2878">
        <f>(CT88-DC88)*10^6</f>
        <v/>
      </c>
      <c r="DZ88" s="2878">
        <f>(CW88-DD88)*10^6</f>
        <v/>
      </c>
    </row>
    <row r="89">
      <c r="DX89" s="2878">
        <f>(CS89-CZ89)*10^6</f>
        <v/>
      </c>
      <c r="DY89" s="2878">
        <f>(CT89-DC89)*10^6</f>
        <v/>
      </c>
      <c r="DZ89" s="2878">
        <f>(CW89-DD89)*10^6</f>
        <v/>
      </c>
    </row>
    <row r="90">
      <c r="DX90" s="2878">
        <f>(CS90-CZ90)*10^6</f>
        <v/>
      </c>
      <c r="DY90" s="2878">
        <f>(CT90-DC90)*10^6</f>
        <v/>
      </c>
      <c r="DZ90" s="2878">
        <f>(CW90-DD90)*10^6</f>
        <v/>
      </c>
    </row>
    <row r="91">
      <c r="DX91" s="2878">
        <f>(CS91-CZ91)*10^6</f>
        <v/>
      </c>
      <c r="DY91" s="2878">
        <f>(CT91-DC91)*10^6</f>
        <v/>
      </c>
      <c r="DZ91" s="2878">
        <f>(CW91-DD91)*10^6</f>
        <v/>
      </c>
    </row>
    <row r="92">
      <c r="DX92" s="2878">
        <f>(CS92-CZ92)*10^6</f>
        <v/>
      </c>
      <c r="DY92" s="2878">
        <f>(CT92-DC92)*10^6</f>
        <v/>
      </c>
      <c r="DZ92" s="2878">
        <f>(CW92-DD92)*10^6</f>
        <v/>
      </c>
    </row>
    <row r="93">
      <c r="DX93" s="2878">
        <f>(CS93-CZ93)*10^6</f>
        <v/>
      </c>
      <c r="DY93" s="2878">
        <f>(CT93-DC93)*10^6</f>
        <v/>
      </c>
      <c r="DZ93" s="2878">
        <f>(CW93-DD93)*10^6</f>
        <v/>
      </c>
    </row>
    <row r="94">
      <c r="DX94" s="2878">
        <f>(CS94-CZ94)*10^6</f>
        <v/>
      </c>
      <c r="DY94" s="2878">
        <f>(CT94-DC94)*10^6</f>
        <v/>
      </c>
      <c r="DZ94" s="2878">
        <f>(CW94-DD94)*10^6</f>
        <v/>
      </c>
    </row>
    <row r="95">
      <c r="DX95" s="2878">
        <f>(CS95-CZ95)*10^6</f>
        <v/>
      </c>
      <c r="DY95" s="2878">
        <f>(CT95-DC95)*10^6</f>
        <v/>
      </c>
      <c r="DZ95" s="2878">
        <f>(CW95-DD95)*10^6</f>
        <v/>
      </c>
    </row>
    <row r="96">
      <c r="DX96" s="2878">
        <f>(CS96-CZ96)*10^6</f>
        <v/>
      </c>
      <c r="DY96" s="2878">
        <f>(CT96-DC96)*10^6</f>
        <v/>
      </c>
      <c r="DZ96" s="2878">
        <f>(CW96-DD96)*10^6</f>
        <v/>
      </c>
    </row>
    <row r="97">
      <c r="DX97" s="2878">
        <f>(CS97-CZ97)*10^6</f>
        <v/>
      </c>
      <c r="DY97" s="2878">
        <f>(CT97-DC97)*10^6</f>
        <v/>
      </c>
      <c r="DZ97" s="2878">
        <f>(CW97-DD97)*10^6</f>
        <v/>
      </c>
    </row>
    <row r="98">
      <c r="DX98" s="2878">
        <f>(CS98-CZ98)*10^6</f>
        <v/>
      </c>
      <c r="DY98" s="2878">
        <f>(CT98-DC98)*10^6</f>
        <v/>
      </c>
      <c r="DZ98" s="2878">
        <f>(CW98-DD98)*10^6</f>
        <v/>
      </c>
    </row>
    <row r="99">
      <c r="DX99" s="2878">
        <f>(CS99-CZ99)*10^6</f>
        <v/>
      </c>
      <c r="DY99" s="2878">
        <f>(CT99-DC99)*10^6</f>
        <v/>
      </c>
      <c r="DZ99" s="2878">
        <f>(CW99-DD99)*10^6</f>
        <v/>
      </c>
    </row>
    <row r="100">
      <c r="DX100" s="2878">
        <f>(CS100-CZ100)*10^6</f>
        <v/>
      </c>
      <c r="DY100" s="2878">
        <f>(CT100-DC100)*10^6</f>
        <v/>
      </c>
      <c r="DZ100" s="2878">
        <f>(CW100-DD100)*10^6</f>
        <v/>
      </c>
    </row>
    <row r="101">
      <c r="DX101" s="2878">
        <f>(CS101-CZ101)*10^6</f>
        <v/>
      </c>
      <c r="DY101" s="2878">
        <f>(CT101-DC101)*10^6</f>
        <v/>
      </c>
      <c r="DZ101" s="2878">
        <f>(CW101-DD101)*10^6</f>
        <v/>
      </c>
    </row>
    <row r="102">
      <c r="DX102" s="2878">
        <f>(CS102-CZ102)*10^6</f>
        <v/>
      </c>
      <c r="DY102" s="2878">
        <f>(CT102-DC102)*10^6</f>
        <v/>
      </c>
      <c r="DZ102" s="2878">
        <f>(CW102-DD102)*10^6</f>
        <v/>
      </c>
    </row>
    <row r="103">
      <c r="DX103" s="2878">
        <f>(CS103-CZ103)*10^6</f>
        <v/>
      </c>
      <c r="DY103" s="2878">
        <f>(CT103-DC103)*10^6</f>
        <v/>
      </c>
      <c r="DZ103" s="2878">
        <f>(CW103-DD103)*10^6</f>
        <v/>
      </c>
    </row>
    <row r="104">
      <c r="DX104" s="2878">
        <f>(CS104-CZ104)*10^6</f>
        <v/>
      </c>
      <c r="DY104" s="2878">
        <f>(CT104-DC104)*10^6</f>
        <v/>
      </c>
      <c r="DZ104" s="2878">
        <f>(CW104-DD104)*10^6</f>
        <v/>
      </c>
    </row>
    <row r="105">
      <c r="DX105" s="2878">
        <f>(CS105-CZ105)*10^6</f>
        <v/>
      </c>
      <c r="DY105" s="2878">
        <f>(CT105-DC105)*10^6</f>
        <v/>
      </c>
      <c r="DZ105" s="2878">
        <f>(CW105-DD105)*10^6</f>
        <v/>
      </c>
    </row>
    <row r="106">
      <c r="DX106" s="2878">
        <f>(CS106-CZ106)*10^6</f>
        <v/>
      </c>
      <c r="DY106" s="2878">
        <f>(CT106-DC106)*10^6</f>
        <v/>
      </c>
      <c r="DZ106" s="2878">
        <f>(CW106-DD106)*10^6</f>
        <v/>
      </c>
    </row>
    <row r="107">
      <c r="DX107" s="2878">
        <f>(CS107-CZ107)*10^6</f>
        <v/>
      </c>
      <c r="DY107" s="2878">
        <f>(CT107-DC107)*10^6</f>
        <v/>
      </c>
      <c r="DZ107" s="2878">
        <f>(CW107-DD107)*10^6</f>
        <v/>
      </c>
    </row>
    <row r="108">
      <c r="DX108" s="2878">
        <f>(CS108-CZ108)*10^6</f>
        <v/>
      </c>
      <c r="DY108" s="2878">
        <f>(CT108-DC108)*10^6</f>
        <v/>
      </c>
      <c r="DZ108" s="2878">
        <f>(CW108-DD108)*10^6</f>
        <v/>
      </c>
    </row>
    <row r="109">
      <c r="DX109" s="2878">
        <f>(CS109-CZ109)*10^6</f>
        <v/>
      </c>
      <c r="DY109" s="2878">
        <f>(CT109-DC109)*10^6</f>
        <v/>
      </c>
      <c r="DZ109" s="2878">
        <f>(CW109-DD109)*10^6</f>
        <v/>
      </c>
    </row>
    <row r="110">
      <c r="DX110" s="2878">
        <f>(CS110-CZ110)*10^6</f>
        <v/>
      </c>
      <c r="DY110" s="2878">
        <f>(CT110-DC110)*10^6</f>
        <v/>
      </c>
      <c r="DZ110" s="2878">
        <f>(CW110-DD110)*10^6</f>
        <v/>
      </c>
    </row>
    <row r="111">
      <c r="DX111" s="2878">
        <f>(CS111-CZ111)*10^6</f>
        <v/>
      </c>
      <c r="DY111" s="2878">
        <f>(CT111-DC111)*10^6</f>
        <v/>
      </c>
      <c r="DZ111" s="2878">
        <f>(CW111-DD111)*10^6</f>
        <v/>
      </c>
    </row>
    <row r="112">
      <c r="DX112" s="2878">
        <f>(CS112-CZ112)*10^6</f>
        <v/>
      </c>
      <c r="DY112" s="2878">
        <f>(CT112-DC112)*10^6</f>
        <v/>
      </c>
      <c r="DZ112" s="2878">
        <f>(CW112-DD112)*10^6</f>
        <v/>
      </c>
    </row>
    <row r="113">
      <c r="DX113" s="2878">
        <f>(CS113-CZ113)*10^6</f>
        <v/>
      </c>
      <c r="DY113" s="2878">
        <f>(CT113-DC113)*10^6</f>
        <v/>
      </c>
      <c r="DZ113" s="2878">
        <f>(CW113-DD113)*10^6</f>
        <v/>
      </c>
    </row>
    <row r="114">
      <c r="DX114" s="2878">
        <f>(CS114-CZ114)*10^6</f>
        <v/>
      </c>
      <c r="DY114" s="2878">
        <f>(CT114-DC114)*10^6</f>
        <v/>
      </c>
      <c r="DZ114" s="2878">
        <f>(CW114-DD114)*10^6</f>
        <v/>
      </c>
    </row>
    <row r="115">
      <c r="DX115" s="2878">
        <f>(CS115-CZ115)*10^6</f>
        <v/>
      </c>
      <c r="DY115" s="2878">
        <f>(CT115-DC115)*10^6</f>
        <v/>
      </c>
      <c r="DZ115" s="2878">
        <f>(CW115-DD115)*10^6</f>
        <v/>
      </c>
    </row>
    <row r="116">
      <c r="DX116" s="2878">
        <f>(CS116-CZ116)*10^6</f>
        <v/>
      </c>
      <c r="DY116" s="2878">
        <f>(CT116-DC116)*10^6</f>
        <v/>
      </c>
      <c r="DZ116" s="2878">
        <f>(CW116-DD116)*10^6</f>
        <v/>
      </c>
    </row>
    <row r="117">
      <c r="DX117" s="2878">
        <f>(CS117-CZ117)*10^6</f>
        <v/>
      </c>
      <c r="DY117" s="2878">
        <f>(CT117-DC117)*10^6</f>
        <v/>
      </c>
      <c r="DZ117" s="2878">
        <f>(CW117-DD117)*10^6</f>
        <v/>
      </c>
    </row>
    <row r="118">
      <c r="DX118" s="2878">
        <f>(CS118-CZ118)*10^6</f>
        <v/>
      </c>
      <c r="DY118" s="2878">
        <f>(CT118-DC118)*10^6</f>
        <v/>
      </c>
      <c r="DZ118" s="2878">
        <f>(CW118-DD118)*10^6</f>
        <v/>
      </c>
    </row>
    <row r="119">
      <c r="DX119" s="2878">
        <f>(CS119-CZ119)*10^6</f>
        <v/>
      </c>
      <c r="DY119" s="2878">
        <f>(CT119-DC119)*10^6</f>
        <v/>
      </c>
      <c r="DZ119" s="2878">
        <f>(CW119-DD119)*10^6</f>
        <v/>
      </c>
    </row>
    <row r="120">
      <c r="DX120" s="2878">
        <f>(CS120-CZ120)*10^6</f>
        <v/>
      </c>
      <c r="DY120" s="2878">
        <f>(CT120-DC120)*10^6</f>
        <v/>
      </c>
      <c r="DZ120" s="2878">
        <f>(CW120-DD120)*10^6</f>
        <v/>
      </c>
    </row>
    <row r="121">
      <c r="DX121" s="2878">
        <f>(CS121-CZ121)*10^6</f>
        <v/>
      </c>
      <c r="DY121" s="2878">
        <f>(CT121-DC121)*10^6</f>
        <v/>
      </c>
      <c r="DZ121" s="2878">
        <f>(CW121-DD121)*10^6</f>
        <v/>
      </c>
    </row>
    <row r="122">
      <c r="DX122" s="2878">
        <f>(CS122-CZ122)*10^6</f>
        <v/>
      </c>
      <c r="DY122" s="2878">
        <f>(CT122-DC122)*10^6</f>
        <v/>
      </c>
      <c r="DZ122" s="2878">
        <f>(CW122-DD122)*10^6</f>
        <v/>
      </c>
    </row>
    <row r="123">
      <c r="DX123" s="2878">
        <f>(CS123-CZ123)*10^6</f>
        <v/>
      </c>
      <c r="DY123" s="2878">
        <f>(CT123-DC123)*10^6</f>
        <v/>
      </c>
      <c r="DZ123" s="2878">
        <f>(CW123-DD123)*10^6</f>
        <v/>
      </c>
    </row>
    <row r="124">
      <c r="DX124" s="2878">
        <f>(CS124-CZ124)*10^6</f>
        <v/>
      </c>
      <c r="DY124" s="2878">
        <f>(CT124-DC124)*10^6</f>
        <v/>
      </c>
      <c r="DZ124" s="2878">
        <f>(CW124-DD124)*10^6</f>
        <v/>
      </c>
    </row>
    <row r="125">
      <c r="DX125" s="2878">
        <f>(CS125-CZ125)*10^6</f>
        <v/>
      </c>
      <c r="DY125" s="2878">
        <f>(CT125-DC125)*10^6</f>
        <v/>
      </c>
      <c r="DZ125" s="2878">
        <f>(CW125-DD125)*10^6</f>
        <v/>
      </c>
    </row>
    <row r="126">
      <c r="DX126" s="2878">
        <f>(CS126-CZ126)*10^6</f>
        <v/>
      </c>
      <c r="DY126" s="2878">
        <f>(CT126-DC126)*10^6</f>
        <v/>
      </c>
      <c r="DZ126" s="2878">
        <f>(CW126-DD126)*10^6</f>
        <v/>
      </c>
    </row>
    <row r="127">
      <c r="DX127" s="2878">
        <f>(CS127-CZ127)*10^6</f>
        <v/>
      </c>
      <c r="DY127" s="2878">
        <f>(CT127-DC127)*10^6</f>
        <v/>
      </c>
      <c r="DZ127" s="2878">
        <f>(CW127-DD127)*10^6</f>
        <v/>
      </c>
    </row>
    <row r="128">
      <c r="DX128" s="2878">
        <f>(CS128-CZ128)*10^6</f>
        <v/>
      </c>
      <c r="DY128" s="2878">
        <f>(CT128-DC128)*10^6</f>
        <v/>
      </c>
      <c r="DZ128" s="2878">
        <f>(CW128-DD128)*10^6</f>
        <v/>
      </c>
    </row>
    <row r="129">
      <c r="DX129" s="2878">
        <f>(CS129-CZ129)*10^6</f>
        <v/>
      </c>
      <c r="DY129" s="2878">
        <f>(CT129-DC129)*10^6</f>
        <v/>
      </c>
      <c r="DZ129" s="2878">
        <f>(CW129-DD129)*10^6</f>
        <v/>
      </c>
    </row>
    <row r="130">
      <c r="DX130" s="2878">
        <f>(CS130-CZ130)*10^6</f>
        <v/>
      </c>
      <c r="DY130" s="2878">
        <f>(CT130-DC130)*10^6</f>
        <v/>
      </c>
      <c r="DZ130" s="2878">
        <f>(CW130-DD130)*10^6</f>
        <v/>
      </c>
    </row>
    <row r="131">
      <c r="DX131" s="2878">
        <f>(CS131-CZ131)*10^6</f>
        <v/>
      </c>
      <c r="DY131" s="2878">
        <f>(CT131-DC131)*10^6</f>
        <v/>
      </c>
      <c r="DZ131" s="2878">
        <f>(CW131-DD131)*10^6</f>
        <v/>
      </c>
    </row>
    <row r="132">
      <c r="DX132" s="2878">
        <f>(CS132-CZ132)*10^6</f>
        <v/>
      </c>
      <c r="DY132" s="2878">
        <f>(CT132-DC132)*10^6</f>
        <v/>
      </c>
      <c r="DZ132" s="2878">
        <f>(CW132-DD132)*10^6</f>
        <v/>
      </c>
    </row>
    <row r="133">
      <c r="DX133" s="2878">
        <f>(CS133-CZ133)*10^6</f>
        <v/>
      </c>
      <c r="DY133" s="2878">
        <f>(CT133-DC133)*10^6</f>
        <v/>
      </c>
      <c r="DZ133" s="2878">
        <f>(CW133-DD133)*10^6</f>
        <v/>
      </c>
    </row>
    <row r="134">
      <c r="DX134" s="2878">
        <f>(CS134-CZ134)*10^6</f>
        <v/>
      </c>
      <c r="DY134" s="2878">
        <f>(CT134-DC134)*10^6</f>
        <v/>
      </c>
      <c r="DZ134" s="2878">
        <f>(CW134-DD134)*10^6</f>
        <v/>
      </c>
    </row>
    <row r="135">
      <c r="DX135" s="2878">
        <f>(CS135-CZ135)*10^6</f>
        <v/>
      </c>
      <c r="DY135" s="2878">
        <f>(CT135-DC135)*10^6</f>
        <v/>
      </c>
      <c r="DZ135" s="2878">
        <f>(CW135-DD135)*10^6</f>
        <v/>
      </c>
    </row>
    <row r="136">
      <c r="DX136" s="2878">
        <f>(CS136-CZ136)*10^6</f>
        <v/>
      </c>
      <c r="DY136" s="2878">
        <f>(CT136-DC136)*10^6</f>
        <v/>
      </c>
      <c r="DZ136" s="2878">
        <f>(CW136-DD136)*10^6</f>
        <v/>
      </c>
    </row>
    <row r="137">
      <c r="DX137" s="2878">
        <f>(CS137-CZ137)*10^6</f>
        <v/>
      </c>
      <c r="DY137" s="2878">
        <f>(CT137-DC137)*10^6</f>
        <v/>
      </c>
      <c r="DZ137" s="2878">
        <f>(CW137-DD137)*10^6</f>
        <v/>
      </c>
    </row>
    <row r="138">
      <c r="DX138" s="2878">
        <f>(CS138-CZ138)*10^6</f>
        <v/>
      </c>
      <c r="DY138" s="2878">
        <f>(CT138-DC138)*10^6</f>
        <v/>
      </c>
      <c r="DZ138" s="2878">
        <f>(CW138-DD138)*10^6</f>
        <v/>
      </c>
    </row>
    <row r="139">
      <c r="DX139" s="2878">
        <f>(CS139-CZ139)*10^6</f>
        <v/>
      </c>
      <c r="DY139" s="2878">
        <f>(CT139-DC139)*10^6</f>
        <v/>
      </c>
      <c r="DZ139" s="2878">
        <f>(CW139-DD139)*10^6</f>
        <v/>
      </c>
    </row>
    <row r="140">
      <c r="DX140" s="2878">
        <f>(CS140-CZ140)*10^6</f>
        <v/>
      </c>
      <c r="DY140" s="2878">
        <f>(CT140-DC140)*10^6</f>
        <v/>
      </c>
      <c r="DZ140" s="2878">
        <f>(CW140-DD140)*10^6</f>
        <v/>
      </c>
    </row>
    <row r="141">
      <c r="DX141" s="2878">
        <f>(CS141-CZ141)*10^6</f>
        <v/>
      </c>
      <c r="DY141" s="2878">
        <f>(CT141-DC141)*10^6</f>
        <v/>
      </c>
      <c r="DZ141" s="2878">
        <f>(CW141-DD141)*10^6</f>
        <v/>
      </c>
    </row>
    <row r="142">
      <c r="DX142" s="2878">
        <f>(CS142-CZ142)*10^6</f>
        <v/>
      </c>
      <c r="DY142" s="2878">
        <f>(CT142-DC142)*10^6</f>
        <v/>
      </c>
      <c r="DZ142" s="2878">
        <f>(CW142-DD142)*10^6</f>
        <v/>
      </c>
    </row>
    <row r="143">
      <c r="DX143" s="2878">
        <f>(CS143-CZ143)*10^6</f>
        <v/>
      </c>
      <c r="DY143" s="2878">
        <f>(CT143-DC143)*10^6</f>
        <v/>
      </c>
      <c r="DZ143" s="2878">
        <f>(CW143-DD143)*10^6</f>
        <v/>
      </c>
    </row>
    <row r="144">
      <c r="DX144" s="2878">
        <f>(CS144-CZ144)*10^6</f>
        <v/>
      </c>
      <c r="DY144" s="2878">
        <f>(CT144-DC144)*10^6</f>
        <v/>
      </c>
      <c r="DZ144" s="2878">
        <f>(CW144-DD144)*10^6</f>
        <v/>
      </c>
    </row>
    <row r="145">
      <c r="DX145" s="2878">
        <f>(CS145-CZ145)*10^6</f>
        <v/>
      </c>
      <c r="DY145" s="2878">
        <f>(CT145-DC145)*10^6</f>
        <v/>
      </c>
      <c r="DZ145" s="2878">
        <f>(CW145-DD145)*10^6</f>
        <v/>
      </c>
    </row>
    <row r="146">
      <c r="DX146" s="2878">
        <f>(CS146-CZ146)*10^6</f>
        <v/>
      </c>
      <c r="DY146" s="2878">
        <f>(CT146-DC146)*10^6</f>
        <v/>
      </c>
      <c r="DZ146" s="2878">
        <f>(CW146-DD146)*10^6</f>
        <v/>
      </c>
    </row>
    <row r="147">
      <c r="DX147" s="2878">
        <f>(CS147-CZ147)*10^6</f>
        <v/>
      </c>
      <c r="DY147" s="2878">
        <f>(CT147-DC147)*10^6</f>
        <v/>
      </c>
      <c r="DZ147" s="2878">
        <f>(CW147-DD147)*10^6</f>
        <v/>
      </c>
    </row>
    <row r="148">
      <c r="DX148" s="2878">
        <f>(CS148-CZ148)*10^6</f>
        <v/>
      </c>
      <c r="DY148" s="2878">
        <f>(CT148-DC148)*10^6</f>
        <v/>
      </c>
      <c r="DZ148" s="2878">
        <f>(CW148-DD148)*10^6</f>
        <v/>
      </c>
    </row>
    <row r="149">
      <c r="DX149" s="2878">
        <f>(CS149-CZ149)*10^6</f>
        <v/>
      </c>
      <c r="DY149" s="2878">
        <f>(CT149-DC149)*10^6</f>
        <v/>
      </c>
      <c r="DZ149" s="2878">
        <f>(CW149-DD149)*10^6</f>
        <v/>
      </c>
    </row>
    <row r="150">
      <c r="DX150" s="2878">
        <f>(CS150-CZ150)*10^6</f>
        <v/>
      </c>
      <c r="DY150" s="2878">
        <f>(CT150-DC150)*10^6</f>
        <v/>
      </c>
      <c r="DZ150" s="2878">
        <f>(CW150-DD150)*10^6</f>
        <v/>
      </c>
    </row>
    <row r="151">
      <c r="DX151" s="2878">
        <f>(CS151-CZ151)*10^6</f>
        <v/>
      </c>
      <c r="DY151" s="2878">
        <f>(CT151-DC151)*10^6</f>
        <v/>
      </c>
      <c r="DZ151" s="2878">
        <f>(CW151-DD151)*10^6</f>
        <v/>
      </c>
    </row>
    <row r="152">
      <c r="DX152" s="2878">
        <f>(CS152-CZ152)*10^6</f>
        <v/>
      </c>
      <c r="DY152" s="2878">
        <f>(CT152-DC152)*10^6</f>
        <v/>
      </c>
      <c r="DZ152" s="2878">
        <f>(CW152-DD152)*10^6</f>
        <v/>
      </c>
    </row>
    <row r="153">
      <c r="DX153" s="2878">
        <f>(CS153-CZ153)*10^6</f>
        <v/>
      </c>
      <c r="DY153" s="2878">
        <f>(CT153-DC153)*10^6</f>
        <v/>
      </c>
      <c r="DZ153" s="2878">
        <f>(CW153-DD153)*10^6</f>
        <v/>
      </c>
    </row>
    <row r="154">
      <c r="DX154" s="2878">
        <f>(CS154-CZ154)*10^6</f>
        <v/>
      </c>
      <c r="DY154" s="2878">
        <f>(CT154-DC154)*10^6</f>
        <v/>
      </c>
      <c r="DZ154" s="2878">
        <f>(CW154-DD154)*10^6</f>
        <v/>
      </c>
    </row>
    <row r="155">
      <c r="DX155" s="2878">
        <f>(CS155-CZ155)*10^6</f>
        <v/>
      </c>
      <c r="DY155" s="2878">
        <f>(CT155-DC155)*10^6</f>
        <v/>
      </c>
      <c r="DZ155" s="2878">
        <f>(CW155-DD155)*10^6</f>
        <v/>
      </c>
    </row>
    <row r="156">
      <c r="DX156" s="2878">
        <f>(CS156-CZ156)*10^6</f>
        <v/>
      </c>
      <c r="DY156" s="2878">
        <f>(CT156-DC156)*10^6</f>
        <v/>
      </c>
      <c r="DZ156" s="2878">
        <f>(CW156-DD156)*10^6</f>
        <v/>
      </c>
    </row>
    <row r="157">
      <c r="DX157" s="2878">
        <f>(CS157-CZ157)*10^6</f>
        <v/>
      </c>
      <c r="DY157" s="2878">
        <f>(CT157-DC157)*10^6</f>
        <v/>
      </c>
      <c r="DZ157" s="2878">
        <f>(CW157-DD157)*10^6</f>
        <v/>
      </c>
    </row>
    <row r="158">
      <c r="DX158" s="2878">
        <f>(CS158-CZ158)*10^6</f>
        <v/>
      </c>
      <c r="DY158" s="2878">
        <f>(CT158-DC158)*10^6</f>
        <v/>
      </c>
      <c r="DZ158" s="2878">
        <f>(CW158-DD158)*10^6</f>
        <v/>
      </c>
    </row>
    <row r="159">
      <c r="DX159" s="2878">
        <f>(CS159-CZ159)*10^6</f>
        <v/>
      </c>
      <c r="DY159" s="2878">
        <f>(CT159-DC159)*10^6</f>
        <v/>
      </c>
      <c r="DZ159" s="2878">
        <f>(CW159-DD159)*10^6</f>
        <v/>
      </c>
    </row>
    <row r="160">
      <c r="DX160" s="2878">
        <f>(CS160-CZ160)*10^6</f>
        <v/>
      </c>
      <c r="DY160" s="2878">
        <f>(CT160-DC160)*10^6</f>
        <v/>
      </c>
      <c r="DZ160" s="2878">
        <f>(CW160-DD160)*10^6</f>
        <v/>
      </c>
    </row>
    <row r="161">
      <c r="DX161" s="2878">
        <f>(CS161-CZ161)*10^6</f>
        <v/>
      </c>
      <c r="DY161" s="2878">
        <f>(CT161-DC161)*10^6</f>
        <v/>
      </c>
      <c r="DZ161" s="2878">
        <f>(CW161-DD161)*10^6</f>
        <v/>
      </c>
    </row>
    <row r="162">
      <c r="DX162" s="2878">
        <f>(CS162-CZ162)*10^6</f>
        <v/>
      </c>
      <c r="DY162" s="2878">
        <f>(CT162-DC162)*10^6</f>
        <v/>
      </c>
      <c r="DZ162" s="2878">
        <f>(CW162-DD162)*10^6</f>
        <v/>
      </c>
    </row>
    <row r="163">
      <c r="DX163" s="2878">
        <f>(CS163-CZ163)*10^6</f>
        <v/>
      </c>
      <c r="DY163" s="2878">
        <f>(CT163-DC163)*10^6</f>
        <v/>
      </c>
      <c r="DZ163" s="2878">
        <f>(CW163-DD163)*10^6</f>
        <v/>
      </c>
    </row>
    <row r="164">
      <c r="DX164" s="2878">
        <f>(CS164-CZ164)*10^6</f>
        <v/>
      </c>
      <c r="DY164" s="2878">
        <f>(CT164-DC164)*10^6</f>
        <v/>
      </c>
      <c r="DZ164" s="2878">
        <f>(CW164-DD164)*10^6</f>
        <v/>
      </c>
    </row>
    <row r="165">
      <c r="DX165" s="2878">
        <f>(CS165-CZ165)*10^6</f>
        <v/>
      </c>
      <c r="DY165" s="2878">
        <f>(CT165-DC165)*10^6</f>
        <v/>
      </c>
      <c r="DZ165" s="2878">
        <f>(CW165-DD165)*10^6</f>
        <v/>
      </c>
    </row>
    <row r="166">
      <c r="DX166" s="2878">
        <f>(CS166-CZ166)*10^6</f>
        <v/>
      </c>
      <c r="DY166" s="2878">
        <f>(CT166-DC166)*10^6</f>
        <v/>
      </c>
      <c r="DZ166" s="2878">
        <f>(CW166-DD166)*10^6</f>
        <v/>
      </c>
    </row>
    <row r="167">
      <c r="DX167" s="2878">
        <f>(CS167-CZ167)*10^6</f>
        <v/>
      </c>
      <c r="DY167" s="2878">
        <f>(CT167-DC167)*10^6</f>
        <v/>
      </c>
      <c r="DZ167" s="2878">
        <f>(CW167-DD167)*10^6</f>
        <v/>
      </c>
    </row>
    <row r="168">
      <c r="DX168" s="2878">
        <f>(CS168-CZ168)*10^6</f>
        <v/>
      </c>
      <c r="DY168" s="2878">
        <f>(CT168-DC168)*10^6</f>
        <v/>
      </c>
      <c r="DZ168" s="2878">
        <f>(CW168-DD168)*10^6</f>
        <v/>
      </c>
    </row>
    <row r="169">
      <c r="DX169" s="2878">
        <f>(CS169-CZ169)*10^6</f>
        <v/>
      </c>
      <c r="DY169" s="2878">
        <f>(CT169-DC169)*10^6</f>
        <v/>
      </c>
      <c r="DZ169" s="2878">
        <f>(CW169-DD169)*10^6</f>
        <v/>
      </c>
    </row>
    <row r="170">
      <c r="DX170" s="2878">
        <f>(CS170-CZ170)*10^6</f>
        <v/>
      </c>
      <c r="DY170" s="2878">
        <f>(CT170-DC170)*10^6</f>
        <v/>
      </c>
      <c r="DZ170" s="2878">
        <f>(CW170-DD170)*10^6</f>
        <v/>
      </c>
    </row>
    <row r="171">
      <c r="DX171" s="2878">
        <f>(CS171-CZ171)*10^6</f>
        <v/>
      </c>
      <c r="DY171" s="2878">
        <f>(CT171-DC171)*10^6</f>
        <v/>
      </c>
      <c r="DZ171" s="2878">
        <f>(CW171-DD171)*10^6</f>
        <v/>
      </c>
    </row>
    <row r="172">
      <c r="DX172" s="2878">
        <f>(CS172-CZ172)*10^6</f>
        <v/>
      </c>
      <c r="DY172" s="2878">
        <f>(CT172-DC172)*10^6</f>
        <v/>
      </c>
      <c r="DZ172" s="2878">
        <f>(CW172-DD172)*10^6</f>
        <v/>
      </c>
    </row>
    <row r="173">
      <c r="DX173" s="2878">
        <f>(CS173-CZ173)*10^6</f>
        <v/>
      </c>
      <c r="DY173" s="2878">
        <f>(CT173-DC173)*10^6</f>
        <v/>
      </c>
      <c r="DZ173" s="2878">
        <f>(CW173-DD173)*10^6</f>
        <v/>
      </c>
    </row>
    <row r="174">
      <c r="DX174" s="2878">
        <f>(CS174-CZ174)*10^6</f>
        <v/>
      </c>
      <c r="DY174" s="2878">
        <f>(CT174-DC174)*10^6</f>
        <v/>
      </c>
      <c r="DZ174" s="2878">
        <f>(CW174-DD174)*10^6</f>
        <v/>
      </c>
    </row>
    <row r="175">
      <c r="DX175" s="2878">
        <f>(CS175-CZ175)*10^6</f>
        <v/>
      </c>
      <c r="DY175" s="2878">
        <f>(CT175-DC175)*10^6</f>
        <v/>
      </c>
      <c r="DZ175" s="2878">
        <f>(CW175-DD175)*10^6</f>
        <v/>
      </c>
    </row>
    <row r="176">
      <c r="DX176" s="2878">
        <f>(CS176-CZ176)*10^6</f>
        <v/>
      </c>
      <c r="DY176" s="2878">
        <f>(CT176-DC176)*10^6</f>
        <v/>
      </c>
      <c r="DZ176" s="2878">
        <f>(CW176-DD176)*10^6</f>
        <v/>
      </c>
    </row>
    <row r="177">
      <c r="DX177" s="2878">
        <f>(CS177-CZ177)*10^6</f>
        <v/>
      </c>
      <c r="DY177" s="2878">
        <f>(CT177-DC177)*10^6</f>
        <v/>
      </c>
      <c r="DZ177" s="2878">
        <f>(CW177-DD177)*10^6</f>
        <v/>
      </c>
    </row>
    <row r="178">
      <c r="DX178" s="2878">
        <f>(CS178-CZ178)*10^6</f>
        <v/>
      </c>
      <c r="DY178" s="2878">
        <f>(CT178-DC178)*10^6</f>
        <v/>
      </c>
      <c r="DZ178" s="2878">
        <f>(CW178-DD178)*10^6</f>
        <v/>
      </c>
    </row>
    <row r="179">
      <c r="DX179" s="2878">
        <f>(CS179-CZ179)*10^6</f>
        <v/>
      </c>
      <c r="DY179" s="2878">
        <f>(CT179-DC179)*10^6</f>
        <v/>
      </c>
      <c r="DZ179" s="2878">
        <f>(CW179-DD179)*10^6</f>
        <v/>
      </c>
    </row>
    <row r="180">
      <c r="DX180" s="2878">
        <f>(CS180-CZ180)*10^6</f>
        <v/>
      </c>
      <c r="DY180" s="2878">
        <f>(CT180-DC180)*10^6</f>
        <v/>
      </c>
      <c r="DZ180" s="2878">
        <f>(CW180-DD180)*10^6</f>
        <v/>
      </c>
    </row>
    <row r="181">
      <c r="DX181" s="2878">
        <f>(CS181-CZ181)*10^6</f>
        <v/>
      </c>
      <c r="DY181" s="2878">
        <f>(CT181-DC181)*10^6</f>
        <v/>
      </c>
      <c r="DZ181" s="2878">
        <f>(CW181-DD181)*10^6</f>
        <v/>
      </c>
    </row>
    <row r="182">
      <c r="DX182" s="2878">
        <f>(CS182-CZ182)*10^6</f>
        <v/>
      </c>
      <c r="DY182" s="2878">
        <f>(CT182-DC182)*10^6</f>
        <v/>
      </c>
      <c r="DZ182" s="2878">
        <f>(CW182-DD182)*10^6</f>
        <v/>
      </c>
    </row>
    <row r="183">
      <c r="DX183" s="2878">
        <f>(CS183-CZ183)*10^6</f>
        <v/>
      </c>
      <c r="DY183" s="2878">
        <f>(CT183-DC183)*10^6</f>
        <v/>
      </c>
      <c r="DZ183" s="2878">
        <f>(CW183-DD183)*10^6</f>
        <v/>
      </c>
    </row>
    <row r="184">
      <c r="DX184" s="2878">
        <f>(CS184-CZ184)*10^6</f>
        <v/>
      </c>
      <c r="DY184" s="2878">
        <f>(CT184-DC184)*10^6</f>
        <v/>
      </c>
      <c r="DZ184" s="2878">
        <f>(CW184-DD184)*10^6</f>
        <v/>
      </c>
    </row>
    <row r="185">
      <c r="DX185" s="2878">
        <f>(CS185-CZ185)*10^6</f>
        <v/>
      </c>
      <c r="DY185" s="2878">
        <f>(CT185-DC185)*10^6</f>
        <v/>
      </c>
      <c r="DZ185" s="2878">
        <f>(CW185-DD185)*10^6</f>
        <v/>
      </c>
    </row>
    <row r="186">
      <c r="DX186" s="2878">
        <f>(CS186-CZ186)*10^6</f>
        <v/>
      </c>
      <c r="DY186" s="2878">
        <f>(CT186-DC186)*10^6</f>
        <v/>
      </c>
      <c r="DZ186" s="2878">
        <f>(CW186-DD186)*10^6</f>
        <v/>
      </c>
    </row>
    <row r="187">
      <c r="DX187" s="2878">
        <f>(CS187-CZ187)*10^6</f>
        <v/>
      </c>
      <c r="DY187" s="2878">
        <f>(CT187-DC187)*10^6</f>
        <v/>
      </c>
      <c r="DZ187" s="2878">
        <f>(CW187-DD187)*10^6</f>
        <v/>
      </c>
    </row>
    <row r="188">
      <c r="DX188" s="2878">
        <f>(CS188-CZ188)*10^6</f>
        <v/>
      </c>
      <c r="DY188" s="2878">
        <f>(CT188-DC188)*10^6</f>
        <v/>
      </c>
      <c r="DZ188" s="2878">
        <f>(CW188-DD188)*10^6</f>
        <v/>
      </c>
    </row>
    <row r="189">
      <c r="DX189" s="2878">
        <f>(CS189-CZ189)*10^6</f>
        <v/>
      </c>
      <c r="DY189" s="2878">
        <f>(CT189-DC189)*10^6</f>
        <v/>
      </c>
      <c r="DZ189" s="2878">
        <f>(CW189-DD189)*10^6</f>
        <v/>
      </c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32">
    <mergeCell ref="CR2:CX2"/>
    <mergeCell ref="CZ2:DH2"/>
    <mergeCell ref="AU2:BA2"/>
    <mergeCell ref="BC2:BI2"/>
    <mergeCell ref="BT2:BZ2"/>
    <mergeCell ref="BK2:BR2"/>
    <mergeCell ref="V2:AB2"/>
    <mergeCell ref="AD2:AJ2"/>
    <mergeCell ref="CB2:CH2"/>
    <mergeCell ref="CJ2:CP2"/>
    <mergeCell ref="AL2:AS2"/>
    <mergeCell ref="D2:H2"/>
    <mergeCell ref="J2:N2"/>
    <mergeCell ref="A6:B6"/>
    <mergeCell ref="A7:B7"/>
    <mergeCell ref="P2:T2"/>
    <mergeCell ref="A32:B32"/>
    <mergeCell ref="A34:B34"/>
    <mergeCell ref="A9:B9"/>
    <mergeCell ref="A17:B17"/>
    <mergeCell ref="A21:B21"/>
    <mergeCell ref="A29:B29"/>
    <mergeCell ref="A31:B31"/>
    <mergeCell ref="A16:B16"/>
    <mergeCell ref="A11:B11"/>
    <mergeCell ref="A12:B12"/>
    <mergeCell ref="A14:B14"/>
    <mergeCell ref="A26:B26"/>
    <mergeCell ref="A27:B27"/>
    <mergeCell ref="A19:B19"/>
    <mergeCell ref="A22:B22"/>
    <mergeCell ref="A24:B24"/>
  </mergeCells>
  <pageMargins bottom="0.75" footer="0.3" header="0.3" left="0.7" right="0.7" top="0.75"/>
  <pageSetup orientation="landscape" paperSize="9" scale="1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Feuil29">
    <outlinePr summaryBelow="1" summaryRight="1"/>
    <pageSetUpPr fitToPage="1"/>
  </sheetPr>
  <dimension ref="A1:FY313"/>
  <sheetViews>
    <sheetView showGridLines="0" topLeftCell="CP1" view="pageBreakPreview" workbookViewId="0" zoomScale="70" zoomScaleNormal="70" zoomScaleSheetLayoutView="70">
      <selection activeCell="CV7" sqref="CV7"/>
    </sheetView>
  </sheetViews>
  <sheetFormatPr baseColWidth="10" defaultColWidth="11.5" defaultRowHeight="13"/>
  <cols>
    <col customWidth="1" max="1" min="1" style="830" width="5.5"/>
    <col customWidth="1" max="2" min="2" style="830" width="30.5"/>
    <col customWidth="1" hidden="1" max="3" min="3" style="831" width="9.5"/>
    <col customWidth="1" hidden="1" max="4" min="4" style="834" width="12.1640625"/>
    <col customWidth="1" hidden="1" max="5" min="5" style="834" width="16.33203125"/>
    <col customWidth="1" hidden="1" max="6" min="6" style="834" width="14.1640625"/>
    <col customWidth="1" hidden="1" max="7" min="7" style="834" width="14.33203125"/>
    <col customWidth="1" hidden="1" max="8" min="8" style="834" width="9.83203125"/>
    <col customWidth="1" hidden="1" max="9" min="9" style="834" width="0.33203125"/>
    <col customWidth="1" hidden="1" max="10" min="10" style="834" width="12.1640625"/>
    <col customWidth="1" hidden="1" max="11" min="11" style="834" width="15.5"/>
    <col customWidth="1" hidden="1" max="12" min="12" style="834" width="11.83203125"/>
    <col customWidth="1" hidden="1" max="13" min="13" style="834" width="14.5"/>
    <col customWidth="1" hidden="1" max="14" min="14" style="834" width="7.83203125"/>
    <col customWidth="1" hidden="1" max="15" min="15" style="834" width="0.33203125"/>
    <col customWidth="1" hidden="1" max="16" min="16" style="834" width="12.1640625"/>
    <col customWidth="1" hidden="1" max="17" min="17" style="834" width="15.1640625"/>
    <col customWidth="1" hidden="1" max="18" min="18" style="834" width="13"/>
    <col customWidth="1" hidden="1" max="19" min="19" style="834" width="14.5"/>
    <col customWidth="1" hidden="1" max="20" min="20" style="834" width="8.83203125"/>
    <col customWidth="1" hidden="1" max="21" min="21" style="834" width="0.5"/>
    <col customWidth="1" hidden="1" max="22" min="22" style="834" width="16.5"/>
    <col customWidth="1" hidden="1" max="24" min="23" style="834" width="14.1640625"/>
    <col customWidth="1" hidden="1" max="24" min="24" style="3" width="13"/>
    <col customWidth="1" hidden="1" max="25" min="25" style="834" width="11.83203125"/>
    <col customWidth="1" hidden="1" max="26" min="26" style="834" width="13.6640625"/>
    <col customWidth="1" hidden="1" max="27" min="27" style="834" width="14.83203125"/>
    <col customWidth="1" hidden="1" max="28" min="28" style="834" width="10.5"/>
    <col customWidth="1" hidden="1" max="29" min="29" style="834" width="0.33203125"/>
    <col customWidth="1" hidden="1" max="30" min="30" style="834" width="17.5"/>
    <col customWidth="1" hidden="1" max="31" min="31" style="834" width="16.83203125"/>
    <col customWidth="1" hidden="1" max="32" min="32" style="834" width="17.33203125"/>
    <col customWidth="1" hidden="1" max="33" min="33" style="834" width="15.1640625"/>
    <col customWidth="1" hidden="1" max="34" min="34" style="834" width="15.5"/>
    <col customWidth="1" hidden="1" max="35" min="35" style="834" width="17.5"/>
    <col customWidth="1" hidden="1" max="36" min="36" style="834" width="6.83203125"/>
    <col customWidth="1" hidden="1" max="37" min="37" style="834" width="0.1640625"/>
    <col customWidth="1" max="38" min="38" style="834" width="15.83203125"/>
    <col customWidth="1" max="39" min="39" style="834" width="15.1640625"/>
    <col customWidth="1" max="40" min="40" style="834" width="12.1640625"/>
    <col customWidth="1" max="41" min="41" style="834" width="15.6640625"/>
    <col customWidth="1" max="42" min="42" style="834" width="14.5"/>
    <col customWidth="1" max="43" min="43" style="834" width="11.83203125"/>
    <col customWidth="1" max="44" min="44" style="834" width="12.1640625"/>
    <col customWidth="1" max="45" min="45" style="834" width="11.6640625"/>
    <col customWidth="1" max="46" min="46" style="834" width="0.1640625"/>
    <col customWidth="1" hidden="1" max="52" min="47" style="834" width="12.1640625"/>
    <col customWidth="1" hidden="1" max="48" min="48" style="3" width="13"/>
    <col customWidth="1" hidden="1" max="49" min="49" style="3" width="13"/>
    <col customWidth="1" hidden="1" max="50" min="50" style="3" width="13"/>
    <col customWidth="1" hidden="1" max="51" min="51" style="3" width="13"/>
    <col customWidth="1" hidden="1" max="52" min="52" style="3" width="13"/>
    <col customWidth="1" hidden="1" max="53" min="53" style="834" width="5.5"/>
    <col customWidth="1" hidden="1" max="54" min="54" style="834" width="0.1640625"/>
    <col customWidth="1" hidden="1" max="55" min="55" style="834" width="17.5"/>
    <col customWidth="1" hidden="1" max="56" min="56" style="834" width="17"/>
    <col customWidth="1" hidden="1" max="57" min="57" style="834" width="17.33203125"/>
    <col customWidth="1" hidden="1" max="58" min="58" style="834" width="16.5"/>
    <col customWidth="1" hidden="1" max="59" min="59" style="834" width="15.6640625"/>
    <col customWidth="1" hidden="1" max="60" min="60" style="834" width="17"/>
    <col customWidth="1" hidden="1" max="61" min="61" style="834" width="7"/>
    <col customWidth="1" hidden="1" max="62" min="62" style="834" width="0.1640625"/>
    <col customWidth="1" hidden="1" max="63" min="63" style="834" width="12.1640625"/>
    <col customWidth="1" hidden="1" max="64" min="64" style="834" width="14"/>
    <col customWidth="1" hidden="1" max="65" min="65" style="834" width="12.1640625"/>
    <col customWidth="1" hidden="1" max="66" min="66" style="834" width="14.83203125"/>
    <col customWidth="1" hidden="1" max="67" min="67" style="834" width="13.83203125"/>
    <col customWidth="1" hidden="1" max="68" min="68" style="834" width="11.5"/>
    <col customWidth="1" hidden="1" max="69" min="69" style="834" width="13.83203125"/>
    <col customWidth="1" hidden="1" max="70" min="70" style="834" width="11.5"/>
    <col customWidth="1" hidden="1" max="71" min="71" style="834" width="0.5"/>
    <col customWidth="1" hidden="1" max="77" min="72" style="834" width="15.33203125"/>
    <col customWidth="1" hidden="1" max="73" min="73" style="3" width="13"/>
    <col customWidth="1" hidden="1" max="74" min="74" style="3" width="13"/>
    <col customWidth="1" hidden="1" max="75" min="75" style="3" width="13"/>
    <col customWidth="1" hidden="1" max="76" min="76" style="3" width="13"/>
    <col customWidth="1" hidden="1" max="77" min="77" style="3" width="13"/>
    <col customWidth="1" hidden="1" max="78" min="78" style="834" width="6.5"/>
    <col customWidth="1" hidden="1" max="79" min="79" style="834" width="0.33203125"/>
    <col customWidth="1" hidden="1" max="85" min="80" style="834" width="15.33203125"/>
    <col customWidth="1" hidden="1" max="81" min="81" style="3" width="13"/>
    <col customWidth="1" hidden="1" max="82" min="82" style="3" width="13"/>
    <col customWidth="1" hidden="1" max="83" min="83" style="3" width="13"/>
    <col customWidth="1" hidden="1" max="84" min="84" style="3" width="13"/>
    <col customWidth="1" hidden="1" max="85" min="85" style="3" width="13"/>
    <col customWidth="1" hidden="1" max="86" min="86" style="834" width="6.1640625"/>
    <col customWidth="1" hidden="1" max="87" min="87" style="834" width="0.5"/>
    <col customWidth="1" hidden="1" max="88" min="88" style="834" width="15.33203125"/>
    <col customWidth="1" hidden="1" max="89" min="89" style="834" width="14.83203125"/>
    <col customWidth="1" hidden="1" max="90" min="90" style="834" width="15.33203125"/>
    <col customWidth="1" hidden="1" max="92" min="91" style="834" width="13"/>
    <col customWidth="1" hidden="1" max="92" min="92" style="3" width="13"/>
    <col customWidth="1" hidden="1" max="93" min="93" style="834" width="15.33203125"/>
    <col customWidth="1" hidden="1" max="94" min="94" style="834" width="11.5"/>
    <col customWidth="1" hidden="1" max="95" min="95" style="834" width="0.1640625"/>
    <col customWidth="1" max="96" min="96" style="3851" width="15.33203125"/>
    <col customWidth="1" max="98" min="97" style="831" width="15.33203125"/>
    <col customWidth="1" max="99" min="99" style="831" width="13.1640625"/>
    <col customWidth="1" max="100" min="100" style="831" width="13"/>
    <col customWidth="1" max="101" min="101" style="831" width="15.33203125"/>
    <col customWidth="1" max="102" min="102" style="834" width="10.1640625"/>
    <col customWidth="1" max="103" min="103" style="831" width="1.1640625"/>
    <col customWidth="1" max="104" min="104" style="3852" width="15.1640625"/>
    <col customWidth="1" max="105" min="105" style="3851" width="17.33203125"/>
    <col customWidth="1" max="106" min="106" style="3851" width="17"/>
    <col collapsed="1" customWidth="1" max="107" min="107" style="3851" width="15.33203125"/>
    <col bestFit="1" customWidth="1" max="108" min="108" style="3851" width="14.6640625"/>
    <col bestFit="1" customWidth="1" max="109" min="109" style="834" width="10.5"/>
    <col customWidth="1" max="110" min="110" style="831" width="8.33203125"/>
    <col collapsed="1" customWidth="1" max="111" min="111" style="831" width="8.33203125"/>
    <col bestFit="1" collapsed="1" customWidth="1" max="112" min="112" style="831" width="10.5"/>
    <col customWidth="1" max="113" min="113" style="830" width="0.5"/>
    <col bestFit="1" customWidth="1" max="114" min="114" style="830" width="12.83203125"/>
    <col bestFit="1" customWidth="1" max="115" min="115" style="830" width="14.1640625"/>
    <col bestFit="1" customWidth="1" max="117" min="116" style="830" width="12.83203125"/>
    <col customWidth="1" max="127" min="118" style="830" width="11.5"/>
    <col customWidth="1" max="128" min="128" style="3" width="11.5"/>
    <col bestFit="1" customWidth="1" max="129" min="129" style="3" width="21"/>
    <col customWidth="1" max="16384" min="131" style="830" width="11.5"/>
  </cols>
  <sheetData>
    <row customHeight="1" ht="15" r="1" s="3">
      <c r="D1" s="3852" t="n"/>
      <c r="E1" s="3852" t="n"/>
      <c r="F1" s="3852" t="n"/>
      <c r="G1" s="3852" t="n"/>
      <c r="J1" s="3852" t="n"/>
      <c r="K1" s="3852" t="n"/>
      <c r="L1" s="3852" t="n"/>
      <c r="M1" s="3852" t="n"/>
      <c r="P1" s="3852" t="n"/>
      <c r="Q1" s="3852" t="n"/>
      <c r="R1" s="3852" t="n"/>
      <c r="S1" s="3852" t="n"/>
      <c r="V1" s="3852" t="n"/>
      <c r="W1" s="3852" t="n"/>
      <c r="X1" s="3852" t="n"/>
      <c r="Y1" s="3201" t="n"/>
      <c r="Z1" s="3201" t="n"/>
      <c r="AA1" s="3852" t="n"/>
      <c r="AD1" s="3852" t="n"/>
      <c r="AE1" s="3852" t="n"/>
      <c r="AF1" s="3852" t="n"/>
      <c r="AG1" s="2202" t="n"/>
      <c r="AH1" s="3852" t="n"/>
      <c r="AI1" s="3852" t="n"/>
      <c r="AL1" s="3853" t="n"/>
      <c r="AM1" s="3853" t="n"/>
      <c r="AN1" s="3853" t="n"/>
      <c r="BK1" s="3854">
        <f>BK13-#REF!</f>
        <v/>
      </c>
      <c r="BL1" s="3854">
        <f>BL13-#REF!</f>
        <v/>
      </c>
      <c r="BM1" s="3854">
        <f>BM13-#REF!</f>
        <v/>
      </c>
      <c r="BN1" s="3854">
        <f>BN13-#REF!</f>
        <v/>
      </c>
      <c r="BO1" s="1372" t="n"/>
      <c r="BP1" s="1372" t="n"/>
      <c r="BQ1" s="3854">
        <f>BQ13-#REF!</f>
        <v/>
      </c>
      <c r="BR1" s="1372" t="n"/>
      <c r="BS1" s="1372" t="n"/>
      <c r="BT1" s="1372" t="n"/>
      <c r="BU1" s="1372" t="n"/>
      <c r="BV1" s="1372" t="n"/>
      <c r="BW1" s="1372" t="n"/>
      <c r="BX1" s="1372" t="n"/>
      <c r="BY1" s="1372" t="n"/>
      <c r="BZ1" s="1372" t="n"/>
      <c r="CA1" s="1372" t="n"/>
      <c r="CB1" s="1372" t="n"/>
      <c r="CC1" s="1372" t="n"/>
      <c r="CD1" s="1372" t="n"/>
      <c r="CE1" s="1372" t="n"/>
      <c r="CF1" s="1372" t="n"/>
      <c r="CG1" s="1437" t="n"/>
      <c r="CH1" s="1437" t="n"/>
      <c r="CI1" s="1372" t="n"/>
      <c r="CJ1" s="3854">
        <f>CJ13-#REF!</f>
        <v/>
      </c>
      <c r="CK1" s="3854">
        <f>CK13-#REF!</f>
        <v/>
      </c>
      <c r="CL1" s="3854">
        <f>CL13-#REF!</f>
        <v/>
      </c>
      <c r="CM1" s="1372" t="n"/>
      <c r="CN1" s="1372" t="n"/>
      <c r="CO1" s="3855">
        <f>CO13-#REF!</f>
        <v/>
      </c>
      <c r="CP1" s="1372" t="n"/>
      <c r="CQ1" s="1372" t="n"/>
      <c r="CR1" s="3856">
        <f>CR13-#REF!</f>
        <v/>
      </c>
      <c r="CS1" s="3856">
        <f>CS13-#REF!</f>
        <v/>
      </c>
      <c r="CT1" s="3856" t="n"/>
      <c r="CU1" s="3856" t="n"/>
      <c r="CV1" s="3856" t="n"/>
      <c r="CW1" s="3856">
        <f>CW13-#REF!</f>
        <v/>
      </c>
      <c r="CX1" s="1372" t="n"/>
      <c r="CY1" s="1370" t="n"/>
      <c r="CZ1" s="3856" t="n">
        <v>232582.5533785913</v>
      </c>
      <c r="DA1" s="3857" t="n"/>
      <c r="DB1" s="3857" t="n"/>
      <c r="DC1" s="3857" t="n"/>
      <c r="DD1" s="3857" t="n"/>
      <c r="DE1" s="1372" t="n"/>
      <c r="DF1" s="1370" t="n"/>
      <c r="DG1" s="1370" t="n"/>
      <c r="DH1" s="1370" t="n"/>
      <c r="DX1" s="62" t="n"/>
      <c r="DY1" s="62" t="n"/>
      <c r="DZ1" s="62" t="n"/>
    </row>
    <row customHeight="1" ht="15" r="2" s="3" thickBot="1">
      <c r="A2" s="1334" t="inlineStr">
        <is>
          <t>Parc Mobile</t>
        </is>
      </c>
      <c r="B2" s="72" t="n"/>
      <c r="C2" s="16" t="n"/>
      <c r="D2" s="3858" t="n"/>
      <c r="E2" s="3858" t="n"/>
      <c r="F2" s="3858" t="n"/>
      <c r="G2" s="3858" t="n"/>
      <c r="H2" s="3858" t="n"/>
      <c r="I2" s="222" t="n"/>
      <c r="J2" s="3858" t="n"/>
      <c r="K2" s="3858" t="n"/>
      <c r="L2" s="3858" t="n"/>
      <c r="M2" s="3858" t="n"/>
      <c r="N2" s="3858" t="n"/>
      <c r="O2" s="222" t="n"/>
      <c r="P2" s="3858" t="n"/>
      <c r="Q2" s="3858" t="n"/>
      <c r="R2" s="3858" t="n"/>
      <c r="S2" s="3858" t="n"/>
      <c r="T2" s="3858" t="n"/>
      <c r="U2" s="222" t="n"/>
      <c r="V2" s="3858" t="n"/>
      <c r="W2" s="3858" t="n"/>
      <c r="X2" s="3858" t="n"/>
      <c r="Y2" s="3858" t="n"/>
      <c r="Z2" s="3859" t="n"/>
      <c r="AA2" s="3858" t="n"/>
      <c r="AB2" s="222" t="n"/>
      <c r="AC2" s="63" t="n"/>
      <c r="AD2" s="3858" t="n"/>
      <c r="AE2" s="3858" t="n"/>
      <c r="AF2" s="3858" t="n"/>
      <c r="AG2" s="3858" t="n"/>
      <c r="AH2" s="3858" t="n"/>
      <c r="AI2" s="3858" t="n"/>
      <c r="AJ2" s="63" t="n"/>
      <c r="AK2" s="63" t="n"/>
      <c r="AL2" s="3858" t="n"/>
      <c r="AM2" s="3858" t="n"/>
      <c r="AN2" s="3858" t="n"/>
      <c r="AO2" s="3858" t="n"/>
      <c r="AP2" s="3858" t="n"/>
      <c r="AQ2" s="3858" t="n"/>
      <c r="AR2" s="2981" t="n"/>
      <c r="AS2" s="63" t="n"/>
      <c r="AT2" s="63" t="n"/>
      <c r="AU2" s="63" t="n"/>
      <c r="AV2" s="63" t="n"/>
      <c r="AW2" s="63" t="n"/>
      <c r="AX2" s="63" t="n"/>
      <c r="AY2" s="63" t="n"/>
      <c r="AZ2" s="63" t="n"/>
      <c r="BA2" s="63" t="n"/>
      <c r="BB2" s="63" t="n"/>
      <c r="BC2" s="63" t="n"/>
      <c r="BD2" s="63" t="n"/>
      <c r="BE2" s="63" t="n"/>
      <c r="BF2" s="63" t="n"/>
      <c r="BG2" s="63" t="n"/>
      <c r="BH2" s="63" t="n"/>
      <c r="BI2" s="63" t="n"/>
      <c r="BJ2" s="63" t="n"/>
      <c r="BK2" s="3860" t="n"/>
      <c r="BL2" s="3860" t="n">
        <v>440630.6901596822</v>
      </c>
      <c r="BM2" s="3860" t="n">
        <v>908739.6532374406</v>
      </c>
      <c r="BN2" s="3860" t="n"/>
      <c r="BO2" s="3860" t="n"/>
      <c r="BP2" s="3860" t="n"/>
      <c r="BQ2" s="3860" t="n">
        <v>493952.9019832453</v>
      </c>
      <c r="BR2" s="3860" t="n">
        <v>0.04248219370343831</v>
      </c>
      <c r="BS2" s="1389" t="n"/>
      <c r="BT2" s="1480" t="n"/>
      <c r="BU2" s="1480" t="n"/>
      <c r="BV2" s="1480" t="n"/>
      <c r="BW2" s="1480" t="n"/>
      <c r="BX2" s="1480" t="n"/>
      <c r="BY2" s="1480" t="n"/>
      <c r="BZ2" s="1480" t="n"/>
      <c r="CA2" s="1480" t="n"/>
      <c r="CB2" s="2955" t="n"/>
      <c r="CC2" s="1480" t="n"/>
      <c r="CD2" s="1480" t="n"/>
      <c r="CE2" s="1480" t="n"/>
      <c r="CF2" s="1480" t="n"/>
      <c r="CG2" s="1480" t="n"/>
      <c r="CH2" s="1480" t="n"/>
      <c r="CI2" s="1480" t="n"/>
      <c r="CJ2" s="3495" t="n"/>
      <c r="CK2" s="3362" t="n">
        <v>232582.5533785895</v>
      </c>
      <c r="CL2" s="3495" t="n">
        <v>606875.8681177283</v>
      </c>
      <c r="CM2" s="1492" t="n"/>
      <c r="CN2" s="1492" t="n"/>
      <c r="CO2" s="3495" t="n">
        <v>5746785.925291254</v>
      </c>
      <c r="CP2" s="3495" t="n"/>
      <c r="CQ2" s="1389" t="n"/>
      <c r="CR2" s="3861" t="n"/>
      <c r="CS2" s="3861">
        <f>CS7-CK7</f>
        <v/>
      </c>
      <c r="CT2" s="3861" t="n">
        <v>606875.8681177264</v>
      </c>
      <c r="CU2" s="3861" t="n"/>
      <c r="CV2" s="3861" t="n"/>
      <c r="CW2" s="3861">
        <f>CW7-CO7</f>
        <v/>
      </c>
      <c r="CX2" s="3861" t="n"/>
      <c r="CY2" s="1496" t="n"/>
      <c r="CZ2" s="3861" t="n">
        <v>232582.5533785913</v>
      </c>
      <c r="DA2" s="3861">
        <f>DA9-'Data Mobile'!DA6</f>
        <v/>
      </c>
      <c r="DB2" s="3861">
        <f>DB9-'Data Mobile'!DB6</f>
        <v/>
      </c>
      <c r="DC2" s="3861" t="n">
        <v>606875.8681177264</v>
      </c>
      <c r="DD2" s="3861" t="n">
        <v>5746785.932227322</v>
      </c>
      <c r="DE2" s="3861" t="n"/>
      <c r="DF2" s="1492" t="n"/>
      <c r="DG2" s="1492" t="n"/>
      <c r="DH2" s="1492" t="n"/>
    </row>
    <row customHeight="1" ht="3.75" r="3" s="3">
      <c r="C3" s="16" t="n"/>
      <c r="D3" s="63" t="n"/>
      <c r="E3" s="63" t="n"/>
      <c r="F3" s="63" t="n"/>
      <c r="G3" s="63" t="n"/>
      <c r="H3" s="63" t="n"/>
      <c r="I3" s="63" t="n"/>
      <c r="J3" s="63" t="n"/>
      <c r="K3" s="63" t="n"/>
      <c r="L3" s="63" t="n"/>
      <c r="M3" s="63" t="n"/>
      <c r="N3" s="63" t="n"/>
      <c r="O3" s="63" t="n"/>
      <c r="P3" s="63" t="n"/>
      <c r="Q3" s="63" t="n"/>
      <c r="R3" s="63" t="n"/>
      <c r="S3" s="63" t="n"/>
      <c r="T3" s="63" t="n"/>
      <c r="U3" s="63" t="n"/>
      <c r="V3" s="63" t="n"/>
      <c r="W3" s="63" t="n"/>
      <c r="X3" s="63" t="n"/>
      <c r="Y3" s="63" t="n"/>
      <c r="Z3" s="63" t="n"/>
      <c r="AA3" s="63" t="n"/>
      <c r="AB3" s="63" t="n"/>
      <c r="AC3" s="63" t="n"/>
      <c r="AD3" s="1126" t="n"/>
      <c r="AE3" s="1126" t="n"/>
      <c r="AF3" s="1126" t="n"/>
      <c r="AG3" s="1126" t="n"/>
      <c r="AH3" s="1126" t="n"/>
      <c r="AI3" s="1126" t="n"/>
      <c r="AJ3" s="1126" t="n"/>
      <c r="AK3" s="63" t="n"/>
      <c r="AL3" s="2642" t="n"/>
      <c r="AM3" s="2642" t="n"/>
      <c r="AN3" s="2642" t="n"/>
      <c r="AO3" s="2642" t="n"/>
      <c r="AP3" s="2642" t="n"/>
      <c r="AQ3" s="2642" t="n"/>
      <c r="AR3" s="2642" t="n"/>
      <c r="AS3" s="2642" t="n"/>
      <c r="AT3" s="63" t="n"/>
      <c r="AU3" s="1126" t="n"/>
      <c r="AV3" s="1126" t="n"/>
      <c r="AW3" s="1126" t="n"/>
      <c r="AX3" s="1126" t="n"/>
      <c r="AY3" s="1126" t="n"/>
      <c r="AZ3" s="1126" t="n"/>
      <c r="BA3" s="1126" t="n"/>
      <c r="BB3" s="2545" t="n"/>
      <c r="BC3" s="1320" t="n"/>
      <c r="BD3" s="1126" t="n"/>
      <c r="BE3" s="1126" t="n"/>
      <c r="BF3" s="1126" t="n"/>
      <c r="BG3" s="1126" t="n"/>
      <c r="BH3" s="1126" t="n"/>
      <c r="BI3" s="1321" t="n"/>
      <c r="BJ3" s="2545" t="n"/>
      <c r="BK3" s="1320" t="n"/>
      <c r="BL3" s="1126" t="n"/>
      <c r="BM3" s="1126" t="n"/>
      <c r="BN3" s="1126" t="n"/>
      <c r="BO3" s="1126" t="n"/>
      <c r="BP3" s="1126" t="n"/>
      <c r="BQ3" s="1126" t="n"/>
      <c r="BR3" s="1126" t="n"/>
      <c r="BS3" s="2545" t="n"/>
      <c r="BT3" s="1320" t="n"/>
      <c r="BU3" s="1126" t="n"/>
      <c r="BV3" s="1126" t="n"/>
      <c r="BW3" s="1126" t="n"/>
      <c r="BX3" s="1126" t="n"/>
      <c r="BY3" s="1126" t="n"/>
      <c r="BZ3" s="1126" t="n"/>
      <c r="CA3" s="63" t="n"/>
      <c r="CB3" s="1126" t="n"/>
      <c r="CC3" s="1126" t="n"/>
      <c r="CD3" s="1126" t="n"/>
      <c r="CE3" s="1126" t="n"/>
      <c r="CF3" s="1126" t="n"/>
      <c r="CG3" s="1126" t="n"/>
      <c r="CH3" s="1126" t="n"/>
      <c r="CI3" s="2545" t="n"/>
      <c r="CJ3" s="63" t="n"/>
      <c r="CK3" s="63" t="n"/>
      <c r="CL3" s="63" t="n"/>
      <c r="CM3" s="63" t="n"/>
      <c r="CN3" s="63" t="n"/>
      <c r="CO3" s="63" t="n"/>
      <c r="CP3" s="63" t="n"/>
      <c r="CQ3" s="2545" t="n"/>
      <c r="CR3" s="2977" t="n"/>
      <c r="CS3" s="16" t="n"/>
      <c r="CT3" s="16" t="n"/>
      <c r="CU3" s="16" t="n"/>
      <c r="CV3" s="16" t="n"/>
      <c r="CW3" s="16" t="n"/>
      <c r="CX3" s="63" t="n"/>
      <c r="CY3" s="2544" t="n"/>
      <c r="CZ3" s="2981" t="n"/>
      <c r="DA3" s="2977" t="n"/>
      <c r="DB3" s="2977" t="n"/>
      <c r="DC3" s="2977" t="n"/>
      <c r="DD3" s="2977" t="n"/>
      <c r="DE3" s="63" t="n"/>
      <c r="DF3" s="16" t="n"/>
      <c r="DG3" s="16" t="n"/>
      <c r="DH3" s="16" t="n"/>
    </row>
    <row customFormat="1" customHeight="1" ht="14" r="4" s="835" thickBot="1">
      <c r="A4" s="2578" t="n"/>
      <c r="B4" s="2506" t="n"/>
      <c r="C4" s="2506" t="n"/>
      <c r="D4" s="2766" t="n">
        <v>45658</v>
      </c>
      <c r="E4" s="3862" t="n"/>
      <c r="F4" s="3862" t="n"/>
      <c r="G4" s="3862" t="n"/>
      <c r="H4" s="3862" t="n"/>
      <c r="I4" s="2766" t="n"/>
      <c r="J4" s="2766" t="n">
        <v>45689</v>
      </c>
      <c r="K4" s="3862" t="n"/>
      <c r="L4" s="3862" t="n"/>
      <c r="M4" s="3862" t="n"/>
      <c r="N4" s="3862" t="n"/>
      <c r="O4" s="2580" t="n"/>
      <c r="P4" s="2766" t="n">
        <v>45717</v>
      </c>
      <c r="Q4" s="3862" t="n"/>
      <c r="R4" s="3862" t="n"/>
      <c r="S4" s="3862" t="n"/>
      <c r="T4" s="3862" t="n"/>
      <c r="U4" s="2766" t="n"/>
      <c r="V4" s="2767" t="n">
        <v>45748</v>
      </c>
      <c r="W4" s="3863" t="n"/>
      <c r="X4" s="3863" t="n"/>
      <c r="Y4" s="3863" t="n"/>
      <c r="Z4" s="3863" t="n"/>
      <c r="AA4" s="3863" t="n"/>
      <c r="AB4" s="3863" t="n"/>
      <c r="AC4" s="2507" t="n"/>
      <c r="AD4" s="2766" t="n">
        <v>45778</v>
      </c>
      <c r="AE4" s="3862" t="n"/>
      <c r="AF4" s="3862" t="n"/>
      <c r="AG4" s="3862" t="n"/>
      <c r="AH4" s="3862" t="n"/>
      <c r="AI4" s="3862" t="n"/>
      <c r="AJ4" s="3862" t="n"/>
      <c r="AK4" s="2507" t="n"/>
      <c r="AL4" s="2766" t="n">
        <v>45809</v>
      </c>
      <c r="AM4" s="3862" t="n"/>
      <c r="AN4" s="3862" t="n"/>
      <c r="AO4" s="3862" t="n"/>
      <c r="AP4" s="3862" t="n"/>
      <c r="AQ4" s="3862" t="n"/>
      <c r="AR4" s="3862" t="n"/>
      <c r="AS4" s="3862" t="n"/>
      <c r="AT4" s="2766" t="n"/>
      <c r="AU4" s="2766" t="n">
        <v>45839</v>
      </c>
      <c r="AV4" s="3862" t="n"/>
      <c r="AW4" s="3862" t="n"/>
      <c r="AX4" s="3862" t="n"/>
      <c r="AY4" s="3862" t="n"/>
      <c r="AZ4" s="3862" t="n"/>
      <c r="BA4" s="3862" t="n"/>
      <c r="BB4" s="2580" t="n"/>
      <c r="BC4" s="2766" t="n">
        <v>45870</v>
      </c>
      <c r="BD4" s="3862" t="n"/>
      <c r="BE4" s="3862" t="n"/>
      <c r="BF4" s="3862" t="n"/>
      <c r="BG4" s="3862" t="n"/>
      <c r="BH4" s="3862" t="n"/>
      <c r="BI4" s="3862" t="n"/>
      <c r="BJ4" s="2580" t="n"/>
      <c r="BK4" s="2766" t="n">
        <v>45901</v>
      </c>
      <c r="BL4" s="3862" t="n"/>
      <c r="BM4" s="3862" t="n"/>
      <c r="BN4" s="3862" t="n"/>
      <c r="BO4" s="3862" t="n"/>
      <c r="BP4" s="3862" t="n"/>
      <c r="BQ4" s="3862" t="n"/>
      <c r="BR4" s="3862" t="n"/>
      <c r="BS4" s="2580" t="n"/>
      <c r="BT4" s="2766" t="n">
        <v>45931</v>
      </c>
      <c r="BU4" s="3862" t="n"/>
      <c r="BV4" s="3862" t="n"/>
      <c r="BW4" s="3862" t="n"/>
      <c r="BX4" s="3862" t="n"/>
      <c r="BY4" s="3862" t="n"/>
      <c r="BZ4" s="3862" t="n"/>
      <c r="CA4" s="2580" t="n"/>
      <c r="CB4" s="2766" t="n">
        <v>45962</v>
      </c>
      <c r="CC4" s="3862" t="n"/>
      <c r="CD4" s="3862" t="n"/>
      <c r="CE4" s="3862" t="n"/>
      <c r="CF4" s="3862" t="n"/>
      <c r="CG4" s="3862" t="n"/>
      <c r="CH4" s="3862" t="n"/>
      <c r="CI4" s="2441" t="n"/>
      <c r="CJ4" s="2766" t="n">
        <v>45992</v>
      </c>
      <c r="CK4" s="3862" t="n"/>
      <c r="CL4" s="3862" t="n"/>
      <c r="CM4" s="3862" t="n"/>
      <c r="CN4" s="3862" t="n"/>
      <c r="CO4" s="3862" t="n"/>
      <c r="CP4" s="3862" t="n"/>
      <c r="CQ4" s="2581" t="n"/>
      <c r="CR4" s="2763" t="inlineStr">
        <is>
          <t>CUMUL</t>
        </is>
      </c>
      <c r="CS4" s="3862" t="n"/>
      <c r="CT4" s="3862" t="n"/>
      <c r="CU4" s="3862" t="n"/>
      <c r="CV4" s="3862" t="n"/>
      <c r="CW4" s="3862" t="n"/>
      <c r="CX4" s="3862" t="n"/>
      <c r="CY4" s="2578" t="n"/>
      <c r="CZ4" s="2573" t="inlineStr">
        <is>
          <t>ANNUEL</t>
        </is>
      </c>
      <c r="DA4" s="3862" t="n"/>
      <c r="DB4" s="3862" t="n"/>
      <c r="DC4" s="3862" t="n"/>
      <c r="DD4" s="3862" t="n"/>
      <c r="DE4" s="3862" t="n"/>
      <c r="DF4" s="3862" t="n"/>
      <c r="DG4" s="3862" t="n"/>
      <c r="DH4" s="3864" t="n"/>
      <c r="DI4" s="1728" t="n"/>
      <c r="DX4" s="2748" t="n"/>
      <c r="DY4" s="2748" t="n"/>
      <c r="DZ4" s="2748" t="n"/>
    </row>
    <row customFormat="1" customHeight="1" ht="29.25" r="5" s="836" thickBot="1">
      <c r="A5" s="1708" t="n"/>
      <c r="B5" s="1709" t="n"/>
      <c r="C5" s="2748" t="n"/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Y5" s="1532" t="n"/>
      <c r="CZ5" s="2870" t="inlineStr">
        <is>
          <t>2025 
Budget</t>
        </is>
      </c>
      <c r="DA5" s="2871" t="inlineStr">
        <is>
          <t>2025 
Actu1</t>
        </is>
      </c>
      <c r="DB5" s="2871" t="inlineStr">
        <is>
          <t>2025 
Actu2</t>
        </is>
      </c>
      <c r="DC5" s="2871" t="inlineStr">
        <is>
          <t>2025 
Actu3</t>
        </is>
      </c>
      <c r="DD5" s="2871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1729" t="n"/>
      <c r="DJ5" s="3032" t="n"/>
      <c r="DK5" s="3032" t="n"/>
      <c r="DL5" s="3032" t="n"/>
      <c r="DM5" s="3032" t="n"/>
      <c r="DX5" s="98" t="n"/>
      <c r="DY5" s="98" t="n"/>
      <c r="DZ5" s="98" t="n"/>
    </row>
    <row customHeight="1" ht="3" r="6" s="3">
      <c r="A6" s="1128" t="n"/>
      <c r="C6" s="16" t="n"/>
      <c r="D6" s="1129" t="n"/>
      <c r="E6" s="1129" t="n"/>
      <c r="F6" s="1129" t="n"/>
      <c r="G6" s="1129" t="n"/>
      <c r="H6" s="1129" t="n"/>
      <c r="I6" s="1129" t="n"/>
      <c r="J6" s="1129" t="n"/>
      <c r="K6" s="1129" t="n"/>
      <c r="L6" s="1129" t="n"/>
      <c r="M6" s="1129" t="n"/>
      <c r="N6" s="1129" t="n"/>
      <c r="O6" s="1133" t="n"/>
      <c r="P6" s="3865" t="n"/>
      <c r="Q6" s="3865" t="n"/>
      <c r="R6" s="3865" t="n"/>
      <c r="S6" s="3865" t="n"/>
      <c r="T6" s="1129" t="n"/>
      <c r="U6" s="1129" t="n"/>
      <c r="V6" s="1131" t="n"/>
      <c r="W6" s="1129" t="n"/>
      <c r="X6" s="1129" t="n"/>
      <c r="Y6" s="1129" t="n"/>
      <c r="Z6" s="1129" t="n"/>
      <c r="AA6" s="1129" t="n"/>
      <c r="AB6" s="1132" t="n"/>
      <c r="AC6" s="1129" t="n"/>
      <c r="AD6" s="1129" t="n"/>
      <c r="AE6" s="1129" t="n"/>
      <c r="AF6" s="1129" t="n"/>
      <c r="AG6" s="1129" t="n"/>
      <c r="AH6" s="1129" t="n"/>
      <c r="AI6" s="1129" t="n"/>
      <c r="AJ6" s="1129" t="n"/>
      <c r="AK6" s="1129" t="n"/>
      <c r="AL6" s="1129" t="n"/>
      <c r="AM6" s="1129" t="n"/>
      <c r="AN6" s="1129" t="n"/>
      <c r="AO6" s="1129" t="n"/>
      <c r="AP6" s="1129" t="n"/>
      <c r="AQ6" s="1129" t="n"/>
      <c r="AR6" s="1129" t="n"/>
      <c r="AS6" s="1129" t="n"/>
      <c r="AT6" s="1129" t="n"/>
      <c r="AU6" s="3865" t="n"/>
      <c r="AV6" s="3865" t="n"/>
      <c r="AW6" s="3865" t="n"/>
      <c r="AX6" s="3865" t="n"/>
      <c r="AY6" s="3865" t="n"/>
      <c r="AZ6" s="3865" t="n"/>
      <c r="BA6" s="1129" t="n"/>
      <c r="BB6" s="1133" t="n"/>
      <c r="BC6" s="3865" t="n"/>
      <c r="BD6" s="3865" t="n"/>
      <c r="BE6" s="3865" t="n"/>
      <c r="BF6" s="3865" t="n"/>
      <c r="BG6" s="3865" t="n"/>
      <c r="BH6" s="3865" t="n"/>
      <c r="BI6" s="1129" t="n"/>
      <c r="BJ6" s="3866" t="n"/>
      <c r="BK6" s="3865" t="n"/>
      <c r="BL6" s="3865" t="n"/>
      <c r="BM6" s="3865" t="n"/>
      <c r="BN6" s="3865" t="n"/>
      <c r="BO6" s="3865" t="n"/>
      <c r="BP6" s="3865" t="n"/>
      <c r="BQ6" s="3865" t="n"/>
      <c r="BR6" s="1129" t="n"/>
      <c r="BS6" s="1133" t="n"/>
      <c r="BT6" s="1129" t="n"/>
      <c r="BU6" s="1129" t="n"/>
      <c r="BV6" s="1129" t="n"/>
      <c r="BW6" s="1129" t="n"/>
      <c r="BX6" s="1129" t="n"/>
      <c r="BY6" s="1129" t="n"/>
      <c r="BZ6" s="1129" t="n"/>
      <c r="CA6" s="1133" t="n"/>
      <c r="CB6" s="3865" t="n"/>
      <c r="CC6" s="3865" t="n"/>
      <c r="CD6" s="3865" t="n"/>
      <c r="CE6" s="3865" t="n"/>
      <c r="CF6" s="3865" t="n"/>
      <c r="CG6" s="3865" t="n"/>
      <c r="CH6" s="1129" t="n"/>
      <c r="CI6" s="1133" t="n"/>
      <c r="CJ6" s="1129" t="n"/>
      <c r="CK6" s="1129" t="n"/>
      <c r="CL6" s="1129" t="n"/>
      <c r="CM6" s="1129" t="n"/>
      <c r="CN6" s="1129" t="n"/>
      <c r="CO6" s="1129" t="n"/>
      <c r="CP6" s="1129" t="n"/>
      <c r="CQ6" s="1133" t="n"/>
      <c r="CR6" s="3867" t="n"/>
      <c r="CS6" s="1135" t="n"/>
      <c r="CT6" s="1135" t="n"/>
      <c r="CU6" s="1135" t="n"/>
      <c r="CV6" s="1135" t="n"/>
      <c r="CW6" s="1135" t="n"/>
      <c r="CX6" s="1129" t="n"/>
      <c r="CY6" s="1950" t="n"/>
      <c r="CZ6" s="3868" t="n"/>
      <c r="DA6" s="3868" t="n"/>
      <c r="DB6" s="3868" t="n"/>
      <c r="DC6" s="3868" t="n"/>
      <c r="DD6" s="3868" t="n"/>
      <c r="DE6" s="3868" t="n"/>
      <c r="DF6" s="1135" t="n"/>
      <c r="DG6" s="1135" t="n"/>
      <c r="DH6" s="1136" t="n"/>
      <c r="DI6" s="1584" t="n"/>
      <c r="DJ6" s="3041" t="n"/>
      <c r="DK6" s="3041" t="n"/>
      <c r="DL6" s="3041" t="n"/>
      <c r="DM6" s="3041" t="n"/>
    </row>
    <row customFormat="1" customHeight="1" ht="20.25" r="7" s="837" thickBot="1">
      <c r="A7" s="2582" t="n"/>
      <c r="B7" s="2508" t="inlineStr">
        <is>
          <t>Parc Total Mobile Actif</t>
        </is>
      </c>
      <c r="C7" s="2486" t="inlineStr">
        <is>
          <t>PARC1</t>
        </is>
      </c>
      <c r="D7" s="3869" t="n">
        <v>5766404</v>
      </c>
      <c r="E7" s="3870" t="n">
        <v>6140897.34288422</v>
      </c>
      <c r="F7" s="2521" t="n">
        <v>-374493.3428842202</v>
      </c>
      <c r="G7" s="3870" t="n">
        <v>5835646</v>
      </c>
      <c r="H7" s="2522" t="n">
        <v>-0.01186535303889236</v>
      </c>
      <c r="I7" s="2523" t="n"/>
      <c r="J7" s="3870" t="n">
        <v>5765784</v>
      </c>
      <c r="K7" s="3870" t="n">
        <v>6174578.80683579</v>
      </c>
      <c r="L7" s="2521" t="n">
        <v>-408794.8068357902</v>
      </c>
      <c r="M7" s="3870" t="n">
        <v>5921388</v>
      </c>
      <c r="N7" s="2524" t="n">
        <v>-0.02627829826385297</v>
      </c>
      <c r="O7" s="2525" t="n"/>
      <c r="P7" s="3869" t="n">
        <v>5787199.80375579</v>
      </c>
      <c r="Q7" s="3870" t="n">
        <v>6187123.73735786</v>
      </c>
      <c r="R7" s="2521" t="n">
        <v>-399923.9336020704</v>
      </c>
      <c r="S7" s="3870" t="n">
        <v>6049954.853575158</v>
      </c>
      <c r="T7" s="2522" t="n">
        <v>-0.04343091083797024</v>
      </c>
      <c r="U7" s="2523" t="n"/>
      <c r="V7" s="3869" t="n">
        <v>5802384</v>
      </c>
      <c r="W7" s="3870" t="n">
        <v>6209527.01960845</v>
      </c>
      <c r="X7" s="3870" t="n">
        <v>5886629.89918261</v>
      </c>
      <c r="Y7" s="2521" t="n">
        <v>-407143.0196084501</v>
      </c>
      <c r="Z7" s="2521" t="n">
        <v>-84245.89918261021</v>
      </c>
      <c r="AA7" s="3870" t="n">
        <v>6292778.853575158</v>
      </c>
      <c r="AB7" s="2522" t="n">
        <v>-0.0779297771280405</v>
      </c>
      <c r="AC7" s="1539" t="n"/>
      <c r="AD7" s="3869" t="n">
        <v>5606228</v>
      </c>
      <c r="AE7" s="3870" t="n">
        <v>6223085.08138205</v>
      </c>
      <c r="AF7" s="3870" t="n">
        <v>5893213.73197679</v>
      </c>
      <c r="AG7" s="2521" t="n">
        <v>-616857.0813820502</v>
      </c>
      <c r="AH7" s="2521" t="n">
        <v>-286985.7319767904</v>
      </c>
      <c r="AI7" s="3870" t="n">
        <v>6479517.853575158</v>
      </c>
      <c r="AJ7" s="2522" t="n">
        <v>-0.1347769808355893</v>
      </c>
      <c r="AK7" s="1539" t="n"/>
      <c r="AL7" s="3869" t="n">
        <v>0</v>
      </c>
      <c r="AM7" s="3870" t="n">
        <v>6254834.899699202</v>
      </c>
      <c r="AN7" s="3870" t="n">
        <v>5923934.752904039</v>
      </c>
      <c r="AO7" s="3870" t="n">
        <v>0</v>
      </c>
      <c r="AP7" s="2521" t="n">
        <v>-6254834.899699202</v>
      </c>
      <c r="AQ7" s="2521" t="n">
        <v>-5923934.752904039</v>
      </c>
      <c r="AR7" s="3870" t="n">
        <v>6487254.253136787</v>
      </c>
      <c r="AS7" s="2522" t="n">
        <v>-1</v>
      </c>
      <c r="AT7" s="1536" t="n"/>
      <c r="AU7" s="3869" t="n"/>
      <c r="AV7" s="3870" t="n"/>
      <c r="AW7" s="3870" t="n"/>
      <c r="AX7" s="2521" t="n"/>
      <c r="AY7" s="2521" t="n"/>
      <c r="AZ7" s="3870" t="n"/>
      <c r="BA7" s="2522" t="n"/>
      <c r="BB7" s="1537" t="n"/>
      <c r="BC7" s="3869" t="n"/>
      <c r="BD7" s="3870" t="n"/>
      <c r="BE7" s="3870" t="n"/>
      <c r="BF7" s="2521" t="n"/>
      <c r="BG7" s="2521" t="n"/>
      <c r="BH7" s="3870" t="n"/>
      <c r="BI7" s="2522" t="n"/>
      <c r="BJ7" s="3871" t="n"/>
      <c r="BK7" s="3869" t="n"/>
      <c r="BL7" s="3870" t="n"/>
      <c r="BM7" s="3870" t="n"/>
      <c r="BN7" s="3870" t="n"/>
      <c r="BO7" s="2521" t="n"/>
      <c r="BP7" s="2521" t="n"/>
      <c r="BQ7" s="3870" t="n"/>
      <c r="BR7" s="2522" t="n"/>
      <c r="BS7" s="1537" t="n"/>
      <c r="BT7" s="3869" t="n"/>
      <c r="BU7" s="3870" t="n"/>
      <c r="BV7" s="3870" t="n"/>
      <c r="BW7" s="2521" t="n"/>
      <c r="BX7" s="2521" t="n"/>
      <c r="BY7" s="3870" t="n"/>
      <c r="BZ7" s="2522" t="n"/>
      <c r="CA7" s="1537" t="n"/>
      <c r="CB7" s="3869" t="n"/>
      <c r="CC7" s="3870" t="n"/>
      <c r="CD7" s="3870" t="n"/>
      <c r="CE7" s="2521" t="n"/>
      <c r="CF7" s="2521" t="n"/>
      <c r="CG7" s="3870" t="n"/>
      <c r="CH7" s="2522" t="n"/>
      <c r="CI7" s="1638" t="n"/>
      <c r="CJ7" s="3869" t="n"/>
      <c r="CK7" s="3870" t="n"/>
      <c r="CL7" s="3870" t="n"/>
      <c r="CM7" s="2521" t="n"/>
      <c r="CN7" s="2521" t="n"/>
      <c r="CO7" s="3870" t="n"/>
      <c r="CP7" s="2522" t="n"/>
      <c r="CQ7" s="1639" t="n"/>
      <c r="CR7" s="2885">
        <f>CR36+CR46</f>
        <v/>
      </c>
      <c r="CS7" s="154">
        <f>CS36+CS46</f>
        <v/>
      </c>
      <c r="CT7" s="154">
        <f>CT36+CT46</f>
        <v/>
      </c>
      <c r="CU7" s="154">
        <f>+CR7-CS7</f>
        <v/>
      </c>
      <c r="CV7" s="154">
        <f>+CR7-CT7</f>
        <v/>
      </c>
      <c r="CW7" s="154">
        <f>CW36+CW46</f>
        <v/>
      </c>
      <c r="CX7" s="193">
        <f>IFERROR(CR7/CW7-1, "-")</f>
        <v/>
      </c>
      <c r="CY7" s="1532" t="n"/>
      <c r="CZ7" s="3872" t="n">
        <v>6486990.494100033</v>
      </c>
      <c r="DA7" s="2885" t="n">
        <v>6049329.05742549</v>
      </c>
      <c r="DB7" s="2885" t="n"/>
      <c r="DC7" s="2885" t="n"/>
      <c r="DD7" s="2885" t="n">
        <v>73520155.81386226</v>
      </c>
      <c r="DE7" s="2498">
        <f>CZ7/DD7-1</f>
        <v/>
      </c>
      <c r="DF7" s="2498">
        <f>DA7/DD7-1</f>
        <v/>
      </c>
      <c r="DG7" s="2498">
        <f>DB7/DD7-1</f>
        <v/>
      </c>
      <c r="DH7" s="2499">
        <f>DC7/DD7-1</f>
        <v/>
      </c>
      <c r="DI7" s="1730" t="n"/>
      <c r="DJ7" s="3041" t="n"/>
      <c r="DK7" s="3041" t="n"/>
      <c r="DL7" s="3041" t="n"/>
      <c r="DM7" s="3041" t="n"/>
    </row>
    <row customFormat="1" customHeight="1" hidden="1" ht="25" r="8" s="837">
      <c r="A8" s="2443" t="n"/>
      <c r="B8" s="2444" t="inlineStr">
        <is>
          <t>Parc Total Mobile Localisé</t>
        </is>
      </c>
      <c r="C8" s="2486" t="inlineStr">
        <is>
          <t>PARC2</t>
        </is>
      </c>
      <c r="D8" s="3873" t="n"/>
      <c r="E8" s="2883" t="n"/>
      <c r="F8" s="20" t="n"/>
      <c r="G8" s="20" t="n"/>
      <c r="H8" s="1686" t="n"/>
      <c r="I8" s="1631" t="n"/>
      <c r="J8" s="3873" t="n"/>
      <c r="K8" s="2883" t="n"/>
      <c r="L8" s="1640" t="n"/>
      <c r="M8" s="1640" t="n"/>
      <c r="N8" s="1686" t="n"/>
      <c r="O8" s="1562" t="n"/>
      <c r="P8" s="3873" t="n"/>
      <c r="Q8" s="2883" t="n"/>
      <c r="R8" s="1640" t="n"/>
      <c r="S8" s="1640" t="n"/>
      <c r="T8" s="1686" t="n"/>
      <c r="U8" s="1631" t="n"/>
      <c r="V8" s="3873" t="n"/>
      <c r="W8" s="2883" t="n"/>
      <c r="X8" s="2883" t="n"/>
      <c r="Y8" s="1640" t="n"/>
      <c r="Z8" s="1640" t="n"/>
      <c r="AA8" s="1640" t="n"/>
      <c r="AB8" s="1686" t="n"/>
      <c r="AC8" s="1631" t="n"/>
      <c r="AD8" s="3873" t="n"/>
      <c r="AE8" s="2883" t="n"/>
      <c r="AF8" s="2883" t="n"/>
      <c r="AG8" s="1640" t="n"/>
      <c r="AH8" s="1640" t="n"/>
      <c r="AI8" s="1640" t="n"/>
      <c r="AJ8" s="1686" t="n"/>
      <c r="AK8" s="1631" t="n"/>
      <c r="AL8" s="3873" t="n"/>
      <c r="AM8" s="2883" t="n"/>
      <c r="AN8" s="2883" t="n"/>
      <c r="AO8" s="2883" t="n"/>
      <c r="AP8" s="1640" t="n"/>
      <c r="AQ8" s="1640" t="n"/>
      <c r="AR8" s="1640" t="n"/>
      <c r="AS8" s="1686" t="n"/>
      <c r="AT8" s="1631" t="n"/>
      <c r="AU8" s="3873" t="n"/>
      <c r="AV8" s="2883" t="n"/>
      <c r="AW8" s="2883" t="n"/>
      <c r="AX8" s="1640" t="n"/>
      <c r="AY8" s="1640" t="n"/>
      <c r="AZ8" s="1640" t="n"/>
      <c r="BA8" s="1686" t="n"/>
      <c r="BB8" s="1562" t="n"/>
      <c r="BC8" s="3873" t="n"/>
      <c r="BD8" s="2883" t="n"/>
      <c r="BE8" s="2883" t="n"/>
      <c r="BF8" s="1640" t="n"/>
      <c r="BG8" s="1640" t="n"/>
      <c r="BH8" s="1640" t="n"/>
      <c r="BI8" s="1686" t="n"/>
      <c r="BJ8" s="3874" t="n"/>
      <c r="BK8" s="3873" t="n"/>
      <c r="BL8" s="2883" t="n"/>
      <c r="BM8" s="2883" t="n"/>
      <c r="BN8" s="2883" t="n"/>
      <c r="BO8" s="1640" t="n"/>
      <c r="BP8" s="1640" t="n"/>
      <c r="BQ8" s="1640" t="n"/>
      <c r="BR8" s="1686" t="n"/>
      <c r="BS8" s="1562" t="n"/>
      <c r="BT8" s="3873" t="n"/>
      <c r="BU8" s="2883" t="n"/>
      <c r="BV8" s="2883" t="n"/>
      <c r="BW8" s="1640" t="n"/>
      <c r="BX8" s="1640" t="n"/>
      <c r="BY8" s="1640" t="n"/>
      <c r="BZ8" s="1686" t="n"/>
      <c r="CA8" s="1562" t="n"/>
      <c r="CB8" s="3873" t="n"/>
      <c r="CC8" s="2883" t="n"/>
      <c r="CD8" s="2883" t="n"/>
      <c r="CE8" s="1640" t="n"/>
      <c r="CF8" s="1640" t="n"/>
      <c r="CG8" s="1640" t="n"/>
      <c r="CH8" s="1686" t="n"/>
      <c r="CI8" s="1034" t="n"/>
      <c r="CJ8" s="3873" t="n"/>
      <c r="CK8" s="2883" t="n"/>
      <c r="CL8" s="2883" t="n"/>
      <c r="CM8" s="1640" t="n"/>
      <c r="CN8" s="1640" t="n"/>
      <c r="CO8" s="1640" t="n"/>
      <c r="CP8" s="1686" t="n"/>
      <c r="CQ8" s="1627" t="n"/>
      <c r="CR8" s="3875" t="n"/>
      <c r="CS8" s="1644" t="n"/>
      <c r="CT8" s="1644" t="n"/>
      <c r="CU8" s="1644" t="n"/>
      <c r="CV8" s="1644" t="n"/>
      <c r="CW8" s="1644" t="n"/>
      <c r="CX8" s="1647" t="n"/>
      <c r="CY8" s="1888" t="n"/>
      <c r="CZ8" s="3876" t="n"/>
      <c r="DA8" s="2883" t="n"/>
      <c r="DB8" s="2883" t="n"/>
      <c r="DC8" s="2883" t="n"/>
      <c r="DD8" s="1644" t="n"/>
      <c r="DE8" s="1647" t="n"/>
      <c r="DF8" s="1647" t="n"/>
      <c r="DG8" s="1647" t="n"/>
      <c r="DH8" s="1645">
        <f>DC8/DD8-1</f>
        <v/>
      </c>
      <c r="DI8" s="1730" t="n"/>
      <c r="DJ8" s="3041">
        <f>SUM(D8,J8,P8,V8,AD8,AL8,AU8,BC8,BK8,BT8,CB8,CJ8)-CR8</f>
        <v/>
      </c>
      <c r="DK8" s="3041">
        <f>SUM(E8,K8,Q8,W8,AE8,AM8,AV8,BD8,BL8,BU8,CC8,CK8)-CS8</f>
        <v/>
      </c>
      <c r="DL8" s="3041">
        <f>SUM(G8,M8,S8,AA8,AI8,AR8,AZ8,BH8,BQ8,BY8,CG8,CO8)-CW8</f>
        <v/>
      </c>
      <c r="DM8" s="3041">
        <f>SUM(D8,J8,P8,V8,AD8,AL8,AU8,BC8,,BN8,BV8,CD8,CL8)-CT8</f>
        <v/>
      </c>
      <c r="DX8" s="2878">
        <f>CS8-CZ8</f>
        <v/>
      </c>
      <c r="DY8" s="2878">
        <f>CT8-DC8</f>
        <v/>
      </c>
      <c r="DZ8" s="2878">
        <f>CW8-DD8</f>
        <v/>
      </c>
    </row>
    <row customFormat="1" customHeight="1" hidden="1" ht="25" r="9" s="840">
      <c r="A9" s="1283" t="n"/>
      <c r="B9" s="1284" t="inlineStr">
        <is>
          <t>dont parc internet mobile</t>
        </is>
      </c>
      <c r="C9" s="2486" t="inlineStr">
        <is>
          <t>PARC3</t>
        </is>
      </c>
      <c r="D9" s="3877" t="n"/>
      <c r="E9" s="2883" t="n"/>
      <c r="F9" s="20" t="n"/>
      <c r="G9" s="2883" t="n"/>
      <c r="H9" s="1686" t="n"/>
      <c r="I9" s="258" t="n"/>
      <c r="J9" s="3877" t="n"/>
      <c r="K9" s="2883" t="n"/>
      <c r="L9" s="20" t="n"/>
      <c r="M9" s="2883" t="n"/>
      <c r="N9" s="1686" t="n"/>
      <c r="O9" s="1034" t="n"/>
      <c r="P9" s="3877" t="n"/>
      <c r="Q9" s="2883" t="n"/>
      <c r="R9" s="20" t="n"/>
      <c r="S9" s="2883" t="n"/>
      <c r="T9" s="1686" t="n"/>
      <c r="U9" s="258" t="n"/>
      <c r="V9" s="3877" t="n"/>
      <c r="W9" s="2883" t="n"/>
      <c r="X9" s="2883" t="n"/>
      <c r="Y9" s="2883" t="n"/>
      <c r="Z9" s="2883" t="n"/>
      <c r="AA9" s="2883" t="n"/>
      <c r="AB9" s="1686" t="n"/>
      <c r="AC9" s="258" t="n"/>
      <c r="AD9" s="3877" t="n"/>
      <c r="AE9" s="2883" t="n"/>
      <c r="AF9" s="2883" t="n"/>
      <c r="AG9" s="2883" t="n"/>
      <c r="AH9" s="2883" t="n"/>
      <c r="AI9" s="2883" t="n"/>
      <c r="AJ9" s="1686" t="n"/>
      <c r="AK9" s="258" t="n"/>
      <c r="AL9" s="3877" t="n"/>
      <c r="AM9" s="2883" t="n"/>
      <c r="AN9" s="2883" t="n"/>
      <c r="AO9" s="2883" t="n"/>
      <c r="AP9" s="2883" t="n"/>
      <c r="AQ9" s="2883" t="n"/>
      <c r="AR9" s="2883" t="n"/>
      <c r="AS9" s="1686" t="n"/>
      <c r="AT9" s="258" t="n"/>
      <c r="AU9" s="3877" t="n"/>
      <c r="AV9" s="2883" t="n"/>
      <c r="AW9" s="2883" t="n"/>
      <c r="AX9" s="2883" t="n"/>
      <c r="AY9" s="2883" t="n"/>
      <c r="AZ9" s="2883" t="n"/>
      <c r="BA9" s="1686" t="n"/>
      <c r="BB9" s="1034" t="n"/>
      <c r="BC9" s="3877" t="n"/>
      <c r="BD9" s="2883" t="n"/>
      <c r="BE9" s="2883" t="n"/>
      <c r="BF9" s="2883" t="n"/>
      <c r="BG9" s="2883" t="n"/>
      <c r="BH9" s="2883" t="n"/>
      <c r="BI9" s="1686" t="n"/>
      <c r="BJ9" s="3256" t="n"/>
      <c r="BK9" s="3877" t="n"/>
      <c r="BL9" s="2883" t="n"/>
      <c r="BM9" s="2883" t="n"/>
      <c r="BN9" s="2883" t="n"/>
      <c r="BO9" s="2883" t="n"/>
      <c r="BP9" s="2883" t="n"/>
      <c r="BQ9" s="2883" t="n"/>
      <c r="BR9" s="1686" t="n"/>
      <c r="BS9" s="1034" t="n"/>
      <c r="BT9" s="3877" t="n"/>
      <c r="BU9" s="2883" t="n"/>
      <c r="BV9" s="2883" t="n"/>
      <c r="BW9" s="2883" t="n"/>
      <c r="BX9" s="2883" t="n"/>
      <c r="BY9" s="2883" t="n"/>
      <c r="BZ9" s="1686" t="n"/>
      <c r="CA9" s="1034" t="n"/>
      <c r="CB9" s="3877" t="n"/>
      <c r="CC9" s="2883" t="n"/>
      <c r="CD9" s="2883" t="n"/>
      <c r="CE9" s="2883" t="n"/>
      <c r="CF9" s="2883" t="n"/>
      <c r="CG9" s="2883" t="n"/>
      <c r="CH9" s="1686" t="n"/>
      <c r="CI9" s="1034" t="n"/>
      <c r="CJ9" s="3877" t="n"/>
      <c r="CK9" s="2883" t="n"/>
      <c r="CL9" s="2883" t="n"/>
      <c r="CM9" s="2883" t="n"/>
      <c r="CN9" s="2883" t="n"/>
      <c r="CO9" s="2883" t="n"/>
      <c r="CP9" s="1686" t="n"/>
      <c r="CQ9" s="1034" t="n"/>
      <c r="CR9" s="2883">
        <f>SUMIFS(D9:CP9,$D$4:$CP$4,Cover!$E$17,'Parc Mobile '!$D$5:$CP$5,'Parc Mobile '!$CR$5)</f>
        <v/>
      </c>
      <c r="CS9" s="2883">
        <f>SUMIFS(E9:CQ9,$D$4:$CP$4,Cover!$E$17,'Parc Mobile '!$D$5:$CP$5,'Parc Mobile '!$CR$5)</f>
        <v/>
      </c>
      <c r="CT9" s="58">
        <f>SUM(CT10:CT12)</f>
        <v/>
      </c>
      <c r="CU9" s="20">
        <f>+CR9-CS9</f>
        <v/>
      </c>
      <c r="CV9" s="20">
        <f>+CR9-CT9</f>
        <v/>
      </c>
      <c r="CW9" s="2883">
        <f>G9</f>
        <v/>
      </c>
      <c r="CX9" s="258">
        <f>CR9/CW9-1</f>
        <v/>
      </c>
      <c r="CY9" s="1532" t="n"/>
      <c r="CZ9" s="3258" t="n"/>
      <c r="DA9" s="2883" t="n"/>
      <c r="DB9" s="2883" t="n"/>
      <c r="DC9" s="2883" t="n"/>
      <c r="DD9" s="2883" t="n"/>
      <c r="DE9" s="258">
        <f>CZ9/DD9-1</f>
        <v/>
      </c>
      <c r="DF9" s="258">
        <f>DA9/DD9-1</f>
        <v/>
      </c>
      <c r="DG9" s="258">
        <f>DB9/DD9-1</f>
        <v/>
      </c>
      <c r="DH9" s="261">
        <f>DC9/DD9-1</f>
        <v/>
      </c>
      <c r="DI9" s="1731" t="n"/>
      <c r="DJ9" s="3041">
        <f>SUM(D9,J9,P9,V9,AD9,AL9,AU9,BC9,BK9,BT9,CB9,CJ9)-CR9</f>
        <v/>
      </c>
      <c r="DK9" s="3041">
        <f>SUM(E9,K9,Q9,W9,AE9,AM9,AV9,BD9,BL9,BU9,CC9,CK9)-CS9</f>
        <v/>
      </c>
      <c r="DL9" s="3041">
        <f>SUM(G9,M9,S9,AA9,AI9,AR9,AZ9,BH9,BQ9,BY9,CG9,CO9)-CW9</f>
        <v/>
      </c>
      <c r="DM9" s="3041">
        <f>SUM(D9,J9,P9,V9,AD9,AL9,AU9,BC9,,BN9,BV9,CD9,CL9)-CT9</f>
        <v/>
      </c>
      <c r="DX9" s="2878">
        <f>(CS9-CZ9)*10^6</f>
        <v/>
      </c>
      <c r="DY9" s="2878">
        <f>(CT9-DC9)*10^6</f>
        <v/>
      </c>
      <c r="DZ9" s="2878">
        <f>(CW9-DD9)*10^6</f>
        <v/>
      </c>
    </row>
    <row customFormat="1" customHeight="1" hidden="1" ht="25" r="10" s="837">
      <c r="A10" s="1285" t="n"/>
      <c r="B10" s="1286" t="inlineStr">
        <is>
          <t>dont 2G</t>
        </is>
      </c>
      <c r="C10" s="2486" t="inlineStr">
        <is>
          <t>PARC4</t>
        </is>
      </c>
      <c r="D10" s="3060" t="n"/>
      <c r="E10" s="2891" t="n"/>
      <c r="F10" s="22" t="n"/>
      <c r="G10" s="22" t="n"/>
      <c r="H10" s="1688" t="n"/>
      <c r="I10" s="37" t="n"/>
      <c r="J10" s="3060" t="n"/>
      <c r="K10" s="2891" t="n"/>
      <c r="L10" s="22" t="n"/>
      <c r="M10" s="22" t="n"/>
      <c r="N10" s="1688" t="n"/>
      <c r="O10" s="1031" t="n"/>
      <c r="P10" s="3060" t="n"/>
      <c r="Q10" s="2891" t="n"/>
      <c r="R10" s="22" t="n"/>
      <c r="S10" s="22" t="n"/>
      <c r="T10" s="1688" t="n"/>
      <c r="U10" s="37" t="n"/>
      <c r="V10" s="3060" t="n"/>
      <c r="W10" s="2891" t="n"/>
      <c r="X10" s="2891" t="n"/>
      <c r="Y10" s="2891" t="n"/>
      <c r="Z10" s="2891" t="n"/>
      <c r="AA10" s="22" t="n"/>
      <c r="AB10" s="1688" t="n"/>
      <c r="AC10" s="37" t="n"/>
      <c r="AD10" s="3060" t="n"/>
      <c r="AE10" s="2891" t="n"/>
      <c r="AF10" s="2891" t="n"/>
      <c r="AG10" s="2891" t="n"/>
      <c r="AH10" s="2891" t="n"/>
      <c r="AI10" s="22" t="n"/>
      <c r="AJ10" s="1688" t="n"/>
      <c r="AK10" s="37" t="n"/>
      <c r="AL10" s="3060" t="n"/>
      <c r="AM10" s="2891" t="n"/>
      <c r="AN10" s="2891" t="n"/>
      <c r="AO10" s="2891" t="n"/>
      <c r="AP10" s="2891" t="n"/>
      <c r="AQ10" s="2891" t="n"/>
      <c r="AR10" s="22" t="n"/>
      <c r="AS10" s="1688" t="n"/>
      <c r="AT10" s="37" t="n"/>
      <c r="AU10" s="3060" t="n"/>
      <c r="AV10" s="2891" t="n"/>
      <c r="AW10" s="2891" t="n"/>
      <c r="AX10" s="2891" t="n"/>
      <c r="AY10" s="2891" t="n"/>
      <c r="AZ10" s="22" t="n"/>
      <c r="BA10" s="3878" t="n"/>
      <c r="BB10" s="1031" t="n"/>
      <c r="BC10" s="3060" t="n"/>
      <c r="BD10" s="2891" t="n"/>
      <c r="BE10" s="2891" t="n"/>
      <c r="BF10" s="2891" t="n"/>
      <c r="BG10" s="2891" t="n"/>
      <c r="BH10" s="22" t="n"/>
      <c r="BI10" s="3878" t="n"/>
      <c r="BJ10" s="3058" t="n"/>
      <c r="BK10" s="3060" t="n"/>
      <c r="BL10" s="2891" t="n"/>
      <c r="BM10" s="2891" t="n"/>
      <c r="BN10" s="2891" t="n"/>
      <c r="BO10" s="2891" t="n"/>
      <c r="BP10" s="2891" t="n"/>
      <c r="BQ10" s="22" t="n"/>
      <c r="BR10" s="3878" t="n"/>
      <c r="BS10" s="1031" t="n"/>
      <c r="BT10" s="3060" t="n"/>
      <c r="BU10" s="2891" t="n"/>
      <c r="BV10" s="2891" t="n"/>
      <c r="BW10" s="2891" t="n"/>
      <c r="BX10" s="2891" t="n"/>
      <c r="BY10" s="22" t="n"/>
      <c r="BZ10" s="3878" t="n"/>
      <c r="CA10" s="1031" t="n"/>
      <c r="CB10" s="3060" t="n"/>
      <c r="CC10" s="2891" t="n"/>
      <c r="CD10" s="2891" t="n"/>
      <c r="CE10" s="2891" t="n"/>
      <c r="CF10" s="2891" t="n"/>
      <c r="CG10" s="22" t="n"/>
      <c r="CH10" s="3878" t="n"/>
      <c r="CI10" s="1031" t="n"/>
      <c r="CJ10" s="3060" t="n"/>
      <c r="CK10" s="2891" t="n"/>
      <c r="CL10" s="2891" t="n"/>
      <c r="CM10" s="2891" t="n"/>
      <c r="CN10" s="2891" t="n"/>
      <c r="CO10" s="22" t="n"/>
      <c r="CP10" s="3878" t="n"/>
      <c r="CQ10" s="1031" t="n"/>
      <c r="CR10" s="2883">
        <f>SUMIFS(D10:CP10,$D$4:$CP$4,Cover!$E$17,'Parc Mobile '!$D$5:$CP$5,'Parc Mobile '!$CR$5)</f>
        <v/>
      </c>
      <c r="CS10" s="2883">
        <f>SUMIFS(E10:CQ10,$D$4:$CP$4,Cover!$E$17,'Parc Mobile '!$D$5:$CP$5,'Parc Mobile '!$CR$5)</f>
        <v/>
      </c>
      <c r="CT10" s="57">
        <f>X10</f>
        <v/>
      </c>
      <c r="CU10" s="22">
        <f>+CR10-CS10</f>
        <v/>
      </c>
      <c r="CV10" s="22">
        <f>+CR10-CT10</f>
        <v/>
      </c>
      <c r="CW10" s="2883">
        <f>G10</f>
        <v/>
      </c>
      <c r="CX10" s="37">
        <f>CR10/CW10-1</f>
        <v/>
      </c>
      <c r="CY10" s="1137" t="n"/>
      <c r="CZ10" s="3258" t="n"/>
      <c r="DA10" s="2891" t="n"/>
      <c r="DB10" s="2891" t="n"/>
      <c r="DC10" s="2891" t="n"/>
      <c r="DD10" s="22" t="n"/>
      <c r="DE10" s="37">
        <f>CZ10/DD10-1</f>
        <v/>
      </c>
      <c r="DF10" s="37">
        <f>DA10/DD10-1</f>
        <v/>
      </c>
      <c r="DG10" s="37">
        <f>DB10/DD10-1</f>
        <v/>
      </c>
      <c r="DH10" s="441">
        <f>DC10/DD10-1</f>
        <v/>
      </c>
      <c r="DI10" s="1730" t="n"/>
      <c r="DJ10" s="3041">
        <f>SUM(D10,J10,P10,V10,AD10,AL10,AU10,BC10,BK10,BT10,CB10,CJ10)-CR10</f>
        <v/>
      </c>
      <c r="DK10" s="3041">
        <f>SUM(E10,K10,Q10,W10,AE10,AM10,AV10,BD10,BL10,BU10,CC10,CK10)-CS10</f>
        <v/>
      </c>
      <c r="DL10" s="3041">
        <f>SUM(G10,M10,S10,AA10,AI10,AR10,AZ10,BH10,BQ10,BY10,CG10,CO10)-CW10</f>
        <v/>
      </c>
      <c r="DM10" s="3041">
        <f>SUM(D10,J10,P10,V10,AD10,AL10,AU10,BC10,,BN10,BV10,CD10,CL10)-CT10</f>
        <v/>
      </c>
      <c r="DX10" s="2878">
        <f>(CS10-CZ10)*10^6</f>
        <v/>
      </c>
      <c r="DY10" s="2878">
        <f>(CT10-DC10)*10^6</f>
        <v/>
      </c>
      <c r="DZ10" s="2878">
        <f>(CW10-DD10)*10^6</f>
        <v/>
      </c>
    </row>
    <row customFormat="1" customHeight="1" hidden="1" ht="25" r="11" s="837">
      <c r="A11" s="1285" t="n"/>
      <c r="B11" s="1286" t="inlineStr">
        <is>
          <t>dont 3G</t>
        </is>
      </c>
      <c r="C11" s="2486" t="inlineStr">
        <is>
          <t>PARC5</t>
        </is>
      </c>
      <c r="D11" s="3060" t="n"/>
      <c r="E11" s="2891" t="n"/>
      <c r="F11" s="22" t="n"/>
      <c r="G11" s="22" t="n"/>
      <c r="H11" s="1688" t="n"/>
      <c r="I11" s="37" t="n"/>
      <c r="J11" s="3060" t="n"/>
      <c r="K11" s="2891" t="n"/>
      <c r="L11" s="22" t="n"/>
      <c r="M11" s="22" t="n"/>
      <c r="N11" s="1688" t="n"/>
      <c r="O11" s="1031" t="n"/>
      <c r="P11" s="3060" t="n"/>
      <c r="Q11" s="2891" t="n"/>
      <c r="R11" s="22" t="n"/>
      <c r="S11" s="22" t="n"/>
      <c r="T11" s="1688" t="n"/>
      <c r="U11" s="37" t="n"/>
      <c r="V11" s="3060" t="n"/>
      <c r="W11" s="2891" t="n"/>
      <c r="X11" s="2891" t="n"/>
      <c r="Y11" s="2891" t="n"/>
      <c r="Z11" s="2891" t="n"/>
      <c r="AA11" s="22" t="n"/>
      <c r="AB11" s="1688" t="n"/>
      <c r="AC11" s="37" t="n"/>
      <c r="AD11" s="3060" t="n"/>
      <c r="AE11" s="2891" t="n"/>
      <c r="AF11" s="2891" t="n"/>
      <c r="AG11" s="2891" t="n"/>
      <c r="AH11" s="2891" t="n"/>
      <c r="AI11" s="22" t="n"/>
      <c r="AJ11" s="1688" t="n"/>
      <c r="AK11" s="37" t="n"/>
      <c r="AL11" s="3060" t="n"/>
      <c r="AM11" s="2891" t="n"/>
      <c r="AN11" s="2891" t="n"/>
      <c r="AO11" s="2891" t="n"/>
      <c r="AP11" s="2891" t="n"/>
      <c r="AQ11" s="2891" t="n"/>
      <c r="AR11" s="22" t="n"/>
      <c r="AS11" s="1688" t="n"/>
      <c r="AT11" s="37" t="n"/>
      <c r="AU11" s="3060" t="n"/>
      <c r="AV11" s="2891" t="n"/>
      <c r="AW11" s="2891" t="n"/>
      <c r="AX11" s="2891" t="n"/>
      <c r="AY11" s="2891" t="n"/>
      <c r="AZ11" s="22" t="n"/>
      <c r="BA11" s="3878" t="n"/>
      <c r="BB11" s="1031" t="n"/>
      <c r="BC11" s="3060" t="n"/>
      <c r="BD11" s="2891" t="n"/>
      <c r="BE11" s="2891" t="n"/>
      <c r="BF11" s="2891" t="n"/>
      <c r="BG11" s="2891" t="n"/>
      <c r="BH11" s="22" t="n"/>
      <c r="BI11" s="3878" t="n"/>
      <c r="BJ11" s="3058" t="n"/>
      <c r="BK11" s="3060" t="n"/>
      <c r="BL11" s="2891" t="n"/>
      <c r="BM11" s="2891" t="n"/>
      <c r="BN11" s="2891" t="n"/>
      <c r="BO11" s="2891" t="n"/>
      <c r="BP11" s="2891" t="n"/>
      <c r="BQ11" s="22" t="n"/>
      <c r="BR11" s="3878" t="n"/>
      <c r="BS11" s="1031" t="n"/>
      <c r="BT11" s="3060" t="n"/>
      <c r="BU11" s="2891" t="n"/>
      <c r="BV11" s="2891" t="n"/>
      <c r="BW11" s="2891" t="n"/>
      <c r="BX11" s="2891" t="n"/>
      <c r="BY11" s="22" t="n"/>
      <c r="BZ11" s="3878" t="n"/>
      <c r="CA11" s="1031" t="n"/>
      <c r="CB11" s="3060" t="n"/>
      <c r="CC11" s="2891" t="n"/>
      <c r="CD11" s="2891" t="n"/>
      <c r="CE11" s="2891" t="n"/>
      <c r="CF11" s="2891" t="n"/>
      <c r="CG11" s="22" t="n"/>
      <c r="CH11" s="3878" t="n"/>
      <c r="CI11" s="1031" t="n"/>
      <c r="CJ11" s="3060" t="n"/>
      <c r="CK11" s="2891" t="n"/>
      <c r="CL11" s="2891" t="n"/>
      <c r="CM11" s="2891" t="n"/>
      <c r="CN11" s="2891" t="n"/>
      <c r="CO11" s="22" t="n"/>
      <c r="CP11" s="3878" t="n"/>
      <c r="CQ11" s="1031" t="n"/>
      <c r="CR11" s="2883">
        <f>SUMIFS(D11:CP11,$D$4:$CP$4,Cover!$E$17,'Parc Mobile '!$D$5:$CP$5,'Parc Mobile '!$CR$5)</f>
        <v/>
      </c>
      <c r="CS11" s="2883">
        <f>SUMIFS(E11:CQ11,$D$4:$CP$4,Cover!$E$17,'Parc Mobile '!$D$5:$CP$5,'Parc Mobile '!$CR$5)</f>
        <v/>
      </c>
      <c r="CT11" s="57">
        <f>X11</f>
        <v/>
      </c>
      <c r="CU11" s="22">
        <f>+CR11-CS11</f>
        <v/>
      </c>
      <c r="CV11" s="22">
        <f>+CR11-CT11</f>
        <v/>
      </c>
      <c r="CW11" s="2883">
        <f>G11</f>
        <v/>
      </c>
      <c r="CX11" s="37">
        <f>CR11/CW11-1</f>
        <v/>
      </c>
      <c r="CY11" s="1137" t="n"/>
      <c r="CZ11" s="3258" t="n"/>
      <c r="DA11" s="2891" t="n"/>
      <c r="DB11" s="2891" t="n"/>
      <c r="DC11" s="2891" t="n"/>
      <c r="DD11" s="22" t="n"/>
      <c r="DE11" s="37">
        <f>CZ11/DD11-1</f>
        <v/>
      </c>
      <c r="DF11" s="37">
        <f>DA11/DD11-1</f>
        <v/>
      </c>
      <c r="DG11" s="37">
        <f>DB11/DD11-1</f>
        <v/>
      </c>
      <c r="DH11" s="441">
        <f>DC11/DD11-1</f>
        <v/>
      </c>
      <c r="DI11" s="1730" t="n"/>
      <c r="DJ11" s="3041">
        <f>SUM(D11,J11,P11,V11,AD11,AL11,AU11,BC11,BK11,BT11,CB11,CJ11)-CR11</f>
        <v/>
      </c>
      <c r="DK11" s="3041">
        <f>SUM(E11,K11,Q11,W11,AE11,AM11,AV11,BD11,BL11,BU11,CC11,CK11)-CS11</f>
        <v/>
      </c>
      <c r="DL11" s="3041">
        <f>SUM(G11,M11,S11,AA11,AI11,AR11,AZ11,BH11,BQ11,BY11,CG11,CO11)-CW11</f>
        <v/>
      </c>
      <c r="DM11" s="3041">
        <f>SUM(D11,J11,P11,V11,AD11,AL11,AU11,BC11,,BN11,BV11,CD11,CL11)-CT11</f>
        <v/>
      </c>
      <c r="DX11" s="2878">
        <f>(CS11-CZ11)*10^6</f>
        <v/>
      </c>
      <c r="DY11" s="2878">
        <f>(CT11-DC11)*10^6</f>
        <v/>
      </c>
      <c r="DZ11" s="2878">
        <f>(CW11-DD11)*10^6</f>
        <v/>
      </c>
    </row>
    <row customFormat="1" customHeight="1" hidden="1" ht="25" r="12" s="837">
      <c r="A12" s="1285" t="n"/>
      <c r="B12" s="1286" t="inlineStr">
        <is>
          <t>dont 4G</t>
        </is>
      </c>
      <c r="C12" s="2486" t="inlineStr">
        <is>
          <t>PARC6</t>
        </is>
      </c>
      <c r="D12" s="3060" t="n"/>
      <c r="E12" s="2891" t="n"/>
      <c r="F12" s="22" t="n"/>
      <c r="G12" s="22" t="n"/>
      <c r="H12" s="1688" t="n"/>
      <c r="I12" s="37" t="n"/>
      <c r="J12" s="3060" t="n"/>
      <c r="K12" s="2891" t="n"/>
      <c r="L12" s="22" t="n"/>
      <c r="M12" s="22" t="n"/>
      <c r="N12" s="1688" t="n"/>
      <c r="O12" s="1031" t="n"/>
      <c r="P12" s="3060" t="n"/>
      <c r="Q12" s="2891" t="n"/>
      <c r="R12" s="22" t="n"/>
      <c r="S12" s="22" t="n"/>
      <c r="T12" s="1688" t="n"/>
      <c r="U12" s="37" t="n"/>
      <c r="V12" s="3060" t="n"/>
      <c r="W12" s="2891" t="n"/>
      <c r="X12" s="2891" t="n"/>
      <c r="Y12" s="2891" t="n"/>
      <c r="Z12" s="2891" t="n"/>
      <c r="AA12" s="22" t="n"/>
      <c r="AB12" s="1688" t="n"/>
      <c r="AC12" s="37" t="n"/>
      <c r="AD12" s="3060" t="n"/>
      <c r="AE12" s="2891" t="n"/>
      <c r="AF12" s="2891" t="n"/>
      <c r="AG12" s="2891" t="n"/>
      <c r="AH12" s="2891" t="n"/>
      <c r="AI12" s="22" t="n"/>
      <c r="AJ12" s="1688" t="n"/>
      <c r="AK12" s="37" t="n"/>
      <c r="AL12" s="3060" t="n"/>
      <c r="AM12" s="2891" t="n"/>
      <c r="AN12" s="2891" t="n"/>
      <c r="AO12" s="2891" t="n"/>
      <c r="AP12" s="2891" t="n"/>
      <c r="AQ12" s="2891" t="n"/>
      <c r="AR12" s="22" t="n"/>
      <c r="AS12" s="1688" t="n"/>
      <c r="AT12" s="37" t="n"/>
      <c r="AU12" s="3060" t="n"/>
      <c r="AV12" s="2891" t="n"/>
      <c r="AW12" s="2891" t="n"/>
      <c r="AX12" s="2891" t="n"/>
      <c r="AY12" s="2891" t="n"/>
      <c r="AZ12" s="22" t="n"/>
      <c r="BA12" s="3878" t="n"/>
      <c r="BB12" s="1031" t="n"/>
      <c r="BC12" s="3060" t="n"/>
      <c r="BD12" s="2891" t="n"/>
      <c r="BE12" s="2891" t="n"/>
      <c r="BF12" s="2891" t="n"/>
      <c r="BG12" s="2891" t="n"/>
      <c r="BH12" s="22" t="n"/>
      <c r="BI12" s="3878" t="n"/>
      <c r="BJ12" s="3058" t="n"/>
      <c r="BK12" s="3060" t="n"/>
      <c r="BL12" s="2891" t="n"/>
      <c r="BM12" s="2891" t="n"/>
      <c r="BN12" s="2891" t="n"/>
      <c r="BO12" s="2891" t="n"/>
      <c r="BP12" s="2891" t="n"/>
      <c r="BQ12" s="22" t="n"/>
      <c r="BR12" s="3878" t="n"/>
      <c r="BS12" s="1031" t="n"/>
      <c r="BT12" s="3060" t="n"/>
      <c r="BU12" s="2891" t="n"/>
      <c r="BV12" s="2891" t="n"/>
      <c r="BW12" s="2891" t="n"/>
      <c r="BX12" s="2891" t="n"/>
      <c r="BY12" s="22" t="n"/>
      <c r="BZ12" s="3878" t="n"/>
      <c r="CA12" s="1031" t="n"/>
      <c r="CB12" s="3060" t="n"/>
      <c r="CC12" s="2891" t="n"/>
      <c r="CD12" s="2891" t="n"/>
      <c r="CE12" s="2891" t="n"/>
      <c r="CF12" s="2891" t="n"/>
      <c r="CG12" s="22" t="n"/>
      <c r="CH12" s="3878" t="n"/>
      <c r="CI12" s="1031" t="n"/>
      <c r="CJ12" s="3060" t="n"/>
      <c r="CK12" s="2891" t="n"/>
      <c r="CL12" s="2891" t="n"/>
      <c r="CM12" s="2891" t="n"/>
      <c r="CN12" s="2891" t="n"/>
      <c r="CO12" s="22" t="n"/>
      <c r="CP12" s="3878" t="n"/>
      <c r="CQ12" s="1031" t="n"/>
      <c r="CR12" s="2883">
        <f>SUMIFS(D12:CP12,$D$4:$CP$4,Cover!$E$17,'Parc Mobile '!$D$5:$CP$5,'Parc Mobile '!$CR$5)</f>
        <v/>
      </c>
      <c r="CS12" s="2883">
        <f>SUMIFS(E12:CQ12,$D$4:$CP$4,Cover!$E$17,'Parc Mobile '!$D$5:$CP$5,'Parc Mobile '!$CR$5)</f>
        <v/>
      </c>
      <c r="CT12" s="57">
        <f>X12</f>
        <v/>
      </c>
      <c r="CU12" s="22">
        <f>+CR12-CS12</f>
        <v/>
      </c>
      <c r="CV12" s="22">
        <f>+CR12-CT12</f>
        <v/>
      </c>
      <c r="CW12" s="2883">
        <f>G12</f>
        <v/>
      </c>
      <c r="CX12" s="37">
        <f>CR12/CW12-1</f>
        <v/>
      </c>
      <c r="CY12" s="1137" t="n"/>
      <c r="CZ12" s="3258" t="n"/>
      <c r="DA12" s="2891" t="n"/>
      <c r="DB12" s="2891" t="n"/>
      <c r="DC12" s="2891" t="n"/>
      <c r="DD12" s="22" t="n"/>
      <c r="DE12" s="37">
        <f>CZ12/DD12-1</f>
        <v/>
      </c>
      <c r="DF12" s="37">
        <f>DA12/DD12-1</f>
        <v/>
      </c>
      <c r="DG12" s="37">
        <f>DB12/DD12-1</f>
        <v/>
      </c>
      <c r="DH12" s="441">
        <f>DC12/DD12-1</f>
        <v/>
      </c>
      <c r="DI12" s="1730" t="n"/>
      <c r="DJ12" s="3041">
        <f>SUM(D12,J12,P12,V12,AD12,AL12,AU12,BC12,BK12,BT12,CB12,CJ12)-CR12</f>
        <v/>
      </c>
      <c r="DK12" s="3041">
        <f>SUM(E12,K12,Q12,W12,AE12,AM12,AV12,BD12,BL12,BU12,CC12,CK12)-CS12</f>
        <v/>
      </c>
      <c r="DL12" s="3041">
        <f>SUM(G12,M12,S12,AA12,AI12,AR12,AZ12,BH12,BQ12,BY12,CG12,CO12)-CW12</f>
        <v/>
      </c>
      <c r="DM12" s="3041">
        <f>SUM(D12,J12,P12,V12,AD12,AL12,AU12,BC12,,BN12,BV12,CD12,CL12)-CT12</f>
        <v/>
      </c>
      <c r="DX12" s="2878">
        <f>(CS12-CZ12)*10^6</f>
        <v/>
      </c>
      <c r="DY12" s="2878">
        <f>(CT12-DC12)*10^6</f>
        <v/>
      </c>
      <c r="DZ12" s="2878">
        <f>(CW12-DD12)*10^6</f>
        <v/>
      </c>
    </row>
    <row customFormat="1" customHeight="1" hidden="1" ht="25" r="13" s="840" thickBot="1">
      <c r="A13" s="2445" t="n"/>
      <c r="B13" s="2420" t="inlineStr">
        <is>
          <t>Parc Mobile Money</t>
        </is>
      </c>
      <c r="C13" s="2486" t="inlineStr">
        <is>
          <t>PARC7</t>
        </is>
      </c>
      <c r="D13" s="3877" t="n"/>
      <c r="E13" s="2883" t="n"/>
      <c r="F13" s="20" t="n"/>
      <c r="G13" s="2883" t="n"/>
      <c r="H13" s="1686" t="n"/>
      <c r="I13" s="1631" t="n"/>
      <c r="J13" s="3877" t="n"/>
      <c r="K13" s="2883" t="n"/>
      <c r="L13" s="1640" t="n"/>
      <c r="M13" s="3879" t="n"/>
      <c r="N13" s="1686" t="n"/>
      <c r="O13" s="1562" t="n"/>
      <c r="P13" s="3877" t="n"/>
      <c r="Q13" s="3879" t="n"/>
      <c r="R13" s="1640" t="n"/>
      <c r="S13" s="3879" t="n"/>
      <c r="T13" s="1686" t="n"/>
      <c r="U13" s="1631" t="n"/>
      <c r="V13" s="3877" t="n"/>
      <c r="W13" s="3879" t="n"/>
      <c r="X13" s="3879" t="n"/>
      <c r="Y13" s="3879" t="n"/>
      <c r="Z13" s="3879" t="n"/>
      <c r="AA13" s="3879" t="n"/>
      <c r="AB13" s="1686" t="n"/>
      <c r="AC13" s="258" t="n"/>
      <c r="AD13" s="3877" t="n"/>
      <c r="AE13" s="3879" t="n"/>
      <c r="AF13" s="3879" t="n"/>
      <c r="AG13" s="3879" t="n"/>
      <c r="AH13" s="3879" t="n"/>
      <c r="AI13" s="3879" t="n"/>
      <c r="AJ13" s="1686" t="n"/>
      <c r="AK13" s="258" t="n"/>
      <c r="AL13" s="3877" t="n"/>
      <c r="AM13" s="3879" t="n"/>
      <c r="AN13" s="3879" t="n"/>
      <c r="AO13" s="3879" t="n"/>
      <c r="AP13" s="3879" t="n"/>
      <c r="AQ13" s="3879" t="n"/>
      <c r="AR13" s="3879" t="n"/>
      <c r="AS13" s="1686" t="n"/>
      <c r="AT13" s="1631" t="n"/>
      <c r="AU13" s="3877" t="n"/>
      <c r="AV13" s="3879" t="n"/>
      <c r="AW13" s="3879" t="n"/>
      <c r="AX13" s="3879" t="n"/>
      <c r="AY13" s="3879" t="n"/>
      <c r="AZ13" s="3879" t="n"/>
      <c r="BA13" s="1686" t="n"/>
      <c r="BB13" s="1562" t="n"/>
      <c r="BC13" s="3877" t="n"/>
      <c r="BD13" s="3879" t="n"/>
      <c r="BE13" s="3879" t="n"/>
      <c r="BF13" s="3879" t="n"/>
      <c r="BG13" s="3879" t="n"/>
      <c r="BH13" s="3879" t="n"/>
      <c r="BI13" s="1686" t="n"/>
      <c r="BJ13" s="3874" t="n"/>
      <c r="BK13" s="3877" t="n"/>
      <c r="BL13" s="3879" t="n"/>
      <c r="BM13" s="3879" t="n"/>
      <c r="BN13" s="3879" t="n"/>
      <c r="BO13" s="3879" t="n"/>
      <c r="BP13" s="3879" t="n"/>
      <c r="BQ13" s="3879" t="n"/>
      <c r="BR13" s="1686" t="n"/>
      <c r="BS13" s="1562" t="n"/>
      <c r="BT13" s="3877" t="n"/>
      <c r="BU13" s="3879" t="n"/>
      <c r="BV13" s="3879" t="n"/>
      <c r="BW13" s="3879" t="n"/>
      <c r="BX13" s="3879" t="n"/>
      <c r="BY13" s="3879" t="n"/>
      <c r="BZ13" s="1686" t="n"/>
      <c r="CA13" s="1562" t="n"/>
      <c r="CB13" s="3877" t="n"/>
      <c r="CC13" s="3879" t="n"/>
      <c r="CD13" s="3879" t="n"/>
      <c r="CE13" s="3879" t="n"/>
      <c r="CF13" s="3879" t="n"/>
      <c r="CG13" s="3879" t="n"/>
      <c r="CH13" s="1686" t="n"/>
      <c r="CI13" s="1034" t="n"/>
      <c r="CJ13" s="3877" t="n"/>
      <c r="CK13" s="3879" t="n"/>
      <c r="CL13" s="3879" t="n"/>
      <c r="CM13" s="3879" t="n"/>
      <c r="CN13" s="3879" t="n"/>
      <c r="CO13" s="3879" t="n"/>
      <c r="CP13" s="1686" t="n"/>
      <c r="CQ13" s="1034" t="n"/>
      <c r="CR13" s="2883">
        <f>SUMIFS(D13:CP13,$D$4:$CP$4,Cover!$E$17,'Parc Mobile '!$D$5:$CP$5,'Parc Mobile '!$CR$5)</f>
        <v/>
      </c>
      <c r="CS13" s="2883">
        <f>SUMIFS(E13:CQ13,$D$4:$CP$4,Cover!$E$17,'Parc Mobile '!$D$5:$CP$5,'Parc Mobile '!$CR$5)</f>
        <v/>
      </c>
      <c r="CT13" s="3318">
        <f>+X13</f>
        <v/>
      </c>
      <c r="CU13" s="3257">
        <f>+CR13-CS13</f>
        <v/>
      </c>
      <c r="CV13" s="3257">
        <f>+CR13-CT13</f>
        <v/>
      </c>
      <c r="CW13" s="2883">
        <f>G13</f>
        <v/>
      </c>
      <c r="CX13" s="258">
        <f>CR13/CW13-1</f>
        <v/>
      </c>
      <c r="CY13" s="1532" t="n"/>
      <c r="CZ13" s="3258" t="n"/>
      <c r="DA13" s="2883" t="n"/>
      <c r="DB13" s="2883" t="n"/>
      <c r="DC13" s="2883" t="n"/>
      <c r="DD13" s="2883" t="n"/>
      <c r="DE13" s="258">
        <f>CZ13/DD13-1</f>
        <v/>
      </c>
      <c r="DF13" s="258">
        <f>DA13/DD13-1</f>
        <v/>
      </c>
      <c r="DG13" s="1631">
        <f>DB13/DD13-1</f>
        <v/>
      </c>
      <c r="DH13" s="1641">
        <f>DC13/DD13-1</f>
        <v/>
      </c>
      <c r="DI13" s="1731" t="n"/>
      <c r="DJ13" s="3041">
        <f>SUM(D13,J13,P13,V13,AD13,AL13,AU13,BC13,BK13,BT13,CB13,CJ13)-CR13</f>
        <v/>
      </c>
      <c r="DK13" s="3041">
        <f>SUM(E13,K13,Q13,W13,AE13,AM13,AV13,BD13,BL13,BU13,CC13,CK13)-CS13</f>
        <v/>
      </c>
      <c r="DL13" s="3041">
        <f>SUM(G13,M13,S13,AA13,AI13,AR13,AZ13,BH13,BQ13,BY13,CG13,CO13)-CW13</f>
        <v/>
      </c>
      <c r="DM13" s="3041">
        <f>SUM(D13,J13,P13,V13,AD13,AL13,AU13,BC13,,BN13,BV13,CD13,CL13)-CT13</f>
        <v/>
      </c>
      <c r="DX13" s="2878">
        <f>(CS13-CZ13)*10^6</f>
        <v/>
      </c>
      <c r="DY13" s="2878">
        <f>(CT13-DC13)*10^6</f>
        <v/>
      </c>
      <c r="DZ13" s="2878">
        <f>(CW13-DD13)*10^6</f>
        <v/>
      </c>
    </row>
    <row customFormat="1" customHeight="1" ht="6.5" r="14" s="837" thickBot="1">
      <c r="A14" s="1137" t="n"/>
      <c r="B14" s="1138" t="n"/>
      <c r="C14" s="2486" t="inlineStr">
        <is>
          <t>PARC8</t>
        </is>
      </c>
      <c r="D14" s="1697" t="n"/>
      <c r="E14" s="1698" t="n"/>
      <c r="F14" s="1698" t="n"/>
      <c r="G14" s="1698" t="n"/>
      <c r="H14" s="1699" t="n"/>
      <c r="I14" s="258" t="n"/>
      <c r="J14" s="1697" t="n"/>
      <c r="K14" s="1698" t="n"/>
      <c r="L14" s="1698" t="n"/>
      <c r="M14" s="1698" t="n"/>
      <c r="N14" s="1698" t="n"/>
      <c r="O14" s="1698" t="n"/>
      <c r="P14" s="1698" t="n"/>
      <c r="Q14" s="1698" t="n"/>
      <c r="R14" s="1698" t="n"/>
      <c r="S14" s="1698" t="n"/>
      <c r="T14" s="1699" t="n"/>
      <c r="U14" s="258" t="n"/>
      <c r="V14" s="1698" t="n"/>
      <c r="W14" s="1698" t="n"/>
      <c r="X14" s="1698" t="n"/>
      <c r="Y14" s="1698" t="n"/>
      <c r="Z14" s="1698" t="n"/>
      <c r="AA14" s="1698" t="n"/>
      <c r="AB14" s="1699" t="n"/>
      <c r="AC14" s="1698" t="n"/>
      <c r="AD14" s="1698" t="n"/>
      <c r="AE14" s="1698" t="n"/>
      <c r="AF14" s="1698" t="n"/>
      <c r="AG14" s="1698" t="n"/>
      <c r="AH14" s="1698" t="n"/>
      <c r="AI14" s="1698" t="n"/>
      <c r="AJ14" s="1699" t="n"/>
      <c r="AK14" s="258" t="n"/>
      <c r="AL14" s="1698" t="n"/>
      <c r="AM14" s="1698" t="n"/>
      <c r="AN14" s="1698" t="n"/>
      <c r="AO14" s="1698" t="n"/>
      <c r="AP14" s="1698" t="n"/>
      <c r="AQ14" s="1698" t="n"/>
      <c r="AR14" s="1698" t="n"/>
      <c r="AS14" s="1699" t="n"/>
      <c r="AT14" s="258" t="n"/>
      <c r="AU14" s="1698" t="n"/>
      <c r="AV14" s="1698" t="n"/>
      <c r="AW14" s="1698" t="n"/>
      <c r="AX14" s="1698" t="n"/>
      <c r="AY14" s="1698" t="n"/>
      <c r="AZ14" s="1698" t="n"/>
      <c r="BA14" s="1699" t="n"/>
      <c r="BB14" s="1034" t="n"/>
      <c r="BC14" s="1698" t="n"/>
      <c r="BD14" s="1698" t="n"/>
      <c r="BE14" s="1698" t="n"/>
      <c r="BF14" s="1698" t="n"/>
      <c r="BG14" s="1698" t="n"/>
      <c r="BH14" s="1698" t="n"/>
      <c r="BI14" s="1699" t="n"/>
      <c r="BJ14" s="3256" t="n"/>
      <c r="BK14" s="1698" t="n"/>
      <c r="BL14" s="1698" t="n"/>
      <c r="BM14" s="1698" t="n"/>
      <c r="BN14" s="1698" t="n"/>
      <c r="BO14" s="1698" t="n"/>
      <c r="BP14" s="1698" t="n"/>
      <c r="BQ14" s="1698" t="n"/>
      <c r="BR14" s="1699" t="n"/>
      <c r="BS14" s="1034" t="n"/>
      <c r="BT14" s="1698" t="n"/>
      <c r="BU14" s="1698" t="n"/>
      <c r="BV14" s="1698" t="n"/>
      <c r="BW14" s="1698" t="n"/>
      <c r="BX14" s="1698" t="n"/>
      <c r="BY14" s="1698" t="n"/>
      <c r="BZ14" s="1699" t="n"/>
      <c r="CA14" s="1034" t="n"/>
      <c r="CB14" s="1698" t="n"/>
      <c r="CC14" s="1698" t="n"/>
      <c r="CD14" s="1698" t="n"/>
      <c r="CE14" s="1698" t="n"/>
      <c r="CF14" s="1698" t="n"/>
      <c r="CG14" s="1698" t="n"/>
      <c r="CH14" s="1699" t="n"/>
      <c r="CI14" s="1034" t="n"/>
      <c r="CJ14" s="1698" t="n"/>
      <c r="CK14" s="1698" t="n"/>
      <c r="CL14" s="1698" t="n"/>
      <c r="CM14" s="1698" t="n"/>
      <c r="CN14" s="1698" t="n"/>
      <c r="CO14" s="1698" t="n"/>
      <c r="CP14" s="1699" t="n"/>
      <c r="CQ14" s="1588" t="n"/>
      <c r="CR14" s="3880" t="n"/>
      <c r="CS14" s="1698" t="n"/>
      <c r="CT14" s="1698" t="n"/>
      <c r="CU14" s="1698" t="n"/>
      <c r="CV14" s="1698" t="n"/>
      <c r="CW14" s="1698" t="n"/>
      <c r="CX14" s="1887" t="n"/>
      <c r="CY14" s="19" t="n"/>
      <c r="CZ14" s="3881" t="n"/>
      <c r="DA14" s="1698" t="n"/>
      <c r="DB14" s="1698" t="n"/>
      <c r="DC14" s="1698" t="n"/>
      <c r="DD14" s="1698" t="n"/>
      <c r="DE14" s="1698" t="n"/>
      <c r="DF14" s="1698" t="n"/>
      <c r="DG14" s="1698" t="n"/>
      <c r="DH14" s="1698" t="n"/>
      <c r="DI14" s="1731" t="n"/>
      <c r="DJ14" s="3882" t="n"/>
      <c r="DK14" s="3883" t="n"/>
      <c r="DL14" s="840" t="n"/>
      <c r="DM14" s="840" t="n"/>
      <c r="DN14" s="840" t="n"/>
      <c r="DO14" s="840" t="n"/>
      <c r="DP14" s="840" t="n"/>
      <c r="DQ14" s="840" t="n"/>
      <c r="DR14" s="840" t="n"/>
      <c r="DS14" s="840" t="n"/>
      <c r="DT14" s="840" t="n"/>
      <c r="DU14" s="840" t="n"/>
      <c r="DV14" s="840" t="n"/>
      <c r="DW14" s="840" t="n"/>
      <c r="DX14" s="2878">
        <f>(CS14-CZ14)*10^6</f>
        <v/>
      </c>
      <c r="DY14" s="2878">
        <f>(CT14-DC14)*10^6</f>
        <v/>
      </c>
      <c r="DZ14" s="2878">
        <f>(CW14-DD14)*10^6</f>
        <v/>
      </c>
      <c r="EA14" s="840" t="n"/>
      <c r="EB14" s="840" t="n"/>
      <c r="EC14" s="840" t="n"/>
      <c r="ED14" s="840" t="n"/>
      <c r="EE14" s="840" t="n"/>
      <c r="EF14" s="840" t="n"/>
      <c r="EG14" s="840" t="n"/>
      <c r="EH14" s="840" t="n"/>
      <c r="EI14" s="840" t="n"/>
      <c r="EJ14" s="840" t="n"/>
      <c r="EK14" s="840" t="n"/>
      <c r="EL14" s="840" t="n"/>
      <c r="EM14" s="840" t="n"/>
      <c r="EN14" s="840" t="n"/>
      <c r="EO14" s="840" t="n"/>
      <c r="EP14" s="840" t="n"/>
      <c r="EQ14" s="840" t="n"/>
      <c r="ER14" s="840" t="n"/>
      <c r="ES14" s="840" t="n"/>
      <c r="ET14" s="840" t="n"/>
      <c r="EU14" s="840" t="n"/>
      <c r="EV14" s="840" t="n"/>
      <c r="EW14" s="840" t="n"/>
      <c r="EX14" s="840" t="n"/>
      <c r="EY14" s="840" t="n"/>
      <c r="EZ14" s="840" t="n"/>
      <c r="FA14" s="840" t="n"/>
      <c r="FB14" s="840" t="n"/>
      <c r="FC14" s="840" t="n"/>
      <c r="FD14" s="840" t="n"/>
      <c r="FE14" s="840" t="n"/>
      <c r="FF14" s="840" t="n"/>
      <c r="FG14" s="840" t="n"/>
      <c r="FH14" s="840" t="n"/>
      <c r="FI14" s="840" t="n"/>
      <c r="FJ14" s="840" t="n"/>
      <c r="FK14" s="840" t="n"/>
      <c r="FL14" s="840" t="n"/>
      <c r="FM14" s="840" t="n"/>
      <c r="FN14" s="840" t="n"/>
      <c r="FO14" s="840" t="n"/>
      <c r="FP14" s="840" t="n"/>
      <c r="FQ14" s="840" t="n"/>
      <c r="FR14" s="840" t="n"/>
      <c r="FS14" s="840" t="n"/>
    </row>
    <row customFormat="1" customHeight="1" ht="15" r="15" s="837">
      <c r="A15" s="1139" t="n"/>
      <c r="B15" s="1140" t="inlineStr">
        <is>
          <t>Parc début Période</t>
        </is>
      </c>
      <c r="C15" s="2486" t="inlineStr">
        <is>
          <t>PARC9</t>
        </is>
      </c>
      <c r="D15" s="3877" t="n">
        <v>5830349</v>
      </c>
      <c r="E15" s="2883" t="n">
        <v>6148422.06913984</v>
      </c>
      <c r="F15" s="2883" t="n">
        <v>-318073.0691398401</v>
      </c>
      <c r="G15" s="2883" t="n">
        <v>5746786</v>
      </c>
      <c r="H15" s="1686" t="n">
        <v>0.01454082334021134</v>
      </c>
      <c r="I15" s="2501" t="n"/>
      <c r="J15" s="3877" t="n">
        <v>5766404</v>
      </c>
      <c r="K15" s="2883" t="n">
        <v>6140897.34288422</v>
      </c>
      <c r="L15" s="3243" t="n">
        <v>-374493.3428842202</v>
      </c>
      <c r="M15" s="3243" t="n">
        <v>5835646</v>
      </c>
      <c r="N15" s="1686" t="n">
        <v>-0.01186535303889236</v>
      </c>
      <c r="O15" s="2583" t="n"/>
      <c r="P15" s="3877" t="n">
        <v>5765784</v>
      </c>
      <c r="Q15" s="2883" t="n">
        <v>6174578.80683579</v>
      </c>
      <c r="R15" s="3243" t="n">
        <v>-408794.8068357902</v>
      </c>
      <c r="S15" s="3243" t="n">
        <v>5921388</v>
      </c>
      <c r="T15" s="1686" t="n">
        <v>-0.02627829826385297</v>
      </c>
      <c r="U15" s="2501" t="n"/>
      <c r="V15" s="3877" t="n">
        <v>5787199.80375579</v>
      </c>
      <c r="W15" s="2883" t="n">
        <v>6187123.73735786</v>
      </c>
      <c r="X15" s="2883" t="n">
        <v>5787199.80375579</v>
      </c>
      <c r="Y15" s="3243" t="n">
        <v>-399923.9336020704</v>
      </c>
      <c r="Z15" s="3243" t="n">
        <v>0</v>
      </c>
      <c r="AA15" s="3243" t="n">
        <v>6049954.853575158</v>
      </c>
      <c r="AB15" s="1686" t="n">
        <v>-0.04343091083797024</v>
      </c>
      <c r="AC15" s="258" t="n"/>
      <c r="AD15" s="3877" t="n">
        <v>5802384</v>
      </c>
      <c r="AE15" s="2883" t="n">
        <v>6209527.01960845</v>
      </c>
      <c r="AF15" s="2883" t="n">
        <v>5886629.89918261</v>
      </c>
      <c r="AG15" s="3243" t="n">
        <v>-407143.0196084501</v>
      </c>
      <c r="AH15" s="3243" t="n">
        <v>-84245.89918261021</v>
      </c>
      <c r="AI15" s="3243" t="n">
        <v>6292778.853575158</v>
      </c>
      <c r="AJ15" s="1686" t="n">
        <v>-0.0779297771280405</v>
      </c>
      <c r="AK15" s="258" t="n"/>
      <c r="AL15" s="3877" t="n">
        <v>0</v>
      </c>
      <c r="AM15" s="2883" t="n">
        <v>6223085.081382051</v>
      </c>
      <c r="AN15" s="2883" t="n">
        <v>0</v>
      </c>
      <c r="AO15" s="2883" t="n">
        <v>0</v>
      </c>
      <c r="AP15" s="3243" t="n">
        <v>-6223085.081382051</v>
      </c>
      <c r="AQ15" s="3243" t="n">
        <v>0</v>
      </c>
      <c r="AR15" s="3243" t="n">
        <v>6479517.853575158</v>
      </c>
      <c r="AS15" s="1686" t="n">
        <v>-1</v>
      </c>
      <c r="AT15" s="2501" t="n"/>
      <c r="AU15" s="3877" t="n"/>
      <c r="AV15" s="2883" t="n"/>
      <c r="AW15" s="2883" t="n"/>
      <c r="AX15" s="3243" t="n"/>
      <c r="AY15" s="3243" t="n"/>
      <c r="AZ15" s="3243" t="n"/>
      <c r="BA15" s="1686" t="n"/>
      <c r="BB15" s="2583" t="n"/>
      <c r="BC15" s="3877" t="n"/>
      <c r="BD15" s="2883" t="n"/>
      <c r="BE15" s="2883" t="n"/>
      <c r="BF15" s="3243" t="n"/>
      <c r="BG15" s="3243" t="n"/>
      <c r="BH15" s="3243" t="n"/>
      <c r="BI15" s="1686" t="n"/>
      <c r="BJ15" s="3884" t="n"/>
      <c r="BK15" s="3877" t="n"/>
      <c r="BL15" s="2883" t="n"/>
      <c r="BM15" s="2883" t="n"/>
      <c r="BN15" s="2883" t="n"/>
      <c r="BO15" s="3243" t="n"/>
      <c r="BP15" s="3243" t="n"/>
      <c r="BQ15" s="3243" t="n"/>
      <c r="BR15" s="1686" t="n"/>
      <c r="BS15" s="2583" t="n"/>
      <c r="BT15" s="3877" t="n"/>
      <c r="BU15" s="2883" t="n"/>
      <c r="BV15" s="2883" t="n"/>
      <c r="BW15" s="3243" t="n"/>
      <c r="BX15" s="3243" t="n"/>
      <c r="BY15" s="3243" t="n"/>
      <c r="BZ15" s="1686" t="n"/>
      <c r="CA15" s="2583" t="n"/>
      <c r="CB15" s="3877" t="n"/>
      <c r="CC15" s="2883" t="n"/>
      <c r="CD15" s="2883" t="n"/>
      <c r="CE15" s="3243" t="n"/>
      <c r="CF15" s="3243" t="n"/>
      <c r="CG15" s="3243" t="n"/>
      <c r="CH15" s="1686" t="n"/>
      <c r="CI15" s="1034" t="n"/>
      <c r="CJ15" s="3877" t="n"/>
      <c r="CK15" s="2883" t="n"/>
      <c r="CL15" s="2883" t="n"/>
      <c r="CM15" s="3243" t="n"/>
      <c r="CN15" s="3243" t="n"/>
      <c r="CO15" s="3243" t="n"/>
      <c r="CP15" s="1686" t="n"/>
      <c r="CQ15" s="1034" t="n"/>
      <c r="CR15" s="2886">
        <f>+CR29+CR40</f>
        <v/>
      </c>
      <c r="CS15" s="2886">
        <f>+CS29+CS40</f>
        <v/>
      </c>
      <c r="CT15" s="2886">
        <f>+CT29+CT40</f>
        <v/>
      </c>
      <c r="CU15" s="2886">
        <f>CR15-CS15</f>
        <v/>
      </c>
      <c r="CV15" s="2886">
        <f>CR15-CT15</f>
        <v/>
      </c>
      <c r="CW15" s="2886">
        <f>+CW29+CW40</f>
        <v/>
      </c>
      <c r="CX15" s="258">
        <f>IFERROR(CR15/CW15-1, "-")</f>
        <v/>
      </c>
      <c r="CY15" s="1532" t="n"/>
      <c r="CZ15" s="3321" t="n">
        <v>6148422.06913984</v>
      </c>
      <c r="DA15" s="2883" t="n"/>
      <c r="DB15" s="2883" t="n"/>
      <c r="DC15" s="2883" t="n"/>
      <c r="DD15" s="2886" t="n">
        <v>73436592.81386226</v>
      </c>
      <c r="DE15" s="258">
        <f>CZ15/DD15-1</f>
        <v/>
      </c>
      <c r="DF15" s="258">
        <f>DA15/DD15-1</f>
        <v/>
      </c>
      <c r="DG15" s="2501">
        <f>DB15/DD15-1</f>
        <v/>
      </c>
      <c r="DH15" s="2500">
        <f>DC15/DD15-1</f>
        <v/>
      </c>
      <c r="DI15" s="1731" t="n"/>
      <c r="DJ15" s="3882" t="n"/>
      <c r="DK15" s="3883" t="n"/>
      <c r="DL15" s="840" t="n"/>
      <c r="DM15" s="840" t="n"/>
      <c r="DN15" s="840" t="n"/>
      <c r="DO15" s="840" t="n"/>
      <c r="DP15" s="840" t="n"/>
      <c r="DQ15" s="840" t="n"/>
      <c r="DR15" s="840" t="n"/>
      <c r="DS15" s="840" t="n"/>
      <c r="DT15" s="840" t="n"/>
      <c r="DU15" s="840" t="n"/>
      <c r="DV15" s="840" t="n"/>
      <c r="DW15" s="840" t="n"/>
      <c r="DX15" s="2878">
        <f>(CS15-CZ15)*10^6</f>
        <v/>
      </c>
      <c r="DY15" s="2878">
        <f>(CT15-DC15)*10^6</f>
        <v/>
      </c>
      <c r="DZ15" s="2878">
        <f>(CW15-DD15)*10^6</f>
        <v/>
      </c>
      <c r="EA15" s="840" t="n"/>
      <c r="EB15" s="840" t="n"/>
      <c r="EC15" s="840" t="n"/>
      <c r="ED15" s="840" t="n"/>
      <c r="EE15" s="840" t="n"/>
      <c r="EF15" s="840" t="n"/>
      <c r="EG15" s="840" t="n"/>
      <c r="EH15" s="840" t="n"/>
      <c r="EI15" s="840" t="n"/>
      <c r="EJ15" s="840" t="n"/>
      <c r="EK15" s="840" t="n"/>
      <c r="EL15" s="840" t="n"/>
      <c r="EM15" s="840" t="n"/>
      <c r="EN15" s="840" t="n"/>
      <c r="EO15" s="840" t="n"/>
      <c r="EP15" s="840" t="n"/>
      <c r="EQ15" s="840" t="n"/>
      <c r="ER15" s="840" t="n"/>
      <c r="ES15" s="840" t="n"/>
      <c r="ET15" s="840" t="n"/>
      <c r="EU15" s="840" t="n"/>
      <c r="EV15" s="840" t="n"/>
      <c r="EW15" s="840" t="n"/>
      <c r="EX15" s="840" t="n"/>
      <c r="EY15" s="840" t="n"/>
      <c r="EZ15" s="840" t="n"/>
      <c r="FA15" s="840" t="n"/>
      <c r="FB15" s="840" t="n"/>
      <c r="FC15" s="840" t="n"/>
      <c r="FD15" s="840" t="n"/>
      <c r="FE15" s="840" t="n"/>
      <c r="FF15" s="840" t="n"/>
      <c r="FG15" s="840" t="n"/>
      <c r="FH15" s="840" t="n"/>
      <c r="FI15" s="840" t="n"/>
      <c r="FJ15" s="840" t="n"/>
      <c r="FK15" s="840" t="n"/>
      <c r="FL15" s="840" t="n"/>
      <c r="FM15" s="840" t="n"/>
      <c r="FN15" s="840" t="n"/>
      <c r="FO15" s="840" t="n"/>
      <c r="FP15" s="840" t="n"/>
      <c r="FQ15" s="840" t="n"/>
      <c r="FR15" s="840" t="n"/>
      <c r="FS15" s="840" t="n"/>
      <c r="FX15" s="830" t="n"/>
    </row>
    <row customFormat="1" customHeight="1" ht="15" r="16" s="837">
      <c r="A16" s="147" t="n"/>
      <c r="B16" s="187" t="inlineStr">
        <is>
          <t>Activations totales</t>
        </is>
      </c>
      <c r="C16" s="2486" t="inlineStr">
        <is>
          <t>PARC10</t>
        </is>
      </c>
      <c r="D16" s="3885" t="n">
        <v>360290</v>
      </c>
      <c r="E16" s="3476" t="n">
        <v>436521.196428571</v>
      </c>
      <c r="F16" s="3476" t="n">
        <v>-76231.19642857101</v>
      </c>
      <c r="G16" s="3476" t="n">
        <v>406147</v>
      </c>
      <c r="H16" s="1688" t="n">
        <v>-0.1129073955981454</v>
      </c>
      <c r="I16" s="37" t="n"/>
      <c r="J16" s="3885" t="n">
        <v>357482</v>
      </c>
      <c r="K16" s="3476" t="n">
        <v>430524.795918367</v>
      </c>
      <c r="L16" s="3476" t="n">
        <v>-73042.79591836699</v>
      </c>
      <c r="M16" s="3476" t="n">
        <v>400411</v>
      </c>
      <c r="N16" s="1688" t="n">
        <v>-0.1072123393213473</v>
      </c>
      <c r="O16" s="1031" t="n"/>
      <c r="P16" s="3885" t="n">
        <v>376470</v>
      </c>
      <c r="Q16" s="3476" t="n">
        <v>436912.766763848</v>
      </c>
      <c r="R16" s="3476" t="n">
        <v>-60442.76676384802</v>
      </c>
      <c r="S16" s="3476" t="n">
        <v>518095.4595165557</v>
      </c>
      <c r="T16" s="1688" t="n">
        <v>-0.2733578473139081</v>
      </c>
      <c r="U16" s="37" t="n"/>
      <c r="V16" s="3885" t="n">
        <v>408893</v>
      </c>
      <c r="W16" s="3476" t="n">
        <v>428587.30487297</v>
      </c>
      <c r="X16" s="3476" t="n">
        <v>446248</v>
      </c>
      <c r="Y16" s="3476" t="n">
        <v>-19694.30487296998</v>
      </c>
      <c r="Z16" s="3476" t="n">
        <v>-37355</v>
      </c>
      <c r="AA16" s="3476" t="n">
        <v>559758</v>
      </c>
      <c r="AB16" s="1688" t="n">
        <v>-0.2695182561035304</v>
      </c>
      <c r="AC16" s="37" t="n"/>
      <c r="AD16" s="3885" t="n">
        <v>356197</v>
      </c>
      <c r="AE16" s="3476" t="n">
        <v>428628.348426251</v>
      </c>
      <c r="AF16" s="3476" t="n">
        <v>395423.4</v>
      </c>
      <c r="AG16" s="3476" t="n">
        <v>-72431.34842625097</v>
      </c>
      <c r="AH16" s="3476" t="n">
        <v>-39226.40000000002</v>
      </c>
      <c r="AI16" s="3476" t="n">
        <v>548638</v>
      </c>
      <c r="AJ16" s="1688" t="n">
        <v>-0.3507613398998976</v>
      </c>
      <c r="AK16" s="37" t="n"/>
      <c r="AL16" s="3885" t="n">
        <v>381001</v>
      </c>
      <c r="AM16" s="3476" t="n">
        <v>429083.0410585725</v>
      </c>
      <c r="AN16" s="3476" t="n">
        <v>0</v>
      </c>
      <c r="AO16" s="3476" t="n">
        <v>0</v>
      </c>
      <c r="AP16" s="3476" t="n">
        <v>-48082.04105857253</v>
      </c>
      <c r="AQ16" s="3476" t="n">
        <v>381001</v>
      </c>
      <c r="AR16" s="3476" t="n">
        <v>445953.7834934987</v>
      </c>
      <c r="AS16" s="1688" t="n">
        <v>-0.1456491365196494</v>
      </c>
      <c r="AT16" s="37" t="n"/>
      <c r="AU16" s="3885" t="n"/>
      <c r="AV16" s="3476" t="n"/>
      <c r="AW16" s="3476" t="n"/>
      <c r="AX16" s="3476" t="n"/>
      <c r="AY16" s="3476" t="n"/>
      <c r="AZ16" s="3476" t="n"/>
      <c r="BA16" s="1688" t="n"/>
      <c r="BB16" s="1031" t="n"/>
      <c r="BC16" s="3885" t="n"/>
      <c r="BD16" s="3476" t="n"/>
      <c r="BE16" s="3476" t="n"/>
      <c r="BF16" s="3476" t="n"/>
      <c r="BG16" s="3476" t="n"/>
      <c r="BH16" s="3476" t="n"/>
      <c r="BI16" s="1688" t="n"/>
      <c r="BJ16" s="3058" t="n"/>
      <c r="BK16" s="3885" t="n"/>
      <c r="BL16" s="3476" t="n"/>
      <c r="BM16" s="3476" t="n"/>
      <c r="BN16" s="3476" t="n"/>
      <c r="BO16" s="3476" t="n"/>
      <c r="BP16" s="3476" t="n"/>
      <c r="BQ16" s="3476" t="n"/>
      <c r="BR16" s="1688" t="n"/>
      <c r="BS16" s="1031" t="n"/>
      <c r="BT16" s="3885" t="n"/>
      <c r="BU16" s="3476" t="n"/>
      <c r="BV16" s="3476" t="n"/>
      <c r="BW16" s="3476" t="n"/>
      <c r="BX16" s="3476" t="n"/>
      <c r="BY16" s="3476" t="n"/>
      <c r="BZ16" s="1688" t="n"/>
      <c r="CA16" s="1031" t="n"/>
      <c r="CB16" s="3885" t="n"/>
      <c r="CC16" s="3476" t="n"/>
      <c r="CD16" s="3476" t="n"/>
      <c r="CE16" s="3476" t="n"/>
      <c r="CF16" s="3476" t="n"/>
      <c r="CG16" s="3476" t="n"/>
      <c r="CH16" s="1688" t="n"/>
      <c r="CI16" s="1031" t="n"/>
      <c r="CJ16" s="3885" t="n"/>
      <c r="CK16" s="3476" t="n"/>
      <c r="CL16" s="3476" t="n"/>
      <c r="CM16" s="3476" t="n"/>
      <c r="CN16" s="3476" t="n"/>
      <c r="CO16" s="3886" t="n"/>
      <c r="CP16" s="1688" t="n"/>
      <c r="CQ16" s="1031" t="n"/>
      <c r="CR16" s="3886">
        <f>SUM(CR30,CR41)</f>
        <v/>
      </c>
      <c r="CS16" s="3886">
        <f>SUM(CS30,CS41)</f>
        <v/>
      </c>
      <c r="CT16" s="3886">
        <f>SUM(CT30,CT41)</f>
        <v/>
      </c>
      <c r="CU16" s="3886">
        <f>CR16-CS16</f>
        <v/>
      </c>
      <c r="CV16" s="3886">
        <f>CR16-CT16</f>
        <v/>
      </c>
      <c r="CW16" s="3886">
        <f>SUM(CW30,CW41)</f>
        <v/>
      </c>
      <c r="CX16" s="258">
        <f>IFERROR(CR16/CW16-1, "-")</f>
        <v/>
      </c>
      <c r="CY16" s="1137" t="n"/>
      <c r="CZ16" s="3887" t="n">
        <v>436521.196428571</v>
      </c>
      <c r="DA16" s="3476" t="n"/>
      <c r="DB16" s="3476" t="n"/>
      <c r="DC16" s="3476" t="n"/>
      <c r="DD16" s="3886" t="n">
        <v>5119447.989873268</v>
      </c>
      <c r="DE16" s="37">
        <f>CZ16/DD16-1</f>
        <v/>
      </c>
      <c r="DF16" s="37">
        <f>DA16/DD16-1</f>
        <v/>
      </c>
      <c r="DG16" s="37">
        <f>DB16/DD16-1</f>
        <v/>
      </c>
      <c r="DH16" s="441">
        <f>DC16/DD16-1</f>
        <v/>
      </c>
      <c r="DI16" s="1730" t="n"/>
      <c r="DJ16" s="3888" t="n"/>
      <c r="DK16" s="3883" t="n"/>
      <c r="DX16" s="2878">
        <f>(CS16-CZ16)*10^6</f>
        <v/>
      </c>
      <c r="DY16" s="2878">
        <f>(CT16-DC16)*10^6</f>
        <v/>
      </c>
      <c r="DZ16" s="2878">
        <f>(CW16-DD16)*10^6</f>
        <v/>
      </c>
      <c r="FX16" s="830" t="n"/>
    </row>
    <row customFormat="1" customHeight="1" ht="15" r="17" s="837">
      <c r="A17" s="147" t="n"/>
      <c r="B17" s="187" t="inlineStr">
        <is>
          <t>Résiliations totales</t>
        </is>
      </c>
      <c r="C17" s="2486" t="inlineStr">
        <is>
          <t>PARC11</t>
        </is>
      </c>
      <c r="D17" s="3885" t="n">
        <v>-424235</v>
      </c>
      <c r="E17" s="3476" t="n">
        <v>-444045.92268419</v>
      </c>
      <c r="F17" s="3476" t="n">
        <v>19810.92268418998</v>
      </c>
      <c r="G17" s="3476" t="n">
        <v>-317287</v>
      </c>
      <c r="H17" s="1688" t="n">
        <v>0.3370702234885135</v>
      </c>
      <c r="I17" s="37" t="n"/>
      <c r="J17" s="3885" t="n">
        <v>-358102</v>
      </c>
      <c r="K17" s="3476" t="n">
        <v>-396843.331966793</v>
      </c>
      <c r="L17" s="3476" t="n">
        <v>38741.33196679299</v>
      </c>
      <c r="M17" s="3476" t="n">
        <v>-314669</v>
      </c>
      <c r="N17" s="1688" t="n">
        <v>0.1380275781853313</v>
      </c>
      <c r="O17" s="1031" t="n"/>
      <c r="P17" s="3885" t="n">
        <v>-355054.196244214</v>
      </c>
      <c r="Q17" s="3476" t="n">
        <v>-424367.836241783</v>
      </c>
      <c r="R17" s="3476" t="n">
        <v>69313.63999756897</v>
      </c>
      <c r="S17" s="3476" t="n">
        <v>-389528.605941398</v>
      </c>
      <c r="T17" s="1688" t="n">
        <v>-0.0885028959910853</v>
      </c>
      <c r="U17" s="37" t="n"/>
      <c r="V17" s="3885" t="n">
        <v>-393708.803755786</v>
      </c>
      <c r="W17" s="3476" t="n">
        <v>-406184.022622377</v>
      </c>
      <c r="X17" s="3476" t="n">
        <v>-346817.904573174</v>
      </c>
      <c r="Y17" s="3476" t="n">
        <v>12475.21886659099</v>
      </c>
      <c r="Z17" s="3476" t="n">
        <v>-46890.89918261196</v>
      </c>
      <c r="AA17" s="3476" t="n">
        <v>-316934</v>
      </c>
      <c r="AB17" s="1688" t="n">
        <v>0.2422422452491244</v>
      </c>
      <c r="AC17" s="37" t="n"/>
      <c r="AD17" s="3885" t="n">
        <v>-552353</v>
      </c>
      <c r="AE17" s="3476" t="n">
        <v>-415070.286652649</v>
      </c>
      <c r="AF17" s="3476" t="n">
        <v>-388839.567205817</v>
      </c>
      <c r="AG17" s="3476" t="n">
        <v>-137282.713347351</v>
      </c>
      <c r="AH17" s="3476" t="n">
        <v>-163513.432794183</v>
      </c>
      <c r="AI17" s="3476" t="n">
        <v>-361899</v>
      </c>
      <c r="AJ17" s="1688" t="n">
        <v>0.5262628523427808</v>
      </c>
      <c r="AK17" s="37" t="n"/>
      <c r="AL17" s="3885" t="n">
        <v>-447238</v>
      </c>
      <c r="AM17" s="3476" t="n">
        <v>-397333.2227414222</v>
      </c>
      <c r="AN17" s="3476" t="n">
        <v>0</v>
      </c>
      <c r="AO17" s="3476" t="n">
        <v>0</v>
      </c>
      <c r="AP17" s="3476" t="n">
        <v>-49904.77725857776</v>
      </c>
      <c r="AQ17" s="3476" t="n">
        <v>-447238</v>
      </c>
      <c r="AR17" s="3476" t="n">
        <v>-438217.38393187</v>
      </c>
      <c r="AS17" s="1688" t="n">
        <v>0.02058479740623986</v>
      </c>
      <c r="AT17" s="37" t="n"/>
      <c r="AU17" s="3885" t="n"/>
      <c r="AV17" s="3476" t="n"/>
      <c r="AW17" s="3476" t="n"/>
      <c r="AX17" s="3476" t="n"/>
      <c r="AY17" s="3476" t="n"/>
      <c r="AZ17" s="3476" t="n"/>
      <c r="BA17" s="1688" t="n"/>
      <c r="BB17" s="1031" t="n"/>
      <c r="BC17" s="3885" t="n"/>
      <c r="BD17" s="3476" t="n"/>
      <c r="BE17" s="3476" t="n"/>
      <c r="BF17" s="3476" t="n"/>
      <c r="BG17" s="3476" t="n"/>
      <c r="BH17" s="3476" t="n"/>
      <c r="BI17" s="1688" t="n"/>
      <c r="BJ17" s="3058" t="n"/>
      <c r="BK17" s="3885" t="n"/>
      <c r="BL17" s="3476" t="n"/>
      <c r="BM17" s="3476" t="n"/>
      <c r="BN17" s="3476" t="n"/>
      <c r="BO17" s="3476" t="n"/>
      <c r="BP17" s="3476" t="n"/>
      <c r="BQ17" s="3476" t="n"/>
      <c r="BR17" s="1688" t="n"/>
      <c r="BS17" s="1031" t="n"/>
      <c r="BT17" s="3885" t="n"/>
      <c r="BU17" s="3476" t="n"/>
      <c r="BV17" s="3476" t="n"/>
      <c r="BW17" s="3476" t="n"/>
      <c r="BX17" s="3476" t="n"/>
      <c r="BY17" s="3476" t="n"/>
      <c r="BZ17" s="1688" t="n"/>
      <c r="CA17" s="1031" t="n"/>
      <c r="CB17" s="3885" t="n"/>
      <c r="CC17" s="3476" t="n"/>
      <c r="CD17" s="3476" t="n"/>
      <c r="CE17" s="3476" t="n"/>
      <c r="CF17" s="3476" t="n"/>
      <c r="CG17" s="3476" t="n"/>
      <c r="CH17" s="1688" t="n"/>
      <c r="CI17" s="1031" t="n"/>
      <c r="CJ17" s="3885" t="n"/>
      <c r="CK17" s="3476" t="n"/>
      <c r="CL17" s="3476" t="n"/>
      <c r="CM17" s="3476" t="n"/>
      <c r="CN17" s="3476" t="n"/>
      <c r="CO17" s="3886" t="n"/>
      <c r="CP17" s="1688" t="n"/>
      <c r="CQ17" s="1031" t="n"/>
      <c r="CR17" s="3886">
        <f>SUM(CR33,CR42)</f>
        <v/>
      </c>
      <c r="CS17" s="3886">
        <f>SUM(CS33,CS42)</f>
        <v/>
      </c>
      <c r="CT17" s="3886">
        <f>SUM(CT33,CT42)</f>
        <v/>
      </c>
      <c r="CU17" s="3886">
        <f>CR17-CS17</f>
        <v/>
      </c>
      <c r="CV17" s="3886">
        <f>CR17-CT17</f>
        <v/>
      </c>
      <c r="CW17" s="3886">
        <f>SUM(CW33,CW42)</f>
        <v/>
      </c>
      <c r="CX17" s="258">
        <f>IFERROR(CR17/CW17-1, "-")</f>
        <v/>
      </c>
      <c r="CY17" s="1137" t="n"/>
      <c r="CZ17" s="3887" t="n">
        <v>-444045.92268419</v>
      </c>
      <c r="DA17" s="3476" t="n"/>
      <c r="DB17" s="3476" t="n"/>
      <c r="DC17" s="3476" t="n"/>
      <c r="DD17" s="3886" t="n">
        <v>-5035884.989873268</v>
      </c>
      <c r="DE17" s="37">
        <f>CZ17/DD17-1</f>
        <v/>
      </c>
      <c r="DF17" s="37">
        <f>DA17/DD17-1</f>
        <v/>
      </c>
      <c r="DG17" s="37">
        <f>DB17/DD17-1</f>
        <v/>
      </c>
      <c r="DH17" s="441">
        <f>DC17/DD17-1</f>
        <v/>
      </c>
      <c r="DI17" s="1730" t="n"/>
      <c r="DJ17" s="3888" t="n"/>
      <c r="DK17" s="3883" t="n"/>
      <c r="DX17" s="2878">
        <f>(CS17-CZ17)*10^6</f>
        <v/>
      </c>
      <c r="DY17" s="2878">
        <f>(CT17-DC17)*10^6</f>
        <v/>
      </c>
      <c r="DZ17" s="2878">
        <f>(CW17-DD17)*10^6</f>
        <v/>
      </c>
    </row>
    <row customFormat="1" customHeight="1" ht="15" r="18" s="843">
      <c r="A18" s="1142" t="n"/>
      <c r="B18" s="1143" t="inlineStr">
        <is>
          <t>% résiliation</t>
        </is>
      </c>
      <c r="C18" s="2486" t="inlineStr">
        <is>
          <t>PARC12</t>
        </is>
      </c>
      <c r="D18" s="1690" t="n">
        <v>0.460667823070252</v>
      </c>
      <c r="E18" s="37" t="n">
        <v>0.216257473603867</v>
      </c>
      <c r="F18" s="37" t="n">
        <v>0.244410349466385</v>
      </c>
      <c r="G18" s="37" t="n">
        <v>0.4960588788409969</v>
      </c>
      <c r="H18" s="1688" t="n">
        <v>-0.07134446590983989</v>
      </c>
      <c r="I18" s="37" t="n"/>
      <c r="J18" s="1690" t="n">
        <v>0.13866453159065</v>
      </c>
      <c r="K18" s="37" t="n">
        <v>0.215571899568856</v>
      </c>
      <c r="L18" s="37" t="n">
        <v>-0.07690736797820599</v>
      </c>
      <c r="M18" s="37" t="n">
        <v>0.1845320101298241</v>
      </c>
      <c r="N18" s="1688" t="n">
        <v>-0.2485610952100119</v>
      </c>
      <c r="O18" s="1031" t="n"/>
      <c r="P18" s="1690" t="n">
        <v>0.193109219355981</v>
      </c>
      <c r="Q18" s="37" t="n">
        <v>0.214890658576665</v>
      </c>
      <c r="R18" s="37" t="n">
        <v>-0.02178143922068401</v>
      </c>
      <c r="S18" s="37" t="n">
        <v>0.5616590977213988</v>
      </c>
      <c r="T18" s="1688" t="n">
        <v>-0.6561807328690874</v>
      </c>
      <c r="U18" s="37" t="n"/>
      <c r="V18" s="1690" t="n">
        <v>0.207830940309318</v>
      </c>
      <c r="W18" s="37" t="n">
        <v>0.207858740040102</v>
      </c>
      <c r="X18" s="37" t="n">
        <v>0.211107675576548</v>
      </c>
      <c r="Y18" s="37" t="n">
        <v>-2.77997307839839e-05</v>
      </c>
      <c r="Z18" s="37" t="n">
        <v>-0.003276735267229991</v>
      </c>
      <c r="AA18" s="37" t="n">
        <v>0.5564839282306888</v>
      </c>
      <c r="AB18" s="1688" t="n">
        <v>-0.6265284049260766</v>
      </c>
      <c r="AC18" s="37" t="n"/>
      <c r="AD18" s="1690" t="n">
        <v>0.195451809593594</v>
      </c>
      <c r="AE18" s="37" t="n">
        <v>0.206989556436016</v>
      </c>
      <c r="AF18" s="37" t="n">
        <v>0.210211166671975</v>
      </c>
      <c r="AG18" s="37" t="n">
        <v>-0.01153774684242198</v>
      </c>
      <c r="AH18" s="37" t="n">
        <v>-0.014759357078381</v>
      </c>
      <c r="AI18" s="37" t="n">
        <v>0.274786337167193</v>
      </c>
      <c r="AJ18" s="1688" t="n">
        <v>-0.2887135087991223</v>
      </c>
      <c r="AK18" s="37" t="n"/>
      <c r="AL18" s="1690" t="n">
        <v>0</v>
      </c>
      <c r="AM18" s="37" t="n">
        <v>0.2060203731257869</v>
      </c>
      <c r="AN18" s="37" t="n">
        <v>0</v>
      </c>
      <c r="AO18" s="37" t="n">
        <v>0</v>
      </c>
      <c r="AP18" s="37" t="n">
        <v>-0.2060203731257869</v>
      </c>
      <c r="AQ18" s="37" t="n">
        <v>0</v>
      </c>
      <c r="AR18" s="37" t="n">
        <v>0.3500864734552697</v>
      </c>
      <c r="AS18" s="1688" t="n">
        <v>-1</v>
      </c>
      <c r="AT18" s="37" t="n"/>
      <c r="AU18" s="1690" t="n"/>
      <c r="AV18" s="37" t="n"/>
      <c r="AW18" s="37" t="n"/>
      <c r="AX18" s="37" t="n"/>
      <c r="AY18" s="37" t="n"/>
      <c r="AZ18" s="37" t="n"/>
      <c r="BA18" s="1688" t="n"/>
      <c r="BB18" s="1031" t="n"/>
      <c r="BC18" s="1690" t="n"/>
      <c r="BD18" s="37" t="n"/>
      <c r="BE18" s="37" t="n"/>
      <c r="BF18" s="37" t="n"/>
      <c r="BG18" s="37" t="n"/>
      <c r="BH18" s="37" t="n"/>
      <c r="BI18" s="1688" t="n"/>
      <c r="BJ18" s="1031" t="n"/>
      <c r="BK18" s="1690" t="n"/>
      <c r="BL18" s="37" t="n"/>
      <c r="BM18" s="37" t="n"/>
      <c r="BN18" s="37" t="n"/>
      <c r="BO18" s="37" t="n"/>
      <c r="BP18" s="37" t="n"/>
      <c r="BQ18" s="37" t="n"/>
      <c r="BR18" s="1688" t="n"/>
      <c r="BS18" s="1031" t="n"/>
      <c r="BT18" s="1690" t="n"/>
      <c r="BU18" s="37" t="n"/>
      <c r="BV18" s="37" t="n"/>
      <c r="BW18" s="37" t="n"/>
      <c r="BX18" s="37" t="n"/>
      <c r="BY18" s="37" t="n"/>
      <c r="BZ18" s="1688" t="n"/>
      <c r="CA18" s="1031" t="n"/>
      <c r="CB18" s="1690" t="n"/>
      <c r="CC18" s="37" t="n"/>
      <c r="CD18" s="37" t="n"/>
      <c r="CE18" s="37" t="n"/>
      <c r="CF18" s="37" t="n"/>
      <c r="CG18" s="37" t="n"/>
      <c r="CH18" s="1688" t="n"/>
      <c r="CI18" s="1031" t="n"/>
      <c r="CJ18" s="1690" t="n"/>
      <c r="CK18" s="37" t="n"/>
      <c r="CL18" s="37" t="n"/>
      <c r="CM18" s="37" t="n"/>
      <c r="CN18" s="37" t="n"/>
      <c r="CO18" s="37" t="n"/>
      <c r="CP18" s="1688" t="n"/>
      <c r="CQ18" s="1031" t="n"/>
      <c r="CR18" s="37">
        <f>+CR44</f>
        <v/>
      </c>
      <c r="CS18" s="37">
        <f>+CS44</f>
        <v/>
      </c>
      <c r="CT18" s="37">
        <f>+CT44</f>
        <v/>
      </c>
      <c r="CU18" s="37">
        <f>CR18-CS18</f>
        <v/>
      </c>
      <c r="CV18" s="37">
        <f>CR18-CT18</f>
        <v/>
      </c>
      <c r="CW18" s="37">
        <f>+CW44</f>
        <v/>
      </c>
      <c r="CX18" s="258">
        <f>IFERROR(CR18/CW18-1, "-")</f>
        <v/>
      </c>
      <c r="CY18" s="1144" t="n"/>
      <c r="CZ18" s="1144" t="n">
        <v>0.216257473603867</v>
      </c>
      <c r="DA18" s="37" t="n"/>
      <c r="DB18" s="37" t="n"/>
      <c r="DC18" s="37" t="n"/>
      <c r="DD18" s="37" t="n">
        <v>3.421929375649167</v>
      </c>
      <c r="DE18" s="37">
        <f>CZ18/DD18-1</f>
        <v/>
      </c>
      <c r="DF18" s="37">
        <f>DA18/DD18-1</f>
        <v/>
      </c>
      <c r="DG18" s="37">
        <f>DB18/DD18-1</f>
        <v/>
      </c>
      <c r="DH18" s="441">
        <f>DC18/DD18-1</f>
        <v/>
      </c>
      <c r="DI18" s="1733" t="n"/>
      <c r="DJ18" s="3888" t="n"/>
      <c r="DL18" s="843" t="n"/>
      <c r="DM18" s="843" t="n"/>
      <c r="DN18" s="843" t="n"/>
      <c r="DO18" s="843" t="n"/>
      <c r="DP18" s="843" t="n"/>
      <c r="DQ18" s="843" t="n"/>
      <c r="DR18" s="843" t="n"/>
      <c r="DS18" s="843" t="n"/>
      <c r="DT18" s="843" t="n"/>
      <c r="DU18" s="843" t="n"/>
      <c r="DV18" s="843" t="n"/>
      <c r="DW18" s="843" t="n"/>
      <c r="DX18" s="2878">
        <f>(CS18-CZ18)*10^6</f>
        <v/>
      </c>
      <c r="DY18" s="2878">
        <f>(CT18-DC18)*10^6</f>
        <v/>
      </c>
      <c r="DZ18" s="2878">
        <f>(CW18-DD18)*10^6</f>
        <v/>
      </c>
      <c r="EA18" s="843" t="n"/>
      <c r="EB18" s="843" t="n"/>
      <c r="EC18" s="843" t="n"/>
      <c r="ED18" s="843" t="n"/>
      <c r="EE18" s="843" t="n"/>
      <c r="EF18" s="843" t="n"/>
      <c r="EG18" s="843" t="n"/>
      <c r="EH18" s="843" t="n"/>
      <c r="EI18" s="843" t="n"/>
      <c r="EJ18" s="843" t="n"/>
      <c r="EK18" s="843" t="n"/>
      <c r="EL18" s="843" t="n"/>
      <c r="EM18" s="843" t="n"/>
      <c r="EN18" s="843" t="n"/>
      <c r="EO18" s="843" t="n"/>
      <c r="EP18" s="843" t="n"/>
      <c r="EQ18" s="843" t="n"/>
      <c r="ER18" s="843" t="n"/>
      <c r="ES18" s="843" t="n"/>
      <c r="ET18" s="843" t="n"/>
      <c r="EU18" s="843" t="n"/>
      <c r="EV18" s="843" t="n"/>
      <c r="EW18" s="843" t="n"/>
      <c r="EX18" s="843" t="n"/>
      <c r="EY18" s="843" t="n"/>
      <c r="EZ18" s="843" t="n"/>
      <c r="FA18" s="843" t="n"/>
      <c r="FB18" s="843" t="n"/>
      <c r="FC18" s="843" t="n"/>
      <c r="FD18" s="843" t="n"/>
      <c r="FE18" s="843" t="n"/>
      <c r="FF18" s="843" t="n"/>
      <c r="FG18" s="843" t="n"/>
      <c r="FH18" s="843" t="n"/>
      <c r="FI18" s="843" t="n"/>
      <c r="FJ18" s="843" t="n"/>
      <c r="FK18" s="843" t="n"/>
      <c r="FL18" s="843" t="n"/>
      <c r="FM18" s="843" t="n"/>
      <c r="FN18" s="843" t="n"/>
      <c r="FO18" s="843" t="n"/>
      <c r="FP18" s="843" t="n"/>
      <c r="FQ18" s="843" t="n"/>
      <c r="FR18" s="843" t="n"/>
      <c r="FS18" s="843" t="n"/>
    </row>
    <row customFormat="1" customHeight="1" ht="15" r="19" s="837">
      <c r="A19" s="147" t="n"/>
      <c r="B19" s="187" t="inlineStr">
        <is>
          <t>Ventes nettes</t>
        </is>
      </c>
      <c r="C19" s="2486" t="inlineStr">
        <is>
          <t>PARC13</t>
        </is>
      </c>
      <c r="D19" s="3885" t="n">
        <v>-396</v>
      </c>
      <c r="E19" s="3476" t="n">
        <v>300</v>
      </c>
      <c r="F19" s="3476" t="n">
        <v>-696</v>
      </c>
      <c r="G19" s="3476" t="n">
        <v>-2176</v>
      </c>
      <c r="H19" s="1688" t="n">
        <v>-0.8180147058823529</v>
      </c>
      <c r="I19" s="37" t="n"/>
      <c r="J19" s="3885" t="n">
        <v>765</v>
      </c>
      <c r="K19" s="3476" t="n">
        <v>300</v>
      </c>
      <c r="L19" s="3476" t="n">
        <v>465</v>
      </c>
      <c r="M19" s="3476" t="n">
        <v>4819</v>
      </c>
      <c r="N19" s="1688" t="n">
        <v>-0.8412533720688939</v>
      </c>
      <c r="O19" s="1031" t="n"/>
      <c r="P19" s="3885" t="n">
        <v>809</v>
      </c>
      <c r="Q19" s="3476" t="n">
        <v>300</v>
      </c>
      <c r="R19" s="3476" t="n">
        <v>509</v>
      </c>
      <c r="S19" s="3476" t="n">
        <v>-2929</v>
      </c>
      <c r="T19" s="1688" t="n">
        <v>-1.276203482417207</v>
      </c>
      <c r="U19" s="37" t="n"/>
      <c r="V19" s="3885" t="n">
        <v>536</v>
      </c>
      <c r="W19" s="3476" t="n">
        <v>350</v>
      </c>
      <c r="X19" s="3476" t="n">
        <v>350</v>
      </c>
      <c r="Y19" s="3476" t="n">
        <v>186</v>
      </c>
      <c r="Z19" s="3476" t="n">
        <v>186</v>
      </c>
      <c r="AA19" s="3476" t="n">
        <v>-947</v>
      </c>
      <c r="AB19" s="1688" t="n">
        <v>-1.565997888067582</v>
      </c>
      <c r="AC19" s="37" t="n"/>
      <c r="AD19" s="3885" t="n">
        <v>2761</v>
      </c>
      <c r="AE19" s="3476" t="n">
        <v>450</v>
      </c>
      <c r="AF19" s="3476" t="n">
        <v>450</v>
      </c>
      <c r="AG19" s="3476" t="n">
        <v>2311</v>
      </c>
      <c r="AH19" s="3476" t="n">
        <v>2311</v>
      </c>
      <c r="AI19" s="3476" t="n">
        <v>589</v>
      </c>
      <c r="AJ19" s="1688" t="n">
        <v>3.687606112054329</v>
      </c>
      <c r="AK19" s="37" t="n"/>
      <c r="AL19" s="3885" t="n">
        <v>368</v>
      </c>
      <c r="AM19" s="3476" t="n">
        <v>449.9999999999995</v>
      </c>
      <c r="AN19" s="3476" t="n">
        <v>0</v>
      </c>
      <c r="AO19" s="3476" t="n">
        <v>0</v>
      </c>
      <c r="AP19" s="3476" t="n">
        <v>-81.99999999999955</v>
      </c>
      <c r="AQ19" s="3476" t="n">
        <v>368</v>
      </c>
      <c r="AR19" s="3476" t="n">
        <v>-1445</v>
      </c>
      <c r="AS19" s="1688" t="n">
        <v>-1.254671280276817</v>
      </c>
      <c r="AT19" s="37" t="n"/>
      <c r="AU19" s="3885" t="n"/>
      <c r="AV19" s="3476" t="n"/>
      <c r="AW19" s="3476" t="n"/>
      <c r="AX19" s="3476" t="n"/>
      <c r="AY19" s="3476" t="n"/>
      <c r="AZ19" s="3476" t="n"/>
      <c r="BA19" s="1688" t="n"/>
      <c r="BB19" s="1031" t="n"/>
      <c r="BC19" s="3885" t="n"/>
      <c r="BD19" s="3476" t="n"/>
      <c r="BE19" s="3476" t="n"/>
      <c r="BF19" s="3476" t="n"/>
      <c r="BG19" s="3476" t="n"/>
      <c r="BH19" s="3476" t="n"/>
      <c r="BI19" s="1688" t="n"/>
      <c r="BJ19" s="3058" t="n"/>
      <c r="BK19" s="3885" t="n"/>
      <c r="BL19" s="3476" t="n"/>
      <c r="BM19" s="3476" t="n"/>
      <c r="BN19" s="3476" t="n"/>
      <c r="BO19" s="3476" t="n"/>
      <c r="BP19" s="3476" t="n"/>
      <c r="BQ19" s="3476" t="n"/>
      <c r="BR19" s="1688" t="n"/>
      <c r="BS19" s="1031" t="n"/>
      <c r="BT19" s="3885" t="n"/>
      <c r="BU19" s="3476" t="n"/>
      <c r="BV19" s="3476" t="n"/>
      <c r="BW19" s="3476" t="n"/>
      <c r="BX19" s="3476" t="n"/>
      <c r="BY19" s="3476" t="n"/>
      <c r="BZ19" s="1688" t="n"/>
      <c r="CA19" s="1031" t="n"/>
      <c r="CB19" s="3885" t="n"/>
      <c r="CC19" s="3476" t="n"/>
      <c r="CD19" s="3476" t="n"/>
      <c r="CE19" s="3476" t="n"/>
      <c r="CF19" s="3476" t="n"/>
      <c r="CG19" s="3476" t="n"/>
      <c r="CH19" s="1688" t="n"/>
      <c r="CI19" s="1031" t="n"/>
      <c r="CJ19" s="3885" t="n"/>
      <c r="CK19" s="3476" t="n"/>
      <c r="CL19" s="3476" t="n"/>
      <c r="CM19" s="3476" t="n"/>
      <c r="CN19" s="3476" t="n"/>
      <c r="CO19" s="3886" t="n"/>
      <c r="CP19" s="1688" t="n"/>
      <c r="CQ19" s="1031" t="n"/>
      <c r="CR19" s="3886">
        <f>+CR45</f>
        <v/>
      </c>
      <c r="CS19" s="3886">
        <f>+CS45</f>
        <v/>
      </c>
      <c r="CT19" s="3886">
        <f>+CT45</f>
        <v/>
      </c>
      <c r="CU19" s="3886">
        <f>CR19-CS19</f>
        <v/>
      </c>
      <c r="CV19" s="3886">
        <f>CR19-CT19</f>
        <v/>
      </c>
      <c r="CW19" s="3886">
        <f>+CW45</f>
        <v/>
      </c>
      <c r="CX19" s="258">
        <f>IFERROR(CR19/CW19-1, "-")</f>
        <v/>
      </c>
      <c r="CY19" s="1137" t="n"/>
      <c r="CZ19" s="3887" t="n">
        <v>300</v>
      </c>
      <c r="DA19" s="3476" t="n"/>
      <c r="DB19" s="3476" t="n"/>
      <c r="DC19" s="3476" t="n"/>
      <c r="DD19" s="3886" t="n">
        <v>5207</v>
      </c>
      <c r="DE19" s="37">
        <f>CZ19/DD19-1</f>
        <v/>
      </c>
      <c r="DF19" s="37">
        <f>DA19/DD19-1</f>
        <v/>
      </c>
      <c r="DG19" s="37">
        <f>DB19/DD19-1</f>
        <v/>
      </c>
      <c r="DH19" s="441">
        <f>DC19/DD19-1</f>
        <v/>
      </c>
      <c r="DI19" s="1730" t="n"/>
      <c r="DJ19" s="3888" t="n"/>
      <c r="DK19" s="3883" t="n"/>
      <c r="DX19" s="2878">
        <f>(CS19-CZ19)*10^6</f>
        <v/>
      </c>
      <c r="DY19" s="2878">
        <f>(CT19-DC19)*10^6</f>
        <v/>
      </c>
      <c r="DZ19" s="2878">
        <f>(CW19-DD19)*10^6</f>
        <v/>
      </c>
    </row>
    <row customFormat="1" customHeight="1" ht="15" r="20" s="837">
      <c r="A20" s="147" t="n"/>
      <c r="B20" s="187" t="inlineStr">
        <is>
          <t>Acroissement net</t>
        </is>
      </c>
      <c r="C20" s="2486" t="inlineStr">
        <is>
          <t>PARC14</t>
        </is>
      </c>
      <c r="D20" s="3885" t="n">
        <v>-63549</v>
      </c>
      <c r="E20" s="3476" t="n">
        <v>-7824.72625561862</v>
      </c>
      <c r="F20" s="3476" t="n">
        <v>-55724.27374438138</v>
      </c>
      <c r="G20" s="3476" t="n">
        <v>91036</v>
      </c>
      <c r="H20" s="1688" t="n">
        <v>-1.69806450195527</v>
      </c>
      <c r="I20" s="37" t="n"/>
      <c r="J20" s="3885" t="n">
        <v>-1385</v>
      </c>
      <c r="K20" s="3476" t="n">
        <v>33381.4639515741</v>
      </c>
      <c r="L20" s="3476" t="n">
        <v>-34766.4639515741</v>
      </c>
      <c r="M20" s="3476" t="n">
        <v>80923</v>
      </c>
      <c r="N20" s="1688" t="n">
        <v>-1.017115035280452</v>
      </c>
      <c r="O20" s="1031" t="n"/>
      <c r="P20" s="3885" t="n">
        <v>20606.8037557856</v>
      </c>
      <c r="Q20" s="3476" t="n">
        <v>12244.9305220657</v>
      </c>
      <c r="R20" s="3476" t="n">
        <v>8361.8732337199</v>
      </c>
      <c r="S20" s="3476" t="n">
        <v>131495.8535751576</v>
      </c>
      <c r="T20" s="1688" t="n">
        <v>-0.8432893266554021</v>
      </c>
      <c r="U20" s="37" t="n"/>
      <c r="V20" s="3885" t="n">
        <v>14648.196244214</v>
      </c>
      <c r="W20" s="3476" t="n">
        <v>22053.2822505924</v>
      </c>
      <c r="X20" s="3476" t="n">
        <v>99080.0954268257</v>
      </c>
      <c r="Y20" s="3476" t="n">
        <v>-7405.086006378402</v>
      </c>
      <c r="Z20" s="3476" t="n">
        <v>-84431.8991826117</v>
      </c>
      <c r="AA20" s="3476" t="n">
        <v>243771</v>
      </c>
      <c r="AB20" s="1688" t="n">
        <v>-0.9399100129046769</v>
      </c>
      <c r="AC20" s="37" t="n"/>
      <c r="AD20" s="3885" t="n">
        <v>-198917</v>
      </c>
      <c r="AE20" s="3476" t="n">
        <v>13108.0617736022</v>
      </c>
      <c r="AF20" s="3476" t="n">
        <v>6133.8327941827</v>
      </c>
      <c r="AG20" s="3476" t="n">
        <v>-212025.0617736022</v>
      </c>
      <c r="AH20" s="3476" t="n">
        <v>-205050.8327941827</v>
      </c>
      <c r="AI20" s="3476" t="n">
        <v>186150</v>
      </c>
      <c r="AJ20" s="1688" t="n">
        <v>-2.068584474885845</v>
      </c>
      <c r="AK20" s="37" t="n"/>
      <c r="AL20" s="3885" t="n">
        <v>-66605</v>
      </c>
      <c r="AM20" s="3476" t="n">
        <v>31299.81831715029</v>
      </c>
      <c r="AN20" s="3476" t="n">
        <v>0</v>
      </c>
      <c r="AO20" s="3476" t="n">
        <v>0</v>
      </c>
      <c r="AP20" s="3476" t="n">
        <v>-97904.81831715029</v>
      </c>
      <c r="AQ20" s="3476" t="n">
        <v>-66605</v>
      </c>
      <c r="AR20" s="3476" t="n">
        <v>9181.399561628758</v>
      </c>
      <c r="AS20" s="1688" t="n">
        <v>-8.25434064304946</v>
      </c>
      <c r="AT20" s="37" t="n"/>
      <c r="AU20" s="3885" t="n"/>
      <c r="AV20" s="3476" t="n"/>
      <c r="AW20" s="3476" t="n"/>
      <c r="AX20" s="3476" t="n"/>
      <c r="AY20" s="3476" t="n"/>
      <c r="AZ20" s="3476" t="n"/>
      <c r="BA20" s="1688" t="n"/>
      <c r="BB20" s="1031" t="n"/>
      <c r="BC20" s="3885" t="n"/>
      <c r="BD20" s="3476" t="n"/>
      <c r="BE20" s="3476" t="n"/>
      <c r="BF20" s="3476" t="n"/>
      <c r="BG20" s="3476" t="n"/>
      <c r="BH20" s="3476" t="n"/>
      <c r="BI20" s="1688" t="n"/>
      <c r="BJ20" s="3058" t="n"/>
      <c r="BK20" s="3885" t="n"/>
      <c r="BL20" s="3476" t="n"/>
      <c r="BM20" s="3476" t="n"/>
      <c r="BN20" s="3476" t="n"/>
      <c r="BO20" s="3476" t="n"/>
      <c r="BP20" s="3476" t="n"/>
      <c r="BQ20" s="3476" t="n"/>
      <c r="BR20" s="1688" t="n"/>
      <c r="BS20" s="1031" t="n"/>
      <c r="BT20" s="3885" t="n"/>
      <c r="BU20" s="3476" t="n"/>
      <c r="BV20" s="3476" t="n"/>
      <c r="BW20" s="3476" t="n"/>
      <c r="BX20" s="3476" t="n"/>
      <c r="BY20" s="3476" t="n"/>
      <c r="BZ20" s="1688" t="n"/>
      <c r="CA20" s="1031" t="n"/>
      <c r="CB20" s="3885" t="n"/>
      <c r="CC20" s="3476" t="n"/>
      <c r="CD20" s="3476" t="n"/>
      <c r="CE20" s="3476" t="n"/>
      <c r="CF20" s="3476" t="n"/>
      <c r="CG20" s="3476" t="n"/>
      <c r="CH20" s="1688" t="n"/>
      <c r="CI20" s="1031" t="n"/>
      <c r="CJ20" s="3885" t="n"/>
      <c r="CK20" s="3476" t="n"/>
      <c r="CL20" s="3476" t="n"/>
      <c r="CM20" s="3476" t="n"/>
      <c r="CN20" s="3476" t="n"/>
      <c r="CO20" s="3886" t="n"/>
      <c r="CP20" s="1688" t="n"/>
      <c r="CQ20" s="1031" t="n"/>
      <c r="CR20" s="3886">
        <f>+CR35</f>
        <v/>
      </c>
      <c r="CS20" s="3886">
        <f>+CS35</f>
        <v/>
      </c>
      <c r="CT20" s="3886">
        <f>+CT35</f>
        <v/>
      </c>
      <c r="CU20" s="3886">
        <f>CR20-CS20</f>
        <v/>
      </c>
      <c r="CV20" s="3886">
        <f>CR20-CT20</f>
        <v/>
      </c>
      <c r="CW20" s="3886">
        <f>+CW35</f>
        <v/>
      </c>
      <c r="CX20" s="258">
        <f>IFERROR(CR20/CW20-1, "-")</f>
        <v/>
      </c>
      <c r="CY20" s="1137" t="n"/>
      <c r="CZ20" s="3887" t="n">
        <v>-7824.72625561862</v>
      </c>
      <c r="DA20" s="3476" t="n"/>
      <c r="DB20" s="3476" t="n"/>
      <c r="DC20" s="3476" t="n"/>
      <c r="DD20" s="3886" t="n">
        <v>78355.99999999977</v>
      </c>
      <c r="DE20" s="37">
        <f>CZ20/DD20-1</f>
        <v/>
      </c>
      <c r="DF20" s="37">
        <f>DA20/DD20-1</f>
        <v/>
      </c>
      <c r="DG20" s="37">
        <f>DB20/DD20-1</f>
        <v/>
      </c>
      <c r="DH20" s="441">
        <f>DC20/DD20-1</f>
        <v/>
      </c>
      <c r="DI20" s="1730" t="n"/>
      <c r="DJ20" s="3888" t="n"/>
      <c r="DK20" s="3883" t="n"/>
      <c r="DX20" s="2878">
        <f>(CS20-CZ20)*10^6</f>
        <v/>
      </c>
      <c r="DY20" s="2878">
        <f>(CT20-DC20)*10^6</f>
        <v/>
      </c>
      <c r="DZ20" s="2878">
        <f>(CW20-DD20)*10^6</f>
        <v/>
      </c>
    </row>
    <row customFormat="1" customHeight="1" ht="15" r="21" s="837">
      <c r="A21" s="147" t="n"/>
      <c r="B21" s="187" t="inlineStr">
        <is>
          <t>Flux d'inactivité(Prd) et résiliations(PoP)</t>
        </is>
      </c>
      <c r="C21" s="2486" t="inlineStr">
        <is>
          <t>PARC15</t>
        </is>
      </c>
      <c r="D21" s="3885" t="n">
        <v>-424235</v>
      </c>
      <c r="E21" s="3476" t="n">
        <v>-444045.92268419</v>
      </c>
      <c r="F21" s="3476" t="n">
        <v>19810.92268418998</v>
      </c>
      <c r="G21" s="3476" t="n">
        <v>-317287</v>
      </c>
      <c r="H21" s="1688" t="n">
        <v>0.3370702234885135</v>
      </c>
      <c r="I21" s="37" t="n"/>
      <c r="J21" s="3885" t="n">
        <v>-358102</v>
      </c>
      <c r="K21" s="3476" t="n">
        <v>-396843.331966793</v>
      </c>
      <c r="L21" s="3476" t="n">
        <v>38741.33196679299</v>
      </c>
      <c r="M21" s="3476" t="n">
        <v>-314669</v>
      </c>
      <c r="N21" s="1688" t="n">
        <v>0.1380275781853313</v>
      </c>
      <c r="O21" s="1031" t="n"/>
      <c r="P21" s="3885" t="n">
        <v>-355054.196244214</v>
      </c>
      <c r="Q21" s="3476" t="n">
        <v>-424367.836241783</v>
      </c>
      <c r="R21" s="3476" t="n">
        <v>69313.63999756897</v>
      </c>
      <c r="S21" s="3476" t="n">
        <v>-389528.605941398</v>
      </c>
      <c r="T21" s="1688" t="n">
        <v>-0.0885028959910853</v>
      </c>
      <c r="U21" s="37" t="n"/>
      <c r="V21" s="3885" t="n">
        <v>-393708.803755786</v>
      </c>
      <c r="W21" s="3476" t="n">
        <v>-406184.022622377</v>
      </c>
      <c r="X21" s="3476" t="n">
        <v>-346817.904573174</v>
      </c>
      <c r="Y21" s="3476" t="n">
        <v>12475.21886659099</v>
      </c>
      <c r="Z21" s="3476" t="n">
        <v>-46890.89918261196</v>
      </c>
      <c r="AA21" s="3476" t="n">
        <v>-316934</v>
      </c>
      <c r="AB21" s="1688" t="n">
        <v>0.2422422452491244</v>
      </c>
      <c r="AC21" s="37" t="n"/>
      <c r="AD21" s="3885" t="n">
        <v>-552353</v>
      </c>
      <c r="AE21" s="3476" t="n">
        <v>-415070.286652649</v>
      </c>
      <c r="AF21" s="3476" t="n">
        <v>-388839.567205817</v>
      </c>
      <c r="AG21" s="3476" t="n">
        <v>-137282.713347351</v>
      </c>
      <c r="AH21" s="3476" t="n">
        <v>-163513.432794183</v>
      </c>
      <c r="AI21" s="3476" t="n">
        <v>-361899</v>
      </c>
      <c r="AJ21" s="1688" t="n">
        <v>0.5262628523427808</v>
      </c>
      <c r="AK21" s="37" t="n"/>
      <c r="AL21" s="3885" t="n">
        <v>-447238</v>
      </c>
      <c r="AM21" s="3476" t="n">
        <v>-397333.2227414222</v>
      </c>
      <c r="AN21" s="3476" t="n">
        <v>0</v>
      </c>
      <c r="AO21" s="3476" t="n">
        <v>0</v>
      </c>
      <c r="AP21" s="3476" t="n">
        <v>-49904.77725857776</v>
      </c>
      <c r="AQ21" s="3476" t="n">
        <v>-447238</v>
      </c>
      <c r="AR21" s="3476" t="n">
        <v>-438217.38393187</v>
      </c>
      <c r="AS21" s="1688" t="n">
        <v>0.02058479740623986</v>
      </c>
      <c r="AT21" s="37" t="n"/>
      <c r="AU21" s="3885" t="n"/>
      <c r="AV21" s="3476" t="n"/>
      <c r="AW21" s="3476" t="n"/>
      <c r="AX21" s="3476" t="n"/>
      <c r="AY21" s="3476" t="n"/>
      <c r="AZ21" s="3476" t="n"/>
      <c r="BA21" s="1688" t="n"/>
      <c r="BB21" s="1031" t="n"/>
      <c r="BC21" s="3885" t="n"/>
      <c r="BD21" s="3476" t="n"/>
      <c r="BE21" s="3476" t="n"/>
      <c r="BF21" s="3476" t="n"/>
      <c r="BG21" s="3476" t="n"/>
      <c r="BH21" s="3476" t="n"/>
      <c r="BI21" s="1688" t="n"/>
      <c r="BJ21" s="3058" t="n"/>
      <c r="BK21" s="3885" t="n"/>
      <c r="BL21" s="3476" t="n"/>
      <c r="BM21" s="3476" t="n"/>
      <c r="BN21" s="3476" t="n"/>
      <c r="BO21" s="3476" t="n"/>
      <c r="BP21" s="3476" t="n"/>
      <c r="BQ21" s="3476" t="n"/>
      <c r="BR21" s="1688" t="n"/>
      <c r="BS21" s="1031" t="n"/>
      <c r="BT21" s="3885" t="n"/>
      <c r="BU21" s="3476" t="n"/>
      <c r="BV21" s="3476" t="n"/>
      <c r="BW21" s="3476" t="n"/>
      <c r="BX21" s="3476" t="n"/>
      <c r="BY21" s="3476" t="n"/>
      <c r="BZ21" s="1688" t="n"/>
      <c r="CA21" s="1031" t="n"/>
      <c r="CB21" s="3885" t="n"/>
      <c r="CC21" s="3476" t="n"/>
      <c r="CD21" s="3476" t="n"/>
      <c r="CE21" s="3476" t="n"/>
      <c r="CF21" s="3476" t="n"/>
      <c r="CG21" s="3476" t="n"/>
      <c r="CH21" s="1688" t="n"/>
      <c r="CI21" s="1031" t="n"/>
      <c r="CJ21" s="3885" t="n"/>
      <c r="CK21" s="3476" t="n"/>
      <c r="CL21" s="3476" t="n"/>
      <c r="CM21" s="3476" t="n"/>
      <c r="CN21" s="3476" t="n"/>
      <c r="CO21" s="3886" t="n"/>
      <c r="CP21" s="1688" t="n"/>
      <c r="CQ21" s="1031" t="n"/>
      <c r="CR21" s="3886">
        <f>SUM(CR33,CR42)</f>
        <v/>
      </c>
      <c r="CS21" s="3886">
        <f>SUM(CS33,CS42)</f>
        <v/>
      </c>
      <c r="CT21" s="3886">
        <f>SUM(CT33,CT42)</f>
        <v/>
      </c>
      <c r="CU21" s="3886">
        <f>CR21-CS21</f>
        <v/>
      </c>
      <c r="CV21" s="3886">
        <f>CR21-CT21</f>
        <v/>
      </c>
      <c r="CW21" s="3886">
        <f>SUM(CW33,CW42)</f>
        <v/>
      </c>
      <c r="CX21" s="258">
        <f>IFERROR(CR21/CW21-1, "-")</f>
        <v/>
      </c>
      <c r="CY21" s="1137" t="n"/>
      <c r="CZ21" s="3887" t="n">
        <v>-444045.92268419</v>
      </c>
      <c r="DA21" s="3476" t="n"/>
      <c r="DB21" s="3476" t="n"/>
      <c r="DC21" s="3476" t="n"/>
      <c r="DD21" s="3886" t="n">
        <v>-5035884.989873268</v>
      </c>
      <c r="DE21" s="37">
        <f>CZ21/DD21-1</f>
        <v/>
      </c>
      <c r="DF21" s="37">
        <f>DA21/DD21-1</f>
        <v/>
      </c>
      <c r="DG21" s="37">
        <f>DB21/DD21-1</f>
        <v/>
      </c>
      <c r="DH21" s="441">
        <f>DC21/DD21-1</f>
        <v/>
      </c>
      <c r="DI21" s="1730" t="n"/>
      <c r="DJ21" s="3888" t="n"/>
      <c r="DK21" s="3883" t="n"/>
      <c r="DX21" s="2878">
        <f>(CS21-CZ21)*10^6</f>
        <v/>
      </c>
      <c r="DY21" s="2878">
        <f>(CT21-DC21)*10^6</f>
        <v/>
      </c>
      <c r="DZ21" s="2878">
        <f>(CW21-DD21)*10^6</f>
        <v/>
      </c>
      <c r="FT21" s="3889" t="n"/>
    </row>
    <row customFormat="1" customHeight="1" ht="15" r="22" s="843">
      <c r="A22" s="1142" t="n"/>
      <c r="B22" s="1143" t="inlineStr">
        <is>
          <t>Taux de churn annualisé</t>
        </is>
      </c>
      <c r="C22" s="2486" t="inlineStr">
        <is>
          <t>PARC16</t>
        </is>
      </c>
      <c r="D22" s="1690" t="n">
        <v>0.884719108980306</v>
      </c>
      <c r="E22" s="37" t="n">
        <v>0.8773328206562649</v>
      </c>
      <c r="F22" s="37" t="n">
        <v>0.00738628832404109</v>
      </c>
      <c r="G22" s="37" t="n">
        <v>0.6598884887187246</v>
      </c>
      <c r="H22" s="1688" t="n">
        <v>0.3407100201097988</v>
      </c>
      <c r="I22" s="37" t="n"/>
      <c r="J22" s="1690" t="n">
        <v>0.755138803908123</v>
      </c>
      <c r="K22" s="37" t="n">
        <v>0.782061195211895</v>
      </c>
      <c r="L22" s="37" t="n">
        <v>-0.02692239130377194</v>
      </c>
      <c r="M22" s="37" t="n">
        <v>0.6492581443528616</v>
      </c>
      <c r="N22" s="1688" t="n">
        <v>0.1630794476375748</v>
      </c>
      <c r="O22" s="1031" t="n"/>
      <c r="P22" s="1690" t="n">
        <v>0.7465143464553849</v>
      </c>
      <c r="Q22" s="37" t="n">
        <v>0.83340146461619</v>
      </c>
      <c r="R22" s="37" t="n">
        <v>-0.08688711816080508</v>
      </c>
      <c r="S22" s="37" t="n">
        <v>0.7842092362032809</v>
      </c>
      <c r="T22" s="1688" t="n">
        <v>-0.04806738815063472</v>
      </c>
      <c r="U22" s="37" t="n"/>
      <c r="V22" s="1690" t="n">
        <v>0.825306025996245</v>
      </c>
      <c r="W22" s="37" t="n">
        <v>0.795404535951641</v>
      </c>
      <c r="X22" s="37" t="n">
        <v>0.721212873342177</v>
      </c>
      <c r="Y22" s="37" t="n">
        <v>0.02990149004460407</v>
      </c>
      <c r="Z22" s="37" t="n">
        <v>0.104093152654068</v>
      </c>
      <c r="AA22" s="37" t="n">
        <v>0.6171162825000288</v>
      </c>
      <c r="AB22" s="1688" t="n">
        <v>0.3373590187133111</v>
      </c>
      <c r="AC22" s="37" t="n"/>
      <c r="AD22" s="1690" t="n">
        <v>1.17843303888096</v>
      </c>
      <c r="AE22" s="37" t="n">
        <v>0.810542051815626</v>
      </c>
      <c r="AF22" s="37" t="n">
        <v>0.801671946871652</v>
      </c>
      <c r="AG22" s="37" t="n">
        <v>0.3678909870653341</v>
      </c>
      <c r="AH22" s="37" t="n">
        <v>0.3767610920093081</v>
      </c>
      <c r="AI22" s="37" t="n">
        <v>0.6855833054575259</v>
      </c>
      <c r="AJ22" s="1688" t="n">
        <v>0.7188765092442406</v>
      </c>
      <c r="AK22" s="37" t="n"/>
      <c r="AL22" s="1690" t="n">
        <v>0</v>
      </c>
      <c r="AM22" s="37" t="n">
        <v>0.7729630971486398</v>
      </c>
      <c r="AN22" s="37" t="n">
        <v>0</v>
      </c>
      <c r="AO22" s="37" t="n">
        <v>0</v>
      </c>
      <c r="AP22" s="37" t="n">
        <v>-0.7729630971486398</v>
      </c>
      <c r="AQ22" s="37" t="n">
        <v>0</v>
      </c>
      <c r="AR22" s="37" t="n">
        <v>0.817277216430741</v>
      </c>
      <c r="AS22" s="1688" t="n">
        <v>-1</v>
      </c>
      <c r="AT22" s="37" t="n"/>
      <c r="AU22" s="1690" t="n"/>
      <c r="AV22" s="37" t="n"/>
      <c r="AW22" s="37" t="n"/>
      <c r="AX22" s="37" t="n"/>
      <c r="AY22" s="37" t="n"/>
      <c r="AZ22" s="37" t="n"/>
      <c r="BA22" s="1688" t="n"/>
      <c r="BB22" s="1031" t="n"/>
      <c r="BC22" s="1690" t="n"/>
      <c r="BD22" s="37" t="n"/>
      <c r="BE22" s="37" t="n"/>
      <c r="BF22" s="37" t="n"/>
      <c r="BG22" s="37" t="n"/>
      <c r="BH22" s="37" t="n"/>
      <c r="BI22" s="1688" t="n"/>
      <c r="BJ22" s="3058" t="n"/>
      <c r="BK22" s="1690" t="n"/>
      <c r="BL22" s="37" t="n"/>
      <c r="BM22" s="37" t="n"/>
      <c r="BN22" s="37" t="n"/>
      <c r="BO22" s="37" t="n"/>
      <c r="BP22" s="37" t="n"/>
      <c r="BQ22" s="37" t="n"/>
      <c r="BR22" s="1688" t="n"/>
      <c r="BS22" s="1031" t="n"/>
      <c r="BT22" s="1690" t="n"/>
      <c r="BU22" s="37" t="n"/>
      <c r="BV22" s="37" t="n"/>
      <c r="BW22" s="37" t="n"/>
      <c r="BX22" s="37" t="n"/>
      <c r="BY22" s="37" t="n"/>
      <c r="BZ22" s="1688" t="n"/>
      <c r="CA22" s="1031" t="n"/>
      <c r="CB22" s="1690" t="n"/>
      <c r="CC22" s="37" t="n"/>
      <c r="CD22" s="37" t="n"/>
      <c r="CE22" s="37" t="n"/>
      <c r="CF22" s="37" t="n"/>
      <c r="CG22" s="37" t="n"/>
      <c r="CH22" s="1688" t="n"/>
      <c r="CI22" s="1031" t="n"/>
      <c r="CJ22" s="1690" t="n"/>
      <c r="CK22" s="37" t="n"/>
      <c r="CL22" s="37" t="n"/>
      <c r="CM22" s="37" t="n"/>
      <c r="CN22" s="37" t="n"/>
      <c r="CO22" s="576" t="n"/>
      <c r="CP22" s="1688" t="n"/>
      <c r="CQ22" s="1031" t="n"/>
      <c r="CR22" s="576">
        <f>+CR34</f>
        <v/>
      </c>
      <c r="CS22" s="576">
        <f>+CS34</f>
        <v/>
      </c>
      <c r="CT22" s="576">
        <f>+CT34</f>
        <v/>
      </c>
      <c r="CU22" s="576">
        <f>CR22-CS22</f>
        <v/>
      </c>
      <c r="CV22" s="576">
        <f>CR22-CT22</f>
        <v/>
      </c>
      <c r="CW22" s="576">
        <f>+CW34</f>
        <v/>
      </c>
      <c r="CX22" s="258">
        <f>IFERROR(CR22/CW22-1, "-")</f>
        <v/>
      </c>
      <c r="CY22" s="1144" t="n"/>
      <c r="CZ22" s="1651" t="n">
        <v>0.8773328206562649</v>
      </c>
      <c r="DA22" s="37" t="n"/>
      <c r="DB22" s="37" t="n"/>
      <c r="DC22" s="37" t="n"/>
      <c r="DD22" s="576" t="n">
        <v>9.955644406184376</v>
      </c>
      <c r="DE22" s="37">
        <f>CZ22/DD22-1</f>
        <v/>
      </c>
      <c r="DF22" s="37">
        <f>DA22/DD22-1</f>
        <v/>
      </c>
      <c r="DG22" s="37">
        <f>DB22/DD22-1</f>
        <v/>
      </c>
      <c r="DH22" s="441">
        <f>DC22/DD22-1</f>
        <v/>
      </c>
      <c r="DI22" s="1733" t="n"/>
      <c r="DJ22" s="843" t="n"/>
      <c r="DL22" s="843" t="n"/>
      <c r="DM22" s="843" t="n"/>
      <c r="DN22" s="843" t="n"/>
      <c r="DO22" s="843" t="n"/>
      <c r="DP22" s="843" t="n"/>
      <c r="DQ22" s="843" t="n"/>
      <c r="DR22" s="843" t="n"/>
      <c r="DS22" s="843" t="n"/>
      <c r="DT22" s="843" t="n"/>
      <c r="DU22" s="843" t="n"/>
      <c r="DV22" s="843" t="n"/>
      <c r="DW22" s="843" t="n"/>
      <c r="DX22" s="2878">
        <f>(CS22-CZ22)*10^6</f>
        <v/>
      </c>
      <c r="DY22" s="2878">
        <f>(CT22-DC22)*10^6</f>
        <v/>
      </c>
      <c r="DZ22" s="2878">
        <f>(CW22-DD22)*10^6</f>
        <v/>
      </c>
      <c r="EA22" s="843" t="n"/>
      <c r="EB22" s="843" t="n"/>
      <c r="EC22" s="843" t="n"/>
      <c r="ED22" s="843" t="n"/>
      <c r="EE22" s="843" t="n"/>
      <c r="EF22" s="843" t="n"/>
      <c r="EG22" s="843" t="n"/>
      <c r="EH22" s="843" t="n"/>
      <c r="EI22" s="843" t="n"/>
      <c r="EJ22" s="843" t="n"/>
      <c r="EK22" s="843" t="n"/>
      <c r="EL22" s="843" t="n"/>
      <c r="EM22" s="843" t="n"/>
      <c r="EN22" s="843" t="n"/>
      <c r="EO22" s="843" t="n"/>
      <c r="EP22" s="843" t="n"/>
      <c r="EQ22" s="843" t="n"/>
      <c r="ER22" s="843" t="n"/>
      <c r="ES22" s="843" t="n"/>
      <c r="ET22" s="843" t="n"/>
      <c r="EU22" s="843" t="n"/>
      <c r="EV22" s="843" t="n"/>
      <c r="EW22" s="843" t="n"/>
      <c r="EX22" s="843" t="n"/>
      <c r="EY22" s="843" t="n"/>
      <c r="EZ22" s="843" t="n"/>
      <c r="FA22" s="843" t="n"/>
      <c r="FB22" s="843" t="n"/>
      <c r="FC22" s="843" t="n"/>
      <c r="FD22" s="843" t="n"/>
      <c r="FE22" s="843" t="n"/>
      <c r="FF22" s="843" t="n"/>
      <c r="FG22" s="843" t="n"/>
      <c r="FH22" s="843" t="n"/>
      <c r="FI22" s="843" t="n"/>
      <c r="FJ22" s="843" t="n"/>
      <c r="FK22" s="843" t="n"/>
      <c r="FL22" s="843" t="n"/>
      <c r="FM22" s="843" t="n"/>
      <c r="FN22" s="843" t="n"/>
      <c r="FO22" s="843" t="n"/>
      <c r="FP22" s="843" t="n"/>
      <c r="FQ22" s="843" t="n"/>
      <c r="FR22" s="843" t="n"/>
      <c r="FS22" s="843" t="n"/>
    </row>
    <row customFormat="1" customHeight="1" ht="15" r="23" s="837">
      <c r="A23" s="1145" t="n"/>
      <c r="B23" s="1146" t="inlineStr">
        <is>
          <t>Parc Total (Prépayé &amp; Postpayé)</t>
        </is>
      </c>
      <c r="C23" s="2486" t="inlineStr">
        <is>
          <t>PARC17</t>
        </is>
      </c>
      <c r="D23" s="3890" t="n">
        <v>5766404</v>
      </c>
      <c r="E23" s="3891" t="n">
        <v>6140897.34288422</v>
      </c>
      <c r="F23" s="3891" t="n">
        <v>-374493.3428842202</v>
      </c>
      <c r="G23" s="3891" t="n">
        <v>5835646</v>
      </c>
      <c r="H23" s="1686" t="n">
        <v>-0.01186535303889236</v>
      </c>
      <c r="I23" s="258" t="n"/>
      <c r="J23" s="3890" t="n">
        <v>5765784</v>
      </c>
      <c r="K23" s="3891" t="n">
        <v>6174578.80683579</v>
      </c>
      <c r="L23" s="3891" t="n">
        <v>-408794.8068357902</v>
      </c>
      <c r="M23" s="3891" t="n">
        <v>5921388</v>
      </c>
      <c r="N23" s="1686" t="n">
        <v>-0.02627829826385297</v>
      </c>
      <c r="O23" s="1034" t="n"/>
      <c r="P23" s="3890" t="n">
        <v>5787199.80375579</v>
      </c>
      <c r="Q23" s="3891" t="n">
        <v>6187123.73735786</v>
      </c>
      <c r="R23" s="3891" t="n">
        <v>-399923.9336020704</v>
      </c>
      <c r="S23" s="3891" t="n">
        <v>6049954.853575158</v>
      </c>
      <c r="T23" s="1686" t="n">
        <v>-0.04343091083797024</v>
      </c>
      <c r="U23" s="258" t="n"/>
      <c r="V23" s="3890" t="n">
        <v>5802384</v>
      </c>
      <c r="W23" s="3891" t="n">
        <v>6209527.01960845</v>
      </c>
      <c r="X23" s="3891" t="n">
        <v>5886629.89918261</v>
      </c>
      <c r="Y23" s="3891" t="n">
        <v>-407143.0196084501</v>
      </c>
      <c r="Z23" s="3891" t="n">
        <v>-84245.89918261021</v>
      </c>
      <c r="AA23" s="3891" t="n">
        <v>6292778.853575158</v>
      </c>
      <c r="AB23" s="1686" t="n">
        <v>-0.0779297771280405</v>
      </c>
      <c r="AC23" s="258" t="n"/>
      <c r="AD23" s="3890" t="n">
        <v>5606228</v>
      </c>
      <c r="AE23" s="3891" t="n">
        <v>6223085.08138205</v>
      </c>
      <c r="AF23" s="3891" t="n">
        <v>5893213.73197679</v>
      </c>
      <c r="AG23" s="3891" t="n">
        <v>-616857.0813820502</v>
      </c>
      <c r="AH23" s="3891" t="n">
        <v>-286985.7319767904</v>
      </c>
      <c r="AI23" s="3891" t="n">
        <v>6479517.853575158</v>
      </c>
      <c r="AJ23" s="1686" t="n">
        <v>-0.1347769808355893</v>
      </c>
      <c r="AK23" s="258" t="n"/>
      <c r="AL23" s="3890" t="n">
        <v>0</v>
      </c>
      <c r="AM23" s="3891" t="n">
        <v>6254834.899699202</v>
      </c>
      <c r="AN23" s="3891" t="n">
        <v>0</v>
      </c>
      <c r="AO23" s="3891" t="n">
        <v>0</v>
      </c>
      <c r="AP23" s="3891" t="n">
        <v>-6254834.899699202</v>
      </c>
      <c r="AQ23" s="3891" t="n">
        <v>0</v>
      </c>
      <c r="AR23" s="3891" t="n">
        <v>6487254.253136787</v>
      </c>
      <c r="AS23" s="1686" t="n">
        <v>-1</v>
      </c>
      <c r="AT23" s="258" t="n"/>
      <c r="AU23" s="3890" t="n"/>
      <c r="AV23" s="3891" t="n"/>
      <c r="AW23" s="3891" t="n"/>
      <c r="AX23" s="3891" t="n"/>
      <c r="AY23" s="3891" t="n"/>
      <c r="AZ23" s="3891" t="n"/>
      <c r="BA23" s="1686" t="n"/>
      <c r="BB23" s="1034" t="n"/>
      <c r="BC23" s="3890" t="n"/>
      <c r="BD23" s="3891" t="n"/>
      <c r="BE23" s="3891" t="n"/>
      <c r="BF23" s="3891" t="n"/>
      <c r="BG23" s="3891" t="n"/>
      <c r="BH23" s="3891" t="n"/>
      <c r="BI23" s="1686" t="n"/>
      <c r="BJ23" s="3256" t="n"/>
      <c r="BK23" s="3890" t="n"/>
      <c r="BL23" s="3891" t="n"/>
      <c r="BM23" s="3891" t="n"/>
      <c r="BN23" s="3891" t="n"/>
      <c r="BO23" s="3891" t="n"/>
      <c r="BP23" s="3891" t="n"/>
      <c r="BQ23" s="3891" t="n"/>
      <c r="BR23" s="1686" t="n"/>
      <c r="BS23" s="1034" t="n"/>
      <c r="BT23" s="3890" t="n"/>
      <c r="BU23" s="3891" t="n"/>
      <c r="BV23" s="3891" t="n"/>
      <c r="BW23" s="3891" t="n"/>
      <c r="BX23" s="3891" t="n"/>
      <c r="BY23" s="3891" t="n"/>
      <c r="BZ23" s="1686" t="n"/>
      <c r="CA23" s="1034" t="n"/>
      <c r="CB23" s="3890" t="n"/>
      <c r="CC23" s="3891" t="n"/>
      <c r="CD23" s="3891" t="n"/>
      <c r="CE23" s="3891" t="n"/>
      <c r="CF23" s="3891" t="n"/>
      <c r="CG23" s="3891" t="n"/>
      <c r="CH23" s="1686" t="n"/>
      <c r="CI23" s="1034" t="n"/>
      <c r="CJ23" s="3890" t="n"/>
      <c r="CK23" s="3891" t="n"/>
      <c r="CL23" s="3891" t="n"/>
      <c r="CM23" s="3891" t="n"/>
      <c r="CN23" s="3891" t="n"/>
      <c r="CO23" s="3892" t="n"/>
      <c r="CP23" s="1686" t="n"/>
      <c r="CQ23" s="1034" t="n"/>
      <c r="CR23" s="3892">
        <f>SUM(CR36,CR46)</f>
        <v/>
      </c>
      <c r="CS23" s="3892">
        <f>SUM(CS36,CS46)</f>
        <v/>
      </c>
      <c r="CT23" s="3892">
        <f>SUM(CT36,CT46)</f>
        <v/>
      </c>
      <c r="CU23" s="3892">
        <f>CR23-CS23</f>
        <v/>
      </c>
      <c r="CV23" s="3892">
        <f>CR23-CT23</f>
        <v/>
      </c>
      <c r="CW23" s="3892">
        <f>SUM(CW36,CW46)</f>
        <v/>
      </c>
      <c r="CX23" s="258">
        <f>IFERROR(CR23/CW23-1, "-")</f>
        <v/>
      </c>
      <c r="CY23" s="1532" t="n"/>
      <c r="CZ23" s="3893" t="n">
        <v>6140897.34288422</v>
      </c>
      <c r="DA23" s="3891" t="n"/>
      <c r="DB23" s="3891" t="n"/>
      <c r="DC23" s="3891" t="n"/>
      <c r="DD23" s="3892" t="n">
        <v>73520155.81386226</v>
      </c>
      <c r="DE23" s="258">
        <f>CZ23/DD23-1</f>
        <v/>
      </c>
      <c r="DF23" s="258">
        <f>DA23/DD23-1</f>
        <v/>
      </c>
      <c r="DG23" s="258">
        <f>DB23/DD23-1</f>
        <v/>
      </c>
      <c r="DH23" s="261">
        <f>DC23/DD23-1</f>
        <v/>
      </c>
      <c r="DI23" s="1731" t="n"/>
      <c r="DJ23" s="3882" t="n"/>
      <c r="DK23" s="3883" t="n"/>
      <c r="DL23" s="840" t="n"/>
      <c r="DM23" s="840" t="n"/>
      <c r="DN23" s="840" t="n"/>
      <c r="DO23" s="840" t="n"/>
      <c r="DP23" s="840" t="n"/>
      <c r="DQ23" s="840" t="n"/>
      <c r="DR23" s="840" t="n"/>
      <c r="DS23" s="840" t="n"/>
      <c r="DT23" s="840" t="n"/>
      <c r="DU23" s="840" t="n"/>
      <c r="DV23" s="840" t="n"/>
      <c r="DW23" s="840" t="n"/>
      <c r="DX23" s="2878">
        <f>(CS23-CZ23)*10^6</f>
        <v/>
      </c>
      <c r="DY23" s="2878">
        <f>(CT23-DC23)*10^6</f>
        <v/>
      </c>
      <c r="DZ23" s="2878">
        <f>(CW23-DD23)*10^6</f>
        <v/>
      </c>
      <c r="EA23" s="840" t="n"/>
      <c r="EB23" s="840" t="n"/>
      <c r="EC23" s="840" t="n"/>
      <c r="ED23" s="840" t="n"/>
      <c r="EE23" s="840" t="n"/>
      <c r="EF23" s="840" t="n"/>
      <c r="EG23" s="840" t="n"/>
      <c r="EH23" s="840" t="n"/>
      <c r="EI23" s="840" t="n"/>
      <c r="EJ23" s="840" t="n"/>
      <c r="EK23" s="840" t="n"/>
      <c r="EL23" s="840" t="n"/>
      <c r="EM23" s="840" t="n"/>
      <c r="EN23" s="840" t="n"/>
      <c r="EO23" s="840" t="n"/>
      <c r="EP23" s="840" t="n"/>
      <c r="EQ23" s="840" t="n"/>
      <c r="ER23" s="840" t="n"/>
      <c r="ES23" s="840" t="n"/>
      <c r="ET23" s="840" t="n"/>
      <c r="EU23" s="840" t="n"/>
      <c r="EV23" s="840" t="n"/>
      <c r="EW23" s="840" t="n"/>
      <c r="EX23" s="840" t="n"/>
      <c r="EY23" s="840" t="n"/>
      <c r="EZ23" s="840" t="n"/>
      <c r="FA23" s="840" t="n"/>
      <c r="FB23" s="840" t="n"/>
      <c r="FC23" s="840" t="n"/>
      <c r="FD23" s="840" t="n"/>
      <c r="FE23" s="840" t="n"/>
      <c r="FF23" s="840" t="n"/>
      <c r="FG23" s="840" t="n"/>
      <c r="FH23" s="840" t="n"/>
      <c r="FI23" s="840" t="n"/>
      <c r="FJ23" s="840" t="n"/>
      <c r="FK23" s="840" t="n"/>
      <c r="FL23" s="840" t="n"/>
      <c r="FM23" s="840" t="n"/>
      <c r="FN23" s="840" t="n"/>
      <c r="FO23" s="840" t="n"/>
      <c r="FP23" s="840" t="n"/>
      <c r="FQ23" s="840" t="n"/>
      <c r="FR23" s="840" t="n"/>
      <c r="FS23" s="840" t="n"/>
    </row>
    <row customFormat="1" customHeight="1" ht="15" r="24" s="837">
      <c r="A24" s="147" t="n"/>
      <c r="B24" s="187" t="inlineStr">
        <is>
          <t>Parc Moyen Total</t>
        </is>
      </c>
      <c r="C24" s="2486" t="inlineStr">
        <is>
          <t>PARC18</t>
        </is>
      </c>
      <c r="D24" s="3885" t="n">
        <v>5798376.5</v>
      </c>
      <c r="E24" s="3476" t="n">
        <v>6144659.70601203</v>
      </c>
      <c r="F24" s="3476" t="n">
        <v>-346283.2060120301</v>
      </c>
      <c r="G24" s="3476" t="n">
        <v>5791216</v>
      </c>
      <c r="H24" s="1688" t="n">
        <v>0.001236441534903987</v>
      </c>
      <c r="I24" s="37" t="n"/>
      <c r="J24" s="3885" t="n">
        <v>5766094</v>
      </c>
      <c r="K24" s="3476" t="n">
        <v>6157738.07486</v>
      </c>
      <c r="L24" s="3476" t="n">
        <v>-391644.0748600001</v>
      </c>
      <c r="M24" s="3476" t="n">
        <v>5878517</v>
      </c>
      <c r="N24" s="1688" t="n">
        <v>-0.01912438120022453</v>
      </c>
      <c r="O24" s="1031" t="n"/>
      <c r="P24" s="3885" t="n">
        <v>5776491.90187789</v>
      </c>
      <c r="Q24" s="3476" t="n">
        <v>6180851.27209682</v>
      </c>
      <c r="R24" s="3476" t="n">
        <v>-404359.3702189298</v>
      </c>
      <c r="S24" s="3476" t="n">
        <v>5985671.426787579</v>
      </c>
      <c r="T24" s="1688" t="n">
        <v>-0.0349467102343024</v>
      </c>
      <c r="U24" s="37" t="n"/>
      <c r="V24" s="3885" t="n">
        <v>5794791.90187789</v>
      </c>
      <c r="W24" s="3476" t="n">
        <v>6198325.37848315</v>
      </c>
      <c r="X24" s="3476" t="n">
        <v>5836914.8514692</v>
      </c>
      <c r="Y24" s="3476" t="n">
        <v>-403533.4766052598</v>
      </c>
      <c r="Z24" s="3476" t="n">
        <v>-42122.94959130976</v>
      </c>
      <c r="AA24" s="3476" t="n">
        <v>6171366.853575158</v>
      </c>
      <c r="AB24" s="1688" t="n">
        <v>-0.06101969962766229</v>
      </c>
      <c r="AC24" s="37" t="n"/>
      <c r="AD24" s="3885" t="n">
        <v>5704306</v>
      </c>
      <c r="AE24" s="3476" t="n">
        <v>6216306.05049525</v>
      </c>
      <c r="AF24" s="3476" t="n">
        <v>5889921.8155797</v>
      </c>
      <c r="AG24" s="3476" t="n">
        <v>-512000.0504952502</v>
      </c>
      <c r="AH24" s="3476" t="n">
        <v>-185615.8155797003</v>
      </c>
      <c r="AI24" s="3476" t="n">
        <v>6386148.353575158</v>
      </c>
      <c r="AJ24" s="1688" t="n">
        <v>-0.1067689498934741</v>
      </c>
      <c r="AK24" s="37" t="n"/>
      <c r="AL24" s="3885" t="n">
        <v>0</v>
      </c>
      <c r="AM24" s="3476" t="n">
        <v>3127417.449849601</v>
      </c>
      <c r="AN24" s="3476" t="n">
        <v>0</v>
      </c>
      <c r="AO24" s="3476" t="n">
        <v>0</v>
      </c>
      <c r="AP24" s="3476" t="n">
        <v>-3127417.449849601</v>
      </c>
      <c r="AQ24" s="3476" t="n">
        <v>0</v>
      </c>
      <c r="AR24" s="3476" t="n">
        <v>6483386.053355972</v>
      </c>
      <c r="AS24" s="1688" t="n">
        <v>-1</v>
      </c>
      <c r="AT24" s="37" t="n"/>
      <c r="AU24" s="3885" t="n"/>
      <c r="AV24" s="3476" t="n"/>
      <c r="AW24" s="3476" t="n"/>
      <c r="AX24" s="3476" t="n"/>
      <c r="AY24" s="3476" t="n"/>
      <c r="AZ24" s="3476" t="n"/>
      <c r="BA24" s="1688" t="n"/>
      <c r="BB24" s="1031" t="n"/>
      <c r="BC24" s="3885" t="n"/>
      <c r="BD24" s="3476" t="n"/>
      <c r="BE24" s="3476" t="n"/>
      <c r="BF24" s="3476" t="n"/>
      <c r="BG24" s="3476" t="n"/>
      <c r="BH24" s="3476" t="n"/>
      <c r="BI24" s="1688" t="n"/>
      <c r="BJ24" s="3058" t="n"/>
      <c r="BK24" s="3885" t="n"/>
      <c r="BL24" s="3476" t="n"/>
      <c r="BM24" s="3476" t="n"/>
      <c r="BN24" s="3476" t="n"/>
      <c r="BO24" s="3476" t="n"/>
      <c r="BP24" s="3476" t="n"/>
      <c r="BQ24" s="3476" t="n"/>
      <c r="BR24" s="1688" t="n"/>
      <c r="BS24" s="1031" t="n"/>
      <c r="BT24" s="3885" t="n"/>
      <c r="BU24" s="3476" t="n"/>
      <c r="BV24" s="3476" t="n"/>
      <c r="BW24" s="3476" t="n"/>
      <c r="BX24" s="3476" t="n"/>
      <c r="BY24" s="3476" t="n"/>
      <c r="BZ24" s="1688" t="n"/>
      <c r="CA24" s="1031" t="n"/>
      <c r="CB24" s="3885" t="n"/>
      <c r="CC24" s="3476" t="n"/>
      <c r="CD24" s="3476" t="n"/>
      <c r="CE24" s="3476" t="n"/>
      <c r="CF24" s="3476" t="n"/>
      <c r="CG24" s="3476" t="n"/>
      <c r="CH24" s="1688" t="n"/>
      <c r="CI24" s="1031" t="n"/>
      <c r="CJ24" s="3885" t="n"/>
      <c r="CK24" s="3476" t="n"/>
      <c r="CL24" s="3476" t="n"/>
      <c r="CM24" s="3476" t="n"/>
      <c r="CN24" s="3476" t="n"/>
      <c r="CO24" s="3886" t="n"/>
      <c r="CP24" s="1688" t="n"/>
      <c r="CQ24" s="1031" t="n"/>
      <c r="CR24" s="3886">
        <f>SUM(CR15,CR23)/2</f>
        <v/>
      </c>
      <c r="CS24" s="3886">
        <f>SUM(CS15,CS23)/2</f>
        <v/>
      </c>
      <c r="CT24" s="3886">
        <f>SUM(CT15,CT23)/2</f>
        <v/>
      </c>
      <c r="CU24" s="3886">
        <f>CR24-CS24</f>
        <v/>
      </c>
      <c r="CV24" s="3886">
        <f>CR24-CT24</f>
        <v/>
      </c>
      <c r="CW24" s="3886">
        <f>SUM(CW15,CW23)/2</f>
        <v/>
      </c>
      <c r="CX24" s="258">
        <f>IFERROR(CR24/CW24-1, "-")</f>
        <v/>
      </c>
      <c r="CY24" s="1137" t="n"/>
      <c r="CZ24" s="3887" t="n">
        <v>3070448.67144211</v>
      </c>
      <c r="DA24" s="3476" t="n"/>
      <c r="DB24" s="3476" t="n"/>
      <c r="DC24" s="3476" t="n"/>
      <c r="DD24" s="3886" t="n">
        <v>73478374.31386226</v>
      </c>
      <c r="DE24" s="37">
        <f>CZ24/DD24-1</f>
        <v/>
      </c>
      <c r="DF24" s="37">
        <f>DA24/DD24-1</f>
        <v/>
      </c>
      <c r="DG24" s="37">
        <f>DB24/DD24-1</f>
        <v/>
      </c>
      <c r="DH24" s="441">
        <f>DC24/DD24-1</f>
        <v/>
      </c>
      <c r="DI24" s="1730" t="n"/>
      <c r="DJ24" s="3888" t="n"/>
      <c r="DK24" s="3883" t="n"/>
      <c r="DX24" s="2878">
        <f>(CS24-CZ24)*10^6</f>
        <v/>
      </c>
      <c r="DY24" s="2878">
        <f>(CT24-DC24)*10^6</f>
        <v/>
      </c>
      <c r="DZ24" s="2878">
        <f>(CW24-DD24)*10^6</f>
        <v/>
      </c>
    </row>
    <row customFormat="1" customHeight="1" ht="15" r="25" s="837">
      <c r="A25" s="1145" t="n"/>
      <c r="B25" s="1146" t="inlineStr">
        <is>
          <t>Parc Actif</t>
        </is>
      </c>
      <c r="C25" s="2486" t="inlineStr">
        <is>
          <t>PARC19</t>
        </is>
      </c>
      <c r="D25" s="3890" t="n">
        <v>5766404</v>
      </c>
      <c r="E25" s="3891" t="n">
        <v>6140897.34288422</v>
      </c>
      <c r="F25" s="3891" t="n">
        <v>-374493.3428842202</v>
      </c>
      <c r="G25" s="3891" t="n">
        <v>5835646</v>
      </c>
      <c r="H25" s="1686" t="n">
        <v>-0.01186535303889236</v>
      </c>
      <c r="I25" s="258" t="n"/>
      <c r="J25" s="3890" t="n">
        <v>5765784</v>
      </c>
      <c r="K25" s="3891" t="n">
        <v>6174578.80683579</v>
      </c>
      <c r="L25" s="3891" t="n">
        <v>-408794.8068357902</v>
      </c>
      <c r="M25" s="3891" t="n">
        <v>5921388</v>
      </c>
      <c r="N25" s="1686" t="n">
        <v>-0.02627829826385297</v>
      </c>
      <c r="O25" s="1034" t="n"/>
      <c r="P25" s="3890" t="n">
        <v>5787199.80375579</v>
      </c>
      <c r="Q25" s="3891" t="n">
        <v>6187123.73735786</v>
      </c>
      <c r="R25" s="3891" t="n">
        <v>-399923.9336020704</v>
      </c>
      <c r="S25" s="3891" t="n">
        <v>6049954.853575158</v>
      </c>
      <c r="T25" s="1686" t="n">
        <v>-0.04343091083797024</v>
      </c>
      <c r="U25" s="258" t="n"/>
      <c r="V25" s="3890" t="n">
        <v>5802384</v>
      </c>
      <c r="W25" s="3891" t="n">
        <v>6209527.01960845</v>
      </c>
      <c r="X25" s="3891" t="n">
        <v>5886629.89918261</v>
      </c>
      <c r="Y25" s="3891" t="n">
        <v>-407143.0196084501</v>
      </c>
      <c r="Z25" s="3891" t="n">
        <v>-84245.89918261021</v>
      </c>
      <c r="AA25" s="3891" t="n">
        <v>6292778.853575158</v>
      </c>
      <c r="AB25" s="1686" t="n">
        <v>-0.0779297771280405</v>
      </c>
      <c r="AC25" s="258" t="n"/>
      <c r="AD25" s="3890" t="n">
        <v>5606228</v>
      </c>
      <c r="AE25" s="3891" t="n">
        <v>6223085.08138205</v>
      </c>
      <c r="AF25" s="3891" t="n">
        <v>5893213.73197679</v>
      </c>
      <c r="AG25" s="3891" t="n">
        <v>-616857.0813820502</v>
      </c>
      <c r="AH25" s="3891" t="n">
        <v>-286985.7319767904</v>
      </c>
      <c r="AI25" s="3891" t="n">
        <v>6479517.853575158</v>
      </c>
      <c r="AJ25" s="1686" t="n">
        <v>-0.1347769808355893</v>
      </c>
      <c r="AK25" s="258" t="n"/>
      <c r="AL25" s="3890" t="n">
        <v>0</v>
      </c>
      <c r="AM25" s="3891" t="n">
        <v>6254834.899699202</v>
      </c>
      <c r="AN25" s="3891" t="n">
        <v>0</v>
      </c>
      <c r="AO25" s="3891" t="n">
        <v>0</v>
      </c>
      <c r="AP25" s="3891" t="n">
        <v>-6254834.899699202</v>
      </c>
      <c r="AQ25" s="3891" t="n">
        <v>0</v>
      </c>
      <c r="AR25" s="3891" t="n">
        <v>6487254.253136787</v>
      </c>
      <c r="AS25" s="1686" t="n">
        <v>-1</v>
      </c>
      <c r="AT25" s="258" t="n"/>
      <c r="AU25" s="3890" t="n"/>
      <c r="AV25" s="3891" t="n"/>
      <c r="AW25" s="3891" t="n"/>
      <c r="AX25" s="3891" t="n"/>
      <c r="AY25" s="3891" t="n"/>
      <c r="AZ25" s="3891" t="n"/>
      <c r="BA25" s="1686" t="n"/>
      <c r="BB25" s="1034" t="n"/>
      <c r="BC25" s="3890" t="n"/>
      <c r="BD25" s="3891" t="n"/>
      <c r="BE25" s="3891" t="n"/>
      <c r="BF25" s="3891" t="n"/>
      <c r="BG25" s="3891" t="n"/>
      <c r="BH25" s="3891" t="n"/>
      <c r="BI25" s="1686" t="n"/>
      <c r="BJ25" s="3256" t="n"/>
      <c r="BK25" s="3890" t="n"/>
      <c r="BL25" s="3891" t="n"/>
      <c r="BM25" s="3891" t="n"/>
      <c r="BN25" s="3891" t="n"/>
      <c r="BO25" s="3891" t="n"/>
      <c r="BP25" s="3891" t="n"/>
      <c r="BQ25" s="3891" t="n"/>
      <c r="BR25" s="1686" t="n"/>
      <c r="BS25" s="1034" t="n"/>
      <c r="BT25" s="3890" t="n"/>
      <c r="BU25" s="3891" t="n"/>
      <c r="BV25" s="3891" t="n"/>
      <c r="BW25" s="3891" t="n"/>
      <c r="BX25" s="3891" t="n"/>
      <c r="BY25" s="3891" t="n"/>
      <c r="BZ25" s="1686" t="n"/>
      <c r="CA25" s="1034" t="n"/>
      <c r="CB25" s="3890" t="n"/>
      <c r="CC25" s="3891" t="n"/>
      <c r="CD25" s="3891" t="n"/>
      <c r="CE25" s="3891" t="n"/>
      <c r="CF25" s="3891" t="n"/>
      <c r="CG25" s="3891" t="n"/>
      <c r="CH25" s="1686" t="n"/>
      <c r="CI25" s="1034" t="n"/>
      <c r="CJ25" s="3890" t="n"/>
      <c r="CK25" s="3891" t="n"/>
      <c r="CL25" s="3891" t="n"/>
      <c r="CM25" s="3891" t="n"/>
      <c r="CN25" s="3891" t="n"/>
      <c r="CO25" s="3892" t="n"/>
      <c r="CP25" s="1686" t="n"/>
      <c r="CQ25" s="1034" t="n"/>
      <c r="CR25" s="3892">
        <f>SUM(CR36,CR46)</f>
        <v/>
      </c>
      <c r="CS25" s="3892">
        <f>SUM(CS36,CS46)</f>
        <v/>
      </c>
      <c r="CT25" s="3892">
        <f>SUM(CT36,CT46)</f>
        <v/>
      </c>
      <c r="CU25" s="3892">
        <f>CR25-CS25</f>
        <v/>
      </c>
      <c r="CV25" s="3892">
        <f>CR25-CT25</f>
        <v/>
      </c>
      <c r="CW25" s="3892">
        <f>SUM(CW36,CW46)</f>
        <v/>
      </c>
      <c r="CX25" s="258">
        <f>IFERROR(CR25/CW25-1, "-")</f>
        <v/>
      </c>
      <c r="CY25" s="1532" t="n"/>
      <c r="CZ25" s="3893" t="n">
        <v>6140897.34288422</v>
      </c>
      <c r="DA25" s="3891" t="n"/>
      <c r="DB25" s="3891" t="n"/>
      <c r="DC25" s="3891" t="n"/>
      <c r="DD25" s="3892" t="n">
        <v>73520155.81386226</v>
      </c>
      <c r="DE25" s="258">
        <f>CZ25/DD25-1</f>
        <v/>
      </c>
      <c r="DF25" s="258">
        <f>DA25/DD25-1</f>
        <v/>
      </c>
      <c r="DG25" s="258">
        <f>DB25/DD25-1</f>
        <v/>
      </c>
      <c r="DH25" s="261">
        <f>DC25/DD25-1</f>
        <v/>
      </c>
      <c r="DI25" s="1731" t="n"/>
      <c r="DJ25" s="3882" t="n"/>
      <c r="DK25" s="3883" t="n"/>
      <c r="DL25" s="840" t="n"/>
      <c r="DM25" s="840" t="n"/>
      <c r="DN25" s="840" t="n"/>
      <c r="DO25" s="840" t="n"/>
      <c r="DP25" s="840" t="n"/>
      <c r="DQ25" s="840" t="n"/>
      <c r="DR25" s="840" t="n"/>
      <c r="DS25" s="840" t="n"/>
      <c r="DT25" s="840" t="n"/>
      <c r="DU25" s="840" t="n"/>
      <c r="DV25" s="840" t="n"/>
      <c r="DW25" s="840" t="n"/>
      <c r="DX25" s="2878">
        <f>(CS25-CZ25)*10^6</f>
        <v/>
      </c>
      <c r="DY25" s="2878">
        <f>(CT25-DC25)*10^6</f>
        <v/>
      </c>
      <c r="DZ25" s="2878">
        <f>(CW25-DD25)*10^6</f>
        <v/>
      </c>
      <c r="EA25" s="840" t="n"/>
      <c r="EB25" s="840" t="n"/>
      <c r="EC25" s="840" t="n"/>
      <c r="ED25" s="840" t="n"/>
      <c r="EE25" s="840" t="n"/>
      <c r="EF25" s="840" t="n"/>
      <c r="EG25" s="840" t="n"/>
      <c r="EH25" s="840" t="n"/>
      <c r="EI25" s="840" t="n"/>
      <c r="EJ25" s="840" t="n"/>
      <c r="EK25" s="840" t="n"/>
      <c r="EL25" s="840" t="n"/>
      <c r="EM25" s="840" t="n"/>
      <c r="EN25" s="840" t="n"/>
      <c r="EO25" s="840" t="n"/>
      <c r="EP25" s="840" t="n"/>
      <c r="EQ25" s="840" t="n"/>
      <c r="ER25" s="840" t="n"/>
      <c r="ES25" s="840" t="n"/>
      <c r="ET25" s="840" t="n"/>
      <c r="EU25" s="840" t="n"/>
      <c r="EV25" s="840" t="n"/>
      <c r="EW25" s="840" t="n"/>
      <c r="EX25" s="840" t="n"/>
      <c r="EY25" s="840" t="n"/>
      <c r="EZ25" s="840" t="n"/>
      <c r="FA25" s="840" t="n"/>
      <c r="FB25" s="840" t="n"/>
      <c r="FC25" s="840" t="n"/>
      <c r="FD25" s="840" t="n"/>
      <c r="FE25" s="840" t="n"/>
      <c r="FF25" s="840" t="n"/>
      <c r="FG25" s="840" t="n"/>
      <c r="FH25" s="840" t="n"/>
      <c r="FI25" s="840" t="n"/>
      <c r="FJ25" s="840" t="n"/>
      <c r="FK25" s="840" t="n"/>
      <c r="FL25" s="840" t="n"/>
      <c r="FM25" s="840" t="n"/>
      <c r="FN25" s="840" t="n"/>
      <c r="FO25" s="840" t="n"/>
      <c r="FP25" s="840" t="n"/>
      <c r="FQ25" s="840" t="n"/>
      <c r="FR25" s="840" t="n"/>
      <c r="FS25" s="840" t="n"/>
    </row>
    <row customFormat="1" customHeight="1" ht="15" r="26" s="837">
      <c r="A26" s="147" t="n"/>
      <c r="B26" s="1857" t="inlineStr">
        <is>
          <t>Parc Moyen Actif</t>
        </is>
      </c>
      <c r="C26" s="2486" t="inlineStr">
        <is>
          <t>PARC20</t>
        </is>
      </c>
      <c r="D26" s="3885" t="n">
        <v>5798376.5</v>
      </c>
      <c r="E26" s="3476" t="n">
        <v>6144659.70601203</v>
      </c>
      <c r="F26" s="3476" t="n">
        <v>-346283.2060120301</v>
      </c>
      <c r="G26" s="3476" t="n">
        <v>5791216</v>
      </c>
      <c r="H26" s="1688" t="n">
        <v>0.001236441534903987</v>
      </c>
      <c r="I26" s="37" t="n"/>
      <c r="J26" s="3885" t="n">
        <v>5766094</v>
      </c>
      <c r="K26" s="3476" t="n">
        <v>6157738.07486</v>
      </c>
      <c r="L26" s="3476" t="n">
        <v>-391644.0748600001</v>
      </c>
      <c r="M26" s="3476" t="n">
        <v>5878517</v>
      </c>
      <c r="N26" s="1688" t="n">
        <v>-0.01912438120022453</v>
      </c>
      <c r="O26" s="1031" t="n"/>
      <c r="P26" s="3885" t="n">
        <v>5776491.90187789</v>
      </c>
      <c r="Q26" s="3476" t="n">
        <v>6180851.27209682</v>
      </c>
      <c r="R26" s="3476" t="n">
        <v>-404359.3702189298</v>
      </c>
      <c r="S26" s="3476" t="n">
        <v>5985671.426787579</v>
      </c>
      <c r="T26" s="1688" t="n">
        <v>-0.0349467102343024</v>
      </c>
      <c r="U26" s="37" t="n"/>
      <c r="V26" s="3885" t="n">
        <v>5794791.90187789</v>
      </c>
      <c r="W26" s="3476" t="n">
        <v>6198325.37848315</v>
      </c>
      <c r="X26" s="3476" t="n">
        <v>5836914.8514692</v>
      </c>
      <c r="Y26" s="3476" t="n">
        <v>-403533.4766052598</v>
      </c>
      <c r="Z26" s="3476" t="n">
        <v>-42122.94959130976</v>
      </c>
      <c r="AA26" s="3476" t="n">
        <v>6171366.853575158</v>
      </c>
      <c r="AB26" s="1688" t="n">
        <v>-0.06101969962766229</v>
      </c>
      <c r="AC26" s="37" t="n"/>
      <c r="AD26" s="3885" t="n">
        <v>5704306</v>
      </c>
      <c r="AE26" s="3476" t="n">
        <v>6216306.05049525</v>
      </c>
      <c r="AF26" s="3476" t="n">
        <v>5889921.8155797</v>
      </c>
      <c r="AG26" s="3476" t="n">
        <v>-512000.0504952502</v>
      </c>
      <c r="AH26" s="3476" t="n">
        <v>-185615.8155797003</v>
      </c>
      <c r="AI26" s="3476" t="n">
        <v>6386148.353575158</v>
      </c>
      <c r="AJ26" s="1688" t="n">
        <v>-0.1067689498934741</v>
      </c>
      <c r="AK26" s="37" t="n"/>
      <c r="AL26" s="3885" t="n">
        <v>0</v>
      </c>
      <c r="AM26" s="3476" t="n">
        <v>0</v>
      </c>
      <c r="AN26" s="3476" t="n">
        <v>0</v>
      </c>
      <c r="AO26" s="3476" t="n">
        <v>0</v>
      </c>
      <c r="AP26" s="3476" t="n">
        <v>0</v>
      </c>
      <c r="AQ26" s="3476" t="n">
        <v>0</v>
      </c>
      <c r="AR26" s="3476" t="n">
        <v>6483386.053355972</v>
      </c>
      <c r="AS26" s="1688" t="n">
        <v>-1</v>
      </c>
      <c r="AT26" s="37" t="n"/>
      <c r="AU26" s="3885" t="n"/>
      <c r="AV26" s="3476" t="n"/>
      <c r="AW26" s="3476" t="n"/>
      <c r="AX26" s="3476" t="n"/>
      <c r="AY26" s="3476" t="n"/>
      <c r="AZ26" s="3476" t="n"/>
      <c r="BA26" s="1688" t="n"/>
      <c r="BB26" s="1031" t="n"/>
      <c r="BC26" s="3885" t="n"/>
      <c r="BD26" s="3476" t="n"/>
      <c r="BE26" s="3476" t="n"/>
      <c r="BF26" s="3476" t="n"/>
      <c r="BG26" s="3476" t="n"/>
      <c r="BH26" s="3476" t="n"/>
      <c r="BI26" s="1688" t="n"/>
      <c r="BJ26" s="3058" t="n"/>
      <c r="BK26" s="3885" t="n"/>
      <c r="BL26" s="3476" t="n"/>
      <c r="BM26" s="3476" t="n"/>
      <c r="BN26" s="3476" t="n"/>
      <c r="BO26" s="3476" t="n"/>
      <c r="BP26" s="3476" t="n"/>
      <c r="BQ26" s="3476" t="n"/>
      <c r="BR26" s="1688" t="n"/>
      <c r="BS26" s="1031" t="n"/>
      <c r="BT26" s="3885" t="n"/>
      <c r="BU26" s="3476" t="n"/>
      <c r="BV26" s="3476" t="n"/>
      <c r="BW26" s="3476" t="n"/>
      <c r="BX26" s="3476" t="n"/>
      <c r="BY26" s="3476" t="n"/>
      <c r="BZ26" s="1688" t="n"/>
      <c r="CA26" s="1031" t="n"/>
      <c r="CB26" s="3885" t="n"/>
      <c r="CC26" s="3476" t="n"/>
      <c r="CD26" s="3476" t="n"/>
      <c r="CE26" s="3476" t="n"/>
      <c r="CF26" s="3476" t="n"/>
      <c r="CG26" s="3476" t="n"/>
      <c r="CH26" s="1688" t="n"/>
      <c r="CI26" s="1031" t="n"/>
      <c r="CJ26" s="3885" t="n"/>
      <c r="CK26" s="3476" t="n"/>
      <c r="CL26" s="3476" t="n"/>
      <c r="CM26" s="3476" t="n"/>
      <c r="CN26" s="3476" t="n"/>
      <c r="CO26" s="3886" t="n"/>
      <c r="CP26" s="1688" t="n"/>
      <c r="CQ26" s="1031" t="n"/>
      <c r="CR26" s="3886">
        <f>+CR24</f>
        <v/>
      </c>
      <c r="CS26" s="3886">
        <f>+CS24</f>
        <v/>
      </c>
      <c r="CT26" s="3886">
        <f>+CT24</f>
        <v/>
      </c>
      <c r="CU26" s="3886">
        <f>CR26-CS26</f>
        <v/>
      </c>
      <c r="CV26" s="3886">
        <f>CR26-CT26</f>
        <v/>
      </c>
      <c r="CW26" s="3886">
        <f>+CW24</f>
        <v/>
      </c>
      <c r="CX26" s="258">
        <f>IFERROR(CR26/CW26-1, "-")</f>
        <v/>
      </c>
      <c r="CY26" s="1137" t="n"/>
      <c r="CZ26" s="3887" t="n">
        <v>6144659.70601203</v>
      </c>
      <c r="DA26" s="3476" t="n"/>
      <c r="DB26" s="3476" t="n"/>
      <c r="DC26" s="3476" t="n"/>
      <c r="DD26" s="3886" t="n">
        <v>73478374.31386226</v>
      </c>
      <c r="DE26" s="37">
        <f>CZ26/DD26-1</f>
        <v/>
      </c>
      <c r="DF26" s="37">
        <f>DA26/DD26-1</f>
        <v/>
      </c>
      <c r="DG26" s="37">
        <f>DB26/DD26-1</f>
        <v/>
      </c>
      <c r="DH26" s="441">
        <f>DC26/DD26-1</f>
        <v/>
      </c>
      <c r="DI26" s="1730" t="n"/>
      <c r="DJ26" s="3888" t="n"/>
      <c r="DK26" s="3883" t="n"/>
      <c r="DX26" s="2878">
        <f>(CS26-CZ26)*10^6</f>
        <v/>
      </c>
      <c r="DY26" s="2878">
        <f>(CT26-DC26)*10^6</f>
        <v/>
      </c>
      <c r="DZ26" s="2878">
        <f>(CW26-DD26)*10^6</f>
        <v/>
      </c>
    </row>
    <row customFormat="1" customHeight="1" hidden="1" ht="25" r="27" s="1876" thickBot="1">
      <c r="A27" s="1865" t="n"/>
      <c r="B27" s="1866" t="n"/>
      <c r="C27" s="1856" t="inlineStr">
        <is>
          <t>PARC21</t>
        </is>
      </c>
      <c r="D27" s="3894" t="n"/>
      <c r="E27" s="3895" t="n"/>
      <c r="F27" s="3895" t="n"/>
      <c r="G27" s="1702" t="n"/>
      <c r="H27" s="1703" t="n"/>
      <c r="I27" s="1867" t="n"/>
      <c r="J27" s="3894" t="n"/>
      <c r="K27" s="3895" t="n"/>
      <c r="L27" s="1698" t="n"/>
      <c r="M27" s="1698" t="n"/>
      <c r="N27" s="1703" t="n"/>
      <c r="O27" s="1868" t="n"/>
      <c r="P27" s="3894" t="n"/>
      <c r="Q27" s="1869" t="n"/>
      <c r="R27" s="1698" t="n"/>
      <c r="S27" s="1698" t="n"/>
      <c r="T27" s="1703" t="n"/>
      <c r="U27" s="1867" t="n"/>
      <c r="V27" s="3894" t="n"/>
      <c r="W27" s="1869" t="n"/>
      <c r="X27" s="1869" t="n"/>
      <c r="Y27" s="1698" t="n"/>
      <c r="Z27" s="1698" t="n"/>
      <c r="AA27" s="1698" t="n"/>
      <c r="AB27" s="1703" t="n"/>
      <c r="AC27" s="1867" t="n"/>
      <c r="AD27" s="3894" t="n"/>
      <c r="AE27" s="1869" t="n"/>
      <c r="AF27" s="1869" t="n"/>
      <c r="AG27" s="1698" t="n"/>
      <c r="AH27" s="1698" t="n"/>
      <c r="AI27" s="1698" t="n"/>
      <c r="AJ27" s="1703" t="n"/>
      <c r="AK27" s="1867" t="n"/>
      <c r="AL27" s="3894" t="n"/>
      <c r="AM27" s="1869" t="n"/>
      <c r="AN27" s="1869" t="n"/>
      <c r="AO27" s="1869" t="n"/>
      <c r="AP27" s="3896" t="n"/>
      <c r="AQ27" s="3896" t="n"/>
      <c r="AR27" s="1698" t="n"/>
      <c r="AS27" s="1703" t="n"/>
      <c r="AT27" s="1867" t="n"/>
      <c r="AU27" s="3894" t="n"/>
      <c r="AV27" s="1869" t="n"/>
      <c r="AW27" s="1869" t="n"/>
      <c r="AX27" s="3896" t="n"/>
      <c r="AY27" s="3896" t="n"/>
      <c r="AZ27" s="1698" t="n"/>
      <c r="BA27" s="1703" t="n"/>
      <c r="BB27" s="1868" t="n"/>
      <c r="BC27" s="3894" t="n"/>
      <c r="BD27" s="1869" t="n"/>
      <c r="BE27" s="1869" t="n"/>
      <c r="BF27" s="3896" t="n"/>
      <c r="BG27" s="3896" t="n"/>
      <c r="BH27" s="1698" t="n"/>
      <c r="BI27" s="1703" t="n"/>
      <c r="BJ27" s="3897" t="n"/>
      <c r="BK27" s="3894" t="n"/>
      <c r="BL27" s="1869" t="n"/>
      <c r="BM27" s="1869" t="n"/>
      <c r="BN27" s="1869" t="n"/>
      <c r="BO27" s="3896" t="n"/>
      <c r="BP27" s="3896" t="n"/>
      <c r="BQ27" s="1698" t="n"/>
      <c r="BR27" s="1703" t="n"/>
      <c r="BS27" s="1868" t="n"/>
      <c r="BT27" s="3894" t="n"/>
      <c r="BU27" s="1869" t="n"/>
      <c r="BV27" s="1869" t="n"/>
      <c r="BW27" s="3896" t="n"/>
      <c r="BX27" s="3896" t="n"/>
      <c r="BY27" s="1698" t="n"/>
      <c r="BZ27" s="1703" t="n"/>
      <c r="CA27" s="1868" t="n"/>
      <c r="CB27" s="3894" t="n"/>
      <c r="CC27" s="1869" t="n"/>
      <c r="CD27" s="1869" t="n"/>
      <c r="CE27" s="3896" t="n"/>
      <c r="CF27" s="3896" t="n"/>
      <c r="CG27" s="1698" t="n"/>
      <c r="CH27" s="1703" t="n"/>
      <c r="CI27" s="1868" t="n"/>
      <c r="CJ27" s="3894" t="n"/>
      <c r="CK27" s="1869" t="n"/>
      <c r="CL27" s="1869" t="n"/>
      <c r="CM27" s="3896" t="n"/>
      <c r="CN27" s="3896" t="n"/>
      <c r="CO27" s="1698" t="n"/>
      <c r="CP27" s="1703" t="n"/>
      <c r="CQ27" s="1868" t="n"/>
      <c r="CR27" s="1698" t="n"/>
      <c r="CS27" s="1698" t="n"/>
      <c r="CT27" s="1698" t="n"/>
      <c r="CU27" s="1698" t="n"/>
      <c r="CV27" s="1698" t="n"/>
      <c r="CW27" s="1698" t="n"/>
      <c r="CX27" s="258">
        <f>IFERROR(CR27/CW27-1, "-")</f>
        <v/>
      </c>
      <c r="CY27" s="1727" t="n"/>
      <c r="CZ27" s="1727" t="n"/>
      <c r="DA27" s="3895" t="n"/>
      <c r="DB27" s="3895" t="n"/>
      <c r="DC27" s="3895" t="n"/>
      <c r="DD27" s="1698" t="n"/>
      <c r="DE27" s="1867" t="n"/>
      <c r="DF27" s="1698" t="n"/>
      <c r="DG27" s="1698" t="n"/>
      <c r="DH27" s="1871" t="n"/>
      <c r="DI27" s="1872" t="n"/>
      <c r="DJ27" s="3898" t="n"/>
      <c r="DK27" s="3899" t="n"/>
      <c r="DL27" s="1875" t="n"/>
      <c r="DM27" s="1875" t="n"/>
      <c r="DN27" s="1875" t="n"/>
      <c r="DO27" s="1875" t="n"/>
      <c r="DP27" s="1875" t="n"/>
      <c r="DQ27" s="1875" t="n"/>
      <c r="DR27" s="1875" t="n"/>
      <c r="DS27" s="1875" t="n"/>
      <c r="DT27" s="1875" t="n"/>
      <c r="DU27" s="1875" t="n"/>
      <c r="DV27" s="1875" t="n"/>
      <c r="DW27" s="1875" t="n"/>
      <c r="DX27" s="2878">
        <f>(CS27-CZ27)*10^6</f>
        <v/>
      </c>
      <c r="DY27" s="2878">
        <f>(CT27-DC27)*10^6</f>
        <v/>
      </c>
      <c r="DZ27" s="2878">
        <f>(CW27-DD27)*10^6</f>
        <v/>
      </c>
      <c r="EA27" s="1875" t="n"/>
      <c r="EB27" s="1875" t="n"/>
      <c r="EC27" s="1875" t="n"/>
      <c r="ED27" s="1875" t="n"/>
      <c r="EE27" s="1875" t="n"/>
      <c r="EF27" s="1875" t="n"/>
      <c r="EG27" s="1875" t="n"/>
      <c r="EH27" s="1875" t="n"/>
      <c r="EI27" s="1875" t="n"/>
      <c r="EJ27" s="1875" t="n"/>
      <c r="EK27" s="1875" t="n"/>
      <c r="EL27" s="1875" t="n"/>
      <c r="EM27" s="1875" t="n"/>
      <c r="EN27" s="1875" t="n"/>
      <c r="EO27" s="1875" t="n"/>
      <c r="EP27" s="1875" t="n"/>
      <c r="EQ27" s="1875" t="n"/>
      <c r="ER27" s="1875" t="n"/>
      <c r="ES27" s="1875" t="n"/>
      <c r="ET27" s="1875" t="n"/>
      <c r="EU27" s="1875" t="n"/>
      <c r="EV27" s="1875" t="n"/>
      <c r="EW27" s="1875" t="n"/>
      <c r="EX27" s="1875" t="n"/>
      <c r="EY27" s="1875" t="n"/>
      <c r="EZ27" s="1875" t="n"/>
      <c r="FA27" s="1875" t="n"/>
      <c r="FB27" s="1875" t="n"/>
      <c r="FC27" s="1875" t="n"/>
      <c r="FD27" s="1875" t="n"/>
      <c r="FE27" s="1875" t="n"/>
      <c r="FF27" s="1875" t="n"/>
      <c r="FG27" s="1875" t="n"/>
      <c r="FH27" s="1875" t="n"/>
      <c r="FI27" s="1875" t="n"/>
      <c r="FJ27" s="1875" t="n"/>
      <c r="FK27" s="1875" t="n"/>
      <c r="FL27" s="1875" t="n"/>
      <c r="FM27" s="1875" t="n"/>
      <c r="FN27" s="1875" t="n"/>
      <c r="FO27" s="1875" t="n"/>
      <c r="FP27" s="1875" t="n"/>
      <c r="FQ27" s="1875" t="n"/>
      <c r="FR27" s="1875" t="n"/>
      <c r="FS27" s="1875" t="n"/>
    </row>
    <row customFormat="1" customHeight="1" ht="15" r="28" s="837" thickBot="1">
      <c r="A28" s="1858" t="n"/>
      <c r="B28" s="2526" t="inlineStr">
        <is>
          <t>Parc Prépayé Actif</t>
        </is>
      </c>
      <c r="C28" s="1859" t="inlineStr">
        <is>
          <t>PARC22</t>
        </is>
      </c>
      <c r="D28" s="3900" t="n">
        <v>0</v>
      </c>
      <c r="E28" s="3901" t="n">
        <v>0</v>
      </c>
      <c r="F28" s="3901" t="n">
        <v>0</v>
      </c>
      <c r="G28" s="1862" t="n">
        <v>0</v>
      </c>
      <c r="H28" s="2527" t="n"/>
      <c r="I28" s="1863" t="n"/>
      <c r="J28" s="3900" t="n">
        <v>0</v>
      </c>
      <c r="K28" s="3901" t="n">
        <v>0</v>
      </c>
      <c r="L28" s="3901" t="n">
        <v>0</v>
      </c>
      <c r="M28" s="3901" t="n">
        <v>0</v>
      </c>
      <c r="N28" s="3901" t="n"/>
      <c r="O28" s="3901" t="n"/>
      <c r="P28" s="3901" t="n">
        <v>0</v>
      </c>
      <c r="Q28" s="3901" t="n">
        <v>0</v>
      </c>
      <c r="R28" s="3901" t="n">
        <v>0</v>
      </c>
      <c r="S28" s="3901" t="n">
        <v>0</v>
      </c>
      <c r="T28" s="3902" t="n"/>
      <c r="U28" s="3901" t="n"/>
      <c r="V28" s="3901" t="n">
        <v>0</v>
      </c>
      <c r="W28" s="3901" t="n">
        <v>0</v>
      </c>
      <c r="X28" s="3901" t="n">
        <v>0</v>
      </c>
      <c r="Y28" s="3901" t="n">
        <v>0</v>
      </c>
      <c r="Z28" s="3901" t="n">
        <v>0</v>
      </c>
      <c r="AA28" s="3901" t="n">
        <v>0</v>
      </c>
      <c r="AB28" s="1863" t="n"/>
      <c r="AC28" s="3901" t="n"/>
      <c r="AD28" s="3901" t="n">
        <v>0</v>
      </c>
      <c r="AE28" s="3901" t="n">
        <v>0</v>
      </c>
      <c r="AF28" s="3901" t="n">
        <v>0</v>
      </c>
      <c r="AG28" s="3901" t="n">
        <v>0</v>
      </c>
      <c r="AH28" s="3901" t="n">
        <v>0</v>
      </c>
      <c r="AI28" s="3901" t="n">
        <v>0</v>
      </c>
      <c r="AJ28" s="1863" t="n"/>
      <c r="AK28" s="3901" t="n"/>
      <c r="AL28" s="3901" t="n">
        <v>0</v>
      </c>
      <c r="AM28" s="3901" t="n">
        <v>0</v>
      </c>
      <c r="AN28" s="3901" t="n">
        <v>0</v>
      </c>
      <c r="AO28" s="3901" t="n">
        <v>0</v>
      </c>
      <c r="AP28" s="3901" t="n">
        <v>0</v>
      </c>
      <c r="AQ28" s="3901" t="n">
        <v>0</v>
      </c>
      <c r="AR28" s="3901" t="n">
        <v>0</v>
      </c>
      <c r="AS28" s="1863" t="n"/>
      <c r="AT28" s="3901" t="n"/>
      <c r="AU28" s="3901" t="n"/>
      <c r="AV28" s="3901" t="n"/>
      <c r="AW28" s="3901" t="n"/>
      <c r="AX28" s="3901" t="n"/>
      <c r="AY28" s="3901" t="n"/>
      <c r="AZ28" s="3901" t="n"/>
      <c r="BA28" s="1863" t="n"/>
      <c r="BB28" s="3901" t="n"/>
      <c r="BC28" s="3901" t="n"/>
      <c r="BD28" s="3901" t="n"/>
      <c r="BE28" s="3901" t="n"/>
      <c r="BF28" s="3901" t="n"/>
      <c r="BG28" s="3901" t="n"/>
      <c r="BH28" s="3901" t="n"/>
      <c r="BI28" s="1863" t="n"/>
      <c r="BJ28" s="3901" t="n"/>
      <c r="BK28" s="3901" t="n"/>
      <c r="BL28" s="3901" t="n"/>
      <c r="BM28" s="3901" t="n"/>
      <c r="BN28" s="3901" t="n"/>
      <c r="BO28" s="3901" t="n"/>
      <c r="BP28" s="3901" t="n"/>
      <c r="BQ28" s="3901" t="n"/>
      <c r="BR28" s="1863" t="n"/>
      <c r="BS28" s="3901" t="n"/>
      <c r="BT28" s="3901" t="n"/>
      <c r="BU28" s="3901" t="n"/>
      <c r="BV28" s="3901" t="n"/>
      <c r="BW28" s="3901" t="n"/>
      <c r="BX28" s="3901" t="n"/>
      <c r="BY28" s="3901" t="n"/>
      <c r="BZ28" s="1863" t="n"/>
      <c r="CA28" s="3901" t="n"/>
      <c r="CB28" s="3901" t="n"/>
      <c r="CC28" s="3901" t="n"/>
      <c r="CD28" s="3901" t="n"/>
      <c r="CE28" s="3901" t="n"/>
      <c r="CF28" s="3901" t="n"/>
      <c r="CG28" s="3901" t="n"/>
      <c r="CH28" s="1863" t="n"/>
      <c r="CI28" s="3901" t="n"/>
      <c r="CJ28" s="3901" t="n"/>
      <c r="CK28" s="3901" t="n"/>
      <c r="CL28" s="3901" t="n"/>
      <c r="CM28" s="3901" t="n"/>
      <c r="CN28" s="3901" t="n"/>
      <c r="CO28" s="3901" t="n"/>
      <c r="CP28" s="1863" t="n"/>
      <c r="CQ28" s="3901" t="n"/>
      <c r="CR28" s="3901" t="n"/>
      <c r="CS28" s="3901" t="n"/>
      <c r="CT28" s="1864" t="n"/>
      <c r="CU28" s="3901" t="n"/>
      <c r="CV28" s="3901" t="n"/>
      <c r="CW28" s="3901" t="n"/>
      <c r="CX28" s="3901" t="n"/>
      <c r="CY28" s="3901" t="n"/>
      <c r="CZ28" s="3903" t="n"/>
      <c r="DA28" s="3901" t="n"/>
      <c r="DB28" s="3901" t="n"/>
      <c r="DC28" s="3901" t="n"/>
      <c r="DD28" s="1864" t="n">
        <v>0</v>
      </c>
      <c r="DE28" s="450" t="n"/>
      <c r="DF28" s="450" t="n"/>
      <c r="DG28" s="450" t="n"/>
      <c r="DH28" s="1646" t="n"/>
      <c r="DI28" s="1730" t="n"/>
      <c r="DJ28" s="3882" t="n"/>
      <c r="DK28" s="3883" t="n"/>
      <c r="DL28" s="840" t="n"/>
      <c r="DM28" s="840" t="n"/>
      <c r="DN28" s="840" t="n"/>
      <c r="DO28" s="840" t="n"/>
      <c r="DP28" s="840" t="n"/>
      <c r="DQ28" s="840" t="n"/>
      <c r="DR28" s="840" t="n"/>
      <c r="DS28" s="840" t="n"/>
      <c r="DT28" s="840" t="n"/>
      <c r="DU28" s="840" t="n"/>
      <c r="DV28" s="840" t="n"/>
      <c r="DW28" s="840" t="n"/>
      <c r="DX28" s="2878">
        <f>(CS28-CZ28)*10^6</f>
        <v/>
      </c>
      <c r="DY28" s="2878">
        <f>(CT28-DC28)*10^6</f>
        <v/>
      </c>
      <c r="DZ28" s="2878">
        <f>(CW28-DD28)*10^6</f>
        <v/>
      </c>
      <c r="EA28" s="840" t="n"/>
      <c r="EB28" s="840" t="n"/>
      <c r="EC28" s="840" t="n"/>
      <c r="ED28" s="840" t="n"/>
      <c r="EE28" s="840" t="n"/>
      <c r="EF28" s="840" t="n"/>
      <c r="EG28" s="840" t="n"/>
      <c r="EH28" s="840" t="n"/>
      <c r="EI28" s="840" t="n"/>
      <c r="EJ28" s="840" t="n"/>
      <c r="EK28" s="840" t="n"/>
      <c r="EL28" s="840" t="n"/>
      <c r="EM28" s="840" t="n"/>
      <c r="EN28" s="840" t="n"/>
      <c r="EO28" s="840" t="n"/>
      <c r="EP28" s="840" t="n"/>
      <c r="EQ28" s="840" t="n"/>
      <c r="ER28" s="840" t="n"/>
      <c r="ES28" s="840" t="n"/>
      <c r="ET28" s="840" t="n"/>
      <c r="EU28" s="840" t="n"/>
      <c r="EV28" s="840" t="n"/>
      <c r="EW28" s="840" t="n"/>
      <c r="EX28" s="840" t="n"/>
      <c r="EY28" s="840" t="n"/>
      <c r="EZ28" s="840" t="n"/>
      <c r="FA28" s="840" t="n"/>
      <c r="FB28" s="840" t="n"/>
      <c r="FC28" s="840" t="n"/>
      <c r="FD28" s="840" t="n"/>
      <c r="FE28" s="840" t="n"/>
      <c r="FF28" s="840" t="n"/>
      <c r="FG28" s="840" t="n"/>
      <c r="FH28" s="840" t="n"/>
      <c r="FI28" s="840" t="n"/>
      <c r="FJ28" s="840" t="n"/>
      <c r="FK28" s="840" t="n"/>
      <c r="FL28" s="840" t="n"/>
      <c r="FM28" s="840" t="n"/>
      <c r="FN28" s="840" t="n"/>
      <c r="FO28" s="840" t="n"/>
      <c r="FP28" s="840" t="n"/>
      <c r="FQ28" s="840" t="n"/>
      <c r="FR28" s="840" t="n"/>
      <c r="FS28" s="840" t="n"/>
      <c r="FT28" s="840" t="n"/>
      <c r="FU28" s="840" t="n"/>
      <c r="FV28" s="840" t="n"/>
      <c r="FW28" s="840" t="n"/>
      <c r="FX28" s="840" t="n"/>
      <c r="FY28" s="840" t="n"/>
    </row>
    <row customFormat="1" customHeight="1" ht="15" r="29" s="840">
      <c r="A29" s="1157" t="n"/>
      <c r="B29" s="1146" t="inlineStr">
        <is>
          <t>Parc prépayé actif début Période</t>
        </is>
      </c>
      <c r="C29" s="1568" t="inlineStr">
        <is>
          <t>PARC23</t>
        </is>
      </c>
      <c r="D29" s="1726" t="n">
        <v>5737911</v>
      </c>
      <c r="E29" s="2883" t="n">
        <v>6054240.06913984</v>
      </c>
      <c r="F29" s="2883" t="n">
        <v>-316329.0691398401</v>
      </c>
      <c r="G29" s="20" t="n">
        <v>5659555</v>
      </c>
      <c r="H29" s="1686" t="n">
        <v>0.01384490476724753</v>
      </c>
      <c r="I29" s="258" t="n"/>
      <c r="J29" s="1726" t="n">
        <v>5674362</v>
      </c>
      <c r="K29" s="2883" t="n">
        <v>6046415.34288422</v>
      </c>
      <c r="L29" s="2883" t="n">
        <v>-372053.3428842202</v>
      </c>
      <c r="M29" s="20" t="n">
        <v>5750591</v>
      </c>
      <c r="N29" s="1686" t="n">
        <v>-0.01325585491995518</v>
      </c>
      <c r="O29" s="1588" t="n"/>
      <c r="P29" s="1726" t="n">
        <v>5672977</v>
      </c>
      <c r="Q29" s="2883" t="n">
        <v>6079796.80683579</v>
      </c>
      <c r="R29" s="2883" t="n">
        <v>-406819.8068357902</v>
      </c>
      <c r="S29" s="20" t="n">
        <v>5831514</v>
      </c>
      <c r="T29" s="1686" t="n">
        <v>-0.02718625043170608</v>
      </c>
      <c r="U29" s="2501" t="n"/>
      <c r="V29" s="1726" t="n">
        <v>5693583.80375579</v>
      </c>
      <c r="W29" s="3243" t="n">
        <v>6092041.73735786</v>
      </c>
      <c r="X29" s="3243" t="n">
        <v>5693583.80375579</v>
      </c>
      <c r="Y29" s="3243" t="n">
        <v>-398457.9336020704</v>
      </c>
      <c r="Z29" s="3243" t="n">
        <v>0</v>
      </c>
      <c r="AA29" s="2502" t="n">
        <v>5963009.853575158</v>
      </c>
      <c r="AB29" s="1686" t="n">
        <v>-0.0451828952886657</v>
      </c>
      <c r="AC29" s="2501" t="n"/>
      <c r="AD29" s="1726" t="n">
        <v>5708232</v>
      </c>
      <c r="AE29" s="3243" t="n">
        <v>6114095.01960845</v>
      </c>
      <c r="AF29" s="3243" t="n">
        <v>5792663.89918261</v>
      </c>
      <c r="AG29" s="3243" t="n">
        <v>-405863.0196084501</v>
      </c>
      <c r="AH29" s="3243" t="n">
        <v>-84431.89918261021</v>
      </c>
      <c r="AI29" s="2502" t="n">
        <v>6206780.853575158</v>
      </c>
      <c r="AJ29" s="1686" t="n">
        <v>-0.08032325698884468</v>
      </c>
      <c r="AK29" s="2501" t="n"/>
      <c r="AL29" s="1726" t="n">
        <v>0</v>
      </c>
      <c r="AM29" s="3243" t="n">
        <v>6127203.081382051</v>
      </c>
      <c r="AN29" s="3243" t="n">
        <v>5798797.731976794</v>
      </c>
      <c r="AO29" s="3243" t="n">
        <v>0</v>
      </c>
      <c r="AP29" s="3243" t="n">
        <v>-6127203.081382051</v>
      </c>
      <c r="AQ29" s="3243" t="n">
        <v>-5798797.731976794</v>
      </c>
      <c r="AR29" s="2502" t="n">
        <v>6392930.853575158</v>
      </c>
      <c r="AS29" s="1686" t="n">
        <v>-1</v>
      </c>
      <c r="AT29" s="2501" t="n"/>
      <c r="AU29" s="1726" t="n"/>
      <c r="AV29" s="3243" t="n"/>
      <c r="AW29" s="3243" t="n"/>
      <c r="AX29" s="3243" t="n"/>
      <c r="AY29" s="3243" t="n"/>
      <c r="AZ29" s="2502" t="n"/>
      <c r="BA29" s="1686" t="n"/>
      <c r="BB29" s="2583" t="n"/>
      <c r="BC29" s="1726" t="n"/>
      <c r="BD29" s="3243" t="n"/>
      <c r="BE29" s="3243" t="n"/>
      <c r="BF29" s="3243" t="n"/>
      <c r="BG29" s="3243" t="n"/>
      <c r="BH29" s="2502" t="n"/>
      <c r="BI29" s="1686" t="n"/>
      <c r="BJ29" s="3884" t="n"/>
      <c r="BK29" s="1726" t="n"/>
      <c r="BL29" s="3243" t="n"/>
      <c r="BM29" s="3243" t="n"/>
      <c r="BN29" s="3243" t="n"/>
      <c r="BO29" s="3243" t="n"/>
      <c r="BP29" s="3243" t="n"/>
      <c r="BQ29" s="2502" t="n"/>
      <c r="BR29" s="1686" t="n"/>
      <c r="BS29" s="2583" t="n"/>
      <c r="BT29" s="1726" t="n"/>
      <c r="BU29" s="3243" t="n"/>
      <c r="BV29" s="3243" t="n"/>
      <c r="BW29" s="3243" t="n"/>
      <c r="BX29" s="3243" t="n"/>
      <c r="BY29" s="2502" t="n"/>
      <c r="BZ29" s="1686" t="n"/>
      <c r="CA29" s="2583" t="n"/>
      <c r="CB29" s="1726" t="n"/>
      <c r="CC29" s="3243" t="n"/>
      <c r="CD29" s="3243" t="n"/>
      <c r="CE29" s="3243" t="n"/>
      <c r="CF29" s="3243" t="n"/>
      <c r="CG29" s="2502" t="n"/>
      <c r="CH29" s="1686" t="n"/>
      <c r="CI29" s="1034" t="n"/>
      <c r="CJ29" s="1726" t="n"/>
      <c r="CK29" s="3243" t="n"/>
      <c r="CL29" s="3243" t="n"/>
      <c r="CM29" s="3243" t="n"/>
      <c r="CN29" s="3243" t="n"/>
      <c r="CO29" s="2502" t="n"/>
      <c r="CP29" s="1686" t="n"/>
      <c r="CQ29" s="2583" t="n"/>
      <c r="CR29" s="3243">
        <f>D29</f>
        <v/>
      </c>
      <c r="CS29" s="3243">
        <f>E29</f>
        <v/>
      </c>
      <c r="CT29" s="2502">
        <f>+D29</f>
        <v/>
      </c>
      <c r="CU29" s="2502">
        <f>CR29-CS29</f>
        <v/>
      </c>
      <c r="CV29" s="2502">
        <f>CR29-CT29</f>
        <v/>
      </c>
      <c r="CW29" s="2502">
        <f>G29</f>
        <v/>
      </c>
      <c r="CX29" s="258">
        <f>IFERROR(CR29/CW29-1, "-")</f>
        <v/>
      </c>
      <c r="CY29" s="1532" t="n"/>
      <c r="CZ29" s="3904" t="n">
        <v>6054240.069139836</v>
      </c>
      <c r="DA29" s="2883" t="n">
        <v>5737911</v>
      </c>
      <c r="DB29" s="2883" t="n"/>
      <c r="DC29" s="2883" t="n"/>
      <c r="DD29" s="2502" t="n">
        <v>72370320.81386226</v>
      </c>
      <c r="DE29" s="2501">
        <f>CZ29/DD29-1</f>
        <v/>
      </c>
      <c r="DF29" s="2501">
        <f>DA29/DD29-1</f>
        <v/>
      </c>
      <c r="DG29" s="2501">
        <f>DB29/DD29-1</f>
        <v/>
      </c>
      <c r="DH29" s="2500">
        <f>DC29/DD29-1</f>
        <v/>
      </c>
      <c r="DI29" s="1731" t="n"/>
      <c r="DJ29" s="3882" t="n"/>
      <c r="DK29" s="3883" t="n"/>
      <c r="DX29" s="2878">
        <f>(CS29-CZ29)*10^6</f>
        <v/>
      </c>
      <c r="DY29" s="2878">
        <f>(CT29-DC29)*10^6</f>
        <v/>
      </c>
      <c r="DZ29" s="2878">
        <f>(CW29-DD29)*10^6</f>
        <v/>
      </c>
    </row>
    <row customFormat="1" customHeight="1" ht="15" r="30" s="837">
      <c r="A30" s="1151" t="n"/>
      <c r="B30" s="187" t="inlineStr">
        <is>
          <t>Activations totales</t>
        </is>
      </c>
      <c r="C30" s="2486" t="inlineStr">
        <is>
          <t>PARC24</t>
        </is>
      </c>
      <c r="D30" s="3060" t="n">
        <v>357145</v>
      </c>
      <c r="E30" s="2891" t="n">
        <v>434521.196428571</v>
      </c>
      <c r="F30" s="2891" t="n">
        <v>-77376.19642857101</v>
      </c>
      <c r="G30" s="22" t="n">
        <v>404762</v>
      </c>
      <c r="H30" s="3878" t="n">
        <v>-0.1176419723195359</v>
      </c>
      <c r="I30" s="37" t="n"/>
      <c r="J30" s="3060" t="n">
        <v>355649</v>
      </c>
      <c r="K30" s="2891" t="n">
        <v>428524.795918367</v>
      </c>
      <c r="L30" s="2891" t="n">
        <v>-72875.79591836699</v>
      </c>
      <c r="M30" s="22" t="n">
        <v>394247</v>
      </c>
      <c r="N30" s="3878" t="n">
        <v>-0.09790309120931806</v>
      </c>
      <c r="O30" s="1144" t="n"/>
      <c r="P30" s="3905" t="n">
        <v>374161</v>
      </c>
      <c r="Q30" s="2891" t="n">
        <v>434912.766763848</v>
      </c>
      <c r="R30" s="2891" t="n">
        <v>-60751.76676384802</v>
      </c>
      <c r="S30" s="22" t="n">
        <v>516886.4595165557</v>
      </c>
      <c r="T30" s="3878" t="n">
        <v>-0.2761253596196869</v>
      </c>
      <c r="U30" s="37" t="n"/>
      <c r="V30" s="3905" t="n">
        <v>406731</v>
      </c>
      <c r="W30" s="2891" t="n">
        <v>426587.30487297</v>
      </c>
      <c r="X30" s="2891" t="n">
        <v>444248</v>
      </c>
      <c r="Y30" s="2891" t="n">
        <v>-19856.30487296998</v>
      </c>
      <c r="Z30" s="2891" t="n">
        <v>-37517</v>
      </c>
      <c r="AA30" s="22" t="n">
        <v>556695</v>
      </c>
      <c r="AB30" s="1688" t="n">
        <v>-0.2693826960903187</v>
      </c>
      <c r="AC30" s="37" t="n"/>
      <c r="AD30" s="3905" t="n">
        <v>351880</v>
      </c>
      <c r="AE30" s="2891" t="n">
        <v>426528.348426251</v>
      </c>
      <c r="AF30" s="2891" t="n">
        <v>393323.4</v>
      </c>
      <c r="AG30" s="2891" t="n">
        <v>-74648.34842625097</v>
      </c>
      <c r="AH30" s="2891" t="n">
        <v>-41443.40000000002</v>
      </c>
      <c r="AI30" s="22" t="n">
        <v>546073</v>
      </c>
      <c r="AJ30" s="1688" t="n">
        <v>-0.3556172892635234</v>
      </c>
      <c r="AK30" s="37" t="n"/>
      <c r="AL30" s="3905" t="n">
        <v>378072</v>
      </c>
      <c r="AM30" s="2891" t="n">
        <v>426983.0410585725</v>
      </c>
      <c r="AN30" s="2891" t="n">
        <v>406844.1</v>
      </c>
      <c r="AO30" s="2891" t="n">
        <v>0</v>
      </c>
      <c r="AP30" s="2891" t="n">
        <v>-48911.04105857253</v>
      </c>
      <c r="AQ30" s="2891" t="n">
        <v>-28772.10000000003</v>
      </c>
      <c r="AR30" s="22" t="n">
        <v>444893.7834934987</v>
      </c>
      <c r="AS30" s="1688" t="n">
        <v>-0.1501971615984048</v>
      </c>
      <c r="AT30" s="37" t="n"/>
      <c r="AU30" s="3905" t="n"/>
      <c r="AV30" s="2891" t="n"/>
      <c r="AW30" s="2891" t="n"/>
      <c r="AX30" s="2891" t="n"/>
      <c r="AY30" s="2891" t="n"/>
      <c r="AZ30" s="22" t="n"/>
      <c r="BA30" s="3878" t="n"/>
      <c r="BB30" s="1031" t="n"/>
      <c r="BC30" s="3905" t="n"/>
      <c r="BD30" s="2891" t="n"/>
      <c r="BE30" s="2891" t="n"/>
      <c r="BF30" s="2891" t="n"/>
      <c r="BG30" s="2891" t="n"/>
      <c r="BH30" s="22" t="n"/>
      <c r="BI30" s="3878" t="n"/>
      <c r="BJ30" s="3058" t="n"/>
      <c r="BK30" s="3905" t="n"/>
      <c r="BL30" s="2891" t="n"/>
      <c r="BM30" s="2891" t="n"/>
      <c r="BN30" s="2891" t="n"/>
      <c r="BO30" s="2891" t="n"/>
      <c r="BP30" s="2891" t="n"/>
      <c r="BQ30" s="22" t="n"/>
      <c r="BR30" s="3878" t="n"/>
      <c r="BS30" s="1031" t="n"/>
      <c r="BT30" s="3905" t="n"/>
      <c r="BU30" s="2891" t="n"/>
      <c r="BV30" s="2891" t="n"/>
      <c r="BW30" s="2891" t="n"/>
      <c r="BX30" s="2891" t="n"/>
      <c r="BY30" s="22" t="n"/>
      <c r="BZ30" s="3878" t="n"/>
      <c r="CA30" s="1031" t="n"/>
      <c r="CB30" s="3905" t="n"/>
      <c r="CC30" s="2891" t="n"/>
      <c r="CD30" s="2891" t="n"/>
      <c r="CE30" s="2891" t="n"/>
      <c r="CF30" s="2891" t="n"/>
      <c r="CG30" s="22" t="n"/>
      <c r="CH30" s="3878" t="n"/>
      <c r="CI30" s="1031" t="n"/>
      <c r="CJ30" s="3905" t="n"/>
      <c r="CK30" s="2891" t="n"/>
      <c r="CL30" s="2891" t="n"/>
      <c r="CM30" s="2891" t="n"/>
      <c r="CN30" s="2891" t="n"/>
      <c r="CO30" s="22" t="n"/>
      <c r="CP30" s="3878" t="n"/>
      <c r="CQ30" s="1031" t="n"/>
      <c r="CR30" s="22">
        <f>+SUMIF($D$5:$CQ$5,CR$5,$D30:$CQ30)</f>
        <v/>
      </c>
      <c r="CS30" s="2891">
        <f>+SUMIF($D$5:$CQ$5,CS$5,$D30:$CQ30)</f>
        <v/>
      </c>
      <c r="CT30" s="22">
        <f>+SUMIF($D$5:$CQ$5,CT$5,$D30:$CQ30)+SUMIF($D$5:$BI$5,CR$5,$D30:$BI30)+Y51</f>
        <v/>
      </c>
      <c r="CU30" s="22">
        <f>CR30-CS30</f>
        <v/>
      </c>
      <c r="CV30" s="22">
        <f>CR30-CT30</f>
        <v/>
      </c>
      <c r="CW30" s="22">
        <f>+SUMIF($D$5:$CQ$5,CW$5,$D30:$CQ30)</f>
        <v/>
      </c>
      <c r="CX30" s="258">
        <f>IFERROR(CR30/CW30-1, "-")</f>
        <v/>
      </c>
      <c r="CY30" s="1137" t="n"/>
      <c r="CZ30" s="1535" t="n">
        <v>5141823.331670414</v>
      </c>
      <c r="DA30" s="2891" t="n">
        <v>4803457.2</v>
      </c>
      <c r="DB30" s="2891" t="n"/>
      <c r="DC30" s="2891" t="n"/>
      <c r="DD30" s="22" t="n">
        <v>5089067.989873268</v>
      </c>
      <c r="DE30" s="37">
        <f>CZ30/DD30-1</f>
        <v/>
      </c>
      <c r="DF30" s="37">
        <f>DA30/DD30-1</f>
        <v/>
      </c>
      <c r="DG30" s="37">
        <f>DB30/DD30-1</f>
        <v/>
      </c>
      <c r="DH30" s="441">
        <f>DC30/DD30-1</f>
        <v/>
      </c>
      <c r="DI30" s="1730" t="n"/>
      <c r="DJ30" s="3882" t="n"/>
      <c r="DK30" s="3883" t="n"/>
      <c r="DL30" s="840" t="n"/>
      <c r="DM30" s="840" t="n"/>
      <c r="DN30" s="840" t="n"/>
      <c r="DO30" s="840" t="n"/>
      <c r="DP30" s="840" t="n"/>
      <c r="DQ30" s="840" t="n"/>
      <c r="DR30" s="840" t="n"/>
      <c r="DS30" s="840" t="n"/>
      <c r="DT30" s="840" t="n"/>
      <c r="DU30" s="840" t="n"/>
      <c r="DV30" s="840" t="n"/>
      <c r="DW30" s="840" t="n"/>
      <c r="DX30" s="2878">
        <f>(CS30-CZ30)*10^6</f>
        <v/>
      </c>
      <c r="DY30" s="2878">
        <f>(CT30-DC30)*10^6</f>
        <v/>
      </c>
      <c r="DZ30" s="2878">
        <f>(CW30-DD30)*10^6</f>
        <v/>
      </c>
      <c r="EA30" s="840" t="n"/>
      <c r="EB30" s="840" t="n"/>
      <c r="EC30" s="840" t="n"/>
      <c r="ED30" s="840" t="n"/>
      <c r="EE30" s="840" t="n"/>
      <c r="EF30" s="840" t="n"/>
      <c r="EG30" s="840" t="n"/>
      <c r="EH30" s="840" t="n"/>
      <c r="EI30" s="840" t="n"/>
      <c r="EJ30" s="840" t="n"/>
      <c r="EK30" s="840" t="n"/>
      <c r="EL30" s="840" t="n"/>
      <c r="EM30" s="840" t="n"/>
      <c r="EN30" s="840" t="n"/>
      <c r="EO30" s="840" t="n"/>
      <c r="EP30" s="840" t="n"/>
      <c r="EQ30" s="840" t="n"/>
      <c r="ER30" s="840" t="n"/>
      <c r="ES30" s="840" t="n"/>
      <c r="ET30" s="840" t="n"/>
      <c r="EU30" s="840" t="n"/>
      <c r="EV30" s="840" t="n"/>
      <c r="EW30" s="840" t="n"/>
      <c r="EX30" s="840" t="n"/>
      <c r="EY30" s="840" t="n"/>
      <c r="EZ30" s="840" t="n"/>
      <c r="FA30" s="840" t="n"/>
      <c r="FB30" s="840" t="n"/>
      <c r="FC30" s="840" t="n"/>
      <c r="FD30" s="840" t="n"/>
      <c r="FE30" s="840" t="n"/>
      <c r="FF30" s="840" t="n"/>
      <c r="FG30" s="840" t="n"/>
      <c r="FH30" s="840" t="n"/>
      <c r="FI30" s="840" t="n"/>
      <c r="FJ30" s="840" t="n"/>
      <c r="FK30" s="840" t="n"/>
      <c r="FL30" s="840" t="n"/>
      <c r="FM30" s="840" t="n"/>
      <c r="FN30" s="840" t="n"/>
      <c r="FO30" s="840" t="n"/>
      <c r="FP30" s="840" t="n"/>
      <c r="FQ30" s="840" t="n"/>
      <c r="FR30" s="840" t="n"/>
      <c r="FS30" s="840" t="n"/>
      <c r="FT30" s="840" t="n"/>
      <c r="FU30" s="840" t="n"/>
      <c r="FV30" s="840" t="n"/>
      <c r="FW30" s="840" t="n"/>
      <c r="FX30" s="840" t="n"/>
      <c r="FY30" s="840" t="n"/>
    </row>
    <row customFormat="1" hidden="1" r="31" s="842">
      <c r="A31" s="1152" t="n"/>
      <c r="B31" s="1153" t="n"/>
      <c r="C31" s="2486" t="inlineStr">
        <is>
          <t>PARC25</t>
        </is>
      </c>
      <c r="D31" s="1690" t="n"/>
      <c r="E31" s="1164" t="n"/>
      <c r="F31" s="1154" t="n"/>
      <c r="G31" s="1154" t="n"/>
      <c r="H31" s="1688" t="n"/>
      <c r="I31" s="37" t="n"/>
      <c r="J31" s="1690" t="n"/>
      <c r="K31" s="1164" t="n"/>
      <c r="L31" s="1154" t="n"/>
      <c r="M31" s="1154" t="n"/>
      <c r="N31" s="1688" t="n"/>
      <c r="O31" s="1144" t="n"/>
      <c r="P31" s="1182" t="n"/>
      <c r="Q31" s="1164" t="n"/>
      <c r="R31" s="1154" t="n"/>
      <c r="S31" s="1154" t="n"/>
      <c r="T31" s="1688" t="n"/>
      <c r="U31" s="37" t="n"/>
      <c r="V31" s="1182" t="n"/>
      <c r="W31" s="1164" t="n"/>
      <c r="X31" s="1164" t="n"/>
      <c r="Y31" s="1154" t="n"/>
      <c r="Z31" s="1154" t="n"/>
      <c r="AA31" s="1154" t="n"/>
      <c r="AB31" s="1688" t="n"/>
      <c r="AC31" s="37" t="n"/>
      <c r="AD31" s="1182" t="n"/>
      <c r="AE31" s="1164" t="n"/>
      <c r="AF31" s="1164" t="n"/>
      <c r="AG31" s="1154" t="n"/>
      <c r="AH31" s="1154" t="n"/>
      <c r="AI31" s="1154" t="n"/>
      <c r="AJ31" s="1688" t="n"/>
      <c r="AK31" s="37" t="n"/>
      <c r="AL31" s="1182" t="n"/>
      <c r="AM31" s="1164" t="n"/>
      <c r="AN31" s="1164" t="n"/>
      <c r="AO31" s="1164" t="n"/>
      <c r="AP31" s="1154" t="n"/>
      <c r="AQ31" s="1154" t="n"/>
      <c r="AR31" s="1154" t="n"/>
      <c r="AS31" s="1688" t="n"/>
      <c r="AT31" s="37" t="n"/>
      <c r="AU31" s="1182" t="n"/>
      <c r="AV31" s="1164" t="n"/>
      <c r="AW31" s="1164" t="n"/>
      <c r="AX31" s="1154" t="n"/>
      <c r="AY31" s="1154" t="n"/>
      <c r="AZ31" s="1154" t="n"/>
      <c r="BA31" s="1688" t="n"/>
      <c r="BB31" s="1031" t="n"/>
      <c r="BC31" s="1182" t="n"/>
      <c r="BD31" s="1164" t="n"/>
      <c r="BE31" s="1164" t="n"/>
      <c r="BF31" s="1154" t="n"/>
      <c r="BG31" s="1154" t="n"/>
      <c r="BH31" s="1154" t="n"/>
      <c r="BI31" s="1688" t="n"/>
      <c r="BJ31" s="3058" t="n"/>
      <c r="BK31" s="1182" t="n"/>
      <c r="BL31" s="1164" t="n"/>
      <c r="BM31" s="1164" t="n"/>
      <c r="BN31" s="1164" t="n"/>
      <c r="BO31" s="1154" t="n"/>
      <c r="BP31" s="1154" t="n"/>
      <c r="BQ31" s="1154" t="n"/>
      <c r="BR31" s="1688" t="n"/>
      <c r="BS31" s="1031" t="n"/>
      <c r="BT31" s="1182" t="n"/>
      <c r="BU31" s="1164" t="n"/>
      <c r="BV31" s="1164" t="n"/>
      <c r="BW31" s="1154" t="n"/>
      <c r="BX31" s="1154" t="n"/>
      <c r="BY31" s="1154" t="n"/>
      <c r="BZ31" s="1688" t="n"/>
      <c r="CA31" s="1031" t="n"/>
      <c r="CB31" s="1182" t="n"/>
      <c r="CC31" s="1164" t="n"/>
      <c r="CD31" s="1164" t="n"/>
      <c r="CE31" s="1154" t="n"/>
      <c r="CF31" s="1154" t="n"/>
      <c r="CG31" s="1154" t="n"/>
      <c r="CH31" s="1688" t="n"/>
      <c r="CI31" s="1031" t="n"/>
      <c r="CJ31" s="1182" t="n"/>
      <c r="CK31" s="1164" t="n"/>
      <c r="CL31" s="1164" t="n"/>
      <c r="CM31" s="1154" t="n"/>
      <c r="CN31" s="1154" t="n"/>
      <c r="CO31" s="1154" t="n"/>
      <c r="CP31" s="1688" t="n"/>
      <c r="CQ31" s="1031" t="n"/>
      <c r="CR31" s="22" t="n"/>
      <c r="CS31" s="1154" t="n"/>
      <c r="CT31" s="1154" t="n"/>
      <c r="CU31" s="1154" t="n"/>
      <c r="CV31" s="1154" t="n"/>
      <c r="CW31" s="1154" t="n"/>
      <c r="CX31" s="258">
        <f>IFERROR(CR31/CW31-1, "-")</f>
        <v/>
      </c>
      <c r="CY31" s="1535" t="n"/>
      <c r="CZ31" s="1535" t="n"/>
      <c r="DA31" s="1164" t="n"/>
      <c r="DB31" s="1164" t="n"/>
      <c r="DC31" s="1164" t="n"/>
      <c r="DD31" s="1154" t="n"/>
      <c r="DE31" s="37" t="n"/>
      <c r="DF31" s="1154" t="n"/>
      <c r="DG31" s="1154" t="n"/>
      <c r="DH31" s="1155" t="n"/>
      <c r="DI31" s="1732" t="n"/>
      <c r="DJ31" s="3882" t="n"/>
      <c r="DK31" s="3883" t="n"/>
      <c r="DL31" s="840" t="n"/>
      <c r="DM31" s="840" t="n"/>
      <c r="DN31" s="840" t="n"/>
      <c r="DO31" s="840" t="n"/>
      <c r="DP31" s="840" t="n"/>
      <c r="DQ31" s="840" t="n"/>
      <c r="DR31" s="840" t="n"/>
      <c r="DS31" s="840" t="n"/>
      <c r="DT31" s="840" t="n"/>
      <c r="DU31" s="840" t="n"/>
      <c r="DV31" s="840" t="n"/>
      <c r="DW31" s="840" t="n"/>
      <c r="DX31" s="2878">
        <f>(CS31-CZ31)*10^6</f>
        <v/>
      </c>
      <c r="DY31" s="2878">
        <f>(CT31-DC31)*10^6</f>
        <v/>
      </c>
      <c r="DZ31" s="2878">
        <f>(CW31-DD31)*10^6</f>
        <v/>
      </c>
      <c r="EA31" s="840" t="n"/>
      <c r="EB31" s="840" t="n"/>
      <c r="EC31" s="840" t="n"/>
      <c r="ED31" s="840" t="n"/>
      <c r="EE31" s="840" t="n"/>
      <c r="EF31" s="840" t="n"/>
      <c r="EG31" s="840" t="n"/>
      <c r="EH31" s="840" t="n"/>
      <c r="EI31" s="840" t="n"/>
      <c r="EJ31" s="840" t="n"/>
      <c r="EK31" s="840" t="n"/>
      <c r="EL31" s="840" t="n"/>
      <c r="EM31" s="840" t="n"/>
      <c r="EN31" s="840" t="n"/>
      <c r="EO31" s="840" t="n"/>
      <c r="EP31" s="840" t="n"/>
      <c r="EQ31" s="840" t="n"/>
      <c r="ER31" s="840" t="n"/>
      <c r="ES31" s="840" t="n"/>
      <c r="ET31" s="840" t="n"/>
      <c r="EU31" s="840" t="n"/>
      <c r="EV31" s="840" t="n"/>
      <c r="EW31" s="840" t="n"/>
      <c r="EX31" s="840" t="n"/>
      <c r="EY31" s="840" t="n"/>
      <c r="EZ31" s="840" t="n"/>
      <c r="FA31" s="840" t="n"/>
      <c r="FB31" s="840" t="n"/>
      <c r="FC31" s="840" t="n"/>
      <c r="FD31" s="840" t="n"/>
      <c r="FE31" s="840" t="n"/>
      <c r="FF31" s="840" t="n"/>
      <c r="FG31" s="840" t="n"/>
      <c r="FH31" s="840" t="n"/>
      <c r="FI31" s="840" t="n"/>
      <c r="FJ31" s="840" t="n"/>
      <c r="FK31" s="840" t="n"/>
      <c r="FL31" s="840" t="n"/>
      <c r="FM31" s="840" t="n"/>
      <c r="FN31" s="840" t="n"/>
      <c r="FO31" s="840" t="n"/>
      <c r="FP31" s="840" t="n"/>
      <c r="FQ31" s="840" t="n"/>
      <c r="FR31" s="840" t="n"/>
      <c r="FS31" s="840" t="n"/>
      <c r="FT31" s="840" t="n"/>
      <c r="FU31" s="840" t="n"/>
      <c r="FV31" s="840" t="n"/>
      <c r="FW31" s="840" t="n"/>
      <c r="FX31" s="840" t="n"/>
      <c r="FY31" s="840" t="n"/>
    </row>
    <row customFormat="1" hidden="1" r="32" s="842">
      <c r="A32" s="1152" t="n"/>
      <c r="B32" s="1153" t="n"/>
      <c r="C32" s="2486" t="inlineStr">
        <is>
          <t>PARC26</t>
        </is>
      </c>
      <c r="D32" s="1690" t="n"/>
      <c r="E32" s="1164" t="n"/>
      <c r="F32" s="1154" t="n"/>
      <c r="G32" s="1154" t="n"/>
      <c r="H32" s="1688" t="n"/>
      <c r="I32" s="37" t="n"/>
      <c r="J32" s="1690" t="n"/>
      <c r="K32" s="1164" t="n"/>
      <c r="L32" s="1154" t="n"/>
      <c r="M32" s="1154" t="n"/>
      <c r="N32" s="1688" t="n"/>
      <c r="O32" s="1144" t="n"/>
      <c r="P32" s="1182" t="n"/>
      <c r="Q32" s="1164" t="n"/>
      <c r="R32" s="1154" t="n"/>
      <c r="S32" s="1154" t="n"/>
      <c r="T32" s="1688" t="n"/>
      <c r="U32" s="37" t="n"/>
      <c r="V32" s="1182" t="n"/>
      <c r="W32" s="1164" t="n"/>
      <c r="X32" s="1164" t="n"/>
      <c r="Y32" s="1154" t="n"/>
      <c r="Z32" s="1154" t="n"/>
      <c r="AA32" s="1154" t="n"/>
      <c r="AB32" s="1688" t="n"/>
      <c r="AC32" s="37" t="n"/>
      <c r="AD32" s="1182" t="n"/>
      <c r="AE32" s="1164" t="n"/>
      <c r="AF32" s="1164" t="n"/>
      <c r="AG32" s="1154" t="n"/>
      <c r="AH32" s="1154" t="n"/>
      <c r="AI32" s="1154" t="n"/>
      <c r="AJ32" s="1688" t="n"/>
      <c r="AK32" s="37" t="n"/>
      <c r="AL32" s="1182" t="n"/>
      <c r="AM32" s="1164" t="n"/>
      <c r="AN32" s="1164" t="n"/>
      <c r="AO32" s="1164" t="n"/>
      <c r="AP32" s="1154" t="n"/>
      <c r="AQ32" s="1154" t="n"/>
      <c r="AR32" s="1154" t="n"/>
      <c r="AS32" s="1688" t="n"/>
      <c r="AT32" s="37" t="n"/>
      <c r="AU32" s="1182" t="n"/>
      <c r="AV32" s="1164" t="n"/>
      <c r="AW32" s="1164" t="n"/>
      <c r="AX32" s="1154" t="n"/>
      <c r="AY32" s="1154" t="n"/>
      <c r="AZ32" s="1154" t="n"/>
      <c r="BA32" s="1688" t="n"/>
      <c r="BB32" s="1031" t="n"/>
      <c r="BC32" s="1182" t="n"/>
      <c r="BD32" s="1164" t="n"/>
      <c r="BE32" s="1164" t="n"/>
      <c r="BF32" s="1154" t="n"/>
      <c r="BG32" s="1154" t="n"/>
      <c r="BH32" s="1154" t="n"/>
      <c r="BI32" s="1688" t="n"/>
      <c r="BJ32" s="3058" t="n"/>
      <c r="BK32" s="1182" t="n"/>
      <c r="BL32" s="1164" t="n"/>
      <c r="BM32" s="1164" t="n"/>
      <c r="BN32" s="1164" t="n"/>
      <c r="BO32" s="1154" t="n"/>
      <c r="BP32" s="1154" t="n"/>
      <c r="BQ32" s="1154" t="n"/>
      <c r="BR32" s="1688" t="n"/>
      <c r="BS32" s="1031" t="n"/>
      <c r="BT32" s="1182" t="n"/>
      <c r="BU32" s="1164" t="n"/>
      <c r="BV32" s="1164" t="n"/>
      <c r="BW32" s="1154" t="n"/>
      <c r="BX32" s="1154" t="n"/>
      <c r="BY32" s="1154" t="n"/>
      <c r="BZ32" s="1688" t="n"/>
      <c r="CA32" s="1031" t="n"/>
      <c r="CB32" s="1182" t="n"/>
      <c r="CC32" s="1164" t="n"/>
      <c r="CD32" s="1164" t="n"/>
      <c r="CE32" s="1154" t="n"/>
      <c r="CF32" s="1154" t="n"/>
      <c r="CG32" s="1154" t="n"/>
      <c r="CH32" s="1688" t="n"/>
      <c r="CI32" s="1031" t="n"/>
      <c r="CJ32" s="1182" t="n"/>
      <c r="CK32" s="1164" t="n"/>
      <c r="CL32" s="1164" t="n"/>
      <c r="CM32" s="1154" t="n"/>
      <c r="CN32" s="1154" t="n"/>
      <c r="CO32" s="1154" t="n"/>
      <c r="CP32" s="1688" t="n"/>
      <c r="CQ32" s="1031" t="n"/>
      <c r="CR32" s="22" t="n"/>
      <c r="CS32" s="1154" t="n"/>
      <c r="CT32" s="1154" t="n"/>
      <c r="CU32" s="1154" t="n"/>
      <c r="CV32" s="1154" t="n"/>
      <c r="CW32" s="1154" t="n"/>
      <c r="CX32" s="258">
        <f>IFERROR(CR32/CW32-1, "-")</f>
        <v/>
      </c>
      <c r="CY32" s="1535" t="n"/>
      <c r="CZ32" s="1535" t="n"/>
      <c r="DA32" s="1164" t="n"/>
      <c r="DB32" s="1164" t="n"/>
      <c r="DC32" s="1164" t="n"/>
      <c r="DD32" s="1154" t="n"/>
      <c r="DE32" s="37" t="n"/>
      <c r="DF32" s="1154" t="n"/>
      <c r="DG32" s="1154" t="n"/>
      <c r="DH32" s="1155" t="n"/>
      <c r="DI32" s="1732" t="n"/>
      <c r="DJ32" s="3882" t="n"/>
      <c r="DK32" s="3883" t="n"/>
      <c r="DL32" s="840" t="n"/>
      <c r="DM32" s="840" t="n"/>
      <c r="DN32" s="840" t="n"/>
      <c r="DO32" s="840" t="n"/>
      <c r="DP32" s="840" t="n"/>
      <c r="DQ32" s="840" t="n"/>
      <c r="DR32" s="840" t="n"/>
      <c r="DS32" s="840" t="n"/>
      <c r="DT32" s="840" t="n"/>
      <c r="DU32" s="840" t="n"/>
      <c r="DV32" s="840" t="n"/>
      <c r="DW32" s="840" t="n"/>
      <c r="DX32" s="2878">
        <f>(CS32-CZ32)*10^6</f>
        <v/>
      </c>
      <c r="DY32" s="2878">
        <f>(CT32-DC32)*10^6</f>
        <v/>
      </c>
      <c r="DZ32" s="2878">
        <f>(CW32-DD32)*10^6</f>
        <v/>
      </c>
      <c r="EA32" s="840" t="n"/>
      <c r="EB32" s="840" t="n"/>
      <c r="EC32" s="840" t="n"/>
      <c r="ED32" s="840" t="n"/>
      <c r="EE32" s="840" t="n"/>
      <c r="EF32" s="840" t="n"/>
      <c r="EG32" s="840" t="n"/>
      <c r="EH32" s="840" t="n"/>
      <c r="EI32" s="840" t="n"/>
      <c r="EJ32" s="840" t="n"/>
      <c r="EK32" s="840" t="n"/>
      <c r="EL32" s="840" t="n"/>
      <c r="EM32" s="840" t="n"/>
      <c r="EN32" s="840" t="n"/>
      <c r="EO32" s="840" t="n"/>
      <c r="EP32" s="840" t="n"/>
      <c r="EQ32" s="840" t="n"/>
      <c r="ER32" s="840" t="n"/>
      <c r="ES32" s="840" t="n"/>
      <c r="ET32" s="840" t="n"/>
      <c r="EU32" s="840" t="n"/>
      <c r="EV32" s="840" t="n"/>
      <c r="EW32" s="840" t="n"/>
      <c r="EX32" s="840" t="n"/>
      <c r="EY32" s="840" t="n"/>
      <c r="EZ32" s="840" t="n"/>
      <c r="FA32" s="840" t="n"/>
      <c r="FB32" s="840" t="n"/>
      <c r="FC32" s="840" t="n"/>
      <c r="FD32" s="840" t="n"/>
      <c r="FE32" s="840" t="n"/>
      <c r="FF32" s="840" t="n"/>
      <c r="FG32" s="840" t="n"/>
      <c r="FH32" s="840" t="n"/>
      <c r="FI32" s="840" t="n"/>
      <c r="FJ32" s="840" t="n"/>
      <c r="FK32" s="840" t="n"/>
      <c r="FL32" s="840" t="n"/>
      <c r="FM32" s="840" t="n"/>
      <c r="FN32" s="840" t="n"/>
      <c r="FO32" s="840" t="n"/>
      <c r="FP32" s="840" t="n"/>
      <c r="FQ32" s="840" t="n"/>
      <c r="FR32" s="840" t="n"/>
      <c r="FS32" s="840" t="n"/>
      <c r="FT32" s="840" t="n"/>
      <c r="FU32" s="840" t="n"/>
      <c r="FV32" s="840" t="n"/>
      <c r="FW32" s="840" t="n"/>
      <c r="FX32" s="840" t="n"/>
      <c r="FY32" s="840" t="n"/>
    </row>
    <row customFormat="1" customHeight="1" ht="15" r="33" s="837">
      <c r="A33" s="1151" t="n"/>
      <c r="B33" s="187" t="inlineStr">
        <is>
          <t>Flux d'inactivité</t>
        </is>
      </c>
      <c r="C33" s="2486" t="inlineStr">
        <is>
          <t>PARC27</t>
        </is>
      </c>
      <c r="D33" s="3060" t="n">
        <v>-420694</v>
      </c>
      <c r="E33" s="2891" t="n">
        <v>-442345.92268419</v>
      </c>
      <c r="F33" s="2891" t="n">
        <v>21651.92268418998</v>
      </c>
      <c r="G33" s="22" t="n">
        <v>-313726</v>
      </c>
      <c r="H33" s="3878" t="n">
        <v>0.3409599459400878</v>
      </c>
      <c r="I33" s="37" t="n"/>
      <c r="J33" s="3060" t="n">
        <v>-357034</v>
      </c>
      <c r="K33" s="2891" t="n">
        <v>-395143.331966793</v>
      </c>
      <c r="L33" s="2891" t="n">
        <v>38109.33196679299</v>
      </c>
      <c r="M33" s="22" t="n">
        <v>-313324</v>
      </c>
      <c r="N33" s="3878" t="n">
        <v>0.1395041554429282</v>
      </c>
      <c r="O33" s="1144" t="n"/>
      <c r="P33" s="3905" t="n">
        <v>-353554.196244214</v>
      </c>
      <c r="Q33" s="2891" t="n">
        <v>-422667.836241783</v>
      </c>
      <c r="R33" s="2891" t="n">
        <v>69113.63999756897</v>
      </c>
      <c r="S33" s="22" t="n">
        <v>-385390.605941398</v>
      </c>
      <c r="T33" s="3878" t="n">
        <v>-0.08260816222911516</v>
      </c>
      <c r="U33" s="37" t="n"/>
      <c r="V33" s="3905" t="n">
        <v>-392082.803755786</v>
      </c>
      <c r="W33" s="2891" t="n">
        <v>-404534.022622377</v>
      </c>
      <c r="X33" s="2891" t="n">
        <v>-345167.904573174</v>
      </c>
      <c r="Y33" s="2891" t="n">
        <v>12451.21886659099</v>
      </c>
      <c r="Z33" s="2891" t="n">
        <v>-46914.89918261196</v>
      </c>
      <c r="AA33" s="22" t="n">
        <v>-312924</v>
      </c>
      <c r="AB33" s="1688" t="n">
        <v>0.2529649491754737</v>
      </c>
      <c r="AC33" s="37" t="n"/>
      <c r="AD33" s="3905" t="n">
        <v>-550797</v>
      </c>
      <c r="AE33" s="2891" t="n">
        <v>-413420.286652649</v>
      </c>
      <c r="AF33" s="2891" t="n">
        <v>-387189.567205817</v>
      </c>
      <c r="AG33" s="2891" t="n">
        <v>-137376.713347351</v>
      </c>
      <c r="AH33" s="2891" t="n">
        <v>-163607.432794183</v>
      </c>
      <c r="AI33" s="22" t="n">
        <v>-359923</v>
      </c>
      <c r="AJ33" s="1688" t="n">
        <v>0.5303189848939913</v>
      </c>
      <c r="AK33" s="37" t="n"/>
      <c r="AL33" s="3905" t="n">
        <v>-444677</v>
      </c>
      <c r="AM33" s="2891" t="n">
        <v>-395683.2227414222</v>
      </c>
      <c r="AN33" s="2891" t="n">
        <v>-376573.0790727546</v>
      </c>
      <c r="AO33" s="2891" t="n">
        <v>0</v>
      </c>
      <c r="AP33" s="2891" t="n">
        <v>-48993.77725857776</v>
      </c>
      <c r="AQ33" s="2891" t="n">
        <v>-68103.9209272454</v>
      </c>
      <c r="AR33" s="22" t="n">
        <v>-435712.38393187</v>
      </c>
      <c r="AS33" s="1688" t="n">
        <v>0.02057461848394881</v>
      </c>
      <c r="AT33" s="37" t="n"/>
      <c r="AU33" s="3905" t="n"/>
      <c r="AV33" s="2891" t="n"/>
      <c r="AW33" s="2891" t="n"/>
      <c r="AX33" s="2891" t="n"/>
      <c r="AY33" s="2891" t="n"/>
      <c r="AZ33" s="22" t="n"/>
      <c r="BA33" s="3878" t="n"/>
      <c r="BB33" s="1031" t="n"/>
      <c r="BC33" s="3905" t="n"/>
      <c r="BD33" s="2891" t="n"/>
      <c r="BE33" s="2891" t="n"/>
      <c r="BF33" s="2891" t="n"/>
      <c r="BG33" s="2891" t="n"/>
      <c r="BH33" s="22" t="n"/>
      <c r="BI33" s="3878" t="n"/>
      <c r="BJ33" s="3058" t="n"/>
      <c r="BK33" s="3906" t="n"/>
      <c r="BL33" s="2891" t="n"/>
      <c r="BM33" s="2891" t="n"/>
      <c r="BN33" s="2891" t="n"/>
      <c r="BO33" s="2891" t="n"/>
      <c r="BP33" s="2891" t="n"/>
      <c r="BQ33" s="22" t="n"/>
      <c r="BR33" s="3878" t="n"/>
      <c r="BS33" s="1031" t="n"/>
      <c r="BT33" s="3906" t="n"/>
      <c r="BU33" s="2891" t="n"/>
      <c r="BV33" s="2891" t="n"/>
      <c r="BW33" s="2891" t="n"/>
      <c r="BX33" s="2891" t="n"/>
      <c r="BY33" s="22" t="n"/>
      <c r="BZ33" s="3878" t="n"/>
      <c r="CA33" s="1031" t="n"/>
      <c r="CB33" s="3906" t="n"/>
      <c r="CC33" s="2891" t="n"/>
      <c r="CD33" s="2891" t="n"/>
      <c r="CE33" s="2891" t="n"/>
      <c r="CF33" s="2891" t="n"/>
      <c r="CG33" s="22" t="n"/>
      <c r="CH33" s="3878" t="n"/>
      <c r="CI33" s="1031" t="n"/>
      <c r="CJ33" s="3906" t="n"/>
      <c r="CK33" s="2891" t="n"/>
      <c r="CL33" s="2891" t="n"/>
      <c r="CM33" s="2891" t="n"/>
      <c r="CN33" s="2891" t="n"/>
      <c r="CO33" s="22" t="n"/>
      <c r="CP33" s="3878" t="n"/>
      <c r="CQ33" s="1031" t="n"/>
      <c r="CR33" s="22">
        <f>+SUMIF($D$5:$CQ$5,CR$5,$D33:$CQ33)</f>
        <v/>
      </c>
      <c r="CS33" s="2975">
        <f>+SUMIF($D$5:$CQ$5,CS$5,$D33:$CQ33)</f>
        <v/>
      </c>
      <c r="CT33" s="22">
        <f>+SUMIF($D$5:$CQ$5,CT$5,$D33:$CQ33)+SUMIF($D$5:$BI$5,CR$5,$D33:$BI33)-Y52</f>
        <v/>
      </c>
      <c r="CU33" s="22">
        <f>CR33-CS33</f>
        <v/>
      </c>
      <c r="CV33" s="22">
        <f>CR33-CT33</f>
        <v/>
      </c>
      <c r="CW33" s="22">
        <f>+SUMIF($D$5:$CQ$5,CW$5,$D33:$CQ33)</f>
        <v/>
      </c>
      <c r="CX33" s="258">
        <f>IFERROR(CR33/CW33-1, "-")</f>
        <v/>
      </c>
      <c r="CY33" s="1137" t="n"/>
      <c r="CZ33" s="1535" t="n">
        <v>-4809054.906710217</v>
      </c>
      <c r="DA33" s="2891" t="n">
        <v>-4590555.142574511</v>
      </c>
      <c r="DB33" s="2891" t="n"/>
      <c r="DC33" s="2891" t="n"/>
      <c r="DD33" s="22" t="n">
        <v>-5010711.989873268</v>
      </c>
      <c r="DE33" s="37">
        <f>CZ33/DD33-1</f>
        <v/>
      </c>
      <c r="DF33" s="37">
        <f>DA33/DD33-1</f>
        <v/>
      </c>
      <c r="DG33" s="37">
        <f>DB33/DD33-1</f>
        <v/>
      </c>
      <c r="DH33" s="441">
        <f>DC33/DD33-1</f>
        <v/>
      </c>
      <c r="DI33" s="1730" t="n"/>
      <c r="DJ33" s="3882" t="n"/>
      <c r="DK33" s="3883" t="n"/>
      <c r="DL33" s="840" t="n"/>
      <c r="DM33" s="840" t="n"/>
      <c r="DN33" s="840" t="n"/>
      <c r="DO33" s="840" t="n"/>
      <c r="DP33" s="840" t="n"/>
      <c r="DQ33" s="840" t="n"/>
      <c r="DR33" s="840" t="n"/>
      <c r="DS33" s="840" t="n"/>
      <c r="DT33" s="840" t="n"/>
      <c r="DU33" s="840" t="n"/>
      <c r="DV33" s="840" t="n"/>
      <c r="DW33" s="840" t="n"/>
      <c r="DX33" s="2878">
        <f>(CS33-CZ33)*10^6</f>
        <v/>
      </c>
      <c r="DY33" s="2878">
        <f>(CT33-DC33)*10^6</f>
        <v/>
      </c>
      <c r="DZ33" s="2878">
        <f>(CW33-DD33)*10^6</f>
        <v/>
      </c>
      <c r="EA33" s="840" t="n"/>
      <c r="EB33" s="840" t="n"/>
      <c r="EC33" s="840" t="n"/>
      <c r="ED33" s="840" t="n"/>
      <c r="EE33" s="840" t="n"/>
      <c r="EF33" s="840" t="n"/>
      <c r="EG33" s="840" t="n"/>
      <c r="EH33" s="840" t="n"/>
      <c r="EI33" s="840" t="n"/>
      <c r="EJ33" s="840" t="n"/>
      <c r="EK33" s="840" t="n"/>
      <c r="EL33" s="840" t="n"/>
      <c r="EM33" s="840" t="n"/>
      <c r="EN33" s="840" t="n"/>
      <c r="EO33" s="840" t="n"/>
      <c r="EP33" s="840" t="n"/>
      <c r="EQ33" s="840" t="n"/>
      <c r="ER33" s="840" t="n"/>
      <c r="ES33" s="840" t="n"/>
      <c r="ET33" s="840" t="n"/>
      <c r="EU33" s="840" t="n"/>
      <c r="EV33" s="840" t="n"/>
      <c r="EW33" s="840" t="n"/>
      <c r="EX33" s="840" t="n"/>
      <c r="EY33" s="840" t="n"/>
      <c r="EZ33" s="840" t="n"/>
      <c r="FA33" s="840" t="n"/>
      <c r="FB33" s="840" t="n"/>
      <c r="FC33" s="840" t="n"/>
      <c r="FD33" s="840" t="n"/>
      <c r="FE33" s="840" t="n"/>
      <c r="FF33" s="840" t="n"/>
      <c r="FG33" s="840" t="n"/>
      <c r="FH33" s="840" t="n"/>
      <c r="FI33" s="840" t="n"/>
      <c r="FJ33" s="840" t="n"/>
      <c r="FK33" s="840" t="n"/>
      <c r="FL33" s="840" t="n"/>
      <c r="FM33" s="840" t="n"/>
      <c r="FN33" s="840" t="n"/>
      <c r="FO33" s="840" t="n"/>
      <c r="FP33" s="840" t="n"/>
      <c r="FQ33" s="840" t="n"/>
      <c r="FR33" s="840" t="n"/>
      <c r="FS33" s="840" t="n"/>
      <c r="FT33" s="840" t="n"/>
      <c r="FU33" s="840" t="n"/>
      <c r="FV33" s="840" t="n"/>
      <c r="FW33" s="840" t="n"/>
      <c r="FX33" s="840" t="n"/>
      <c r="FY33" s="840" t="n"/>
    </row>
    <row customFormat="1" customHeight="1" ht="15" r="34" s="843">
      <c r="A34" s="1156" t="n"/>
      <c r="B34" s="1143" t="inlineStr">
        <is>
          <t>% churn annualisé</t>
        </is>
      </c>
      <c r="C34" s="2486" t="inlineStr">
        <is>
          <t>PARC28</t>
        </is>
      </c>
      <c r="D34" s="1690" t="n">
        <v>0.884719108980306</v>
      </c>
      <c r="E34" s="37" t="n">
        <v>0.8773328206562649</v>
      </c>
      <c r="F34" s="37" t="n">
        <v>0.00738628832404109</v>
      </c>
      <c r="G34" s="37" t="n">
        <v>0.6598884887187246</v>
      </c>
      <c r="H34" s="1688" t="n">
        <v>0.3407100201097988</v>
      </c>
      <c r="I34" s="37" t="n"/>
      <c r="J34" s="1690" t="n">
        <v>0.755138803908123</v>
      </c>
      <c r="K34" s="37" t="n">
        <v>0.782061195211895</v>
      </c>
      <c r="L34" s="37" t="n">
        <v>-0.02692239130377194</v>
      </c>
      <c r="M34" s="37" t="n">
        <v>0.6492581443528616</v>
      </c>
      <c r="N34" s="1688" t="n">
        <v>0.1630794476375748</v>
      </c>
      <c r="O34" s="1144" t="n"/>
      <c r="P34" s="1690" t="n">
        <v>0.7465143464553849</v>
      </c>
      <c r="Q34" s="37" t="n">
        <v>0.83340146461619</v>
      </c>
      <c r="R34" s="37" t="n">
        <v>-0.08688711816080508</v>
      </c>
      <c r="S34" s="37" t="n">
        <v>0.7842092362032809</v>
      </c>
      <c r="T34" s="1688" t="n">
        <v>-0.04806738815063472</v>
      </c>
      <c r="U34" s="37" t="n"/>
      <c r="V34" s="1690" t="n">
        <v>0.825306025996245</v>
      </c>
      <c r="W34" s="37" t="n">
        <v>0.795404535951641</v>
      </c>
      <c r="X34" s="37" t="n">
        <v>0.721212873342177</v>
      </c>
      <c r="Y34" s="37" t="n">
        <v>0.02990149004460407</v>
      </c>
      <c r="Z34" s="37" t="n">
        <v>0.104093152654068</v>
      </c>
      <c r="AA34" s="37" t="n">
        <v>0.6171162825000288</v>
      </c>
      <c r="AB34" s="1688" t="n">
        <v>0.3373590187133111</v>
      </c>
      <c r="AC34" s="37" t="n"/>
      <c r="AD34" s="1690" t="n">
        <v>1.17843303888096</v>
      </c>
      <c r="AE34" s="37" t="n">
        <v>0.810542051815626</v>
      </c>
      <c r="AF34" s="37" t="n">
        <v>0.801671946871652</v>
      </c>
      <c r="AG34" s="37" t="n">
        <v>0.3678909870653341</v>
      </c>
      <c r="AH34" s="37" t="n">
        <v>0.3767610920093081</v>
      </c>
      <c r="AI34" s="37" t="n">
        <v>0.6855833054575259</v>
      </c>
      <c r="AJ34" s="1688" t="n">
        <v>0.7188765092442406</v>
      </c>
      <c r="AK34" s="37" t="n"/>
      <c r="AL34" s="1690" t="n">
        <v>0</v>
      </c>
      <c r="AM34" s="37" t="n">
        <v>0.7729630971486398</v>
      </c>
      <c r="AN34" s="37" t="n">
        <v>0.7772495418224379</v>
      </c>
      <c r="AO34" s="37" t="n">
        <v>0</v>
      </c>
      <c r="AP34" s="37" t="n">
        <v>-0.7729630971486398</v>
      </c>
      <c r="AQ34" s="37" t="n">
        <v>-0.7772495418224379</v>
      </c>
      <c r="AR34" s="37" t="n">
        <v>0.817277216430741</v>
      </c>
      <c r="AS34" s="1688" t="n">
        <v>-1</v>
      </c>
      <c r="AT34" s="37" t="n"/>
      <c r="AU34" s="1690" t="n"/>
      <c r="AV34" s="37" t="n"/>
      <c r="AW34" s="37" t="n"/>
      <c r="AX34" s="37" t="n"/>
      <c r="AY34" s="37" t="n"/>
      <c r="AZ34" s="37" t="n"/>
      <c r="BA34" s="1688" t="n"/>
      <c r="BB34" s="1031" t="n"/>
      <c r="BC34" s="1690" t="n"/>
      <c r="BD34" s="37" t="n"/>
      <c r="BE34" s="37" t="n"/>
      <c r="BF34" s="37" t="n"/>
      <c r="BG34" s="37" t="n"/>
      <c r="BH34" s="37" t="n"/>
      <c r="BI34" s="1688" t="n"/>
      <c r="BJ34" s="1031" t="n"/>
      <c r="BK34" s="1690" t="n"/>
      <c r="BL34" s="37" t="n"/>
      <c r="BM34" s="37" t="n"/>
      <c r="BN34" s="37" t="n"/>
      <c r="BO34" s="37" t="n"/>
      <c r="BP34" s="37" t="n"/>
      <c r="BQ34" s="37" t="n"/>
      <c r="BR34" s="1688" t="n"/>
      <c r="BS34" s="1031" t="n"/>
      <c r="BT34" s="1690" t="n"/>
      <c r="BU34" s="37" t="n"/>
      <c r="BV34" s="37" t="n"/>
      <c r="BW34" s="37" t="n"/>
      <c r="BX34" s="37" t="n"/>
      <c r="BY34" s="37" t="n"/>
      <c r="BZ34" s="1688" t="n"/>
      <c r="CA34" s="1031" t="n"/>
      <c r="CB34" s="1690" t="n"/>
      <c r="CC34" s="37" t="n"/>
      <c r="CD34" s="37" t="n"/>
      <c r="CE34" s="37" t="n"/>
      <c r="CF34" s="37" t="n"/>
      <c r="CG34" s="37" t="n"/>
      <c r="CH34" s="1688" t="n"/>
      <c r="CI34" s="1031" t="n"/>
      <c r="CJ34" s="1690" t="n"/>
      <c r="CK34" s="1690" t="n"/>
      <c r="CL34" s="1690" t="n"/>
      <c r="CM34" s="37" t="n"/>
      <c r="CN34" s="37" t="n"/>
      <c r="CO34" s="37" t="n"/>
      <c r="CP34" s="1688" t="n"/>
      <c r="CQ34" s="1031" t="n"/>
      <c r="CR34" s="37">
        <f>(((-CR33/CR37))/COUNTIFS($D$5:$CP$5,CR5,$D$7:$CP$7,"&gt;0"))*12</f>
        <v/>
      </c>
      <c r="CS34" s="37">
        <f>(((-CS33/CS37))/COUNTIFS($D$5:$CP$5,CR5,$D$7:$CP$7,"&gt;0"))*12</f>
        <v/>
      </c>
      <c r="CT34" s="37">
        <f>(((-CT33/CT37))/12)*12</f>
        <v/>
      </c>
      <c r="CU34" s="37">
        <f>CR34-CS34</f>
        <v/>
      </c>
      <c r="CV34" s="37">
        <f>CR34-CT34</f>
        <v/>
      </c>
      <c r="CW34" s="37">
        <f>(((-CW33/CW37))/COUNTIFS($D$5:$CP$5,CR5,$D$7:$CP$7,"&gt;0"))*12</f>
        <v/>
      </c>
      <c r="CX34" s="258">
        <f>IFERROR(CR34/CW34-1, "-")</f>
        <v/>
      </c>
      <c r="CY34" s="1144" t="n"/>
      <c r="CZ34" s="1144" t="n">
        <v>0.773082361029185</v>
      </c>
      <c r="DA34" s="37" t="n">
        <v>0.7854672794090423</v>
      </c>
      <c r="DB34" s="37" t="n"/>
      <c r="DC34" s="37" t="n"/>
      <c r="DD34" s="37" t="n">
        <v>9.955644406184376</v>
      </c>
      <c r="DE34" s="37">
        <f>CZ34/DD34-1</f>
        <v/>
      </c>
      <c r="DF34" s="37">
        <f>DA34/DD34-1</f>
        <v/>
      </c>
      <c r="DG34" s="37">
        <f>DB34/DD34-1</f>
        <v/>
      </c>
      <c r="DH34" s="441">
        <f>DC34/DD34-1</f>
        <v/>
      </c>
      <c r="DI34" s="1733" t="n"/>
      <c r="DJ34" s="838" t="n"/>
      <c r="DL34" s="838" t="n"/>
      <c r="DM34" s="838" t="n"/>
      <c r="DN34" s="838" t="n"/>
      <c r="DO34" s="838" t="n"/>
      <c r="DP34" s="838" t="n"/>
      <c r="DQ34" s="838" t="n"/>
      <c r="DR34" s="838" t="n"/>
      <c r="DS34" s="838" t="n"/>
      <c r="DT34" s="838" t="n"/>
      <c r="DU34" s="838" t="n"/>
      <c r="DV34" s="838" t="n"/>
      <c r="DW34" s="838" t="n"/>
      <c r="DX34" s="2878">
        <f>(CS34-CZ34)*10^6</f>
        <v/>
      </c>
      <c r="DY34" s="2878">
        <f>(CT34-DC34)*10^6</f>
        <v/>
      </c>
      <c r="DZ34" s="2878">
        <f>(CW34-DD34)*10^6</f>
        <v/>
      </c>
      <c r="EA34" s="838" t="n"/>
      <c r="EB34" s="838" t="n"/>
      <c r="EC34" s="838" t="n"/>
      <c r="ED34" s="838" t="n"/>
      <c r="EE34" s="838" t="n"/>
      <c r="EF34" s="838" t="n"/>
      <c r="EG34" s="838" t="n"/>
      <c r="EH34" s="838" t="n"/>
      <c r="EI34" s="838" t="n"/>
      <c r="EJ34" s="838" t="n"/>
      <c r="EK34" s="838" t="n"/>
      <c r="EL34" s="838" t="n"/>
      <c r="EM34" s="838" t="n"/>
      <c r="EN34" s="838" t="n"/>
      <c r="EO34" s="838" t="n"/>
      <c r="EP34" s="838" t="n"/>
      <c r="EQ34" s="838" t="n"/>
      <c r="ER34" s="838" t="n"/>
      <c r="ES34" s="838" t="n"/>
      <c r="ET34" s="838" t="n"/>
      <c r="EU34" s="838" t="n"/>
      <c r="EV34" s="838" t="n"/>
      <c r="EW34" s="838" t="n"/>
      <c r="EX34" s="838" t="n"/>
      <c r="EY34" s="838" t="n"/>
      <c r="EZ34" s="838" t="n"/>
      <c r="FA34" s="838" t="n"/>
      <c r="FB34" s="838" t="n"/>
      <c r="FC34" s="838" t="n"/>
      <c r="FD34" s="838" t="n"/>
      <c r="FE34" s="838" t="n"/>
      <c r="FF34" s="838" t="n"/>
      <c r="FG34" s="838" t="n"/>
      <c r="FH34" s="838" t="n"/>
      <c r="FI34" s="838" t="n"/>
      <c r="FJ34" s="838" t="n"/>
      <c r="FK34" s="838" t="n"/>
      <c r="FL34" s="838" t="n"/>
      <c r="FM34" s="838" t="n"/>
      <c r="FN34" s="838" t="n"/>
      <c r="FO34" s="838" t="n"/>
      <c r="FP34" s="838" t="n"/>
      <c r="FQ34" s="838" t="n"/>
      <c r="FR34" s="838" t="n"/>
      <c r="FS34" s="838" t="n"/>
      <c r="FT34" s="838" t="n"/>
      <c r="FU34" s="838" t="n"/>
      <c r="FV34" s="838" t="n"/>
      <c r="FW34" s="838" t="n"/>
      <c r="FX34" s="838" t="n"/>
      <c r="FY34" s="838" t="n"/>
    </row>
    <row customFormat="1" customHeight="1" ht="15" r="35" s="837">
      <c r="A35" s="1151" t="n"/>
      <c r="B35" s="187" t="inlineStr">
        <is>
          <t>Acroissement net</t>
        </is>
      </c>
      <c r="C35" s="2486" t="inlineStr">
        <is>
          <t>PARC29</t>
        </is>
      </c>
      <c r="D35" s="3060" t="n">
        <v>-63549</v>
      </c>
      <c r="E35" s="2891" t="n">
        <v>-7824.72625561862</v>
      </c>
      <c r="F35" s="2891" t="n">
        <v>-55724.27374438138</v>
      </c>
      <c r="G35" s="2891" t="n">
        <v>91036</v>
      </c>
      <c r="H35" s="1688" t="n">
        <v>-1.69806450195527</v>
      </c>
      <c r="I35" s="37" t="n"/>
      <c r="J35" s="3060" t="n">
        <v>-1385</v>
      </c>
      <c r="K35" s="2891" t="n">
        <v>33381.4639515741</v>
      </c>
      <c r="L35" s="2891" t="n">
        <v>-34766.4639515741</v>
      </c>
      <c r="M35" s="2891" t="n">
        <v>80923</v>
      </c>
      <c r="N35" s="1688" t="n">
        <v>-1.017115035280452</v>
      </c>
      <c r="O35" s="1144" t="n"/>
      <c r="P35" s="3060" t="n">
        <v>20606.8037557856</v>
      </c>
      <c r="Q35" s="2891" t="n">
        <v>12244.9305220657</v>
      </c>
      <c r="R35" s="2891" t="n">
        <v>8361.8732337199</v>
      </c>
      <c r="S35" s="2891" t="n">
        <v>131495.8535751576</v>
      </c>
      <c r="T35" s="1688" t="n">
        <v>-0.8432893266554021</v>
      </c>
      <c r="U35" s="37" t="n"/>
      <c r="V35" s="3060" t="n">
        <v>14648.196244214</v>
      </c>
      <c r="W35" s="2891" t="n">
        <v>22053.2822505924</v>
      </c>
      <c r="X35" s="2891" t="n">
        <v>99080.0954268257</v>
      </c>
      <c r="Y35" s="2891" t="n">
        <v>-7405.086006378402</v>
      </c>
      <c r="Z35" s="2891" t="n">
        <v>-84431.8991826117</v>
      </c>
      <c r="AA35" s="2891" t="n">
        <v>243771</v>
      </c>
      <c r="AB35" s="1688" t="n">
        <v>-0.9399100129046769</v>
      </c>
      <c r="AC35" s="37" t="n"/>
      <c r="AD35" s="3060" t="n">
        <v>-198917</v>
      </c>
      <c r="AE35" s="2891" t="n">
        <v>13108.0617736022</v>
      </c>
      <c r="AF35" s="2891" t="n">
        <v>6133.8327941827</v>
      </c>
      <c r="AG35" s="2891" t="n">
        <v>-212025.0617736022</v>
      </c>
      <c r="AH35" s="2891" t="n">
        <v>-205050.8327941827</v>
      </c>
      <c r="AI35" s="2891" t="n">
        <v>186150</v>
      </c>
      <c r="AJ35" s="1688" t="n">
        <v>-2.068584474885845</v>
      </c>
      <c r="AK35" s="37" t="n"/>
      <c r="AL35" s="3060" t="n">
        <v>-66605</v>
      </c>
      <c r="AM35" s="2891" t="n">
        <v>31299.81831715029</v>
      </c>
      <c r="AN35" s="2891" t="n">
        <v>30271.02092724544</v>
      </c>
      <c r="AO35" s="2891" t="n">
        <v>0</v>
      </c>
      <c r="AP35" s="2891" t="n">
        <v>-97904.81831715029</v>
      </c>
      <c r="AQ35" s="2891" t="n">
        <v>-96876.02092724544</v>
      </c>
      <c r="AR35" s="2891" t="n">
        <v>9181.399561628758</v>
      </c>
      <c r="AS35" s="1688" t="n">
        <v>-8.25434064304946</v>
      </c>
      <c r="AT35" s="37" t="n"/>
      <c r="AU35" s="3060" t="n"/>
      <c r="AV35" s="2891" t="n"/>
      <c r="AW35" s="2891" t="n"/>
      <c r="AX35" s="2891" t="n"/>
      <c r="AY35" s="2891" t="n"/>
      <c r="AZ35" s="2891" t="n"/>
      <c r="BA35" s="1688" t="n"/>
      <c r="BB35" s="1031" t="n"/>
      <c r="BC35" s="3060" t="n"/>
      <c r="BD35" s="2891" t="n"/>
      <c r="BE35" s="2891" t="n"/>
      <c r="BF35" s="2891" t="n"/>
      <c r="BG35" s="2891" t="n"/>
      <c r="BH35" s="2891" t="n"/>
      <c r="BI35" s="1688" t="n"/>
      <c r="BJ35" s="3058" t="n"/>
      <c r="BK35" s="3060" t="n"/>
      <c r="BL35" s="2891" t="n"/>
      <c r="BM35" s="2891" t="n"/>
      <c r="BN35" s="2891" t="n"/>
      <c r="BO35" s="2891" t="n"/>
      <c r="BP35" s="2891" t="n"/>
      <c r="BQ35" s="2891" t="n"/>
      <c r="BR35" s="1688" t="n"/>
      <c r="BS35" s="1031" t="n"/>
      <c r="BT35" s="3060" t="n"/>
      <c r="BU35" s="2891" t="n"/>
      <c r="BV35" s="2891" t="n"/>
      <c r="BW35" s="2891" t="n"/>
      <c r="BX35" s="2891" t="n"/>
      <c r="BY35" s="2891" t="n"/>
      <c r="BZ35" s="1688" t="n"/>
      <c r="CA35" s="1031" t="n"/>
      <c r="CB35" s="3060" t="n"/>
      <c r="CC35" s="2891" t="n"/>
      <c r="CD35" s="2891" t="n"/>
      <c r="CE35" s="2891" t="n"/>
      <c r="CF35" s="2891" t="n"/>
      <c r="CG35" s="2891" t="n"/>
      <c r="CH35" s="1688" t="n"/>
      <c r="CI35" s="1031" t="n"/>
      <c r="CJ35" s="3060" t="n"/>
      <c r="CK35" s="2891" t="n"/>
      <c r="CL35" s="2891" t="n"/>
      <c r="CM35" s="2891" t="n"/>
      <c r="CN35" s="2891" t="n"/>
      <c r="CO35" s="2891" t="n"/>
      <c r="CP35" s="1688" t="n"/>
      <c r="CQ35" s="1031" t="n"/>
      <c r="CR35" s="22">
        <f>+SUMIF($D$5:$CQ$5,CR$5,$D35:$CQ35)</f>
        <v/>
      </c>
      <c r="CS35" s="2891">
        <f>+SUMIF($D$5:$CQ$5,CS$5,$D35:$CQ35)</f>
        <v/>
      </c>
      <c r="CT35" s="22">
        <f>+CT30+CT33</f>
        <v/>
      </c>
      <c r="CU35" s="22">
        <f>CR35-CS35</f>
        <v/>
      </c>
      <c r="CV35" s="22">
        <f>CR35-CT35</f>
        <v/>
      </c>
      <c r="CW35" s="22">
        <f>+SUMIF($D$5:$CQ$5,CW$5,$D35:$CQ35)</f>
        <v/>
      </c>
      <c r="CX35" s="258">
        <f>IFERROR(CR35/CW35-1, "-")</f>
        <v/>
      </c>
      <c r="CY35" s="3907" t="n"/>
      <c r="CZ35" s="1535" t="n">
        <v>332768.4249601969</v>
      </c>
      <c r="DA35" s="2891" t="n">
        <v>212902.0574254901</v>
      </c>
      <c r="DB35" s="2891" t="n"/>
      <c r="DC35" s="2891" t="n"/>
      <c r="DD35" s="2891" t="n">
        <v>78355.99999999977</v>
      </c>
      <c r="DE35" s="37">
        <f>CZ35/DD35-1</f>
        <v/>
      </c>
      <c r="DF35" s="37">
        <f>DA35/DD35-1</f>
        <v/>
      </c>
      <c r="DG35" s="37">
        <f>DB35/DD35-1</f>
        <v/>
      </c>
      <c r="DH35" s="441">
        <f>DC35/DD35-1</f>
        <v/>
      </c>
      <c r="DI35" s="1730" t="n"/>
      <c r="DJ35" s="3882" t="n"/>
      <c r="DK35" s="3883" t="n"/>
      <c r="DL35" s="840" t="n"/>
      <c r="DM35" s="840" t="n"/>
      <c r="DN35" s="840" t="n"/>
      <c r="DO35" s="840" t="n"/>
      <c r="DP35" s="840" t="n"/>
      <c r="DQ35" s="840" t="n"/>
      <c r="DR35" s="840" t="n"/>
      <c r="DS35" s="840" t="n"/>
      <c r="DT35" s="840" t="n"/>
      <c r="DU35" s="840" t="n"/>
      <c r="DV35" s="840" t="n"/>
      <c r="DW35" s="840" t="n"/>
      <c r="DX35" s="2878">
        <f>(CS35-CZ35)*10^6</f>
        <v/>
      </c>
      <c r="DY35" s="2878">
        <f>(CT35-DC35)*10^6</f>
        <v/>
      </c>
      <c r="DZ35" s="2878">
        <f>(CW35-DD35)*10^6</f>
        <v/>
      </c>
      <c r="EA35" s="840" t="n"/>
      <c r="EB35" s="840" t="n"/>
      <c r="EC35" s="840" t="n"/>
      <c r="ED35" s="840" t="n"/>
      <c r="EE35" s="840" t="n"/>
      <c r="EF35" s="840" t="n"/>
      <c r="EG35" s="840" t="n"/>
      <c r="EH35" s="840" t="n"/>
      <c r="EI35" s="840" t="n"/>
      <c r="EJ35" s="840" t="n"/>
      <c r="EK35" s="840" t="n"/>
      <c r="EL35" s="840" t="n"/>
      <c r="EM35" s="840" t="n"/>
      <c r="EN35" s="840" t="n"/>
      <c r="EO35" s="840" t="n"/>
      <c r="EP35" s="840" t="n"/>
      <c r="EQ35" s="840" t="n"/>
      <c r="ER35" s="840" t="n"/>
      <c r="ES35" s="840" t="n"/>
      <c r="ET35" s="840" t="n"/>
      <c r="EU35" s="840" t="n"/>
      <c r="EV35" s="840" t="n"/>
      <c r="EW35" s="840" t="n"/>
      <c r="EX35" s="840" t="n"/>
      <c r="EY35" s="840" t="n"/>
      <c r="EZ35" s="840" t="n"/>
      <c r="FA35" s="840" t="n"/>
      <c r="FB35" s="840" t="n"/>
      <c r="FC35" s="840" t="n"/>
      <c r="FD35" s="840" t="n"/>
      <c r="FE35" s="840" t="n"/>
      <c r="FF35" s="840" t="n"/>
      <c r="FG35" s="840" t="n"/>
      <c r="FH35" s="840" t="n"/>
      <c r="FI35" s="840" t="n"/>
      <c r="FJ35" s="840" t="n"/>
      <c r="FK35" s="840" t="n"/>
      <c r="FL35" s="840" t="n"/>
      <c r="FM35" s="840" t="n"/>
      <c r="FN35" s="840" t="n"/>
      <c r="FO35" s="840" t="n"/>
      <c r="FP35" s="840" t="n"/>
      <c r="FQ35" s="840" t="n"/>
      <c r="FR35" s="840" t="n"/>
      <c r="FS35" s="840" t="n"/>
      <c r="FT35" s="840" t="n"/>
      <c r="FU35" s="840" t="n"/>
      <c r="FV35" s="840" t="n"/>
      <c r="FW35" s="840" t="n"/>
      <c r="FX35" s="840" t="n"/>
      <c r="FY35" s="840" t="n"/>
    </row>
    <row customFormat="1" customHeight="1" ht="15" r="36" s="840">
      <c r="A36" s="1157" t="n"/>
      <c r="B36" s="1146" t="inlineStr">
        <is>
          <t>Parc prépayé actif fin de période</t>
        </is>
      </c>
      <c r="C36" s="2486" t="inlineStr">
        <is>
          <t>PARC30</t>
        </is>
      </c>
      <c r="D36" s="3877" t="n">
        <v>5674362</v>
      </c>
      <c r="E36" s="2883" t="n">
        <v>6046415.34288422</v>
      </c>
      <c r="F36" s="2883" t="n">
        <v>-372053.3428842202</v>
      </c>
      <c r="G36" s="2883" t="n">
        <v>5750591</v>
      </c>
      <c r="H36" s="1686" t="n">
        <v>-0.01325585491995518</v>
      </c>
      <c r="I36" s="258" t="n"/>
      <c r="J36" s="3877" t="n">
        <v>5672977</v>
      </c>
      <c r="K36" s="2883" t="n">
        <v>6079796.80683579</v>
      </c>
      <c r="L36" s="2883" t="n">
        <v>-406819.8068357902</v>
      </c>
      <c r="M36" s="2883" t="n">
        <v>5831514</v>
      </c>
      <c r="N36" s="1686" t="n">
        <v>-0.02718625043170608</v>
      </c>
      <c r="O36" s="1588" t="n"/>
      <c r="P36" s="3877" t="n">
        <v>5693583.80375579</v>
      </c>
      <c r="Q36" s="2883" t="n">
        <v>6092041.73735786</v>
      </c>
      <c r="R36" s="2883" t="n">
        <v>-398457.9336020704</v>
      </c>
      <c r="S36" s="2883" t="n">
        <v>5963009.853575158</v>
      </c>
      <c r="T36" s="1686" t="n">
        <v>-0.0451828952886657</v>
      </c>
      <c r="U36" s="258" t="n"/>
      <c r="V36" s="3877" t="n">
        <v>5708232</v>
      </c>
      <c r="W36" s="2883" t="n">
        <v>6114095.01960845</v>
      </c>
      <c r="X36" s="2883" t="n">
        <v>5792663.89918261</v>
      </c>
      <c r="Y36" s="2883" t="n">
        <v>-405863.0196084501</v>
      </c>
      <c r="Z36" s="2883" t="n">
        <v>-84431.89918261021</v>
      </c>
      <c r="AA36" s="2883" t="n">
        <v>6206780.853575158</v>
      </c>
      <c r="AB36" s="1686" t="n">
        <v>-0.08032325698884468</v>
      </c>
      <c r="AC36" s="258" t="n"/>
      <c r="AD36" s="3877" t="n">
        <v>5509315</v>
      </c>
      <c r="AE36" s="2883" t="n">
        <v>6127203.08138205</v>
      </c>
      <c r="AF36" s="2883" t="n">
        <v>5798797.73197679</v>
      </c>
      <c r="AG36" s="2883" t="n">
        <v>-617888.0813820502</v>
      </c>
      <c r="AH36" s="2883" t="n">
        <v>-289482.7319767904</v>
      </c>
      <c r="AI36" s="2883" t="n">
        <v>6392930.853575158</v>
      </c>
      <c r="AJ36" s="1686" t="n">
        <v>-0.1382176459926839</v>
      </c>
      <c r="AK36" s="258" t="n"/>
      <c r="AL36" s="3877" t="n">
        <v>0</v>
      </c>
      <c r="AM36" s="2883" t="n">
        <v>6158502.899699202</v>
      </c>
      <c r="AN36" s="2883" t="n">
        <v>5829068.752904039</v>
      </c>
      <c r="AO36" s="2883" t="n">
        <v>0</v>
      </c>
      <c r="AP36" s="2883" t="n">
        <v>-6158502.899699202</v>
      </c>
      <c r="AQ36" s="2883" t="n">
        <v>-5829068.752904039</v>
      </c>
      <c r="AR36" s="2883" t="n">
        <v>6402112.253136787</v>
      </c>
      <c r="AS36" s="1686" t="n">
        <v>-1</v>
      </c>
      <c r="AT36" s="258" t="n"/>
      <c r="AU36" s="3877" t="n"/>
      <c r="AV36" s="2883" t="n"/>
      <c r="AW36" s="2883" t="n"/>
      <c r="AX36" s="2883" t="n"/>
      <c r="AY36" s="2883" t="n"/>
      <c r="AZ36" s="2883" t="n"/>
      <c r="BA36" s="1686" t="n"/>
      <c r="BB36" s="1034" t="n"/>
      <c r="BC36" s="3877" t="n"/>
      <c r="BD36" s="2883" t="n"/>
      <c r="BE36" s="2883" t="n"/>
      <c r="BF36" s="2883" t="n"/>
      <c r="BG36" s="2883" t="n"/>
      <c r="BH36" s="2883" t="n"/>
      <c r="BI36" s="1686" t="n"/>
      <c r="BJ36" s="3256" t="n"/>
      <c r="BK36" s="3877" t="n"/>
      <c r="BL36" s="2883" t="n"/>
      <c r="BM36" s="2883" t="n"/>
      <c r="BN36" s="2883" t="n"/>
      <c r="BO36" s="2883" t="n"/>
      <c r="BP36" s="2883" t="n"/>
      <c r="BQ36" s="2883" t="n"/>
      <c r="BR36" s="1686" t="n"/>
      <c r="BS36" s="1034" t="n"/>
      <c r="BT36" s="3877" t="n"/>
      <c r="BU36" s="2883" t="n"/>
      <c r="BV36" s="2883" t="n"/>
      <c r="BW36" s="2883" t="n"/>
      <c r="BX36" s="2883" t="n"/>
      <c r="BY36" s="2883" t="n"/>
      <c r="BZ36" s="1686" t="n"/>
      <c r="CA36" s="1034" t="n"/>
      <c r="CB36" s="3877" t="n"/>
      <c r="CC36" s="2883" t="n"/>
      <c r="CD36" s="2883" t="n"/>
      <c r="CE36" s="2883" t="n"/>
      <c r="CF36" s="2883" t="n"/>
      <c r="CG36" s="2883" t="n"/>
      <c r="CH36" s="1686" t="n"/>
      <c r="CI36" s="1034" t="n"/>
      <c r="CJ36" s="3877" t="n"/>
      <c r="CK36" s="2883" t="n"/>
      <c r="CL36" s="2883" t="n"/>
      <c r="CM36" s="2883" t="n"/>
      <c r="CN36" s="2883" t="n"/>
      <c r="CO36" s="2883" t="n"/>
      <c r="CP36" s="1686" t="n"/>
      <c r="CQ36" s="1034" t="n"/>
      <c r="CR36" s="2883">
        <f>+CR29+CR35</f>
        <v/>
      </c>
      <c r="CS36" s="2883">
        <f>+CS29+CS35</f>
        <v/>
      </c>
      <c r="CT36" s="20">
        <f>+CT29+CT35</f>
        <v/>
      </c>
      <c r="CU36" s="20">
        <f>CR36-CS36</f>
        <v/>
      </c>
      <c r="CV36" s="20">
        <f>CR36-CT36</f>
        <v/>
      </c>
      <c r="CW36" s="20">
        <f>+CW29+CW35</f>
        <v/>
      </c>
      <c r="CX36" s="258">
        <f>IFERROR(CR36/CW36-1, "-")</f>
        <v/>
      </c>
      <c r="CY36" s="3908" t="n"/>
      <c r="CZ36" s="3258" t="n">
        <v>6387008.494100033</v>
      </c>
      <c r="DA36" s="2883" t="n">
        <v>5950813.05742549</v>
      </c>
      <c r="DB36" s="2883" t="n"/>
      <c r="DC36" s="2883" t="n"/>
      <c r="DD36" s="2883" t="n">
        <v>72448676.81386226</v>
      </c>
      <c r="DE36" s="258">
        <f>CZ36/DD36-1</f>
        <v/>
      </c>
      <c r="DF36" s="258">
        <f>DA36/DD36-1</f>
        <v/>
      </c>
      <c r="DG36" s="258">
        <f>DB36/DD36-1</f>
        <v/>
      </c>
      <c r="DH36" s="261">
        <f>DC36/DD36-1</f>
        <v/>
      </c>
      <c r="DI36" s="1731" t="n"/>
      <c r="DJ36" s="3882" t="n"/>
      <c r="DK36" s="3883" t="n"/>
      <c r="DX36" s="2878">
        <f>(CS36-CZ36)*10^6</f>
        <v/>
      </c>
      <c r="DY36" s="2878">
        <f>(CT36-DC36)*10^6</f>
        <v/>
      </c>
      <c r="DZ36" s="2878">
        <f>(CW36-DD36)*10^6</f>
        <v/>
      </c>
    </row>
    <row customFormat="1" customHeight="1" ht="15" r="37" s="837">
      <c r="A37" s="1158" t="n"/>
      <c r="B37" s="1159" t="inlineStr">
        <is>
          <t>Parc Actif Moyen</t>
        </is>
      </c>
      <c r="C37" s="2486" t="inlineStr">
        <is>
          <t>PARC31</t>
        </is>
      </c>
      <c r="D37" s="3060" t="n">
        <v>5706136.5</v>
      </c>
      <c r="E37" s="2891" t="n">
        <v>6050327.70601203</v>
      </c>
      <c r="F37" s="2891" t="n">
        <v>-344191.2060120301</v>
      </c>
      <c r="G37" s="2891" t="n">
        <v>5705073</v>
      </c>
      <c r="H37" s="1688" t="n">
        <v>0.0001864130397630781</v>
      </c>
      <c r="I37" s="1654" t="n"/>
      <c r="J37" s="3060" t="n">
        <v>5673669.5</v>
      </c>
      <c r="K37" s="2891" t="n">
        <v>6063106.07486001</v>
      </c>
      <c r="L37" s="2941" t="n">
        <v>-389436.5748600103</v>
      </c>
      <c r="M37" s="2941" t="n">
        <v>5791052.5</v>
      </c>
      <c r="N37" s="1688" t="n">
        <v>-0.02026971781036346</v>
      </c>
      <c r="O37" s="1816" t="n"/>
      <c r="P37" s="3060" t="n">
        <v>5683280.40187789</v>
      </c>
      <c r="Q37" s="2941" t="n">
        <v>6085919.27209682</v>
      </c>
      <c r="R37" s="2941" t="n">
        <v>-402638.8702189298</v>
      </c>
      <c r="S37" s="2941" t="n">
        <v>5897261.926787579</v>
      </c>
      <c r="T37" s="1688" t="n">
        <v>-0.03628489417058189</v>
      </c>
      <c r="U37" s="1654" t="n"/>
      <c r="V37" s="3060" t="n">
        <v>5700907.90187789</v>
      </c>
      <c r="W37" s="2941" t="n">
        <v>6103068.37848315</v>
      </c>
      <c r="X37" s="2941" t="n">
        <v>5743123.8514692</v>
      </c>
      <c r="Y37" s="2941" t="n">
        <v>-402160.4766052598</v>
      </c>
      <c r="Z37" s="2941" t="n">
        <v>-42215.94959130976</v>
      </c>
      <c r="AA37" s="2941" t="n">
        <v>6084895.353575158</v>
      </c>
      <c r="AB37" s="1688" t="n">
        <v>-0.06310502143174201</v>
      </c>
      <c r="AC37" s="37" t="n"/>
      <c r="AD37" s="3060" t="n">
        <v>5608773.5</v>
      </c>
      <c r="AE37" s="2941" t="n">
        <v>6120649.05049525</v>
      </c>
      <c r="AF37" s="2941" t="n">
        <v>5795730.8155797</v>
      </c>
      <c r="AG37" s="2941" t="n">
        <v>-511875.5504952502</v>
      </c>
      <c r="AH37" s="2941" t="n">
        <v>-186957.3155797003</v>
      </c>
      <c r="AI37" s="2941" t="n">
        <v>6299855.853575158</v>
      </c>
      <c r="AJ37" s="1688" t="n">
        <v>-0.1096981216138413</v>
      </c>
      <c r="AK37" s="37" t="n"/>
      <c r="AL37" s="3060" t="n">
        <v>0</v>
      </c>
      <c r="AM37" s="2941" t="n">
        <v>6142852.990540626</v>
      </c>
      <c r="AN37" s="2941" t="n">
        <v>5813933.242440416</v>
      </c>
      <c r="AO37" s="2941" t="n">
        <v>0</v>
      </c>
      <c r="AP37" s="2941" t="n">
        <v>-6142852.990540626</v>
      </c>
      <c r="AQ37" s="2941" t="n">
        <v>-5813933.242440416</v>
      </c>
      <c r="AR37" s="2941" t="n">
        <v>6397521.553355972</v>
      </c>
      <c r="AS37" s="1688" t="n">
        <v>-1</v>
      </c>
      <c r="AT37" s="1654" t="n"/>
      <c r="AU37" s="3060" t="n"/>
      <c r="AV37" s="2941" t="n"/>
      <c r="AW37" s="2941" t="n"/>
      <c r="AX37" s="2941" t="n"/>
      <c r="AY37" s="2941" t="n"/>
      <c r="AZ37" s="2941" t="n"/>
      <c r="BA37" s="1688" t="n"/>
      <c r="BB37" s="1662" t="n"/>
      <c r="BC37" s="3060" t="n"/>
      <c r="BD37" s="2941" t="n"/>
      <c r="BE37" s="2941" t="n"/>
      <c r="BF37" s="2941" t="n"/>
      <c r="BG37" s="2941" t="n"/>
      <c r="BH37" s="2941" t="n"/>
      <c r="BI37" s="1688" t="n"/>
      <c r="BJ37" s="3909" t="n"/>
      <c r="BK37" s="3060" t="n"/>
      <c r="BL37" s="2941" t="n"/>
      <c r="BM37" s="2941" t="n"/>
      <c r="BN37" s="2941" t="n"/>
      <c r="BO37" s="2941" t="n"/>
      <c r="BP37" s="2941" t="n"/>
      <c r="BQ37" s="2941" t="n"/>
      <c r="BR37" s="1688" t="n"/>
      <c r="BS37" s="1662" t="n"/>
      <c r="BT37" s="3060" t="n"/>
      <c r="BU37" s="2941" t="n"/>
      <c r="BV37" s="2941" t="n"/>
      <c r="BW37" s="2941" t="n"/>
      <c r="BX37" s="2941" t="n"/>
      <c r="BY37" s="2941" t="n"/>
      <c r="BZ37" s="1688" t="n"/>
      <c r="CA37" s="1662" t="n"/>
      <c r="CB37" s="3060" t="n"/>
      <c r="CC37" s="2941" t="n"/>
      <c r="CD37" s="2941" t="n"/>
      <c r="CE37" s="2941" t="n"/>
      <c r="CF37" s="2941" t="n"/>
      <c r="CG37" s="2941" t="n"/>
      <c r="CH37" s="1688" t="n"/>
      <c r="CI37" s="1031" t="n"/>
      <c r="CJ37" s="3060" t="n"/>
      <c r="CK37" s="2941" t="n"/>
      <c r="CL37" s="2941" t="n"/>
      <c r="CM37" s="2941" t="n"/>
      <c r="CN37" s="2941" t="n"/>
      <c r="CO37" s="2941" t="n"/>
      <c r="CP37" s="1688" t="n"/>
      <c r="CQ37" s="1031" t="n"/>
      <c r="CR37" s="2941">
        <f>(CR29+CR36)/2</f>
        <v/>
      </c>
      <c r="CS37" s="3910">
        <f>(CS29+CS36)/2</f>
        <v/>
      </c>
      <c r="CT37" s="1655">
        <f>(CT29+CT36)/2</f>
        <v/>
      </c>
      <c r="CU37" s="1655">
        <f>CR37-CS37</f>
        <v/>
      </c>
      <c r="CV37" s="1655">
        <f>CR37-CT37</f>
        <v/>
      </c>
      <c r="CW37" s="1655">
        <f>(CW29+CW36)/2</f>
        <v/>
      </c>
      <c r="CX37" s="258">
        <f>IFERROR(CR37/CW37-1, "-")</f>
        <v/>
      </c>
      <c r="CY37" s="3907" t="n"/>
      <c r="CZ37" s="3911" t="n">
        <v>6220624.281619934</v>
      </c>
      <c r="DA37" s="2891" t="n">
        <v>5844362.028712745</v>
      </c>
      <c r="DB37" s="2891" t="n"/>
      <c r="DC37" s="2891" t="n"/>
      <c r="DD37" s="2941" t="n">
        <v>72409498.81386226</v>
      </c>
      <c r="DE37" s="1654">
        <f>CZ37/DD37-1</f>
        <v/>
      </c>
      <c r="DF37" s="1654">
        <f>DA37/DD37-1</f>
        <v/>
      </c>
      <c r="DG37" s="1654">
        <f>DB37/DD37-1</f>
        <v/>
      </c>
      <c r="DH37" s="1658">
        <f>DC37/DD37-1</f>
        <v/>
      </c>
      <c r="DI37" s="1730" t="n"/>
      <c r="DJ37" s="3882" t="n"/>
      <c r="DK37" s="3883" t="n"/>
      <c r="DL37" s="840" t="n"/>
      <c r="DM37" s="840" t="n"/>
      <c r="DN37" s="840" t="n"/>
      <c r="DO37" s="840" t="n"/>
      <c r="DP37" s="840" t="n"/>
      <c r="DQ37" s="840" t="n"/>
      <c r="DR37" s="840" t="n"/>
      <c r="DS37" s="840" t="n"/>
      <c r="DT37" s="840" t="n"/>
      <c r="DU37" s="840" t="n"/>
      <c r="DV37" s="840" t="n"/>
      <c r="DW37" s="840" t="n"/>
      <c r="DX37" s="2878">
        <f>(CS37-CZ37)*10^6</f>
        <v/>
      </c>
      <c r="DY37" s="2878">
        <f>(CT37-DC37)*10^6</f>
        <v/>
      </c>
      <c r="DZ37" s="2878">
        <f>(CW37-DD37)*10^6</f>
        <v/>
      </c>
      <c r="EA37" s="840" t="n"/>
      <c r="EB37" s="840" t="n"/>
      <c r="EC37" s="840" t="n"/>
      <c r="ED37" s="840" t="n"/>
      <c r="EE37" s="840" t="n"/>
      <c r="EF37" s="840" t="n"/>
      <c r="EG37" s="840" t="n"/>
      <c r="EH37" s="840" t="n"/>
      <c r="EI37" s="840" t="n"/>
      <c r="EJ37" s="840" t="n"/>
      <c r="EK37" s="840" t="n"/>
      <c r="EL37" s="840" t="n"/>
      <c r="EM37" s="840" t="n"/>
      <c r="EN37" s="840" t="n"/>
      <c r="EO37" s="840" t="n"/>
      <c r="EP37" s="840" t="n"/>
      <c r="EQ37" s="840" t="n"/>
      <c r="ER37" s="840" t="n"/>
      <c r="ES37" s="840" t="n"/>
      <c r="ET37" s="840" t="n"/>
      <c r="EU37" s="840" t="n"/>
      <c r="EV37" s="840" t="n"/>
      <c r="EW37" s="840" t="n"/>
      <c r="EX37" s="840" t="n"/>
      <c r="EY37" s="840" t="n"/>
      <c r="EZ37" s="840" t="n"/>
      <c r="FA37" s="840" t="n"/>
      <c r="FB37" s="840" t="n"/>
      <c r="FC37" s="840" t="n"/>
      <c r="FD37" s="840" t="n"/>
      <c r="FE37" s="840" t="n"/>
      <c r="FF37" s="840" t="n"/>
      <c r="FG37" s="840" t="n"/>
      <c r="FH37" s="840" t="n"/>
      <c r="FI37" s="840" t="n"/>
      <c r="FJ37" s="840" t="n"/>
      <c r="FK37" s="840" t="n"/>
      <c r="FL37" s="840" t="n"/>
      <c r="FM37" s="840" t="n"/>
      <c r="FN37" s="840" t="n"/>
      <c r="FO37" s="840" t="n"/>
      <c r="FP37" s="840" t="n"/>
      <c r="FQ37" s="840" t="n"/>
      <c r="FR37" s="840" t="n"/>
      <c r="FS37" s="840" t="n"/>
      <c r="FT37" s="840" t="n"/>
      <c r="FU37" s="840" t="n"/>
      <c r="FV37" s="840" t="n"/>
      <c r="FW37" s="840" t="n"/>
      <c r="FX37" s="840" t="n"/>
      <c r="FY37" s="840" t="n"/>
    </row>
    <row customFormat="1" customHeight="1" ht="4.5" r="38" s="837">
      <c r="A38" s="1151" t="n"/>
      <c r="B38" s="1160" t="n"/>
      <c r="C38" s="2486" t="inlineStr">
        <is>
          <t>PARC32</t>
        </is>
      </c>
      <c r="D38" s="3894" t="n"/>
      <c r="E38" s="3895" t="n"/>
      <c r="F38" s="3895" t="n"/>
      <c r="G38" s="1702" t="n"/>
      <c r="H38" s="1703" t="n"/>
      <c r="I38" s="1161" t="n"/>
      <c r="J38" s="3894" t="n"/>
      <c r="K38" s="3895" t="n"/>
      <c r="L38" s="3895" t="n"/>
      <c r="M38" s="3895" t="n"/>
      <c r="N38" s="1703" t="n"/>
      <c r="O38" s="1534" t="n"/>
      <c r="P38" s="3895" t="n"/>
      <c r="Q38" s="3895" t="n"/>
      <c r="R38" s="3895" t="n"/>
      <c r="S38" s="3895" t="n"/>
      <c r="T38" s="3895" t="n"/>
      <c r="U38" s="1161" t="n"/>
      <c r="V38" s="3895" t="n"/>
      <c r="W38" s="3895" t="n"/>
      <c r="X38" s="3895" t="n"/>
      <c r="Y38" s="3895" t="n"/>
      <c r="Z38" s="3895" t="n"/>
      <c r="AA38" s="3895" t="n"/>
      <c r="AB38" s="3895" t="n"/>
      <c r="AC38" s="3895" t="n"/>
      <c r="AD38" s="3895" t="n"/>
      <c r="AE38" s="3895" t="n"/>
      <c r="AF38" s="3895" t="n"/>
      <c r="AG38" s="3895" t="n"/>
      <c r="AH38" s="3895" t="n"/>
      <c r="AI38" s="3895" t="n"/>
      <c r="AJ38" s="3895" t="n"/>
      <c r="AK38" s="3895" t="n"/>
      <c r="AL38" s="3895" t="n"/>
      <c r="AM38" s="3895" t="n"/>
      <c r="AN38" s="3895" t="n"/>
      <c r="AO38" s="3895" t="n"/>
      <c r="AP38" s="3895" t="n"/>
      <c r="AQ38" s="3895" t="n"/>
      <c r="AR38" s="3895" t="n"/>
      <c r="AS38" s="3895" t="n"/>
      <c r="AT38" s="3895" t="n"/>
      <c r="AU38" s="3895" t="n"/>
      <c r="AV38" s="3895" t="n"/>
      <c r="AW38" s="3895" t="n"/>
      <c r="AX38" s="3895" t="n"/>
      <c r="AY38" s="3895" t="n"/>
      <c r="AZ38" s="3895" t="n"/>
      <c r="BA38" s="3895" t="n"/>
      <c r="BB38" s="3895" t="n"/>
      <c r="BC38" s="3895" t="n"/>
      <c r="BD38" s="3895" t="n"/>
      <c r="BE38" s="3895" t="n"/>
      <c r="BF38" s="3895" t="n"/>
      <c r="BG38" s="3895" t="n"/>
      <c r="BH38" s="3895" t="n"/>
      <c r="BI38" s="3895" t="n"/>
      <c r="BJ38" s="3895" t="n"/>
      <c r="BK38" s="3895" t="n"/>
      <c r="BL38" s="3895" t="n"/>
      <c r="BM38" s="3895" t="n"/>
      <c r="BN38" s="3895" t="n"/>
      <c r="BO38" s="3895" t="n"/>
      <c r="BP38" s="3895" t="n"/>
      <c r="BQ38" s="3895" t="n"/>
      <c r="BR38" s="3895" t="n"/>
      <c r="BS38" s="3895" t="n"/>
      <c r="BT38" s="3895" t="n"/>
      <c r="BU38" s="3895" t="n"/>
      <c r="BV38" s="3895" t="n"/>
      <c r="BW38" s="3895" t="n"/>
      <c r="BX38" s="3895" t="n"/>
      <c r="BY38" s="3895" t="n"/>
      <c r="BZ38" s="3895" t="n"/>
      <c r="CA38" s="3895" t="n"/>
      <c r="CB38" s="3895" t="n"/>
      <c r="CC38" s="3895" t="n"/>
      <c r="CD38" s="3895" t="n"/>
      <c r="CE38" s="3895" t="n"/>
      <c r="CF38" s="3895" t="n"/>
      <c r="CG38" s="3895" t="n"/>
      <c r="CH38" s="3895" t="n"/>
      <c r="CI38" s="3895" t="n"/>
      <c r="CJ38" s="3895" t="n"/>
      <c r="CK38" s="3895" t="n"/>
      <c r="CL38" s="3895" t="n"/>
      <c r="CM38" s="3895" t="n"/>
      <c r="CN38" s="3895" t="n"/>
      <c r="CO38" s="3895" t="n"/>
      <c r="CP38" s="3895" t="n"/>
      <c r="CQ38" s="3895" t="n"/>
      <c r="CR38" s="3895" t="n"/>
      <c r="CS38" s="3895" t="n"/>
      <c r="CT38" s="3895" t="n"/>
      <c r="CU38" s="3895" t="n"/>
      <c r="CV38" s="3895" t="n"/>
      <c r="CW38" s="3895" t="n"/>
      <c r="CX38" s="258">
        <f>IFERROR(CR38/CW38-1, "-")</f>
        <v/>
      </c>
      <c r="CY38" s="3895" t="n"/>
      <c r="CZ38" s="3912" t="n"/>
      <c r="DA38" s="3895" t="n"/>
      <c r="DB38" s="3895" t="n"/>
      <c r="DC38" s="3895" t="n"/>
      <c r="DD38" s="3895" t="n"/>
      <c r="DE38" s="3895" t="n"/>
      <c r="DF38" s="3895" t="n"/>
      <c r="DG38" s="3895" t="n"/>
      <c r="DH38" s="3895" t="n"/>
      <c r="DI38" s="1730" t="n"/>
      <c r="DJ38" s="3882" t="n"/>
      <c r="DK38" s="3883" t="n"/>
      <c r="DL38" s="840" t="n"/>
      <c r="DM38" s="840" t="n"/>
      <c r="DN38" s="840" t="n"/>
      <c r="DO38" s="840" t="n"/>
      <c r="DP38" s="840" t="n"/>
      <c r="DQ38" s="840" t="n"/>
      <c r="DR38" s="840" t="n"/>
      <c r="DS38" s="840" t="n"/>
      <c r="DT38" s="840" t="n"/>
      <c r="DU38" s="840" t="n"/>
      <c r="DV38" s="840" t="n"/>
      <c r="DW38" s="840" t="n"/>
      <c r="DX38" s="2878">
        <f>(CS38-CZ38)*10^6</f>
        <v/>
      </c>
      <c r="DY38" s="2878">
        <f>(CT38-DC38)*10^6</f>
        <v/>
      </c>
      <c r="DZ38" s="2878">
        <f>(CW38-DD38)*10^6</f>
        <v/>
      </c>
      <c r="EA38" s="840" t="n"/>
      <c r="EB38" s="840" t="n"/>
      <c r="EC38" s="840" t="n"/>
      <c r="ED38" s="840" t="n"/>
      <c r="EE38" s="840" t="n"/>
      <c r="EF38" s="840" t="n"/>
      <c r="EG38" s="840" t="n"/>
      <c r="EH38" s="840" t="n"/>
      <c r="EI38" s="840" t="n"/>
      <c r="EJ38" s="840" t="n"/>
      <c r="EK38" s="840" t="n"/>
      <c r="EL38" s="840" t="n"/>
      <c r="EM38" s="840" t="n"/>
      <c r="EN38" s="840" t="n"/>
      <c r="EO38" s="840" t="n"/>
      <c r="EP38" s="840" t="n"/>
      <c r="EQ38" s="840" t="n"/>
      <c r="ER38" s="840" t="n"/>
      <c r="ES38" s="840" t="n"/>
      <c r="ET38" s="840" t="n"/>
      <c r="EU38" s="840" t="n"/>
      <c r="EV38" s="840" t="n"/>
      <c r="EW38" s="840" t="n"/>
      <c r="EX38" s="840" t="n"/>
      <c r="EY38" s="840" t="n"/>
      <c r="EZ38" s="840" t="n"/>
      <c r="FA38" s="840" t="n"/>
      <c r="FB38" s="840" t="n"/>
      <c r="FC38" s="840" t="n"/>
      <c r="FD38" s="840" t="n"/>
      <c r="FE38" s="840" t="n"/>
      <c r="FF38" s="840" t="n"/>
      <c r="FG38" s="840" t="n"/>
      <c r="FH38" s="840" t="n"/>
      <c r="FI38" s="840" t="n"/>
      <c r="FJ38" s="840" t="n"/>
      <c r="FK38" s="840" t="n"/>
      <c r="FL38" s="840" t="n"/>
      <c r="FM38" s="840" t="n"/>
      <c r="FN38" s="840" t="n"/>
      <c r="FO38" s="840" t="n"/>
      <c r="FP38" s="840" t="n"/>
      <c r="FQ38" s="840" t="n"/>
      <c r="FR38" s="840" t="n"/>
      <c r="FS38" s="840" t="n"/>
      <c r="FT38" s="840" t="n"/>
      <c r="FU38" s="840" t="n"/>
      <c r="FV38" s="840" t="n"/>
      <c r="FW38" s="840" t="n"/>
      <c r="FX38" s="840" t="n"/>
      <c r="FY38" s="840" t="n"/>
    </row>
    <row customFormat="1" customHeight="1" ht="15" r="39" s="837">
      <c r="A39" s="1149" t="n"/>
      <c r="B39" s="150" t="inlineStr">
        <is>
          <t>Parc Postpayé</t>
        </is>
      </c>
      <c r="C39" s="2486" t="inlineStr">
        <is>
          <t>PARC33</t>
        </is>
      </c>
      <c r="D39" s="3913" t="n">
        <v>0</v>
      </c>
      <c r="E39" s="3914" t="n">
        <v>0</v>
      </c>
      <c r="F39" s="3914" t="n">
        <v>0</v>
      </c>
      <c r="G39" s="1706" t="n">
        <v>0</v>
      </c>
      <c r="H39" s="1707" t="n"/>
      <c r="I39" s="1536" t="n"/>
      <c r="J39" s="3913" t="n">
        <v>0</v>
      </c>
      <c r="K39" s="3914" t="n">
        <v>0</v>
      </c>
      <c r="L39" s="3914" t="n">
        <v>0</v>
      </c>
      <c r="M39" s="3914" t="n">
        <v>0</v>
      </c>
      <c r="N39" s="1707" t="n"/>
      <c r="O39" s="1537" t="n"/>
      <c r="P39" s="3914" t="n">
        <v>0</v>
      </c>
      <c r="Q39" s="3914" t="n">
        <v>0</v>
      </c>
      <c r="R39" s="3914" t="n">
        <v>0</v>
      </c>
      <c r="S39" s="3914" t="n">
        <v>0</v>
      </c>
      <c r="T39" s="3914" t="n"/>
      <c r="U39" s="1536" t="n"/>
      <c r="V39" s="3914" t="n">
        <v>0</v>
      </c>
      <c r="W39" s="3914" t="n">
        <v>0</v>
      </c>
      <c r="X39" s="3913" t="n">
        <v>0</v>
      </c>
      <c r="Y39" s="3914" t="n">
        <v>0</v>
      </c>
      <c r="Z39" s="3914" t="n">
        <v>0</v>
      </c>
      <c r="AA39" s="3914" t="n">
        <v>0</v>
      </c>
      <c r="AB39" s="1853" t="n"/>
      <c r="AC39" s="1853" t="n"/>
      <c r="AD39" s="3914" t="n">
        <v>0</v>
      </c>
      <c r="AE39" s="3914" t="n">
        <v>0</v>
      </c>
      <c r="AF39" s="3913" t="n">
        <v>0</v>
      </c>
      <c r="AG39" s="3914" t="n">
        <v>0</v>
      </c>
      <c r="AH39" s="3914" t="n">
        <v>0</v>
      </c>
      <c r="AI39" s="3914" t="n">
        <v>0</v>
      </c>
      <c r="AJ39" s="1853" t="n"/>
      <c r="AK39" s="1853" t="n"/>
      <c r="AL39" s="3914" t="n">
        <v>0</v>
      </c>
      <c r="AM39" s="3914" t="n">
        <v>0</v>
      </c>
      <c r="AN39" s="3913" t="n">
        <v>0</v>
      </c>
      <c r="AO39" s="3913" t="n">
        <v>0</v>
      </c>
      <c r="AP39" s="3914" t="n">
        <v>0</v>
      </c>
      <c r="AQ39" s="3914" t="n">
        <v>0</v>
      </c>
      <c r="AR39" s="3914" t="n">
        <v>0</v>
      </c>
      <c r="AS39" s="1853" t="n"/>
      <c r="AT39" s="1853" t="n"/>
      <c r="AU39" s="3914" t="n"/>
      <c r="AV39" s="3914" t="n"/>
      <c r="AW39" s="3914" t="n"/>
      <c r="AX39" s="3914" t="n"/>
      <c r="AY39" s="3914" t="n"/>
      <c r="AZ39" s="3914" t="n"/>
      <c r="BA39" s="1853" t="n"/>
      <c r="BB39" s="1890" t="n"/>
      <c r="BC39" s="3914" t="n"/>
      <c r="BD39" s="3914" t="n"/>
      <c r="BE39" s="3914" t="n"/>
      <c r="BF39" s="3914" t="n"/>
      <c r="BG39" s="3914" t="n"/>
      <c r="BH39" s="3914" t="n"/>
      <c r="BI39" s="1853" t="n"/>
      <c r="BJ39" s="3915" t="n"/>
      <c r="BK39" s="3914" t="n"/>
      <c r="BL39" s="3914" t="n"/>
      <c r="BM39" s="3914" t="n"/>
      <c r="BN39" s="3914" t="n"/>
      <c r="BO39" s="3914" t="n"/>
      <c r="BP39" s="3914" t="n"/>
      <c r="BQ39" s="3914" t="n"/>
      <c r="BR39" s="1853" t="n"/>
      <c r="BS39" s="1890" t="n"/>
      <c r="BT39" s="3914" t="n"/>
      <c r="BU39" s="3914" t="n"/>
      <c r="BV39" s="3914" t="n"/>
      <c r="BW39" s="3914" t="n"/>
      <c r="BX39" s="3914" t="n"/>
      <c r="BY39" s="3914" t="n"/>
      <c r="BZ39" s="1853" t="n"/>
      <c r="CA39" s="1890" t="n"/>
      <c r="CB39" s="3914" t="n"/>
      <c r="CC39" s="3914" t="n"/>
      <c r="CD39" s="3914" t="n"/>
      <c r="CE39" s="3914" t="n"/>
      <c r="CF39" s="3914" t="n"/>
      <c r="CG39" s="3914" t="n"/>
      <c r="CH39" s="1853" t="n"/>
      <c r="CI39" s="1890" t="n"/>
      <c r="CJ39" s="3914" t="n"/>
      <c r="CK39" s="3914" t="n"/>
      <c r="CL39" s="3914" t="n"/>
      <c r="CM39" s="3914" t="n"/>
      <c r="CN39" s="3914" t="n"/>
      <c r="CO39" s="3914" t="n"/>
      <c r="CP39" s="1853" t="n"/>
      <c r="CQ39" s="1892" t="n"/>
      <c r="CR39" s="3916" t="n"/>
      <c r="CS39" s="3916" t="n"/>
      <c r="CT39" s="1894" t="n"/>
      <c r="CU39" s="1894" t="n"/>
      <c r="CV39" s="1894" t="n"/>
      <c r="CW39" s="1894" t="n"/>
      <c r="CX39" s="1894" t="n"/>
      <c r="CY39" s="1727" t="n"/>
      <c r="CZ39" s="3917" t="n"/>
      <c r="DA39" s="3914" t="n"/>
      <c r="DB39" s="3914" t="n"/>
      <c r="DC39" s="3914" t="n"/>
      <c r="DD39" s="1894" t="n">
        <v>0</v>
      </c>
      <c r="DE39" s="1894" t="n"/>
      <c r="DF39" s="1894" t="n"/>
      <c r="DG39" s="1894" t="n"/>
      <c r="DH39" s="1894" t="n"/>
      <c r="DI39" s="1730" t="n"/>
      <c r="DJ39" s="3882" t="n"/>
      <c r="DK39" s="3883" t="n"/>
      <c r="DL39" s="840" t="n"/>
      <c r="DM39" s="840" t="n"/>
      <c r="DN39" s="840" t="n"/>
      <c r="DO39" s="840" t="n"/>
      <c r="DP39" s="840" t="n"/>
      <c r="DQ39" s="840" t="n"/>
      <c r="DR39" s="840" t="n"/>
      <c r="DS39" s="840" t="n"/>
      <c r="DT39" s="840" t="n"/>
      <c r="DU39" s="840" t="n"/>
      <c r="DV39" s="840" t="n"/>
      <c r="DW39" s="840" t="n"/>
      <c r="DX39" s="2878">
        <f>(CS39-CZ39)*10^6</f>
        <v/>
      </c>
      <c r="DY39" s="2878">
        <f>(CT39-DC39)*10^6</f>
        <v/>
      </c>
      <c r="DZ39" s="2878">
        <f>(CW39-DD39)*10^6</f>
        <v/>
      </c>
      <c r="EA39" s="840" t="n"/>
      <c r="EB39" s="840" t="n"/>
      <c r="EC39" s="840" t="n"/>
      <c r="ED39" s="840" t="n"/>
      <c r="EE39" s="840" t="n"/>
      <c r="EF39" s="840" t="n"/>
      <c r="EG39" s="840" t="n"/>
      <c r="EH39" s="840" t="n"/>
      <c r="EI39" s="840" t="n"/>
      <c r="EJ39" s="840" t="n"/>
      <c r="EK39" s="840" t="n"/>
      <c r="EL39" s="840" t="n"/>
      <c r="EM39" s="840" t="n"/>
      <c r="EN39" s="840" t="n"/>
      <c r="EO39" s="840" t="n"/>
      <c r="EP39" s="840" t="n"/>
      <c r="EQ39" s="840" t="n"/>
      <c r="ER39" s="840" t="n"/>
      <c r="ES39" s="840" t="n"/>
      <c r="ET39" s="840" t="n"/>
      <c r="EU39" s="840" t="n"/>
      <c r="EV39" s="840" t="n"/>
      <c r="EW39" s="840" t="n"/>
      <c r="EX39" s="840" t="n"/>
      <c r="EY39" s="840" t="n"/>
      <c r="EZ39" s="840" t="n"/>
      <c r="FA39" s="840" t="n"/>
      <c r="FB39" s="840" t="n"/>
      <c r="FC39" s="840" t="n"/>
      <c r="FD39" s="840" t="n"/>
      <c r="FE39" s="840" t="n"/>
      <c r="FF39" s="840" t="n"/>
      <c r="FG39" s="840" t="n"/>
      <c r="FH39" s="840" t="n"/>
      <c r="FI39" s="840" t="n"/>
      <c r="FJ39" s="840" t="n"/>
      <c r="FK39" s="840" t="n"/>
      <c r="FL39" s="840" t="n"/>
      <c r="FM39" s="840" t="n"/>
      <c r="FN39" s="840" t="n"/>
      <c r="FO39" s="840" t="n"/>
      <c r="FP39" s="840" t="n"/>
      <c r="FQ39" s="840" t="n"/>
      <c r="FR39" s="840" t="n"/>
      <c r="FS39" s="840" t="n"/>
      <c r="FT39" s="840" t="n"/>
      <c r="FU39" s="840" t="n"/>
      <c r="FV39" s="840" t="n"/>
      <c r="FW39" s="840" t="n"/>
      <c r="FX39" s="840" t="n"/>
      <c r="FY39" s="840" t="n"/>
    </row>
    <row customFormat="1" customHeight="1" ht="15" r="40" s="840">
      <c r="A40" s="1150" t="n"/>
      <c r="B40" s="1140" t="inlineStr">
        <is>
          <t>Parc début Période</t>
        </is>
      </c>
      <c r="C40" s="2486" t="inlineStr">
        <is>
          <t>PARC34</t>
        </is>
      </c>
      <c r="D40" s="1726" t="n">
        <v>92438</v>
      </c>
      <c r="E40" s="20" t="n">
        <v>94182</v>
      </c>
      <c r="F40" s="2883" t="n">
        <v>-1744</v>
      </c>
      <c r="G40" s="20" t="n">
        <v>87231</v>
      </c>
      <c r="H40" s="1686" t="n">
        <v>0.05969208194334574</v>
      </c>
      <c r="I40" s="2501" t="n"/>
      <c r="J40" s="1726" t="n">
        <v>92042</v>
      </c>
      <c r="K40" s="20" t="n">
        <v>94482</v>
      </c>
      <c r="L40" s="3243" t="n">
        <v>-2440</v>
      </c>
      <c r="M40" s="2502" t="n">
        <v>85055</v>
      </c>
      <c r="N40" s="1686" t="n">
        <v>0.08214684615836809</v>
      </c>
      <c r="O40" s="2583" t="n"/>
      <c r="P40" s="1726" t="n">
        <v>92807</v>
      </c>
      <c r="Q40" s="2502" t="n">
        <v>94782</v>
      </c>
      <c r="R40" s="3243" t="n">
        <v>-1975</v>
      </c>
      <c r="S40" s="2502" t="n">
        <v>89874</v>
      </c>
      <c r="T40" s="1686" t="n">
        <v>0.03263457729710484</v>
      </c>
      <c r="U40" s="2501" t="n"/>
      <c r="V40" s="1726" t="n">
        <v>93616</v>
      </c>
      <c r="W40" s="2502" t="n">
        <v>95082</v>
      </c>
      <c r="X40" s="20" t="n">
        <v>93616</v>
      </c>
      <c r="Y40" s="2883" t="n">
        <v>-1466</v>
      </c>
      <c r="Z40" s="2883" t="n">
        <v>0</v>
      </c>
      <c r="AA40" s="20" t="n">
        <v>86945</v>
      </c>
      <c r="AB40" s="1686" t="n">
        <v>0.07672666628328262</v>
      </c>
      <c r="AC40" s="258" t="n"/>
      <c r="AD40" s="1726" t="n">
        <v>94152</v>
      </c>
      <c r="AE40" s="2502" t="n">
        <v>95432</v>
      </c>
      <c r="AF40" s="20" t="n">
        <v>93966</v>
      </c>
      <c r="AG40" s="2883" t="n">
        <v>-1280</v>
      </c>
      <c r="AH40" s="2883" t="n">
        <v>186</v>
      </c>
      <c r="AI40" s="20" t="n">
        <v>85998</v>
      </c>
      <c r="AJ40" s="1686" t="n">
        <v>0.09481615851531422</v>
      </c>
      <c r="AK40" s="258" t="n"/>
      <c r="AL40" s="1726" t="n">
        <v>0</v>
      </c>
      <c r="AM40" s="2502" t="n">
        <v>95882</v>
      </c>
      <c r="AN40" s="20" t="n">
        <v>94416</v>
      </c>
      <c r="AO40" s="20" t="n">
        <v>0</v>
      </c>
      <c r="AP40" s="2883" t="n">
        <v>-95882</v>
      </c>
      <c r="AQ40" s="2883" t="n">
        <v>-94416</v>
      </c>
      <c r="AR40" s="20" t="n">
        <v>86587</v>
      </c>
      <c r="AS40" s="1686" t="n">
        <v>-1</v>
      </c>
      <c r="AT40" s="258" t="n"/>
      <c r="AU40" s="1726" t="n"/>
      <c r="AV40" s="2502" t="n"/>
      <c r="AW40" s="2502" t="n"/>
      <c r="AX40" s="2883" t="n"/>
      <c r="AY40" s="2883" t="n"/>
      <c r="AZ40" s="20" t="n"/>
      <c r="BA40" s="1686" t="n"/>
      <c r="BB40" s="1034" t="n"/>
      <c r="BC40" s="1726" t="n"/>
      <c r="BD40" s="2502" t="n"/>
      <c r="BE40" s="2502" t="n"/>
      <c r="BF40" s="2883" t="n"/>
      <c r="BG40" s="2883" t="n"/>
      <c r="BH40" s="20" t="n"/>
      <c r="BI40" s="1686" t="n"/>
      <c r="BJ40" s="3256" t="n"/>
      <c r="BK40" s="1726" t="n"/>
      <c r="BL40" s="2502" t="n"/>
      <c r="BM40" s="2502" t="n"/>
      <c r="BN40" s="2502" t="n"/>
      <c r="BO40" s="2883" t="n"/>
      <c r="BP40" s="2883" t="n"/>
      <c r="BQ40" s="20" t="n"/>
      <c r="BR40" s="1686" t="n"/>
      <c r="BS40" s="1034" t="n"/>
      <c r="BT40" s="1726" t="n"/>
      <c r="BU40" s="2502" t="n"/>
      <c r="BV40" s="2502" t="n"/>
      <c r="BW40" s="2883" t="n"/>
      <c r="BX40" s="2883" t="n"/>
      <c r="BY40" s="20" t="n"/>
      <c r="BZ40" s="1686" t="n"/>
      <c r="CA40" s="1034" t="n"/>
      <c r="CB40" s="1726" t="n"/>
      <c r="CC40" s="2502" t="n"/>
      <c r="CD40" s="2502" t="n"/>
      <c r="CE40" s="2883" t="n"/>
      <c r="CF40" s="2883" t="n"/>
      <c r="CG40" s="20" t="n"/>
      <c r="CH40" s="1686" t="n"/>
      <c r="CI40" s="1034" t="n"/>
      <c r="CJ40" s="1726" t="n"/>
      <c r="CK40" s="2502" t="n"/>
      <c r="CL40" s="2502" t="n"/>
      <c r="CM40" s="2883" t="n"/>
      <c r="CN40" s="2883" t="n"/>
      <c r="CO40" s="20" t="n"/>
      <c r="CP40" s="1686" t="n"/>
      <c r="CQ40" s="1034" t="n"/>
      <c r="CR40" s="2883">
        <f>D40</f>
        <v/>
      </c>
      <c r="CS40" s="2883">
        <f>E40</f>
        <v/>
      </c>
      <c r="CT40" s="20">
        <f>D40</f>
        <v/>
      </c>
      <c r="CU40" s="20">
        <f>CR40-CS40</f>
        <v/>
      </c>
      <c r="CV40" s="20">
        <f>CR40-CT40</f>
        <v/>
      </c>
      <c r="CW40" s="20">
        <f>G40</f>
        <v/>
      </c>
      <c r="CX40" s="258">
        <f>IFERROR(CR40/CW40-1, "-")</f>
        <v/>
      </c>
      <c r="CY40" s="1532" t="n"/>
      <c r="CZ40" s="3258" t="n">
        <v>94182</v>
      </c>
      <c r="DA40" s="20" t="n">
        <v>92438</v>
      </c>
      <c r="DB40" s="20" t="n"/>
      <c r="DC40" s="20" t="n"/>
      <c r="DD40" s="20" t="n">
        <v>1066272</v>
      </c>
      <c r="DE40" s="258">
        <f>CZ40/DD40-1</f>
        <v/>
      </c>
      <c r="DF40" s="258">
        <f>DA40/DD40-1</f>
        <v/>
      </c>
      <c r="DG40" s="2501">
        <f>DB40/DD40-1</f>
        <v/>
      </c>
      <c r="DH40" s="2500">
        <f>DC40/DD40-1</f>
        <v/>
      </c>
      <c r="DI40" s="1731" t="n"/>
      <c r="DJ40" s="3882" t="n"/>
      <c r="DK40" s="3883" t="n"/>
      <c r="DX40" s="2878">
        <f>(CS40-CZ40)*10^6</f>
        <v/>
      </c>
      <c r="DY40" s="2878">
        <f>(CT40-DC40)*10^6</f>
        <v/>
      </c>
      <c r="DZ40" s="2878">
        <f>(CW40-DD40)*10^6</f>
        <v/>
      </c>
    </row>
    <row customFormat="1" customHeight="1" ht="15" r="41" s="837">
      <c r="A41" s="1151" t="n"/>
      <c r="B41" s="187" t="inlineStr">
        <is>
          <t>Activations totales</t>
        </is>
      </c>
      <c r="C41" s="2486" t="inlineStr">
        <is>
          <t>PARC35</t>
        </is>
      </c>
      <c r="D41" s="3060" t="n">
        <v>3145</v>
      </c>
      <c r="E41" s="22" t="n">
        <v>2000</v>
      </c>
      <c r="F41" s="2891" t="n">
        <v>1145</v>
      </c>
      <c r="G41" s="22" t="n">
        <v>1385</v>
      </c>
      <c r="H41" s="3878" t="n">
        <v>1.270758122743682</v>
      </c>
      <c r="I41" s="37" t="n"/>
      <c r="J41" s="3060" t="n">
        <v>1833</v>
      </c>
      <c r="K41" s="22" t="n">
        <v>2000</v>
      </c>
      <c r="L41" s="2891" t="n">
        <v>-167</v>
      </c>
      <c r="M41" s="22" t="n">
        <v>6164</v>
      </c>
      <c r="N41" s="3878" t="n">
        <v>-0.7026281635301752</v>
      </c>
      <c r="O41" s="1031" t="n"/>
      <c r="P41" s="3060" t="n">
        <v>2309</v>
      </c>
      <c r="Q41" s="22" t="n">
        <v>2000</v>
      </c>
      <c r="R41" s="2891" t="n">
        <v>309</v>
      </c>
      <c r="S41" s="22" t="n">
        <v>1209</v>
      </c>
      <c r="T41" s="3878" t="n">
        <v>0.9098428453267162</v>
      </c>
      <c r="U41" s="37" t="n"/>
      <c r="V41" s="3060" t="n">
        <v>2162</v>
      </c>
      <c r="W41" s="22" t="n">
        <v>2000</v>
      </c>
      <c r="X41" s="22" t="n">
        <v>2000</v>
      </c>
      <c r="Y41" s="2891" t="n">
        <v>162</v>
      </c>
      <c r="Z41" s="2891" t="n">
        <v>162</v>
      </c>
      <c r="AA41" s="22" t="n">
        <v>3063</v>
      </c>
      <c r="AB41" s="1688" t="n">
        <v>-0.2941560561540973</v>
      </c>
      <c r="AC41" s="37" t="n"/>
      <c r="AD41" s="3060" t="n">
        <v>4317</v>
      </c>
      <c r="AE41" s="22" t="n">
        <v>2100</v>
      </c>
      <c r="AF41" s="22" t="n">
        <v>2100</v>
      </c>
      <c r="AG41" s="2891" t="n">
        <v>2217</v>
      </c>
      <c r="AH41" s="2891" t="n">
        <v>2217</v>
      </c>
      <c r="AI41" s="22" t="n">
        <v>2565</v>
      </c>
      <c r="AJ41" s="1688" t="n">
        <v>0.6830409356725147</v>
      </c>
      <c r="AK41" s="37" t="n"/>
      <c r="AL41" s="3060" t="n">
        <v>2929</v>
      </c>
      <c r="AM41" s="22" t="n">
        <v>2100</v>
      </c>
      <c r="AN41" s="22" t="n">
        <v>2100</v>
      </c>
      <c r="AO41" s="22" t="n">
        <v>0</v>
      </c>
      <c r="AP41" s="2891" t="n">
        <v>829.0000000000005</v>
      </c>
      <c r="AQ41" s="2891" t="n">
        <v>829.0000000000005</v>
      </c>
      <c r="AR41" s="22" t="n">
        <v>1060</v>
      </c>
      <c r="AS41" s="1688" t="n">
        <v>1.763207547169811</v>
      </c>
      <c r="AT41" s="37" t="n"/>
      <c r="AU41" s="3060" t="n"/>
      <c r="AV41" s="22" t="n"/>
      <c r="AW41" s="22" t="n"/>
      <c r="AX41" s="2891" t="n"/>
      <c r="AY41" s="2891" t="n"/>
      <c r="AZ41" s="22" t="n"/>
      <c r="BA41" s="3878" t="n"/>
      <c r="BB41" s="1031" t="n"/>
      <c r="BC41" s="3060" t="n"/>
      <c r="BD41" s="22" t="n"/>
      <c r="BE41" s="22" t="n"/>
      <c r="BF41" s="2891" t="n"/>
      <c r="BG41" s="2891" t="n"/>
      <c r="BH41" s="22" t="n"/>
      <c r="BI41" s="3878" t="n"/>
      <c r="BJ41" s="3058" t="n"/>
      <c r="BK41" s="3060" t="n"/>
      <c r="BL41" s="22" t="n"/>
      <c r="BM41" s="22" t="n"/>
      <c r="BN41" s="22" t="n"/>
      <c r="BO41" s="2891" t="n"/>
      <c r="BP41" s="2891" t="n"/>
      <c r="BQ41" s="22" t="n"/>
      <c r="BR41" s="3878" t="n"/>
      <c r="BS41" s="1031" t="n"/>
      <c r="BT41" s="3060" t="n"/>
      <c r="BU41" s="22" t="n"/>
      <c r="BV41" s="22" t="n"/>
      <c r="BW41" s="2891" t="n"/>
      <c r="BX41" s="2891" t="n"/>
      <c r="BY41" s="22" t="n"/>
      <c r="BZ41" s="3878" t="n"/>
      <c r="CA41" s="1031" t="n"/>
      <c r="CB41" s="3060" t="n"/>
      <c r="CC41" s="22" t="n"/>
      <c r="CD41" s="22" t="n"/>
      <c r="CE41" s="2891" t="n"/>
      <c r="CF41" s="2891" t="n"/>
      <c r="CG41" s="22" t="n"/>
      <c r="CH41" s="3878" t="n"/>
      <c r="CI41" s="1031" t="n"/>
      <c r="CJ41" s="3060" t="n"/>
      <c r="CK41" s="22" t="n"/>
      <c r="CL41" s="22" t="n"/>
      <c r="CM41" s="2891" t="n"/>
      <c r="CN41" s="2891" t="n"/>
      <c r="CO41" s="22" t="n"/>
      <c r="CP41" s="3878" t="n"/>
      <c r="CQ41" s="1031" t="n"/>
      <c r="CR41" s="22">
        <f>+SUMIF($D$5:$CQ$5,CR$5,$D41:$CQ41)</f>
        <v/>
      </c>
      <c r="CS41" s="2891">
        <f>+SUMIF($D$5:$CQ$5,CS$5,$D41:$CQ41)</f>
        <v/>
      </c>
      <c r="CT41" s="22">
        <f>+SUMIF($D$5:$CQ$5,CT$5,$D41:$CQ41)+SUMIF($D$5:$BI$5,CR$5,$D41:$BI41)+Y54</f>
        <v/>
      </c>
      <c r="CU41" s="22">
        <f>CR41-CS41</f>
        <v/>
      </c>
      <c r="CV41" s="22">
        <f>CR41-CT41</f>
        <v/>
      </c>
      <c r="CW41" s="22">
        <f>+SUMIF($D$5:$CQ$5,CW$5,$D41:$CQ41)</f>
        <v/>
      </c>
      <c r="CX41" s="258">
        <f>IFERROR(CR41/CW41-1, "-")</f>
        <v/>
      </c>
      <c r="CY41" s="1137" t="n"/>
      <c r="CZ41" s="1535" t="n">
        <v>25300</v>
      </c>
      <c r="DA41" s="22" t="n">
        <v>26587</v>
      </c>
      <c r="DB41" s="22" t="n"/>
      <c r="DC41" s="22" t="n"/>
      <c r="DD41" s="22" t="n">
        <v>30380</v>
      </c>
      <c r="DE41" s="37">
        <f>CZ41/DD41-1</f>
        <v/>
      </c>
      <c r="DF41" s="37">
        <f>DA41/DD41-1</f>
        <v/>
      </c>
      <c r="DG41" s="37">
        <f>DB41/DD41-1</f>
        <v/>
      </c>
      <c r="DH41" s="441">
        <f>DC41/DD41-1</f>
        <v/>
      </c>
      <c r="DI41" s="1730" t="n"/>
      <c r="DJ41" s="3882" t="n"/>
      <c r="DK41" s="3883" t="n"/>
      <c r="DL41" s="840" t="n"/>
      <c r="DM41" s="840" t="n"/>
      <c r="DN41" s="840" t="n"/>
      <c r="DO41" s="840" t="n"/>
      <c r="DP41" s="840" t="n"/>
      <c r="DQ41" s="840" t="n"/>
      <c r="DR41" s="840" t="n"/>
      <c r="DS41" s="840" t="n"/>
      <c r="DT41" s="840" t="n"/>
      <c r="DU41" s="840" t="n"/>
      <c r="DV41" s="840" t="n"/>
      <c r="DW41" s="840" t="n"/>
      <c r="DX41" s="2878">
        <f>(CS41-CZ41)*10^6</f>
        <v/>
      </c>
      <c r="DY41" s="2878">
        <f>(CT41-DC41)*10^6</f>
        <v/>
      </c>
      <c r="DZ41" s="2878">
        <f>(CW41-DD41)*10^6</f>
        <v/>
      </c>
      <c r="EA41" s="840" t="n"/>
      <c r="EB41" s="840" t="n"/>
      <c r="EC41" s="840" t="n"/>
      <c r="ED41" s="840" t="n"/>
      <c r="EE41" s="840" t="n"/>
      <c r="EF41" s="840" t="n"/>
      <c r="EG41" s="840" t="n"/>
      <c r="EH41" s="840" t="n"/>
      <c r="EI41" s="840" t="n"/>
      <c r="EJ41" s="840" t="n"/>
      <c r="EK41" s="840" t="n"/>
      <c r="EL41" s="840" t="n"/>
      <c r="EM41" s="840" t="n"/>
      <c r="EN41" s="840" t="n"/>
      <c r="EO41" s="840" t="n"/>
      <c r="EP41" s="840" t="n"/>
      <c r="EQ41" s="840" t="n"/>
      <c r="ER41" s="840" t="n"/>
      <c r="ES41" s="840" t="n"/>
      <c r="ET41" s="840" t="n"/>
      <c r="EU41" s="840" t="n"/>
      <c r="EV41" s="840" t="n"/>
      <c r="EW41" s="840" t="n"/>
      <c r="EX41" s="840" t="n"/>
      <c r="EY41" s="840" t="n"/>
      <c r="EZ41" s="840" t="n"/>
      <c r="FA41" s="840" t="n"/>
      <c r="FB41" s="840" t="n"/>
      <c r="FC41" s="840" t="n"/>
      <c r="FD41" s="840" t="n"/>
      <c r="FE41" s="840" t="n"/>
      <c r="FF41" s="840" t="n"/>
      <c r="FG41" s="840" t="n"/>
      <c r="FH41" s="840" t="n"/>
      <c r="FI41" s="840" t="n"/>
      <c r="FJ41" s="840" t="n"/>
      <c r="FK41" s="840" t="n"/>
      <c r="FL41" s="840" t="n"/>
      <c r="FM41" s="840" t="n"/>
      <c r="FN41" s="840" t="n"/>
      <c r="FO41" s="840" t="n"/>
      <c r="FP41" s="840" t="n"/>
      <c r="FQ41" s="840" t="n"/>
      <c r="FR41" s="840" t="n"/>
      <c r="FS41" s="840" t="n"/>
      <c r="FT41" s="840" t="n"/>
      <c r="FU41" s="840" t="n"/>
      <c r="FV41" s="840" t="n"/>
      <c r="FW41" s="840" t="n"/>
      <c r="FX41" s="840" t="n"/>
      <c r="FY41" s="840" t="n"/>
    </row>
    <row customFormat="1" customHeight="1" ht="15" r="42" s="842">
      <c r="A42" s="1162" t="n"/>
      <c r="B42" s="1163" t="inlineStr">
        <is>
          <t>Résiliations totales</t>
        </is>
      </c>
      <c r="C42" s="2486" t="inlineStr">
        <is>
          <t>PARC36</t>
        </is>
      </c>
      <c r="D42" s="3060" t="n">
        <v>-3541</v>
      </c>
      <c r="E42" s="1154" t="n">
        <v>-1700</v>
      </c>
      <c r="F42" s="2891" t="n">
        <v>-1841</v>
      </c>
      <c r="G42" s="1154" t="n">
        <v>-3561</v>
      </c>
      <c r="H42" s="3878" t="n">
        <v>-0.005616399887672041</v>
      </c>
      <c r="I42" s="37" t="n"/>
      <c r="J42" s="3060" t="n">
        <v>-1068</v>
      </c>
      <c r="K42" s="1154" t="n">
        <v>-1700</v>
      </c>
      <c r="L42" s="2891" t="n">
        <v>632</v>
      </c>
      <c r="M42" s="1154" t="n">
        <v>-1345</v>
      </c>
      <c r="N42" s="3878" t="n">
        <v>-0.2059479553903346</v>
      </c>
      <c r="O42" s="1031" t="n"/>
      <c r="P42" s="3060" t="n">
        <v>-1500</v>
      </c>
      <c r="Q42" s="1154" t="n">
        <v>-1700</v>
      </c>
      <c r="R42" s="2891" t="n">
        <v>200</v>
      </c>
      <c r="S42" s="1154" t="n">
        <v>-4138</v>
      </c>
      <c r="T42" s="3878" t="n">
        <v>-0.6375060415659739</v>
      </c>
      <c r="U42" s="37" t="n"/>
      <c r="V42" s="3060" t="n">
        <v>-1626</v>
      </c>
      <c r="W42" s="1154" t="n">
        <v>-1650</v>
      </c>
      <c r="X42" s="1154" t="n">
        <v>-1650</v>
      </c>
      <c r="Y42" s="2891" t="n">
        <v>24</v>
      </c>
      <c r="Z42" s="2891" t="n">
        <v>24</v>
      </c>
      <c r="AA42" s="1154" t="n">
        <v>-4010</v>
      </c>
      <c r="AB42" s="1688" t="n">
        <v>-0.5945137157107232</v>
      </c>
      <c r="AC42" s="37" t="n"/>
      <c r="AD42" s="3060" t="n">
        <v>-1556</v>
      </c>
      <c r="AE42" s="1154" t="n">
        <v>-1650</v>
      </c>
      <c r="AF42" s="1154" t="n">
        <v>-1650</v>
      </c>
      <c r="AG42" s="2891" t="n">
        <v>94</v>
      </c>
      <c r="AH42" s="2891" t="n">
        <v>94</v>
      </c>
      <c r="AI42" s="1154" t="n">
        <v>-1976</v>
      </c>
      <c r="AJ42" s="1688" t="n">
        <v>-0.2125506072874493</v>
      </c>
      <c r="AK42" s="37" t="n"/>
      <c r="AL42" s="3060" t="n">
        <v>-2561</v>
      </c>
      <c r="AM42" s="1154" t="n">
        <v>-1650</v>
      </c>
      <c r="AN42" s="1154" t="n">
        <v>-1650</v>
      </c>
      <c r="AO42" s="1154" t="n">
        <v>0</v>
      </c>
      <c r="AP42" s="2891" t="n">
        <v>-911</v>
      </c>
      <c r="AQ42" s="2891" t="n">
        <v>-911</v>
      </c>
      <c r="AR42" s="1154" t="n">
        <v>-2505</v>
      </c>
      <c r="AS42" s="1688" t="n">
        <v>0.02235528942115761</v>
      </c>
      <c r="AT42" s="37" t="n"/>
      <c r="AU42" s="3060" t="n"/>
      <c r="AV42" s="1154" t="n"/>
      <c r="AW42" s="1154" t="n"/>
      <c r="AX42" s="2891" t="n"/>
      <c r="AY42" s="2891" t="n"/>
      <c r="AZ42" s="1154" t="n"/>
      <c r="BA42" s="3878" t="n"/>
      <c r="BB42" s="1031" t="n"/>
      <c r="BC42" s="3060" t="n"/>
      <c r="BD42" s="1154" t="n"/>
      <c r="BE42" s="1154" t="n"/>
      <c r="BF42" s="2891" t="n"/>
      <c r="BG42" s="2891" t="n"/>
      <c r="BH42" s="1154" t="n"/>
      <c r="BI42" s="3878" t="n"/>
      <c r="BJ42" s="3058" t="n"/>
      <c r="BK42" s="3060" t="n"/>
      <c r="BL42" s="1154" t="n"/>
      <c r="BM42" s="1154" t="n"/>
      <c r="BN42" s="1154" t="n"/>
      <c r="BO42" s="2891" t="n"/>
      <c r="BP42" s="2891" t="n"/>
      <c r="BQ42" s="1154" t="n"/>
      <c r="BR42" s="3878" t="n"/>
      <c r="BS42" s="1031" t="n"/>
      <c r="BT42" s="3060" t="n"/>
      <c r="BU42" s="1154" t="n"/>
      <c r="BV42" s="1154" t="n"/>
      <c r="BW42" s="2891" t="n"/>
      <c r="BX42" s="2891" t="n"/>
      <c r="BY42" s="1154" t="n"/>
      <c r="BZ42" s="3878" t="n"/>
      <c r="CA42" s="1031" t="n"/>
      <c r="CB42" s="3060" t="n"/>
      <c r="CC42" s="1154" t="n"/>
      <c r="CD42" s="1154" t="n"/>
      <c r="CE42" s="2891" t="n"/>
      <c r="CF42" s="2891" t="n"/>
      <c r="CG42" s="1154" t="n"/>
      <c r="CH42" s="3878" t="n"/>
      <c r="CI42" s="1031" t="n"/>
      <c r="CJ42" s="3060" t="n"/>
      <c r="CK42" s="1154" t="n"/>
      <c r="CL42" s="1154" t="n"/>
      <c r="CM42" s="2891" t="n"/>
      <c r="CN42" s="2891" t="n"/>
      <c r="CO42" s="1154" t="n"/>
      <c r="CP42" s="3878" t="n"/>
      <c r="CQ42" s="1031" t="n"/>
      <c r="CR42" s="22">
        <f>+SUMIF($D$5:$CQ$5,CR$5,$D42:$CQ42)</f>
        <v/>
      </c>
      <c r="CS42" s="2891">
        <f>+SUMIF($D$5:$CQ$5,CS$5,$D42:$CQ42)</f>
        <v/>
      </c>
      <c r="CT42" s="22">
        <f>+SUMIF($D$5:$CQ$5,CT$5,$D42:$CQ42)+SUMIF($D$5:$BI$5,CR$5,$D42:$BI42)+Y55</f>
        <v/>
      </c>
      <c r="CU42" s="1154">
        <f>CR42-CS42</f>
        <v/>
      </c>
      <c r="CV42" s="1154">
        <f>CR42-CT42</f>
        <v/>
      </c>
      <c r="CW42" s="1154">
        <f>+SUMIF($D$5:$CQ$5,CW$5,$D42:$CQ42)</f>
        <v/>
      </c>
      <c r="CX42" s="258">
        <f>IFERROR(CR42/CW42-1, "-")</f>
        <v/>
      </c>
      <c r="CY42" s="2448" t="n"/>
      <c r="CZ42" s="1535" t="n">
        <v>-19500</v>
      </c>
      <c r="DA42" s="1154" t="n">
        <v>-20509</v>
      </c>
      <c r="DB42" s="1154" t="n"/>
      <c r="DC42" s="1154" t="n"/>
      <c r="DD42" s="1154" t="n">
        <v>-25173</v>
      </c>
      <c r="DE42" s="37">
        <f>CZ42/DD42-1</f>
        <v/>
      </c>
      <c r="DF42" s="37">
        <f>DA42/DD42-1</f>
        <v/>
      </c>
      <c r="DG42" s="37">
        <f>DB42/DD42-1</f>
        <v/>
      </c>
      <c r="DH42" s="441">
        <f>DC42/DD42-1</f>
        <v/>
      </c>
      <c r="DI42" s="1734" t="n"/>
      <c r="DJ42" s="3882" t="n"/>
      <c r="DK42" s="3883" t="n"/>
      <c r="DL42" s="840" t="n"/>
      <c r="DM42" s="840" t="n"/>
      <c r="DN42" s="840" t="n"/>
      <c r="DO42" s="840" t="n"/>
      <c r="DP42" s="840" t="n"/>
      <c r="DQ42" s="840" t="n"/>
      <c r="DR42" s="840" t="n"/>
      <c r="DS42" s="840" t="n"/>
      <c r="DT42" s="840" t="n"/>
      <c r="DU42" s="840" t="n"/>
      <c r="DV42" s="840" t="n"/>
      <c r="DW42" s="840" t="n"/>
      <c r="DX42" s="2878">
        <f>(CS42-CZ42)*10^6</f>
        <v/>
      </c>
      <c r="DY42" s="2878">
        <f>(CT42-DC42)*10^6</f>
        <v/>
      </c>
      <c r="DZ42" s="2878">
        <f>(CW42-DD42)*10^6</f>
        <v/>
      </c>
      <c r="EA42" s="840" t="n"/>
      <c r="EB42" s="840" t="n"/>
      <c r="EC42" s="840" t="n"/>
      <c r="ED42" s="840" t="n"/>
      <c r="EE42" s="840" t="n"/>
      <c r="EF42" s="840" t="n"/>
      <c r="EG42" s="840" t="n"/>
      <c r="EH42" s="840" t="n"/>
      <c r="EI42" s="840" t="n"/>
      <c r="EJ42" s="840" t="n"/>
      <c r="EK42" s="840" t="n"/>
      <c r="EL42" s="840" t="n"/>
      <c r="EM42" s="840" t="n"/>
      <c r="EN42" s="840" t="n"/>
      <c r="EO42" s="840" t="n"/>
      <c r="EP42" s="840" t="n"/>
      <c r="EQ42" s="840" t="n"/>
      <c r="ER42" s="840" t="n"/>
      <c r="ES42" s="840" t="n"/>
      <c r="ET42" s="840" t="n"/>
      <c r="EU42" s="840" t="n"/>
      <c r="EV42" s="840" t="n"/>
      <c r="EW42" s="840" t="n"/>
      <c r="EX42" s="840" t="n"/>
      <c r="EY42" s="840" t="n"/>
      <c r="EZ42" s="840" t="n"/>
      <c r="FA42" s="840" t="n"/>
      <c r="FB42" s="840" t="n"/>
      <c r="FC42" s="840" t="n"/>
      <c r="FD42" s="840" t="n"/>
      <c r="FE42" s="840" t="n"/>
      <c r="FF42" s="840" t="n"/>
      <c r="FG42" s="840" t="n"/>
      <c r="FH42" s="840" t="n"/>
      <c r="FI42" s="840" t="n"/>
      <c r="FJ42" s="840" t="n"/>
      <c r="FK42" s="840" t="n"/>
      <c r="FL42" s="840" t="n"/>
      <c r="FM42" s="840" t="n"/>
      <c r="FN42" s="840" t="n"/>
      <c r="FO42" s="840" t="n"/>
      <c r="FP42" s="840" t="n"/>
      <c r="FQ42" s="840" t="n"/>
      <c r="FR42" s="840" t="n"/>
      <c r="FS42" s="840" t="n"/>
      <c r="FT42" s="840" t="n"/>
      <c r="FU42" s="840" t="n"/>
      <c r="FV42" s="840" t="n"/>
      <c r="FW42" s="840" t="n"/>
      <c r="FX42" s="840" t="n"/>
      <c r="FY42" s="840" t="n"/>
    </row>
    <row customFormat="1" hidden="1" r="43" s="842">
      <c r="A43" s="1152" t="n"/>
      <c r="B43" s="1153" t="n"/>
      <c r="C43" s="2486" t="inlineStr">
        <is>
          <t>PARC37</t>
        </is>
      </c>
      <c r="D43" s="1690" t="n"/>
      <c r="E43" s="1164" t="n"/>
      <c r="F43" s="1154" t="n"/>
      <c r="G43" s="1154" t="n"/>
      <c r="H43" s="1688" t="n"/>
      <c r="I43" s="37" t="n"/>
      <c r="J43" s="1690" t="n"/>
      <c r="K43" s="1164" t="n"/>
      <c r="L43" s="1154" t="n"/>
      <c r="M43" s="1154" t="n"/>
      <c r="N43" s="1688" t="n"/>
      <c r="O43" s="1031" t="n"/>
      <c r="P43" s="1690" t="n"/>
      <c r="Q43" s="1164" t="n"/>
      <c r="R43" s="1154" t="n"/>
      <c r="S43" s="1154" t="n"/>
      <c r="T43" s="1688" t="n"/>
      <c r="U43" s="37" t="n"/>
      <c r="V43" s="1690" t="n"/>
      <c r="W43" s="1164" t="n"/>
      <c r="X43" s="1164" t="n"/>
      <c r="Y43" s="1154" t="n"/>
      <c r="Z43" s="1154" t="n"/>
      <c r="AA43" s="1154" t="n"/>
      <c r="AB43" s="1688" t="n"/>
      <c r="AC43" s="37" t="n"/>
      <c r="AD43" s="1690" t="n"/>
      <c r="AE43" s="1164" t="n"/>
      <c r="AF43" s="1164" t="n"/>
      <c r="AG43" s="1154" t="n"/>
      <c r="AH43" s="1154" t="n"/>
      <c r="AI43" s="1154" t="n"/>
      <c r="AJ43" s="1688" t="n"/>
      <c r="AK43" s="37" t="n"/>
      <c r="AL43" s="1690" t="n"/>
      <c r="AM43" s="1164" t="n"/>
      <c r="AN43" s="1164" t="n"/>
      <c r="AO43" s="1164" t="n"/>
      <c r="AP43" s="1154" t="n"/>
      <c r="AQ43" s="1154" t="n"/>
      <c r="AR43" s="1154" t="n"/>
      <c r="AS43" s="1688" t="n"/>
      <c r="AT43" s="37" t="n"/>
      <c r="AU43" s="1690" t="n"/>
      <c r="AV43" s="1164" t="n"/>
      <c r="AW43" s="1164" t="n"/>
      <c r="AX43" s="1154" t="n"/>
      <c r="AY43" s="1154" t="n"/>
      <c r="AZ43" s="1154" t="n"/>
      <c r="BA43" s="1688" t="n"/>
      <c r="BB43" s="1031" t="n"/>
      <c r="BC43" s="1690" t="n"/>
      <c r="BD43" s="1164" t="n"/>
      <c r="BE43" s="1164" t="n"/>
      <c r="BF43" s="1154" t="n"/>
      <c r="BG43" s="1154" t="n"/>
      <c r="BH43" s="1154" t="n"/>
      <c r="BI43" s="1688" t="n"/>
      <c r="BJ43" s="3058" t="n"/>
      <c r="BK43" s="1690" t="n"/>
      <c r="BL43" s="1164" t="n"/>
      <c r="BM43" s="1164" t="n"/>
      <c r="BN43" s="1164" t="n"/>
      <c r="BO43" s="1154" t="n"/>
      <c r="BP43" s="1154" t="n"/>
      <c r="BQ43" s="1154" t="n"/>
      <c r="BR43" s="1688" t="n"/>
      <c r="BS43" s="1031" t="n"/>
      <c r="BT43" s="1690" t="n"/>
      <c r="BU43" s="1164" t="n"/>
      <c r="BV43" s="1164" t="n"/>
      <c r="BW43" s="1154" t="n"/>
      <c r="BX43" s="1154" t="n"/>
      <c r="BY43" s="1154" t="n"/>
      <c r="BZ43" s="1688" t="n"/>
      <c r="CA43" s="1031" t="n"/>
      <c r="CB43" s="1690" t="n"/>
      <c r="CC43" s="1164" t="n"/>
      <c r="CD43" s="1164" t="n"/>
      <c r="CE43" s="1154" t="n"/>
      <c r="CF43" s="1154" t="n"/>
      <c r="CG43" s="1154" t="n"/>
      <c r="CH43" s="1688" t="n"/>
      <c r="CI43" s="1031" t="n"/>
      <c r="CJ43" s="1690" t="n"/>
      <c r="CK43" s="1164" t="n"/>
      <c r="CL43" s="1164" t="n"/>
      <c r="CM43" s="1154" t="n"/>
      <c r="CN43" s="1154" t="n"/>
      <c r="CO43" s="1154" t="n"/>
      <c r="CP43" s="1688" t="n"/>
      <c r="CQ43" s="1031" t="n"/>
      <c r="CR43" s="37" t="n"/>
      <c r="CS43" s="1154" t="n"/>
      <c r="CT43" s="1154" t="n"/>
      <c r="CU43" s="1154" t="n"/>
      <c r="CV43" s="1154" t="n"/>
      <c r="CW43" s="1154" t="n"/>
      <c r="CX43" s="258">
        <f>IFERROR(CR43/CW43-1, "-")</f>
        <v/>
      </c>
      <c r="CY43" s="1535" t="n"/>
      <c r="CZ43" s="1144" t="n"/>
      <c r="DA43" s="1164" t="n"/>
      <c r="DB43" s="1164" t="n"/>
      <c r="DC43" s="1164" t="n"/>
      <c r="DD43" s="1154" t="n"/>
      <c r="DE43" s="37" t="n"/>
      <c r="DF43" s="1154" t="n"/>
      <c r="DG43" s="1154" t="n"/>
      <c r="DH43" s="1155" t="n"/>
      <c r="DI43" s="1732" t="n"/>
      <c r="DJ43" s="3882" t="n"/>
      <c r="DK43" s="3883" t="n"/>
      <c r="DL43" s="840" t="n"/>
      <c r="DM43" s="840" t="n"/>
      <c r="DN43" s="840" t="n"/>
      <c r="DO43" s="840" t="n"/>
      <c r="DP43" s="840" t="n"/>
      <c r="DQ43" s="840" t="n"/>
      <c r="DR43" s="840" t="n"/>
      <c r="DS43" s="840" t="n"/>
      <c r="DT43" s="840" t="n"/>
      <c r="DU43" s="840" t="n"/>
      <c r="DV43" s="840" t="n"/>
      <c r="DW43" s="840" t="n"/>
      <c r="DX43" s="2878">
        <f>(CS43-CZ43)*10^6</f>
        <v/>
      </c>
      <c r="DY43" s="2878">
        <f>(CT43-DC43)*10^6</f>
        <v/>
      </c>
      <c r="DZ43" s="2878">
        <f>(CW43-DD43)*10^6</f>
        <v/>
      </c>
      <c r="EA43" s="840" t="n"/>
      <c r="EB43" s="840" t="n"/>
      <c r="EC43" s="840" t="n"/>
      <c r="ED43" s="840" t="n"/>
      <c r="EE43" s="840" t="n"/>
      <c r="EF43" s="840" t="n"/>
      <c r="EG43" s="840" t="n"/>
      <c r="EH43" s="840" t="n"/>
      <c r="EI43" s="840" t="n"/>
      <c r="EJ43" s="840" t="n"/>
      <c r="EK43" s="840" t="n"/>
      <c r="EL43" s="840" t="n"/>
      <c r="EM43" s="840" t="n"/>
      <c r="EN43" s="840" t="n"/>
      <c r="EO43" s="840" t="n"/>
      <c r="EP43" s="840" t="n"/>
      <c r="EQ43" s="840" t="n"/>
      <c r="ER43" s="840" t="n"/>
      <c r="ES43" s="840" t="n"/>
      <c r="ET43" s="840" t="n"/>
      <c r="EU43" s="840" t="n"/>
      <c r="EV43" s="840" t="n"/>
      <c r="EW43" s="840" t="n"/>
      <c r="EX43" s="840" t="n"/>
      <c r="EY43" s="840" t="n"/>
      <c r="EZ43" s="840" t="n"/>
      <c r="FA43" s="840" t="n"/>
      <c r="FB43" s="840" t="n"/>
      <c r="FC43" s="840" t="n"/>
      <c r="FD43" s="840" t="n"/>
      <c r="FE43" s="840" t="n"/>
      <c r="FF43" s="840" t="n"/>
      <c r="FG43" s="840" t="n"/>
      <c r="FH43" s="840" t="n"/>
      <c r="FI43" s="840" t="n"/>
      <c r="FJ43" s="840" t="n"/>
      <c r="FK43" s="840" t="n"/>
      <c r="FL43" s="840" t="n"/>
      <c r="FM43" s="840" t="n"/>
      <c r="FN43" s="840" t="n"/>
      <c r="FO43" s="840" t="n"/>
      <c r="FP43" s="840" t="n"/>
      <c r="FQ43" s="840" t="n"/>
      <c r="FR43" s="840" t="n"/>
      <c r="FS43" s="840" t="n"/>
      <c r="FT43" s="840" t="n"/>
      <c r="FU43" s="840" t="n"/>
      <c r="FV43" s="840" t="n"/>
      <c r="FW43" s="840" t="n"/>
      <c r="FX43" s="840" t="n"/>
      <c r="FY43" s="840" t="n"/>
    </row>
    <row customFormat="1" customHeight="1" ht="15" r="44" s="843">
      <c r="A44" s="1156" t="n"/>
      <c r="B44" s="1143" t="inlineStr">
        <is>
          <t>% résiliation annualisé</t>
        </is>
      </c>
      <c r="C44" s="2486" t="inlineStr">
        <is>
          <t>PARC38</t>
        </is>
      </c>
      <c r="D44" s="1690" t="n">
        <v>0.460667823070252</v>
      </c>
      <c r="E44" s="37" t="n">
        <v>0.216257473603867</v>
      </c>
      <c r="F44" s="37" t="n">
        <v>0.244410349466385</v>
      </c>
      <c r="G44" s="37" t="n">
        <v>0.4960588788409969</v>
      </c>
      <c r="H44" s="1688" t="n">
        <v>-0.07134446590983989</v>
      </c>
      <c r="I44" s="37" t="n"/>
      <c r="J44" s="1690" t="n">
        <v>0.13866453159065</v>
      </c>
      <c r="K44" s="37" t="n">
        <v>0.215571899568856</v>
      </c>
      <c r="L44" s="37" t="n">
        <v>-0.07690736797820599</v>
      </c>
      <c r="M44" s="37" t="n">
        <v>0.1845320101298241</v>
      </c>
      <c r="N44" s="1688" t="n">
        <v>-0.2485610952100119</v>
      </c>
      <c r="O44" s="1031" t="n"/>
      <c r="P44" s="1690" t="n">
        <v>0.193109219355981</v>
      </c>
      <c r="Q44" s="37" t="n">
        <v>0.214890658576665</v>
      </c>
      <c r="R44" s="37" t="n">
        <v>-0.02178143922068401</v>
      </c>
      <c r="S44" s="37" t="n">
        <v>0.5616590977213988</v>
      </c>
      <c r="T44" s="1688" t="n">
        <v>-0.6561807328690874</v>
      </c>
      <c r="U44" s="37" t="n"/>
      <c r="V44" s="1690" t="n">
        <v>0.207830940309318</v>
      </c>
      <c r="W44" s="37" t="n">
        <v>0.207858740040102</v>
      </c>
      <c r="X44" s="37" t="n">
        <v>0.211107675576548</v>
      </c>
      <c r="Y44" s="37" t="n">
        <v>-2.77997307839839e-05</v>
      </c>
      <c r="Z44" s="37" t="n">
        <v>-0.003276735267229991</v>
      </c>
      <c r="AA44" s="37" t="n">
        <v>0.5564839282306888</v>
      </c>
      <c r="AB44" s="1688" t="n">
        <v>-0.6265284049260766</v>
      </c>
      <c r="AC44" s="37" t="n"/>
      <c r="AD44" s="1690" t="n">
        <v>0.195451809593594</v>
      </c>
      <c r="AE44" s="37" t="n">
        <v>0.206989556436016</v>
      </c>
      <c r="AF44" s="37" t="n">
        <v>0.210211166671975</v>
      </c>
      <c r="AG44" s="37" t="n">
        <v>-0.01153774684242198</v>
      </c>
      <c r="AH44" s="37" t="n">
        <v>-0.014759357078381</v>
      </c>
      <c r="AI44" s="37" t="n">
        <v>0.274786337167193</v>
      </c>
      <c r="AJ44" s="1688" t="n">
        <v>-0.2887135087991223</v>
      </c>
      <c r="AK44" s="37" t="n"/>
      <c r="AL44" s="1690" t="n">
        <v>0</v>
      </c>
      <c r="AM44" s="37" t="n">
        <v>0.2060203731257869</v>
      </c>
      <c r="AN44" s="37" t="n">
        <v>0.209211652455067</v>
      </c>
      <c r="AO44" s="37" t="n">
        <v>0</v>
      </c>
      <c r="AP44" s="37" t="n">
        <v>-0.2060203731257869</v>
      </c>
      <c r="AQ44" s="37" t="n">
        <v>-0.209211652455067</v>
      </c>
      <c r="AR44" s="37" t="n">
        <v>0.3500864734552697</v>
      </c>
      <c r="AS44" s="1688" t="n">
        <v>-1</v>
      </c>
      <c r="AT44" s="37" t="n"/>
      <c r="AU44" s="1690" t="n"/>
      <c r="AV44" s="37" t="n"/>
      <c r="AW44" s="37" t="n"/>
      <c r="AX44" s="37" t="n"/>
      <c r="AY44" s="37" t="n"/>
      <c r="AZ44" s="37" t="n"/>
      <c r="BA44" s="1688" t="n"/>
      <c r="BB44" s="1031" t="n"/>
      <c r="BC44" s="1690" t="n"/>
      <c r="BD44" s="37" t="n"/>
      <c r="BE44" s="37" t="n"/>
      <c r="BF44" s="37" t="n"/>
      <c r="BG44" s="37" t="n"/>
      <c r="BH44" s="37" t="n"/>
      <c r="BI44" s="1688" t="n"/>
      <c r="BJ44" s="1031" t="n"/>
      <c r="BK44" s="1690" t="n"/>
      <c r="BL44" s="37" t="n"/>
      <c r="BM44" s="37" t="n"/>
      <c r="BN44" s="37" t="n"/>
      <c r="BO44" s="37" t="n"/>
      <c r="BP44" s="37" t="n"/>
      <c r="BQ44" s="37" t="n"/>
      <c r="BR44" s="1688" t="n"/>
      <c r="BS44" s="1031" t="n"/>
      <c r="BT44" s="1690" t="n"/>
      <c r="BU44" s="37" t="n"/>
      <c r="BV44" s="37" t="n"/>
      <c r="BW44" s="37" t="n"/>
      <c r="BX44" s="37" t="n"/>
      <c r="BY44" s="37" t="n"/>
      <c r="BZ44" s="1688" t="n"/>
      <c r="CA44" s="1031" t="n"/>
      <c r="CB44" s="1690" t="n"/>
      <c r="CC44" s="37" t="n"/>
      <c r="CD44" s="37" t="n"/>
      <c r="CE44" s="37" t="n"/>
      <c r="CF44" s="37" t="n"/>
      <c r="CG44" s="37" t="n"/>
      <c r="CH44" s="1688" t="n"/>
      <c r="CI44" s="1031" t="n"/>
      <c r="CJ44" s="1690" t="n"/>
      <c r="CK44" s="37" t="n"/>
      <c r="CL44" s="37" t="n"/>
      <c r="CM44" s="37" t="n"/>
      <c r="CN44" s="37" t="n"/>
      <c r="CO44" s="37" t="n"/>
      <c r="CP44" s="1688" t="n"/>
      <c r="CQ44" s="1031" t="n"/>
      <c r="CR44" s="37">
        <f>(((-CR42/CR47))/COUNTIFS($D$5:$CP$5,CR5,$D$7:$CP$7,"&gt;0"))*12</f>
        <v/>
      </c>
      <c r="CS44" s="37">
        <f>(((-CS42/CS47))/COUNTIFS($D$5:$CP$5,CR5,$D$7:$CP$7,"&gt;0"))*12</f>
        <v/>
      </c>
      <c r="CT44" s="37">
        <f>(((-CT42/CT47))/12)*12</f>
        <v/>
      </c>
      <c r="CU44" s="37">
        <f>CR44-CS44</f>
        <v/>
      </c>
      <c r="CV44" s="37">
        <f>CR44-CT44</f>
        <v/>
      </c>
      <c r="CW44" s="37">
        <f>(((-CW42/CW47))/COUNTIFS($D$5:$CP$5,CR5,$D$7:$CP$7,"&gt;0"))*12</f>
        <v/>
      </c>
      <c r="CX44" s="258">
        <f>IFERROR(CR44/CW44-1, "-")</f>
        <v/>
      </c>
      <c r="CY44" s="1144" t="n"/>
      <c r="CZ44" s="1144" t="n">
        <v>0.2008611277064749</v>
      </c>
      <c r="DA44" s="37" t="n">
        <v>0.2148056600018853</v>
      </c>
      <c r="DB44" s="37" t="n"/>
      <c r="DC44" s="37" t="n"/>
      <c r="DD44" s="37" t="n">
        <v>3.421929375649167</v>
      </c>
      <c r="DE44" s="37">
        <f>CZ44/DD44-1</f>
        <v/>
      </c>
      <c r="DF44" s="37">
        <f>DA44/DD44-1</f>
        <v/>
      </c>
      <c r="DG44" s="37">
        <f>DB44/DD44-1</f>
        <v/>
      </c>
      <c r="DH44" s="441">
        <f>DC44/DD44-1</f>
        <v/>
      </c>
      <c r="DI44" s="1733" t="n"/>
      <c r="DJ44" s="838" t="n"/>
      <c r="DL44" s="838" t="n"/>
      <c r="DM44" s="838" t="n"/>
      <c r="DN44" s="838" t="n"/>
      <c r="DO44" s="838" t="n"/>
      <c r="DP44" s="838" t="n"/>
      <c r="DQ44" s="838" t="n"/>
      <c r="DR44" s="838" t="n"/>
      <c r="DS44" s="838" t="n"/>
      <c r="DT44" s="838" t="n"/>
      <c r="DU44" s="838" t="n"/>
      <c r="DV44" s="838" t="n"/>
      <c r="DW44" s="838" t="n"/>
      <c r="DX44" s="2878">
        <f>(CS44-CZ44)*10^6</f>
        <v/>
      </c>
      <c r="DY44" s="2878">
        <f>(CT44-DC44)*10^6</f>
        <v/>
      </c>
      <c r="DZ44" s="2878">
        <f>(CW44-DD44)*10^6</f>
        <v/>
      </c>
      <c r="EA44" s="838" t="n"/>
      <c r="EB44" s="838" t="n"/>
      <c r="EC44" s="838" t="n"/>
      <c r="ED44" s="838" t="n"/>
      <c r="EE44" s="838" t="n"/>
      <c r="EF44" s="838" t="n"/>
      <c r="EG44" s="838" t="n"/>
      <c r="EH44" s="838" t="n"/>
      <c r="EI44" s="838" t="n"/>
      <c r="EJ44" s="838" t="n"/>
      <c r="EK44" s="838" t="n"/>
      <c r="EL44" s="838" t="n"/>
      <c r="EM44" s="838" t="n"/>
      <c r="EN44" s="838" t="n"/>
      <c r="EO44" s="838" t="n"/>
      <c r="EP44" s="838" t="n"/>
      <c r="EQ44" s="838" t="n"/>
      <c r="ER44" s="838" t="n"/>
      <c r="ES44" s="838" t="n"/>
      <c r="ET44" s="838" t="n"/>
      <c r="EU44" s="838" t="n"/>
      <c r="EV44" s="838" t="n"/>
      <c r="EW44" s="838" t="n"/>
      <c r="EX44" s="838" t="n"/>
      <c r="EY44" s="838" t="n"/>
      <c r="EZ44" s="838" t="n"/>
      <c r="FA44" s="838" t="n"/>
      <c r="FB44" s="838" t="n"/>
      <c r="FC44" s="838" t="n"/>
      <c r="FD44" s="838" t="n"/>
      <c r="FE44" s="838" t="n"/>
      <c r="FF44" s="838" t="n"/>
      <c r="FG44" s="838" t="n"/>
      <c r="FH44" s="838" t="n"/>
      <c r="FI44" s="838" t="n"/>
      <c r="FJ44" s="838" t="n"/>
      <c r="FK44" s="838" t="n"/>
      <c r="FL44" s="838" t="n"/>
      <c r="FM44" s="838" t="n"/>
      <c r="FN44" s="838" t="n"/>
      <c r="FO44" s="838" t="n"/>
      <c r="FP44" s="838" t="n"/>
      <c r="FQ44" s="838" t="n"/>
      <c r="FR44" s="838" t="n"/>
      <c r="FS44" s="838" t="n"/>
      <c r="FT44" s="838" t="n"/>
      <c r="FU44" s="838" t="n"/>
      <c r="FV44" s="838" t="n"/>
      <c r="FW44" s="838" t="n"/>
      <c r="FX44" s="838" t="n"/>
      <c r="FY44" s="838" t="n"/>
    </row>
    <row customFormat="1" customHeight="1" ht="15" r="45" s="837">
      <c r="A45" s="1151" t="n"/>
      <c r="B45" s="187" t="inlineStr">
        <is>
          <t>Ventes nettes</t>
        </is>
      </c>
      <c r="C45" s="2486" t="inlineStr">
        <is>
          <t>PARC39</t>
        </is>
      </c>
      <c r="D45" s="1693" t="n">
        <v>-396</v>
      </c>
      <c r="E45" s="22" t="n">
        <v>300</v>
      </c>
      <c r="F45" s="2891" t="n">
        <v>-696</v>
      </c>
      <c r="G45" s="2891" t="n">
        <v>-2176</v>
      </c>
      <c r="H45" s="3878" t="n">
        <v>-0.8180147058823529</v>
      </c>
      <c r="I45" s="37" t="n"/>
      <c r="J45" s="1693" t="n">
        <v>765</v>
      </c>
      <c r="K45" s="22" t="n">
        <v>300</v>
      </c>
      <c r="L45" s="2891" t="n">
        <v>465</v>
      </c>
      <c r="M45" s="2891" t="n">
        <v>4819</v>
      </c>
      <c r="N45" s="3878" t="n">
        <v>-0.8412533720688939</v>
      </c>
      <c r="O45" s="1031" t="n"/>
      <c r="P45" s="1693" t="n">
        <v>809</v>
      </c>
      <c r="Q45" s="22" t="n">
        <v>300</v>
      </c>
      <c r="R45" s="2891" t="n">
        <v>509</v>
      </c>
      <c r="S45" s="2891" t="n">
        <v>-2929</v>
      </c>
      <c r="T45" s="3878" t="n">
        <v>-1.276203482417207</v>
      </c>
      <c r="U45" s="37" t="n"/>
      <c r="V45" s="1693" t="n">
        <v>536</v>
      </c>
      <c r="W45" s="22" t="n">
        <v>350</v>
      </c>
      <c r="X45" s="22" t="n">
        <v>350</v>
      </c>
      <c r="Y45" s="2891" t="n">
        <v>186</v>
      </c>
      <c r="Z45" s="2891" t="n">
        <v>186</v>
      </c>
      <c r="AA45" s="2891" t="n">
        <v>-947</v>
      </c>
      <c r="AB45" s="1688" t="n">
        <v>-1.565997888067582</v>
      </c>
      <c r="AC45" s="37" t="n"/>
      <c r="AD45" s="1693" t="n">
        <v>2761</v>
      </c>
      <c r="AE45" s="22" t="n">
        <v>450</v>
      </c>
      <c r="AF45" s="22" t="n">
        <v>450</v>
      </c>
      <c r="AG45" s="2891" t="n">
        <v>2311</v>
      </c>
      <c r="AH45" s="2891" t="n">
        <v>2311</v>
      </c>
      <c r="AI45" s="2891" t="n">
        <v>589</v>
      </c>
      <c r="AJ45" s="1688" t="n">
        <v>3.687606112054329</v>
      </c>
      <c r="AK45" s="37" t="n"/>
      <c r="AL45" s="1693" t="n">
        <v>368</v>
      </c>
      <c r="AM45" s="22" t="n">
        <v>449.9999999999995</v>
      </c>
      <c r="AN45" s="22" t="n">
        <v>449.9999999999995</v>
      </c>
      <c r="AO45" s="22" t="n">
        <v>0</v>
      </c>
      <c r="AP45" s="2891" t="n">
        <v>-81.99999999999955</v>
      </c>
      <c r="AQ45" s="2891" t="n">
        <v>-81.99999999999955</v>
      </c>
      <c r="AR45" s="2891" t="n">
        <v>-1445</v>
      </c>
      <c r="AS45" s="1688" t="n">
        <v>-1.254671280276817</v>
      </c>
      <c r="AT45" s="37" t="n"/>
      <c r="AU45" s="1693" t="n"/>
      <c r="AV45" s="22" t="n"/>
      <c r="AW45" s="22" t="n"/>
      <c r="AX45" s="2891" t="n"/>
      <c r="AY45" s="2891" t="n"/>
      <c r="AZ45" s="2891" t="n"/>
      <c r="BA45" s="3878" t="n"/>
      <c r="BB45" s="1031" t="n"/>
      <c r="BC45" s="1693" t="n"/>
      <c r="BD45" s="22" t="n"/>
      <c r="BE45" s="22" t="n"/>
      <c r="BF45" s="2891" t="n"/>
      <c r="BG45" s="2891" t="n"/>
      <c r="BH45" s="2891" t="n"/>
      <c r="BI45" s="3878" t="n"/>
      <c r="BJ45" s="3058" t="n"/>
      <c r="BK45" s="1693" t="n"/>
      <c r="BL45" s="22" t="n"/>
      <c r="BM45" s="22" t="n"/>
      <c r="BN45" s="22" t="n"/>
      <c r="BO45" s="2891" t="n"/>
      <c r="BP45" s="2891" t="n"/>
      <c r="BQ45" s="2891" t="n"/>
      <c r="BR45" s="3878" t="n"/>
      <c r="BS45" s="1031" t="n"/>
      <c r="BT45" s="1693" t="n"/>
      <c r="BU45" s="22" t="n"/>
      <c r="BV45" s="22" t="n"/>
      <c r="BW45" s="2891" t="n"/>
      <c r="BX45" s="2891" t="n"/>
      <c r="BY45" s="2891" t="n"/>
      <c r="BZ45" s="3878" t="n"/>
      <c r="CA45" s="1031" t="n"/>
      <c r="CB45" s="1693" t="n"/>
      <c r="CC45" s="22" t="n"/>
      <c r="CD45" s="22" t="n"/>
      <c r="CE45" s="2891" t="n"/>
      <c r="CF45" s="2891" t="n"/>
      <c r="CG45" s="2891" t="n"/>
      <c r="CH45" s="3878" t="n"/>
      <c r="CI45" s="1031" t="n"/>
      <c r="CJ45" s="1693" t="n"/>
      <c r="CK45" s="22" t="n"/>
      <c r="CL45" s="22" t="n"/>
      <c r="CM45" s="2891" t="n"/>
      <c r="CN45" s="2891" t="n"/>
      <c r="CO45" s="2891" t="n"/>
      <c r="CP45" s="3878" t="n"/>
      <c r="CQ45" s="1031" t="n"/>
      <c r="CR45" s="22">
        <f>+SUMIF($D$5:$CQ$5,CR$5,$D45:$CQ45)</f>
        <v/>
      </c>
      <c r="CS45" s="2891">
        <f>+SUMIF($D$5:$CQ$5,CS$5,$D45:$CQ45)</f>
        <v/>
      </c>
      <c r="CT45" s="22">
        <f>+CT41+CT42</f>
        <v/>
      </c>
      <c r="CU45" s="22">
        <f>CR45-CS45</f>
        <v/>
      </c>
      <c r="CV45" s="22">
        <f>CR45-CT45</f>
        <v/>
      </c>
      <c r="CW45" s="22">
        <f>+SUMIF($D$5:$CQ$5,CW$5,$D45:$CQ45)</f>
        <v/>
      </c>
      <c r="CX45" s="258">
        <f>IFERROR(CR45/CW45-1, "-")</f>
        <v/>
      </c>
      <c r="CY45" s="1137" t="n"/>
      <c r="CZ45" s="1535" t="n">
        <v>5799.999999999998</v>
      </c>
      <c r="DA45" s="22" t="n">
        <v>6077.999999999998</v>
      </c>
      <c r="DB45" s="22" t="n"/>
      <c r="DC45" s="22" t="n"/>
      <c r="DD45" s="2891" t="n">
        <v>5207</v>
      </c>
      <c r="DE45" s="37">
        <f>CZ45/DD45-1</f>
        <v/>
      </c>
      <c r="DF45" s="37">
        <f>DA45/DD45-1</f>
        <v/>
      </c>
      <c r="DG45" s="37">
        <f>DB45/DD45-1</f>
        <v/>
      </c>
      <c r="DH45" s="441">
        <f>DC45/DD45-1</f>
        <v/>
      </c>
      <c r="DI45" s="1730" t="n"/>
      <c r="DJ45" s="3882" t="n"/>
      <c r="DK45" s="3883" t="n"/>
      <c r="DL45" s="840" t="n"/>
      <c r="DM45" s="840" t="n"/>
      <c r="DN45" s="840" t="n"/>
      <c r="DO45" s="840" t="n"/>
      <c r="DP45" s="840" t="n"/>
      <c r="DQ45" s="840" t="n"/>
      <c r="DR45" s="840" t="n"/>
      <c r="DS45" s="840" t="n"/>
      <c r="DT45" s="840" t="n"/>
      <c r="DU45" s="840" t="n"/>
      <c r="DV45" s="840" t="n"/>
      <c r="DW45" s="840" t="n"/>
      <c r="DX45" s="2878">
        <f>(CS45-CZ45)*10^6</f>
        <v/>
      </c>
      <c r="DY45" s="2878">
        <f>(CT45-DC45)*10^6</f>
        <v/>
      </c>
      <c r="DZ45" s="2878">
        <f>(CW45-DD45)*10^6</f>
        <v/>
      </c>
      <c r="EA45" s="840" t="n"/>
      <c r="EB45" s="840" t="n"/>
      <c r="EC45" s="840" t="n"/>
      <c r="ED45" s="840" t="n"/>
      <c r="EE45" s="840" t="n"/>
      <c r="EF45" s="840" t="n"/>
      <c r="EG45" s="840" t="n"/>
      <c r="EH45" s="840" t="n"/>
      <c r="EI45" s="840" t="n"/>
      <c r="EJ45" s="840" t="n"/>
      <c r="EK45" s="840" t="n"/>
      <c r="EL45" s="840" t="n"/>
      <c r="EM45" s="840" t="n"/>
      <c r="EN45" s="840" t="n"/>
      <c r="EO45" s="840" t="n"/>
      <c r="EP45" s="840" t="n"/>
      <c r="EQ45" s="840" t="n"/>
      <c r="ER45" s="840" t="n"/>
      <c r="ES45" s="840" t="n"/>
      <c r="ET45" s="840" t="n"/>
      <c r="EU45" s="840" t="n"/>
      <c r="EV45" s="840" t="n"/>
      <c r="EW45" s="840" t="n"/>
      <c r="EX45" s="840" t="n"/>
      <c r="EY45" s="840" t="n"/>
      <c r="EZ45" s="840" t="n"/>
      <c r="FA45" s="840" t="n"/>
      <c r="FB45" s="840" t="n"/>
      <c r="FC45" s="840" t="n"/>
      <c r="FD45" s="840" t="n"/>
      <c r="FE45" s="840" t="n"/>
      <c r="FF45" s="840" t="n"/>
      <c r="FG45" s="840" t="n"/>
      <c r="FH45" s="840" t="n"/>
      <c r="FI45" s="840" t="n"/>
      <c r="FJ45" s="840" t="n"/>
      <c r="FK45" s="840" t="n"/>
      <c r="FL45" s="840" t="n"/>
      <c r="FM45" s="840" t="n"/>
      <c r="FN45" s="840" t="n"/>
      <c r="FO45" s="840" t="n"/>
      <c r="FP45" s="840" t="n"/>
      <c r="FQ45" s="840" t="n"/>
      <c r="FR45" s="840" t="n"/>
      <c r="FS45" s="840" t="n"/>
      <c r="FT45" s="840" t="n"/>
      <c r="FU45" s="840" t="n"/>
      <c r="FV45" s="840" t="n"/>
      <c r="FW45" s="840" t="n"/>
      <c r="FX45" s="840" t="n"/>
      <c r="FY45" s="840" t="n"/>
    </row>
    <row customFormat="1" customHeight="1" ht="15" r="46" s="840">
      <c r="A46" s="1157" t="n"/>
      <c r="B46" s="1146" t="inlineStr">
        <is>
          <t>Parc Postpayé</t>
        </is>
      </c>
      <c r="C46" s="2486" t="inlineStr">
        <is>
          <t>PARC40</t>
        </is>
      </c>
      <c r="D46" s="3877" t="n">
        <v>92042</v>
      </c>
      <c r="E46" s="2883" t="n">
        <v>94482</v>
      </c>
      <c r="F46" s="2883" t="n">
        <v>-2440</v>
      </c>
      <c r="G46" s="2883" t="n">
        <v>85055</v>
      </c>
      <c r="H46" s="1686" t="n">
        <v>0.08214684615836809</v>
      </c>
      <c r="I46" s="258" t="n"/>
      <c r="J46" s="3877" t="n">
        <v>92807</v>
      </c>
      <c r="K46" s="2883" t="n">
        <v>94782</v>
      </c>
      <c r="L46" s="2883" t="n">
        <v>-1975</v>
      </c>
      <c r="M46" s="2883" t="n">
        <v>89874</v>
      </c>
      <c r="N46" s="1686" t="n">
        <v>0.03263457729710484</v>
      </c>
      <c r="O46" s="1034" t="n"/>
      <c r="P46" s="3877" t="n">
        <v>93616</v>
      </c>
      <c r="Q46" s="2883" t="n">
        <v>95082</v>
      </c>
      <c r="R46" s="2883" t="n">
        <v>-1466</v>
      </c>
      <c r="S46" s="2883" t="n">
        <v>86945</v>
      </c>
      <c r="T46" s="1686" t="n">
        <v>0.07672666628328262</v>
      </c>
      <c r="U46" s="258" t="n"/>
      <c r="V46" s="3877" t="n">
        <v>94152</v>
      </c>
      <c r="W46" s="2883" t="n">
        <v>95432</v>
      </c>
      <c r="X46" s="2883" t="n">
        <v>93966</v>
      </c>
      <c r="Y46" s="2883" t="n">
        <v>-1280</v>
      </c>
      <c r="Z46" s="2883" t="n">
        <v>186</v>
      </c>
      <c r="AA46" s="2883" t="n">
        <v>85998</v>
      </c>
      <c r="AB46" s="1686" t="n">
        <v>0.09481615851531422</v>
      </c>
      <c r="AC46" s="258" t="n"/>
      <c r="AD46" s="3877" t="n">
        <v>96913</v>
      </c>
      <c r="AE46" s="2883" t="n">
        <v>95882</v>
      </c>
      <c r="AF46" s="2883" t="n">
        <v>94416</v>
      </c>
      <c r="AG46" s="2883" t="n">
        <v>1031</v>
      </c>
      <c r="AH46" s="2883" t="n">
        <v>2497</v>
      </c>
      <c r="AI46" s="2883" t="n">
        <v>86587</v>
      </c>
      <c r="AJ46" s="1686" t="n">
        <v>0.1192557774261724</v>
      </c>
      <c r="AK46" s="258" t="n"/>
      <c r="AL46" s="3877" t="n">
        <v>0</v>
      </c>
      <c r="AM46" s="2883" t="n">
        <v>96332</v>
      </c>
      <c r="AN46" s="2883" t="n">
        <v>94866</v>
      </c>
      <c r="AO46" s="2883" t="n">
        <v>0</v>
      </c>
      <c r="AP46" s="2883" t="n">
        <v>-96332</v>
      </c>
      <c r="AQ46" s="2883" t="n">
        <v>-94866</v>
      </c>
      <c r="AR46" s="2883" t="n">
        <v>85142</v>
      </c>
      <c r="AS46" s="1686" t="n">
        <v>-1</v>
      </c>
      <c r="AT46" s="258" t="n"/>
      <c r="AU46" s="3877" t="n"/>
      <c r="AV46" s="2883" t="n"/>
      <c r="AW46" s="2883" t="n"/>
      <c r="AX46" s="2883" t="n"/>
      <c r="AY46" s="2883" t="n"/>
      <c r="AZ46" s="2883" t="n"/>
      <c r="BA46" s="1686" t="n"/>
      <c r="BB46" s="1034" t="n"/>
      <c r="BC46" s="3877" t="n"/>
      <c r="BD46" s="2883" t="n"/>
      <c r="BE46" s="2883" t="n"/>
      <c r="BF46" s="2883" t="n"/>
      <c r="BG46" s="2883" t="n"/>
      <c r="BH46" s="2883" t="n"/>
      <c r="BI46" s="1686" t="n"/>
      <c r="BJ46" s="3256" t="n"/>
      <c r="BK46" s="3877" t="n"/>
      <c r="BL46" s="2883" t="n"/>
      <c r="BM46" s="2883" t="n"/>
      <c r="BN46" s="2883" t="n"/>
      <c r="BO46" s="2883" t="n"/>
      <c r="BP46" s="2883" t="n"/>
      <c r="BQ46" s="2883" t="n"/>
      <c r="BR46" s="1686" t="n"/>
      <c r="BS46" s="1034" t="n"/>
      <c r="BT46" s="3877" t="n"/>
      <c r="BU46" s="2883" t="n"/>
      <c r="BV46" s="2883" t="n"/>
      <c r="BW46" s="2883" t="n"/>
      <c r="BX46" s="2883" t="n"/>
      <c r="BY46" s="2883" t="n"/>
      <c r="BZ46" s="1686" t="n"/>
      <c r="CA46" s="1034" t="n"/>
      <c r="CB46" s="3877" t="n"/>
      <c r="CC46" s="2883" t="n"/>
      <c r="CD46" s="2883" t="n"/>
      <c r="CE46" s="2883" t="n"/>
      <c r="CF46" s="2883" t="n"/>
      <c r="CG46" s="2883" t="n"/>
      <c r="CH46" s="1686" t="n"/>
      <c r="CI46" s="1034" t="n"/>
      <c r="CJ46" s="3877" t="n"/>
      <c r="CK46" s="2883" t="n"/>
      <c r="CL46" s="2883" t="n"/>
      <c r="CM46" s="2883" t="n"/>
      <c r="CN46" s="2883" t="n"/>
      <c r="CO46" s="2883" t="n"/>
      <c r="CP46" s="1686" t="n"/>
      <c r="CQ46" s="1034" t="n"/>
      <c r="CR46" s="2883">
        <f>CR40+CR45</f>
        <v/>
      </c>
      <c r="CS46" s="2883">
        <f>CS40+CS45</f>
        <v/>
      </c>
      <c r="CT46" s="20">
        <f>CT40+CT45</f>
        <v/>
      </c>
      <c r="CU46" s="20">
        <f>CR46-CS46</f>
        <v/>
      </c>
      <c r="CV46" s="20">
        <f>CR46-CT46</f>
        <v/>
      </c>
      <c r="CW46" s="20">
        <f>CW40+CW45</f>
        <v/>
      </c>
      <c r="CX46" s="258">
        <f>IFERROR(CR46/CW46-1, "-")</f>
        <v/>
      </c>
      <c r="CY46" s="1532" t="n"/>
      <c r="CZ46" s="3258" t="n">
        <v>99982</v>
      </c>
      <c r="DA46" s="2883" t="n">
        <v>98516</v>
      </c>
      <c r="DB46" s="2883" t="n"/>
      <c r="DC46" s="2883" t="n"/>
      <c r="DD46" s="2883" t="n">
        <v>1071479</v>
      </c>
      <c r="DE46" s="258">
        <f>CZ46/DD46-1</f>
        <v/>
      </c>
      <c r="DF46" s="258">
        <f>DA46/DD46-1</f>
        <v/>
      </c>
      <c r="DG46" s="258">
        <f>DB46/DD46-1</f>
        <v/>
      </c>
      <c r="DH46" s="261">
        <f>DC46/DD46-1</f>
        <v/>
      </c>
      <c r="DI46" s="1731" t="n"/>
      <c r="DJ46" s="3882" t="n"/>
      <c r="DK46" s="3883" t="n"/>
      <c r="DX46" s="2878">
        <f>(CS46-CZ46)*10^6</f>
        <v/>
      </c>
      <c r="DY46" s="2878">
        <f>(CT46-DC46)*10^6</f>
        <v/>
      </c>
      <c r="DZ46" s="2878">
        <f>(CW46-DD46)*10^6</f>
        <v/>
      </c>
    </row>
    <row customFormat="1" customHeight="1" ht="15" r="47" s="837">
      <c r="A47" s="2449" t="n"/>
      <c r="B47" s="1661" t="inlineStr">
        <is>
          <t>Parc Moyen Postpayé</t>
        </is>
      </c>
      <c r="C47" s="2486" t="inlineStr">
        <is>
          <t>PARC41</t>
        </is>
      </c>
      <c r="D47" s="3918" t="n">
        <v>92240</v>
      </c>
      <c r="E47" s="3919" t="n">
        <v>94332</v>
      </c>
      <c r="F47" s="3919" t="n">
        <v>-2092</v>
      </c>
      <c r="G47" s="3919" t="n">
        <v>86143</v>
      </c>
      <c r="H47" s="2529" t="n">
        <v>0.07077766040188993</v>
      </c>
      <c r="I47" s="1654" t="n"/>
      <c r="J47" s="3911" t="n">
        <v>92424.5</v>
      </c>
      <c r="K47" s="2941" t="n">
        <v>94632</v>
      </c>
      <c r="L47" s="2941" t="n">
        <v>-2207.5</v>
      </c>
      <c r="M47" s="2941" t="n">
        <v>87464.5</v>
      </c>
      <c r="N47" s="2529" t="n">
        <v>0.05670872182428299</v>
      </c>
      <c r="O47" s="1662" t="n"/>
      <c r="P47" s="3911" t="n">
        <v>93211.5</v>
      </c>
      <c r="Q47" s="2941" t="n">
        <v>94932</v>
      </c>
      <c r="R47" s="2941" t="n">
        <v>-1720.5</v>
      </c>
      <c r="S47" s="2941" t="n">
        <v>88409.5</v>
      </c>
      <c r="T47" s="2529" t="n">
        <v>0.05431542990289495</v>
      </c>
      <c r="U47" s="1654" t="n"/>
      <c r="V47" s="3911" t="n">
        <v>93884</v>
      </c>
      <c r="W47" s="2941" t="n">
        <v>95257</v>
      </c>
      <c r="X47" s="2941" t="n">
        <v>93791</v>
      </c>
      <c r="Y47" s="2941" t="n">
        <v>-1373</v>
      </c>
      <c r="Z47" s="2941" t="n">
        <v>93</v>
      </c>
      <c r="AA47" s="2941" t="n">
        <v>86471.5</v>
      </c>
      <c r="AB47" s="2529" t="n">
        <v>0.08572188524542779</v>
      </c>
      <c r="AC47" s="1654" t="n"/>
      <c r="AD47" s="3911" t="n">
        <v>95532.5</v>
      </c>
      <c r="AE47" s="2941" t="n">
        <v>95657</v>
      </c>
      <c r="AF47" s="2941" t="n">
        <v>94191</v>
      </c>
      <c r="AG47" s="2941" t="n">
        <v>-124.5</v>
      </c>
      <c r="AH47" s="2941" t="n">
        <v>1341.5</v>
      </c>
      <c r="AI47" s="2941" t="n">
        <v>86292.5</v>
      </c>
      <c r="AJ47" s="2529" t="n">
        <v>0.1070776718718314</v>
      </c>
      <c r="AK47" s="1654" t="n"/>
      <c r="AL47" s="3911" t="n">
        <v>0</v>
      </c>
      <c r="AM47" s="2941" t="n">
        <v>96107</v>
      </c>
      <c r="AN47" s="2941" t="n">
        <v>94641</v>
      </c>
      <c r="AO47" s="2941" t="n">
        <v>0</v>
      </c>
      <c r="AP47" s="2941" t="n">
        <v>-96107</v>
      </c>
      <c r="AQ47" s="2941" t="n">
        <v>-94641</v>
      </c>
      <c r="AR47" s="2941" t="n">
        <v>85864.5</v>
      </c>
      <c r="AS47" s="2529" t="n">
        <v>-1</v>
      </c>
      <c r="AT47" s="1654" t="n"/>
      <c r="AU47" s="3911" t="n"/>
      <c r="AV47" s="2941" t="n"/>
      <c r="AW47" s="2941" t="n"/>
      <c r="AX47" s="2941" t="n"/>
      <c r="AY47" s="2941" t="n"/>
      <c r="AZ47" s="2941" t="n"/>
      <c r="BA47" s="2529" t="n"/>
      <c r="BB47" s="1662" t="n"/>
      <c r="BC47" s="3911" t="n"/>
      <c r="BD47" s="2941" t="n"/>
      <c r="BE47" s="2941" t="n"/>
      <c r="BF47" s="2941" t="n"/>
      <c r="BG47" s="2941" t="n"/>
      <c r="BH47" s="2941" t="n"/>
      <c r="BI47" s="2529" t="n"/>
      <c r="BJ47" s="3909" t="n"/>
      <c r="BK47" s="3911" t="n"/>
      <c r="BL47" s="2941" t="n"/>
      <c r="BM47" s="2941" t="n"/>
      <c r="BN47" s="2941" t="n"/>
      <c r="BO47" s="2941" t="n"/>
      <c r="BP47" s="2941" t="n"/>
      <c r="BQ47" s="2941" t="n"/>
      <c r="BR47" s="2529" t="n"/>
      <c r="BS47" s="1662" t="n"/>
      <c r="BT47" s="3911" t="n"/>
      <c r="BU47" s="2941" t="n"/>
      <c r="BV47" s="2941" t="n"/>
      <c r="BW47" s="2941" t="n"/>
      <c r="BX47" s="2941" t="n"/>
      <c r="BY47" s="2941" t="n"/>
      <c r="BZ47" s="2529" t="n"/>
      <c r="CA47" s="1662" t="n"/>
      <c r="CB47" s="3911" t="n"/>
      <c r="CC47" s="2941" t="n"/>
      <c r="CD47" s="2941" t="n"/>
      <c r="CE47" s="2941" t="n"/>
      <c r="CF47" s="2941" t="n"/>
      <c r="CG47" s="2941" t="n"/>
      <c r="CH47" s="2529" t="n"/>
      <c r="CI47" s="1662" t="n"/>
      <c r="CJ47" s="3911" t="n"/>
      <c r="CK47" s="2941" t="n"/>
      <c r="CL47" s="2941" t="n"/>
      <c r="CM47" s="2941" t="n"/>
      <c r="CN47" s="2941" t="n"/>
      <c r="CO47" s="2941" t="n"/>
      <c r="CP47" s="2529" t="n"/>
      <c r="CQ47" s="1662" t="n"/>
      <c r="CR47" s="2941">
        <f>(CR40+CR46)/2</f>
        <v/>
      </c>
      <c r="CS47" s="2941">
        <f>(CS40+CS46)/2</f>
        <v/>
      </c>
      <c r="CT47" s="1655">
        <f>(CT40+CT46)/2</f>
        <v/>
      </c>
      <c r="CU47" s="1655">
        <f>CR47-CS47</f>
        <v/>
      </c>
      <c r="CV47" s="1655">
        <f>CR47-CT47</f>
        <v/>
      </c>
      <c r="CW47" s="1655">
        <f>(CW40+CW46)/2</f>
        <v/>
      </c>
      <c r="CX47" s="2603">
        <f>IFERROR(CR47/CW47-1, "-")</f>
        <v/>
      </c>
      <c r="CY47" s="1889" t="n"/>
      <c r="CZ47" s="3911" t="n">
        <v>97082</v>
      </c>
      <c r="DA47" s="2941" t="n">
        <v>95477</v>
      </c>
      <c r="DB47" s="2941" t="n"/>
      <c r="DC47" s="2941" t="n"/>
      <c r="DD47" s="2941" t="n">
        <v>1068875.5</v>
      </c>
      <c r="DE47" s="1654">
        <f>CZ47/DD47-1</f>
        <v/>
      </c>
      <c r="DF47" s="1654">
        <f>DA47/DD47-1</f>
        <v/>
      </c>
      <c r="DG47" s="1654">
        <f>DB47/DD47-1</f>
        <v/>
      </c>
      <c r="DH47" s="1658">
        <f>DC47/DD47-1</f>
        <v/>
      </c>
      <c r="DI47" s="1730" t="n"/>
      <c r="DJ47" s="3882" t="n"/>
      <c r="DK47" s="3883" t="n"/>
      <c r="DL47" s="840" t="n"/>
      <c r="DM47" s="840" t="n"/>
      <c r="DN47" s="840" t="n"/>
      <c r="DO47" s="840" t="n"/>
      <c r="DP47" s="840" t="n"/>
      <c r="DQ47" s="840" t="n"/>
      <c r="DR47" s="840" t="n"/>
      <c r="DS47" s="840" t="n"/>
      <c r="DT47" s="840" t="n"/>
      <c r="DU47" s="840" t="n"/>
      <c r="DV47" s="840" t="n"/>
      <c r="DW47" s="840" t="n"/>
      <c r="DX47" s="2878">
        <f>(CS47-CZ47)*10^6</f>
        <v/>
      </c>
      <c r="DY47" s="2878">
        <f>(CT47-DC47)*10^6</f>
        <v/>
      </c>
      <c r="DZ47" s="2878">
        <f>(CW47-DD47)*10^6</f>
        <v/>
      </c>
      <c r="EA47" s="840" t="n"/>
      <c r="EB47" s="840" t="n"/>
      <c r="EC47" s="840" t="n"/>
      <c r="ED47" s="840" t="n"/>
      <c r="EE47" s="840" t="n"/>
      <c r="EF47" s="840" t="n"/>
      <c r="EG47" s="840" t="n"/>
      <c r="EH47" s="840" t="n"/>
      <c r="EI47" s="840" t="n"/>
      <c r="EJ47" s="840" t="n"/>
      <c r="EK47" s="840" t="n"/>
      <c r="EL47" s="840" t="n"/>
      <c r="EM47" s="840" t="n"/>
      <c r="EN47" s="840" t="n"/>
      <c r="EO47" s="840" t="n"/>
      <c r="EP47" s="840" t="n"/>
      <c r="EQ47" s="840" t="n"/>
      <c r="ER47" s="840" t="n"/>
      <c r="ES47" s="840" t="n"/>
      <c r="ET47" s="840" t="n"/>
      <c r="EU47" s="840" t="n"/>
      <c r="EV47" s="840" t="n"/>
      <c r="EW47" s="840" t="n"/>
      <c r="EX47" s="840" t="n"/>
      <c r="EY47" s="840" t="n"/>
      <c r="EZ47" s="840" t="n"/>
      <c r="FA47" s="840" t="n"/>
      <c r="FB47" s="840" t="n"/>
      <c r="FC47" s="840" t="n"/>
      <c r="FD47" s="840" t="n"/>
      <c r="FE47" s="840" t="n"/>
      <c r="FF47" s="840" t="n"/>
      <c r="FG47" s="840" t="n"/>
      <c r="FH47" s="840" t="n"/>
      <c r="FI47" s="840" t="n"/>
      <c r="FJ47" s="840" t="n"/>
      <c r="FK47" s="840" t="n"/>
      <c r="FL47" s="840" t="n"/>
      <c r="FM47" s="840" t="n"/>
      <c r="FN47" s="840" t="n"/>
      <c r="FO47" s="840" t="n"/>
      <c r="FP47" s="840" t="n"/>
      <c r="FQ47" s="840" t="n"/>
      <c r="FR47" s="840" t="n"/>
      <c r="FS47" s="840" t="n"/>
      <c r="FT47" s="840" t="n"/>
      <c r="FU47" s="840" t="n"/>
      <c r="FV47" s="840" t="n"/>
      <c r="FW47" s="840" t="n"/>
      <c r="FX47" s="840" t="n"/>
      <c r="FY47" s="840" t="n"/>
    </row>
    <row customFormat="1" customHeight="1" ht="3.75" r="48" s="837">
      <c r="A48" s="845" t="n"/>
      <c r="B48" s="845" t="n"/>
      <c r="C48" s="845" t="n"/>
      <c r="D48" s="844" t="n"/>
      <c r="E48" s="844" t="n"/>
      <c r="F48" s="844" t="n"/>
      <c r="G48" s="844" t="n"/>
      <c r="H48" s="844" t="n"/>
      <c r="I48" s="844" t="n"/>
      <c r="J48" s="844" t="n"/>
      <c r="K48" s="844" t="n"/>
      <c r="L48" s="844" t="n"/>
      <c r="M48" s="844" t="n"/>
      <c r="N48" s="844" t="n"/>
      <c r="O48" s="844" t="n"/>
      <c r="P48" s="844" t="n"/>
      <c r="Q48" s="844" t="n"/>
      <c r="R48" s="844" t="n"/>
      <c r="S48" s="844" t="n"/>
      <c r="T48" s="844" t="n"/>
      <c r="U48" s="844" t="n"/>
      <c r="V48" s="844" t="n"/>
      <c r="W48" s="844" t="n"/>
      <c r="X48" s="844" t="n"/>
      <c r="Y48" s="844" t="n"/>
      <c r="Z48" s="844" t="n"/>
      <c r="AA48" s="844" t="n"/>
      <c r="AB48" s="844" t="n"/>
      <c r="AC48" s="844" t="n"/>
      <c r="AD48" s="844" t="n"/>
      <c r="AE48" s="844" t="n"/>
      <c r="AF48" s="844" t="n"/>
      <c r="AG48" s="844" t="n"/>
      <c r="AH48" s="844" t="n"/>
      <c r="AI48" s="844" t="n"/>
      <c r="AJ48" s="844" t="n"/>
      <c r="AK48" s="844" t="n"/>
      <c r="AL48" s="844" t="n"/>
      <c r="AM48" s="844" t="n"/>
      <c r="AN48" s="844" t="n"/>
      <c r="AO48" s="844" t="n"/>
      <c r="AP48" s="844" t="n"/>
      <c r="AQ48" s="844" t="n"/>
      <c r="AR48" s="844" t="n"/>
      <c r="AS48" s="844" t="n"/>
      <c r="AT48" s="844" t="n"/>
      <c r="AU48" s="844" t="n"/>
      <c r="AV48" s="844" t="n"/>
      <c r="AW48" s="844" t="n"/>
      <c r="AX48" s="844" t="n"/>
      <c r="AY48" s="844" t="n"/>
      <c r="AZ48" s="844" t="n"/>
      <c r="BA48" s="844" t="n"/>
      <c r="BB48" s="844" t="n"/>
      <c r="BC48" s="844" t="n"/>
      <c r="BD48" s="844" t="n"/>
      <c r="BE48" s="844" t="n"/>
      <c r="BF48" s="844" t="n"/>
      <c r="BG48" s="844" t="n"/>
      <c r="BH48" s="844" t="n"/>
      <c r="BI48" s="844" t="n"/>
      <c r="BJ48" s="844" t="n"/>
      <c r="BK48" s="844" t="n"/>
      <c r="BL48" s="844" t="n"/>
      <c r="BM48" s="844" t="n"/>
      <c r="BN48" s="844" t="n"/>
      <c r="BO48" s="844" t="n"/>
      <c r="BP48" s="844" t="n"/>
      <c r="BQ48" s="844" t="n"/>
      <c r="BR48" s="844" t="n"/>
      <c r="BS48" s="844" t="n"/>
      <c r="BT48" s="844" t="n"/>
      <c r="BU48" s="844" t="n"/>
      <c r="BV48" s="844" t="n"/>
      <c r="BW48" s="844" t="n"/>
      <c r="BX48" s="844" t="n"/>
      <c r="BY48" s="844" t="n"/>
      <c r="BZ48" s="844" t="n"/>
      <c r="CA48" s="844" t="n"/>
      <c r="CB48" s="844" t="n"/>
      <c r="CC48" s="844" t="n"/>
      <c r="CD48" s="844" t="n"/>
      <c r="CE48" s="844" t="n"/>
      <c r="CF48" s="844" t="n"/>
      <c r="CG48" s="844" t="n"/>
      <c r="CH48" s="844" t="n"/>
      <c r="CI48" s="844" t="n"/>
      <c r="CJ48" s="844" t="n"/>
      <c r="CK48" s="844" t="n"/>
      <c r="CL48" s="844" t="n"/>
      <c r="CM48" s="844" t="n"/>
      <c r="CN48" s="844" t="n"/>
      <c r="CO48" s="844" t="n"/>
      <c r="CP48" s="844" t="n"/>
      <c r="CQ48" s="844" t="n"/>
      <c r="CR48" s="3889" t="n"/>
      <c r="CU48" s="3920" t="n"/>
      <c r="CV48" s="3920" t="n"/>
      <c r="CW48" s="3921" t="n"/>
      <c r="CX48" s="843" t="n"/>
      <c r="CZ48" s="3888" t="n"/>
      <c r="DA48" s="844" t="n"/>
      <c r="DB48" s="3889" t="n"/>
      <c r="DC48" s="3889" t="n"/>
      <c r="DD48" s="3889" t="n"/>
      <c r="DE48" s="843" t="n"/>
      <c r="DF48" s="843" t="n"/>
      <c r="DG48" s="843" t="n"/>
      <c r="DH48" s="843" t="n"/>
      <c r="DJ48" s="840" t="n"/>
      <c r="DK48" s="840" t="n"/>
      <c r="DL48" s="840" t="n"/>
      <c r="DM48" s="840" t="n"/>
      <c r="DN48" s="840" t="n"/>
      <c r="DO48" s="840" t="n"/>
      <c r="DP48" s="840" t="n"/>
      <c r="DQ48" s="840" t="n"/>
      <c r="DR48" s="840" t="n"/>
      <c r="DS48" s="840" t="n"/>
      <c r="DT48" s="840" t="n"/>
      <c r="DU48" s="840" t="n"/>
      <c r="DV48" s="840" t="n"/>
      <c r="DW48" s="840" t="n"/>
      <c r="DX48" s="2878">
        <f>(CS48-CZ48)*10^6</f>
        <v/>
      </c>
      <c r="DY48" s="2878">
        <f>(CT48-DC48)*10^6</f>
        <v/>
      </c>
      <c r="DZ48" s="2878">
        <f>(CW48-DD48)*10^6</f>
        <v/>
      </c>
      <c r="EA48" s="840" t="n"/>
      <c r="EB48" s="840" t="n"/>
      <c r="EC48" s="840" t="n"/>
      <c r="ED48" s="840" t="n"/>
      <c r="EE48" s="840" t="n"/>
      <c r="EF48" s="840" t="n"/>
      <c r="EG48" s="840" t="n"/>
      <c r="EH48" s="840" t="n"/>
      <c r="EI48" s="840" t="n"/>
      <c r="EJ48" s="840" t="n"/>
      <c r="EK48" s="840" t="n"/>
      <c r="EL48" s="840" t="n"/>
      <c r="EM48" s="840" t="n"/>
      <c r="EN48" s="840" t="n"/>
      <c r="EO48" s="840" t="n"/>
      <c r="EP48" s="840" t="n"/>
      <c r="EQ48" s="840" t="n"/>
      <c r="ER48" s="840" t="n"/>
      <c r="ES48" s="840" t="n"/>
      <c r="ET48" s="840" t="n"/>
      <c r="EU48" s="840" t="n"/>
      <c r="EV48" s="840" t="n"/>
      <c r="EW48" s="840" t="n"/>
      <c r="EX48" s="840" t="n"/>
      <c r="EY48" s="840" t="n"/>
      <c r="EZ48" s="840" t="n"/>
      <c r="FA48" s="840" t="n"/>
      <c r="FB48" s="840" t="n"/>
      <c r="FC48" s="840" t="n"/>
      <c r="FD48" s="840" t="n"/>
      <c r="FE48" s="840" t="n"/>
      <c r="FF48" s="840" t="n"/>
      <c r="FG48" s="840" t="n"/>
      <c r="FH48" s="840" t="n"/>
      <c r="FI48" s="840" t="n"/>
      <c r="FJ48" s="840" t="n"/>
      <c r="FK48" s="840" t="n"/>
      <c r="FL48" s="840" t="n"/>
      <c r="FM48" s="840" t="n"/>
      <c r="FN48" s="840" t="n"/>
      <c r="FO48" s="840" t="n"/>
      <c r="FP48" s="840" t="n"/>
      <c r="FQ48" s="840" t="n"/>
      <c r="FR48" s="840" t="n"/>
      <c r="FS48" s="840" t="n"/>
      <c r="FT48" s="840" t="n"/>
      <c r="FU48" s="840" t="n"/>
      <c r="FV48" s="840" t="n"/>
      <c r="FW48" s="840" t="n"/>
      <c r="FX48" s="840" t="n"/>
      <c r="FY48" s="840" t="n"/>
    </row>
    <row r="49">
      <c r="C49" s="830" t="n"/>
      <c r="D49" s="830" t="n"/>
      <c r="E49" s="830" t="n"/>
      <c r="F49" s="830" t="n"/>
      <c r="G49" s="830" t="n"/>
      <c r="H49" s="830" t="n"/>
      <c r="I49" s="830" t="n"/>
      <c r="J49" s="830" t="n"/>
      <c r="K49" s="830" t="n"/>
      <c r="L49" s="830" t="n"/>
      <c r="M49" s="830" t="n"/>
      <c r="N49" s="830" t="n"/>
      <c r="O49" s="830" t="n"/>
      <c r="P49" s="830" t="n"/>
      <c r="Q49" s="830" t="n"/>
      <c r="R49" s="830" t="n"/>
      <c r="S49" s="830" t="n"/>
      <c r="T49" s="850" t="n"/>
      <c r="U49" s="830" t="n"/>
      <c r="V49" s="830" t="n"/>
      <c r="W49" s="830" t="n"/>
      <c r="X49" s="830" t="n"/>
      <c r="Y49" s="830" t="n"/>
      <c r="Z49" s="830" t="n"/>
      <c r="AA49" s="830" t="n"/>
      <c r="AB49" s="850" t="n"/>
      <c r="AC49" s="830" t="n"/>
      <c r="AD49" s="830" t="n"/>
      <c r="AE49" s="830" t="n"/>
      <c r="AF49" s="830" t="n"/>
      <c r="AG49" s="830" t="n"/>
      <c r="AH49" s="830" t="n"/>
      <c r="AI49" s="830" t="n"/>
      <c r="AJ49" s="830" t="n"/>
      <c r="AK49" s="830" t="n"/>
      <c r="AL49" s="830" t="n"/>
      <c r="AM49" s="830" t="n"/>
      <c r="AN49" s="830" t="n"/>
      <c r="AO49" s="830" t="n"/>
      <c r="AP49" s="830" t="n"/>
      <c r="AQ49" s="830" t="n"/>
      <c r="AR49" s="830" t="n"/>
      <c r="AS49" s="830" t="n"/>
      <c r="AT49" s="830" t="n"/>
      <c r="AU49" s="830" t="n"/>
      <c r="AV49" s="830" t="n"/>
      <c r="AW49" s="830" t="n"/>
      <c r="AX49" s="830" t="n"/>
      <c r="AY49" s="830" t="n"/>
      <c r="AZ49" s="830" t="n"/>
      <c r="BA49" s="850" t="n"/>
      <c r="BB49" s="850" t="n"/>
      <c r="BC49" s="850" t="n"/>
      <c r="BD49" s="850" t="n"/>
      <c r="BE49" s="850" t="n"/>
      <c r="BF49" s="850" t="n"/>
      <c r="BG49" s="850" t="n"/>
      <c r="BH49" s="850" t="n"/>
      <c r="BI49" s="850" t="n"/>
      <c r="BJ49" s="850" t="n"/>
      <c r="BK49" s="850" t="n"/>
      <c r="BL49" s="850" t="n"/>
      <c r="BM49" s="850" t="n"/>
      <c r="BN49" s="850" t="n"/>
      <c r="BO49" s="850" t="n"/>
      <c r="BP49" s="850" t="n"/>
      <c r="BQ49" s="850" t="n"/>
      <c r="BR49" s="850" t="n"/>
      <c r="BS49" s="850" t="n"/>
      <c r="BT49" s="850" t="n"/>
      <c r="BU49" s="850" t="n"/>
      <c r="BV49" s="850" t="n"/>
      <c r="BW49" s="850" t="n"/>
      <c r="BX49" s="850" t="n"/>
      <c r="BY49" s="850" t="n"/>
      <c r="BZ49" s="850" t="n"/>
      <c r="CA49" s="850" t="n"/>
      <c r="CB49" s="850" t="n"/>
      <c r="CC49" s="850" t="n"/>
      <c r="CD49" s="850" t="n"/>
      <c r="CE49" s="850" t="n"/>
      <c r="CF49" s="850" t="n"/>
      <c r="CG49" s="850" t="n"/>
      <c r="CH49" s="850" t="n"/>
      <c r="CI49" s="850" t="n"/>
      <c r="CJ49" s="830" t="n"/>
      <c r="CK49" s="830" t="n"/>
      <c r="CL49" s="830" t="n"/>
      <c r="CM49" s="830" t="n"/>
      <c r="CN49" s="830" t="n"/>
      <c r="CO49" s="830" t="n"/>
      <c r="CP49" s="830" t="n"/>
      <c r="CQ49" s="830" t="n"/>
      <c r="CR49" s="830" t="n"/>
      <c r="CS49" s="848" t="n"/>
      <c r="CT49" s="848" t="n"/>
      <c r="CU49" s="849" t="n"/>
      <c r="CV49" s="849" t="n"/>
      <c r="CW49" s="849" t="n"/>
      <c r="DA49" s="834" t="n"/>
      <c r="DF49" s="834" t="n"/>
      <c r="DG49" s="834" t="n"/>
      <c r="DH49" s="834" t="n"/>
      <c r="DJ49" s="840" t="n"/>
      <c r="DK49" s="840" t="n"/>
      <c r="DL49" s="840" t="n"/>
      <c r="DM49" s="840" t="n"/>
      <c r="DN49" s="840" t="n"/>
      <c r="DO49" s="840" t="n"/>
      <c r="DP49" s="840" t="n"/>
      <c r="DQ49" s="840" t="n"/>
      <c r="DR49" s="840" t="n"/>
      <c r="DS49" s="840" t="n"/>
      <c r="DT49" s="840" t="n"/>
      <c r="DU49" s="840" t="n"/>
      <c r="DV49" s="840" t="n"/>
      <c r="DW49" s="840" t="n"/>
      <c r="DX49" s="2878">
        <f>(CS49-CZ49)*10^6</f>
        <v/>
      </c>
      <c r="DY49" s="2878">
        <f>(CT49-DC49)*10^6</f>
        <v/>
      </c>
      <c r="DZ49" s="2878">
        <f>(CW49-DD49)*10^6</f>
        <v/>
      </c>
      <c r="EA49" s="840" t="n"/>
      <c r="EB49" s="840" t="n"/>
      <c r="EC49" s="840" t="n"/>
      <c r="ED49" s="840" t="n"/>
      <c r="EE49" s="840" t="n"/>
      <c r="EF49" s="840" t="n"/>
      <c r="EG49" s="840" t="n"/>
      <c r="EH49" s="840" t="n"/>
      <c r="EI49" s="840" t="n"/>
      <c r="EJ49" s="840" t="n"/>
      <c r="EK49" s="840" t="n"/>
      <c r="EL49" s="840" t="n"/>
      <c r="EM49" s="840" t="n"/>
      <c r="EN49" s="840" t="n"/>
      <c r="EO49" s="840" t="n"/>
      <c r="EP49" s="840" t="n"/>
      <c r="EQ49" s="840" t="n"/>
      <c r="ER49" s="840" t="n"/>
      <c r="ES49" s="840" t="n"/>
      <c r="ET49" s="840" t="n"/>
      <c r="EU49" s="840" t="n"/>
      <c r="EV49" s="840" t="n"/>
      <c r="EW49" s="840" t="n"/>
      <c r="EX49" s="840" t="n"/>
      <c r="EY49" s="840" t="n"/>
      <c r="EZ49" s="840" t="n"/>
      <c r="FA49" s="840" t="n"/>
      <c r="FB49" s="840" t="n"/>
      <c r="FC49" s="840" t="n"/>
      <c r="FD49" s="840" t="n"/>
      <c r="FE49" s="840" t="n"/>
      <c r="FF49" s="840" t="n"/>
      <c r="FG49" s="840" t="n"/>
      <c r="FH49" s="840" t="n"/>
      <c r="FI49" s="840" t="n"/>
      <c r="FJ49" s="840" t="n"/>
      <c r="FK49" s="840" t="n"/>
      <c r="FL49" s="840" t="n"/>
      <c r="FM49" s="840" t="n"/>
      <c r="FN49" s="840" t="n"/>
      <c r="FO49" s="840" t="n"/>
      <c r="FP49" s="840" t="n"/>
      <c r="FQ49" s="840" t="n"/>
      <c r="FR49" s="840" t="n"/>
      <c r="FS49" s="840" t="n"/>
      <c r="FT49" s="840" t="n"/>
      <c r="FU49" s="840" t="n"/>
      <c r="FV49" s="840" t="n"/>
      <c r="FW49" s="840" t="n"/>
      <c r="FX49" s="840" t="n"/>
      <c r="FY49" s="840" t="n"/>
    </row>
    <row customHeight="1" ht="19.5" r="50" s="3">
      <c r="C50" s="830" t="n"/>
      <c r="D50" s="830" t="n"/>
      <c r="E50" s="830" t="n"/>
      <c r="F50" s="830" t="n"/>
      <c r="G50" s="830" t="n"/>
      <c r="H50" s="830" t="n"/>
      <c r="I50" s="830" t="n"/>
      <c r="J50" s="830" t="n"/>
      <c r="K50" s="830" t="n"/>
      <c r="L50" s="830" t="n"/>
      <c r="M50" s="830" t="n"/>
      <c r="N50" s="830" t="n"/>
      <c r="O50" s="830" t="n"/>
      <c r="P50" s="830" t="n"/>
      <c r="Q50" s="830" t="n"/>
      <c r="R50" s="830" t="n"/>
      <c r="S50" s="830" t="n"/>
      <c r="T50" s="850" t="n"/>
      <c r="U50" s="830" t="n"/>
      <c r="V50" s="830" t="n"/>
      <c r="W50" s="830" t="n"/>
      <c r="X50" s="830" t="n"/>
      <c r="Y50" s="830" t="n"/>
      <c r="Z50" s="830" t="n"/>
      <c r="AA50" s="830" t="n"/>
      <c r="AB50" s="850" t="n"/>
      <c r="AC50" s="830" t="n"/>
      <c r="AD50" s="830" t="n"/>
      <c r="AE50" s="830" t="n"/>
      <c r="AF50" s="830" t="n"/>
      <c r="AG50" s="830" t="n"/>
      <c r="AH50" s="830" t="n"/>
      <c r="AI50" s="830" t="n"/>
      <c r="AJ50" s="830" t="n"/>
      <c r="AK50" s="830" t="n"/>
      <c r="AL50" s="830" t="n"/>
      <c r="AM50" s="830" t="n"/>
      <c r="AN50" s="830" t="n"/>
      <c r="AO50" s="830" t="n"/>
      <c r="AP50" s="830" t="n"/>
      <c r="AQ50" s="830" t="n"/>
      <c r="AR50" s="830" t="n"/>
      <c r="AS50" s="830" t="n"/>
      <c r="AT50" s="830" t="n"/>
      <c r="AU50" s="830" t="n"/>
      <c r="AV50" s="830" t="n"/>
      <c r="AW50" s="830" t="n"/>
      <c r="AX50" s="830" t="n"/>
      <c r="AY50" s="830" t="n"/>
      <c r="AZ50" s="830" t="n"/>
      <c r="BA50" s="850" t="n"/>
      <c r="BB50" s="850" t="n"/>
      <c r="BC50" s="850" t="n"/>
      <c r="BD50" s="850" t="n"/>
      <c r="BE50" s="850" t="n"/>
      <c r="BF50" s="850" t="n"/>
      <c r="BG50" s="850" t="n"/>
      <c r="BH50" s="850" t="n"/>
      <c r="BI50" s="850" t="n"/>
      <c r="BJ50" s="850" t="n"/>
      <c r="BK50" s="850" t="n"/>
      <c r="BL50" s="850" t="n"/>
      <c r="BM50" s="850" t="n"/>
      <c r="BN50" s="850" t="n"/>
      <c r="BO50" s="850" t="n"/>
      <c r="BP50" s="850" t="n"/>
      <c r="BQ50" s="850" t="n"/>
      <c r="BR50" s="850" t="n"/>
      <c r="BS50" s="850" t="n"/>
      <c r="BT50" s="850" t="n"/>
      <c r="BU50" s="850" t="n"/>
      <c r="BV50" s="850" t="n"/>
      <c r="BW50" s="850" t="n"/>
      <c r="BX50" s="850" t="n"/>
      <c r="BY50" s="850" t="n"/>
      <c r="BZ50" s="850" t="n"/>
      <c r="CA50" s="850" t="n"/>
      <c r="CB50" s="850" t="n"/>
      <c r="CC50" s="850" t="n"/>
      <c r="CD50" s="850" t="n"/>
      <c r="CE50" s="850" t="n"/>
      <c r="CF50" s="850" t="n"/>
      <c r="CG50" s="850" t="n"/>
      <c r="CH50" s="850" t="n"/>
      <c r="CI50" s="850" t="n"/>
      <c r="CJ50" s="830" t="n"/>
      <c r="CK50" s="830" t="n"/>
      <c r="CL50" s="830" t="n"/>
      <c r="CM50" s="830" t="n"/>
      <c r="CN50" s="830" t="n"/>
      <c r="CO50" s="830" t="n"/>
      <c r="CP50" s="830" t="n"/>
      <c r="CQ50" s="830" t="n"/>
      <c r="CR50" s="830" t="n"/>
      <c r="CS50" s="848" t="n"/>
      <c r="CT50" s="848" t="n"/>
      <c r="DJ50" s="840" t="n"/>
      <c r="DK50" s="840" t="n"/>
      <c r="DL50" s="840" t="n"/>
      <c r="DM50" s="840" t="n"/>
      <c r="DN50" s="840" t="n"/>
      <c r="DO50" s="840" t="n"/>
      <c r="DP50" s="840" t="n"/>
      <c r="DQ50" s="840" t="n"/>
      <c r="DR50" s="840" t="n"/>
      <c r="DS50" s="840" t="n"/>
      <c r="DT50" s="840" t="n"/>
      <c r="DU50" s="840" t="n"/>
      <c r="DV50" s="840" t="n"/>
      <c r="DW50" s="840" t="n"/>
      <c r="DX50" s="2878">
        <f>(CS50-CZ50)*10^6</f>
        <v/>
      </c>
      <c r="DY50" s="2878">
        <f>(CT50-DC50)*10^6</f>
        <v/>
      </c>
      <c r="DZ50" s="2878">
        <f>(CW50-DD50)*10^6</f>
        <v/>
      </c>
      <c r="EA50" s="840" t="n"/>
      <c r="EB50" s="840" t="n"/>
      <c r="EC50" s="840" t="n"/>
      <c r="ED50" s="840" t="n"/>
      <c r="EE50" s="840" t="n"/>
      <c r="EF50" s="840" t="n"/>
      <c r="EG50" s="840" t="n"/>
      <c r="EH50" s="840" t="n"/>
      <c r="EI50" s="840" t="n"/>
      <c r="EJ50" s="840" t="n"/>
      <c r="EK50" s="840" t="n"/>
      <c r="EL50" s="840" t="n"/>
      <c r="EM50" s="840" t="n"/>
      <c r="EN50" s="840" t="n"/>
      <c r="EO50" s="840" t="n"/>
      <c r="EP50" s="840" t="n"/>
      <c r="EQ50" s="840" t="n"/>
      <c r="ER50" s="840" t="n"/>
      <c r="ES50" s="840" t="n"/>
      <c r="ET50" s="840" t="n"/>
      <c r="EU50" s="840" t="n"/>
      <c r="EV50" s="840" t="n"/>
      <c r="EW50" s="840" t="n"/>
      <c r="EX50" s="840" t="n"/>
      <c r="EY50" s="840" t="n"/>
      <c r="EZ50" s="840" t="n"/>
      <c r="FA50" s="840" t="n"/>
      <c r="FB50" s="840" t="n"/>
      <c r="FC50" s="840" t="n"/>
      <c r="FD50" s="840" t="n"/>
      <c r="FE50" s="840" t="n"/>
      <c r="FF50" s="840" t="n"/>
      <c r="FG50" s="840" t="n"/>
      <c r="FH50" s="840" t="n"/>
      <c r="FI50" s="840" t="n"/>
      <c r="FJ50" s="840" t="n"/>
      <c r="FK50" s="840" t="n"/>
      <c r="FL50" s="840" t="n"/>
      <c r="FM50" s="840" t="n"/>
      <c r="FN50" s="840" t="n"/>
      <c r="FO50" s="840" t="n"/>
      <c r="FP50" s="840" t="n"/>
      <c r="FQ50" s="840" t="n"/>
      <c r="FR50" s="840" t="n"/>
      <c r="FS50" s="840" t="n"/>
      <c r="FT50" s="840" t="n"/>
      <c r="FU50" s="840" t="n"/>
      <c r="FV50" s="840" t="n"/>
      <c r="FW50" s="840" t="n"/>
      <c r="FX50" s="840" t="n"/>
      <c r="FY50" s="840" t="n"/>
    </row>
    <row r="51">
      <c r="C51" s="830" t="n"/>
      <c r="D51" s="830" t="n"/>
      <c r="E51" s="830" t="n"/>
      <c r="F51" s="830" t="n"/>
      <c r="G51" s="830" t="n"/>
      <c r="H51" s="830" t="n"/>
      <c r="I51" s="830" t="n"/>
      <c r="J51" s="830" t="n"/>
      <c r="K51" s="830" t="n"/>
      <c r="L51" s="830" t="n"/>
      <c r="M51" s="830" t="n"/>
      <c r="N51" s="830" t="n"/>
      <c r="O51" s="830" t="n"/>
      <c r="P51" s="830" t="n"/>
      <c r="Q51" s="830" t="n"/>
      <c r="R51" s="830" t="n"/>
      <c r="S51" s="830" t="n"/>
      <c r="T51" s="850" t="n"/>
      <c r="U51" s="830" t="n"/>
      <c r="V51" s="830" t="n"/>
      <c r="W51" s="830" t="n"/>
      <c r="X51" s="830" t="n"/>
      <c r="Y51" s="830" t="n"/>
      <c r="Z51" s="830" t="n"/>
      <c r="AA51" s="830" t="n"/>
      <c r="AB51" s="850" t="n"/>
      <c r="AC51" s="830" t="n"/>
      <c r="AD51" s="830" t="n"/>
      <c r="AE51" s="830" t="n"/>
      <c r="AF51" s="830" t="n"/>
      <c r="AG51" s="830" t="n"/>
      <c r="AH51" s="830" t="n"/>
      <c r="AI51" s="830" t="n"/>
      <c r="AJ51" s="830" t="n"/>
      <c r="AK51" s="830" t="n"/>
      <c r="AL51" s="830" t="n"/>
      <c r="AM51" s="830" t="n"/>
      <c r="AN51" s="830" t="n"/>
      <c r="AO51" s="830" t="n"/>
      <c r="AP51" s="830" t="n"/>
      <c r="AQ51" s="830" t="n"/>
      <c r="AR51" s="830" t="n"/>
      <c r="AS51" s="830" t="n"/>
      <c r="AT51" s="830" t="n"/>
      <c r="AU51" s="830" t="n"/>
      <c r="AV51" s="830" t="n"/>
      <c r="AW51" s="830" t="n"/>
      <c r="AX51" s="830" t="n"/>
      <c r="AY51" s="830" t="n"/>
      <c r="AZ51" s="830" t="n"/>
      <c r="BA51" s="850" t="n"/>
      <c r="BB51" s="850" t="n"/>
      <c r="BC51" s="850" t="n"/>
      <c r="BD51" s="850" t="n"/>
      <c r="BE51" s="850" t="n"/>
      <c r="BF51" s="850" t="n"/>
      <c r="BG51" s="850" t="n"/>
      <c r="BH51" s="850" t="n"/>
      <c r="BI51" s="850" t="n"/>
      <c r="BJ51" s="850" t="n"/>
      <c r="BK51" s="850" t="n"/>
      <c r="BL51" s="1364" t="n">
        <v>17421.41566432067</v>
      </c>
      <c r="BM51" s="850" t="n"/>
      <c r="BN51" s="850" t="n"/>
      <c r="BO51" s="850" t="n"/>
      <c r="BP51" s="850" t="n"/>
      <c r="BQ51" s="850" t="n"/>
      <c r="BR51" s="850" t="n"/>
      <c r="BS51" s="850" t="n"/>
      <c r="BT51" s="850" t="n"/>
      <c r="BU51" s="850" t="n"/>
      <c r="BV51" s="850" t="n"/>
      <c r="BW51" s="850" t="n"/>
      <c r="BX51" s="850" t="n"/>
      <c r="BY51" s="850" t="n"/>
      <c r="BZ51" s="850" t="n"/>
      <c r="CA51" s="850" t="n"/>
      <c r="CB51" s="850" t="n"/>
      <c r="CC51" s="850" t="n"/>
      <c r="CD51" s="850" t="n"/>
      <c r="CE51" s="850" t="n"/>
      <c r="CF51" s="850" t="n"/>
      <c r="CG51" s="850" t="n"/>
      <c r="CH51" s="850" t="n"/>
      <c r="CI51" s="850" t="n"/>
      <c r="CJ51" s="830" t="n"/>
      <c r="CK51" s="1364" t="n"/>
      <c r="CL51" s="830" t="n"/>
      <c r="CM51" s="830" t="n"/>
      <c r="CN51" s="830" t="n"/>
      <c r="CO51" s="830" t="n"/>
      <c r="CP51" s="830" t="n"/>
      <c r="CQ51" s="830" t="n"/>
      <c r="CR51" s="830" t="n"/>
      <c r="DJ51" s="840" t="n"/>
      <c r="DK51" s="840" t="n"/>
      <c r="DL51" s="840" t="n"/>
      <c r="DM51" s="840" t="n"/>
      <c r="DN51" s="840" t="n"/>
      <c r="DO51" s="840" t="n"/>
      <c r="DP51" s="840" t="n"/>
      <c r="DQ51" s="840" t="n"/>
      <c r="DR51" s="840" t="n"/>
      <c r="DS51" s="840" t="n"/>
      <c r="DT51" s="840" t="n"/>
      <c r="DU51" s="840" t="n"/>
      <c r="DV51" s="840" t="n"/>
      <c r="DW51" s="840" t="n"/>
      <c r="DX51" s="2878">
        <f>(CS51-CZ51)*10^6</f>
        <v/>
      </c>
      <c r="DY51" s="2878">
        <f>(CT51-DC51)*10^6</f>
        <v/>
      </c>
      <c r="DZ51" s="2878">
        <f>(CW51-DD51)*10^6</f>
        <v/>
      </c>
      <c r="EA51" s="840" t="n"/>
      <c r="EB51" s="840" t="n"/>
      <c r="EC51" s="840" t="n"/>
      <c r="ED51" s="840" t="n"/>
      <c r="EE51" s="840" t="n"/>
      <c r="EF51" s="840" t="n"/>
      <c r="EG51" s="840" t="n"/>
      <c r="EH51" s="840" t="n"/>
      <c r="EI51" s="840" t="n"/>
      <c r="EJ51" s="840" t="n"/>
      <c r="EK51" s="840" t="n"/>
      <c r="EL51" s="840" t="n"/>
      <c r="EM51" s="840" t="n"/>
      <c r="EN51" s="840" t="n"/>
      <c r="EO51" s="840" t="n"/>
      <c r="EP51" s="840" t="n"/>
      <c r="EQ51" s="840" t="n"/>
      <c r="ER51" s="840" t="n"/>
      <c r="ES51" s="840" t="n"/>
      <c r="ET51" s="840" t="n"/>
      <c r="EU51" s="840" t="n"/>
      <c r="EV51" s="840" t="n"/>
      <c r="EW51" s="840" t="n"/>
      <c r="EX51" s="840" t="n"/>
      <c r="EY51" s="840" t="n"/>
      <c r="EZ51" s="840" t="n"/>
      <c r="FA51" s="840" t="n"/>
      <c r="FB51" s="840" t="n"/>
      <c r="FC51" s="840" t="n"/>
      <c r="FD51" s="840" t="n"/>
      <c r="FE51" s="840" t="n"/>
      <c r="FF51" s="840" t="n"/>
      <c r="FG51" s="840" t="n"/>
      <c r="FH51" s="840" t="n"/>
      <c r="FI51" s="840" t="n"/>
      <c r="FJ51" s="840" t="n"/>
      <c r="FK51" s="840" t="n"/>
      <c r="FL51" s="840" t="n"/>
      <c r="FM51" s="840" t="n"/>
      <c r="FN51" s="840" t="n"/>
      <c r="FO51" s="840" t="n"/>
      <c r="FP51" s="840" t="n"/>
      <c r="FQ51" s="840" t="n"/>
      <c r="FR51" s="840" t="n"/>
      <c r="FS51" s="840" t="n"/>
      <c r="FT51" s="840" t="n"/>
      <c r="FU51" s="840" t="n"/>
      <c r="FV51" s="840" t="n"/>
      <c r="FW51" s="840" t="n"/>
      <c r="FX51" s="840" t="n"/>
      <c r="FY51" s="840" t="n"/>
    </row>
    <row r="52">
      <c r="C52" s="830" t="n"/>
      <c r="D52" s="830" t="n"/>
      <c r="E52" s="830" t="n"/>
      <c r="F52" s="830" t="n"/>
      <c r="G52" s="830" t="n"/>
      <c r="H52" s="830" t="n"/>
      <c r="I52" s="830" t="n"/>
      <c r="J52" s="830" t="n"/>
      <c r="K52" s="830" t="n"/>
      <c r="L52" s="830" t="n"/>
      <c r="M52" s="830" t="n"/>
      <c r="N52" s="830" t="n"/>
      <c r="O52" s="830" t="n"/>
      <c r="P52" s="830" t="n"/>
      <c r="Q52" s="830" t="n"/>
      <c r="R52" s="830" t="n"/>
      <c r="S52" s="830" t="n"/>
      <c r="T52" s="850" t="n"/>
      <c r="U52" s="830" t="n"/>
      <c r="V52" s="830" t="n"/>
      <c r="W52" s="830" t="n"/>
      <c r="X52" s="830" t="n"/>
      <c r="Y52" s="830" t="n"/>
      <c r="Z52" s="830" t="n"/>
      <c r="AA52" s="830" t="n"/>
      <c r="AB52" s="850" t="n"/>
      <c r="AC52" s="830" t="n"/>
      <c r="AD52" s="830" t="n"/>
      <c r="AE52" s="830" t="n"/>
      <c r="AF52" s="830" t="n"/>
      <c r="AG52" s="830" t="n"/>
      <c r="AH52" s="830" t="n"/>
      <c r="AI52" s="830" t="n"/>
      <c r="AJ52" s="830" t="n"/>
      <c r="AK52" s="830" t="n"/>
      <c r="AL52" s="830" t="n"/>
      <c r="AM52" s="830" t="n"/>
      <c r="AN52" s="830" t="n"/>
      <c r="AO52" s="830" t="n"/>
      <c r="AP52" s="830" t="n"/>
      <c r="AQ52" s="830" t="n"/>
      <c r="AR52" s="830" t="n"/>
      <c r="AS52" s="830" t="n"/>
      <c r="AT52" s="830" t="n"/>
      <c r="AU52" s="830" t="n"/>
      <c r="AV52" s="830" t="n"/>
      <c r="AW52" s="830" t="n"/>
      <c r="AX52" s="830" t="n"/>
      <c r="AY52" s="830" t="n"/>
      <c r="AZ52" s="830" t="n"/>
      <c r="BA52" s="850" t="n"/>
      <c r="BB52" s="850" t="n"/>
      <c r="BC52" s="850" t="n"/>
      <c r="BD52" s="850" t="n"/>
      <c r="BE52" s="850" t="n"/>
      <c r="BF52" s="850" t="n"/>
      <c r="BG52" s="850" t="n"/>
      <c r="BH52" s="850" t="n"/>
      <c r="BI52" s="850" t="n"/>
      <c r="BJ52" s="850" t="n"/>
      <c r="BK52" s="850" t="n"/>
      <c r="BL52" s="850" t="n"/>
      <c r="BM52" s="850" t="n"/>
      <c r="BN52" s="850" t="n"/>
      <c r="BO52" s="850" t="n"/>
      <c r="BP52" s="850" t="n"/>
      <c r="BQ52" s="850" t="n"/>
      <c r="BR52" s="850" t="n"/>
      <c r="BS52" s="850" t="n"/>
      <c r="BT52" s="850" t="n"/>
      <c r="BU52" s="850" t="n"/>
      <c r="BV52" s="850" t="n"/>
      <c r="BW52" s="850" t="n"/>
      <c r="BX52" s="850" t="n"/>
      <c r="BY52" s="850" t="n"/>
      <c r="BZ52" s="850" t="n"/>
      <c r="CA52" s="850" t="n"/>
      <c r="CB52" s="850" t="n"/>
      <c r="CC52" s="850" t="n"/>
      <c r="CD52" s="850" t="n"/>
      <c r="CE52" s="850" t="n"/>
      <c r="CF52" s="850" t="n"/>
      <c r="CG52" s="850" t="n"/>
      <c r="CH52" s="850" t="n"/>
      <c r="CI52" s="850" t="n"/>
      <c r="CJ52" s="830" t="n"/>
      <c r="CK52" s="830" t="n"/>
      <c r="CL52" s="830" t="n"/>
      <c r="CM52" s="830" t="n"/>
      <c r="CN52" s="830" t="n"/>
      <c r="CO52" s="830" t="n"/>
      <c r="CP52" s="830" t="n"/>
      <c r="CQ52" s="830" t="n"/>
      <c r="CR52" s="830" t="n"/>
      <c r="DJ52" s="840" t="n"/>
      <c r="DK52" s="840" t="n"/>
      <c r="DL52" s="840" t="n"/>
      <c r="DM52" s="840" t="n"/>
      <c r="DN52" s="840" t="n"/>
      <c r="DO52" s="840" t="n"/>
      <c r="DP52" s="840" t="n"/>
      <c r="DQ52" s="840" t="n"/>
      <c r="DR52" s="840" t="n"/>
      <c r="DS52" s="840" t="n"/>
      <c r="DT52" s="840" t="n"/>
      <c r="DU52" s="840" t="n"/>
      <c r="DV52" s="840" t="n"/>
      <c r="DW52" s="840" t="n"/>
      <c r="DX52" s="2878">
        <f>(CS52-CZ52)*10^6</f>
        <v/>
      </c>
      <c r="DY52" s="2878">
        <f>(CT52-DC52)*10^6</f>
        <v/>
      </c>
      <c r="DZ52" s="2878">
        <f>(CW52-DD52)*10^6</f>
        <v/>
      </c>
      <c r="EA52" s="840" t="n"/>
      <c r="EB52" s="840" t="n"/>
      <c r="EC52" s="840" t="n"/>
      <c r="ED52" s="840" t="n"/>
      <c r="EE52" s="840" t="n"/>
      <c r="EF52" s="840" t="n"/>
      <c r="EG52" s="840" t="n"/>
      <c r="EH52" s="840" t="n"/>
      <c r="EI52" s="840" t="n"/>
      <c r="EJ52" s="840" t="n"/>
      <c r="EK52" s="840" t="n"/>
      <c r="EL52" s="840" t="n"/>
      <c r="EM52" s="840" t="n"/>
      <c r="EN52" s="840" t="n"/>
      <c r="EO52" s="840" t="n"/>
      <c r="EP52" s="840" t="n"/>
      <c r="EQ52" s="840" t="n"/>
      <c r="ER52" s="840" t="n"/>
      <c r="ES52" s="840" t="n"/>
      <c r="ET52" s="840" t="n"/>
      <c r="EU52" s="840" t="n"/>
      <c r="EV52" s="840" t="n"/>
      <c r="EW52" s="840" t="n"/>
      <c r="EX52" s="840" t="n"/>
      <c r="EY52" s="840" t="n"/>
      <c r="EZ52" s="840" t="n"/>
      <c r="FA52" s="840" t="n"/>
      <c r="FB52" s="840" t="n"/>
      <c r="FC52" s="840" t="n"/>
      <c r="FD52" s="840" t="n"/>
      <c r="FE52" s="840" t="n"/>
      <c r="FF52" s="840" t="n"/>
      <c r="FG52" s="840" t="n"/>
      <c r="FH52" s="840" t="n"/>
      <c r="FI52" s="840" t="n"/>
      <c r="FJ52" s="840" t="n"/>
      <c r="FK52" s="840" t="n"/>
      <c r="FL52" s="840" t="n"/>
      <c r="FM52" s="840" t="n"/>
      <c r="FN52" s="840" t="n"/>
      <c r="FO52" s="840" t="n"/>
      <c r="FP52" s="840" t="n"/>
      <c r="FQ52" s="840" t="n"/>
      <c r="FR52" s="840" t="n"/>
      <c r="FS52" s="840" t="n"/>
      <c r="FT52" s="840" t="n"/>
      <c r="FU52" s="840" t="n"/>
      <c r="FV52" s="840" t="n"/>
      <c r="FW52" s="840" t="n"/>
      <c r="FX52" s="840" t="n"/>
      <c r="FY52" s="840" t="n"/>
    </row>
    <row r="53">
      <c r="C53" s="830" t="n"/>
      <c r="D53" s="830" t="n"/>
      <c r="E53" s="830" t="n"/>
      <c r="F53" s="830" t="n"/>
      <c r="G53" s="830" t="n"/>
      <c r="H53" s="830" t="n"/>
      <c r="I53" s="830" t="n"/>
      <c r="J53" s="830" t="n"/>
      <c r="K53" s="830" t="n"/>
      <c r="L53" s="830" t="n"/>
      <c r="M53" s="830" t="n"/>
      <c r="N53" s="830" t="n"/>
      <c r="O53" s="830" t="n"/>
      <c r="P53" s="830" t="n"/>
      <c r="Q53" s="830" t="n"/>
      <c r="R53" s="830" t="n"/>
      <c r="S53" s="830" t="n"/>
      <c r="T53" s="850" t="n"/>
      <c r="U53" s="830" t="n"/>
      <c r="V53" s="830" t="n"/>
      <c r="W53" s="830" t="n"/>
      <c r="X53" s="830" t="n"/>
      <c r="Y53" s="830" t="n"/>
      <c r="Z53" s="830" t="n"/>
      <c r="AA53" s="830" t="n"/>
      <c r="AB53" s="850" t="n"/>
      <c r="AC53" s="830" t="n"/>
      <c r="AD53" s="830" t="n"/>
      <c r="AE53" s="830" t="n"/>
      <c r="AF53" s="830" t="n"/>
      <c r="AG53" s="830" t="n"/>
      <c r="AH53" s="830" t="n"/>
      <c r="AI53" s="830" t="n"/>
      <c r="AJ53" s="830" t="n"/>
      <c r="AK53" s="830" t="n"/>
      <c r="AL53" s="830" t="n"/>
      <c r="AM53" s="830" t="n"/>
      <c r="AN53" s="830" t="n"/>
      <c r="AO53" s="830" t="n"/>
      <c r="AP53" s="830" t="n"/>
      <c r="AQ53" s="830" t="n"/>
      <c r="AR53" s="830" t="n"/>
      <c r="AS53" s="830" t="n"/>
      <c r="AT53" s="830" t="n"/>
      <c r="AU53" s="830" t="n"/>
      <c r="AV53" s="830" t="n"/>
      <c r="AW53" s="830" t="n"/>
      <c r="AX53" s="830" t="n"/>
      <c r="AY53" s="830" t="n"/>
      <c r="AZ53" s="830" t="n"/>
      <c r="BA53" s="850" t="n"/>
      <c r="BB53" s="850" t="n"/>
      <c r="BC53" s="850" t="n"/>
      <c r="BD53" s="850" t="n"/>
      <c r="BE53" s="850" t="n"/>
      <c r="BF53" s="850" t="n"/>
      <c r="BG53" s="850" t="n"/>
      <c r="BH53" s="850" t="n"/>
      <c r="BI53" s="850" t="n"/>
      <c r="BJ53" s="850" t="n"/>
      <c r="BK53" s="850" t="n"/>
      <c r="BL53" s="850" t="n"/>
      <c r="BM53" s="850" t="n"/>
      <c r="BN53" s="850" t="n"/>
      <c r="BO53" s="850" t="n"/>
      <c r="BP53" s="850" t="n"/>
      <c r="BQ53" s="850" t="n"/>
      <c r="BR53" s="850" t="n"/>
      <c r="BS53" s="850" t="n"/>
      <c r="BT53" s="850" t="n"/>
      <c r="BU53" s="850" t="n"/>
      <c r="BV53" s="850" t="n"/>
      <c r="BW53" s="850" t="n"/>
      <c r="BX53" s="850" t="n"/>
      <c r="BY53" s="850" t="n"/>
      <c r="BZ53" s="850" t="n"/>
      <c r="CA53" s="850" t="n"/>
      <c r="CB53" s="850" t="n"/>
      <c r="CC53" s="850" t="n"/>
      <c r="CD53" s="850" t="n"/>
      <c r="CE53" s="850" t="n"/>
      <c r="CF53" s="850" t="n"/>
      <c r="CG53" s="850" t="n"/>
      <c r="CH53" s="850" t="n"/>
      <c r="CI53" s="850" t="n"/>
      <c r="CJ53" s="830" t="n"/>
      <c r="CK53" s="830" t="n"/>
      <c r="CL53" s="830" t="n"/>
      <c r="CM53" s="830" t="n"/>
      <c r="CN53" s="830" t="n"/>
      <c r="CO53" s="830" t="n"/>
      <c r="CP53" s="830" t="n"/>
      <c r="CQ53" s="830" t="n"/>
      <c r="CR53" s="830" t="n"/>
      <c r="DJ53" s="840" t="n"/>
      <c r="DK53" s="840" t="n"/>
      <c r="DL53" s="840" t="n"/>
      <c r="DM53" s="840" t="n"/>
      <c r="DN53" s="840" t="n"/>
      <c r="DO53" s="840" t="n"/>
      <c r="DP53" s="840" t="n"/>
      <c r="DQ53" s="840" t="n"/>
      <c r="DR53" s="840" t="n"/>
      <c r="DS53" s="840" t="n"/>
      <c r="DT53" s="840" t="n"/>
      <c r="DU53" s="840" t="n"/>
      <c r="DV53" s="840" t="n"/>
      <c r="DW53" s="840" t="n"/>
      <c r="DX53" s="2878">
        <f>(CS53-CZ53)*10^6</f>
        <v/>
      </c>
      <c r="DY53" s="2878">
        <f>(CT53-DC53)*10^6</f>
        <v/>
      </c>
      <c r="DZ53" s="2878">
        <f>(CW53-DD53)*10^6</f>
        <v/>
      </c>
      <c r="EA53" s="840" t="n"/>
      <c r="EB53" s="840" t="n"/>
      <c r="EC53" s="840" t="n"/>
      <c r="ED53" s="840" t="n"/>
      <c r="EE53" s="840" t="n"/>
      <c r="EF53" s="840" t="n"/>
      <c r="EG53" s="840" t="n"/>
      <c r="EH53" s="840" t="n"/>
      <c r="EI53" s="840" t="n"/>
      <c r="EJ53" s="840" t="n"/>
      <c r="EK53" s="840" t="n"/>
      <c r="EL53" s="840" t="n"/>
      <c r="EM53" s="840" t="n"/>
      <c r="EN53" s="840" t="n"/>
      <c r="EO53" s="840" t="n"/>
      <c r="EP53" s="840" t="n"/>
      <c r="EQ53" s="840" t="n"/>
      <c r="ER53" s="840" t="n"/>
      <c r="ES53" s="840" t="n"/>
      <c r="ET53" s="840" t="n"/>
      <c r="EU53" s="840" t="n"/>
      <c r="EV53" s="840" t="n"/>
      <c r="EW53" s="840" t="n"/>
      <c r="EX53" s="840" t="n"/>
      <c r="EY53" s="840" t="n"/>
      <c r="EZ53" s="840" t="n"/>
      <c r="FA53" s="840" t="n"/>
      <c r="FB53" s="840" t="n"/>
      <c r="FC53" s="840" t="n"/>
      <c r="FD53" s="840" t="n"/>
      <c r="FE53" s="840" t="n"/>
      <c r="FF53" s="840" t="n"/>
      <c r="FG53" s="840" t="n"/>
      <c r="FH53" s="840" t="n"/>
      <c r="FI53" s="840" t="n"/>
      <c r="FJ53" s="840" t="n"/>
      <c r="FK53" s="840" t="n"/>
      <c r="FL53" s="840" t="n"/>
      <c r="FM53" s="840" t="n"/>
      <c r="FN53" s="840" t="n"/>
      <c r="FO53" s="840" t="n"/>
      <c r="FP53" s="840" t="n"/>
      <c r="FQ53" s="840" t="n"/>
      <c r="FR53" s="840" t="n"/>
      <c r="FS53" s="840" t="n"/>
      <c r="FT53" s="840" t="n"/>
      <c r="FU53" s="840" t="n"/>
      <c r="FV53" s="840" t="n"/>
      <c r="FW53" s="840" t="n"/>
      <c r="FX53" s="840" t="n"/>
      <c r="FY53" s="840" t="n"/>
    </row>
    <row r="54">
      <c r="C54" s="830" t="n"/>
      <c r="D54" s="830" t="n"/>
      <c r="E54" s="830" t="n"/>
      <c r="F54" s="830" t="n"/>
      <c r="G54" s="830" t="n"/>
      <c r="H54" s="830" t="n"/>
      <c r="I54" s="830" t="n"/>
      <c r="J54" s="830" t="n"/>
      <c r="K54" s="830" t="n"/>
      <c r="L54" s="830" t="n"/>
      <c r="M54" s="830" t="n"/>
      <c r="N54" s="830" t="n"/>
      <c r="O54" s="830" t="n"/>
      <c r="P54" s="830" t="n"/>
      <c r="Q54" s="830" t="n"/>
      <c r="R54" s="830" t="n"/>
      <c r="S54" s="830" t="n"/>
      <c r="T54" s="850" t="n"/>
      <c r="U54" s="830" t="n"/>
      <c r="V54" s="830" t="n"/>
      <c r="W54" s="830" t="n"/>
      <c r="X54" s="830" t="n"/>
      <c r="Y54" s="830" t="n"/>
      <c r="Z54" s="830" t="n"/>
      <c r="AA54" s="830" t="n"/>
      <c r="AB54" s="850" t="n"/>
      <c r="AC54" s="830" t="n"/>
      <c r="AD54" s="830" t="n"/>
      <c r="AE54" s="830" t="n"/>
      <c r="AF54" s="830" t="n"/>
      <c r="AG54" s="830" t="n"/>
      <c r="AH54" s="830" t="n"/>
      <c r="AI54" s="830" t="n"/>
      <c r="AJ54" s="830" t="n"/>
      <c r="AK54" s="830" t="n"/>
      <c r="AL54" s="830" t="n"/>
      <c r="AM54" s="830" t="n"/>
      <c r="AN54" s="830" t="n"/>
      <c r="AO54" s="830" t="n"/>
      <c r="AP54" s="830" t="n"/>
      <c r="AQ54" s="830" t="n"/>
      <c r="AR54" s="830" t="n"/>
      <c r="AS54" s="830" t="n"/>
      <c r="AT54" s="830" t="n"/>
      <c r="AU54" s="830" t="n"/>
      <c r="AV54" s="830" t="n"/>
      <c r="AW54" s="830" t="n"/>
      <c r="AX54" s="830" t="n"/>
      <c r="AY54" s="830" t="n"/>
      <c r="AZ54" s="830" t="n"/>
      <c r="BA54" s="850" t="n"/>
      <c r="BB54" s="850" t="n"/>
      <c r="BC54" s="850" t="n"/>
      <c r="BD54" s="850" t="n"/>
      <c r="BE54" s="850" t="n"/>
      <c r="BF54" s="850" t="n"/>
      <c r="BG54" s="850" t="n"/>
      <c r="BH54" s="850" t="n"/>
      <c r="BI54" s="850" t="n"/>
      <c r="BJ54" s="850" t="n"/>
      <c r="BK54" s="850" t="n"/>
      <c r="BL54" s="850" t="n"/>
      <c r="BM54" s="850" t="n"/>
      <c r="BN54" s="850" t="n"/>
      <c r="BO54" s="850" t="n"/>
      <c r="BP54" s="850" t="n"/>
      <c r="BQ54" s="850" t="n"/>
      <c r="BR54" s="850" t="n"/>
      <c r="BS54" s="850" t="n"/>
      <c r="BT54" s="850" t="n"/>
      <c r="BU54" s="850" t="n"/>
      <c r="BV54" s="850" t="n"/>
      <c r="BW54" s="850" t="n"/>
      <c r="BX54" s="850" t="n"/>
      <c r="BY54" s="850" t="n"/>
      <c r="BZ54" s="850" t="n"/>
      <c r="CA54" s="850" t="n"/>
      <c r="CB54" s="850" t="n"/>
      <c r="CC54" s="850" t="n"/>
      <c r="CD54" s="850" t="n"/>
      <c r="CE54" s="850" t="n"/>
      <c r="CF54" s="850" t="n"/>
      <c r="CG54" s="850" t="n"/>
      <c r="CH54" s="850" t="n"/>
      <c r="CI54" s="850" t="n"/>
      <c r="CJ54" s="830" t="n"/>
      <c r="CK54" s="830" t="n"/>
      <c r="CL54" s="830" t="n"/>
      <c r="CM54" s="830" t="n"/>
      <c r="CN54" s="830" t="n"/>
      <c r="CO54" s="830" t="n"/>
      <c r="CP54" s="830" t="n"/>
      <c r="CQ54" s="830" t="n"/>
      <c r="CR54" s="830" t="n"/>
      <c r="DJ54" s="840" t="n"/>
      <c r="DK54" s="840" t="n"/>
      <c r="DL54" s="840" t="n"/>
      <c r="DM54" s="840" t="n"/>
      <c r="DN54" s="840" t="n"/>
      <c r="DO54" s="840" t="n"/>
      <c r="DP54" s="840" t="n"/>
      <c r="DQ54" s="840" t="n"/>
      <c r="DR54" s="840" t="n"/>
      <c r="DS54" s="840" t="n"/>
      <c r="DT54" s="840" t="n"/>
      <c r="DU54" s="840" t="n"/>
      <c r="DV54" s="840" t="n"/>
      <c r="DW54" s="840" t="n"/>
      <c r="DX54" s="2878">
        <f>(CS54-CZ54)*10^6</f>
        <v/>
      </c>
      <c r="DY54" s="2878">
        <f>(CT54-DC54)*10^6</f>
        <v/>
      </c>
      <c r="DZ54" s="2878">
        <f>(CW54-DD54)*10^6</f>
        <v/>
      </c>
      <c r="EA54" s="840" t="n"/>
      <c r="EB54" s="840" t="n"/>
      <c r="EC54" s="840" t="n"/>
      <c r="ED54" s="840" t="n"/>
      <c r="EE54" s="840" t="n"/>
      <c r="EF54" s="840" t="n"/>
      <c r="EG54" s="840" t="n"/>
      <c r="EH54" s="840" t="n"/>
      <c r="EI54" s="840" t="n"/>
      <c r="EJ54" s="840" t="n"/>
      <c r="EK54" s="840" t="n"/>
      <c r="EL54" s="840" t="n"/>
      <c r="EM54" s="840" t="n"/>
      <c r="EN54" s="840" t="n"/>
      <c r="EO54" s="840" t="n"/>
      <c r="EP54" s="840" t="n"/>
      <c r="EQ54" s="840" t="n"/>
      <c r="ER54" s="840" t="n"/>
      <c r="ES54" s="840" t="n"/>
      <c r="ET54" s="840" t="n"/>
      <c r="EU54" s="840" t="n"/>
      <c r="EV54" s="840" t="n"/>
      <c r="EW54" s="840" t="n"/>
      <c r="EX54" s="840" t="n"/>
      <c r="EY54" s="840" t="n"/>
      <c r="EZ54" s="840" t="n"/>
      <c r="FA54" s="840" t="n"/>
      <c r="FB54" s="840" t="n"/>
      <c r="FC54" s="840" t="n"/>
      <c r="FD54" s="840" t="n"/>
      <c r="FE54" s="840" t="n"/>
      <c r="FF54" s="840" t="n"/>
      <c r="FG54" s="840" t="n"/>
      <c r="FH54" s="840" t="n"/>
      <c r="FI54" s="840" t="n"/>
      <c r="FJ54" s="840" t="n"/>
      <c r="FK54" s="840" t="n"/>
      <c r="FL54" s="840" t="n"/>
      <c r="FM54" s="840" t="n"/>
      <c r="FN54" s="840" t="n"/>
      <c r="FO54" s="840" t="n"/>
      <c r="FP54" s="840" t="n"/>
      <c r="FQ54" s="840" t="n"/>
      <c r="FR54" s="840" t="n"/>
      <c r="FS54" s="840" t="n"/>
      <c r="FT54" s="840" t="n"/>
      <c r="FU54" s="840" t="n"/>
      <c r="FV54" s="840" t="n"/>
      <c r="FW54" s="840" t="n"/>
      <c r="FX54" s="840" t="n"/>
      <c r="FY54" s="840" t="n"/>
    </row>
    <row r="55">
      <c r="C55" s="830" t="n"/>
      <c r="D55" s="830" t="n"/>
      <c r="E55" s="830" t="n"/>
      <c r="F55" s="830" t="n"/>
      <c r="G55" s="830" t="n"/>
      <c r="H55" s="830" t="n"/>
      <c r="I55" s="830" t="n"/>
      <c r="J55" s="830" t="n"/>
      <c r="K55" s="830" t="n"/>
      <c r="L55" s="830" t="n"/>
      <c r="M55" s="830" t="n"/>
      <c r="N55" s="830" t="n"/>
      <c r="O55" s="830" t="n"/>
      <c r="P55" s="830" t="n"/>
      <c r="Q55" s="830" t="n"/>
      <c r="R55" s="830" t="n"/>
      <c r="S55" s="830" t="n"/>
      <c r="T55" s="850" t="n"/>
      <c r="U55" s="830" t="n"/>
      <c r="V55" s="830" t="n"/>
      <c r="W55" s="830" t="n"/>
      <c r="X55" s="830" t="n"/>
      <c r="Y55" s="830" t="n"/>
      <c r="Z55" s="830" t="n"/>
      <c r="AA55" s="830" t="n"/>
      <c r="AB55" s="850" t="n"/>
      <c r="AC55" s="830" t="n"/>
      <c r="AD55" s="830" t="n"/>
      <c r="AE55" s="830" t="n"/>
      <c r="AF55" s="830" t="n"/>
      <c r="AG55" s="830" t="n"/>
      <c r="AH55" s="830" t="n"/>
      <c r="AI55" s="830" t="n"/>
      <c r="AJ55" s="830" t="n"/>
      <c r="AK55" s="830" t="n"/>
      <c r="AL55" s="830" t="n"/>
      <c r="AM55" s="830" t="n"/>
      <c r="AN55" s="830" t="n"/>
      <c r="AO55" s="830" t="n"/>
      <c r="AP55" s="830" t="n"/>
      <c r="AQ55" s="830" t="n"/>
      <c r="AR55" s="830" t="n"/>
      <c r="AS55" s="830" t="n"/>
      <c r="AT55" s="830" t="n"/>
      <c r="AU55" s="830" t="n"/>
      <c r="AV55" s="830" t="n"/>
      <c r="AW55" s="830" t="n"/>
      <c r="AX55" s="830" t="n"/>
      <c r="AY55" s="830" t="n"/>
      <c r="AZ55" s="830" t="n"/>
      <c r="BA55" s="850" t="n"/>
      <c r="BB55" s="850" t="n"/>
      <c r="BC55" s="850" t="n"/>
      <c r="BD55" s="850" t="n"/>
      <c r="BE55" s="850" t="n"/>
      <c r="BF55" s="850" t="n"/>
      <c r="BG55" s="850" t="n"/>
      <c r="BH55" s="850" t="n"/>
      <c r="BI55" s="850" t="n"/>
      <c r="BJ55" s="850" t="n"/>
      <c r="BK55" s="850" t="n"/>
      <c r="BL55" s="850" t="n"/>
      <c r="BM55" s="850" t="n"/>
      <c r="BN55" s="850" t="n"/>
      <c r="BO55" s="850" t="n"/>
      <c r="BP55" s="850" t="n"/>
      <c r="BQ55" s="850" t="n"/>
      <c r="BR55" s="850" t="n"/>
      <c r="BS55" s="850" t="n"/>
      <c r="BT55" s="850" t="n"/>
      <c r="BU55" s="850" t="n"/>
      <c r="BV55" s="850" t="n"/>
      <c r="BW55" s="850" t="n"/>
      <c r="BX55" s="850" t="n"/>
      <c r="BY55" s="850" t="n"/>
      <c r="BZ55" s="850" t="n"/>
      <c r="CA55" s="850" t="n"/>
      <c r="CB55" s="850" t="n"/>
      <c r="CC55" s="850" t="n"/>
      <c r="CD55" s="850" t="n"/>
      <c r="CE55" s="850" t="n"/>
      <c r="CF55" s="850" t="n"/>
      <c r="CG55" s="850" t="n"/>
      <c r="CH55" s="850" t="n"/>
      <c r="CI55" s="850" t="n"/>
      <c r="CJ55" s="830" t="n"/>
      <c r="CK55" s="830" t="n"/>
      <c r="CL55" s="830" t="n"/>
      <c r="CM55" s="830" t="n"/>
      <c r="CN55" s="830" t="n"/>
      <c r="CO55" s="830" t="n"/>
      <c r="CP55" s="830" t="n"/>
      <c r="CQ55" s="830" t="n"/>
      <c r="CR55" s="830" t="n"/>
      <c r="DJ55" s="840" t="n"/>
      <c r="DK55" s="840" t="n"/>
      <c r="DL55" s="840" t="n"/>
      <c r="DM55" s="840" t="n"/>
      <c r="DN55" s="840" t="n"/>
      <c r="DO55" s="840" t="n"/>
      <c r="DP55" s="840" t="n"/>
      <c r="DQ55" s="840" t="n"/>
      <c r="DR55" s="840" t="n"/>
      <c r="DS55" s="840" t="n"/>
      <c r="DT55" s="840" t="n"/>
      <c r="DU55" s="840" t="n"/>
      <c r="DV55" s="840" t="n"/>
      <c r="DW55" s="840" t="n"/>
      <c r="DX55" s="2878">
        <f>(CS55-CZ55)*10^6</f>
        <v/>
      </c>
      <c r="DY55" s="2878">
        <f>(CT55-DC55)*10^6</f>
        <v/>
      </c>
      <c r="DZ55" s="2878">
        <f>(CW55-DD55)*10^6</f>
        <v/>
      </c>
      <c r="EA55" s="840" t="n"/>
      <c r="EB55" s="840" t="n"/>
      <c r="EC55" s="840" t="n"/>
      <c r="ED55" s="840" t="n"/>
      <c r="EE55" s="840" t="n"/>
      <c r="EF55" s="840" t="n"/>
      <c r="EG55" s="840" t="n"/>
      <c r="EH55" s="840" t="n"/>
      <c r="EI55" s="840" t="n"/>
      <c r="EJ55" s="840" t="n"/>
      <c r="EK55" s="840" t="n"/>
      <c r="EL55" s="840" t="n"/>
      <c r="EM55" s="840" t="n"/>
      <c r="EN55" s="840" t="n"/>
      <c r="EO55" s="840" t="n"/>
      <c r="EP55" s="840" t="n"/>
      <c r="EQ55" s="840" t="n"/>
      <c r="ER55" s="840" t="n"/>
      <c r="ES55" s="840" t="n"/>
      <c r="ET55" s="840" t="n"/>
      <c r="EU55" s="840" t="n"/>
      <c r="EV55" s="840" t="n"/>
      <c r="EW55" s="840" t="n"/>
      <c r="EX55" s="840" t="n"/>
      <c r="EY55" s="840" t="n"/>
      <c r="EZ55" s="840" t="n"/>
      <c r="FA55" s="840" t="n"/>
      <c r="FB55" s="840" t="n"/>
      <c r="FC55" s="840" t="n"/>
      <c r="FD55" s="840" t="n"/>
      <c r="FE55" s="840" t="n"/>
      <c r="FF55" s="840" t="n"/>
      <c r="FG55" s="840" t="n"/>
      <c r="FH55" s="840" t="n"/>
      <c r="FI55" s="840" t="n"/>
      <c r="FJ55" s="840" t="n"/>
      <c r="FK55" s="840" t="n"/>
      <c r="FL55" s="840" t="n"/>
      <c r="FM55" s="840" t="n"/>
      <c r="FN55" s="840" t="n"/>
      <c r="FO55" s="840" t="n"/>
      <c r="FP55" s="840" t="n"/>
      <c r="FQ55" s="840" t="n"/>
      <c r="FR55" s="840" t="n"/>
      <c r="FS55" s="840" t="n"/>
      <c r="FT55" s="840" t="n"/>
      <c r="FU55" s="840" t="n"/>
      <c r="FV55" s="840" t="n"/>
      <c r="FW55" s="840" t="n"/>
      <c r="FX55" s="840" t="n"/>
      <c r="FY55" s="840" t="n"/>
    </row>
    <row r="56">
      <c r="C56" s="830" t="n"/>
      <c r="D56" s="830" t="n"/>
      <c r="E56" s="830" t="n"/>
      <c r="F56" s="830" t="n"/>
      <c r="G56" s="830" t="n"/>
      <c r="H56" s="830" t="n"/>
      <c r="I56" s="830" t="n"/>
      <c r="J56" s="830" t="n"/>
      <c r="K56" s="830" t="n"/>
      <c r="L56" s="830" t="n"/>
      <c r="M56" s="830" t="n"/>
      <c r="N56" s="830" t="n"/>
      <c r="O56" s="830" t="n"/>
      <c r="P56" s="830" t="n"/>
      <c r="Q56" s="830" t="n"/>
      <c r="R56" s="830" t="n"/>
      <c r="S56" s="830" t="n"/>
      <c r="T56" s="850" t="n"/>
      <c r="U56" s="830" t="n"/>
      <c r="V56" s="830" t="n"/>
      <c r="W56" s="830" t="n"/>
      <c r="X56" s="830" t="n"/>
      <c r="Y56" s="830" t="n"/>
      <c r="Z56" s="830" t="n"/>
      <c r="AA56" s="830" t="n"/>
      <c r="AB56" s="850" t="n"/>
      <c r="AC56" s="830" t="n"/>
      <c r="AD56" s="830" t="n"/>
      <c r="AE56" s="830" t="n"/>
      <c r="AF56" s="830" t="n"/>
      <c r="AG56" s="830" t="n"/>
      <c r="AH56" s="830" t="n"/>
      <c r="AI56" s="830" t="n"/>
      <c r="AJ56" s="830" t="n"/>
      <c r="AK56" s="830" t="n"/>
      <c r="AL56" s="830" t="n"/>
      <c r="AM56" s="830" t="n"/>
      <c r="AN56" s="830" t="n"/>
      <c r="AO56" s="830" t="n"/>
      <c r="AP56" s="830" t="n"/>
      <c r="AQ56" s="830" t="n"/>
      <c r="AR56" s="830" t="n"/>
      <c r="AS56" s="830" t="n"/>
      <c r="AT56" s="830" t="n"/>
      <c r="AU56" s="830" t="n"/>
      <c r="AV56" s="830" t="n"/>
      <c r="AW56" s="830" t="n"/>
      <c r="AX56" s="830" t="n"/>
      <c r="AY56" s="830" t="n"/>
      <c r="AZ56" s="830" t="n"/>
      <c r="BA56" s="850" t="n"/>
      <c r="BB56" s="850" t="n"/>
      <c r="BC56" s="850" t="n"/>
      <c r="BD56" s="850" t="n"/>
      <c r="BE56" s="850" t="n"/>
      <c r="BF56" s="850" t="n"/>
      <c r="BG56" s="850" t="n"/>
      <c r="BH56" s="850" t="n"/>
      <c r="BI56" s="850" t="n"/>
      <c r="BJ56" s="850" t="n"/>
      <c r="BK56" s="850" t="n"/>
      <c r="BL56" s="850" t="n"/>
      <c r="BM56" s="850" t="n"/>
      <c r="BN56" s="850" t="n"/>
      <c r="BO56" s="850" t="n"/>
      <c r="BP56" s="850" t="n"/>
      <c r="BQ56" s="850" t="n"/>
      <c r="BR56" s="850" t="n"/>
      <c r="BS56" s="850" t="n"/>
      <c r="BT56" s="850" t="n"/>
      <c r="BU56" s="850" t="n"/>
      <c r="BV56" s="850" t="n"/>
      <c r="BW56" s="850" t="n"/>
      <c r="BX56" s="850" t="n"/>
      <c r="BY56" s="850" t="n"/>
      <c r="BZ56" s="850" t="n"/>
      <c r="CA56" s="850" t="n"/>
      <c r="CB56" s="850" t="n"/>
      <c r="CC56" s="850" t="n"/>
      <c r="CD56" s="850" t="n"/>
      <c r="CE56" s="850" t="n"/>
      <c r="CF56" s="850" t="n"/>
      <c r="CG56" s="850" t="n"/>
      <c r="CH56" s="850" t="n"/>
      <c r="CI56" s="850" t="n"/>
      <c r="CJ56" s="830" t="n"/>
      <c r="CK56" s="830" t="n"/>
      <c r="CL56" s="830" t="n"/>
      <c r="CM56" s="830" t="n"/>
      <c r="CN56" s="830" t="n"/>
      <c r="CO56" s="830" t="n"/>
      <c r="CP56" s="830" t="n"/>
      <c r="CQ56" s="830" t="n"/>
      <c r="CR56" s="830" t="n"/>
      <c r="DJ56" s="840" t="n"/>
      <c r="DK56" s="840" t="n"/>
      <c r="DL56" s="840" t="n"/>
      <c r="DM56" s="840" t="n"/>
      <c r="DN56" s="840" t="n"/>
      <c r="DO56" s="840" t="n"/>
      <c r="DP56" s="840" t="n"/>
      <c r="DQ56" s="840" t="n"/>
      <c r="DR56" s="840" t="n"/>
      <c r="DS56" s="840" t="n"/>
      <c r="DT56" s="840" t="n"/>
      <c r="DU56" s="840" t="n"/>
      <c r="DV56" s="840" t="n"/>
      <c r="DW56" s="840" t="n"/>
      <c r="DX56" s="2878">
        <f>(CS56-CZ56)*10^6</f>
        <v/>
      </c>
      <c r="DY56" s="2878">
        <f>(CT56-DC56)*10^6</f>
        <v/>
      </c>
      <c r="DZ56" s="2878">
        <f>(CW56-DD56)*10^6</f>
        <v/>
      </c>
      <c r="EA56" s="840" t="n"/>
      <c r="EB56" s="840" t="n"/>
      <c r="EC56" s="840" t="n"/>
      <c r="ED56" s="840" t="n"/>
      <c r="EE56" s="840" t="n"/>
      <c r="EF56" s="840" t="n"/>
      <c r="EG56" s="840" t="n"/>
      <c r="EH56" s="840" t="n"/>
      <c r="EI56" s="840" t="n"/>
      <c r="EJ56" s="840" t="n"/>
      <c r="EK56" s="840" t="n"/>
      <c r="EL56" s="840" t="n"/>
      <c r="EM56" s="840" t="n"/>
      <c r="EN56" s="840" t="n"/>
      <c r="EO56" s="840" t="n"/>
      <c r="EP56" s="840" t="n"/>
      <c r="EQ56" s="840" t="n"/>
      <c r="ER56" s="840" t="n"/>
      <c r="ES56" s="840" t="n"/>
      <c r="ET56" s="840" t="n"/>
      <c r="EU56" s="840" t="n"/>
      <c r="EV56" s="840" t="n"/>
      <c r="EW56" s="840" t="n"/>
      <c r="EX56" s="840" t="n"/>
      <c r="EY56" s="840" t="n"/>
      <c r="EZ56" s="840" t="n"/>
      <c r="FA56" s="840" t="n"/>
      <c r="FB56" s="840" t="n"/>
      <c r="FC56" s="840" t="n"/>
      <c r="FD56" s="840" t="n"/>
      <c r="FE56" s="840" t="n"/>
      <c r="FF56" s="840" t="n"/>
      <c r="FG56" s="840" t="n"/>
      <c r="FH56" s="840" t="n"/>
      <c r="FI56" s="840" t="n"/>
      <c r="FJ56" s="840" t="n"/>
      <c r="FK56" s="840" t="n"/>
      <c r="FL56" s="840" t="n"/>
      <c r="FM56" s="840" t="n"/>
      <c r="FN56" s="840" t="n"/>
      <c r="FO56" s="840" t="n"/>
      <c r="FP56" s="840" t="n"/>
      <c r="FQ56" s="840" t="n"/>
      <c r="FR56" s="840" t="n"/>
      <c r="FS56" s="840" t="n"/>
      <c r="FT56" s="840" t="n"/>
      <c r="FU56" s="840" t="n"/>
      <c r="FV56" s="840" t="n"/>
      <c r="FW56" s="840" t="n"/>
      <c r="FX56" s="840" t="n"/>
      <c r="FY56" s="840" t="n"/>
    </row>
    <row r="57">
      <c r="C57" s="830" t="n"/>
      <c r="D57" s="830" t="n"/>
      <c r="E57" s="830" t="n"/>
      <c r="F57" s="830" t="n"/>
      <c r="G57" s="830" t="n"/>
      <c r="H57" s="830" t="n"/>
      <c r="I57" s="830" t="n"/>
      <c r="J57" s="830" t="n"/>
      <c r="K57" s="830" t="n"/>
      <c r="L57" s="830" t="n"/>
      <c r="M57" s="830" t="n"/>
      <c r="N57" s="830" t="n"/>
      <c r="O57" s="830" t="n"/>
      <c r="P57" s="830" t="n"/>
      <c r="Q57" s="830" t="n"/>
      <c r="R57" s="830" t="n"/>
      <c r="S57" s="830" t="n"/>
      <c r="T57" s="850" t="n"/>
      <c r="U57" s="830" t="n"/>
      <c r="V57" s="830" t="n"/>
      <c r="W57" s="830" t="n"/>
      <c r="X57" s="830" t="n"/>
      <c r="Y57" s="830" t="n"/>
      <c r="Z57" s="830" t="n"/>
      <c r="AA57" s="830" t="n"/>
      <c r="AB57" s="850" t="n"/>
      <c r="AC57" s="830" t="n"/>
      <c r="AD57" s="830" t="n"/>
      <c r="AE57" s="830" t="n"/>
      <c r="AF57" s="830" t="n"/>
      <c r="AG57" s="830" t="n"/>
      <c r="AH57" s="830" t="n"/>
      <c r="AI57" s="830" t="n"/>
      <c r="AJ57" s="830" t="n"/>
      <c r="AK57" s="830" t="n"/>
      <c r="AL57" s="830" t="n"/>
      <c r="AM57" s="830" t="n"/>
      <c r="AN57" s="830" t="n"/>
      <c r="AO57" s="830" t="n"/>
      <c r="AP57" s="830" t="n"/>
      <c r="AQ57" s="830" t="n"/>
      <c r="AR57" s="830" t="n"/>
      <c r="AS57" s="830" t="n"/>
      <c r="AT57" s="830" t="n"/>
      <c r="AU57" s="830" t="n"/>
      <c r="AV57" s="830" t="n"/>
      <c r="AW57" s="830" t="n"/>
      <c r="AX57" s="830" t="n"/>
      <c r="AY57" s="830" t="n"/>
      <c r="AZ57" s="830" t="n"/>
      <c r="BA57" s="850" t="n"/>
      <c r="BB57" s="850" t="n"/>
      <c r="BC57" s="850" t="n"/>
      <c r="BD57" s="850" t="n"/>
      <c r="BE57" s="850" t="n"/>
      <c r="BF57" s="850" t="n"/>
      <c r="BG57" s="850" t="n"/>
      <c r="BH57" s="850" t="n"/>
      <c r="BI57" s="850" t="n"/>
      <c r="BJ57" s="850" t="n"/>
      <c r="BK57" s="850" t="n"/>
      <c r="BL57" s="850" t="n"/>
      <c r="BM57" s="850" t="n"/>
      <c r="BN57" s="850" t="n"/>
      <c r="BO57" s="850" t="n"/>
      <c r="BP57" s="850" t="n"/>
      <c r="BQ57" s="850" t="n"/>
      <c r="BR57" s="850" t="n"/>
      <c r="BS57" s="850" t="n"/>
      <c r="BT57" s="850" t="n"/>
      <c r="BU57" s="850" t="n"/>
      <c r="BV57" s="850" t="n"/>
      <c r="BW57" s="850" t="n"/>
      <c r="BX57" s="850" t="n"/>
      <c r="BY57" s="850" t="n"/>
      <c r="BZ57" s="850" t="n"/>
      <c r="CA57" s="850" t="n"/>
      <c r="CB57" s="850" t="n"/>
      <c r="CC57" s="850" t="n"/>
      <c r="CD57" s="850" t="n"/>
      <c r="CE57" s="850" t="n"/>
      <c r="CF57" s="850" t="n"/>
      <c r="CG57" s="850" t="n"/>
      <c r="CH57" s="850" t="n"/>
      <c r="CI57" s="850" t="n"/>
      <c r="CJ57" s="830" t="n"/>
      <c r="CK57" s="830" t="n"/>
      <c r="CL57" s="830" t="n"/>
      <c r="CM57" s="830" t="n"/>
      <c r="CN57" s="830" t="n"/>
      <c r="CO57" s="830" t="n"/>
      <c r="CP57" s="830" t="n"/>
      <c r="CQ57" s="830" t="n"/>
      <c r="CR57" s="830" t="n"/>
      <c r="DJ57" s="840" t="n"/>
      <c r="DK57" s="840" t="n"/>
      <c r="DL57" s="840" t="n"/>
      <c r="DM57" s="840" t="n"/>
      <c r="DN57" s="840" t="n"/>
      <c r="DO57" s="840" t="n"/>
      <c r="DP57" s="840" t="n"/>
      <c r="DQ57" s="840" t="n"/>
      <c r="DR57" s="840" t="n"/>
      <c r="DS57" s="840" t="n"/>
      <c r="DT57" s="840" t="n"/>
      <c r="DU57" s="840" t="n"/>
      <c r="DV57" s="840" t="n"/>
      <c r="DW57" s="840" t="n"/>
      <c r="DX57" s="2878">
        <f>(CS57-CZ57)*10^6</f>
        <v/>
      </c>
      <c r="DY57" s="2878">
        <f>(CT57-DC57)*10^6</f>
        <v/>
      </c>
      <c r="DZ57" s="2878">
        <f>(CW57-DD57)*10^6</f>
        <v/>
      </c>
      <c r="EA57" s="840" t="n"/>
      <c r="EB57" s="840" t="n"/>
      <c r="EC57" s="840" t="n"/>
      <c r="ED57" s="840" t="n"/>
      <c r="EE57" s="840" t="n"/>
      <c r="EF57" s="840" t="n"/>
      <c r="EG57" s="840" t="n"/>
      <c r="EH57" s="840" t="n"/>
      <c r="EI57" s="840" t="n"/>
      <c r="EJ57" s="840" t="n"/>
      <c r="EK57" s="840" t="n"/>
      <c r="EL57" s="840" t="n"/>
      <c r="EM57" s="840" t="n"/>
      <c r="EN57" s="840" t="n"/>
      <c r="EO57" s="840" t="n"/>
      <c r="EP57" s="840" t="n"/>
      <c r="EQ57" s="840" t="n"/>
      <c r="ER57" s="840" t="n"/>
      <c r="ES57" s="840" t="n"/>
      <c r="ET57" s="840" t="n"/>
      <c r="EU57" s="840" t="n"/>
      <c r="EV57" s="840" t="n"/>
      <c r="EW57" s="840" t="n"/>
      <c r="EX57" s="840" t="n"/>
      <c r="EY57" s="840" t="n"/>
      <c r="EZ57" s="840" t="n"/>
      <c r="FA57" s="840" t="n"/>
      <c r="FB57" s="840" t="n"/>
      <c r="FC57" s="840" t="n"/>
      <c r="FD57" s="840" t="n"/>
      <c r="FE57" s="840" t="n"/>
      <c r="FF57" s="840" t="n"/>
      <c r="FG57" s="840" t="n"/>
      <c r="FH57" s="840" t="n"/>
      <c r="FI57" s="840" t="n"/>
      <c r="FJ57" s="840" t="n"/>
      <c r="FK57" s="840" t="n"/>
      <c r="FL57" s="840" t="n"/>
      <c r="FM57" s="840" t="n"/>
      <c r="FN57" s="840" t="n"/>
      <c r="FO57" s="840" t="n"/>
      <c r="FP57" s="840" t="n"/>
      <c r="FQ57" s="840" t="n"/>
      <c r="FR57" s="840" t="n"/>
      <c r="FS57" s="840" t="n"/>
      <c r="FT57" s="840" t="n"/>
      <c r="FU57" s="840" t="n"/>
      <c r="FV57" s="840" t="n"/>
      <c r="FW57" s="840" t="n"/>
      <c r="FX57" s="840" t="n"/>
      <c r="FY57" s="840" t="n"/>
    </row>
    <row r="58">
      <c r="C58" s="830" t="n"/>
      <c r="D58" s="830" t="n"/>
      <c r="E58" s="830" t="n"/>
      <c r="F58" s="830" t="n"/>
      <c r="G58" s="830" t="n"/>
      <c r="H58" s="830" t="n"/>
      <c r="I58" s="830" t="n"/>
      <c r="J58" s="830" t="n"/>
      <c r="K58" s="830" t="n"/>
      <c r="L58" s="830" t="n"/>
      <c r="M58" s="830" t="n"/>
      <c r="N58" s="830" t="n"/>
      <c r="O58" s="830" t="n"/>
      <c r="P58" s="830" t="n"/>
      <c r="Q58" s="830" t="n"/>
      <c r="R58" s="830" t="n"/>
      <c r="S58" s="830" t="n"/>
      <c r="T58" s="850" t="n"/>
      <c r="U58" s="830" t="n"/>
      <c r="V58" s="830" t="n"/>
      <c r="W58" s="830" t="n"/>
      <c r="X58" s="830" t="n"/>
      <c r="Y58" s="830" t="n"/>
      <c r="Z58" s="830" t="n"/>
      <c r="AA58" s="830" t="n"/>
      <c r="AB58" s="850" t="n"/>
      <c r="AC58" s="830" t="n"/>
      <c r="AD58" s="830" t="n"/>
      <c r="AE58" s="830" t="n"/>
      <c r="AF58" s="830" t="n"/>
      <c r="AG58" s="830" t="n"/>
      <c r="AH58" s="830" t="n"/>
      <c r="AI58" s="830" t="n"/>
      <c r="AJ58" s="830" t="n"/>
      <c r="AK58" s="830" t="n"/>
      <c r="AL58" s="830" t="n"/>
      <c r="AM58" s="830" t="n"/>
      <c r="AN58" s="830" t="n"/>
      <c r="AO58" s="830" t="n"/>
      <c r="AP58" s="830" t="n"/>
      <c r="AQ58" s="830" t="n"/>
      <c r="AR58" s="830" t="n"/>
      <c r="AS58" s="830" t="n"/>
      <c r="AT58" s="830" t="n"/>
      <c r="AU58" s="830" t="n"/>
      <c r="AV58" s="830" t="n"/>
      <c r="AW58" s="830" t="n"/>
      <c r="AX58" s="830" t="n"/>
      <c r="AY58" s="830" t="n"/>
      <c r="AZ58" s="830" t="n"/>
      <c r="BA58" s="850" t="n"/>
      <c r="BB58" s="850" t="n"/>
      <c r="BC58" s="850" t="n"/>
      <c r="BD58" s="850" t="n"/>
      <c r="BE58" s="850" t="n"/>
      <c r="BF58" s="850" t="n"/>
      <c r="BG58" s="850" t="n"/>
      <c r="BH58" s="850" t="n"/>
      <c r="BI58" s="850" t="n"/>
      <c r="BJ58" s="850" t="n"/>
      <c r="BK58" s="850" t="n"/>
      <c r="BL58" s="850" t="n"/>
      <c r="BM58" s="850" t="n"/>
      <c r="BN58" s="850" t="n"/>
      <c r="BO58" s="850" t="n"/>
      <c r="BP58" s="850" t="n"/>
      <c r="BQ58" s="850" t="n"/>
      <c r="BR58" s="850" t="n"/>
      <c r="BS58" s="850" t="n"/>
      <c r="BT58" s="850" t="n"/>
      <c r="BU58" s="850" t="n"/>
      <c r="BV58" s="850" t="n"/>
      <c r="BW58" s="850" t="n"/>
      <c r="BX58" s="850" t="n"/>
      <c r="BY58" s="850" t="n"/>
      <c r="BZ58" s="850" t="n"/>
      <c r="CA58" s="850" t="n"/>
      <c r="CB58" s="850" t="n"/>
      <c r="CC58" s="850" t="n"/>
      <c r="CD58" s="850" t="n"/>
      <c r="CE58" s="850" t="n"/>
      <c r="CF58" s="850" t="n"/>
      <c r="CG58" s="850" t="n"/>
      <c r="CH58" s="850" t="n"/>
      <c r="CI58" s="850" t="n"/>
      <c r="CJ58" s="830" t="n"/>
      <c r="CK58" s="830" t="n"/>
      <c r="CL58" s="830" t="n"/>
      <c r="CM58" s="830" t="n"/>
      <c r="CN58" s="830" t="n"/>
      <c r="CO58" s="830" t="n"/>
      <c r="CP58" s="830" t="n"/>
      <c r="CQ58" s="830" t="n"/>
      <c r="CR58" s="830" t="n"/>
      <c r="DJ58" s="840" t="n"/>
      <c r="DK58" s="840" t="n"/>
      <c r="DL58" s="840" t="n"/>
      <c r="DM58" s="840" t="n"/>
      <c r="DN58" s="840" t="n"/>
      <c r="DO58" s="840" t="n"/>
      <c r="DP58" s="840" t="n"/>
      <c r="DQ58" s="840" t="n"/>
      <c r="DR58" s="840" t="n"/>
      <c r="DS58" s="840" t="n"/>
      <c r="DT58" s="840" t="n"/>
      <c r="DU58" s="840" t="n"/>
      <c r="DV58" s="840" t="n"/>
      <c r="DW58" s="840" t="n"/>
      <c r="DX58" s="2878">
        <f>(CS58-CZ58)*10^6</f>
        <v/>
      </c>
      <c r="DY58" s="2878">
        <f>(CT58-DC58)*10^6</f>
        <v/>
      </c>
      <c r="DZ58" s="2878">
        <f>(CW58-DD58)*10^6</f>
        <v/>
      </c>
      <c r="EA58" s="840" t="n"/>
      <c r="EB58" s="840" t="n"/>
      <c r="EC58" s="840" t="n"/>
      <c r="ED58" s="840" t="n"/>
      <c r="EE58" s="840" t="n"/>
      <c r="EF58" s="840" t="n"/>
      <c r="EG58" s="840" t="n"/>
      <c r="EH58" s="840" t="n"/>
      <c r="EI58" s="840" t="n"/>
      <c r="EJ58" s="840" t="n"/>
      <c r="EK58" s="840" t="n"/>
      <c r="EL58" s="840" t="n"/>
      <c r="EM58" s="840" t="n"/>
      <c r="EN58" s="840" t="n"/>
      <c r="EO58" s="840" t="n"/>
      <c r="EP58" s="840" t="n"/>
      <c r="EQ58" s="840" t="n"/>
      <c r="ER58" s="840" t="n"/>
      <c r="ES58" s="840" t="n"/>
      <c r="ET58" s="840" t="n"/>
      <c r="EU58" s="840" t="n"/>
      <c r="EV58" s="840" t="n"/>
      <c r="EW58" s="840" t="n"/>
      <c r="EX58" s="840" t="n"/>
      <c r="EY58" s="840" t="n"/>
      <c r="EZ58" s="840" t="n"/>
      <c r="FA58" s="840" t="n"/>
      <c r="FB58" s="840" t="n"/>
      <c r="FC58" s="840" t="n"/>
      <c r="FD58" s="840" t="n"/>
      <c r="FE58" s="840" t="n"/>
      <c r="FF58" s="840" t="n"/>
      <c r="FG58" s="840" t="n"/>
      <c r="FH58" s="840" t="n"/>
      <c r="FI58" s="840" t="n"/>
      <c r="FJ58" s="840" t="n"/>
      <c r="FK58" s="840" t="n"/>
      <c r="FL58" s="840" t="n"/>
      <c r="FM58" s="840" t="n"/>
      <c r="FN58" s="840" t="n"/>
      <c r="FO58" s="840" t="n"/>
      <c r="FP58" s="840" t="n"/>
      <c r="FQ58" s="840" t="n"/>
      <c r="FR58" s="840" t="n"/>
      <c r="FS58" s="840" t="n"/>
      <c r="FT58" s="840" t="n"/>
      <c r="FU58" s="840" t="n"/>
      <c r="FV58" s="840" t="n"/>
      <c r="FW58" s="840" t="n"/>
      <c r="FX58" s="840" t="n"/>
      <c r="FY58" s="840" t="n"/>
    </row>
    <row r="59">
      <c r="C59" s="830" t="n"/>
      <c r="D59" s="830" t="n"/>
      <c r="E59" s="830" t="n"/>
      <c r="F59" s="830" t="n"/>
      <c r="G59" s="830" t="n"/>
      <c r="H59" s="830" t="n"/>
      <c r="I59" s="830" t="n"/>
      <c r="J59" s="830" t="n"/>
      <c r="K59" s="830" t="n"/>
      <c r="L59" s="830" t="n"/>
      <c r="M59" s="830" t="n"/>
      <c r="N59" s="830" t="n"/>
      <c r="O59" s="830" t="n"/>
      <c r="P59" s="830" t="n"/>
      <c r="Q59" s="830" t="n"/>
      <c r="R59" s="830" t="n"/>
      <c r="S59" s="830" t="n"/>
      <c r="T59" s="850" t="n"/>
      <c r="U59" s="830" t="n"/>
      <c r="V59" s="830" t="n"/>
      <c r="W59" s="830" t="n"/>
      <c r="X59" s="830" t="n"/>
      <c r="Y59" s="830" t="n"/>
      <c r="Z59" s="830" t="n"/>
      <c r="AA59" s="830" t="n"/>
      <c r="AB59" s="850" t="n"/>
      <c r="AC59" s="830" t="n"/>
      <c r="AD59" s="830" t="n"/>
      <c r="AE59" s="830" t="n"/>
      <c r="AF59" s="830" t="n"/>
      <c r="AG59" s="830" t="n"/>
      <c r="AH59" s="830" t="n"/>
      <c r="AI59" s="830" t="n"/>
      <c r="AJ59" s="830" t="n"/>
      <c r="AK59" s="830" t="n"/>
      <c r="AL59" s="830" t="n"/>
      <c r="AM59" s="830" t="n"/>
      <c r="AN59" s="830" t="n"/>
      <c r="AO59" s="830" t="n"/>
      <c r="AP59" s="830" t="n"/>
      <c r="AQ59" s="830" t="n"/>
      <c r="AR59" s="830" t="n"/>
      <c r="AS59" s="830" t="n"/>
      <c r="AT59" s="830" t="n"/>
      <c r="AU59" s="830" t="n"/>
      <c r="AV59" s="830" t="n"/>
      <c r="AW59" s="830" t="n"/>
      <c r="AX59" s="830" t="n"/>
      <c r="AY59" s="830" t="n"/>
      <c r="AZ59" s="830" t="n"/>
      <c r="BA59" s="850" t="n"/>
      <c r="BB59" s="850" t="n"/>
      <c r="BC59" s="850" t="n"/>
      <c r="BD59" s="850" t="n"/>
      <c r="BE59" s="850" t="n"/>
      <c r="BF59" s="850" t="n"/>
      <c r="BG59" s="850" t="n"/>
      <c r="BH59" s="850" t="n"/>
      <c r="BI59" s="850" t="n"/>
      <c r="BJ59" s="850" t="n"/>
      <c r="BK59" s="850" t="n"/>
      <c r="BL59" s="850" t="n"/>
      <c r="BM59" s="850" t="n"/>
      <c r="BN59" s="850" t="n"/>
      <c r="BO59" s="850" t="n"/>
      <c r="BP59" s="850" t="n"/>
      <c r="BQ59" s="850" t="n"/>
      <c r="BR59" s="850" t="n"/>
      <c r="BS59" s="850" t="n"/>
      <c r="BT59" s="850" t="n"/>
      <c r="BU59" s="850" t="n"/>
      <c r="BV59" s="850" t="n"/>
      <c r="BW59" s="850" t="n"/>
      <c r="BX59" s="850" t="n"/>
      <c r="BY59" s="850" t="n"/>
      <c r="BZ59" s="850" t="n"/>
      <c r="CA59" s="850" t="n"/>
      <c r="CB59" s="850" t="n"/>
      <c r="CC59" s="850" t="n"/>
      <c r="CD59" s="850" t="n"/>
      <c r="CE59" s="850" t="n"/>
      <c r="CF59" s="850" t="n"/>
      <c r="CG59" s="850" t="n"/>
      <c r="CH59" s="850" t="n"/>
      <c r="CI59" s="850" t="n"/>
      <c r="CJ59" s="830" t="n"/>
      <c r="CK59" s="830" t="n"/>
      <c r="CL59" s="830" t="n"/>
      <c r="CM59" s="830" t="n"/>
      <c r="CN59" s="830" t="n"/>
      <c r="CO59" s="830" t="n"/>
      <c r="CP59" s="830" t="n"/>
      <c r="CQ59" s="830" t="n"/>
      <c r="CR59" s="830" t="n"/>
      <c r="DJ59" s="840" t="n"/>
      <c r="DK59" s="840" t="n"/>
      <c r="DL59" s="840" t="n"/>
      <c r="DM59" s="840" t="n"/>
      <c r="DN59" s="840" t="n"/>
      <c r="DO59" s="840" t="n"/>
      <c r="DP59" s="840" t="n"/>
      <c r="DQ59" s="840" t="n"/>
      <c r="DR59" s="840" t="n"/>
      <c r="DS59" s="840" t="n"/>
      <c r="DT59" s="840" t="n"/>
      <c r="DU59" s="840" t="n"/>
      <c r="DV59" s="840" t="n"/>
      <c r="DW59" s="840" t="n"/>
      <c r="DX59" s="2878">
        <f>(CS59-CZ59)*10^6</f>
        <v/>
      </c>
      <c r="DY59" s="2878">
        <f>(CT59-DC59)*10^6</f>
        <v/>
      </c>
      <c r="DZ59" s="2878">
        <f>(CW59-DD59)*10^6</f>
        <v/>
      </c>
      <c r="EA59" s="840" t="n"/>
      <c r="EB59" s="840" t="n"/>
      <c r="EC59" s="840" t="n"/>
      <c r="ED59" s="840" t="n"/>
      <c r="EE59" s="840" t="n"/>
      <c r="EF59" s="840" t="n"/>
      <c r="EG59" s="840" t="n"/>
      <c r="EH59" s="840" t="n"/>
      <c r="EI59" s="840" t="n"/>
      <c r="EJ59" s="840" t="n"/>
      <c r="EK59" s="840" t="n"/>
      <c r="EL59" s="840" t="n"/>
      <c r="EM59" s="840" t="n"/>
      <c r="EN59" s="840" t="n"/>
      <c r="EO59" s="840" t="n"/>
      <c r="EP59" s="840" t="n"/>
      <c r="EQ59" s="840" t="n"/>
      <c r="ER59" s="840" t="n"/>
      <c r="ES59" s="840" t="n"/>
      <c r="ET59" s="840" t="n"/>
      <c r="EU59" s="840" t="n"/>
      <c r="EV59" s="840" t="n"/>
      <c r="EW59" s="840" t="n"/>
      <c r="EX59" s="840" t="n"/>
      <c r="EY59" s="840" t="n"/>
      <c r="EZ59" s="840" t="n"/>
      <c r="FA59" s="840" t="n"/>
      <c r="FB59" s="840" t="n"/>
      <c r="FC59" s="840" t="n"/>
      <c r="FD59" s="840" t="n"/>
      <c r="FE59" s="840" t="n"/>
      <c r="FF59" s="840" t="n"/>
      <c r="FG59" s="840" t="n"/>
      <c r="FH59" s="840" t="n"/>
      <c r="FI59" s="840" t="n"/>
      <c r="FJ59" s="840" t="n"/>
      <c r="FK59" s="840" t="n"/>
      <c r="FL59" s="840" t="n"/>
      <c r="FM59" s="840" t="n"/>
      <c r="FN59" s="840" t="n"/>
      <c r="FO59" s="840" t="n"/>
      <c r="FP59" s="840" t="n"/>
      <c r="FQ59" s="840" t="n"/>
      <c r="FR59" s="840" t="n"/>
      <c r="FS59" s="840" t="n"/>
      <c r="FT59" s="840" t="n"/>
      <c r="FU59" s="840" t="n"/>
      <c r="FV59" s="840" t="n"/>
      <c r="FW59" s="840" t="n"/>
      <c r="FX59" s="840" t="n"/>
      <c r="FY59" s="840" t="n"/>
    </row>
    <row r="60">
      <c r="C60" s="830" t="n"/>
      <c r="D60" s="830" t="n"/>
      <c r="E60" s="830" t="n"/>
      <c r="F60" s="830" t="n"/>
      <c r="G60" s="830" t="n"/>
      <c r="H60" s="830" t="n"/>
      <c r="I60" s="830" t="n"/>
      <c r="J60" s="830" t="n"/>
      <c r="K60" s="830" t="n"/>
      <c r="L60" s="830" t="n"/>
      <c r="M60" s="830" t="n"/>
      <c r="N60" s="830" t="n"/>
      <c r="O60" s="830" t="n"/>
      <c r="P60" s="830" t="n"/>
      <c r="Q60" s="830" t="n"/>
      <c r="R60" s="830" t="n"/>
      <c r="S60" s="830" t="n"/>
      <c r="T60" s="850" t="n"/>
      <c r="U60" s="830" t="n"/>
      <c r="V60" s="830" t="n"/>
      <c r="W60" s="830" t="n"/>
      <c r="X60" s="830" t="n"/>
      <c r="Y60" s="830" t="n"/>
      <c r="Z60" s="830" t="n"/>
      <c r="AA60" s="830" t="n"/>
      <c r="AB60" s="850" t="n"/>
      <c r="AC60" s="830" t="n"/>
      <c r="AD60" s="830" t="n"/>
      <c r="AE60" s="830" t="n"/>
      <c r="AF60" s="830" t="n"/>
      <c r="AG60" s="830" t="n"/>
      <c r="AH60" s="830" t="n"/>
      <c r="AI60" s="830" t="n"/>
      <c r="AJ60" s="830" t="n"/>
      <c r="AK60" s="830" t="n"/>
      <c r="AL60" s="830" t="n"/>
      <c r="AM60" s="830" t="n"/>
      <c r="AN60" s="830" t="n"/>
      <c r="AO60" s="830" t="n"/>
      <c r="AP60" s="830" t="n"/>
      <c r="AQ60" s="830" t="n"/>
      <c r="AR60" s="830" t="n"/>
      <c r="AS60" s="830" t="n"/>
      <c r="AT60" s="830" t="n"/>
      <c r="AU60" s="830" t="n"/>
      <c r="AV60" s="830" t="n"/>
      <c r="AW60" s="830" t="n"/>
      <c r="AX60" s="830" t="n"/>
      <c r="AY60" s="830" t="n"/>
      <c r="AZ60" s="830" t="n"/>
      <c r="BA60" s="850" t="n"/>
      <c r="BB60" s="850" t="n"/>
      <c r="BC60" s="850" t="n"/>
      <c r="BD60" s="850" t="n"/>
      <c r="BE60" s="850" t="n"/>
      <c r="BF60" s="850" t="n"/>
      <c r="BG60" s="850" t="n"/>
      <c r="BH60" s="850" t="n"/>
      <c r="BI60" s="850" t="n"/>
      <c r="BJ60" s="850" t="n"/>
      <c r="BK60" s="850" t="n"/>
      <c r="BL60" s="850" t="n"/>
      <c r="BM60" s="850" t="n"/>
      <c r="BN60" s="850" t="n"/>
      <c r="BO60" s="850" t="n"/>
      <c r="BP60" s="850" t="n"/>
      <c r="BQ60" s="850" t="n"/>
      <c r="BR60" s="850" t="n"/>
      <c r="BS60" s="850" t="n"/>
      <c r="BT60" s="850" t="n"/>
      <c r="BU60" s="850" t="n"/>
      <c r="BV60" s="850" t="n"/>
      <c r="BW60" s="850" t="n"/>
      <c r="BX60" s="850" t="n"/>
      <c r="BY60" s="850" t="n"/>
      <c r="BZ60" s="850" t="n"/>
      <c r="CA60" s="850" t="n"/>
      <c r="CB60" s="850" t="n"/>
      <c r="CC60" s="850" t="n"/>
      <c r="CD60" s="850" t="n"/>
      <c r="CE60" s="850" t="n"/>
      <c r="CF60" s="850" t="n"/>
      <c r="CG60" s="850" t="n"/>
      <c r="CH60" s="850" t="n"/>
      <c r="CI60" s="850" t="n"/>
      <c r="CJ60" s="830" t="n"/>
      <c r="CK60" s="830" t="n"/>
      <c r="CL60" s="830" t="n"/>
      <c r="CM60" s="830" t="n"/>
      <c r="CN60" s="830" t="n"/>
      <c r="CO60" s="830" t="n"/>
      <c r="CP60" s="830" t="n"/>
      <c r="CQ60" s="830" t="n"/>
      <c r="CR60" s="830" t="n"/>
      <c r="DJ60" s="840" t="n"/>
      <c r="DK60" s="840" t="n"/>
      <c r="DL60" s="840" t="n"/>
      <c r="DM60" s="840" t="n"/>
      <c r="DN60" s="840" t="n"/>
      <c r="DO60" s="840" t="n"/>
      <c r="DP60" s="840" t="n"/>
      <c r="DQ60" s="840" t="n"/>
      <c r="DR60" s="840" t="n"/>
      <c r="DS60" s="840" t="n"/>
      <c r="DT60" s="840" t="n"/>
      <c r="DU60" s="840" t="n"/>
      <c r="DV60" s="840" t="n"/>
      <c r="DW60" s="840" t="n"/>
      <c r="DX60" s="2878">
        <f>(CS60-CZ60)*10^6</f>
        <v/>
      </c>
      <c r="DY60" s="2878">
        <f>(CT60-DC60)*10^6</f>
        <v/>
      </c>
      <c r="DZ60" s="2878">
        <f>(CW60-DD60)*10^6</f>
        <v/>
      </c>
      <c r="EA60" s="840" t="n"/>
      <c r="EB60" s="840" t="n"/>
      <c r="EC60" s="840" t="n"/>
      <c r="ED60" s="840" t="n"/>
      <c r="EE60" s="840" t="n"/>
      <c r="EF60" s="840" t="n"/>
      <c r="EG60" s="840" t="n"/>
      <c r="EH60" s="840" t="n"/>
      <c r="EI60" s="840" t="n"/>
      <c r="EJ60" s="840" t="n"/>
      <c r="EK60" s="840" t="n"/>
      <c r="EL60" s="840" t="n"/>
      <c r="EM60" s="840" t="n"/>
      <c r="EN60" s="840" t="n"/>
      <c r="EO60" s="840" t="n"/>
      <c r="EP60" s="840" t="n"/>
      <c r="EQ60" s="840" t="n"/>
      <c r="ER60" s="840" t="n"/>
      <c r="ES60" s="840" t="n"/>
      <c r="ET60" s="840" t="n"/>
      <c r="EU60" s="840" t="n"/>
      <c r="EV60" s="840" t="n"/>
      <c r="EW60" s="840" t="n"/>
      <c r="EX60" s="840" t="n"/>
      <c r="EY60" s="840" t="n"/>
      <c r="EZ60" s="840" t="n"/>
      <c r="FA60" s="840" t="n"/>
      <c r="FB60" s="840" t="n"/>
      <c r="FC60" s="840" t="n"/>
      <c r="FD60" s="840" t="n"/>
      <c r="FE60" s="840" t="n"/>
      <c r="FF60" s="840" t="n"/>
      <c r="FG60" s="840" t="n"/>
      <c r="FH60" s="840" t="n"/>
      <c r="FI60" s="840" t="n"/>
      <c r="FJ60" s="840" t="n"/>
      <c r="FK60" s="840" t="n"/>
      <c r="FL60" s="840" t="n"/>
      <c r="FM60" s="840" t="n"/>
      <c r="FN60" s="840" t="n"/>
      <c r="FO60" s="840" t="n"/>
      <c r="FP60" s="840" t="n"/>
      <c r="FQ60" s="840" t="n"/>
      <c r="FR60" s="840" t="n"/>
      <c r="FS60" s="840" t="n"/>
      <c r="FT60" s="840" t="n"/>
      <c r="FU60" s="840" t="n"/>
      <c r="FV60" s="840" t="n"/>
      <c r="FW60" s="840" t="n"/>
      <c r="FX60" s="840" t="n"/>
      <c r="FY60" s="840" t="n"/>
    </row>
    <row r="61">
      <c r="C61" s="830" t="n"/>
      <c r="D61" s="830" t="n"/>
      <c r="E61" s="830" t="n"/>
      <c r="F61" s="830" t="n"/>
      <c r="G61" s="830" t="n"/>
      <c r="H61" s="830" t="n"/>
      <c r="I61" s="830" t="n"/>
      <c r="J61" s="830" t="n"/>
      <c r="K61" s="830" t="n"/>
      <c r="L61" s="830" t="n"/>
      <c r="M61" s="830" t="n"/>
      <c r="N61" s="830" t="n"/>
      <c r="O61" s="830" t="n"/>
      <c r="P61" s="830" t="n"/>
      <c r="Q61" s="830" t="n"/>
      <c r="R61" s="830" t="n"/>
      <c r="S61" s="830" t="n"/>
      <c r="T61" s="850" t="n"/>
      <c r="U61" s="830" t="n"/>
      <c r="V61" s="830" t="n"/>
      <c r="W61" s="830" t="n"/>
      <c r="X61" s="830" t="n"/>
      <c r="Y61" s="830" t="n"/>
      <c r="Z61" s="830" t="n"/>
      <c r="AA61" s="830" t="n"/>
      <c r="AB61" s="850" t="n"/>
      <c r="AC61" s="830" t="n"/>
      <c r="AD61" s="830" t="n"/>
      <c r="AE61" s="830" t="n"/>
      <c r="AF61" s="830" t="n"/>
      <c r="AG61" s="830" t="n"/>
      <c r="AH61" s="830" t="n"/>
      <c r="AI61" s="830" t="n"/>
      <c r="AJ61" s="830" t="n"/>
      <c r="AK61" s="830" t="n"/>
      <c r="AL61" s="830" t="n"/>
      <c r="AM61" s="830" t="n"/>
      <c r="AN61" s="830" t="n"/>
      <c r="AO61" s="830" t="n"/>
      <c r="AP61" s="830" t="n"/>
      <c r="AQ61" s="830" t="n"/>
      <c r="AR61" s="830" t="n"/>
      <c r="AS61" s="830" t="n"/>
      <c r="AT61" s="830" t="n"/>
      <c r="AU61" s="830" t="n"/>
      <c r="AV61" s="830" t="n"/>
      <c r="AW61" s="830" t="n"/>
      <c r="AX61" s="830" t="n"/>
      <c r="AY61" s="830" t="n"/>
      <c r="AZ61" s="830" t="n"/>
      <c r="BA61" s="850" t="n"/>
      <c r="BB61" s="850" t="n"/>
      <c r="BC61" s="850" t="n"/>
      <c r="BD61" s="850" t="n"/>
      <c r="BE61" s="850" t="n"/>
      <c r="BF61" s="850" t="n"/>
      <c r="BG61" s="850" t="n"/>
      <c r="BH61" s="850" t="n"/>
      <c r="BI61" s="850" t="n"/>
      <c r="BJ61" s="850" t="n"/>
      <c r="BK61" s="850" t="n"/>
      <c r="BL61" s="850" t="n"/>
      <c r="BM61" s="850" t="n"/>
      <c r="BN61" s="850" t="n"/>
      <c r="BO61" s="850" t="n"/>
      <c r="BP61" s="850" t="n"/>
      <c r="BQ61" s="850" t="n"/>
      <c r="BR61" s="850" t="n"/>
      <c r="BS61" s="850" t="n"/>
      <c r="BT61" s="850" t="n"/>
      <c r="BU61" s="850" t="n"/>
      <c r="BV61" s="850" t="n"/>
      <c r="BW61" s="850" t="n"/>
      <c r="BX61" s="850" t="n"/>
      <c r="BY61" s="850" t="n"/>
      <c r="BZ61" s="850" t="n"/>
      <c r="CA61" s="850" t="n"/>
      <c r="CB61" s="850" t="n"/>
      <c r="CC61" s="850" t="n"/>
      <c r="CD61" s="850" t="n"/>
      <c r="CE61" s="850" t="n"/>
      <c r="CF61" s="850" t="n"/>
      <c r="CG61" s="850" t="n"/>
      <c r="CH61" s="850" t="n"/>
      <c r="CI61" s="850" t="n"/>
      <c r="CJ61" s="830" t="n"/>
      <c r="CK61" s="830" t="n"/>
      <c r="CL61" s="830" t="n"/>
      <c r="CM61" s="830" t="n"/>
      <c r="CN61" s="830" t="n"/>
      <c r="CO61" s="830" t="n"/>
      <c r="CP61" s="830" t="n"/>
      <c r="CQ61" s="830" t="n"/>
      <c r="CR61" s="830" t="n"/>
      <c r="DJ61" s="840" t="n"/>
      <c r="DK61" s="840" t="n"/>
      <c r="DL61" s="840" t="n"/>
      <c r="DM61" s="840" t="n"/>
      <c r="DN61" s="840" t="n"/>
      <c r="DO61" s="840" t="n"/>
      <c r="DP61" s="840" t="n"/>
      <c r="DQ61" s="840" t="n"/>
      <c r="DR61" s="840" t="n"/>
      <c r="DS61" s="840" t="n"/>
      <c r="DT61" s="840" t="n"/>
      <c r="DU61" s="840" t="n"/>
      <c r="DV61" s="840" t="n"/>
      <c r="DW61" s="840" t="n"/>
      <c r="DX61" s="2878">
        <f>(CS61-CZ61)*10^6</f>
        <v/>
      </c>
      <c r="DY61" s="2878">
        <f>(CT61-DC61)*10^6</f>
        <v/>
      </c>
      <c r="DZ61" s="2878">
        <f>(CW61-DD61)*10^6</f>
        <v/>
      </c>
      <c r="EA61" s="840" t="n"/>
      <c r="EB61" s="840" t="n"/>
      <c r="EC61" s="840" t="n"/>
      <c r="ED61" s="840" t="n"/>
      <c r="EE61" s="840" t="n"/>
      <c r="EF61" s="840" t="n"/>
      <c r="EG61" s="840" t="n"/>
      <c r="EH61" s="840" t="n"/>
      <c r="EI61" s="840" t="n"/>
      <c r="EJ61" s="840" t="n"/>
      <c r="EK61" s="840" t="n"/>
      <c r="EL61" s="840" t="n"/>
      <c r="EM61" s="840" t="n"/>
      <c r="EN61" s="840" t="n"/>
      <c r="EO61" s="840" t="n"/>
      <c r="EP61" s="840" t="n"/>
      <c r="EQ61" s="840" t="n"/>
      <c r="ER61" s="840" t="n"/>
      <c r="ES61" s="840" t="n"/>
      <c r="ET61" s="840" t="n"/>
      <c r="EU61" s="840" t="n"/>
      <c r="EV61" s="840" t="n"/>
      <c r="EW61" s="840" t="n"/>
      <c r="EX61" s="840" t="n"/>
      <c r="EY61" s="840" t="n"/>
      <c r="EZ61" s="840" t="n"/>
      <c r="FA61" s="840" t="n"/>
      <c r="FB61" s="840" t="n"/>
      <c r="FC61" s="840" t="n"/>
      <c r="FD61" s="840" t="n"/>
      <c r="FE61" s="840" t="n"/>
      <c r="FF61" s="840" t="n"/>
      <c r="FG61" s="840" t="n"/>
      <c r="FH61" s="840" t="n"/>
      <c r="FI61" s="840" t="n"/>
      <c r="FJ61" s="840" t="n"/>
      <c r="FK61" s="840" t="n"/>
      <c r="FL61" s="840" t="n"/>
      <c r="FM61" s="840" t="n"/>
      <c r="FN61" s="840" t="n"/>
      <c r="FO61" s="840" t="n"/>
      <c r="FP61" s="840" t="n"/>
      <c r="FQ61" s="840" t="n"/>
      <c r="FR61" s="840" t="n"/>
      <c r="FS61" s="840" t="n"/>
      <c r="FT61" s="840" t="n"/>
      <c r="FU61" s="840" t="n"/>
      <c r="FV61" s="840" t="n"/>
      <c r="FW61" s="840" t="n"/>
      <c r="FX61" s="840" t="n"/>
      <c r="FY61" s="840" t="n"/>
    </row>
    <row r="62">
      <c r="C62" s="830" t="n"/>
      <c r="D62" s="830" t="n"/>
      <c r="E62" s="830" t="n"/>
      <c r="F62" s="830" t="n"/>
      <c r="G62" s="830" t="n"/>
      <c r="H62" s="830" t="n"/>
      <c r="I62" s="830" t="n"/>
      <c r="J62" s="830" t="n"/>
      <c r="K62" s="830" t="n"/>
      <c r="L62" s="830" t="n"/>
      <c r="M62" s="830" t="n"/>
      <c r="N62" s="830" t="n"/>
      <c r="O62" s="830" t="n"/>
      <c r="P62" s="830" t="n"/>
      <c r="Q62" s="830" t="n"/>
      <c r="R62" s="830" t="n"/>
      <c r="S62" s="830" t="n"/>
      <c r="T62" s="850" t="n"/>
      <c r="U62" s="830" t="n"/>
      <c r="V62" s="830" t="n"/>
      <c r="W62" s="830" t="n"/>
      <c r="X62" s="830" t="n"/>
      <c r="Y62" s="830" t="n"/>
      <c r="Z62" s="830" t="n"/>
      <c r="AA62" s="830" t="n"/>
      <c r="AB62" s="850" t="n"/>
      <c r="AC62" s="830" t="n"/>
      <c r="AD62" s="830" t="n"/>
      <c r="AE62" s="830" t="n"/>
      <c r="AF62" s="830" t="n"/>
      <c r="AG62" s="830" t="n"/>
      <c r="AH62" s="830" t="n"/>
      <c r="AI62" s="830" t="n"/>
      <c r="AJ62" s="830" t="n"/>
      <c r="AK62" s="830" t="n"/>
      <c r="AL62" s="830" t="n"/>
      <c r="AM62" s="830" t="n"/>
      <c r="AN62" s="830" t="n"/>
      <c r="AO62" s="830" t="n"/>
      <c r="AP62" s="830" t="n"/>
      <c r="AQ62" s="830" t="n"/>
      <c r="AR62" s="830" t="n"/>
      <c r="AS62" s="830" t="n"/>
      <c r="AT62" s="830" t="n"/>
      <c r="AU62" s="830" t="n"/>
      <c r="AV62" s="830" t="n"/>
      <c r="AW62" s="830" t="n"/>
      <c r="AX62" s="830" t="n"/>
      <c r="AY62" s="830" t="n"/>
      <c r="AZ62" s="830" t="n"/>
      <c r="BA62" s="850" t="n"/>
      <c r="BB62" s="850" t="n"/>
      <c r="BC62" s="850" t="n"/>
      <c r="BD62" s="850" t="n"/>
      <c r="BE62" s="850" t="n"/>
      <c r="BF62" s="850" t="n"/>
      <c r="BG62" s="850" t="n"/>
      <c r="BH62" s="850" t="n"/>
      <c r="BI62" s="850" t="n"/>
      <c r="BJ62" s="850" t="n"/>
      <c r="BK62" s="850" t="n"/>
      <c r="BL62" s="850" t="n"/>
      <c r="BM62" s="850" t="n"/>
      <c r="BN62" s="850" t="n"/>
      <c r="BO62" s="850" t="n"/>
      <c r="BP62" s="850" t="n"/>
      <c r="BQ62" s="850" t="n"/>
      <c r="BR62" s="850" t="n"/>
      <c r="BS62" s="850" t="n"/>
      <c r="BT62" s="850" t="n"/>
      <c r="BU62" s="850" t="n"/>
      <c r="BV62" s="850" t="n"/>
      <c r="BW62" s="850" t="n"/>
      <c r="BX62" s="850" t="n"/>
      <c r="BY62" s="850" t="n"/>
      <c r="BZ62" s="850" t="n"/>
      <c r="CA62" s="850" t="n"/>
      <c r="CB62" s="850" t="n"/>
      <c r="CC62" s="850" t="n"/>
      <c r="CD62" s="850" t="n"/>
      <c r="CE62" s="850" t="n"/>
      <c r="CF62" s="850" t="n"/>
      <c r="CG62" s="850" t="n"/>
      <c r="CH62" s="850" t="n"/>
      <c r="CI62" s="850" t="n"/>
      <c r="CJ62" s="830" t="n"/>
      <c r="CK62" s="830" t="n"/>
      <c r="CL62" s="830" t="n"/>
      <c r="CM62" s="830" t="n"/>
      <c r="CN62" s="830" t="n"/>
      <c r="CO62" s="830" t="n"/>
      <c r="CP62" s="830" t="n"/>
      <c r="CQ62" s="830" t="n"/>
      <c r="CR62" s="830" t="n"/>
      <c r="DJ62" s="840" t="n"/>
      <c r="DK62" s="840" t="n"/>
      <c r="DL62" s="840" t="n"/>
      <c r="DM62" s="840" t="n"/>
      <c r="DN62" s="840" t="n"/>
      <c r="DO62" s="840" t="n"/>
      <c r="DP62" s="840" t="n"/>
      <c r="DQ62" s="840" t="n"/>
      <c r="DR62" s="840" t="n"/>
      <c r="DS62" s="840" t="n"/>
      <c r="DT62" s="840" t="n"/>
      <c r="DU62" s="840" t="n"/>
      <c r="DV62" s="840" t="n"/>
      <c r="DW62" s="840" t="n"/>
      <c r="DX62" s="2878">
        <f>(CS62-CZ62)*10^6</f>
        <v/>
      </c>
      <c r="DY62" s="2878">
        <f>(CT62-DC62)*10^6</f>
        <v/>
      </c>
      <c r="DZ62" s="2878">
        <f>(CW62-DD62)*10^6</f>
        <v/>
      </c>
      <c r="EA62" s="840" t="n"/>
      <c r="EB62" s="840" t="n"/>
      <c r="EC62" s="840" t="n"/>
      <c r="ED62" s="840" t="n"/>
      <c r="EE62" s="840" t="n"/>
      <c r="EF62" s="840" t="n"/>
      <c r="EG62" s="840" t="n"/>
      <c r="EH62" s="840" t="n"/>
      <c r="EI62" s="840" t="n"/>
      <c r="EJ62" s="840" t="n"/>
      <c r="EK62" s="840" t="n"/>
      <c r="EL62" s="840" t="n"/>
      <c r="EM62" s="840" t="n"/>
      <c r="EN62" s="840" t="n"/>
      <c r="EO62" s="840" t="n"/>
      <c r="EP62" s="840" t="n"/>
      <c r="EQ62" s="840" t="n"/>
      <c r="ER62" s="840" t="n"/>
      <c r="ES62" s="840" t="n"/>
      <c r="ET62" s="840" t="n"/>
      <c r="EU62" s="840" t="n"/>
      <c r="EV62" s="840" t="n"/>
      <c r="EW62" s="840" t="n"/>
      <c r="EX62" s="840" t="n"/>
      <c r="EY62" s="840" t="n"/>
      <c r="EZ62" s="840" t="n"/>
      <c r="FA62" s="840" t="n"/>
      <c r="FB62" s="840" t="n"/>
      <c r="FC62" s="840" t="n"/>
      <c r="FD62" s="840" t="n"/>
      <c r="FE62" s="840" t="n"/>
      <c r="FF62" s="840" t="n"/>
      <c r="FG62" s="840" t="n"/>
      <c r="FH62" s="840" t="n"/>
      <c r="FI62" s="840" t="n"/>
      <c r="FJ62" s="840" t="n"/>
      <c r="FK62" s="840" t="n"/>
      <c r="FL62" s="840" t="n"/>
      <c r="FM62" s="840" t="n"/>
      <c r="FN62" s="840" t="n"/>
      <c r="FO62" s="840" t="n"/>
      <c r="FP62" s="840" t="n"/>
      <c r="FQ62" s="840" t="n"/>
      <c r="FR62" s="840" t="n"/>
      <c r="FS62" s="840" t="n"/>
      <c r="FT62" s="840" t="n"/>
      <c r="FU62" s="840" t="n"/>
      <c r="FV62" s="840" t="n"/>
      <c r="FW62" s="840" t="n"/>
      <c r="FX62" s="840" t="n"/>
      <c r="FY62" s="840" t="n"/>
    </row>
    <row r="63">
      <c r="C63" s="830" t="n"/>
      <c r="D63" s="830" t="n"/>
      <c r="E63" s="830" t="n"/>
      <c r="F63" s="830" t="n"/>
      <c r="G63" s="830" t="n"/>
      <c r="H63" s="830" t="n"/>
      <c r="I63" s="830" t="n"/>
      <c r="J63" s="830" t="n"/>
      <c r="K63" s="830" t="n"/>
      <c r="L63" s="830" t="n"/>
      <c r="M63" s="830" t="n"/>
      <c r="N63" s="830" t="n"/>
      <c r="O63" s="830" t="n"/>
      <c r="P63" s="830" t="n"/>
      <c r="Q63" s="830" t="n"/>
      <c r="R63" s="830" t="n"/>
      <c r="S63" s="830" t="n"/>
      <c r="T63" s="850" t="n"/>
      <c r="U63" s="830" t="n"/>
      <c r="V63" s="830" t="n"/>
      <c r="W63" s="830" t="n"/>
      <c r="X63" s="830" t="n"/>
      <c r="Y63" s="830" t="n"/>
      <c r="Z63" s="830" t="n"/>
      <c r="AA63" s="830" t="n"/>
      <c r="AB63" s="850" t="n"/>
      <c r="AC63" s="830" t="n"/>
      <c r="AD63" s="830" t="n"/>
      <c r="AE63" s="830" t="n"/>
      <c r="AF63" s="830" t="n"/>
      <c r="AG63" s="830" t="n"/>
      <c r="AH63" s="830" t="n"/>
      <c r="AI63" s="830" t="n"/>
      <c r="AJ63" s="830" t="n"/>
      <c r="AK63" s="830" t="n"/>
      <c r="AL63" s="830" t="n"/>
      <c r="AM63" s="830" t="n"/>
      <c r="AN63" s="830" t="n"/>
      <c r="AO63" s="830" t="n"/>
      <c r="AP63" s="830" t="n"/>
      <c r="AQ63" s="830" t="n"/>
      <c r="AR63" s="830" t="n"/>
      <c r="AS63" s="830" t="n"/>
      <c r="AT63" s="830" t="n"/>
      <c r="AU63" s="830" t="n"/>
      <c r="AV63" s="830" t="n"/>
      <c r="AW63" s="830" t="n"/>
      <c r="AX63" s="830" t="n"/>
      <c r="AY63" s="830" t="n"/>
      <c r="AZ63" s="830" t="n"/>
      <c r="BA63" s="850" t="n"/>
      <c r="BB63" s="850" t="n"/>
      <c r="BC63" s="850" t="n"/>
      <c r="BD63" s="850" t="n"/>
      <c r="BE63" s="850" t="n"/>
      <c r="BF63" s="850" t="n"/>
      <c r="BG63" s="850" t="n"/>
      <c r="BH63" s="850" t="n"/>
      <c r="BI63" s="850" t="n"/>
      <c r="BJ63" s="850" t="n"/>
      <c r="BK63" s="850" t="n"/>
      <c r="BL63" s="850" t="n"/>
      <c r="BM63" s="850" t="n"/>
      <c r="BN63" s="850" t="n"/>
      <c r="BO63" s="850" t="n"/>
      <c r="BP63" s="850" t="n"/>
      <c r="BQ63" s="850" t="n"/>
      <c r="BR63" s="850" t="n"/>
      <c r="BS63" s="850" t="n"/>
      <c r="BT63" s="850" t="n"/>
      <c r="BU63" s="850" t="n"/>
      <c r="BV63" s="850" t="n"/>
      <c r="BW63" s="850" t="n"/>
      <c r="BX63" s="850" t="n"/>
      <c r="BY63" s="850" t="n"/>
      <c r="BZ63" s="850" t="n"/>
      <c r="CA63" s="850" t="n"/>
      <c r="CB63" s="850" t="n"/>
      <c r="CC63" s="850" t="n"/>
      <c r="CD63" s="850" t="n"/>
      <c r="CE63" s="850" t="n"/>
      <c r="CF63" s="850" t="n"/>
      <c r="CG63" s="850" t="n"/>
      <c r="CH63" s="850" t="n"/>
      <c r="CI63" s="850" t="n"/>
      <c r="CJ63" s="830" t="n"/>
      <c r="CK63" s="830" t="n"/>
      <c r="CL63" s="830" t="n"/>
      <c r="CM63" s="830" t="n"/>
      <c r="CN63" s="830" t="n"/>
      <c r="CO63" s="830" t="n"/>
      <c r="CP63" s="830" t="n"/>
      <c r="CQ63" s="830" t="n"/>
      <c r="CR63" s="830" t="n"/>
      <c r="DJ63" s="840" t="n"/>
      <c r="DK63" s="840" t="n"/>
      <c r="DL63" s="840" t="n"/>
      <c r="DM63" s="840" t="n"/>
      <c r="DN63" s="840" t="n"/>
      <c r="DO63" s="840" t="n"/>
      <c r="DP63" s="840" t="n"/>
      <c r="DQ63" s="840" t="n"/>
      <c r="DR63" s="840" t="n"/>
      <c r="DS63" s="840" t="n"/>
      <c r="DT63" s="840" t="n"/>
      <c r="DU63" s="840" t="n"/>
      <c r="DV63" s="840" t="n"/>
      <c r="DW63" s="840" t="n"/>
      <c r="DX63" s="2878">
        <f>(CS63-CZ63)*10^6</f>
        <v/>
      </c>
      <c r="DY63" s="2878">
        <f>(CT63-DC63)*10^6</f>
        <v/>
      </c>
      <c r="DZ63" s="2878">
        <f>(CW63-DD63)*10^6</f>
        <v/>
      </c>
      <c r="EA63" s="840" t="n"/>
      <c r="EB63" s="840" t="n"/>
      <c r="EC63" s="840" t="n"/>
      <c r="ED63" s="840" t="n"/>
      <c r="EE63" s="840" t="n"/>
      <c r="EF63" s="840" t="n"/>
      <c r="EG63" s="840" t="n"/>
      <c r="EH63" s="840" t="n"/>
      <c r="EI63" s="840" t="n"/>
      <c r="EJ63" s="840" t="n"/>
      <c r="EK63" s="840" t="n"/>
      <c r="EL63" s="840" t="n"/>
      <c r="EM63" s="840" t="n"/>
      <c r="EN63" s="840" t="n"/>
      <c r="EO63" s="840" t="n"/>
      <c r="EP63" s="840" t="n"/>
      <c r="EQ63" s="840" t="n"/>
      <c r="ER63" s="840" t="n"/>
      <c r="ES63" s="840" t="n"/>
      <c r="ET63" s="840" t="n"/>
      <c r="EU63" s="840" t="n"/>
      <c r="EV63" s="840" t="n"/>
      <c r="EW63" s="840" t="n"/>
      <c r="EX63" s="840" t="n"/>
      <c r="EY63" s="840" t="n"/>
      <c r="EZ63" s="840" t="n"/>
      <c r="FA63" s="840" t="n"/>
      <c r="FB63" s="840" t="n"/>
      <c r="FC63" s="840" t="n"/>
      <c r="FD63" s="840" t="n"/>
      <c r="FE63" s="840" t="n"/>
      <c r="FF63" s="840" t="n"/>
      <c r="FG63" s="840" t="n"/>
      <c r="FH63" s="840" t="n"/>
      <c r="FI63" s="840" t="n"/>
      <c r="FJ63" s="840" t="n"/>
      <c r="FK63" s="840" t="n"/>
      <c r="FL63" s="840" t="n"/>
      <c r="FM63" s="840" t="n"/>
      <c r="FN63" s="840" t="n"/>
      <c r="FO63" s="840" t="n"/>
      <c r="FP63" s="840" t="n"/>
      <c r="FQ63" s="840" t="n"/>
      <c r="FR63" s="840" t="n"/>
      <c r="FS63" s="840" t="n"/>
      <c r="FT63" s="840" t="n"/>
      <c r="FU63" s="840" t="n"/>
      <c r="FV63" s="840" t="n"/>
      <c r="FW63" s="840" t="n"/>
      <c r="FX63" s="840" t="n"/>
      <c r="FY63" s="840" t="n"/>
    </row>
    <row r="64">
      <c r="C64" s="830" t="n"/>
      <c r="D64" s="830" t="n"/>
      <c r="E64" s="830" t="n"/>
      <c r="F64" s="830" t="n"/>
      <c r="G64" s="830" t="n"/>
      <c r="H64" s="830" t="n"/>
      <c r="I64" s="830" t="n"/>
      <c r="J64" s="830" t="n"/>
      <c r="K64" s="830" t="n"/>
      <c r="L64" s="830" t="n"/>
      <c r="M64" s="830" t="n"/>
      <c r="N64" s="830" t="n"/>
      <c r="O64" s="830" t="n"/>
      <c r="P64" s="830" t="n"/>
      <c r="Q64" s="830" t="n"/>
      <c r="R64" s="830" t="n"/>
      <c r="S64" s="830" t="n"/>
      <c r="T64" s="850" t="n"/>
      <c r="U64" s="830" t="n"/>
      <c r="V64" s="830" t="n"/>
      <c r="W64" s="830" t="n"/>
      <c r="X64" s="830" t="n"/>
      <c r="Y64" s="830" t="n"/>
      <c r="Z64" s="830" t="n"/>
      <c r="AA64" s="830" t="n"/>
      <c r="AB64" s="850" t="n"/>
      <c r="AC64" s="830" t="n"/>
      <c r="AD64" s="830" t="n"/>
      <c r="AE64" s="830" t="n"/>
      <c r="AF64" s="830" t="n"/>
      <c r="AG64" s="830" t="n"/>
      <c r="AH64" s="830" t="n"/>
      <c r="AI64" s="830" t="n"/>
      <c r="AJ64" s="830" t="n"/>
      <c r="AK64" s="830" t="n"/>
      <c r="AL64" s="830" t="n"/>
      <c r="AM64" s="830" t="n"/>
      <c r="AN64" s="830" t="n"/>
      <c r="AO64" s="830" t="n"/>
      <c r="AP64" s="830" t="n"/>
      <c r="AQ64" s="830" t="n"/>
      <c r="AR64" s="830" t="n"/>
      <c r="AS64" s="830" t="n"/>
      <c r="AT64" s="830" t="n"/>
      <c r="AU64" s="830" t="n"/>
      <c r="AV64" s="830" t="n"/>
      <c r="AW64" s="830" t="n"/>
      <c r="AX64" s="830" t="n"/>
      <c r="AY64" s="830" t="n"/>
      <c r="AZ64" s="830" t="n"/>
      <c r="BA64" s="850" t="n"/>
      <c r="BB64" s="850" t="n"/>
      <c r="BC64" s="850" t="n"/>
      <c r="BD64" s="850" t="n"/>
      <c r="BE64" s="850" t="n"/>
      <c r="BF64" s="850" t="n"/>
      <c r="BG64" s="850" t="n"/>
      <c r="BH64" s="850" t="n"/>
      <c r="BI64" s="850" t="n"/>
      <c r="BJ64" s="850" t="n"/>
      <c r="BK64" s="850" t="n"/>
      <c r="BL64" s="850" t="n"/>
      <c r="BM64" s="850" t="n"/>
      <c r="BN64" s="850" t="n"/>
      <c r="BO64" s="850" t="n"/>
      <c r="BP64" s="850" t="n"/>
      <c r="BQ64" s="850" t="n"/>
      <c r="BR64" s="850" t="n"/>
      <c r="BS64" s="850" t="n"/>
      <c r="BT64" s="850" t="n"/>
      <c r="BU64" s="850" t="n"/>
      <c r="BV64" s="850" t="n"/>
      <c r="BW64" s="850" t="n"/>
      <c r="BX64" s="850" t="n"/>
      <c r="BY64" s="850" t="n"/>
      <c r="BZ64" s="850" t="n"/>
      <c r="CA64" s="850" t="n"/>
      <c r="CB64" s="850" t="n"/>
      <c r="CC64" s="850" t="n"/>
      <c r="CD64" s="850" t="n"/>
      <c r="CE64" s="850" t="n"/>
      <c r="CF64" s="850" t="n"/>
      <c r="CG64" s="850" t="n"/>
      <c r="CH64" s="850" t="n"/>
      <c r="CI64" s="850" t="n"/>
      <c r="CJ64" s="830" t="n"/>
      <c r="CK64" s="830" t="n"/>
      <c r="CL64" s="830" t="n"/>
      <c r="CM64" s="830" t="n"/>
      <c r="CN64" s="830" t="n"/>
      <c r="CO64" s="830" t="n"/>
      <c r="CP64" s="830" t="n"/>
      <c r="CQ64" s="830" t="n"/>
      <c r="CR64" s="830" t="n"/>
      <c r="DJ64" s="840" t="n"/>
      <c r="DK64" s="840" t="n"/>
      <c r="DL64" s="840" t="n"/>
      <c r="DM64" s="840" t="n"/>
      <c r="DN64" s="840" t="n"/>
      <c r="DO64" s="840" t="n"/>
      <c r="DP64" s="840" t="n"/>
      <c r="DQ64" s="840" t="n"/>
      <c r="DR64" s="840" t="n"/>
      <c r="DS64" s="840" t="n"/>
      <c r="DT64" s="840" t="n"/>
      <c r="DU64" s="840" t="n"/>
      <c r="DV64" s="840" t="n"/>
      <c r="DW64" s="840" t="n"/>
      <c r="DX64" s="2878">
        <f>(CS64-CZ64)*10^6</f>
        <v/>
      </c>
      <c r="DY64" s="2878">
        <f>(CT64-DC64)*10^6</f>
        <v/>
      </c>
      <c r="DZ64" s="2878">
        <f>(CW64-DD64)*10^6</f>
        <v/>
      </c>
      <c r="EA64" s="840" t="n"/>
      <c r="EB64" s="840" t="n"/>
      <c r="EC64" s="840" t="n"/>
      <c r="ED64" s="840" t="n"/>
      <c r="EE64" s="840" t="n"/>
      <c r="EF64" s="840" t="n"/>
      <c r="EG64" s="840" t="n"/>
      <c r="EH64" s="840" t="n"/>
      <c r="EI64" s="840" t="n"/>
      <c r="EJ64" s="840" t="n"/>
      <c r="EK64" s="840" t="n"/>
      <c r="EL64" s="840" t="n"/>
      <c r="EM64" s="840" t="n"/>
      <c r="EN64" s="840" t="n"/>
      <c r="EO64" s="840" t="n"/>
      <c r="EP64" s="840" t="n"/>
      <c r="EQ64" s="840" t="n"/>
      <c r="ER64" s="840" t="n"/>
      <c r="ES64" s="840" t="n"/>
      <c r="ET64" s="840" t="n"/>
      <c r="EU64" s="840" t="n"/>
      <c r="EV64" s="840" t="n"/>
      <c r="EW64" s="840" t="n"/>
      <c r="EX64" s="840" t="n"/>
      <c r="EY64" s="840" t="n"/>
      <c r="EZ64" s="840" t="n"/>
      <c r="FA64" s="840" t="n"/>
      <c r="FB64" s="840" t="n"/>
      <c r="FC64" s="840" t="n"/>
      <c r="FD64" s="840" t="n"/>
      <c r="FE64" s="840" t="n"/>
      <c r="FF64" s="840" t="n"/>
      <c r="FG64" s="840" t="n"/>
      <c r="FH64" s="840" t="n"/>
      <c r="FI64" s="840" t="n"/>
      <c r="FJ64" s="840" t="n"/>
      <c r="FK64" s="840" t="n"/>
      <c r="FL64" s="840" t="n"/>
      <c r="FM64" s="840" t="n"/>
      <c r="FN64" s="840" t="n"/>
      <c r="FO64" s="840" t="n"/>
      <c r="FP64" s="840" t="n"/>
      <c r="FQ64" s="840" t="n"/>
      <c r="FR64" s="840" t="n"/>
      <c r="FS64" s="840" t="n"/>
      <c r="FT64" s="840" t="n"/>
      <c r="FU64" s="840" t="n"/>
      <c r="FV64" s="840" t="n"/>
      <c r="FW64" s="840" t="n"/>
      <c r="FX64" s="840" t="n"/>
      <c r="FY64" s="840" t="n"/>
    </row>
    <row r="65">
      <c r="DJ65" s="840" t="n"/>
      <c r="DK65" s="840" t="n"/>
      <c r="DL65" s="840" t="n"/>
      <c r="DM65" s="840" t="n"/>
      <c r="DN65" s="840" t="n"/>
      <c r="DO65" s="840" t="n"/>
      <c r="DP65" s="840" t="n"/>
      <c r="DQ65" s="840" t="n"/>
      <c r="DR65" s="840" t="n"/>
      <c r="DS65" s="840" t="n"/>
      <c r="DT65" s="840" t="n"/>
      <c r="DU65" s="840" t="n"/>
      <c r="DV65" s="840" t="n"/>
      <c r="DW65" s="840" t="n"/>
      <c r="DX65" s="2878">
        <f>(CS65-CZ65)*10^6</f>
        <v/>
      </c>
      <c r="DY65" s="2878">
        <f>(CT65-DC65)*10^6</f>
        <v/>
      </c>
      <c r="DZ65" s="2878">
        <f>(CW65-DD65)*10^6</f>
        <v/>
      </c>
      <c r="EA65" s="840" t="n"/>
      <c r="EB65" s="840" t="n"/>
      <c r="EC65" s="840" t="n"/>
      <c r="ED65" s="840" t="n"/>
      <c r="EE65" s="840" t="n"/>
      <c r="EF65" s="840" t="n"/>
      <c r="EG65" s="840" t="n"/>
      <c r="EH65" s="840" t="n"/>
      <c r="EI65" s="840" t="n"/>
      <c r="EJ65" s="840" t="n"/>
      <c r="EK65" s="840" t="n"/>
      <c r="EL65" s="840" t="n"/>
      <c r="EM65" s="840" t="n"/>
      <c r="EN65" s="840" t="n"/>
      <c r="EO65" s="840" t="n"/>
      <c r="EP65" s="840" t="n"/>
      <c r="EQ65" s="840" t="n"/>
      <c r="ER65" s="840" t="n"/>
      <c r="ES65" s="840" t="n"/>
      <c r="ET65" s="840" t="n"/>
      <c r="EU65" s="840" t="n"/>
      <c r="EV65" s="840" t="n"/>
      <c r="EW65" s="840" t="n"/>
      <c r="EX65" s="840" t="n"/>
      <c r="EY65" s="840" t="n"/>
      <c r="EZ65" s="840" t="n"/>
      <c r="FA65" s="840" t="n"/>
      <c r="FB65" s="840" t="n"/>
      <c r="FC65" s="840" t="n"/>
      <c r="FD65" s="840" t="n"/>
      <c r="FE65" s="840" t="n"/>
      <c r="FF65" s="840" t="n"/>
      <c r="FG65" s="840" t="n"/>
      <c r="FH65" s="840" t="n"/>
      <c r="FI65" s="840" t="n"/>
      <c r="FJ65" s="840" t="n"/>
      <c r="FK65" s="840" t="n"/>
      <c r="FL65" s="840" t="n"/>
      <c r="FM65" s="840" t="n"/>
      <c r="FN65" s="840" t="n"/>
      <c r="FO65" s="840" t="n"/>
      <c r="FP65" s="840" t="n"/>
      <c r="FQ65" s="840" t="n"/>
      <c r="FR65" s="840" t="n"/>
      <c r="FS65" s="840" t="n"/>
      <c r="FT65" s="840" t="n"/>
      <c r="FU65" s="840" t="n"/>
      <c r="FV65" s="840" t="n"/>
      <c r="FW65" s="840" t="n"/>
      <c r="FX65" s="840" t="n"/>
      <c r="FY65" s="840" t="n"/>
    </row>
    <row r="66">
      <c r="DJ66" s="840" t="n"/>
      <c r="DK66" s="840" t="n"/>
      <c r="DL66" s="840" t="n"/>
      <c r="DM66" s="840" t="n"/>
      <c r="DN66" s="840" t="n"/>
      <c r="DO66" s="840" t="n"/>
      <c r="DP66" s="840" t="n"/>
      <c r="DQ66" s="840" t="n"/>
      <c r="DR66" s="840" t="n"/>
      <c r="DS66" s="840" t="n"/>
      <c r="DT66" s="840" t="n"/>
      <c r="DU66" s="840" t="n"/>
      <c r="DV66" s="840" t="n"/>
      <c r="DW66" s="840" t="n"/>
      <c r="DX66" s="2878">
        <f>(CS66-CZ66)*10^6</f>
        <v/>
      </c>
      <c r="DY66" s="2878">
        <f>(CT66-DC66)*10^6</f>
        <v/>
      </c>
      <c r="DZ66" s="2878">
        <f>(CW66-DD66)*10^6</f>
        <v/>
      </c>
      <c r="EA66" s="840" t="n"/>
      <c r="EB66" s="840" t="n"/>
      <c r="EC66" s="840" t="n"/>
      <c r="ED66" s="840" t="n"/>
      <c r="EE66" s="840" t="n"/>
      <c r="EF66" s="840" t="n"/>
      <c r="EG66" s="840" t="n"/>
      <c r="EH66" s="840" t="n"/>
      <c r="EI66" s="840" t="n"/>
      <c r="EJ66" s="840" t="n"/>
      <c r="EK66" s="840" t="n"/>
      <c r="EL66" s="840" t="n"/>
      <c r="EM66" s="840" t="n"/>
      <c r="EN66" s="840" t="n"/>
      <c r="EO66" s="840" t="n"/>
      <c r="EP66" s="840" t="n"/>
      <c r="EQ66" s="840" t="n"/>
      <c r="ER66" s="840" t="n"/>
      <c r="ES66" s="840" t="n"/>
      <c r="ET66" s="840" t="n"/>
      <c r="EU66" s="840" t="n"/>
      <c r="EV66" s="840" t="n"/>
      <c r="EW66" s="840" t="n"/>
      <c r="EX66" s="840" t="n"/>
      <c r="EY66" s="840" t="n"/>
      <c r="EZ66" s="840" t="n"/>
      <c r="FA66" s="840" t="n"/>
      <c r="FB66" s="840" t="n"/>
      <c r="FC66" s="840" t="n"/>
      <c r="FD66" s="840" t="n"/>
      <c r="FE66" s="840" t="n"/>
      <c r="FF66" s="840" t="n"/>
      <c r="FG66" s="840" t="n"/>
      <c r="FH66" s="840" t="n"/>
      <c r="FI66" s="840" t="n"/>
      <c r="FJ66" s="840" t="n"/>
      <c r="FK66" s="840" t="n"/>
      <c r="FL66" s="840" t="n"/>
      <c r="FM66" s="840" t="n"/>
      <c r="FN66" s="840" t="n"/>
      <c r="FO66" s="840" t="n"/>
      <c r="FP66" s="840" t="n"/>
      <c r="FQ66" s="840" t="n"/>
      <c r="FR66" s="840" t="n"/>
      <c r="FS66" s="840" t="n"/>
      <c r="FT66" s="840" t="n"/>
      <c r="FU66" s="840" t="n"/>
      <c r="FV66" s="840" t="n"/>
      <c r="FW66" s="840" t="n"/>
      <c r="FX66" s="840" t="n"/>
      <c r="FY66" s="840" t="n"/>
    </row>
    <row r="67">
      <c r="DJ67" s="840" t="n"/>
      <c r="DK67" s="840" t="n"/>
      <c r="DL67" s="840" t="n"/>
      <c r="DM67" s="840" t="n"/>
      <c r="DN67" s="840" t="n"/>
      <c r="DO67" s="840" t="n"/>
      <c r="DP67" s="840" t="n"/>
      <c r="DQ67" s="840" t="n"/>
      <c r="DR67" s="840" t="n"/>
      <c r="DS67" s="840" t="n"/>
      <c r="DT67" s="840" t="n"/>
      <c r="DU67" s="840" t="n"/>
      <c r="DV67" s="840" t="n"/>
      <c r="DW67" s="840" t="n"/>
      <c r="DX67" s="2878">
        <f>(CS67-CZ67)*10^6</f>
        <v/>
      </c>
      <c r="DY67" s="2878">
        <f>(CT67-DC67)*10^6</f>
        <v/>
      </c>
      <c r="DZ67" s="2878">
        <f>(CW67-DD67)*10^6</f>
        <v/>
      </c>
      <c r="EA67" s="840" t="n"/>
      <c r="EB67" s="840" t="n"/>
      <c r="EC67" s="840" t="n"/>
      <c r="ED67" s="840" t="n"/>
      <c r="EE67" s="840" t="n"/>
      <c r="EF67" s="840" t="n"/>
      <c r="EG67" s="840" t="n"/>
      <c r="EH67" s="840" t="n"/>
      <c r="EI67" s="840" t="n"/>
      <c r="EJ67" s="840" t="n"/>
      <c r="EK67" s="840" t="n"/>
      <c r="EL67" s="840" t="n"/>
      <c r="EM67" s="840" t="n"/>
      <c r="EN67" s="840" t="n"/>
      <c r="EO67" s="840" t="n"/>
      <c r="EP67" s="840" t="n"/>
      <c r="EQ67" s="840" t="n"/>
      <c r="ER67" s="840" t="n"/>
      <c r="ES67" s="840" t="n"/>
      <c r="ET67" s="840" t="n"/>
      <c r="EU67" s="840" t="n"/>
      <c r="EV67" s="840" t="n"/>
      <c r="EW67" s="840" t="n"/>
      <c r="EX67" s="840" t="n"/>
      <c r="EY67" s="840" t="n"/>
      <c r="EZ67" s="840" t="n"/>
      <c r="FA67" s="840" t="n"/>
      <c r="FB67" s="840" t="n"/>
      <c r="FC67" s="840" t="n"/>
      <c r="FD67" s="840" t="n"/>
      <c r="FE67" s="840" t="n"/>
      <c r="FF67" s="840" t="n"/>
      <c r="FG67" s="840" t="n"/>
      <c r="FH67" s="840" t="n"/>
      <c r="FI67" s="840" t="n"/>
      <c r="FJ67" s="840" t="n"/>
      <c r="FK67" s="840" t="n"/>
      <c r="FL67" s="840" t="n"/>
      <c r="FM67" s="840" t="n"/>
      <c r="FN67" s="840" t="n"/>
      <c r="FO67" s="840" t="n"/>
      <c r="FP67" s="840" t="n"/>
      <c r="FQ67" s="840" t="n"/>
      <c r="FR67" s="840" t="n"/>
      <c r="FS67" s="840" t="n"/>
      <c r="FT67" s="840" t="n"/>
      <c r="FU67" s="840" t="n"/>
      <c r="FV67" s="840" t="n"/>
      <c r="FW67" s="840" t="n"/>
      <c r="FX67" s="840" t="n"/>
      <c r="FY67" s="840" t="n"/>
    </row>
    <row r="68">
      <c r="C68" s="830" t="n"/>
      <c r="D68" s="850" t="n"/>
      <c r="E68" s="850" t="n"/>
      <c r="F68" s="850" t="n"/>
      <c r="G68" s="850" t="n"/>
      <c r="H68" s="850" t="n"/>
      <c r="I68" s="850" t="n"/>
      <c r="J68" s="850" t="n"/>
      <c r="K68" s="850" t="n"/>
      <c r="L68" s="850" t="n"/>
      <c r="M68" s="850" t="n"/>
      <c r="N68" s="850" t="n"/>
      <c r="O68" s="850" t="n"/>
      <c r="P68" s="850" t="n"/>
      <c r="Q68" s="850" t="n"/>
      <c r="R68" s="850" t="n"/>
      <c r="S68" s="850" t="n"/>
      <c r="T68" s="850" t="n"/>
      <c r="U68" s="850" t="n"/>
      <c r="V68" s="850" t="n"/>
      <c r="W68" s="850" t="n"/>
      <c r="X68" s="850" t="n"/>
      <c r="Y68" s="850" t="n"/>
      <c r="Z68" s="850" t="n"/>
      <c r="AA68" s="850" t="n"/>
      <c r="AB68" s="850" t="n"/>
      <c r="AC68" s="850" t="n"/>
      <c r="AD68" s="850" t="n"/>
      <c r="AE68" s="850" t="n"/>
      <c r="AF68" s="850" t="n"/>
      <c r="AG68" s="850" t="n"/>
      <c r="AH68" s="850" t="n"/>
      <c r="AI68" s="850" t="n"/>
      <c r="AJ68" s="850" t="n"/>
      <c r="AK68" s="850" t="n"/>
      <c r="AL68" s="850" t="n"/>
      <c r="AM68" s="850" t="n"/>
      <c r="AN68" s="850" t="n"/>
      <c r="AO68" s="850" t="n"/>
      <c r="AP68" s="850" t="n"/>
      <c r="AQ68" s="850" t="n"/>
      <c r="AR68" s="850" t="n"/>
      <c r="AS68" s="850" t="n"/>
      <c r="AT68" s="850" t="n"/>
      <c r="AU68" s="850" t="n"/>
      <c r="AV68" s="850" t="n"/>
      <c r="AW68" s="850" t="n"/>
      <c r="AX68" s="850" t="n"/>
      <c r="AY68" s="850" t="n"/>
      <c r="AZ68" s="850" t="n"/>
      <c r="BA68" s="850" t="n"/>
      <c r="BB68" s="850" t="n"/>
      <c r="BC68" s="850" t="n"/>
      <c r="BD68" s="850" t="n"/>
      <c r="BE68" s="850" t="n"/>
      <c r="BF68" s="850" t="n"/>
      <c r="BG68" s="850" t="n"/>
      <c r="BH68" s="850" t="n"/>
      <c r="BI68" s="850" t="n"/>
      <c r="BJ68" s="850" t="n"/>
      <c r="BK68" s="850" t="n"/>
      <c r="BL68" s="850" t="n"/>
      <c r="BM68" s="850" t="n"/>
      <c r="BN68" s="850" t="n"/>
      <c r="BO68" s="850" t="n"/>
      <c r="BP68" s="850" t="n"/>
      <c r="BQ68" s="850" t="n"/>
      <c r="BR68" s="850" t="n"/>
      <c r="BS68" s="850" t="n"/>
      <c r="BT68" s="850" t="n"/>
      <c r="BU68" s="850" t="n"/>
      <c r="BV68" s="850" t="n"/>
      <c r="BW68" s="850" t="n"/>
      <c r="BX68" s="850" t="n"/>
      <c r="BY68" s="850" t="n"/>
      <c r="BZ68" s="850" t="n"/>
      <c r="CA68" s="850" t="n"/>
      <c r="CB68" s="850" t="n"/>
      <c r="CC68" s="850" t="n"/>
      <c r="CD68" s="850" t="n"/>
      <c r="CE68" s="850" t="n"/>
      <c r="CF68" s="850" t="n"/>
      <c r="CG68" s="850" t="n"/>
      <c r="CH68" s="850" t="n"/>
      <c r="CI68" s="850" t="n"/>
      <c r="CJ68" s="850" t="n"/>
      <c r="CK68" s="850" t="n"/>
      <c r="CL68" s="850" t="n"/>
      <c r="CM68" s="850" t="n"/>
      <c r="CN68" s="850" t="n"/>
      <c r="CO68" s="850" t="n"/>
      <c r="CP68" s="850" t="n"/>
      <c r="CQ68" s="850" t="n"/>
      <c r="CS68" s="830" t="n"/>
      <c r="CT68" s="830" t="n"/>
      <c r="CU68" s="830" t="n"/>
      <c r="CV68" s="830" t="n"/>
      <c r="CW68" s="830" t="n"/>
      <c r="CX68" s="830" t="n"/>
      <c r="CY68" s="830" t="n"/>
      <c r="CZ68" s="3922" t="n"/>
      <c r="DA68" s="830" t="n"/>
      <c r="DB68" s="830" t="n"/>
      <c r="DC68" s="830" t="n"/>
      <c r="DD68" s="830" t="n"/>
      <c r="DE68" s="850" t="n"/>
      <c r="DF68" s="830" t="n"/>
      <c r="DG68" s="830" t="n"/>
      <c r="DH68" s="830" t="n"/>
      <c r="DX68" s="2878">
        <f>(CS68-CZ68)*10^6</f>
        <v/>
      </c>
      <c r="DY68" s="2878">
        <f>(CT68-DC68)*10^6</f>
        <v/>
      </c>
      <c r="DZ68" s="2878">
        <f>(CW68-DD68)*10^6</f>
        <v/>
      </c>
    </row>
    <row r="69">
      <c r="DX69" s="2878">
        <f>(CS69-CZ69)*10^6</f>
        <v/>
      </c>
      <c r="DY69" s="2878">
        <f>(CT69-DC69)*10^6</f>
        <v/>
      </c>
      <c r="DZ69" s="2878">
        <f>(CW69-DD69)*10^6</f>
        <v/>
      </c>
    </row>
    <row r="70">
      <c r="DX70" s="2878">
        <f>(CS70-CZ70)*10^6</f>
        <v/>
      </c>
      <c r="DY70" s="2878">
        <f>(CT70-DC70)*10^6</f>
        <v/>
      </c>
      <c r="DZ70" s="2878">
        <f>(CW70-DD70)*10^6</f>
        <v/>
      </c>
    </row>
    <row r="71">
      <c r="DX71" s="2878">
        <f>(CS71-CZ71)*10^6</f>
        <v/>
      </c>
      <c r="DY71" s="2878">
        <f>(CT71-DC71)*10^6</f>
        <v/>
      </c>
      <c r="DZ71" s="2878">
        <f>(CW71-DD71)*10^6</f>
        <v/>
      </c>
    </row>
    <row r="72">
      <c r="DX72" s="2878">
        <f>(CS72-CZ72)*10^6</f>
        <v/>
      </c>
      <c r="DY72" s="2878">
        <f>(CT72-DC72)*10^6</f>
        <v/>
      </c>
      <c r="DZ72" s="2878">
        <f>(CW72-DD72)*10^6</f>
        <v/>
      </c>
    </row>
    <row r="73">
      <c r="DX73" s="2878">
        <f>(CS73-CZ73)*10^6</f>
        <v/>
      </c>
      <c r="DY73" s="2878">
        <f>(CT73-DC73)*10^6</f>
        <v/>
      </c>
      <c r="DZ73" s="2878">
        <f>(CW73-DD73)*10^6</f>
        <v/>
      </c>
    </row>
    <row r="74">
      <c r="DX74" s="2878">
        <f>(CS74-CZ74)*10^6</f>
        <v/>
      </c>
      <c r="DY74" s="2878">
        <f>(CT74-DC74)*10^6</f>
        <v/>
      </c>
      <c r="DZ74" s="2878">
        <f>(CW74-DD74)*10^6</f>
        <v/>
      </c>
    </row>
    <row r="75">
      <c r="DX75" s="2878">
        <f>(CS75-CZ75)*10^6</f>
        <v/>
      </c>
      <c r="DY75" s="2878">
        <f>(CT75-DC75)*10^6</f>
        <v/>
      </c>
      <c r="DZ75" s="2878">
        <f>(CW75-DD75)*10^6</f>
        <v/>
      </c>
    </row>
    <row r="76">
      <c r="DX76" s="2878">
        <f>(CS76-CZ76)*10^6</f>
        <v/>
      </c>
      <c r="DY76" s="2878">
        <f>(CT76-DC76)*10^6</f>
        <v/>
      </c>
      <c r="DZ76" s="2878">
        <f>(CW76-DD76)*10^6</f>
        <v/>
      </c>
    </row>
    <row r="77">
      <c r="DX77" s="2878">
        <f>(CS77-CZ77)*10^6</f>
        <v/>
      </c>
      <c r="DY77" s="2878">
        <f>(CT77-DC77)*10^6</f>
        <v/>
      </c>
      <c r="DZ77" s="2878">
        <f>(CW77-DD77)*10^6</f>
        <v/>
      </c>
    </row>
    <row r="78">
      <c r="DX78" s="2878">
        <f>(CS78-CZ78)*10^6</f>
        <v/>
      </c>
      <c r="DY78" s="2878">
        <f>(CT78-DC78)*10^6</f>
        <v/>
      </c>
      <c r="DZ78" s="2878">
        <f>(CW78-DD78)*10^6</f>
        <v/>
      </c>
    </row>
    <row r="79">
      <c r="DX79" s="2878">
        <f>(CS79-CZ79)*10^6</f>
        <v/>
      </c>
      <c r="DY79" s="2878">
        <f>(CT79-DC79)*10^6</f>
        <v/>
      </c>
      <c r="DZ79" s="2878">
        <f>(CW79-DD79)*10^6</f>
        <v/>
      </c>
    </row>
    <row r="80">
      <c r="DX80" s="2878">
        <f>(CS80-CZ80)*10^6</f>
        <v/>
      </c>
      <c r="DY80" s="2878">
        <f>(CT80-DC80)*10^6</f>
        <v/>
      </c>
      <c r="DZ80" s="2878">
        <f>(CW80-DD80)*10^6</f>
        <v/>
      </c>
    </row>
    <row r="81">
      <c r="DX81" s="2878">
        <f>(CS81-CZ81)*10^6</f>
        <v/>
      </c>
      <c r="DY81" s="2878">
        <f>(CT81-DC81)*10^6</f>
        <v/>
      </c>
      <c r="DZ81" s="2878">
        <f>(CW81-DD81)*10^6</f>
        <v/>
      </c>
    </row>
    <row r="82">
      <c r="DX82" s="2878">
        <f>(CS82-CZ82)*10^6</f>
        <v/>
      </c>
      <c r="DY82" s="2878">
        <f>(CT82-DC82)*10^6</f>
        <v/>
      </c>
      <c r="DZ82" s="2878">
        <f>(CW82-DD82)*10^6</f>
        <v/>
      </c>
    </row>
    <row r="83">
      <c r="DX83" s="2878">
        <f>(CS83-CZ83)*10^6</f>
        <v/>
      </c>
      <c r="DY83" s="2878">
        <f>(CT83-DC83)*10^6</f>
        <v/>
      </c>
      <c r="DZ83" s="2878">
        <f>(CW83-DD83)*10^6</f>
        <v/>
      </c>
    </row>
    <row r="84">
      <c r="DX84" s="2878">
        <f>(CS84-CZ84)*10^6</f>
        <v/>
      </c>
      <c r="DY84" s="2878">
        <f>(CT84-DC84)*10^6</f>
        <v/>
      </c>
      <c r="DZ84" s="2878">
        <f>(CW84-DD84)*10^6</f>
        <v/>
      </c>
    </row>
    <row r="85">
      <c r="DX85" s="2878">
        <f>(CS85-CZ85)*10^6</f>
        <v/>
      </c>
      <c r="DY85" s="2878">
        <f>(CT85-DC85)*10^6</f>
        <v/>
      </c>
      <c r="DZ85" s="2878">
        <f>(CW85-DD85)*10^6</f>
        <v/>
      </c>
    </row>
    <row r="86">
      <c r="DX86" s="2878">
        <f>(CS86-CZ86)*10^6</f>
        <v/>
      </c>
      <c r="DY86" s="2878">
        <f>(CT86-DC86)*10^6</f>
        <v/>
      </c>
      <c r="DZ86" s="2878">
        <f>(CW86-DD86)*10^6</f>
        <v/>
      </c>
    </row>
    <row r="87">
      <c r="DX87" s="2878">
        <f>(CS87-CZ87)*10^6</f>
        <v/>
      </c>
      <c r="DY87" s="2878">
        <f>(CT87-DC87)*10^6</f>
        <v/>
      </c>
      <c r="DZ87" s="2878">
        <f>(CW87-DD87)*10^6</f>
        <v/>
      </c>
    </row>
    <row r="88">
      <c r="DX88" s="2878">
        <f>(CS88-CZ88)*10^6</f>
        <v/>
      </c>
      <c r="DY88" s="2878">
        <f>(CT88-DC88)*10^6</f>
        <v/>
      </c>
      <c r="DZ88" s="2878">
        <f>(CW88-DD88)*10^6</f>
        <v/>
      </c>
    </row>
    <row r="89">
      <c r="DX89" s="2878">
        <f>(CS89-CZ89)*10^6</f>
        <v/>
      </c>
      <c r="DY89" s="2878">
        <f>(CT89-DC89)*10^6</f>
        <v/>
      </c>
      <c r="DZ89" s="2878">
        <f>(CW89-DD89)*10^6</f>
        <v/>
      </c>
    </row>
    <row r="90">
      <c r="DX90" s="2878">
        <f>(CS90-CZ90)*10^6</f>
        <v/>
      </c>
      <c r="DY90" s="2878">
        <f>(CT90-DC90)*10^6</f>
        <v/>
      </c>
      <c r="DZ90" s="2878">
        <f>(CW90-DD90)*10^6</f>
        <v/>
      </c>
    </row>
    <row r="91">
      <c r="DX91" s="2878">
        <f>(CS91-CZ91)*10^6</f>
        <v/>
      </c>
      <c r="DY91" s="2878">
        <f>(CT91-DC91)*10^6</f>
        <v/>
      </c>
      <c r="DZ91" s="2878">
        <f>(CW91-DD91)*10^6</f>
        <v/>
      </c>
    </row>
    <row r="92">
      <c r="DX92" s="2878">
        <f>(CS92-CZ92)*10^6</f>
        <v/>
      </c>
      <c r="DY92" s="2878">
        <f>(CT92-DC92)*10^6</f>
        <v/>
      </c>
      <c r="DZ92" s="2878">
        <f>(CW92-DD92)*10^6</f>
        <v/>
      </c>
    </row>
    <row r="93">
      <c r="DX93" s="2878">
        <f>(CS93-CZ93)*10^6</f>
        <v/>
      </c>
      <c r="DY93" s="2878">
        <f>(CT93-DC93)*10^6</f>
        <v/>
      </c>
      <c r="DZ93" s="2878">
        <f>(CW93-DD93)*10^6</f>
        <v/>
      </c>
    </row>
    <row r="94">
      <c r="DX94" s="2878">
        <f>(CS94-CZ94)*10^6</f>
        <v/>
      </c>
      <c r="DY94" s="2878">
        <f>(CT94-DC94)*10^6</f>
        <v/>
      </c>
      <c r="DZ94" s="2878">
        <f>(CW94-DD94)*10^6</f>
        <v/>
      </c>
    </row>
    <row r="95">
      <c r="DX95" s="2878">
        <f>(CS95-CZ95)*10^6</f>
        <v/>
      </c>
      <c r="DY95" s="2878">
        <f>(CT95-DC95)*10^6</f>
        <v/>
      </c>
      <c r="DZ95" s="2878">
        <f>(CW95-DD95)*10^6</f>
        <v/>
      </c>
    </row>
    <row r="96">
      <c r="DX96" s="2878">
        <f>(CS96-CZ96)*10^6</f>
        <v/>
      </c>
      <c r="DY96" s="2878">
        <f>(CT96-DC96)*10^6</f>
        <v/>
      </c>
      <c r="DZ96" s="2878">
        <f>(CW96-DD96)*10^6</f>
        <v/>
      </c>
    </row>
    <row r="97">
      <c r="DX97" s="2878">
        <f>(CS97-CZ97)*10^6</f>
        <v/>
      </c>
      <c r="DY97" s="2878">
        <f>(CT97-DC97)*10^6</f>
        <v/>
      </c>
      <c r="DZ97" s="2878">
        <f>(CW97-DD97)*10^6</f>
        <v/>
      </c>
    </row>
    <row r="98">
      <c r="DX98" s="2878">
        <f>(CS98-CZ98)*10^6</f>
        <v/>
      </c>
      <c r="DY98" s="2878">
        <f>(CT98-DC98)*10^6</f>
        <v/>
      </c>
      <c r="DZ98" s="2878">
        <f>(CW98-DD98)*10^6</f>
        <v/>
      </c>
    </row>
    <row r="99">
      <c r="DX99" s="2878">
        <f>(CS99-CZ99)*10^6</f>
        <v/>
      </c>
      <c r="DY99" s="2878">
        <f>(CT99-DC99)*10^6</f>
        <v/>
      </c>
      <c r="DZ99" s="2878">
        <f>(CW99-DD99)*10^6</f>
        <v/>
      </c>
    </row>
    <row r="100">
      <c r="DX100" s="2878">
        <f>(CS100-CZ100)*10^6</f>
        <v/>
      </c>
      <c r="DY100" s="2878">
        <f>(CT100-DC100)*10^6</f>
        <v/>
      </c>
      <c r="DZ100" s="2878">
        <f>(CW100-DD100)*10^6</f>
        <v/>
      </c>
    </row>
    <row r="101">
      <c r="DX101" s="2878">
        <f>(CS101-CZ101)*10^6</f>
        <v/>
      </c>
      <c r="DY101" s="2878">
        <f>(CT101-DC101)*10^6</f>
        <v/>
      </c>
      <c r="DZ101" s="2878">
        <f>(CW101-DD101)*10^6</f>
        <v/>
      </c>
    </row>
    <row r="102">
      <c r="DX102" s="2878">
        <f>(CS102-CZ102)*10^6</f>
        <v/>
      </c>
      <c r="DY102" s="2878">
        <f>(CT102-DC102)*10^6</f>
        <v/>
      </c>
      <c r="DZ102" s="2878">
        <f>(CW102-DD102)*10^6</f>
        <v/>
      </c>
    </row>
    <row r="103">
      <c r="DX103" s="2878">
        <f>(CS103-CZ103)*10^6</f>
        <v/>
      </c>
      <c r="DY103" s="2878">
        <f>(CT103-DC103)*10^6</f>
        <v/>
      </c>
      <c r="DZ103" s="2878">
        <f>(CW103-DD103)*10^6</f>
        <v/>
      </c>
    </row>
    <row r="104">
      <c r="DX104" s="2878">
        <f>(CS104-CZ104)*10^6</f>
        <v/>
      </c>
      <c r="DY104" s="2878">
        <f>(CT104-DC104)*10^6</f>
        <v/>
      </c>
      <c r="DZ104" s="2878">
        <f>(CW104-DD104)*10^6</f>
        <v/>
      </c>
    </row>
    <row r="105">
      <c r="DX105" s="2878">
        <f>(CS105-CZ105)*10^6</f>
        <v/>
      </c>
      <c r="DY105" s="2878">
        <f>(CT105-DC105)*10^6</f>
        <v/>
      </c>
      <c r="DZ105" s="2878">
        <f>(CW105-DD105)*10^6</f>
        <v/>
      </c>
    </row>
    <row r="106">
      <c r="DX106" s="2878">
        <f>(CS106-CZ106)*10^6</f>
        <v/>
      </c>
      <c r="DY106" s="2878">
        <f>(CT106-DC106)*10^6</f>
        <v/>
      </c>
      <c r="DZ106" s="2878">
        <f>(CW106-DD106)*10^6</f>
        <v/>
      </c>
    </row>
    <row r="107">
      <c r="DX107" s="2878">
        <f>(CS107-CZ107)*10^6</f>
        <v/>
      </c>
      <c r="DY107" s="2878">
        <f>(CT107-DC107)*10^6</f>
        <v/>
      </c>
      <c r="DZ107" s="2878">
        <f>(CW107-DD107)*10^6</f>
        <v/>
      </c>
    </row>
    <row r="108">
      <c r="DX108" s="2878">
        <f>(CS108-CZ108)*10^6</f>
        <v/>
      </c>
      <c r="DY108" s="2878">
        <f>(CT108-DC108)*10^6</f>
        <v/>
      </c>
      <c r="DZ108" s="2878">
        <f>(CW108-DD108)*10^6</f>
        <v/>
      </c>
    </row>
    <row r="109">
      <c r="DX109" s="2878">
        <f>(CS109-CZ109)*10^6</f>
        <v/>
      </c>
      <c r="DY109" s="2878">
        <f>(CT109-DC109)*10^6</f>
        <v/>
      </c>
      <c r="DZ109" s="2878">
        <f>(CW109-DD109)*10^6</f>
        <v/>
      </c>
    </row>
    <row r="110">
      <c r="DX110" s="2878">
        <f>(CS110-CZ110)*10^6</f>
        <v/>
      </c>
      <c r="DY110" s="2878">
        <f>(CT110-DC110)*10^6</f>
        <v/>
      </c>
      <c r="DZ110" s="2878">
        <f>(CW110-DD110)*10^6</f>
        <v/>
      </c>
    </row>
    <row r="111">
      <c r="DX111" s="2878">
        <f>(CS111-CZ111)*10^6</f>
        <v/>
      </c>
      <c r="DY111" s="2878">
        <f>(CT111-DC111)*10^6</f>
        <v/>
      </c>
      <c r="DZ111" s="2878">
        <f>(CW111-DD111)*10^6</f>
        <v/>
      </c>
    </row>
    <row r="112">
      <c r="DX112" s="2878">
        <f>(CS112-CZ112)*10^6</f>
        <v/>
      </c>
      <c r="DY112" s="2878">
        <f>(CT112-DC112)*10^6</f>
        <v/>
      </c>
      <c r="DZ112" s="2878">
        <f>(CW112-DD112)*10^6</f>
        <v/>
      </c>
    </row>
    <row r="113">
      <c r="DX113" s="2878">
        <f>(CS113-CZ113)*10^6</f>
        <v/>
      </c>
      <c r="DY113" s="2878">
        <f>(CT113-DC113)*10^6</f>
        <v/>
      </c>
      <c r="DZ113" s="2878">
        <f>(CW113-DD113)*10^6</f>
        <v/>
      </c>
    </row>
    <row r="114">
      <c r="DX114" s="2878">
        <f>(CS114-CZ114)*10^6</f>
        <v/>
      </c>
      <c r="DY114" s="2878">
        <f>(CT114-DC114)*10^6</f>
        <v/>
      </c>
      <c r="DZ114" s="2878">
        <f>(CW114-DD114)*10^6</f>
        <v/>
      </c>
    </row>
    <row r="115">
      <c r="DX115" s="2878">
        <f>(CS115-CZ115)*10^6</f>
        <v/>
      </c>
      <c r="DY115" s="2878">
        <f>(CT115-DC115)*10^6</f>
        <v/>
      </c>
      <c r="DZ115" s="2878">
        <f>(CW115-DD115)*10^6</f>
        <v/>
      </c>
    </row>
    <row r="116">
      <c r="DX116" s="2878">
        <f>(CS116-CZ116)*10^6</f>
        <v/>
      </c>
      <c r="DY116" s="2878">
        <f>(CT116-DC116)*10^6</f>
        <v/>
      </c>
      <c r="DZ116" s="2878">
        <f>(CW116-DD116)*10^6</f>
        <v/>
      </c>
    </row>
    <row r="117">
      <c r="DX117" s="2878">
        <f>(CS117-CZ117)*10^6</f>
        <v/>
      </c>
      <c r="DY117" s="2878">
        <f>(CT117-DC117)*10^6</f>
        <v/>
      </c>
      <c r="DZ117" s="2878">
        <f>(CW117-DD117)*10^6</f>
        <v/>
      </c>
    </row>
    <row r="118">
      <c r="DX118" s="2878">
        <f>(CS118-CZ118)*10^6</f>
        <v/>
      </c>
      <c r="DY118" s="2878">
        <f>(CT118-DC118)*10^6</f>
        <v/>
      </c>
      <c r="DZ118" s="2878">
        <f>(CW118-DD118)*10^6</f>
        <v/>
      </c>
    </row>
    <row r="119">
      <c r="DX119" s="2878">
        <f>(CS119-CZ119)*10^6</f>
        <v/>
      </c>
      <c r="DY119" s="2878">
        <f>(CT119-DC119)*10^6</f>
        <v/>
      </c>
      <c r="DZ119" s="2878">
        <f>(CW119-DD119)*10^6</f>
        <v/>
      </c>
    </row>
    <row r="120">
      <c r="DX120" s="2878">
        <f>(CS120-CZ120)*10^6</f>
        <v/>
      </c>
      <c r="DY120" s="2878">
        <f>(CT120-DC120)*10^6</f>
        <v/>
      </c>
      <c r="DZ120" s="2878">
        <f>(CW120-DD120)*10^6</f>
        <v/>
      </c>
    </row>
    <row r="121">
      <c r="DX121" s="2878">
        <f>(CS121-CZ121)*10^6</f>
        <v/>
      </c>
      <c r="DY121" s="2878">
        <f>(CT121-DC121)*10^6</f>
        <v/>
      </c>
      <c r="DZ121" s="2878">
        <f>(CW121-DD121)*10^6</f>
        <v/>
      </c>
    </row>
    <row r="122">
      <c r="DX122" s="2878">
        <f>(CS122-CZ122)*10^6</f>
        <v/>
      </c>
      <c r="DY122" s="2878">
        <f>(CT122-DC122)*10^6</f>
        <v/>
      </c>
      <c r="DZ122" s="2878">
        <f>(CW122-DD122)*10^6</f>
        <v/>
      </c>
    </row>
    <row r="123">
      <c r="DX123" s="2878">
        <f>(CS123-CZ123)*10^6</f>
        <v/>
      </c>
      <c r="DY123" s="2878">
        <f>(CT123-DC123)*10^6</f>
        <v/>
      </c>
      <c r="DZ123" s="2878">
        <f>(CW123-DD123)*10^6</f>
        <v/>
      </c>
    </row>
    <row r="124">
      <c r="DX124" s="2878">
        <f>(CS124-CZ124)*10^6</f>
        <v/>
      </c>
      <c r="DY124" s="2878">
        <f>(CT124-DC124)*10^6</f>
        <v/>
      </c>
      <c r="DZ124" s="2878">
        <f>(CW124-DD124)*10^6</f>
        <v/>
      </c>
    </row>
    <row r="125">
      <c r="DX125" s="2878">
        <f>(CS125-CZ125)*10^6</f>
        <v/>
      </c>
      <c r="DY125" s="2878">
        <f>(CT125-DC125)*10^6</f>
        <v/>
      </c>
      <c r="DZ125" s="2878">
        <f>(CW125-DD125)*10^6</f>
        <v/>
      </c>
    </row>
    <row r="126">
      <c r="DX126" s="2878">
        <f>(CS126-CZ126)*10^6</f>
        <v/>
      </c>
      <c r="DY126" s="2878">
        <f>(CT126-DC126)*10^6</f>
        <v/>
      </c>
      <c r="DZ126" s="2878">
        <f>(CW126-DD126)*10^6</f>
        <v/>
      </c>
    </row>
    <row r="127">
      <c r="DX127" s="2878">
        <f>(CS127-CZ127)*10^6</f>
        <v/>
      </c>
      <c r="DY127" s="2878">
        <f>(CT127-DC127)*10^6</f>
        <v/>
      </c>
      <c r="DZ127" s="2878">
        <f>(CW127-DD127)*10^6</f>
        <v/>
      </c>
    </row>
    <row r="128">
      <c r="DX128" s="2878">
        <f>(CS128-CZ128)*10^6</f>
        <v/>
      </c>
      <c r="DY128" s="2878">
        <f>(CT128-DC128)*10^6</f>
        <v/>
      </c>
      <c r="DZ128" s="2878">
        <f>(CW128-DD128)*10^6</f>
        <v/>
      </c>
    </row>
    <row r="129">
      <c r="DX129" s="2878">
        <f>(CS129-CZ129)*10^6</f>
        <v/>
      </c>
      <c r="DY129" s="2878">
        <f>(CT129-DC129)*10^6</f>
        <v/>
      </c>
      <c r="DZ129" s="2878">
        <f>(CW129-DD129)*10^6</f>
        <v/>
      </c>
    </row>
    <row r="130">
      <c r="DX130" s="2878">
        <f>(CS130-CZ130)*10^6</f>
        <v/>
      </c>
      <c r="DY130" s="2878">
        <f>(CT130-DC130)*10^6</f>
        <v/>
      </c>
      <c r="DZ130" s="2878">
        <f>(CW130-DD130)*10^6</f>
        <v/>
      </c>
    </row>
    <row r="131">
      <c r="DX131" s="2878">
        <f>(CS131-CZ131)*10^6</f>
        <v/>
      </c>
      <c r="DY131" s="2878">
        <f>(CT131-DC131)*10^6</f>
        <v/>
      </c>
      <c r="DZ131" s="2878">
        <f>(CW131-DD131)*10^6</f>
        <v/>
      </c>
    </row>
    <row r="132">
      <c r="DX132" s="2878">
        <f>(CS132-CZ132)*10^6</f>
        <v/>
      </c>
      <c r="DY132" s="2878">
        <f>(CT132-DC132)*10^6</f>
        <v/>
      </c>
      <c r="DZ132" s="2878">
        <f>(CW132-DD132)*10^6</f>
        <v/>
      </c>
    </row>
    <row r="133">
      <c r="DX133" s="2878">
        <f>(CS133-CZ133)*10^6</f>
        <v/>
      </c>
      <c r="DY133" s="2878">
        <f>(CT133-DC133)*10^6</f>
        <v/>
      </c>
      <c r="DZ133" s="2878">
        <f>(CW133-DD133)*10^6</f>
        <v/>
      </c>
    </row>
    <row r="134">
      <c r="DX134" s="2878">
        <f>(CS134-CZ134)*10^6</f>
        <v/>
      </c>
      <c r="DY134" s="2878">
        <f>(CT134-DC134)*10^6</f>
        <v/>
      </c>
      <c r="DZ134" s="2878">
        <f>(CW134-DD134)*10^6</f>
        <v/>
      </c>
    </row>
    <row r="135">
      <c r="DX135" s="2878">
        <f>(CS135-CZ135)*10^6</f>
        <v/>
      </c>
      <c r="DY135" s="2878">
        <f>(CT135-DC135)*10^6</f>
        <v/>
      </c>
      <c r="DZ135" s="2878">
        <f>(CW135-DD135)*10^6</f>
        <v/>
      </c>
    </row>
    <row r="136">
      <c r="DX136" s="2878">
        <f>(CS136-CZ136)*10^6</f>
        <v/>
      </c>
      <c r="DY136" s="2878">
        <f>(CT136-DC136)*10^6</f>
        <v/>
      </c>
      <c r="DZ136" s="2878">
        <f>(CW136-DD136)*10^6</f>
        <v/>
      </c>
    </row>
    <row r="137">
      <c r="DX137" s="2878">
        <f>(CS137-CZ137)*10^6</f>
        <v/>
      </c>
      <c r="DY137" s="2878">
        <f>(CT137-DC137)*10^6</f>
        <v/>
      </c>
      <c r="DZ137" s="2878">
        <f>(CW137-DD137)*10^6</f>
        <v/>
      </c>
    </row>
    <row r="138">
      <c r="DX138" s="2878">
        <f>(CS138-CZ138)*10^6</f>
        <v/>
      </c>
      <c r="DY138" s="2878">
        <f>(CT138-DC138)*10^6</f>
        <v/>
      </c>
      <c r="DZ138" s="2878">
        <f>(CW138-DD138)*10^6</f>
        <v/>
      </c>
    </row>
    <row r="139">
      <c r="DX139" s="2878">
        <f>(CS139-CZ139)*10^6</f>
        <v/>
      </c>
      <c r="DY139" s="2878">
        <f>(CT139-DC139)*10^6</f>
        <v/>
      </c>
      <c r="DZ139" s="2878">
        <f>(CW139-DD139)*10^6</f>
        <v/>
      </c>
    </row>
    <row r="140">
      <c r="DX140" s="2878">
        <f>(CS140-CZ140)*10^6</f>
        <v/>
      </c>
      <c r="DY140" s="2878">
        <f>(CT140-DC140)*10^6</f>
        <v/>
      </c>
      <c r="DZ140" s="2878">
        <f>(CW140-DD140)*10^6</f>
        <v/>
      </c>
    </row>
    <row r="141">
      <c r="DX141" s="2878">
        <f>(CS141-CZ141)*10^6</f>
        <v/>
      </c>
      <c r="DY141" s="2878">
        <f>(CT141-DC141)*10^6</f>
        <v/>
      </c>
      <c r="DZ141" s="2878">
        <f>(CW141-DD141)*10^6</f>
        <v/>
      </c>
    </row>
    <row r="142">
      <c r="DX142" s="2878">
        <f>(CS142-CZ142)*10^6</f>
        <v/>
      </c>
      <c r="DY142" s="2878">
        <f>(CT142-DC142)*10^6</f>
        <v/>
      </c>
      <c r="DZ142" s="2878">
        <f>(CW142-DD142)*10^6</f>
        <v/>
      </c>
    </row>
    <row r="143">
      <c r="DX143" s="2878">
        <f>(CS143-CZ143)*10^6</f>
        <v/>
      </c>
      <c r="DY143" s="2878">
        <f>(CT143-DC143)*10^6</f>
        <v/>
      </c>
      <c r="DZ143" s="2878">
        <f>(CW143-DD143)*10^6</f>
        <v/>
      </c>
    </row>
    <row r="144">
      <c r="DX144" s="2878">
        <f>(CS144-CZ144)*10^6</f>
        <v/>
      </c>
      <c r="DY144" s="2878">
        <f>(CT144-DC144)*10^6</f>
        <v/>
      </c>
      <c r="DZ144" s="2878">
        <f>(CW144-DD144)*10^6</f>
        <v/>
      </c>
    </row>
    <row r="145">
      <c r="DX145" s="2878">
        <f>(CS145-CZ145)*10^6</f>
        <v/>
      </c>
      <c r="DY145" s="2878">
        <f>(CT145-DC145)*10^6</f>
        <v/>
      </c>
      <c r="DZ145" s="2878">
        <f>(CW145-DD145)*10^6</f>
        <v/>
      </c>
    </row>
    <row r="146">
      <c r="DX146" s="2878">
        <f>(CS146-CZ146)*10^6</f>
        <v/>
      </c>
      <c r="DY146" s="2878">
        <f>(CT146-DC146)*10^6</f>
        <v/>
      </c>
      <c r="DZ146" s="2878">
        <f>(CW146-DD146)*10^6</f>
        <v/>
      </c>
    </row>
    <row r="147">
      <c r="DX147" s="2878">
        <f>(CS147-CZ147)*10^6</f>
        <v/>
      </c>
      <c r="DY147" s="2878">
        <f>(CT147-DC147)*10^6</f>
        <v/>
      </c>
      <c r="DZ147" s="2878">
        <f>(CW147-DD147)*10^6</f>
        <v/>
      </c>
    </row>
    <row r="148">
      <c r="DX148" s="2878">
        <f>(CS148-CZ148)*10^6</f>
        <v/>
      </c>
      <c r="DY148" s="2878">
        <f>(CT148-DC148)*10^6</f>
        <v/>
      </c>
      <c r="DZ148" s="2878">
        <f>(CW148-DD148)*10^6</f>
        <v/>
      </c>
    </row>
    <row r="149">
      <c r="DX149" s="2878">
        <f>(CS149-CZ149)*10^6</f>
        <v/>
      </c>
      <c r="DY149" s="2878">
        <f>(CT149-DC149)*10^6</f>
        <v/>
      </c>
      <c r="DZ149" s="2878">
        <f>(CW149-DD149)*10^6</f>
        <v/>
      </c>
    </row>
    <row r="150">
      <c r="DX150" s="2878">
        <f>(CS150-CZ150)*10^6</f>
        <v/>
      </c>
      <c r="DY150" s="2878">
        <f>(CT150-DC150)*10^6</f>
        <v/>
      </c>
      <c r="DZ150" s="2878">
        <f>(CW150-DD150)*10^6</f>
        <v/>
      </c>
    </row>
    <row r="151">
      <c r="DX151" s="2878">
        <f>(CS151-CZ151)*10^6</f>
        <v/>
      </c>
      <c r="DY151" s="2878">
        <f>(CT151-DC151)*10^6</f>
        <v/>
      </c>
      <c r="DZ151" s="2878">
        <f>(CW151-DD151)*10^6</f>
        <v/>
      </c>
    </row>
    <row r="152">
      <c r="DX152" s="2878">
        <f>(CS152-CZ152)*10^6</f>
        <v/>
      </c>
      <c r="DY152" s="2878">
        <f>(CT152-DC152)*10^6</f>
        <v/>
      </c>
      <c r="DZ152" s="2878">
        <f>(CW152-DD152)*10^6</f>
        <v/>
      </c>
    </row>
    <row r="153">
      <c r="DX153" s="2878">
        <f>(CS153-CZ153)*10^6</f>
        <v/>
      </c>
      <c r="DY153" s="2878">
        <f>(CT153-DC153)*10^6</f>
        <v/>
      </c>
      <c r="DZ153" s="2878">
        <f>(CW153-DD153)*10^6</f>
        <v/>
      </c>
    </row>
    <row r="154">
      <c r="DX154" s="2878">
        <f>(CS154-CZ154)*10^6</f>
        <v/>
      </c>
      <c r="DY154" s="2878">
        <f>(CT154-DC154)*10^6</f>
        <v/>
      </c>
      <c r="DZ154" s="2878">
        <f>(CW154-DD154)*10^6</f>
        <v/>
      </c>
    </row>
    <row r="155">
      <c r="DX155" s="2878">
        <f>(CS155-CZ155)*10^6</f>
        <v/>
      </c>
      <c r="DY155" s="2878">
        <f>(CT155-DC155)*10^6</f>
        <v/>
      </c>
      <c r="DZ155" s="2878">
        <f>(CW155-DD155)*10^6</f>
        <v/>
      </c>
    </row>
    <row r="156">
      <c r="DX156" s="2878">
        <f>(CS156-CZ156)*10^6</f>
        <v/>
      </c>
      <c r="DY156" s="2878">
        <f>(CT156-DC156)*10^6</f>
        <v/>
      </c>
      <c r="DZ156" s="2878">
        <f>(CW156-DD156)*10^6</f>
        <v/>
      </c>
    </row>
    <row r="157">
      <c r="DX157" s="2878">
        <f>(CS157-CZ157)*10^6</f>
        <v/>
      </c>
      <c r="DY157" s="2878">
        <f>(CT157-DC157)*10^6</f>
        <v/>
      </c>
      <c r="DZ157" s="2878">
        <f>(CW157-DD157)*10^6</f>
        <v/>
      </c>
    </row>
    <row r="158">
      <c r="DX158" s="2878">
        <f>(CS158-CZ158)*10^6</f>
        <v/>
      </c>
      <c r="DY158" s="2878">
        <f>(CT158-DC158)*10^6</f>
        <v/>
      </c>
      <c r="DZ158" s="2878">
        <f>(CW158-DD158)*10^6</f>
        <v/>
      </c>
    </row>
    <row r="159">
      <c r="DX159" s="2878">
        <f>(CS159-CZ159)*10^6</f>
        <v/>
      </c>
      <c r="DY159" s="2878">
        <f>(CT159-DC159)*10^6</f>
        <v/>
      </c>
      <c r="DZ159" s="2878">
        <f>(CW159-DD159)*10^6</f>
        <v/>
      </c>
    </row>
    <row r="160">
      <c r="DX160" s="2878">
        <f>(CS160-CZ160)*10^6</f>
        <v/>
      </c>
      <c r="DY160" s="2878">
        <f>(CT160-DC160)*10^6</f>
        <v/>
      </c>
      <c r="DZ160" s="2878">
        <f>(CW160-DD160)*10^6</f>
        <v/>
      </c>
    </row>
    <row r="161">
      <c r="DX161" s="2878">
        <f>(CS161-CZ161)*10^6</f>
        <v/>
      </c>
      <c r="DY161" s="2878">
        <f>(CT161-DC161)*10^6</f>
        <v/>
      </c>
      <c r="DZ161" s="2878">
        <f>(CW161-DD161)*10^6</f>
        <v/>
      </c>
    </row>
    <row r="162">
      <c r="DX162" s="2878">
        <f>(CS162-CZ162)*10^6</f>
        <v/>
      </c>
      <c r="DY162" s="2878">
        <f>(CT162-DC162)*10^6</f>
        <v/>
      </c>
      <c r="DZ162" s="2878">
        <f>(CW162-DD162)*10^6</f>
        <v/>
      </c>
    </row>
    <row r="163">
      <c r="DX163" s="2878">
        <f>(CS163-CZ163)*10^6</f>
        <v/>
      </c>
      <c r="DY163" s="2878">
        <f>(CT163-DC163)*10^6</f>
        <v/>
      </c>
      <c r="DZ163" s="2878">
        <f>(CW163-DD163)*10^6</f>
        <v/>
      </c>
    </row>
    <row r="164">
      <c r="DX164" s="2878">
        <f>(CS164-CZ164)*10^6</f>
        <v/>
      </c>
      <c r="DY164" s="2878">
        <f>(CT164-DC164)*10^6</f>
        <v/>
      </c>
      <c r="DZ164" s="2878">
        <f>(CW164-DD164)*10^6</f>
        <v/>
      </c>
    </row>
    <row r="165">
      <c r="DX165" s="2878">
        <f>(CS165-CZ165)*10^6</f>
        <v/>
      </c>
      <c r="DY165" s="2878">
        <f>(CT165-DC165)*10^6</f>
        <v/>
      </c>
      <c r="DZ165" s="2878">
        <f>(CW165-DD165)*10^6</f>
        <v/>
      </c>
    </row>
    <row r="166">
      <c r="DX166" s="2878">
        <f>(CS166-CZ166)*10^6</f>
        <v/>
      </c>
      <c r="DY166" s="2878">
        <f>(CT166-DC166)*10^6</f>
        <v/>
      </c>
      <c r="DZ166" s="2878">
        <f>(CW166-DD166)*10^6</f>
        <v/>
      </c>
    </row>
    <row r="167">
      <c r="DX167" s="2878">
        <f>(CS167-CZ167)*10^6</f>
        <v/>
      </c>
      <c r="DY167" s="2878">
        <f>(CT167-DC167)*10^6</f>
        <v/>
      </c>
      <c r="DZ167" s="2878">
        <f>(CW167-DD167)*10^6</f>
        <v/>
      </c>
    </row>
    <row r="168">
      <c r="DX168" s="2878">
        <f>(CS168-CZ168)*10^6</f>
        <v/>
      </c>
      <c r="DY168" s="2878">
        <f>(CT168-DC168)*10^6</f>
        <v/>
      </c>
      <c r="DZ168" s="2878">
        <f>(CW168-DD168)*10^6</f>
        <v/>
      </c>
    </row>
    <row r="169">
      <c r="DX169" s="2878">
        <f>(CS169-CZ169)*10^6</f>
        <v/>
      </c>
      <c r="DY169" s="2878">
        <f>(CT169-DC169)*10^6</f>
        <v/>
      </c>
      <c r="DZ169" s="2878">
        <f>(CW169-DD169)*10^6</f>
        <v/>
      </c>
    </row>
    <row r="170">
      <c r="DX170" s="2878">
        <f>(CS170-CZ170)*10^6</f>
        <v/>
      </c>
      <c r="DY170" s="2878">
        <f>(CT170-DC170)*10^6</f>
        <v/>
      </c>
      <c r="DZ170" s="2878">
        <f>(CW170-DD170)*10^6</f>
        <v/>
      </c>
    </row>
    <row r="171">
      <c r="DX171" s="2878">
        <f>(CS171-CZ171)*10^6</f>
        <v/>
      </c>
      <c r="DY171" s="2878">
        <f>(CT171-DC171)*10^6</f>
        <v/>
      </c>
      <c r="DZ171" s="2878">
        <f>(CW171-DD171)*10^6</f>
        <v/>
      </c>
    </row>
    <row r="172">
      <c r="DX172" s="2878">
        <f>(CS172-CZ172)*10^6</f>
        <v/>
      </c>
      <c r="DY172" s="2878">
        <f>(CT172-DC172)*10^6</f>
        <v/>
      </c>
      <c r="DZ172" s="2878">
        <f>(CW172-DD172)*10^6</f>
        <v/>
      </c>
    </row>
    <row r="173">
      <c r="DX173" s="2878">
        <f>(CS173-CZ173)*10^6</f>
        <v/>
      </c>
      <c r="DY173" s="2878">
        <f>(CT173-DC173)*10^6</f>
        <v/>
      </c>
      <c r="DZ173" s="2878">
        <f>(CW173-DD173)*10^6</f>
        <v/>
      </c>
    </row>
    <row r="174">
      <c r="DX174" s="2878">
        <f>(CS174-CZ174)*10^6</f>
        <v/>
      </c>
      <c r="DY174" s="2878">
        <f>(CT174-DC174)*10^6</f>
        <v/>
      </c>
      <c r="DZ174" s="2878">
        <f>(CW174-DD174)*10^6</f>
        <v/>
      </c>
    </row>
    <row r="175">
      <c r="DX175" s="2878">
        <f>(CS175-CZ175)*10^6</f>
        <v/>
      </c>
      <c r="DY175" s="2878">
        <f>(CT175-DC175)*10^6</f>
        <v/>
      </c>
      <c r="DZ175" s="2878">
        <f>(CW175-DD175)*10^6</f>
        <v/>
      </c>
    </row>
    <row r="176">
      <c r="DX176" s="2878">
        <f>(CS176-CZ176)*10^6</f>
        <v/>
      </c>
      <c r="DY176" s="2878">
        <f>(CT176-DC176)*10^6</f>
        <v/>
      </c>
      <c r="DZ176" s="2878">
        <f>(CW176-DD176)*10^6</f>
        <v/>
      </c>
    </row>
    <row r="177">
      <c r="DX177" s="2878">
        <f>(CS177-CZ177)*10^6</f>
        <v/>
      </c>
      <c r="DY177" s="2878">
        <f>(CT177-DC177)*10^6</f>
        <v/>
      </c>
      <c r="DZ177" s="2878">
        <f>(CW177-DD177)*10^6</f>
        <v/>
      </c>
    </row>
    <row r="178">
      <c r="DX178" s="2878">
        <f>(CS178-CZ178)*10^6</f>
        <v/>
      </c>
      <c r="DY178" s="2878">
        <f>(CT178-DC178)*10^6</f>
        <v/>
      </c>
      <c r="DZ178" s="2878">
        <f>(CW178-DD178)*10^6</f>
        <v/>
      </c>
    </row>
    <row r="179">
      <c r="DX179" s="2878">
        <f>(CS179-CZ179)*10^6</f>
        <v/>
      </c>
      <c r="DY179" s="2878">
        <f>(CT179-DC179)*10^6</f>
        <v/>
      </c>
      <c r="DZ179" s="2878">
        <f>(CW179-DD179)*10^6</f>
        <v/>
      </c>
    </row>
    <row r="180">
      <c r="DX180" s="2878">
        <f>(CS180-CZ180)*10^6</f>
        <v/>
      </c>
      <c r="DY180" s="2878">
        <f>(CT180-DC180)*10^6</f>
        <v/>
      </c>
      <c r="DZ180" s="2878">
        <f>(CW180-DD180)*10^6</f>
        <v/>
      </c>
    </row>
    <row r="181">
      <c r="DX181" s="2878">
        <f>(CS181-CZ181)*10^6</f>
        <v/>
      </c>
      <c r="DY181" s="2878">
        <f>(CT181-DC181)*10^6</f>
        <v/>
      </c>
      <c r="DZ181" s="2878">
        <f>(CW181-DD181)*10^6</f>
        <v/>
      </c>
    </row>
    <row r="182">
      <c r="DX182" s="2878">
        <f>(CS182-CZ182)*10^6</f>
        <v/>
      </c>
      <c r="DY182" s="2878">
        <f>(CT182-DC182)*10^6</f>
        <v/>
      </c>
      <c r="DZ182" s="2878">
        <f>(CW182-DD182)*10^6</f>
        <v/>
      </c>
    </row>
    <row r="183">
      <c r="DX183" s="2878">
        <f>(CS183-CZ183)*10^6</f>
        <v/>
      </c>
      <c r="DY183" s="2878">
        <f>(CT183-DC183)*10^6</f>
        <v/>
      </c>
      <c r="DZ183" s="2878">
        <f>(CW183-DD183)*10^6</f>
        <v/>
      </c>
    </row>
    <row r="184">
      <c r="DX184" s="2878">
        <f>(CS184-CZ184)*10^6</f>
        <v/>
      </c>
      <c r="DY184" s="2878">
        <f>(CT184-DC184)*10^6</f>
        <v/>
      </c>
      <c r="DZ184" s="2878">
        <f>(CW184-DD184)*10^6</f>
        <v/>
      </c>
    </row>
    <row r="185">
      <c r="DX185" s="2878">
        <f>(CS185-CZ185)*10^6</f>
        <v/>
      </c>
      <c r="DY185" s="2878">
        <f>(CT185-DC185)*10^6</f>
        <v/>
      </c>
      <c r="DZ185" s="2878">
        <f>(CW185-DD185)*10^6</f>
        <v/>
      </c>
    </row>
    <row r="186">
      <c r="DX186" s="2878">
        <f>(CS186-CZ186)*10^6</f>
        <v/>
      </c>
      <c r="DY186" s="2878">
        <f>(CT186-DC186)*10^6</f>
        <v/>
      </c>
      <c r="DZ186" s="2878">
        <f>(CW186-DD186)*10^6</f>
        <v/>
      </c>
    </row>
    <row r="187">
      <c r="DX187" s="2878">
        <f>(CS187-CZ187)*10^6</f>
        <v/>
      </c>
      <c r="DY187" s="2878">
        <f>(CT187-DC187)*10^6</f>
        <v/>
      </c>
      <c r="DZ187" s="2878">
        <f>(CW187-DD187)*10^6</f>
        <v/>
      </c>
    </row>
    <row r="188">
      <c r="DX188" s="2878">
        <f>(CS188-CZ188)*10^6</f>
        <v/>
      </c>
      <c r="DY188" s="2878">
        <f>(CT188-DC188)*10^6</f>
        <v/>
      </c>
      <c r="DZ188" s="2878">
        <f>(CW188-DD188)*10^6</f>
        <v/>
      </c>
    </row>
    <row r="189">
      <c r="DX189" s="2878">
        <f>(CS189-CZ189)*10^6</f>
        <v/>
      </c>
      <c r="DY189" s="2878">
        <f>(CT189-DC189)*10^6</f>
        <v/>
      </c>
      <c r="DZ189" s="2878">
        <f>(CW189-DD189)*10^6</f>
        <v/>
      </c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14">
    <mergeCell ref="CR4:CX4"/>
    <mergeCell ref="CZ4:DH4"/>
    <mergeCell ref="D4:H4"/>
    <mergeCell ref="V4:AB4"/>
    <mergeCell ref="J4:N4"/>
    <mergeCell ref="CJ4:CP4"/>
    <mergeCell ref="P4:T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10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Feuil15">
    <outlinePr summaryBelow="1" summaryRight="1"/>
    <pageSetUpPr fitToPage="1"/>
  </sheetPr>
  <dimension ref="A1:DW313"/>
  <sheetViews>
    <sheetView showGridLines="0" topLeftCell="CL1" view="pageBreakPreview" workbookViewId="0" zoomScale="70" zoomScaleNormal="100" zoomScaleSheetLayoutView="70">
      <selection activeCell="CW7" sqref="CW7"/>
    </sheetView>
  </sheetViews>
  <sheetFormatPr baseColWidth="10" customHeight="1" defaultColWidth="11.5" defaultRowHeight="12.75"/>
  <cols>
    <col customWidth="1" max="1" min="1" style="3" width="10.83203125"/>
    <col customWidth="1" max="2" min="2" style="3" width="17"/>
    <col customWidth="1" hidden="1" max="3" min="3" style="850" width="8.6640625"/>
    <col customWidth="1" hidden="1" max="8" min="4" style="62" width="10.83203125"/>
    <col customWidth="1" hidden="1" max="5" min="5" style="3" width="13"/>
    <col customWidth="1" hidden="1" max="6" min="6" style="3" width="13"/>
    <col customWidth="1" hidden="1" max="7" min="7" style="3" width="13"/>
    <col customWidth="1" hidden="1" max="8" min="8" style="3" width="13"/>
    <col customWidth="1" hidden="1" max="9" min="9" style="62" width="0.33203125"/>
    <col customWidth="1" hidden="1" max="14" min="10" style="62" width="10.83203125"/>
    <col customWidth="1" hidden="1" max="11" min="11" style="3" width="13"/>
    <col customWidth="1" hidden="1" max="12" min="12" style="3" width="13"/>
    <col customWidth="1" hidden="1" max="13" min="13" style="3" width="13"/>
    <col customWidth="1" hidden="1" max="14" min="14" style="3" width="13"/>
    <col customWidth="1" hidden="1" max="15" min="15" style="62" width="0.33203125"/>
    <col customWidth="1" hidden="1" max="20" min="16" style="62" width="10.83203125"/>
    <col customWidth="1" hidden="1" max="17" min="17" style="3" width="13"/>
    <col customWidth="1" hidden="1" max="18" min="18" style="3" width="13"/>
    <col customWidth="1" hidden="1" max="19" min="19" style="3" width="13"/>
    <col customWidth="1" hidden="1" max="20" min="20" style="3" width="13"/>
    <col customWidth="1" hidden="1" max="21" min="21" style="62" width="0.5"/>
    <col customWidth="1" hidden="1" max="22" min="22" style="62" width="11.5"/>
    <col customWidth="1" hidden="1" max="28" min="23" style="62" width="10.83203125"/>
    <col customWidth="1" hidden="1" max="24" min="24" style="3" width="13"/>
    <col customWidth="1" hidden="1" max="25" min="25" style="3" width="13"/>
    <col customWidth="1" hidden="1" max="26" min="26" style="3" width="13"/>
    <col customWidth="1" hidden="1" max="27" min="27" style="3" width="13"/>
    <col customWidth="1" hidden="1" max="28" min="28" style="3" width="13"/>
    <col customWidth="1" hidden="1" max="29" min="29" style="62" width="0.33203125"/>
    <col customWidth="1" hidden="1" max="36" min="30" style="62" width="10.83203125"/>
    <col customWidth="1" hidden="1" max="31" min="31" style="3" width="13"/>
    <col customWidth="1" hidden="1" max="32" min="32" style="3" width="13"/>
    <col customWidth="1" hidden="1" max="33" min="33" style="3" width="13"/>
    <col customWidth="1" hidden="1" max="34" min="34" style="3" width="13"/>
    <col customWidth="1" hidden="1" max="35" min="35" style="3" width="13"/>
    <col customWidth="1" hidden="1" max="36" min="36" style="3" width="13"/>
    <col customWidth="1" hidden="1" max="37" min="37" style="62" width="0.1640625"/>
    <col customWidth="1" max="45" min="38" style="62" width="10.83203125"/>
    <col customWidth="1" max="46" min="46" style="62" width="0.1640625"/>
    <col customWidth="1" hidden="1" max="53" min="47" style="62" width="10.83203125"/>
    <col customWidth="1" hidden="1" max="48" min="48" style="3" width="13"/>
    <col customWidth="1" hidden="1" max="49" min="49" style="3" width="13"/>
    <col customWidth="1" hidden="1" max="50" min="50" style="3" width="13"/>
    <col customWidth="1" hidden="1" max="51" min="51" style="3" width="13"/>
    <col customWidth="1" hidden="1" max="52" min="52" style="3" width="13"/>
    <col customWidth="1" hidden="1" max="53" min="53" style="3" width="13"/>
    <col customWidth="1" hidden="1" max="54" min="54" style="62" width="0.33203125"/>
    <col customWidth="1" hidden="1" max="61" min="55" style="62" width="10.83203125"/>
    <col customWidth="1" hidden="1" max="56" min="56" style="3" width="13"/>
    <col customWidth="1" hidden="1" max="57" min="57" style="3" width="13"/>
    <col customWidth="1" hidden="1" max="58" min="58" style="3" width="13"/>
    <col customWidth="1" hidden="1" max="59" min="59" style="3" width="13"/>
    <col customWidth="1" hidden="1" max="60" min="60" style="3" width="13"/>
    <col customWidth="1" hidden="1" max="61" min="61" style="3" width="13"/>
    <col customWidth="1" hidden="1" max="62" min="62" style="62" width="0.33203125"/>
    <col customWidth="1" hidden="1" max="65" min="63" style="62" width="10.83203125"/>
    <col customWidth="1" hidden="1" max="64" min="64" style="3" width="13"/>
    <col customWidth="1" hidden="1" max="65" min="65" style="3" width="13"/>
    <col customWidth="1" hidden="1" max="66" min="66" style="62" width="10.5"/>
    <col customWidth="1" hidden="1" max="70" min="67" style="62" width="10.83203125"/>
    <col customWidth="1" hidden="1" max="68" min="68" style="3" width="13"/>
    <col customWidth="1" hidden="1" max="69" min="69" style="3" width="13"/>
    <col customWidth="1" hidden="1" max="70" min="70" style="3" width="13"/>
    <col customWidth="1" hidden="1" max="71" min="71" style="62" width="0.5"/>
    <col customWidth="1" hidden="1" max="75" min="72" style="62" width="10.83203125"/>
    <col customWidth="1" hidden="1" max="73" min="73" style="3" width="13"/>
    <col customWidth="1" hidden="1" max="74" min="74" style="3" width="13"/>
    <col customWidth="1" hidden="1" max="75" min="75" style="3" width="13"/>
    <col customWidth="1" hidden="1" max="78" min="76" style="62" width="8.5"/>
    <col customWidth="1" hidden="1" max="77" min="77" style="3" width="13"/>
    <col customWidth="1" hidden="1" max="78" min="78" style="3" width="13"/>
    <col customWidth="1" hidden="1" max="79" min="79" style="62" width="0.5"/>
    <col customWidth="1" hidden="1" max="86" min="80" style="62" width="9.6640625"/>
    <col customWidth="1" hidden="1" max="81" min="81" style="3" width="13"/>
    <col customWidth="1" hidden="1" max="82" min="82" style="3" width="13"/>
    <col customWidth="1" hidden="1" max="83" min="83" style="3" width="13"/>
    <col customWidth="1" hidden="1" max="84" min="84" style="3" width="13"/>
    <col customWidth="1" hidden="1" max="85" min="85" style="3" width="13"/>
    <col customWidth="1" hidden="1" max="86" min="86" style="3" width="13"/>
    <col customWidth="1" hidden="1" max="87" min="87" style="62" width="0.33203125"/>
    <col customWidth="1" hidden="1" max="88" min="88" style="62" width="10.83203125"/>
    <col bestFit="1" customWidth="1" hidden="1" max="89" min="89" style="62" width="9.1640625"/>
    <col customWidth="1" hidden="1" max="90" min="90" style="62" width="8.6640625"/>
    <col customWidth="1" hidden="1" max="92" min="91" style="62" width="12.1640625"/>
    <col customWidth="1" hidden="1" max="92" min="92" style="3" width="13"/>
    <col customWidth="1" hidden="1" max="93" min="93" style="62" width="7.1640625"/>
    <col customWidth="1" hidden="1" max="94" min="94" style="62" width="11"/>
    <col customWidth="1" hidden="1" max="95" min="95" style="62" width="0.5"/>
    <col customWidth="1" max="98" min="96" style="2973" width="9.33203125"/>
    <col customWidth="1" max="99" min="99" style="2973" width="10.5"/>
    <col customWidth="1" max="100" min="100" style="2973" width="9.83203125"/>
    <col customWidth="1" max="101" min="101" style="2973" width="9.33203125"/>
    <col customWidth="1" max="102" min="102" style="3" width="6.5"/>
    <col customWidth="1" max="103" min="103" style="3" width="0.5"/>
    <col customWidth="1" max="104" min="104" style="2973" width="10.6640625"/>
    <col customWidth="1" max="105" min="105" style="2973" width="10.1640625"/>
    <col customWidth="1" max="106" min="106" style="2973" width="8.5"/>
    <col collapsed="1" customWidth="1" max="107" min="107" style="2973" width="10.33203125"/>
    <col customWidth="1" max="108" min="108" style="2973" width="10.83203125"/>
    <col customWidth="1" max="109" min="109" style="62" width="12.83203125"/>
    <col customWidth="1" max="110" min="110" style="62" width="10"/>
    <col customWidth="1" max="111" min="111" style="62" width="10.5"/>
    <col collapsed="1" customWidth="1" max="112" min="112" style="62" width="10.5"/>
    <col customWidth="1" max="113" min="113" style="3" width="4.33203125"/>
    <col customWidth="1" max="115" min="114" style="323" width="10.83203125"/>
    <col customWidth="1" max="118" min="116" style="323" width="11.5"/>
    <col customWidth="1" max="125" min="125" style="3" width="11.5"/>
    <col bestFit="1" customWidth="1" max="126" min="126" style="3" width="21"/>
  </cols>
  <sheetData>
    <row customHeight="1" ht="6.75" r="1" s="3">
      <c r="DU1" s="62" t="n"/>
      <c r="DV1" s="62" t="n"/>
      <c r="DW1" s="62" t="n"/>
    </row>
    <row customHeight="1" ht="23" r="2" s="3">
      <c r="A2" s="75" t="inlineStr">
        <is>
          <t>Indicateurs Mobile</t>
        </is>
      </c>
      <c r="B2" s="1336" t="n"/>
      <c r="C2" s="3923" t="n"/>
      <c r="D2" s="2842" t="n"/>
      <c r="E2" s="2842" t="n"/>
      <c r="F2" s="2842" t="n"/>
      <c r="G2" s="2842" t="n"/>
      <c r="H2" s="2842" t="n"/>
      <c r="I2" s="2842" t="n"/>
      <c r="J2" s="3924" t="n"/>
      <c r="K2" s="3924" t="n"/>
      <c r="L2" s="3924" t="n"/>
      <c r="M2" s="3924" t="n"/>
      <c r="N2" s="3924" t="n"/>
      <c r="O2" s="3924" t="n"/>
      <c r="P2" s="3924" t="n"/>
      <c r="Q2" s="3924" t="n"/>
      <c r="R2" s="3924" t="n"/>
      <c r="S2" s="3924" t="n"/>
      <c r="T2" s="189" t="n"/>
      <c r="U2" s="288" t="n"/>
      <c r="V2" s="288" t="n"/>
      <c r="W2" s="3925" t="n"/>
      <c r="X2" s="3925" t="n"/>
      <c r="Y2" s="288" t="n"/>
      <c r="Z2" s="288" t="n"/>
      <c r="AA2" s="3925" t="n"/>
      <c r="AB2" s="288" t="n"/>
      <c r="AC2" s="288" t="n"/>
      <c r="AD2" s="288" t="n"/>
      <c r="AE2" s="288" t="n"/>
      <c r="AF2" s="288" t="n"/>
      <c r="AG2" s="288" t="n"/>
      <c r="AH2" s="288" t="n"/>
      <c r="AI2" s="288" t="n"/>
      <c r="AJ2" s="288" t="n"/>
      <c r="AK2" s="288" t="n"/>
      <c r="AL2" s="288" t="n"/>
      <c r="AM2" s="288" t="n"/>
      <c r="AN2" s="288" t="n"/>
      <c r="AO2" s="3925" t="n"/>
      <c r="AP2" s="288" t="n"/>
      <c r="AQ2" s="288" t="n"/>
      <c r="AR2" s="288" t="n"/>
      <c r="AS2" s="288" t="n"/>
      <c r="AT2" s="288" t="n"/>
      <c r="AU2" s="288" t="n"/>
      <c r="AV2" s="288" t="n"/>
      <c r="AW2" s="288" t="n"/>
      <c r="AX2" s="288" t="n"/>
      <c r="AY2" s="288" t="n"/>
      <c r="AZ2" s="288" t="n"/>
      <c r="BA2" s="288" t="n"/>
      <c r="BB2" s="288" t="n"/>
      <c r="BC2" s="288" t="n"/>
      <c r="BD2" s="288" t="n"/>
      <c r="BE2" s="288" t="n"/>
      <c r="BF2" s="288" t="n"/>
      <c r="BG2" s="288" t="n"/>
      <c r="BH2" s="288" t="n"/>
      <c r="BI2" s="288" t="n"/>
      <c r="BJ2" s="288" t="n"/>
      <c r="BK2" s="3925" t="n"/>
      <c r="BL2" s="3925" t="n"/>
      <c r="BM2" s="3925" t="n"/>
      <c r="BN2" s="3924" t="n"/>
      <c r="BO2" s="3925" t="n"/>
      <c r="BP2" s="3925" t="n"/>
      <c r="BQ2" s="3925" t="n"/>
      <c r="BR2" s="3925" t="n"/>
      <c r="BS2" s="288" t="n"/>
      <c r="BT2" s="288" t="n"/>
      <c r="BU2" s="288" t="n"/>
      <c r="BV2" s="288" t="n"/>
      <c r="BW2" s="288" t="n"/>
      <c r="BX2" s="288" t="n"/>
      <c r="BY2" s="288" t="n"/>
      <c r="BZ2" s="288" t="n"/>
      <c r="CA2" s="288" t="n"/>
      <c r="CB2" s="288" t="n"/>
      <c r="CC2" s="288" t="n"/>
      <c r="CD2" s="288" t="n"/>
      <c r="CE2" s="288" t="n"/>
      <c r="CF2" s="288" t="n"/>
      <c r="CG2" s="288" t="n"/>
      <c r="CH2" s="288" t="n"/>
      <c r="CI2" s="288" t="n"/>
      <c r="CJ2" s="3359" t="n"/>
      <c r="CK2" s="3359" t="n"/>
      <c r="CL2" s="3359" t="n"/>
      <c r="CM2" s="3359" t="n"/>
      <c r="CN2" s="3359" t="n"/>
      <c r="CO2" s="3359" t="n"/>
      <c r="CP2" s="3359" t="n"/>
      <c r="CQ2" s="3360" t="n"/>
      <c r="CR2" s="3926" t="n"/>
      <c r="CS2" s="3359" t="n"/>
      <c r="CT2" s="3359" t="n"/>
      <c r="CU2" s="3359" t="n"/>
      <c r="CV2" s="3359" t="n"/>
      <c r="CW2" s="3359" t="n"/>
      <c r="CX2" s="1378" t="n"/>
      <c r="CY2" s="705" t="n"/>
      <c r="CZ2" s="3359" t="n">
        <v>35.319975742922</v>
      </c>
      <c r="DA2" s="3359" t="n"/>
      <c r="DB2" s="3359" t="n"/>
      <c r="DC2" s="3359" t="n"/>
      <c r="DD2" s="3359" t="n">
        <v>1527.138663538343</v>
      </c>
      <c r="DE2" s="1379" t="n"/>
      <c r="DF2" s="1379" t="n"/>
      <c r="DG2" s="1379" t="n"/>
      <c r="DH2" s="73" t="n"/>
    </row>
    <row customHeight="1" ht="13" r="3" s="3">
      <c r="C3" s="830" t="n"/>
      <c r="D3" s="2664" t="n"/>
      <c r="E3" s="2664" t="n"/>
      <c r="F3" s="2664" t="n"/>
      <c r="G3" s="2664" t="n"/>
      <c r="H3" s="2664" t="n"/>
      <c r="I3" s="2841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288" t="n"/>
      <c r="U3" s="2577" t="n"/>
      <c r="V3" s="2624" t="n"/>
      <c r="W3" s="2664" t="n"/>
      <c r="X3" s="2664" t="n"/>
      <c r="Y3" s="2664" t="n"/>
      <c r="Z3" s="2664" t="n"/>
      <c r="AA3" s="2664" t="n"/>
      <c r="AB3" s="2664" t="n"/>
      <c r="AC3" s="2576" t="n"/>
      <c r="AD3" s="2624" t="n"/>
      <c r="AE3" s="2664" t="n"/>
      <c r="AF3" s="2664" t="n"/>
      <c r="AG3" s="2664" t="n"/>
      <c r="AH3" s="2664" t="n"/>
      <c r="AI3" s="2664" t="n"/>
      <c r="AJ3" s="2667" t="n"/>
      <c r="AK3" s="2576" t="n"/>
      <c r="AL3" s="2624" t="n"/>
      <c r="AM3" s="2664" t="n"/>
      <c r="AN3" s="2664" t="n"/>
      <c r="AO3" s="2664" t="n"/>
      <c r="AP3" s="2664" t="n"/>
      <c r="AQ3" s="2664" t="n"/>
      <c r="AR3" s="2664" t="n"/>
      <c r="AS3" s="2666" t="n"/>
      <c r="AT3" s="2576" t="n"/>
      <c r="AU3" s="2624" t="n"/>
      <c r="AV3" s="2664" t="n"/>
      <c r="AW3" s="2664" t="n"/>
      <c r="AX3" s="2664" t="n"/>
      <c r="AY3" s="2664" t="n"/>
      <c r="AZ3" s="2664" t="n"/>
      <c r="BA3" s="2665" t="n"/>
      <c r="BB3" s="2576" t="n"/>
      <c r="BC3" s="3927" t="n"/>
      <c r="BD3" s="3928" t="n"/>
      <c r="BE3" s="3928" t="n"/>
      <c r="BF3" s="3928" t="n"/>
      <c r="BG3" s="3928" t="n"/>
      <c r="BH3" s="3928" t="n"/>
      <c r="BI3" s="2665" t="n"/>
      <c r="BJ3" s="3929" t="n"/>
      <c r="BK3" s="2624" t="n"/>
      <c r="BL3" s="2664" t="n"/>
      <c r="BM3" s="2664" t="n"/>
      <c r="BN3" s="2664" t="n"/>
      <c r="BO3" s="2664" t="n"/>
      <c r="BP3" s="2664" t="n"/>
      <c r="BQ3" s="2664" t="n"/>
      <c r="BR3" s="2665" t="n"/>
      <c r="BS3" s="2576" t="n"/>
      <c r="BT3" s="2624" t="n"/>
      <c r="BU3" s="2664" t="n"/>
      <c r="BV3" s="2664" t="n"/>
      <c r="BW3" s="2664" t="n"/>
      <c r="BX3" s="2664" t="n"/>
      <c r="BY3" s="2664" t="n"/>
      <c r="BZ3" s="2664" t="n"/>
      <c r="CA3" s="2576" t="n"/>
      <c r="CB3" s="2624" t="n"/>
      <c r="CC3" s="2664" t="n"/>
      <c r="CD3" s="2664" t="n"/>
      <c r="CE3" s="2664" t="n"/>
      <c r="CF3" s="2664" t="n"/>
      <c r="CG3" s="2664" t="n"/>
      <c r="CH3" s="2666" t="n"/>
      <c r="CI3" s="2576" t="n"/>
      <c r="CJ3" s="8" t="n"/>
      <c r="CK3" s="8" t="n"/>
      <c r="CL3" s="8" t="n"/>
      <c r="CM3" s="8" t="n"/>
      <c r="CN3" s="8" t="n"/>
      <c r="CO3" s="8" t="n"/>
      <c r="CP3" s="8" t="n"/>
      <c r="CQ3" s="2576" t="n"/>
    </row>
    <row customFormat="1" customHeight="1" ht="13" r="4" s="2748">
      <c r="C4" s="835" t="n"/>
      <c r="D4" s="2724" t="n">
        <v>45658</v>
      </c>
      <c r="E4" s="3021" t="n"/>
      <c r="F4" s="3021" t="n"/>
      <c r="G4" s="3021" t="n"/>
      <c r="H4" s="3021" t="n"/>
      <c r="I4" s="3115" t="n"/>
      <c r="J4" s="2724" t="n">
        <v>45689</v>
      </c>
      <c r="K4" s="3021" t="n"/>
      <c r="L4" s="3021" t="n"/>
      <c r="M4" s="3021" t="n"/>
      <c r="N4" s="3021" t="n"/>
      <c r="P4" s="2724" t="n">
        <v>45717</v>
      </c>
      <c r="Q4" s="3021" t="n"/>
      <c r="R4" s="3021" t="n"/>
      <c r="S4" s="3021" t="n"/>
      <c r="T4" s="3021" t="n"/>
      <c r="U4" s="1120" t="n"/>
      <c r="V4" s="2727" t="n">
        <v>45748</v>
      </c>
      <c r="W4" s="3021" t="n"/>
      <c r="X4" s="3021" t="n"/>
      <c r="Y4" s="3021" t="n"/>
      <c r="Z4" s="3021" t="n"/>
      <c r="AA4" s="3021" t="n"/>
      <c r="AB4" s="3021" t="n"/>
      <c r="AC4" s="976" t="n"/>
      <c r="AD4" s="2724" t="n">
        <v>45778</v>
      </c>
      <c r="AE4" s="3021" t="n"/>
      <c r="AF4" s="3021" t="n"/>
      <c r="AG4" s="3021" t="n"/>
      <c r="AH4" s="3021" t="n"/>
      <c r="AI4" s="3021" t="n"/>
      <c r="AJ4" s="3021" t="n"/>
      <c r="AK4" s="976" t="n"/>
      <c r="AL4" s="1232" t="n">
        <v>45809</v>
      </c>
      <c r="AM4" s="3021" t="n"/>
      <c r="AN4" s="3021" t="n"/>
      <c r="AO4" s="3021" t="n"/>
      <c r="AP4" s="3021" t="n"/>
      <c r="AQ4" s="3021" t="n"/>
      <c r="AR4" s="3021" t="n"/>
      <c r="AS4" s="3022" t="n"/>
      <c r="AT4" s="976" t="n"/>
      <c r="AU4" s="2724" t="n">
        <v>45839</v>
      </c>
      <c r="AV4" s="3021" t="n"/>
      <c r="AW4" s="3021" t="n"/>
      <c r="AX4" s="3021" t="n"/>
      <c r="AY4" s="3021" t="n"/>
      <c r="AZ4" s="3021" t="n"/>
      <c r="BA4" s="3021" t="n"/>
      <c r="BB4" s="1120" t="n"/>
      <c r="BC4" s="3930" t="n">
        <v>45870</v>
      </c>
      <c r="BD4" s="3030" t="n"/>
      <c r="BE4" s="3030" t="n"/>
      <c r="BF4" s="3030" t="n"/>
      <c r="BG4" s="3030" t="n"/>
      <c r="BH4" s="3030" t="n"/>
      <c r="BI4" s="3225" t="n"/>
      <c r="BJ4" s="3113" t="n"/>
      <c r="BK4" s="2727" t="n">
        <v>45901</v>
      </c>
      <c r="BL4" s="3021" t="n"/>
      <c r="BM4" s="3021" t="n"/>
      <c r="BN4" s="3021" t="n"/>
      <c r="BO4" s="3021" t="n"/>
      <c r="BP4" s="3021" t="n"/>
      <c r="BQ4" s="3021" t="n"/>
      <c r="BR4" s="3021" t="n"/>
      <c r="BS4" s="976" t="n"/>
      <c r="BT4" s="2727" t="n">
        <v>45931</v>
      </c>
      <c r="BU4" s="3021" t="n"/>
      <c r="BV4" s="3021" t="n"/>
      <c r="BW4" s="3021" t="n"/>
      <c r="BX4" s="3021" t="n"/>
      <c r="BY4" s="3021" t="n"/>
      <c r="BZ4" s="3021" t="n"/>
      <c r="CA4" s="976" t="n"/>
      <c r="CB4" s="1232" t="n">
        <v>45962</v>
      </c>
      <c r="CC4" s="3021" t="n"/>
      <c r="CD4" s="3021" t="n"/>
      <c r="CE4" s="3021" t="n"/>
      <c r="CF4" s="3021" t="n"/>
      <c r="CG4" s="3021" t="n"/>
      <c r="CH4" s="3022" t="n"/>
      <c r="CI4" s="976" t="n"/>
      <c r="CJ4" s="2724" t="n">
        <v>45992</v>
      </c>
      <c r="CK4" s="3021" t="n"/>
      <c r="CL4" s="3021" t="n"/>
      <c r="CM4" s="3021" t="n"/>
      <c r="CN4" s="3021" t="n"/>
      <c r="CO4" s="3021" t="n"/>
      <c r="CP4" s="3021" t="n"/>
      <c r="CQ4" s="1120" t="n"/>
      <c r="CR4" s="2748" t="inlineStr">
        <is>
          <t>CUMUL</t>
        </is>
      </c>
      <c r="CZ4" s="2740" t="inlineStr">
        <is>
          <t>ANNUEL</t>
        </is>
      </c>
      <c r="DA4" s="3931" t="n"/>
      <c r="DB4" s="3931" t="n"/>
      <c r="DC4" s="3931" t="n"/>
      <c r="DD4" s="3931" t="n"/>
      <c r="DE4" s="3931" t="n"/>
      <c r="DF4" s="3931" t="n"/>
      <c r="DG4" s="3931" t="n"/>
      <c r="DH4" s="3931" t="n"/>
    </row>
    <row customFormat="1" customHeight="1" ht="26.25" r="5" s="98">
      <c r="B5" s="99" t="n"/>
      <c r="C5" s="1667" t="n"/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Z5" s="2873" t="inlineStr">
        <is>
          <t>2025 
Budget</t>
        </is>
      </c>
      <c r="DA5" s="2873" t="inlineStr">
        <is>
          <t>2025 
Actu1</t>
        </is>
      </c>
      <c r="DB5" s="2873" t="inlineStr">
        <is>
          <t>2025 
Actu2</t>
        </is>
      </c>
      <c r="DC5" s="2873" t="inlineStr">
        <is>
          <t>2025 
Actu3</t>
        </is>
      </c>
      <c r="DD5" s="2873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226" t="n"/>
    </row>
    <row customHeight="1" ht="5.25" r="6" s="3">
      <c r="I6" s="2949" t="n"/>
      <c r="O6" s="1357" t="n"/>
      <c r="P6" s="2949" t="n"/>
      <c r="Q6" s="2949" t="n"/>
      <c r="R6" s="2949" t="n"/>
      <c r="S6" s="2949" t="n"/>
      <c r="U6" s="1357" t="n"/>
      <c r="V6" s="3932" t="n"/>
      <c r="W6" s="2949" t="n"/>
      <c r="X6" s="2949" t="n"/>
      <c r="Y6" s="2949" t="n"/>
      <c r="Z6" s="2949" t="n"/>
      <c r="AA6" s="2949" t="n"/>
      <c r="AB6" s="62" t="n"/>
      <c r="AC6" s="1357" t="n"/>
      <c r="AK6" s="1357" t="n"/>
      <c r="AL6" s="3932" t="n"/>
      <c r="AM6" s="2949" t="n"/>
      <c r="AN6" s="2949" t="n"/>
      <c r="AO6" s="2949" t="n"/>
      <c r="AP6" s="2949" t="n"/>
      <c r="AQ6" s="2949" t="n"/>
      <c r="AR6" s="2949" t="n"/>
      <c r="AS6" s="1108" t="n"/>
      <c r="AT6" s="3028" t="n"/>
      <c r="AU6" s="3932" t="n"/>
      <c r="AV6" s="2949" t="n"/>
      <c r="AW6" s="2949" t="n"/>
      <c r="AX6" s="2949" t="n"/>
      <c r="AY6" s="2949" t="n"/>
      <c r="AZ6" s="2949" t="n"/>
      <c r="BA6" s="62" t="n"/>
      <c r="BB6" s="3028" t="n"/>
      <c r="BC6" s="2949" t="n"/>
      <c r="BD6" s="2949" t="n"/>
      <c r="BE6" s="2949" t="n"/>
      <c r="BF6" s="2949" t="n"/>
      <c r="BG6" s="2949" t="n"/>
      <c r="BH6" s="2949" t="n"/>
      <c r="BI6" s="62" t="n"/>
      <c r="BJ6" s="3028" t="n"/>
      <c r="BK6" s="2949" t="n"/>
      <c r="BL6" s="2949" t="n"/>
      <c r="BM6" s="2949" t="n"/>
      <c r="BN6" s="2949" t="n"/>
      <c r="BO6" s="2949" t="n"/>
      <c r="BP6" s="2949" t="n"/>
      <c r="BQ6" s="2949" t="n"/>
      <c r="BR6" s="62" t="n"/>
      <c r="BS6" s="3028" t="n"/>
      <c r="BT6" s="2949" t="n"/>
      <c r="BU6" s="2949" t="n"/>
      <c r="BV6" s="2949" t="n"/>
      <c r="BW6" s="2949" t="n"/>
      <c r="BX6" s="2949" t="n"/>
      <c r="BY6" s="2949" t="n"/>
      <c r="BZ6" s="2949" t="n"/>
      <c r="CA6" s="3028" t="n"/>
      <c r="CB6" s="2949" t="n"/>
      <c r="CC6" s="2949" t="n"/>
      <c r="CD6" s="2949" t="n"/>
      <c r="CE6" s="2949" t="n"/>
      <c r="CF6" s="2949" t="n"/>
      <c r="CG6" s="2949" t="n"/>
      <c r="CH6" s="62" t="n"/>
      <c r="CI6" s="3028" t="n"/>
      <c r="CQ6" s="1357" t="n"/>
      <c r="DI6" s="323" t="n"/>
    </row>
    <row customHeight="1" ht="15" r="7" s="3">
      <c r="A7" s="108" t="inlineStr">
        <is>
          <t>ARPU Global</t>
        </is>
      </c>
      <c r="B7" s="109" t="n"/>
      <c r="C7" s="2530" t="inlineStr">
        <is>
          <t>IND1</t>
        </is>
      </c>
      <c r="D7" s="89" t="n">
        <v>1366.29313576123</v>
      </c>
      <c r="E7" s="90" t="n">
        <v>1483.94007241319</v>
      </c>
      <c r="F7" s="90" t="n">
        <v>-117.64693665196</v>
      </c>
      <c r="G7" s="90" t="n">
        <v>1595.966857658628</v>
      </c>
      <c r="H7" s="132" t="n">
        <v>-0.1439088291810411</v>
      </c>
      <c r="I7" s="3933" t="n"/>
      <c r="J7" s="89" t="n">
        <v>1238.26954067692</v>
      </c>
      <c r="K7" s="90" t="n">
        <v>1361.84969889024</v>
      </c>
      <c r="L7" s="90" t="n">
        <v>-123.5801582133199</v>
      </c>
      <c r="M7" s="90" t="n">
        <v>1481.233767785887</v>
      </c>
      <c r="N7" s="132" t="n">
        <v>-0.1640282799332505</v>
      </c>
      <c r="O7" s="3512" t="n"/>
      <c r="P7" s="89" t="n">
        <v>1313.53520119062</v>
      </c>
      <c r="Q7" s="90" t="n">
        <v>1465.76427418378</v>
      </c>
      <c r="R7" s="90" t="n">
        <v>-152.2290729931599</v>
      </c>
      <c r="S7" s="90" t="n">
        <v>1610.428300316845</v>
      </c>
      <c r="T7" s="132" t="n">
        <v>-0.1843566081568563</v>
      </c>
      <c r="U7" s="1075" t="n"/>
      <c r="V7" s="89" t="n">
        <v>1290.19734905827</v>
      </c>
      <c r="W7" s="90" t="n">
        <v>1444.15235755262</v>
      </c>
      <c r="X7" s="90" t="n">
        <v>1277.73557023505</v>
      </c>
      <c r="Y7" s="90" t="n">
        <v>-153.9550084943501</v>
      </c>
      <c r="Z7" s="90" t="n">
        <v>12.4617788232199</v>
      </c>
      <c r="AA7" s="90" t="n">
        <v>1458.744278795346</v>
      </c>
      <c r="AB7" s="132" t="n">
        <v>-0.1155424786832858</v>
      </c>
      <c r="AC7" s="1075" t="n"/>
      <c r="AD7" s="89" t="n">
        <v>1273.85277020432</v>
      </c>
      <c r="AE7" s="90" t="n">
        <v>1504.65335176844</v>
      </c>
      <c r="AF7" s="90" t="n">
        <v>1321.15906952508</v>
      </c>
      <c r="AG7" s="90" t="n">
        <v>-230.80058156412</v>
      </c>
      <c r="AH7" s="90" t="n">
        <v>-47.30629932075999</v>
      </c>
      <c r="AI7" s="90" t="n">
        <v>1393.548570812154</v>
      </c>
      <c r="AJ7" s="132" t="n">
        <v>-0.08589280855713266</v>
      </c>
      <c r="AK7" s="1075" t="n"/>
      <c r="AL7" s="89" t="n">
        <v>0</v>
      </c>
      <c r="AM7" s="90" t="n">
        <v>1450.388196229545</v>
      </c>
      <c r="AN7" s="90" t="n">
        <v>1299.307724852624</v>
      </c>
      <c r="AO7" s="90" t="n">
        <v>0</v>
      </c>
      <c r="AP7" s="90" t="n">
        <v>-1450.388196229545</v>
      </c>
      <c r="AQ7" s="90" t="n">
        <v>-1299.307724852624</v>
      </c>
      <c r="AR7" s="90" t="n">
        <v>1308.857352058589</v>
      </c>
      <c r="AS7" s="132" t="n">
        <v>-1</v>
      </c>
      <c r="AT7" s="3934" t="n"/>
      <c r="AU7" s="89" t="n"/>
      <c r="AV7" s="90" t="n"/>
      <c r="AW7" s="90" t="n"/>
      <c r="AX7" s="90" t="n"/>
      <c r="AY7" s="90" t="n"/>
      <c r="AZ7" s="90" t="n"/>
      <c r="BA7" s="132" t="n"/>
      <c r="BB7" s="3934" t="n"/>
      <c r="BC7" s="89" t="n"/>
      <c r="BD7" s="90" t="n"/>
      <c r="BE7" s="90" t="n"/>
      <c r="BF7" s="90" t="n"/>
      <c r="BG7" s="90" t="n"/>
      <c r="BH7" s="90" t="n"/>
      <c r="BI7" s="132" t="n"/>
      <c r="BJ7" s="3934" t="n"/>
      <c r="BK7" s="89" t="n"/>
      <c r="BL7" s="90" t="n"/>
      <c r="BM7" s="90" t="n"/>
      <c r="BN7" s="90" t="n"/>
      <c r="BO7" s="90" t="n"/>
      <c r="BP7" s="90" t="n"/>
      <c r="BQ7" s="90" t="n"/>
      <c r="BR7" s="132" t="n"/>
      <c r="BS7" s="3934" t="n"/>
      <c r="BT7" s="89" t="n"/>
      <c r="BU7" s="90" t="n"/>
      <c r="BV7" s="3935" t="n"/>
      <c r="BW7" s="90" t="n"/>
      <c r="BX7" s="90" t="n"/>
      <c r="BY7" s="90" t="n"/>
      <c r="BZ7" s="132" t="n"/>
      <c r="CA7" s="3934" t="n"/>
      <c r="CB7" s="89" t="n"/>
      <c r="CC7" s="90" t="n"/>
      <c r="CD7" s="3935" t="n"/>
      <c r="CE7" s="90" t="n"/>
      <c r="CF7" s="90" t="n"/>
      <c r="CG7" s="90" t="n"/>
      <c r="CH7" s="132" t="n"/>
      <c r="CI7" s="3934" t="n"/>
      <c r="CJ7" s="89" t="n"/>
      <c r="CK7" s="90" t="n"/>
      <c r="CL7" s="3935" t="n"/>
      <c r="CM7" s="90" t="n"/>
      <c r="CN7" s="90" t="n"/>
      <c r="CO7" s="90" t="n"/>
      <c r="CP7" s="132" t="n"/>
      <c r="CQ7" s="1231" t="n"/>
      <c r="CR7" s="90">
        <f>SUM('CA Mobile'!CR16,'CA Mobile'!CR149)/(SUM('Parc Mobile '!CR37,'Parc Mobile '!CR47)/1000000)/COUNTIFS($D$5:$CP$5,CR5,$D$7:$CP$7,"&gt;0")</f>
        <v/>
      </c>
      <c r="CS7" s="90">
        <f>SUM('CA Mobile'!CS16,'CA Mobile'!CS149)/(SUM('Parc Mobile '!CS37,'Parc Mobile '!CS47)/1000000)/COUNTIFS($D$5:$CP$5,CR5,$D$7:$CP$7,"&gt;0")</f>
        <v/>
      </c>
      <c r="CT7" s="90">
        <f>SUM('CA Mobile'!CT16,'CA Mobile'!CT149)/(SUM('Parc Mobile '!CT37,'Parc Mobile '!CT47)/1000000)/COUNTIFS($D$5:$CP$5,CS5,$D$7:$CP$7,"&gt;0")</f>
        <v/>
      </c>
      <c r="CU7" s="90">
        <f>CR7-CS7</f>
        <v/>
      </c>
      <c r="CV7" s="90">
        <f>CR7-CT7</f>
        <v/>
      </c>
      <c r="CW7" s="90">
        <f>SUM('CA Mobile'!CW16,'CA Mobile'!CW149)/(SUM('Parc Mobile '!CW37,'Parc Mobile '!CW47)/1000000)/COUNTIFS($D$5:$CP$5,CR5,$D$7:$CP$7,"&gt;0")</f>
        <v/>
      </c>
      <c r="CX7" s="2606">
        <f>IFERROR(+CR7/CW7-1, "-")</f>
        <v/>
      </c>
      <c r="CY7" s="19" t="n"/>
      <c r="CZ7" s="90" t="n">
        <v>1441.409396192357</v>
      </c>
      <c r="DA7" s="90" t="n">
        <v>1345.471366627626</v>
      </c>
      <c r="DB7" s="90" t="n"/>
      <c r="DC7" s="90" t="n"/>
      <c r="DD7" s="90" t="n">
        <v>16626.94003297586</v>
      </c>
      <c r="DE7" s="2879">
        <f>+CZ7/DD7-1</f>
        <v/>
      </c>
      <c r="DF7" s="199">
        <f>+DA7/DD7-1</f>
        <v/>
      </c>
      <c r="DG7" s="199">
        <f>+DB7/DD7-1</f>
        <v/>
      </c>
      <c r="DH7" s="102">
        <f>+DC7/DD7-1</f>
        <v/>
      </c>
      <c r="DI7" s="932" t="n"/>
    </row>
    <row customFormat="1" customHeight="1" ht="15" r="8" s="8">
      <c r="A8" s="110" t="n"/>
      <c r="B8" s="111" t="inlineStr">
        <is>
          <t>ARPU Sortant</t>
        </is>
      </c>
      <c r="C8" s="2530" t="inlineStr">
        <is>
          <t>IND2</t>
        </is>
      </c>
      <c r="D8" s="114" t="n">
        <v>1334.73426648118</v>
      </c>
      <c r="E8" s="115" t="n">
        <v>1448.43120909903</v>
      </c>
      <c r="F8" s="115" t="n">
        <v>-113.69694261785</v>
      </c>
      <c r="G8" s="115" t="n">
        <v>1554.231334756357</v>
      </c>
      <c r="H8" s="134" t="n">
        <v>-0.1412254812824152</v>
      </c>
      <c r="I8" s="3288" t="n"/>
      <c r="J8" s="114" t="n">
        <v>1208.64309598142</v>
      </c>
      <c r="K8" s="115" t="n">
        <v>1329.31801321301</v>
      </c>
      <c r="L8" s="115" t="n">
        <v>-120.6749172315901</v>
      </c>
      <c r="M8" s="115" t="n">
        <v>1441.371992443569</v>
      </c>
      <c r="N8" s="134" t="n">
        <v>-0.1614634512688162</v>
      </c>
      <c r="O8" s="3936" t="n"/>
      <c r="P8" s="114" t="n">
        <v>1282.66503205872</v>
      </c>
      <c r="Q8" s="115" t="n">
        <v>1433.09774610493</v>
      </c>
      <c r="R8" s="115" t="n">
        <v>-150.4327140462099</v>
      </c>
      <c r="S8" s="115" t="n">
        <v>1568.300273564241</v>
      </c>
      <c r="T8" s="134" t="n">
        <v>-0.1821304544290898</v>
      </c>
      <c r="U8" s="1078" t="n"/>
      <c r="V8" s="114" t="n">
        <v>1260.28767310531</v>
      </c>
      <c r="W8" s="115" t="n">
        <v>1412.15126746564</v>
      </c>
      <c r="X8" s="115" t="n">
        <v>1246.2328274884</v>
      </c>
      <c r="Y8" s="115" t="n">
        <v>-151.8635943603301</v>
      </c>
      <c r="Z8" s="115" t="n">
        <v>14.05484561690992</v>
      </c>
      <c r="AA8" s="115" t="n">
        <v>1422.32111593155</v>
      </c>
      <c r="AB8" s="134" t="n">
        <v>-0.1139218429729326</v>
      </c>
      <c r="AC8" s="1078" t="n"/>
      <c r="AD8" s="114" t="n">
        <v>1236.73527528031</v>
      </c>
      <c r="AE8" s="115" t="n">
        <v>1474.96948908274</v>
      </c>
      <c r="AF8" s="115" t="n">
        <v>1289.74495309231</v>
      </c>
      <c r="AG8" s="115" t="n">
        <v>-238.2342138024301</v>
      </c>
      <c r="AH8" s="115" t="n">
        <v>-53.00967781200006</v>
      </c>
      <c r="AI8" s="115" t="n">
        <v>1360.817235987623</v>
      </c>
      <c r="AJ8" s="134" t="n">
        <v>-0.09118194378046607</v>
      </c>
      <c r="AK8" s="1078" t="n"/>
      <c r="AL8" s="114" t="n">
        <v>0</v>
      </c>
      <c r="AM8" s="115" t="n">
        <v>1418.9377101256</v>
      </c>
      <c r="AN8" s="115" t="n">
        <v>1268.533728179712</v>
      </c>
      <c r="AO8" s="115" t="n">
        <v>0</v>
      </c>
      <c r="AP8" s="115" t="n">
        <v>-1418.9377101256</v>
      </c>
      <c r="AQ8" s="115" t="n">
        <v>-1268.533728179712</v>
      </c>
      <c r="AR8" s="115" t="n">
        <v>1273.209611187078</v>
      </c>
      <c r="AS8" s="134" t="n">
        <v>-1</v>
      </c>
      <c r="AT8" s="3937" t="n"/>
      <c r="AU8" s="114" t="n"/>
      <c r="AV8" s="115" t="n"/>
      <c r="AW8" s="115" t="n"/>
      <c r="AX8" s="115" t="n"/>
      <c r="AY8" s="115" t="n"/>
      <c r="AZ8" s="115" t="n"/>
      <c r="BA8" s="134" t="n"/>
      <c r="BB8" s="3937" t="n"/>
      <c r="BC8" s="114" t="n"/>
      <c r="BD8" s="115" t="n"/>
      <c r="BE8" s="115" t="n"/>
      <c r="BF8" s="115" t="n"/>
      <c r="BG8" s="115" t="n"/>
      <c r="BH8" s="115" t="n"/>
      <c r="BI8" s="134" t="n"/>
      <c r="BJ8" s="3937" t="n"/>
      <c r="BK8" s="114" t="n"/>
      <c r="BL8" s="115" t="n"/>
      <c r="BM8" s="115" t="n"/>
      <c r="BN8" s="115" t="n"/>
      <c r="BO8" s="115" t="n"/>
      <c r="BP8" s="115" t="n"/>
      <c r="BQ8" s="115" t="n"/>
      <c r="BR8" s="134" t="n"/>
      <c r="BS8" s="3937" t="n"/>
      <c r="BT8" s="114" t="n"/>
      <c r="BU8" s="115" t="n"/>
      <c r="BV8" s="115" t="n"/>
      <c r="BW8" s="115" t="n"/>
      <c r="BX8" s="115" t="n"/>
      <c r="BY8" s="115" t="n"/>
      <c r="BZ8" s="134" t="n"/>
      <c r="CA8" s="3937" t="n"/>
      <c r="CB8" s="114" t="n"/>
      <c r="CC8" s="115" t="n"/>
      <c r="CD8" s="115" t="n"/>
      <c r="CE8" s="115" t="n"/>
      <c r="CF8" s="115" t="n"/>
      <c r="CG8" s="115" t="n"/>
      <c r="CH8" s="134" t="n"/>
      <c r="CI8" s="3937" t="n"/>
      <c r="CJ8" s="114" t="n"/>
      <c r="CK8" s="115" t="n"/>
      <c r="CL8" s="115" t="n"/>
      <c r="CM8" s="115" t="n"/>
      <c r="CN8" s="115" t="n"/>
      <c r="CO8" s="115" t="n"/>
      <c r="CP8" s="134" t="n"/>
      <c r="CQ8" s="1040" t="n"/>
      <c r="CR8" s="115">
        <f>+'CA Mobile'!CR16/(SUM('Parc Mobile '!CR37,'Parc Mobile '!CR47)/1000000)/COUNTIFS($D$5:$CP$5,CR5,$D$7:$CP$7,"&gt;0")</f>
        <v/>
      </c>
      <c r="CS8" s="115">
        <f>+'CA Mobile'!CS16/(SUM('Parc Mobile '!CS37,'Parc Mobile '!CS47)/1000000)/COUNTIFS($D$5:$CP$5,CR5,$D$7:$CP$7,"&gt;0")</f>
        <v/>
      </c>
      <c r="CT8" s="115">
        <f>+'CA Mobile'!CT16/(SUM('Parc Mobile '!CT37,'Parc Mobile '!CT47)/1000000)/COUNTIFS($D$5:$CP$5,CS5,$D$7:$CP$7,"&gt;0")</f>
        <v/>
      </c>
      <c r="CU8" s="115">
        <f>CR8-CS8</f>
        <v/>
      </c>
      <c r="CV8" s="115">
        <f>CR8-CT8</f>
        <v/>
      </c>
      <c r="CW8" s="115">
        <f>+'CA Mobile'!CW16/(SUM('Parc Mobile '!CW37,'Parc Mobile '!CW47)/1000000)/COUNTIFS($D$5:$CP$5,CR5,$D$7:$CP$7,"&gt;0")</f>
        <v/>
      </c>
      <c r="CX8" s="2605">
        <f>IFERROR(+CR8/CW8-1, "-")</f>
        <v/>
      </c>
      <c r="CY8" s="11" t="n"/>
      <c r="CZ8" s="115" t="n">
        <v>1410.378249435437</v>
      </c>
      <c r="DA8" s="115" t="n">
        <v>1314.494244099107</v>
      </c>
      <c r="DB8" s="115" t="n"/>
      <c r="DC8" s="115" t="n"/>
      <c r="DD8" s="115" t="n">
        <v>16208.60469203067</v>
      </c>
      <c r="DE8" s="200">
        <f>+CZ8/DD8-1</f>
        <v/>
      </c>
      <c r="DF8" s="200">
        <f>+DA8/DD8-1</f>
        <v/>
      </c>
      <c r="DG8" s="200">
        <f>+DB8/DD8-1</f>
        <v/>
      </c>
      <c r="DH8" s="134">
        <f>+DC8/DD8-1</f>
        <v/>
      </c>
      <c r="DI8" s="932" t="n"/>
      <c r="DJ8" s="323" t="n"/>
      <c r="DK8" s="323" t="n"/>
      <c r="DL8" s="323" t="n"/>
      <c r="DM8" s="323" t="n"/>
      <c r="DN8" s="323" t="n"/>
      <c r="DU8" s="2878">
        <f>CS8-CZ8</f>
        <v/>
      </c>
      <c r="DV8" s="2878">
        <f>CT8-DC8</f>
        <v/>
      </c>
      <c r="DW8" s="2878">
        <f>CW8-DD8</f>
        <v/>
      </c>
    </row>
    <row customFormat="1" customHeight="1" ht="15" r="9" s="8">
      <c r="A9" s="92" t="n"/>
      <c r="B9" s="93" t="inlineStr">
        <is>
          <t>ARPU Entrant</t>
        </is>
      </c>
      <c r="C9" s="2530" t="inlineStr">
        <is>
          <t>IND3</t>
        </is>
      </c>
      <c r="D9" s="116" t="n">
        <v>31.5588692800476</v>
      </c>
      <c r="E9" s="12" t="n">
        <v>35.5088633141672</v>
      </c>
      <c r="F9" s="12" t="n">
        <v>-3.949994034119602</v>
      </c>
      <c r="G9" s="12" t="n">
        <v>41.7355229022713</v>
      </c>
      <c r="H9" s="157" t="n">
        <v>-0.2438367346218124</v>
      </c>
      <c r="I9" s="3288" t="n"/>
      <c r="J9" s="116" t="n">
        <v>29.6264446954906</v>
      </c>
      <c r="K9" s="12" t="n">
        <v>32.5316856772362</v>
      </c>
      <c r="L9" s="12" t="n">
        <v>-2.905240981745596</v>
      </c>
      <c r="M9" s="12" t="n">
        <v>39.86177534231847</v>
      </c>
      <c r="N9" s="157" t="n">
        <v>-0.2567705667630346</v>
      </c>
      <c r="O9" s="3938" t="n"/>
      <c r="P9" s="116" t="n">
        <v>30.8701691318963</v>
      </c>
      <c r="Q9" s="12" t="n">
        <v>32.666528078853</v>
      </c>
      <c r="R9" s="12" t="n">
        <v>-1.796358946956698</v>
      </c>
      <c r="S9" s="12" t="n">
        <v>42.12802675260324</v>
      </c>
      <c r="T9" s="157" t="n">
        <v>-0.2672296446928001</v>
      </c>
      <c r="U9" s="1040" t="n"/>
      <c r="V9" s="116" t="n">
        <v>29.9096759529592</v>
      </c>
      <c r="W9" s="12" t="n">
        <v>32.0010900869794</v>
      </c>
      <c r="X9" s="12" t="n">
        <v>31.5027427466497</v>
      </c>
      <c r="Y9" s="12" t="n">
        <v>-2.091414134020201</v>
      </c>
      <c r="Z9" s="12" t="n">
        <v>-1.5930667936905</v>
      </c>
      <c r="AA9" s="12" t="n">
        <v>36.42316286379596</v>
      </c>
      <c r="AB9" s="157" t="n">
        <v>-0.1788281521622346</v>
      </c>
      <c r="AC9" s="1040" t="n"/>
      <c r="AD9" s="116" t="n">
        <v>37.11749492401</v>
      </c>
      <c r="AE9" s="12" t="n">
        <v>29.6838626856987</v>
      </c>
      <c r="AF9" s="12" t="n">
        <v>31.4141164327706</v>
      </c>
      <c r="AG9" s="12" t="n">
        <v>7.433632238311304</v>
      </c>
      <c r="AH9" s="12" t="n">
        <v>5.703378491239402</v>
      </c>
      <c r="AI9" s="12" t="n">
        <v>32.73133482453161</v>
      </c>
      <c r="AJ9" s="157" t="n">
        <v>0.1340049259522114</v>
      </c>
      <c r="AK9" s="1040" t="n"/>
      <c r="AL9" s="116" t="n">
        <v>0</v>
      </c>
      <c r="AM9" s="12" t="n">
        <v>31.45048610394425</v>
      </c>
      <c r="AN9" s="12" t="n">
        <v>30.77399667291228</v>
      </c>
      <c r="AO9" s="12" t="n">
        <v>0</v>
      </c>
      <c r="AP9" s="12" t="n">
        <v>-31.45048610394425</v>
      </c>
      <c r="AQ9" s="12" t="n">
        <v>-30.77399667291228</v>
      </c>
      <c r="AR9" s="12" t="n">
        <v>35.64774087151071</v>
      </c>
      <c r="AS9" s="157" t="n">
        <v>-1</v>
      </c>
      <c r="AT9" s="3287" t="n"/>
      <c r="AU9" s="116" t="n"/>
      <c r="AV9" s="12" t="n"/>
      <c r="AW9" s="12" t="n"/>
      <c r="AX9" s="12" t="n"/>
      <c r="AY9" s="12" t="n"/>
      <c r="AZ9" s="12" t="n"/>
      <c r="BA9" s="157" t="n"/>
      <c r="BB9" s="3287" t="n"/>
      <c r="BC9" s="116" t="n"/>
      <c r="BD9" s="12" t="n"/>
      <c r="BE9" s="12" t="n"/>
      <c r="BF9" s="12" t="n"/>
      <c r="BG9" s="12" t="n"/>
      <c r="BH9" s="12" t="n"/>
      <c r="BI9" s="157" t="n"/>
      <c r="BJ9" s="3287" t="n"/>
      <c r="BK9" s="116" t="n"/>
      <c r="BL9" s="12" t="n"/>
      <c r="BM9" s="12" t="n"/>
      <c r="BN9" s="12" t="n"/>
      <c r="BO9" s="12" t="n"/>
      <c r="BP9" s="12" t="n"/>
      <c r="BQ9" s="12" t="n"/>
      <c r="BR9" s="157" t="n"/>
      <c r="BS9" s="3287" t="n"/>
      <c r="BT9" s="116" t="n"/>
      <c r="BU9" s="12" t="n"/>
      <c r="BV9" s="12" t="n"/>
      <c r="BW9" s="12" t="n"/>
      <c r="BX9" s="12" t="n"/>
      <c r="BY9" s="12" t="n"/>
      <c r="BZ9" s="157" t="n"/>
      <c r="CA9" s="3287" t="n"/>
      <c r="CB9" s="116" t="n"/>
      <c r="CC9" s="12" t="n"/>
      <c r="CD9" s="12" t="n"/>
      <c r="CE9" s="12" t="n"/>
      <c r="CF9" s="12" t="n"/>
      <c r="CG9" s="12" t="n"/>
      <c r="CH9" s="157" t="n"/>
      <c r="CI9" s="3287" t="n"/>
      <c r="CJ9" s="116" t="n"/>
      <c r="CK9" s="12" t="n"/>
      <c r="CL9" s="12" t="n"/>
      <c r="CM9" s="12" t="n"/>
      <c r="CN9" s="12" t="n"/>
      <c r="CO9" s="12" t="n"/>
      <c r="CP9" s="157" t="n"/>
      <c r="CQ9" s="1040" t="n"/>
      <c r="CR9" s="12">
        <f>+'CA Mobile'!CR149/(SUM('Parc Mobile '!CR37,'Parc Mobile '!CR47)/1000000)/COUNTIFS($D$5:$CP$5,CR5,$D$7:$CP$7,"&gt;0")</f>
        <v/>
      </c>
      <c r="CS9" s="12">
        <f>+'CA Mobile'!CS149/(SUM('Parc Mobile '!CS37,'Parc Mobile '!CS47)/1000000)/COUNTIFS($D$5:$CP$5,CR5,$D$7:$CP$7,"&gt;0")</f>
        <v/>
      </c>
      <c r="CT9" s="12">
        <f>+'CA Mobile'!CT149/(SUM('Parc Mobile '!CT37,'Parc Mobile '!CT47)/1000000)/COUNTIFS($D$5:$CP$5,CS5,$D$7:$CP$7,"&gt;0")</f>
        <v/>
      </c>
      <c r="CU9" s="12">
        <f>CR9-CS9</f>
        <v/>
      </c>
      <c r="CV9" s="12">
        <f>CR9-CT9</f>
        <v/>
      </c>
      <c r="CW9" s="12">
        <f>+'CA Mobile'!CW149/(SUM('Parc Mobile '!CW37,'Parc Mobile '!CW47)/1000000)/COUNTIFS($D$5:$CP$5,CR5,$D$7:$CP$7,"&gt;0")</f>
        <v/>
      </c>
      <c r="CX9" s="2602">
        <f>IFERROR(+CR9/CW9-1, "-")</f>
        <v/>
      </c>
      <c r="CY9" s="11" t="n"/>
      <c r="CZ9" s="12" t="n">
        <v>31.03114675691991</v>
      </c>
      <c r="DA9" s="12" t="n">
        <v>30.97712252851889</v>
      </c>
      <c r="DB9" s="12" t="n"/>
      <c r="DC9" s="12" t="n"/>
      <c r="DD9" s="12" t="n">
        <v>418.335340945188</v>
      </c>
      <c r="DE9" s="27">
        <f>+CZ9/DD9-1</f>
        <v/>
      </c>
      <c r="DF9" s="27">
        <f>+DA9/DD9-1</f>
        <v/>
      </c>
      <c r="DG9" s="27">
        <f>+DB9/DD9-1</f>
        <v/>
      </c>
      <c r="DH9" s="157">
        <f>+DC9/DD9-1</f>
        <v/>
      </c>
      <c r="DI9" s="932" t="n"/>
      <c r="DJ9" s="323" t="n"/>
      <c r="DK9" s="323" t="n"/>
      <c r="DL9" s="323" t="n"/>
      <c r="DM9" s="323" t="n"/>
      <c r="DN9" s="323" t="n"/>
      <c r="DU9" s="2878">
        <f>(CS9-CZ9)*10^6</f>
        <v/>
      </c>
      <c r="DV9" s="2878">
        <f>(CT9-DC9)*10^6</f>
        <v/>
      </c>
      <c r="DW9" s="2878">
        <f>(CW9-DD9)*10^6</f>
        <v/>
      </c>
    </row>
    <row customHeight="1" ht="5.25" r="10" s="3">
      <c r="A10" s="112" t="n"/>
      <c r="B10" s="91" t="n"/>
      <c r="C10" s="2530" t="inlineStr">
        <is>
          <t>IND4</t>
        </is>
      </c>
      <c r="D10" s="117" t="n"/>
      <c r="E10" s="118" t="n"/>
      <c r="F10" s="118" t="n"/>
      <c r="G10" s="118" t="n"/>
      <c r="H10" s="161" t="n"/>
      <c r="I10" s="3257" t="n"/>
      <c r="J10" s="117" t="n"/>
      <c r="K10" s="118" t="n"/>
      <c r="L10" s="118" t="n"/>
      <c r="M10" s="118" t="n"/>
      <c r="N10" s="161" t="n"/>
      <c r="O10" s="3939" t="n"/>
      <c r="P10" s="117" t="n"/>
      <c r="Q10" s="118" t="n"/>
      <c r="R10" s="118" t="n"/>
      <c r="S10" s="118" t="n"/>
      <c r="T10" s="161" t="n"/>
      <c r="U10" s="1068" t="n"/>
      <c r="V10" s="117" t="n"/>
      <c r="W10" s="118" t="n"/>
      <c r="X10" s="118" t="n"/>
      <c r="Y10" s="118" t="n"/>
      <c r="Z10" s="118" t="n"/>
      <c r="AA10" s="118" t="n"/>
      <c r="AB10" s="161" t="n"/>
      <c r="AC10" s="1068" t="n"/>
      <c r="AD10" s="117" t="n"/>
      <c r="AE10" s="118" t="n"/>
      <c r="AF10" s="118" t="n"/>
      <c r="AG10" s="118" t="n"/>
      <c r="AH10" s="118" t="n"/>
      <c r="AI10" s="118" t="n"/>
      <c r="AJ10" s="161" t="n"/>
      <c r="AK10" s="1068" t="n"/>
      <c r="AL10" s="117" t="n"/>
      <c r="AM10" s="118" t="n"/>
      <c r="AN10" s="118" t="n"/>
      <c r="AO10" s="118" t="n"/>
      <c r="AP10" s="118" t="n"/>
      <c r="AQ10" s="118" t="n"/>
      <c r="AR10" s="118" t="n"/>
      <c r="AS10" s="161" t="n"/>
      <c r="AT10" s="3336" t="n"/>
      <c r="AU10" s="117" t="n"/>
      <c r="AV10" s="118" t="n"/>
      <c r="AW10" s="118" t="n"/>
      <c r="AX10" s="118" t="n"/>
      <c r="AY10" s="118" t="n"/>
      <c r="AZ10" s="118" t="n"/>
      <c r="BA10" s="161" t="n"/>
      <c r="BB10" s="3336" t="n"/>
      <c r="BC10" s="117" t="n"/>
      <c r="BD10" s="118" t="n"/>
      <c r="BE10" s="118" t="n"/>
      <c r="BF10" s="118" t="n"/>
      <c r="BG10" s="118" t="n"/>
      <c r="BH10" s="118" t="n"/>
      <c r="BI10" s="161" t="n"/>
      <c r="BJ10" s="3336" t="n"/>
      <c r="BK10" s="117" t="n"/>
      <c r="BL10" s="118" t="n"/>
      <c r="BM10" s="118" t="n"/>
      <c r="BN10" s="118" t="n"/>
      <c r="BO10" s="118" t="n"/>
      <c r="BP10" s="118" t="n"/>
      <c r="BQ10" s="118" t="n"/>
      <c r="BR10" s="161" t="n"/>
      <c r="BS10" s="3336" t="n"/>
      <c r="BT10" s="117" t="n"/>
      <c r="BU10" s="118" t="n"/>
      <c r="BV10" s="118" t="n"/>
      <c r="BW10" s="118" t="n"/>
      <c r="BX10" s="118" t="n"/>
      <c r="BY10" s="118" t="n"/>
      <c r="BZ10" s="161" t="n"/>
      <c r="CA10" s="3336" t="n"/>
      <c r="CB10" s="117" t="n"/>
      <c r="CC10" s="118" t="n"/>
      <c r="CD10" s="118" t="n"/>
      <c r="CE10" s="118" t="n"/>
      <c r="CF10" s="118" t="n"/>
      <c r="CG10" s="118" t="n"/>
      <c r="CH10" s="161" t="n"/>
      <c r="CI10" s="3336" t="n"/>
      <c r="CJ10" s="117" t="n"/>
      <c r="CK10" s="118" t="n"/>
      <c r="CL10" s="118" t="n"/>
      <c r="CM10" s="118" t="n"/>
      <c r="CN10" s="118" t="n"/>
      <c r="CO10" s="118" t="n"/>
      <c r="CP10" s="161" t="n"/>
      <c r="CQ10" s="1034" t="n"/>
      <c r="CR10" s="118" t="n"/>
      <c r="CS10" s="118" t="n"/>
      <c r="CT10" s="118" t="n"/>
      <c r="CU10" s="118" t="n"/>
      <c r="CV10" s="118" t="n"/>
      <c r="CW10" s="118" t="n"/>
      <c r="CX10" s="137">
        <f>IFERROR(+CR10/CW10-1, "-")</f>
        <v/>
      </c>
      <c r="CY10" s="19" t="n"/>
      <c r="CZ10" s="118" t="n"/>
      <c r="DA10" s="118" t="n"/>
      <c r="DB10" s="118" t="n"/>
      <c r="DC10" s="118" t="n"/>
      <c r="DD10" s="118" t="n"/>
      <c r="DE10" s="198" t="n"/>
      <c r="DF10" s="198" t="n"/>
      <c r="DG10" s="198" t="n"/>
      <c r="DH10" s="161" t="n"/>
      <c r="DI10" s="932" t="n"/>
      <c r="DU10" s="2878">
        <f>(CS10-CZ10)*10^6</f>
        <v/>
      </c>
      <c r="DV10" s="2878">
        <f>(CT10-DC10)*10^6</f>
        <v/>
      </c>
      <c r="DW10" s="2878">
        <f>(CW10-DD10)*10^6</f>
        <v/>
      </c>
    </row>
    <row customHeight="1" ht="15" r="11" s="3">
      <c r="A11" s="108" t="inlineStr">
        <is>
          <t>ARPU Prépayé</t>
        </is>
      </c>
      <c r="B11" s="109" t="n"/>
      <c r="C11" s="2530" t="inlineStr">
        <is>
          <t>IND5</t>
        </is>
      </c>
      <c r="D11" s="89" t="n">
        <v>1183.23744077976</v>
      </c>
      <c r="E11" s="90" t="n">
        <v>1327.48370134441</v>
      </c>
      <c r="F11" s="90" t="n">
        <v>-144.2462605646501</v>
      </c>
      <c r="G11" s="90" t="n">
        <v>1454.920089015513</v>
      </c>
      <c r="H11" s="102" t="n">
        <v>-0.1867337253000542</v>
      </c>
      <c r="I11" s="3940" t="n"/>
      <c r="J11" s="89" t="n">
        <v>1060.30356456258</v>
      </c>
      <c r="K11" s="90" t="n">
        <v>1204.9151353417</v>
      </c>
      <c r="L11" s="90" t="n">
        <v>-144.61157077912</v>
      </c>
      <c r="M11" s="90" t="n">
        <v>1343.745472347211</v>
      </c>
      <c r="N11" s="102" t="n">
        <v>-0.2109342234951118</v>
      </c>
      <c r="O11" s="2880" t="n"/>
      <c r="P11" s="89" t="n">
        <v>1116.91213808535</v>
      </c>
      <c r="Q11" s="90" t="n">
        <v>1302.38240149551</v>
      </c>
      <c r="R11" s="90" t="n">
        <v>-185.47026341016</v>
      </c>
      <c r="S11" s="90" t="n">
        <v>1450.676154325094</v>
      </c>
      <c r="T11" s="102" t="n">
        <v>-0.2300747932229043</v>
      </c>
      <c r="U11" s="1030" t="n"/>
      <c r="V11" s="89" t="n">
        <v>1106.40537640019</v>
      </c>
      <c r="W11" s="90" t="n">
        <v>1275.04624257765</v>
      </c>
      <c r="X11" s="90" t="n">
        <v>1086.91755238071</v>
      </c>
      <c r="Y11" s="90" t="n">
        <v>-168.6408661774599</v>
      </c>
      <c r="Z11" s="90" t="n">
        <v>19.48782401948006</v>
      </c>
      <c r="AA11" s="90" t="n">
        <v>1285.179345016226</v>
      </c>
      <c r="AB11" s="102" t="n">
        <v>-0.1391042964620466</v>
      </c>
      <c r="AC11" s="1030" t="n"/>
      <c r="AD11" s="89" t="n">
        <v>1077.83239645796</v>
      </c>
      <c r="AE11" s="90" t="n">
        <v>1334.71323116171</v>
      </c>
      <c r="AF11" s="90" t="n">
        <v>1131.34413174648</v>
      </c>
      <c r="AG11" s="90" t="n">
        <v>-256.88083470375</v>
      </c>
      <c r="AH11" s="90" t="n">
        <v>-53.51173528851996</v>
      </c>
      <c r="AI11" s="90" t="n">
        <v>1219.738060457247</v>
      </c>
      <c r="AJ11" s="102" t="n">
        <v>-0.1163410969942931</v>
      </c>
      <c r="AK11" s="1030" t="n"/>
      <c r="AL11" s="89" t="n">
        <v>0</v>
      </c>
      <c r="AM11" s="90" t="n">
        <v>1278.973687740805</v>
      </c>
      <c r="AN11" s="90" t="n">
        <v>1110.683940712725</v>
      </c>
      <c r="AO11" s="90" t="n">
        <v>0</v>
      </c>
      <c r="AP11" s="90" t="n">
        <v>-1278.973687740805</v>
      </c>
      <c r="AQ11" s="90" t="n">
        <v>-1110.683940712725</v>
      </c>
      <c r="AR11" s="90" t="n">
        <v>1146.686880976862</v>
      </c>
      <c r="AS11" s="102" t="n">
        <v>-1</v>
      </c>
      <c r="AT11" s="3047" t="n"/>
      <c r="AU11" s="89" t="n"/>
      <c r="AV11" s="90" t="n"/>
      <c r="AW11" s="90" t="n"/>
      <c r="AX11" s="90" t="n"/>
      <c r="AY11" s="90" t="n"/>
      <c r="AZ11" s="90" t="n"/>
      <c r="BA11" s="102" t="n"/>
      <c r="BB11" s="3047" t="n"/>
      <c r="BC11" s="89" t="n"/>
      <c r="BD11" s="90" t="n"/>
      <c r="BE11" s="90" t="n"/>
      <c r="BF11" s="90" t="n"/>
      <c r="BG11" s="90" t="n"/>
      <c r="BH11" s="90" t="n"/>
      <c r="BI11" s="102" t="n"/>
      <c r="BJ11" s="3047" t="n"/>
      <c r="BK11" s="89" t="n"/>
      <c r="BL11" s="90" t="n"/>
      <c r="BM11" s="90" t="n"/>
      <c r="BN11" s="90" t="n"/>
      <c r="BO11" s="90" t="n"/>
      <c r="BP11" s="90" t="n"/>
      <c r="BQ11" s="90" t="n"/>
      <c r="BR11" s="102" t="n"/>
      <c r="BS11" s="3047" t="n"/>
      <c r="BT11" s="89" t="n"/>
      <c r="BU11" s="90" t="n"/>
      <c r="BV11" s="90" t="n"/>
      <c r="BW11" s="90" t="n"/>
      <c r="BX11" s="90" t="n"/>
      <c r="BY11" s="90" t="n"/>
      <c r="BZ11" s="102" t="n"/>
      <c r="CA11" s="3047" t="n"/>
      <c r="CB11" s="89" t="n"/>
      <c r="CC11" s="90" t="n"/>
      <c r="CD11" s="90" t="n"/>
      <c r="CE11" s="90" t="n"/>
      <c r="CF11" s="90" t="n"/>
      <c r="CG11" s="90" t="n"/>
      <c r="CH11" s="102" t="n"/>
      <c r="CI11" s="3047" t="n"/>
      <c r="CJ11" s="89" t="n"/>
      <c r="CK11" s="90" t="n"/>
      <c r="CL11" s="90" t="n"/>
      <c r="CM11" s="90" t="n"/>
      <c r="CN11" s="90" t="n"/>
      <c r="CO11" s="90" t="n"/>
      <c r="CP11" s="102" t="n"/>
      <c r="CQ11" s="1123" t="n"/>
      <c r="CR11" s="90">
        <f>+CR12+CR13</f>
        <v/>
      </c>
      <c r="CS11" s="90">
        <f>+CS12+CS13</f>
        <v/>
      </c>
      <c r="CT11" s="90">
        <f>+CT12+CT13</f>
        <v/>
      </c>
      <c r="CU11" s="90">
        <f>CR11-CS11</f>
        <v/>
      </c>
      <c r="CV11" s="90">
        <f>CR11-CT11</f>
        <v/>
      </c>
      <c r="CW11" s="90">
        <f>+CW12+CW13</f>
        <v/>
      </c>
      <c r="CX11" s="2607">
        <f>IFERROR(+CR11/CW11-1, "-")</f>
        <v/>
      </c>
      <c r="CY11" s="19" t="n"/>
      <c r="CZ11" s="90" t="n">
        <v>1270.482655934394</v>
      </c>
      <c r="DA11" s="90" t="n">
        <v>1153.722274460743</v>
      </c>
      <c r="DB11" s="90" t="n"/>
      <c r="DC11" s="90" t="n"/>
      <c r="DD11" s="90" t="n">
        <v>14509.18512387461</v>
      </c>
      <c r="DE11" s="199">
        <f>+CZ11/DD11-1</f>
        <v/>
      </c>
      <c r="DF11" s="199">
        <f>+DA11/DD11-1</f>
        <v/>
      </c>
      <c r="DG11" s="199">
        <f>+DB11/DD11-1</f>
        <v/>
      </c>
      <c r="DH11" s="102">
        <f>+DC11/DD11-1</f>
        <v/>
      </c>
      <c r="DI11" s="932" t="n"/>
      <c r="DU11" s="2878">
        <f>(CS11-CZ11)*10^6</f>
        <v/>
      </c>
      <c r="DV11" s="2878">
        <f>(CT11-DC11)*10^6</f>
        <v/>
      </c>
      <c r="DW11" s="2878">
        <f>(CW11-DD11)*10^6</f>
        <v/>
      </c>
    </row>
    <row customFormat="1" customHeight="1" ht="15" r="12" s="8">
      <c r="A12" s="110" t="n"/>
      <c r="B12" s="111" t="inlineStr">
        <is>
          <t>ARPU Sortant</t>
        </is>
      </c>
      <c r="C12" s="2530" t="inlineStr">
        <is>
          <t>IND6</t>
        </is>
      </c>
      <c r="D12" s="114" t="n">
        <v>1151.76903531838</v>
      </c>
      <c r="E12" s="115" t="n">
        <v>1292.10446484886</v>
      </c>
      <c r="F12" s="115" t="n">
        <v>-140.33542953048</v>
      </c>
      <c r="G12" s="115" t="n">
        <v>1413.333745072149</v>
      </c>
      <c r="H12" s="134" t="n">
        <v>-0.1850693161935482</v>
      </c>
      <c r="I12" s="3288" t="n"/>
      <c r="J12" s="114" t="n">
        <v>1030.78730916561</v>
      </c>
      <c r="K12" s="115" t="n">
        <v>1172.50167771554</v>
      </c>
      <c r="L12" s="115" t="n">
        <v>-141.71436854993</v>
      </c>
      <c r="M12" s="115" t="n">
        <v>1303.843873976276</v>
      </c>
      <c r="N12" s="134" t="n">
        <v>-0.2094242802076736</v>
      </c>
      <c r="O12" s="3936" t="n"/>
      <c r="P12" s="114" t="n">
        <v>1086.13466774583</v>
      </c>
      <c r="Q12" s="115" t="n">
        <v>1269.83488674718</v>
      </c>
      <c r="R12" s="115" t="n">
        <v>-183.70021900135</v>
      </c>
      <c r="S12" s="115" t="n">
        <v>1408.68395352507</v>
      </c>
      <c r="T12" s="134" t="n">
        <v>-0.2289720735244393</v>
      </c>
      <c r="U12" s="1078" t="n"/>
      <c r="V12" s="114" t="n">
        <v>1076.57122367795</v>
      </c>
      <c r="W12" s="115" t="n">
        <v>1243.1614456713</v>
      </c>
      <c r="X12" s="115" t="n">
        <v>1055.5115709108</v>
      </c>
      <c r="Y12" s="115" t="n">
        <v>-166.59022199335</v>
      </c>
      <c r="Z12" s="115" t="n">
        <v>21.05965276715006</v>
      </c>
      <c r="AA12" s="115" t="n">
        <v>1248.958324736805</v>
      </c>
      <c r="AB12" s="134" t="n">
        <v>-0.1380247023816288</v>
      </c>
      <c r="AC12" s="1078" t="n"/>
      <c r="AD12" s="114" t="n">
        <v>1040.80424779052</v>
      </c>
      <c r="AE12" s="115" t="n">
        <v>1305.13664317131</v>
      </c>
      <c r="AF12" s="115" t="n">
        <v>1100.0289454187</v>
      </c>
      <c r="AG12" s="115" t="n">
        <v>-264.3323953807899</v>
      </c>
      <c r="AH12" s="115" t="n">
        <v>-59.22469762817991</v>
      </c>
      <c r="AI12" s="115" t="n">
        <v>1187.221111695039</v>
      </c>
      <c r="AJ12" s="134" t="n">
        <v>-0.1233273755513616</v>
      </c>
      <c r="AK12" s="1078" t="n"/>
      <c r="AL12" s="114" t="n">
        <v>0</v>
      </c>
      <c r="AM12" s="115" t="n">
        <v>1247.636343469854</v>
      </c>
      <c r="AN12" s="115" t="n">
        <v>1080.006057757141</v>
      </c>
      <c r="AO12" s="115" t="n">
        <v>0</v>
      </c>
      <c r="AP12" s="115" t="n">
        <v>-1247.636343469854</v>
      </c>
      <c r="AQ12" s="115" t="n">
        <v>-1080.006057757141</v>
      </c>
      <c r="AR12" s="115" t="n">
        <v>1111.329348358415</v>
      </c>
      <c r="AS12" s="134" t="n">
        <v>-1</v>
      </c>
      <c r="AT12" s="3937" t="n"/>
      <c r="AU12" s="114" t="n"/>
      <c r="AV12" s="115" t="n"/>
      <c r="AW12" s="115" t="n"/>
      <c r="AX12" s="115" t="n"/>
      <c r="AY12" s="115" t="n"/>
      <c r="AZ12" s="115" t="n"/>
      <c r="BA12" s="134" t="n"/>
      <c r="BB12" s="3937" t="n"/>
      <c r="BC12" s="114" t="n"/>
      <c r="BD12" s="115" t="n"/>
      <c r="BE12" s="115" t="n"/>
      <c r="BF12" s="115" t="n"/>
      <c r="BG12" s="115" t="n"/>
      <c r="BH12" s="115" t="n"/>
      <c r="BI12" s="134" t="n"/>
      <c r="BJ12" s="3937" t="n"/>
      <c r="BK12" s="114" t="n"/>
      <c r="BL12" s="115" t="n"/>
      <c r="BM12" s="115" t="n"/>
      <c r="BN12" s="115" t="n"/>
      <c r="BO12" s="115" t="n"/>
      <c r="BP12" s="115" t="n"/>
      <c r="BQ12" s="115" t="n"/>
      <c r="BR12" s="134" t="n"/>
      <c r="BS12" s="3937" t="n"/>
      <c r="BT12" s="114" t="n"/>
      <c r="BU12" s="115" t="n"/>
      <c r="BV12" s="115" t="n"/>
      <c r="BW12" s="115" t="n"/>
      <c r="BX12" s="115" t="n"/>
      <c r="BY12" s="115" t="n"/>
      <c r="BZ12" s="134" t="n"/>
      <c r="CA12" s="3937" t="n"/>
      <c r="CB12" s="114" t="n"/>
      <c r="CC12" s="115" t="n"/>
      <c r="CD12" s="115" t="n"/>
      <c r="CE12" s="115" t="n"/>
      <c r="CF12" s="115" t="n"/>
      <c r="CG12" s="115" t="n"/>
      <c r="CH12" s="134" t="n"/>
      <c r="CI12" s="3937" t="n"/>
      <c r="CJ12" s="114" t="n"/>
      <c r="CK12" s="115" t="n"/>
      <c r="CL12" s="115" t="n"/>
      <c r="CM12" s="115" t="n"/>
      <c r="CN12" s="115" t="n"/>
      <c r="CO12" s="115" t="n"/>
      <c r="CP12" s="134" t="n"/>
      <c r="CQ12" s="1040" t="n"/>
      <c r="CR12" s="115">
        <f>+('CA Mobile'!CR18+'CA Mobile'!CR38)/('Parc Mobile '!CR37/1000000)/COUNTIFS($D$5:$CP$5,CR5,$D$7:$CP$7,"&gt;0")</f>
        <v/>
      </c>
      <c r="CS12" s="115">
        <f>+('CA Mobile'!CS18+'CA Mobile'!CS38)/('Parc Mobile '!CS37/1000000)/COUNTIFS($D$5:$CP$5,CR5,$D$7:$CP$7,"&gt;0")</f>
        <v/>
      </c>
      <c r="CT12" s="115">
        <f>+('CA Mobile'!CT18+'CA Mobile'!CT38)/('Parc Mobile '!CT37/1000000)/COUNTIFS($D$5:$CP$5,CS5,$D$7:$CP$7,"&gt;0")</f>
        <v/>
      </c>
      <c r="CU12" s="115">
        <f>CR12-CS12</f>
        <v/>
      </c>
      <c r="CV12" s="115">
        <f>CR12-CT12</f>
        <v/>
      </c>
      <c r="CW12" s="115">
        <f>+('CA Mobile'!CW18+'CA Mobile'!CW38)/('Parc Mobile '!CW37/1000000)/COUNTIFS($D$5:$CP$5,CR5,$D$7:$CP$7,"&gt;0")</f>
        <v/>
      </c>
      <c r="CX12" s="2605">
        <f>IFERROR(+CR12/CW12-1, "-")</f>
        <v/>
      </c>
      <c r="CY12" s="11" t="n"/>
      <c r="CZ12" s="115" t="n">
        <v>1239.564325597932</v>
      </c>
      <c r="DA12" s="115" t="n">
        <v>1122.840640780898</v>
      </c>
      <c r="DB12" s="115" t="n"/>
      <c r="DC12" s="115" t="n"/>
      <c r="DD12" s="115" t="n">
        <v>14092.58938256447</v>
      </c>
      <c r="DE12" s="200">
        <f>+CZ12/DD12-1</f>
        <v/>
      </c>
      <c r="DF12" s="200">
        <f>+DA12/DD12-1</f>
        <v/>
      </c>
      <c r="DG12" s="200">
        <f>+DB12/DD12-1</f>
        <v/>
      </c>
      <c r="DH12" s="134">
        <f>+DC12/DD12-1</f>
        <v/>
      </c>
      <c r="DI12" s="932" t="n"/>
      <c r="DJ12" s="323" t="n"/>
      <c r="DK12" s="323" t="n"/>
      <c r="DL12" s="323" t="n"/>
      <c r="DM12" s="323" t="n"/>
      <c r="DN12" s="323" t="n"/>
      <c r="DU12" s="2878">
        <f>(CS12-CZ12)*10^6</f>
        <v/>
      </c>
      <c r="DV12" s="2878">
        <f>(CT12-DC12)*10^6</f>
        <v/>
      </c>
      <c r="DW12" s="2878">
        <f>(CW12-DD12)*10^6</f>
        <v/>
      </c>
    </row>
    <row customFormat="1" customHeight="1" ht="15" r="13" s="8">
      <c r="A13" s="92" t="n"/>
      <c r="B13" s="93" t="inlineStr">
        <is>
          <t>ARPU Entrant</t>
        </is>
      </c>
      <c r="C13" s="2530" t="inlineStr">
        <is>
          <t>IND7</t>
        </is>
      </c>
      <c r="D13" s="116" t="n">
        <v>31.4684054613835</v>
      </c>
      <c r="E13" s="12" t="n">
        <v>35.3792364955495</v>
      </c>
      <c r="F13" s="12" t="n">
        <v>-3.910831034165998</v>
      </c>
      <c r="G13" s="12" t="n">
        <v>41.58634394336409</v>
      </c>
      <c r="H13" s="157" t="n">
        <v>-0.2432995431327188</v>
      </c>
      <c r="I13" s="3288" t="n"/>
      <c r="J13" s="116" t="n">
        <v>29.5162553969702</v>
      </c>
      <c r="K13" s="12" t="n">
        <v>32.4134576261619</v>
      </c>
      <c r="L13" s="12" t="n">
        <v>-2.897202229191699</v>
      </c>
      <c r="M13" s="12" t="n">
        <v>39.90159837093516</v>
      </c>
      <c r="N13" s="157" t="n">
        <v>-0.2602738586414568</v>
      </c>
      <c r="O13" s="3938" t="n"/>
      <c r="P13" s="116" t="n">
        <v>30.7774703395249</v>
      </c>
      <c r="Q13" s="12" t="n">
        <v>32.5475147483281</v>
      </c>
      <c r="R13" s="12" t="n">
        <v>-1.770044408803198</v>
      </c>
      <c r="S13" s="12" t="n">
        <v>41.99220080002392</v>
      </c>
      <c r="T13" s="157" t="n">
        <v>-0.2670669849838552</v>
      </c>
      <c r="U13" s="1040" t="n"/>
      <c r="V13" s="116" t="n">
        <v>29.8341527222313</v>
      </c>
      <c r="W13" s="12" t="n">
        <v>31.8847969063475</v>
      </c>
      <c r="X13" s="12" t="n">
        <v>31.4059814699105</v>
      </c>
      <c r="Y13" s="12" t="n">
        <v>-2.050644184116202</v>
      </c>
      <c r="Z13" s="12" t="n">
        <v>-1.571828747679202</v>
      </c>
      <c r="AA13" s="12" t="n">
        <v>36.22102027942093</v>
      </c>
      <c r="AB13" s="157" t="n">
        <v>-0.1763304155410098</v>
      </c>
      <c r="AC13" s="1040" t="n"/>
      <c r="AD13" s="116" t="n">
        <v>37.0281486674404</v>
      </c>
      <c r="AE13" s="12" t="n">
        <v>29.576587990398</v>
      </c>
      <c r="AF13" s="12" t="n">
        <v>31.3151863277789</v>
      </c>
      <c r="AG13" s="12" t="n">
        <v>7.451560677042398</v>
      </c>
      <c r="AH13" s="12" t="n">
        <v>5.712962339661498</v>
      </c>
      <c r="AI13" s="12" t="n">
        <v>32.51694876220803</v>
      </c>
      <c r="AJ13" s="157" t="n">
        <v>0.1387338012007877</v>
      </c>
      <c r="AK13" s="1040" t="n"/>
      <c r="AL13" s="116" t="n">
        <v>0</v>
      </c>
      <c r="AM13" s="12" t="n">
        <v>31.33734427095089</v>
      </c>
      <c r="AN13" s="12" t="n">
        <v>30.67788295558458</v>
      </c>
      <c r="AO13" s="12" t="n">
        <v>0</v>
      </c>
      <c r="AP13" s="12" t="n">
        <v>-31.33734427095089</v>
      </c>
      <c r="AQ13" s="12" t="n">
        <v>-30.67788295558458</v>
      </c>
      <c r="AR13" s="12" t="n">
        <v>35.3575326184468</v>
      </c>
      <c r="AS13" s="157" t="n">
        <v>-1</v>
      </c>
      <c r="AT13" s="3287" t="n"/>
      <c r="AU13" s="116" t="n"/>
      <c r="AV13" s="12" t="n"/>
      <c r="AW13" s="12" t="n"/>
      <c r="AX13" s="12" t="n"/>
      <c r="AY13" s="12" t="n"/>
      <c r="AZ13" s="12" t="n"/>
      <c r="BA13" s="157" t="n"/>
      <c r="BB13" s="3287" t="n"/>
      <c r="BC13" s="116" t="n"/>
      <c r="BD13" s="12" t="n"/>
      <c r="BE13" s="12" t="n"/>
      <c r="BF13" s="12" t="n"/>
      <c r="BG13" s="12" t="n"/>
      <c r="BH13" s="12" t="n"/>
      <c r="BI13" s="157" t="n"/>
      <c r="BJ13" s="3287" t="n"/>
      <c r="BK13" s="116" t="n"/>
      <c r="BL13" s="12" t="n"/>
      <c r="BM13" s="12" t="n"/>
      <c r="BN13" s="12" t="n"/>
      <c r="BO13" s="12" t="n"/>
      <c r="BP13" s="12" t="n"/>
      <c r="BQ13" s="12" t="n"/>
      <c r="BR13" s="157" t="n"/>
      <c r="BS13" s="3287" t="n"/>
      <c r="BT13" s="116" t="n"/>
      <c r="BU13" s="12" t="n"/>
      <c r="BV13" s="12" t="n"/>
      <c r="BW13" s="12" t="n"/>
      <c r="BX13" s="12" t="n"/>
      <c r="BY13" s="12" t="n"/>
      <c r="BZ13" s="157" t="n"/>
      <c r="CA13" s="3287" t="n"/>
      <c r="CB13" s="116" t="n"/>
      <c r="CC13" s="12" t="n"/>
      <c r="CD13" s="12" t="n"/>
      <c r="CE13" s="12" t="n"/>
      <c r="CF13" s="12" t="n"/>
      <c r="CG13" s="12" t="n"/>
      <c r="CH13" s="157" t="n"/>
      <c r="CI13" s="3287" t="n"/>
      <c r="CJ13" s="116" t="n"/>
      <c r="CK13" s="12" t="n"/>
      <c r="CL13" s="12" t="n"/>
      <c r="CM13" s="12" t="n"/>
      <c r="CN13" s="12" t="n"/>
      <c r="CO13" s="12" t="n"/>
      <c r="CP13" s="157" t="n"/>
      <c r="CQ13" s="1040" t="n"/>
      <c r="CR13" s="12">
        <f>(SUM('CA Mobile'!CR151,'CA Mobile'!CR156,'CA Mobile'!CR161,'CA Mobile'!CR166)/('Parc Mobile '!CR37/1000000))/COUNTIFS($D$5:$CP$5,CR5,$D$7:$CP$7,"&gt;0")</f>
        <v/>
      </c>
      <c r="CS13" s="12">
        <f>(SUM('CA Mobile'!CS151,'CA Mobile'!CS156,'CA Mobile'!CS161,'CA Mobile'!CS166)/('Parc Mobile '!CS37/1000000))/COUNTIFS($D$5:$CP$5,CR5,$D$7:$CP$7,"&gt;0")</f>
        <v/>
      </c>
      <c r="CT13" s="12">
        <f>(SUM('CA Mobile'!CT151,'CA Mobile'!CT156,'CA Mobile'!CT161,'CA Mobile'!CT166)/('Parc Mobile '!CT37/1000000))/COUNTIFS($D$5:$CP$5,CS5,$D$7:$CP$7,"&gt;0")</f>
        <v/>
      </c>
      <c r="CU13" s="12">
        <f>CR13-CS13</f>
        <v/>
      </c>
      <c r="CV13" s="12">
        <f>CR13-CT13</f>
        <v/>
      </c>
      <c r="CW13" s="12">
        <f>(SUM('CA Mobile'!CW151,'CA Mobile'!CW156,'CA Mobile'!CW161,'CA Mobile'!CW166)/('Parc Mobile '!CW37/1000000))/COUNTIFS($D$5:$CP$5,CR5,$D$7:$CP$7,"&gt;0")</f>
        <v/>
      </c>
      <c r="CX13" s="2602">
        <f>IFERROR(+CR13/CW13-1, "-")</f>
        <v/>
      </c>
      <c r="CY13" s="11" t="n"/>
      <c r="CZ13" s="12" t="n">
        <v>30.91833033646263</v>
      </c>
      <c r="DA13" s="12" t="n">
        <v>30.88163367984587</v>
      </c>
      <c r="DB13" s="12" t="n"/>
      <c r="DC13" s="12" t="n"/>
      <c r="DD13" s="12" t="n">
        <v>416.5957413101412</v>
      </c>
      <c r="DE13" s="27">
        <f>+CZ13/DD13-1</f>
        <v/>
      </c>
      <c r="DF13" s="27">
        <f>+DA13/DD13-1</f>
        <v/>
      </c>
      <c r="DG13" s="27">
        <f>+DB13/DD13-1</f>
        <v/>
      </c>
      <c r="DH13" s="157">
        <f>+DC13/DD13-1</f>
        <v/>
      </c>
      <c r="DI13" s="932" t="n"/>
      <c r="DJ13" s="323" t="n"/>
      <c r="DK13" s="323" t="n"/>
      <c r="DL13" s="323" t="n"/>
      <c r="DM13" s="323" t="n"/>
      <c r="DN13" s="323" t="n"/>
      <c r="DU13" s="2878">
        <f>(CS13-CZ13)*10^6</f>
        <v/>
      </c>
      <c r="DV13" s="2878">
        <f>(CT13-DC13)*10^6</f>
        <v/>
      </c>
      <c r="DW13" s="2878">
        <f>(CW13-DD13)*10^6</f>
        <v/>
      </c>
    </row>
    <row customHeight="1" ht="6" r="14" s="3">
      <c r="A14" s="112" t="n"/>
      <c r="B14" s="113" t="n"/>
      <c r="C14" s="2530" t="inlineStr">
        <is>
          <t>IND8</t>
        </is>
      </c>
      <c r="D14" s="117" t="n"/>
      <c r="E14" s="118" t="n"/>
      <c r="F14" s="118" t="n"/>
      <c r="G14" s="118" t="n"/>
      <c r="H14" s="161" t="n"/>
      <c r="I14" s="3257" t="n"/>
      <c r="J14" s="117" t="n"/>
      <c r="K14" s="118" t="n"/>
      <c r="L14" s="118" t="n"/>
      <c r="M14" s="118" t="n"/>
      <c r="N14" s="161" t="n"/>
      <c r="O14" s="3939" t="n"/>
      <c r="P14" s="117" t="n"/>
      <c r="Q14" s="118" t="n"/>
      <c r="R14" s="118" t="n"/>
      <c r="S14" s="118" t="n"/>
      <c r="T14" s="161" t="n"/>
      <c r="U14" s="1068" t="n"/>
      <c r="V14" s="117" t="n"/>
      <c r="W14" s="118" t="n"/>
      <c r="X14" s="118" t="n"/>
      <c r="Y14" s="118" t="n"/>
      <c r="Z14" s="118" t="n"/>
      <c r="AA14" s="118" t="n"/>
      <c r="AB14" s="161" t="n"/>
      <c r="AC14" s="1068" t="n"/>
      <c r="AD14" s="117" t="n"/>
      <c r="AE14" s="118" t="n"/>
      <c r="AF14" s="118" t="n"/>
      <c r="AG14" s="118" t="n"/>
      <c r="AH14" s="118" t="n"/>
      <c r="AI14" s="118" t="n"/>
      <c r="AJ14" s="161" t="n"/>
      <c r="AK14" s="1068" t="n"/>
      <c r="AL14" s="117" t="n"/>
      <c r="AM14" s="118" t="n"/>
      <c r="AN14" s="118" t="n"/>
      <c r="AO14" s="118" t="n"/>
      <c r="AP14" s="118" t="n"/>
      <c r="AQ14" s="118" t="n"/>
      <c r="AR14" s="118" t="n"/>
      <c r="AS14" s="161" t="n"/>
      <c r="AT14" s="3336" t="n"/>
      <c r="AU14" s="117" t="n"/>
      <c r="AV14" s="118" t="n"/>
      <c r="AW14" s="118" t="n"/>
      <c r="AX14" s="118" t="n"/>
      <c r="AY14" s="118" t="n"/>
      <c r="AZ14" s="118" t="n"/>
      <c r="BA14" s="161" t="n"/>
      <c r="BB14" s="3336" t="n"/>
      <c r="BC14" s="117" t="n"/>
      <c r="BD14" s="118" t="n"/>
      <c r="BE14" s="118" t="n"/>
      <c r="BF14" s="118" t="n"/>
      <c r="BG14" s="118" t="n"/>
      <c r="BH14" s="118" t="n"/>
      <c r="BI14" s="161" t="n"/>
      <c r="BJ14" s="3336" t="n"/>
      <c r="BK14" s="117" t="n"/>
      <c r="BL14" s="118" t="n"/>
      <c r="BM14" s="118" t="n"/>
      <c r="BN14" s="118" t="n"/>
      <c r="BO14" s="118" t="n"/>
      <c r="BP14" s="118" t="n"/>
      <c r="BQ14" s="118" t="n"/>
      <c r="BR14" s="161" t="n"/>
      <c r="BS14" s="3336" t="n"/>
      <c r="BT14" s="117" t="n"/>
      <c r="BU14" s="118" t="n"/>
      <c r="BV14" s="118" t="n"/>
      <c r="BW14" s="118" t="n"/>
      <c r="BX14" s="118" t="n"/>
      <c r="BY14" s="118" t="n"/>
      <c r="BZ14" s="161" t="n"/>
      <c r="CA14" s="3336" t="n"/>
      <c r="CB14" s="117" t="n"/>
      <c r="CC14" s="118" t="n"/>
      <c r="CD14" s="118" t="n"/>
      <c r="CE14" s="118" t="n"/>
      <c r="CF14" s="118" t="n"/>
      <c r="CG14" s="118" t="n"/>
      <c r="CH14" s="161" t="n"/>
      <c r="CI14" s="3336" t="n"/>
      <c r="CJ14" s="117" t="n"/>
      <c r="CK14" s="118" t="n"/>
      <c r="CL14" s="118" t="n"/>
      <c r="CM14" s="118" t="n"/>
      <c r="CN14" s="118" t="n"/>
      <c r="CO14" s="118" t="n"/>
      <c r="CP14" s="161" t="n"/>
      <c r="CQ14" s="1034" t="n"/>
      <c r="CR14" s="118" t="n"/>
      <c r="CS14" s="118" t="n"/>
      <c r="CT14" s="118" t="n"/>
      <c r="CU14" s="118" t="n"/>
      <c r="CV14" s="118" t="n"/>
      <c r="CW14" s="118" t="n"/>
      <c r="CX14" s="137">
        <f>IFERROR(+CR14/CW14-1, "-")</f>
        <v/>
      </c>
      <c r="CY14" s="19" t="n"/>
      <c r="CZ14" s="118" t="n"/>
      <c r="DA14" s="118" t="n"/>
      <c r="DB14" s="118" t="n"/>
      <c r="DC14" s="118" t="n"/>
      <c r="DD14" s="118" t="n"/>
      <c r="DE14" s="198" t="n"/>
      <c r="DF14" s="198" t="n"/>
      <c r="DG14" s="198" t="n"/>
      <c r="DH14" s="161" t="n"/>
      <c r="DI14" s="932" t="n"/>
      <c r="DU14" s="2878">
        <f>(CS14-CZ14)*10^6</f>
        <v/>
      </c>
      <c r="DV14" s="2878">
        <f>(CT14-DC14)*10^6</f>
        <v/>
      </c>
      <c r="DW14" s="2878">
        <f>(CW14-DD14)*10^6</f>
        <v/>
      </c>
    </row>
    <row customHeight="1" ht="15" r="15" s="3">
      <c r="A15" s="108" t="inlineStr">
        <is>
          <t>ARPU Postpayé</t>
        </is>
      </c>
      <c r="B15" s="109" t="n"/>
      <c r="C15" s="2530" t="inlineStr">
        <is>
          <t>IND9</t>
        </is>
      </c>
      <c r="D15" s="89" t="n">
        <v>4623.26798568951</v>
      </c>
      <c r="E15" s="90" t="n">
        <v>4628.93778766283</v>
      </c>
      <c r="F15" s="90" t="n">
        <v>-5.669801973319409</v>
      </c>
      <c r="G15" s="90" t="n">
        <v>4685.256376025911</v>
      </c>
      <c r="H15" s="102" t="n">
        <v>-0.01323052259287039</v>
      </c>
      <c r="I15" s="3940" t="n"/>
      <c r="J15" s="89" t="n">
        <v>4380.51856380072</v>
      </c>
      <c r="K15" s="90" t="n">
        <v>4441.59315077307</v>
      </c>
      <c r="L15" s="90" t="n">
        <v>-61.07458697235052</v>
      </c>
      <c r="M15" s="90" t="n">
        <v>4656.722475975967</v>
      </c>
      <c r="N15" s="102" t="n">
        <v>-0.05931294243970586</v>
      </c>
      <c r="O15" s="2880" t="n"/>
      <c r="P15" s="89" t="n">
        <v>4969.55543039217</v>
      </c>
      <c r="Q15" s="90" t="n">
        <v>4660.78602826556</v>
      </c>
      <c r="R15" s="90" t="n">
        <v>308.7694021266097</v>
      </c>
      <c r="S15" s="90" t="n">
        <v>5061.731533375981</v>
      </c>
      <c r="T15" s="102" t="n">
        <v>-0.01821038954279208</v>
      </c>
      <c r="U15" s="1030" t="n"/>
      <c r="V15" s="89" t="n">
        <v>4334.96177197392</v>
      </c>
      <c r="W15" s="90" t="n">
        <v>4651.69035665002</v>
      </c>
      <c r="X15" s="90" t="n">
        <v>4789.44836149558</v>
      </c>
      <c r="Y15" s="90" t="n">
        <v>-316.7285846760997</v>
      </c>
      <c r="Z15" s="90" t="n">
        <v>-454.4865895216599</v>
      </c>
      <c r="AA15" s="90" t="n">
        <v>4954.147782795486</v>
      </c>
      <c r="AB15" s="102" t="n">
        <v>-0.1249833549519543</v>
      </c>
      <c r="AC15" s="1030" t="n"/>
      <c r="AD15" s="89" t="n">
        <v>4572.45023740701</v>
      </c>
      <c r="AE15" s="90" t="n">
        <v>4554.85063590755</v>
      </c>
      <c r="AF15" s="90" t="n">
        <v>4565.54600149822</v>
      </c>
      <c r="AG15" s="90" t="n">
        <v>17.59960149945982</v>
      </c>
      <c r="AH15" s="90" t="n">
        <v>6.904235908789815</v>
      </c>
      <c r="AI15" s="90" t="n">
        <v>5175.319917721704</v>
      </c>
      <c r="AJ15" s="102" t="n">
        <v>-0.1164893552281289</v>
      </c>
      <c r="AK15" s="1030" t="n"/>
      <c r="AL15" s="89" t="n">
        <v>0</v>
      </c>
      <c r="AM15" s="90" t="n">
        <v>4636.146909661318</v>
      </c>
      <c r="AN15" s="90" t="n">
        <v>4509.965542435387</v>
      </c>
      <c r="AO15" s="90" t="n">
        <v>0</v>
      </c>
      <c r="AP15" s="90" t="n">
        <v>-4636.146909661318</v>
      </c>
      <c r="AQ15" s="90" t="n">
        <v>-4509.965542435387</v>
      </c>
      <c r="AR15" s="90" t="n">
        <v>4537.691909927851</v>
      </c>
      <c r="AS15" s="102" t="n">
        <v>-1</v>
      </c>
      <c r="AT15" s="3047" t="n"/>
      <c r="AU15" s="89" t="n"/>
      <c r="AV15" s="90" t="n"/>
      <c r="AW15" s="90" t="n"/>
      <c r="AX15" s="90" t="n"/>
      <c r="AY15" s="90" t="n"/>
      <c r="AZ15" s="90" t="n"/>
      <c r="BA15" s="102" t="n"/>
      <c r="BB15" s="3047" t="n"/>
      <c r="BC15" s="89" t="n"/>
      <c r="BD15" s="90" t="n"/>
      <c r="BE15" s="90" t="n"/>
      <c r="BF15" s="90" t="n"/>
      <c r="BG15" s="90" t="n"/>
      <c r="BH15" s="90" t="n"/>
      <c r="BI15" s="102" t="n"/>
      <c r="BJ15" s="3047" t="n"/>
      <c r="BK15" s="89" t="n"/>
      <c r="BL15" s="90" t="n"/>
      <c r="BM15" s="90" t="n"/>
      <c r="BN15" s="90" t="n"/>
      <c r="BO15" s="90" t="n"/>
      <c r="BP15" s="90" t="n"/>
      <c r="BQ15" s="90" t="n"/>
      <c r="BR15" s="102" t="n"/>
      <c r="BS15" s="3047" t="n"/>
      <c r="BT15" s="89" t="n"/>
      <c r="BU15" s="90" t="n"/>
      <c r="BV15" s="90" t="n"/>
      <c r="BW15" s="90" t="n"/>
      <c r="BX15" s="90" t="n"/>
      <c r="BY15" s="90" t="n"/>
      <c r="BZ15" s="102" t="n"/>
      <c r="CA15" s="3047" t="n"/>
      <c r="CB15" s="89" t="n"/>
      <c r="CC15" s="90" t="n"/>
      <c r="CD15" s="90" t="n"/>
      <c r="CE15" s="90" t="n"/>
      <c r="CF15" s="90" t="n"/>
      <c r="CG15" s="90" t="n"/>
      <c r="CH15" s="102" t="n"/>
      <c r="CI15" s="3047" t="n"/>
      <c r="CJ15" s="89" t="n"/>
      <c r="CK15" s="90" t="n"/>
      <c r="CL15" s="90" t="n"/>
      <c r="CM15" s="90" t="n"/>
      <c r="CN15" s="90" t="n"/>
      <c r="CO15" s="90" t="n"/>
      <c r="CP15" s="102" t="n"/>
      <c r="CQ15" s="1123" t="n"/>
      <c r="CR15" s="90">
        <f>+CR16+CR17</f>
        <v/>
      </c>
      <c r="CS15" s="90" t="n">
        <v>5535.835223876405</v>
      </c>
      <c r="CT15" s="90" t="n">
        <v>4748.332949392448</v>
      </c>
      <c r="CU15" s="90">
        <f>CR15-CS15</f>
        <v/>
      </c>
      <c r="CV15" s="90">
        <f>CR15-CT15</f>
        <v/>
      </c>
      <c r="CW15" s="90">
        <f>+CW16+CW17</f>
        <v/>
      </c>
      <c r="CX15" s="2607">
        <f>IFERROR(+CR15/CW15-1, "-")</f>
        <v/>
      </c>
      <c r="CY15" s="19" t="n"/>
      <c r="CZ15" s="90" t="n">
        <v>4599.400387055702</v>
      </c>
      <c r="DA15" s="90" t="n">
        <v>4553.985517808798</v>
      </c>
      <c r="DB15" s="90" t="n"/>
      <c r="DC15" s="90" t="n"/>
      <c r="DD15" s="90" t="n">
        <v>57746.15681941962</v>
      </c>
      <c r="DE15" s="199">
        <f>+CZ15/DD15-1</f>
        <v/>
      </c>
      <c r="DF15" s="199">
        <f>+DA15/DD15-1</f>
        <v/>
      </c>
      <c r="DG15" s="199">
        <f>+DB15/DD15-1</f>
        <v/>
      </c>
      <c r="DH15" s="102">
        <f>+DC15/DD15-1</f>
        <v/>
      </c>
      <c r="DI15" s="932" t="n"/>
      <c r="DU15" s="2878">
        <f>(CS15-CZ15)*10^6</f>
        <v/>
      </c>
      <c r="DV15" s="2878">
        <f>(CT15-DC15)*10^6</f>
        <v/>
      </c>
      <c r="DW15" s="2878">
        <f>(CW15-DD15)*10^6</f>
        <v/>
      </c>
    </row>
    <row customFormat="1" customHeight="1" ht="15" r="16" s="8">
      <c r="A16" s="110" t="n"/>
      <c r="B16" s="111" t="inlineStr">
        <is>
          <t>ARPU Sortant</t>
        </is>
      </c>
      <c r="C16" s="2530" t="inlineStr">
        <is>
          <t>IND10</t>
        </is>
      </c>
      <c r="D16" s="114" t="n">
        <v>4586.11285776236</v>
      </c>
      <c r="E16" s="115" t="n">
        <v>4585.11483440967</v>
      </c>
      <c r="F16" s="115" t="n">
        <v>0.9980233526903248</v>
      </c>
      <c r="G16" s="115" t="n">
        <v>4633.641038737913</v>
      </c>
      <c r="H16" s="134" t="n">
        <v>-0.01025719959276306</v>
      </c>
      <c r="I16" s="3288" t="n"/>
      <c r="J16" s="114" t="n">
        <v>4344.12792062711</v>
      </c>
      <c r="K16" s="115" t="n">
        <v>4401.48655159207</v>
      </c>
      <c r="L16" s="115" t="n">
        <v>-57.35863096495996</v>
      </c>
      <c r="M16" s="115" t="n">
        <v>4619.497396086412</v>
      </c>
      <c r="N16" s="134" t="n">
        <v>-0.05961026749199849</v>
      </c>
      <c r="O16" s="3936" t="n"/>
      <c r="P16" s="114" t="n">
        <v>4933.03324160645</v>
      </c>
      <c r="Q16" s="115" t="n">
        <v>4620.48977025499</v>
      </c>
      <c r="R16" s="115" t="n">
        <v>312.5434713514605</v>
      </c>
      <c r="S16" s="115" t="n">
        <v>5010.543380519104</v>
      </c>
      <c r="T16" s="134" t="n">
        <v>-0.01546940781193751</v>
      </c>
      <c r="U16" s="1078" t="n"/>
      <c r="V16" s="114" t="n">
        <v>4300.4661071109</v>
      </c>
      <c r="W16" s="115" t="n">
        <v>4612.23842060581</v>
      </c>
      <c r="X16" s="115" t="n">
        <v>4752.02061532281</v>
      </c>
      <c r="Y16" s="115" t="n">
        <v>-311.7723134949092</v>
      </c>
      <c r="Z16" s="115" t="n">
        <v>-451.5545082119097</v>
      </c>
      <c r="AA16" s="115" t="n">
        <v>4903.500089624904</v>
      </c>
      <c r="AB16" s="134" t="n">
        <v>-0.1229803143656377</v>
      </c>
      <c r="AC16" s="1078" t="n"/>
      <c r="AD16" s="114" t="n">
        <v>4530.08716724764</v>
      </c>
      <c r="AE16" s="115" t="n">
        <v>4518.30276157676</v>
      </c>
      <c r="AF16" s="115" t="n">
        <v>4528.04454914069</v>
      </c>
      <c r="AG16" s="115" t="n">
        <v>11.78440567088001</v>
      </c>
      <c r="AH16" s="115" t="n">
        <v>2.042618106949703</v>
      </c>
      <c r="AI16" s="115" t="n">
        <v>5126.93714981024</v>
      </c>
      <c r="AJ16" s="134" t="n">
        <v>-0.1164145307661303</v>
      </c>
      <c r="AK16" s="1078" t="n"/>
      <c r="AL16" s="114" t="n">
        <v>0</v>
      </c>
      <c r="AM16" s="115" t="n">
        <v>4597.464758359642</v>
      </c>
      <c r="AN16" s="115" t="n">
        <v>4473.287141368755</v>
      </c>
      <c r="AO16" s="115" t="n">
        <v>0</v>
      </c>
      <c r="AP16" s="115" t="n">
        <v>-4597.464758359642</v>
      </c>
      <c r="AQ16" s="115" t="n">
        <v>-4473.287141368755</v>
      </c>
      <c r="AR16" s="115" t="n">
        <v>4480.421571196478</v>
      </c>
      <c r="AS16" s="134" t="n">
        <v>-1</v>
      </c>
      <c r="AT16" s="3937" t="n"/>
      <c r="AU16" s="114" t="n"/>
      <c r="AV16" s="115" t="n"/>
      <c r="AW16" s="115" t="n"/>
      <c r="AX16" s="115" t="n"/>
      <c r="AY16" s="115" t="n"/>
      <c r="AZ16" s="115" t="n"/>
      <c r="BA16" s="134" t="n"/>
      <c r="BB16" s="3937" t="n"/>
      <c r="BC16" s="114" t="n"/>
      <c r="BD16" s="115" t="n"/>
      <c r="BE16" s="115" t="n"/>
      <c r="BF16" s="115" t="n"/>
      <c r="BG16" s="115" t="n"/>
      <c r="BH16" s="115" t="n"/>
      <c r="BI16" s="134" t="n"/>
      <c r="BJ16" s="3937" t="n"/>
      <c r="BK16" s="114" t="n"/>
      <c r="BL16" s="115" t="n"/>
      <c r="BM16" s="115" t="n"/>
      <c r="BN16" s="115" t="n"/>
      <c r="BO16" s="115" t="n"/>
      <c r="BP16" s="115" t="n"/>
      <c r="BQ16" s="115" t="n"/>
      <c r="BR16" s="134" t="n"/>
      <c r="BS16" s="3937" t="n"/>
      <c r="BT16" s="114" t="n"/>
      <c r="BU16" s="115" t="n"/>
      <c r="BV16" s="115" t="n"/>
      <c r="BW16" s="115" t="n"/>
      <c r="BX16" s="115" t="n"/>
      <c r="BY16" s="115" t="n"/>
      <c r="BZ16" s="134" t="n"/>
      <c r="CA16" s="3937" t="n"/>
      <c r="CB16" s="114" t="n"/>
      <c r="CC16" s="115" t="n"/>
      <c r="CD16" s="115" t="n"/>
      <c r="CE16" s="115" t="n"/>
      <c r="CF16" s="115" t="n"/>
      <c r="CG16" s="115" t="n"/>
      <c r="CH16" s="134" t="n"/>
      <c r="CI16" s="3937" t="n"/>
      <c r="CJ16" s="114" t="n"/>
      <c r="CK16" s="115" t="n"/>
      <c r="CL16" s="115" t="n"/>
      <c r="CM16" s="115" t="n"/>
      <c r="CN16" s="115" t="n"/>
      <c r="CO16" s="115" t="n"/>
      <c r="CP16" s="134" t="n"/>
      <c r="CQ16" s="1040" t="n"/>
      <c r="CR16" s="115">
        <f>(SUM('CA Mobile'!CR53,'CA Mobile'!CR78,'CA Mobile'!CR103,'CA Mobile'!CR128)/('Parc Mobile '!CR47/1000000))/COUNTIFS($D$5:$CP$5,CR5,$D$7:$CP$7,"&gt;0")</f>
        <v/>
      </c>
      <c r="CS16" s="115" t="n">
        <v>5491.810339511746</v>
      </c>
      <c r="CT16" s="115" t="n">
        <v>4703.412604479835</v>
      </c>
      <c r="CU16" s="115">
        <f>CR16-CS16</f>
        <v/>
      </c>
      <c r="CV16" s="115">
        <f>CR16-CT16</f>
        <v/>
      </c>
      <c r="CW16" s="115">
        <f>(SUM('CA Mobile'!CW53,'CA Mobile'!CW78,'CA Mobile'!CW103,'CA Mobile'!CW128)/('Parc Mobile '!CW47/1000000))/COUNTIFS($D$5:$CP$5,CR5,$D$7:$CP$7,"&gt;0")</f>
        <v/>
      </c>
      <c r="CX16" s="2605">
        <f>IFERROR(+CR16/CW16-1, "-")</f>
        <v/>
      </c>
      <c r="CY16" s="11" t="n"/>
      <c r="CZ16" s="115" t="n">
        <v>4561.140417608046</v>
      </c>
      <c r="DA16" s="115" t="n">
        <v>4517.163307967627</v>
      </c>
      <c r="DB16" s="115" t="n"/>
      <c r="DC16" s="115" t="n"/>
      <c r="DD16" s="115" t="n">
        <v>57207.13103124194</v>
      </c>
      <c r="DE16" s="200">
        <f>+CZ16/DD16-1</f>
        <v/>
      </c>
      <c r="DF16" s="200">
        <f>+DA16/DD16-1</f>
        <v/>
      </c>
      <c r="DG16" s="200">
        <f>+DB16/DD16-1</f>
        <v/>
      </c>
      <c r="DH16" s="134">
        <f>+DC16/DD16-1</f>
        <v/>
      </c>
      <c r="DI16" s="932" t="n"/>
      <c r="DJ16" s="323" t="n"/>
      <c r="DK16" s="323" t="n"/>
      <c r="DL16" s="323" t="n"/>
      <c r="DM16" s="323" t="n"/>
      <c r="DN16" s="323" t="n"/>
      <c r="DU16" s="2878">
        <f>(CS16-CZ16)*10^6</f>
        <v/>
      </c>
      <c r="DV16" s="2878">
        <f>(CT16-DC16)*10^6</f>
        <v/>
      </c>
      <c r="DW16" s="2878">
        <f>(CW16-DD16)*10^6</f>
        <v/>
      </c>
    </row>
    <row customFormat="1" customHeight="1" ht="15" r="17" s="8">
      <c r="A17" s="92" t="n"/>
      <c r="B17" s="93" t="inlineStr">
        <is>
          <t>ARPU Entrant</t>
        </is>
      </c>
      <c r="C17" s="2530" t="inlineStr">
        <is>
          <t>IND11</t>
        </is>
      </c>
      <c r="D17" s="116" t="n">
        <v>37.1551279271466</v>
      </c>
      <c r="E17" s="12" t="n">
        <v>43.8229532531616</v>
      </c>
      <c r="F17" s="12" t="n">
        <v>-6.667825326014999</v>
      </c>
      <c r="G17" s="12" t="n">
        <v>51.61533728799786</v>
      </c>
      <c r="H17" s="157" t="n">
        <v>-0.2801533443473923</v>
      </c>
      <c r="I17" s="3288" t="n"/>
      <c r="J17" s="116" t="n">
        <v>36.3906431736174</v>
      </c>
      <c r="K17" s="12" t="n">
        <v>40.1065991809958</v>
      </c>
      <c r="L17" s="12" t="n">
        <v>-3.715956007378402</v>
      </c>
      <c r="M17" s="12" t="n">
        <v>37.22507988955519</v>
      </c>
      <c r="N17" s="157" t="n">
        <v>-0.02241598187065064</v>
      </c>
      <c r="O17" s="3938" t="n"/>
      <c r="P17" s="116" t="n">
        <v>36.5221887857185</v>
      </c>
      <c r="Q17" s="12" t="n">
        <v>40.2962580105706</v>
      </c>
      <c r="R17" s="12" t="n">
        <v>-3.774069224852099</v>
      </c>
      <c r="S17" s="12" t="n">
        <v>51.18815285687624</v>
      </c>
      <c r="T17" s="157" t="n">
        <v>-0.2865109063842226</v>
      </c>
      <c r="U17" s="1040" t="n"/>
      <c r="V17" s="116" t="n">
        <v>34.4956648630225</v>
      </c>
      <c r="W17" s="12" t="n">
        <v>39.451936044207</v>
      </c>
      <c r="X17" s="12" t="n">
        <v>37.4277461727705</v>
      </c>
      <c r="Y17" s="12" t="n">
        <v>-4.956271181184505</v>
      </c>
      <c r="Z17" s="12" t="n">
        <v>-2.932081309748</v>
      </c>
      <c r="AA17" s="12" t="n">
        <v>50.64769317058222</v>
      </c>
      <c r="AB17" s="157" t="n">
        <v>-0.318909456609592</v>
      </c>
      <c r="AC17" s="1040" t="n"/>
      <c r="AD17" s="116" t="n">
        <v>42.3630701593699</v>
      </c>
      <c r="AE17" s="12" t="n">
        <v>36.5478743307912</v>
      </c>
      <c r="AF17" s="12" t="n">
        <v>37.5014523575304</v>
      </c>
      <c r="AG17" s="12" t="n">
        <v>5.815195828578695</v>
      </c>
      <c r="AH17" s="12" t="n">
        <v>4.8616178018395</v>
      </c>
      <c r="AI17" s="12" t="n">
        <v>48.38276791146392</v>
      </c>
      <c r="AJ17" s="157" t="n">
        <v>-0.1244182177239119</v>
      </c>
      <c r="AK17" s="1040" t="n"/>
      <c r="AL17" s="116" t="n">
        <v>0</v>
      </c>
      <c r="AM17" s="12" t="n">
        <v>38.68215130167644</v>
      </c>
      <c r="AN17" s="12" t="n">
        <v>36.67840106663188</v>
      </c>
      <c r="AO17" s="12" t="n">
        <v>0</v>
      </c>
      <c r="AP17" s="12" t="n">
        <v>-38.68215130167644</v>
      </c>
      <c r="AQ17" s="12" t="n">
        <v>-36.67840106663188</v>
      </c>
      <c r="AR17" s="12" t="n">
        <v>57.27033873137326</v>
      </c>
      <c r="AS17" s="157" t="n">
        <v>-1</v>
      </c>
      <c r="AT17" s="3287" t="n"/>
      <c r="AU17" s="116" t="n"/>
      <c r="AV17" s="12" t="n"/>
      <c r="AW17" s="12" t="n"/>
      <c r="AX17" s="12" t="n"/>
      <c r="AY17" s="12" t="n"/>
      <c r="AZ17" s="12" t="n"/>
      <c r="BA17" s="157" t="n"/>
      <c r="BB17" s="3287" t="n"/>
      <c r="BC17" s="116" t="n"/>
      <c r="BD17" s="12" t="n"/>
      <c r="BE17" s="12" t="n"/>
      <c r="BF17" s="12" t="n"/>
      <c r="BG17" s="12" t="n"/>
      <c r="BH17" s="12" t="n"/>
      <c r="BI17" s="157" t="n"/>
      <c r="BJ17" s="3287" t="n"/>
      <c r="BK17" s="116" t="n"/>
      <c r="BL17" s="12" t="n"/>
      <c r="BM17" s="12" t="n"/>
      <c r="BN17" s="12" t="n"/>
      <c r="BO17" s="12" t="n"/>
      <c r="BP17" s="12" t="n"/>
      <c r="BQ17" s="12" t="n"/>
      <c r="BR17" s="157" t="n"/>
      <c r="BS17" s="3287" t="n"/>
      <c r="BT17" s="116" t="n"/>
      <c r="BU17" s="12" t="n"/>
      <c r="BV17" s="12" t="n"/>
      <c r="BW17" s="12" t="n"/>
      <c r="BX17" s="12" t="n"/>
      <c r="BY17" s="12" t="n"/>
      <c r="BZ17" s="157" t="n"/>
      <c r="CA17" s="3287" t="n"/>
      <c r="CB17" s="116" t="n"/>
      <c r="CC17" s="12" t="n"/>
      <c r="CD17" s="12" t="n"/>
      <c r="CE17" s="12" t="n"/>
      <c r="CF17" s="12" t="n"/>
      <c r="CG17" s="12" t="n"/>
      <c r="CH17" s="157" t="n"/>
      <c r="CI17" s="3287" t="n"/>
      <c r="CJ17" s="116" t="n"/>
      <c r="CK17" s="12" t="n"/>
      <c r="CL17" s="12" t="n"/>
      <c r="CM17" s="12" t="n"/>
      <c r="CN17" s="12" t="n"/>
      <c r="CO17" s="12" t="n"/>
      <c r="CP17" s="157" t="n"/>
      <c r="CQ17" s="1040" t="n"/>
      <c r="CR17" s="12">
        <f>(('CA Mobile'!CR152+'CA Mobile'!CR153+'CA Mobile'!CR154+'CA Mobile'!CR157+'CA Mobile'!CR158+'CA Mobile'!CR159+'CA Mobile'!CR162+'CA Mobile'!CR163+'CA Mobile'!CR164+'CA Mobile'!CR167+'CA Mobile'!CR168+'CA Mobile'!CR169)*1000000/'Parc Mobile '!CR47)</f>
        <v/>
      </c>
      <c r="CS17" s="12" t="n">
        <v>44.02488436465853</v>
      </c>
      <c r="CT17" s="12" t="n">
        <v>44.92034491261219</v>
      </c>
      <c r="CU17" s="12">
        <f>CR17-CS17</f>
        <v/>
      </c>
      <c r="CV17" s="12">
        <f>CR17-CT17</f>
        <v/>
      </c>
      <c r="CW17" s="2890">
        <f>(('CA Mobile'!CW152+'CA Mobile'!CW153+'CA Mobile'!CW154+'CA Mobile'!CW157+'CA Mobile'!CW158+'CA Mobile'!CW159+'CA Mobile'!CW162+'CA Mobile'!CW163+'CA Mobile'!CW164+'CA Mobile'!CW167+'CA Mobile'!CW168+'CA Mobile'!CW169)*1000000/'Parc Mobile '!CW47)</f>
        <v/>
      </c>
      <c r="CX17" s="2602">
        <f>IFERROR(+CR17/CW17-1, "-")</f>
        <v/>
      </c>
      <c r="CY17" s="11" t="n"/>
      <c r="CZ17" s="12" t="n">
        <v>38.25996944765575</v>
      </c>
      <c r="DA17" s="12" t="n">
        <v>36.82220984117141</v>
      </c>
      <c r="DB17" s="12" t="n"/>
      <c r="DC17" s="12" t="n"/>
      <c r="DD17" s="12" t="n">
        <v>539.025788177674</v>
      </c>
      <c r="DE17" s="27">
        <f>+CZ17/DD17-1</f>
        <v/>
      </c>
      <c r="DF17" s="27">
        <f>+DA17/DD17-1</f>
        <v/>
      </c>
      <c r="DG17" s="27">
        <f>+DB17/DD17-1</f>
        <v/>
      </c>
      <c r="DH17" s="157">
        <f>+DC17/DD17-1</f>
        <v/>
      </c>
      <c r="DI17" s="932" t="n"/>
      <c r="DJ17" s="323" t="n"/>
      <c r="DK17" s="323" t="n"/>
      <c r="DL17" s="323" t="n"/>
      <c r="DM17" s="323" t="n"/>
      <c r="DN17" s="323" t="n"/>
      <c r="DU17" s="2878">
        <f>(CS17-CZ17)*10^6</f>
        <v/>
      </c>
      <c r="DV17" s="2878">
        <f>(CT17-DC17)*10^6</f>
        <v/>
      </c>
      <c r="DW17" s="2878">
        <f>(CW17-DD17)*10^6</f>
        <v/>
      </c>
    </row>
    <row customHeight="1" ht="5.25" r="18" s="3">
      <c r="A18" s="112" t="n"/>
      <c r="B18" s="91" t="n"/>
      <c r="C18" s="2530" t="inlineStr">
        <is>
          <t>IND12</t>
        </is>
      </c>
      <c r="D18" s="117" t="n"/>
      <c r="E18" s="118" t="n"/>
      <c r="F18" s="118" t="n"/>
      <c r="G18" s="118" t="n"/>
      <c r="H18" s="161" t="n"/>
      <c r="I18" s="3257" t="n"/>
      <c r="J18" s="117" t="n"/>
      <c r="K18" s="118" t="n"/>
      <c r="L18" s="118" t="n"/>
      <c r="M18" s="118" t="n"/>
      <c r="N18" s="161" t="n"/>
      <c r="O18" s="3939" t="n"/>
      <c r="P18" s="117" t="n"/>
      <c r="Q18" s="118" t="n"/>
      <c r="R18" s="118" t="n"/>
      <c r="S18" s="118" t="n"/>
      <c r="T18" s="161" t="n"/>
      <c r="U18" s="1068" t="n"/>
      <c r="V18" s="117" t="n"/>
      <c r="W18" s="118" t="n"/>
      <c r="X18" s="118" t="n"/>
      <c r="Y18" s="118" t="n"/>
      <c r="Z18" s="118" t="n"/>
      <c r="AA18" s="118" t="n"/>
      <c r="AB18" s="161" t="n"/>
      <c r="AC18" s="1068" t="n"/>
      <c r="AD18" s="117" t="n"/>
      <c r="AE18" s="118" t="n"/>
      <c r="AF18" s="118" t="n"/>
      <c r="AG18" s="118" t="n"/>
      <c r="AH18" s="118" t="n"/>
      <c r="AI18" s="118" t="n"/>
      <c r="AJ18" s="161" t="n"/>
      <c r="AK18" s="1068" t="n"/>
      <c r="AL18" s="117" t="n"/>
      <c r="AM18" s="118" t="n"/>
      <c r="AN18" s="118" t="n"/>
      <c r="AO18" s="118" t="n"/>
      <c r="AP18" s="118" t="n"/>
      <c r="AQ18" s="118" t="n"/>
      <c r="AR18" s="118" t="n"/>
      <c r="AS18" s="161" t="n"/>
      <c r="AT18" s="3336" t="n"/>
      <c r="AU18" s="117" t="n"/>
      <c r="AV18" s="118" t="n"/>
      <c r="AW18" s="118" t="n"/>
      <c r="AX18" s="118" t="n"/>
      <c r="AY18" s="118" t="n"/>
      <c r="AZ18" s="118" t="n"/>
      <c r="BA18" s="161" t="n"/>
      <c r="BB18" s="3336" t="n"/>
      <c r="BC18" s="117" t="n"/>
      <c r="BD18" s="118" t="n"/>
      <c r="BE18" s="118" t="n"/>
      <c r="BF18" s="118" t="n"/>
      <c r="BG18" s="118" t="n"/>
      <c r="BH18" s="118" t="n"/>
      <c r="BI18" s="161" t="n"/>
      <c r="BJ18" s="3336" t="n"/>
      <c r="BK18" s="117" t="n"/>
      <c r="BL18" s="118" t="n"/>
      <c r="BM18" s="118" t="n"/>
      <c r="BN18" s="118" t="n"/>
      <c r="BO18" s="118" t="n"/>
      <c r="BP18" s="118" t="n"/>
      <c r="BQ18" s="118" t="n"/>
      <c r="BR18" s="161" t="n"/>
      <c r="BS18" s="3336" t="n"/>
      <c r="BT18" s="117" t="n"/>
      <c r="BU18" s="118" t="n"/>
      <c r="BV18" s="118" t="n"/>
      <c r="BW18" s="118" t="n"/>
      <c r="BX18" s="118" t="n"/>
      <c r="BY18" s="118" t="n"/>
      <c r="BZ18" s="161" t="n"/>
      <c r="CA18" s="3336" t="n"/>
      <c r="CB18" s="117" t="n"/>
      <c r="CC18" s="118" t="n"/>
      <c r="CD18" s="118" t="n"/>
      <c r="CE18" s="118" t="n"/>
      <c r="CF18" s="118" t="n"/>
      <c r="CG18" s="118" t="n"/>
      <c r="CH18" s="161" t="n"/>
      <c r="CI18" s="3336" t="n"/>
      <c r="CJ18" s="117" t="n"/>
      <c r="CK18" s="118" t="n"/>
      <c r="CL18" s="118" t="n"/>
      <c r="CM18" s="118" t="n"/>
      <c r="CN18" s="118" t="n"/>
      <c r="CO18" s="118" t="n"/>
      <c r="CP18" s="161" t="n"/>
      <c r="CQ18" s="1034" t="n"/>
      <c r="CR18" s="118" t="n"/>
      <c r="CS18" s="118" t="n"/>
      <c r="CT18" s="118" t="n"/>
      <c r="CU18" s="118" t="n"/>
      <c r="CV18" s="118" t="n"/>
      <c r="CW18" s="118" t="n"/>
      <c r="CX18" s="137">
        <f>IFERROR(+CR18/CW18-1, "-")</f>
        <v/>
      </c>
      <c r="CY18" s="19" t="n"/>
      <c r="CZ18" s="118" t="n"/>
      <c r="DA18" s="118" t="n"/>
      <c r="DB18" s="118" t="n"/>
      <c r="DC18" s="118" t="n"/>
      <c r="DD18" s="118" t="n"/>
      <c r="DE18" s="198" t="n"/>
      <c r="DF18" s="198" t="n"/>
      <c r="DG18" s="198" t="n"/>
      <c r="DH18" s="161" t="n"/>
      <c r="DI18" s="932" t="n"/>
      <c r="DU18" s="2878">
        <f>(CS18-CZ18)*10^6</f>
        <v/>
      </c>
      <c r="DV18" s="2878">
        <f>(CT18-DC18)*10^6</f>
        <v/>
      </c>
      <c r="DW18" s="2878">
        <f>(CW18-DD18)*10^6</f>
        <v/>
      </c>
    </row>
    <row customHeight="1" ht="15" r="19" s="3">
      <c r="A19" s="108" t="inlineStr">
        <is>
          <t>Usage / client / mois</t>
        </is>
      </c>
      <c r="B19" s="109" t="n"/>
      <c r="C19" s="2530" t="inlineStr">
        <is>
          <t>IND13</t>
        </is>
      </c>
      <c r="D19" s="3941" t="n">
        <v>45.2926212533684</v>
      </c>
      <c r="E19" s="90" t="n">
        <v>43.6712903479606</v>
      </c>
      <c r="F19" s="90" t="n">
        <v>1.621330905407802</v>
      </c>
      <c r="G19" s="90" t="n">
        <v>45.02490286129603</v>
      </c>
      <c r="H19" s="102" t="n">
        <v>0.005946007099606687</v>
      </c>
      <c r="I19" s="3940" t="n"/>
      <c r="J19" s="3941" t="n">
        <v>42.3161307383339</v>
      </c>
      <c r="K19" s="90" t="n">
        <v>39.6173360840318</v>
      </c>
      <c r="L19" s="90" t="n">
        <v>2.698794654302098</v>
      </c>
      <c r="M19" s="90" t="n">
        <v>42.14086161204663</v>
      </c>
      <c r="N19" s="102" t="n">
        <v>0.004159125361526961</v>
      </c>
      <c r="O19" s="2880" t="n"/>
      <c r="P19" s="3941" t="n">
        <v>46.3088735797625</v>
      </c>
      <c r="Q19" s="90" t="n">
        <v>42.3863816768682</v>
      </c>
      <c r="R19" s="90" t="n">
        <v>3.922491902894301</v>
      </c>
      <c r="S19" s="90" t="n">
        <v>43.2442410840412</v>
      </c>
      <c r="T19" s="102" t="n">
        <v>0.07086799117980735</v>
      </c>
      <c r="U19" s="1030" t="n"/>
      <c r="V19" s="3941" t="n">
        <v>45.5242815791113</v>
      </c>
      <c r="W19" s="90" t="n">
        <v>41.1922036620087</v>
      </c>
      <c r="X19" s="90" t="n">
        <v>47.6807317204894</v>
      </c>
      <c r="Y19" s="90" t="n">
        <v>4.332077917102602</v>
      </c>
      <c r="Z19" s="90" t="n">
        <v>-2.156450141378095</v>
      </c>
      <c r="AA19" s="90" t="n">
        <v>40.54233296837941</v>
      </c>
      <c r="AB19" s="102" t="n">
        <v>0.1228826326945101</v>
      </c>
      <c r="AC19" s="1030" t="n"/>
      <c r="AD19" s="3941" t="n">
        <v>41.6346442199305</v>
      </c>
      <c r="AE19" s="90" t="n">
        <v>42.0686567306321</v>
      </c>
      <c r="AF19" s="90" t="n">
        <v>49.4689913996628</v>
      </c>
      <c r="AG19" s="90" t="n">
        <v>-0.4340125107015993</v>
      </c>
      <c r="AH19" s="90" t="n">
        <v>-7.834347179732298</v>
      </c>
      <c r="AI19" s="90" t="n">
        <v>39.07788765469272</v>
      </c>
      <c r="AJ19" s="102" t="n">
        <v>0.06542719473043856</v>
      </c>
      <c r="AK19" s="1030" t="n"/>
      <c r="AL19" s="3941" t="n">
        <v>0</v>
      </c>
      <c r="AM19" s="90" t="n">
        <v>40.35347635762744</v>
      </c>
      <c r="AN19" s="90" t="n">
        <v>48.2927965534336</v>
      </c>
      <c r="AO19" s="90" t="n">
        <v>0</v>
      </c>
      <c r="AP19" s="90" t="n">
        <v>-40.35347635762744</v>
      </c>
      <c r="AQ19" s="90" t="n">
        <v>-48.2927965534336</v>
      </c>
      <c r="AR19" s="90" t="n">
        <v>36.97858646311694</v>
      </c>
      <c r="AS19" s="102" t="n">
        <v>-1</v>
      </c>
      <c r="AT19" s="3047" t="n"/>
      <c r="AU19" s="3941" t="n"/>
      <c r="AV19" s="90" t="n"/>
      <c r="AW19" s="90" t="n"/>
      <c r="AX19" s="90" t="n"/>
      <c r="AY19" s="90" t="n"/>
      <c r="AZ19" s="90" t="n"/>
      <c r="BA19" s="102" t="n"/>
      <c r="BB19" s="3047" t="n"/>
      <c r="BC19" s="3941" t="n"/>
      <c r="BD19" s="90" t="n"/>
      <c r="BE19" s="90" t="n"/>
      <c r="BF19" s="90" t="n"/>
      <c r="BG19" s="90" t="n"/>
      <c r="BH19" s="90" t="n"/>
      <c r="BI19" s="102" t="n"/>
      <c r="BJ19" s="3047" t="n"/>
      <c r="BK19" s="3941" t="n"/>
      <c r="BL19" s="90" t="n"/>
      <c r="BM19" s="90" t="n"/>
      <c r="BN19" s="90" t="n"/>
      <c r="BO19" s="90" t="n"/>
      <c r="BP19" s="90" t="n"/>
      <c r="BQ19" s="90" t="n"/>
      <c r="BR19" s="102" t="n"/>
      <c r="BS19" s="3047" t="n"/>
      <c r="BT19" s="3941" t="n"/>
      <c r="BU19" s="90" t="n"/>
      <c r="BV19" s="90" t="n"/>
      <c r="BW19" s="90" t="n"/>
      <c r="BX19" s="90" t="n"/>
      <c r="BY19" s="90" t="n"/>
      <c r="BZ19" s="102" t="n"/>
      <c r="CA19" s="3047" t="n"/>
      <c r="CB19" s="3941" t="n"/>
      <c r="CC19" s="90" t="n"/>
      <c r="CD19" s="90" t="n"/>
      <c r="CE19" s="90" t="n"/>
      <c r="CF19" s="90" t="n"/>
      <c r="CG19" s="90" t="n"/>
      <c r="CH19" s="102" t="n"/>
      <c r="CI19" s="3047" t="n"/>
      <c r="CJ19" s="3941" t="n"/>
      <c r="CK19" s="90" t="n"/>
      <c r="CL19" s="90" t="n"/>
      <c r="CM19" s="90" t="n"/>
      <c r="CN19" s="90" t="n"/>
      <c r="CO19" s="90" t="n"/>
      <c r="CP19" s="102" t="n"/>
      <c r="CQ19" s="1123" t="n"/>
      <c r="CR19" s="3935">
        <f>+('Trafic mobile'!CR7+'Trafic mobile'!CR55)/(SUM('Parc Mobile '!CR37,'Parc Mobile '!CR47)/1000000)/COUNTIFS($D$5:$CP$5,CR5,$D$7:$CP$7,"&gt;0")</f>
        <v/>
      </c>
      <c r="CS19" s="90">
        <f>+('Trafic mobile'!CS7+'Trafic mobile'!CS55)/(SUM('Parc Mobile '!CS37,'Parc Mobile '!CS47)/1000000)/COUNTIFS($D$5:$CP$5,CR5,$D$7:$CP$7,"&gt;0")</f>
        <v/>
      </c>
      <c r="CT19" s="90">
        <f>+('Trafic mobile'!CT7+'Trafic mobile'!CT55)/(SUM('Parc Mobile '!CT37,'Parc Mobile '!CT47)/1000000)/COUNTIFS($D$5:$CP$5,CS5,$D$7:$CP$7,"&gt;0")</f>
        <v/>
      </c>
      <c r="CU19" s="90">
        <f>CR19-CS19</f>
        <v/>
      </c>
      <c r="CV19" s="90">
        <f>CR19-CT19</f>
        <v/>
      </c>
      <c r="CW19" s="90">
        <f>+('Trafic mobile'!CW7+'Trafic mobile'!CW55)/(SUM('Parc Mobile '!CW37,'Parc Mobile '!CW47)/1000000)/COUNTIFS($D$5:$CP$5,CR5,$D$7:$CP$7,"&gt;0")</f>
        <v/>
      </c>
      <c r="CX19" s="2608">
        <f>IFERROR(+CR19/CW19-1, "-")</f>
        <v/>
      </c>
      <c r="CY19" s="19" t="n"/>
      <c r="CZ19" s="90" t="n">
        <v>39.85048725355758</v>
      </c>
      <c r="DA19" s="90" t="n">
        <v>48.59670058572152</v>
      </c>
      <c r="DB19" s="90" t="n"/>
      <c r="DC19" s="90" t="n"/>
      <c r="DD19" s="90" t="n">
        <v>478.7020844992014</v>
      </c>
      <c r="DE19" s="199">
        <f>+CZ19/DD19-1</f>
        <v/>
      </c>
      <c r="DF19" s="199">
        <f>+DA19/DD19-1</f>
        <v/>
      </c>
      <c r="DG19" s="199">
        <f>+DB19/DD19-1</f>
        <v/>
      </c>
      <c r="DH19" s="102">
        <f>+DC19/DD19-1</f>
        <v/>
      </c>
      <c r="DI19" s="932" t="n"/>
      <c r="DU19" s="2878">
        <f>(CS19-CZ19)*10^6</f>
        <v/>
      </c>
      <c r="DV19" s="2878">
        <f>(CT19-DC19)*10^6</f>
        <v/>
      </c>
      <c r="DW19" s="2878">
        <f>(CW19-DD19)*10^6</f>
        <v/>
      </c>
    </row>
    <row customFormat="1" customHeight="1" ht="15" r="20" s="8">
      <c r="A20" s="110" t="n"/>
      <c r="B20" s="111" t="inlineStr">
        <is>
          <t>Usage Sortant</t>
        </is>
      </c>
      <c r="C20" s="2530" t="inlineStr">
        <is>
          <t>IND14</t>
        </is>
      </c>
      <c r="D20" s="119" t="n">
        <v>22.0330730837773</v>
      </c>
      <c r="E20" s="120" t="n">
        <v>27.5236949839991</v>
      </c>
      <c r="F20" s="120" t="n">
        <v>-5.4906219002218</v>
      </c>
      <c r="G20" s="120" t="n">
        <v>29.45608732540352</v>
      </c>
      <c r="H20" s="121" t="n">
        <v>-0.2520027239063916</v>
      </c>
      <c r="I20" s="3942" t="n"/>
      <c r="J20" s="119" t="n">
        <v>19.1618371554504</v>
      </c>
      <c r="K20" s="120" t="n">
        <v>25.0547531732203</v>
      </c>
      <c r="L20" s="120" t="n">
        <v>-5.892916017769899</v>
      </c>
      <c r="M20" s="120" t="n">
        <v>27.2182952829405</v>
      </c>
      <c r="N20" s="121" t="n">
        <v>-0.2959942216711718</v>
      </c>
      <c r="O20" s="3943" t="n"/>
      <c r="P20" s="119" t="n">
        <v>20.0665007623926</v>
      </c>
      <c r="Q20" s="120" t="n">
        <v>26.2646613779016</v>
      </c>
      <c r="R20" s="120" t="n">
        <v>-6.198160615509</v>
      </c>
      <c r="S20" s="120" t="n">
        <v>28.18120684714556</v>
      </c>
      <c r="T20" s="121" t="n">
        <v>-0.2879474299580923</v>
      </c>
      <c r="U20" s="1098" t="n"/>
      <c r="V20" s="119" t="n">
        <v>19.6803415038457</v>
      </c>
      <c r="W20" s="120" t="n">
        <v>25.5958794023572</v>
      </c>
      <c r="X20" s="120" t="n">
        <v>19.635238455182</v>
      </c>
      <c r="Y20" s="120" t="n">
        <v>-5.915537898511499</v>
      </c>
      <c r="Z20" s="120" t="n">
        <v>0.04510304866369808</v>
      </c>
      <c r="AA20" s="120" t="n">
        <v>25.26535808761384</v>
      </c>
      <c r="AB20" s="121" t="n">
        <v>-0.2210543212726581</v>
      </c>
      <c r="AC20" s="1098" t="n"/>
      <c r="AD20" s="119" t="n">
        <v>18.4611840717953</v>
      </c>
      <c r="AE20" s="120" t="n">
        <v>25.9733676307874</v>
      </c>
      <c r="AF20" s="120" t="n">
        <v>20.5458139937003</v>
      </c>
      <c r="AG20" s="120" t="n">
        <v>-7.512183558992099</v>
      </c>
      <c r="AH20" s="120" t="n">
        <v>-2.084629921904998</v>
      </c>
      <c r="AI20" s="120" t="n">
        <v>23.68379673012767</v>
      </c>
      <c r="AJ20" s="121" t="n">
        <v>-0.2205141649306924</v>
      </c>
      <c r="AK20" s="1098" t="n"/>
      <c r="AL20" s="119" t="n">
        <v>0</v>
      </c>
      <c r="AM20" s="120" t="n">
        <v>24.76059846444932</v>
      </c>
      <c r="AN20" s="120" t="n">
        <v>20.30434581170102</v>
      </c>
      <c r="AO20" s="120" t="n">
        <v>0</v>
      </c>
      <c r="AP20" s="120" t="n">
        <v>-24.76059846444932</v>
      </c>
      <c r="AQ20" s="120" t="n">
        <v>-20.30434581170102</v>
      </c>
      <c r="AR20" s="120" t="n">
        <v>21.80315100474867</v>
      </c>
      <c r="AS20" s="121" t="n">
        <v>-1</v>
      </c>
      <c r="AT20" s="3944" t="n"/>
      <c r="AU20" s="119" t="n"/>
      <c r="AV20" s="120" t="n"/>
      <c r="AW20" s="120" t="n"/>
      <c r="AX20" s="120" t="n"/>
      <c r="AY20" s="120" t="n"/>
      <c r="AZ20" s="120" t="n"/>
      <c r="BA20" s="121" t="n"/>
      <c r="BB20" s="3944" t="n"/>
      <c r="BC20" s="119" t="n"/>
      <c r="BD20" s="120" t="n"/>
      <c r="BE20" s="120" t="n"/>
      <c r="BF20" s="120" t="n"/>
      <c r="BG20" s="120" t="n"/>
      <c r="BH20" s="120" t="n"/>
      <c r="BI20" s="121" t="n"/>
      <c r="BJ20" s="3944" t="n"/>
      <c r="BK20" s="119" t="n"/>
      <c r="BL20" s="120" t="n"/>
      <c r="BM20" s="120" t="n"/>
      <c r="BN20" s="120" t="n"/>
      <c r="BO20" s="120" t="n"/>
      <c r="BP20" s="120" t="n"/>
      <c r="BQ20" s="120" t="n"/>
      <c r="BR20" s="121" t="n"/>
      <c r="BS20" s="3944" t="n"/>
      <c r="BT20" s="119" t="n"/>
      <c r="BU20" s="120" t="n"/>
      <c r="BV20" s="120" t="n"/>
      <c r="BW20" s="120" t="n"/>
      <c r="BX20" s="120" t="n"/>
      <c r="BY20" s="120" t="n"/>
      <c r="BZ20" s="121" t="n"/>
      <c r="CA20" s="3944" t="n"/>
      <c r="CB20" s="119" t="n"/>
      <c r="CC20" s="120" t="n"/>
      <c r="CD20" s="120" t="n"/>
      <c r="CE20" s="120" t="n"/>
      <c r="CF20" s="120" t="n"/>
      <c r="CG20" s="120" t="n"/>
      <c r="CH20" s="121" t="n"/>
      <c r="CI20" s="3944" t="n"/>
      <c r="CJ20" s="119" t="n"/>
      <c r="CK20" s="120" t="n"/>
      <c r="CL20" s="120" t="n"/>
      <c r="CM20" s="120" t="n"/>
      <c r="CN20" s="120" t="n"/>
      <c r="CO20" s="120" t="n"/>
      <c r="CP20" s="121" t="n"/>
      <c r="CQ20" s="1099" t="n"/>
      <c r="CR20" s="120">
        <f>('Trafic mobile'!CR7/(SUM('Parc Mobile '!CR37,'Parc Mobile '!CR47)/1000000))/COUNTIFS($D$5:$CP$5,CR5,$D$7:$CP$7,"&gt;0")</f>
        <v/>
      </c>
      <c r="CS20" s="120">
        <f>('Trafic mobile'!CS7/(SUM('Parc Mobile '!CS37,'Parc Mobile '!CS47)/1000000))/COUNTIFS($D$5:$CP$5,CR5,$D$7:$CP$7,"&gt;0")</f>
        <v/>
      </c>
      <c r="CT20" s="120">
        <f>('Trafic mobile'!CT7/(SUM('Parc Mobile '!CT37,'Parc Mobile '!CT47)/1000000))/COUNTIFS($D$5:$CP$5,CS5,$D$7:$CP$7,"&gt;0")</f>
        <v/>
      </c>
      <c r="CU20" s="120">
        <f>CR20-CS20</f>
        <v/>
      </c>
      <c r="CV20" s="120">
        <f>CR20-CT20</f>
        <v/>
      </c>
      <c r="CW20" s="120">
        <f>('Trafic mobile'!CW7/(SUM('Parc Mobile '!CW37,'Parc Mobile '!CW47)/1000000))/COUNTIFS($D$5:$CP$5,CR5,$D$7:$CP$7,"&gt;0")</f>
        <v/>
      </c>
      <c r="CX20" s="2602">
        <f>IFERROR(+CR20/CW20-1, "-")</f>
        <v/>
      </c>
      <c r="CY20" s="11" t="n"/>
      <c r="CZ20" s="120" t="n">
        <v>24.15308622713378</v>
      </c>
      <c r="DA20" s="120" t="n">
        <v>21.29721040798828</v>
      </c>
      <c r="DB20" s="120" t="n"/>
      <c r="DC20" s="3945" t="n"/>
      <c r="DD20" s="120" t="n">
        <v>278.2616730109616</v>
      </c>
      <c r="DE20" s="208">
        <f>+CZ20/DD20-1</f>
        <v/>
      </c>
      <c r="DF20" s="208">
        <f>+DA20/DD20-1</f>
        <v/>
      </c>
      <c r="DG20" s="208">
        <f>+DB20/DD20-1</f>
        <v/>
      </c>
      <c r="DH20" s="121">
        <f>+DC20/DD20-1</f>
        <v/>
      </c>
      <c r="DI20" s="932" t="n"/>
      <c r="DJ20" s="323" t="n"/>
      <c r="DK20" s="323" t="n"/>
      <c r="DL20" s="323" t="n"/>
      <c r="DM20" s="323" t="n"/>
      <c r="DN20" s="323" t="n"/>
      <c r="DU20" s="2878">
        <f>(CS20-CZ20)*10^6</f>
        <v/>
      </c>
      <c r="DV20" s="2878">
        <f>(CT20-DC20)*10^6</f>
        <v/>
      </c>
      <c r="DW20" s="2878">
        <f>(CW20-DD20)*10^6</f>
        <v/>
      </c>
    </row>
    <row customFormat="1" customHeight="1" ht="15" r="21" s="8">
      <c r="A21" s="92" t="n"/>
      <c r="B21" s="127" t="inlineStr">
        <is>
          <t>Prépayé</t>
        </is>
      </c>
      <c r="C21" s="2530" t="inlineStr">
        <is>
          <t>IND15</t>
        </is>
      </c>
      <c r="D21" s="3946" t="n">
        <v>20.6847921556906</v>
      </c>
      <c r="E21" s="12" t="n">
        <v>25.8658485288275</v>
      </c>
      <c r="F21" s="12" t="n">
        <v>-5.181056373136897</v>
      </c>
      <c r="G21" s="12" t="n">
        <v>27.8809771699589</v>
      </c>
      <c r="H21" s="157" t="n">
        <v>-0.2581037590756331</v>
      </c>
      <c r="I21" s="3288" t="n"/>
      <c r="J21" s="3946" t="n">
        <v>17.8819207627886</v>
      </c>
      <c r="K21" s="12" t="n">
        <v>23.4780214226307</v>
      </c>
      <c r="L21" s="12" t="n">
        <v>-5.596100659842101</v>
      </c>
      <c r="M21" s="12" t="n">
        <v>25.72708613169134</v>
      </c>
      <c r="N21" s="157" t="n">
        <v>-0.3049379680522331</v>
      </c>
      <c r="O21" s="3938" t="n"/>
      <c r="P21" s="3946" t="n">
        <v>18.7085571055486</v>
      </c>
      <c r="Q21" s="12" t="n">
        <v>24.4752754644805</v>
      </c>
      <c r="R21" s="12" t="n">
        <v>-5.7667183589319</v>
      </c>
      <c r="S21" s="12" t="n">
        <v>26.63472432423095</v>
      </c>
      <c r="T21" s="157" t="n">
        <v>-0.2975877325477523</v>
      </c>
      <c r="U21" s="1040" t="n"/>
      <c r="V21" s="3946" t="n">
        <v>18.3532313620732</v>
      </c>
      <c r="W21" s="12" t="n">
        <v>24.0045585822509</v>
      </c>
      <c r="X21" s="12" t="n">
        <v>18.3933076055682</v>
      </c>
      <c r="Y21" s="12" t="n">
        <v>-5.651327220177702</v>
      </c>
      <c r="Z21" s="12" t="n">
        <v>-0.04007624349500105</v>
      </c>
      <c r="AA21" s="12" t="n">
        <v>23.83062179361574</v>
      </c>
      <c r="AB21" s="157" t="n">
        <v>-0.2298467274156457</v>
      </c>
      <c r="AC21" s="1040" t="n"/>
      <c r="AD21" s="3946" t="n">
        <v>17.0639871805391</v>
      </c>
      <c r="AE21" s="12" t="n">
        <v>24.7595684496509</v>
      </c>
      <c r="AF21" s="12" t="n">
        <v>19.2787853841158</v>
      </c>
      <c r="AG21" s="12" t="n">
        <v>-7.695581269111798</v>
      </c>
      <c r="AH21" s="12" t="n">
        <v>-2.214798203576699</v>
      </c>
      <c r="AI21" s="12" t="n">
        <v>22.22494695770816</v>
      </c>
      <c r="AJ21" s="157" t="n">
        <v>-0.2322147174069683</v>
      </c>
      <c r="AK21" s="1040" t="n"/>
      <c r="AL21" s="3946" t="n">
        <v>0</v>
      </c>
      <c r="AM21" s="12" t="n">
        <v>23.1458208930469</v>
      </c>
      <c r="AN21" s="12" t="n">
        <v>19.06501548587822</v>
      </c>
      <c r="AO21" s="12" t="n">
        <v>0</v>
      </c>
      <c r="AP21" s="12" t="n">
        <v>-23.1458208930469</v>
      </c>
      <c r="AQ21" s="12" t="n">
        <v>-19.06501548587822</v>
      </c>
      <c r="AR21" s="12" t="n">
        <v>20.42346744642784</v>
      </c>
      <c r="AS21" s="157" t="n">
        <v>-1</v>
      </c>
      <c r="AT21" s="3287" t="n"/>
      <c r="AU21" s="3946" t="n"/>
      <c r="AV21" s="12" t="n"/>
      <c r="AW21" s="12" t="n"/>
      <c r="AX21" s="12" t="n"/>
      <c r="AY21" s="12" t="n"/>
      <c r="AZ21" s="12" t="n"/>
      <c r="BA21" s="157" t="n"/>
      <c r="BB21" s="3287" t="n"/>
      <c r="BC21" s="3946" t="n"/>
      <c r="BD21" s="12" t="n"/>
      <c r="BE21" s="12" t="n"/>
      <c r="BF21" s="12" t="n"/>
      <c r="BG21" s="12" t="n"/>
      <c r="BH21" s="12" t="n"/>
      <c r="BI21" s="157" t="n"/>
      <c r="BJ21" s="3287" t="n"/>
      <c r="BK21" s="3946" t="n"/>
      <c r="BL21" s="12" t="n"/>
      <c r="BM21" s="12" t="n"/>
      <c r="BN21" s="12" t="n"/>
      <c r="BO21" s="12" t="n"/>
      <c r="BP21" s="12" t="n"/>
      <c r="BQ21" s="12" t="n"/>
      <c r="BR21" s="157" t="n"/>
      <c r="BS21" s="3287" t="n"/>
      <c r="BT21" s="3946" t="n"/>
      <c r="BU21" s="12" t="n"/>
      <c r="BV21" s="12" t="n"/>
      <c r="BW21" s="12" t="n"/>
      <c r="BX21" s="12" t="n"/>
      <c r="BY21" s="12" t="n"/>
      <c r="BZ21" s="157" t="n"/>
      <c r="CA21" s="3287" t="n"/>
      <c r="CB21" s="3946" t="n"/>
      <c r="CC21" s="12" t="n"/>
      <c r="CD21" s="12" t="n"/>
      <c r="CE21" s="12" t="n"/>
      <c r="CF21" s="12" t="n"/>
      <c r="CG21" s="12" t="n"/>
      <c r="CH21" s="157" t="n"/>
      <c r="CI21" s="3287" t="n"/>
      <c r="CJ21" s="3946" t="n"/>
      <c r="CK21" s="12" t="n"/>
      <c r="CL21" s="12" t="n"/>
      <c r="CM21" s="12" t="n"/>
      <c r="CN21" s="12" t="n"/>
      <c r="CO21" s="12" t="n"/>
      <c r="CP21" s="157" t="n"/>
      <c r="CQ21" s="1040" t="n"/>
      <c r="CR21" s="3947">
        <f>('Trafic mobile'!CR9/('Parc Mobile '!CR37/1000000)/COUNTIFS($D$5:$CP$5,CR5,$D$7:$CP$7,"&gt;0"))</f>
        <v/>
      </c>
      <c r="CS21" s="12">
        <f>('Trafic mobile'!CS9/('Parc Mobile '!CS37/1000000)/COUNTIFS($D$5:$CP$5,CR5,$D$7:$CP$7,"&gt;0"))</f>
        <v/>
      </c>
      <c r="CT21" s="12">
        <f>('Trafic mobile'!CT9/('Parc Mobile '!CT37/1000000)/COUNTIFS($D$5:$CP$5,CS5,$D$7:$CP$7,"&gt;0"))</f>
        <v/>
      </c>
      <c r="CU21" s="12">
        <f>CR21-CS21</f>
        <v/>
      </c>
      <c r="CV21" s="12">
        <f>CR21-CT21</f>
        <v/>
      </c>
      <c r="CW21" s="12">
        <f>('Trafic mobile'!CW9/('Parc Mobile '!CW37/1000000)/COUNTIFS($D$5:$CP$5,CR5,$D$7:$CP$7,"&gt;0"))</f>
        <v/>
      </c>
      <c r="CX21" s="2602">
        <f>IFERROR(+CR21/CW21-1, "-")</f>
        <v/>
      </c>
      <c r="CY21" s="11" t="n"/>
      <c r="CZ21" s="12" t="n">
        <v>22.70917448521762</v>
      </c>
      <c r="DA21" s="12" t="n">
        <v>20.18304257371125</v>
      </c>
      <c r="DB21" s="12" t="n"/>
      <c r="DC21" s="12" t="n"/>
      <c r="DD21" s="12" t="n">
        <v>260.7171475873132</v>
      </c>
      <c r="DE21" s="27">
        <f>+CZ21/DD21-1</f>
        <v/>
      </c>
      <c r="DF21" s="27">
        <f>+DA21/DD21-1</f>
        <v/>
      </c>
      <c r="DG21" s="27">
        <f>+DB21/DD21-1</f>
        <v/>
      </c>
      <c r="DH21" s="157">
        <f>+DC21/DD21-1</f>
        <v/>
      </c>
      <c r="DI21" s="932" t="n"/>
      <c r="DJ21" s="323" t="n"/>
      <c r="DK21" s="323" t="n"/>
      <c r="DL21" s="323" t="n"/>
      <c r="DM21" s="323" t="n"/>
      <c r="DN21" s="323" t="n"/>
      <c r="DU21" s="2878">
        <f>(CS21-CZ21)*10^6</f>
        <v/>
      </c>
      <c r="DV21" s="2878">
        <f>(CT21-DC21)*10^6</f>
        <v/>
      </c>
      <c r="DW21" s="2878">
        <f>(CW21-DD21)*10^6</f>
        <v/>
      </c>
    </row>
    <row customFormat="1" customHeight="1" ht="15" r="22" s="8">
      <c r="A22" s="92" t="n"/>
      <c r="B22" s="127" t="inlineStr">
        <is>
          <t>Postpayé</t>
        </is>
      </c>
      <c r="C22" s="2530" t="inlineStr">
        <is>
          <t>IND16</t>
        </is>
      </c>
      <c r="D22" s="116" t="n">
        <v>105.440217663242</v>
      </c>
      <c r="E22" s="12" t="n">
        <v>133.85573861753</v>
      </c>
      <c r="F22" s="12" t="n">
        <v>-28.415520954288</v>
      </c>
      <c r="G22" s="12" t="n">
        <v>133.7723802319998</v>
      </c>
      <c r="H22" s="157" t="n">
        <v>-0.2117938136379247</v>
      </c>
      <c r="I22" s="3288" t="n"/>
      <c r="J22" s="116" t="n">
        <v>97.73215779116251</v>
      </c>
      <c r="K22" s="12" t="n">
        <v>126.076520180413</v>
      </c>
      <c r="L22" s="12" t="n">
        <v>-28.34436238925049</v>
      </c>
      <c r="M22" s="12" t="n">
        <v>125.951729800537</v>
      </c>
      <c r="N22" s="157" t="n">
        <v>-0.2240506903244941</v>
      </c>
      <c r="O22" s="3938" t="n"/>
      <c r="P22" s="116" t="n">
        <v>102.862878589123</v>
      </c>
      <c r="Q22" s="12" t="n">
        <v>140.978964412793</v>
      </c>
      <c r="R22" s="12" t="n">
        <v>-38.11608582367001</v>
      </c>
      <c r="S22" s="12" t="n">
        <v>131.3376832758856</v>
      </c>
      <c r="T22" s="157" t="n">
        <v>-0.2168060527377274</v>
      </c>
      <c r="U22" s="1040" t="n"/>
      <c r="V22" s="116" t="n">
        <v>100.266306033406</v>
      </c>
      <c r="W22" s="12" t="n">
        <v>127.55100896987</v>
      </c>
      <c r="X22" s="12" t="n">
        <v>95.6826490200813</v>
      </c>
      <c r="Y22" s="12" t="n">
        <v>-27.284702936464</v>
      </c>
      <c r="Z22" s="12" t="n">
        <v>4.583657013324697</v>
      </c>
      <c r="AA22" s="12" t="n">
        <v>126.2260238440152</v>
      </c>
      <c r="AB22" s="157" t="n">
        <v>-0.2056605842444114</v>
      </c>
      <c r="AC22" s="1040" t="n"/>
      <c r="AD22" s="116" t="n">
        <v>100.491497294628</v>
      </c>
      <c r="AE22" s="12" t="n">
        <v>103.638763843452</v>
      </c>
      <c r="AF22" s="12" t="n">
        <v>98.50821758629181</v>
      </c>
      <c r="AG22" s="12" t="n">
        <v>-3.147266548823993</v>
      </c>
      <c r="AH22" s="12" t="n">
        <v>1.983279708336198</v>
      </c>
      <c r="AI22" s="12" t="n">
        <v>130.1883397467722</v>
      </c>
      <c r="AJ22" s="157" t="n">
        <v>-0.2281067759978137</v>
      </c>
      <c r="AK22" s="1040" t="n"/>
      <c r="AL22" s="116" t="n">
        <v>0</v>
      </c>
      <c r="AM22" s="12" t="n">
        <v>127.9720319037126</v>
      </c>
      <c r="AN22" s="12" t="n">
        <v>96.43819667618565</v>
      </c>
      <c r="AO22" s="12" t="n">
        <v>0</v>
      </c>
      <c r="AP22" s="12" t="n">
        <v>-127.9720319037126</v>
      </c>
      <c r="AQ22" s="12" t="n">
        <v>-96.43819667618565</v>
      </c>
      <c r="AR22" s="12" t="n">
        <v>124.599478953649</v>
      </c>
      <c r="AS22" s="157" t="n">
        <v>-1</v>
      </c>
      <c r="AT22" s="3287" t="n"/>
      <c r="AU22" s="116" t="n"/>
      <c r="AV22" s="12" t="n"/>
      <c r="AW22" s="12" t="n"/>
      <c r="AX22" s="12" t="n"/>
      <c r="AY22" s="12" t="n"/>
      <c r="AZ22" s="12" t="n"/>
      <c r="BA22" s="157" t="n"/>
      <c r="BB22" s="3287" t="n"/>
      <c r="BC22" s="116" t="n"/>
      <c r="BD22" s="12" t="n"/>
      <c r="BE22" s="12" t="n"/>
      <c r="BF22" s="12" t="n"/>
      <c r="BG22" s="12" t="n"/>
      <c r="BH22" s="12" t="n"/>
      <c r="BI22" s="157" t="n"/>
      <c r="BJ22" s="3287" t="n"/>
      <c r="BK22" s="116" t="n"/>
      <c r="BL22" s="12" t="n"/>
      <c r="BM22" s="12" t="n"/>
      <c r="BN22" s="12" t="n"/>
      <c r="BO22" s="12" t="n"/>
      <c r="BP22" s="12" t="n"/>
      <c r="BQ22" s="12" t="n"/>
      <c r="BR22" s="157" t="n"/>
      <c r="BS22" s="3287" t="n"/>
      <c r="BT22" s="116" t="n"/>
      <c r="BU22" s="12" t="n"/>
      <c r="BV22" s="12" t="n"/>
      <c r="BW22" s="12" t="n"/>
      <c r="BX22" s="12" t="n"/>
      <c r="BY22" s="12" t="n"/>
      <c r="BZ22" s="157" t="n"/>
      <c r="CA22" s="3287" t="n"/>
      <c r="CB22" s="116" t="n"/>
      <c r="CC22" s="12" t="n"/>
      <c r="CD22" s="12" t="n"/>
      <c r="CE22" s="12" t="n"/>
      <c r="CF22" s="12" t="n"/>
      <c r="CG22" s="12" t="n"/>
      <c r="CH22" s="157" t="n"/>
      <c r="CI22" s="3287" t="n"/>
      <c r="CJ22" s="116" t="n"/>
      <c r="CK22" s="12" t="n"/>
      <c r="CL22" s="12" t="n"/>
      <c r="CM22" s="12" t="n"/>
      <c r="CN22" s="12" t="n"/>
      <c r="CO22" s="12" t="n"/>
      <c r="CP22" s="157" t="n"/>
      <c r="CQ22" s="1040" t="n"/>
      <c r="CR22" s="12">
        <f>('Trafic mobile'!CR18/('Parc Mobile '!CR47/1000000))/COUNTIFS($D$5:$CP$5,CR5,$D$7:$CP$7,"&gt;0")</f>
        <v/>
      </c>
      <c r="CS22" s="12">
        <f>('Trafic mobile'!CS18/('Parc Mobile '!CS47/1000000))/COUNTIFS($D$5:$CP$5,CR5,$D$7:$CP$7,"&gt;0")</f>
        <v/>
      </c>
      <c r="CT22" s="12">
        <f>('Trafic mobile'!CT18/('Parc Mobile '!CT47/1000000))/COUNTIFS($D$5:$CP$5,CS5,$D$7:$CP$7,"&gt;0")</f>
        <v/>
      </c>
      <c r="CU22" s="12">
        <f>CR22-CS22</f>
        <v/>
      </c>
      <c r="CV22" s="12">
        <f>CR22-CT22</f>
        <v/>
      </c>
      <c r="CW22" s="12">
        <f>('Trafic mobile'!CW18/('Parc Mobile '!CW47/1000000))/COUNTIFS($D$5:$CP$5,CR5,$D$7:$CP$7,"&gt;0")</f>
        <v/>
      </c>
      <c r="CX22" s="2602">
        <f>IFERROR(+CR22/CW22-1, "-")</f>
        <v/>
      </c>
      <c r="CY22" s="11" t="n"/>
      <c r="CZ22" s="12" t="n">
        <v>116.6731459939273</v>
      </c>
      <c r="DA22" s="12" t="n">
        <v>89.4979308355452</v>
      </c>
      <c r="DB22" s="12" t="n"/>
      <c r="DC22" s="12" t="n"/>
      <c r="DD22" s="12" t="n">
        <v>1467.677083123537</v>
      </c>
      <c r="DE22" s="27">
        <f>+CZ22/DD22-1</f>
        <v/>
      </c>
      <c r="DF22" s="27">
        <f>+DA22/DD22-1</f>
        <v/>
      </c>
      <c r="DG22" s="27">
        <f>+DB22/DD22-1</f>
        <v/>
      </c>
      <c r="DH22" s="157">
        <f>+DC22/DD22-1</f>
        <v/>
      </c>
      <c r="DI22" s="932" t="n"/>
      <c r="DJ22" s="323" t="n"/>
      <c r="DK22" s="323" t="n"/>
      <c r="DL22" s="323" t="n"/>
      <c r="DM22" s="323" t="n"/>
      <c r="DN22" s="323" t="n"/>
      <c r="DU22" s="2878">
        <f>(CS22-CZ22)*10^6</f>
        <v/>
      </c>
      <c r="DV22" s="2878">
        <f>(CT22-DC22)*10^6</f>
        <v/>
      </c>
      <c r="DW22" s="2878">
        <f>(CW22-DD22)*10^6</f>
        <v/>
      </c>
    </row>
    <row customFormat="1" customHeight="1" ht="15" r="23" s="8">
      <c r="A23" s="92" t="n"/>
      <c r="B23" s="93" t="inlineStr">
        <is>
          <t>Usage Entrant</t>
        </is>
      </c>
      <c r="C23" s="2530" t="inlineStr">
        <is>
          <t>IND17</t>
        </is>
      </c>
      <c r="D23" s="122" t="n">
        <v>23.259548169591</v>
      </c>
      <c r="E23" s="47" t="n">
        <v>16.1475953639615</v>
      </c>
      <c r="F23" s="47" t="n">
        <v>7.1119528056295</v>
      </c>
      <c r="G23" s="47" t="n">
        <v>15.56881553589251</v>
      </c>
      <c r="H23" s="123" t="n">
        <v>0.4939831560061967</v>
      </c>
      <c r="I23" s="3942" t="n"/>
      <c r="J23" s="122" t="n">
        <v>23.1542935828835</v>
      </c>
      <c r="K23" s="47" t="n">
        <v>14.5625829108115</v>
      </c>
      <c r="L23" s="47" t="n">
        <v>8.591710672072001</v>
      </c>
      <c r="M23" s="47" t="n">
        <v>14.92256632910614</v>
      </c>
      <c r="N23" s="123" t="n">
        <v>0.5516294632057732</v>
      </c>
      <c r="O23" s="3948" t="n"/>
      <c r="P23" s="122" t="n">
        <v>26.2423728173699</v>
      </c>
      <c r="Q23" s="47" t="n">
        <v>16.1217202989666</v>
      </c>
      <c r="R23" s="47" t="n">
        <v>10.1206525184033</v>
      </c>
      <c r="S23" s="47" t="n">
        <v>15.06303423689564</v>
      </c>
      <c r="T23" s="123" t="n">
        <v>0.7421704289227071</v>
      </c>
      <c r="U23" s="1099" t="n"/>
      <c r="V23" s="122" t="n">
        <v>25.8439400752655</v>
      </c>
      <c r="W23" s="47" t="n">
        <v>15.5963242596515</v>
      </c>
      <c r="X23" s="47" t="n">
        <v>28.0454932653074</v>
      </c>
      <c r="Y23" s="47" t="n">
        <v>10.247615815614</v>
      </c>
      <c r="Z23" s="47" t="n">
        <v>-2.201553190041899</v>
      </c>
      <c r="AA23" s="47" t="n">
        <v>15.27697488076557</v>
      </c>
      <c r="AB23" s="123" t="n">
        <v>0.691692254322172</v>
      </c>
      <c r="AC23" s="1099" t="n"/>
      <c r="AD23" s="122" t="n">
        <v>23.1734601481352</v>
      </c>
      <c r="AE23" s="47" t="n">
        <v>16.0952890998447</v>
      </c>
      <c r="AF23" s="47" t="n">
        <v>28.9231774059626</v>
      </c>
      <c r="AG23" s="47" t="n">
        <v>7.0781710482905</v>
      </c>
      <c r="AH23" s="47" t="n">
        <v>-5.749717257827403</v>
      </c>
      <c r="AI23" s="47" t="n">
        <v>15.39409092456505</v>
      </c>
      <c r="AJ23" s="123" t="n">
        <v>0.5053477507500135</v>
      </c>
      <c r="AK23" s="1099" t="n"/>
      <c r="AL23" s="122" t="n">
        <v>0</v>
      </c>
      <c r="AM23" s="47" t="n">
        <v>15.59287789317812</v>
      </c>
      <c r="AN23" s="47" t="n">
        <v>27.98845074173258</v>
      </c>
      <c r="AO23" s="47" t="n">
        <v>0</v>
      </c>
      <c r="AP23" s="47" t="n">
        <v>-15.59287789317812</v>
      </c>
      <c r="AQ23" s="47" t="n">
        <v>-27.98845074173258</v>
      </c>
      <c r="AR23" s="47" t="n">
        <v>15.17543545836828</v>
      </c>
      <c r="AS23" s="123" t="n">
        <v>-1</v>
      </c>
      <c r="AT23" s="3949" t="n"/>
      <c r="AU23" s="122" t="n"/>
      <c r="AV23" s="47" t="n"/>
      <c r="AW23" s="47" t="n"/>
      <c r="AX23" s="47" t="n"/>
      <c r="AY23" s="47" t="n"/>
      <c r="AZ23" s="47" t="n"/>
      <c r="BA23" s="123" t="n"/>
      <c r="BB23" s="3949" t="n"/>
      <c r="BC23" s="122" t="n"/>
      <c r="BD23" s="47" t="n"/>
      <c r="BE23" s="47" t="n"/>
      <c r="BF23" s="47" t="n"/>
      <c r="BG23" s="47" t="n"/>
      <c r="BH23" s="47" t="n"/>
      <c r="BI23" s="123" t="n"/>
      <c r="BJ23" s="3949" t="n"/>
      <c r="BK23" s="122" t="n"/>
      <c r="BL23" s="47" t="n"/>
      <c r="BM23" s="47" t="n"/>
      <c r="BN23" s="47" t="n"/>
      <c r="BO23" s="47" t="n"/>
      <c r="BP23" s="47" t="n"/>
      <c r="BQ23" s="47" t="n"/>
      <c r="BR23" s="123" t="n"/>
      <c r="BS23" s="3949" t="n"/>
      <c r="BT23" s="122" t="n"/>
      <c r="BU23" s="47" t="n"/>
      <c r="BV23" s="47" t="n"/>
      <c r="BW23" s="47" t="n"/>
      <c r="BX23" s="47" t="n"/>
      <c r="BY23" s="47" t="n"/>
      <c r="BZ23" s="123" t="n"/>
      <c r="CA23" s="3949" t="n"/>
      <c r="CB23" s="122" t="n"/>
      <c r="CC23" s="47" t="n"/>
      <c r="CD23" s="47" t="n"/>
      <c r="CE23" s="47" t="n"/>
      <c r="CF23" s="47" t="n"/>
      <c r="CG23" s="47" t="n"/>
      <c r="CH23" s="123" t="n"/>
      <c r="CI23" s="3949" t="n"/>
      <c r="CJ23" s="122" t="n"/>
      <c r="CK23" s="47" t="n"/>
      <c r="CL23" s="47" t="n"/>
      <c r="CM23" s="47" t="n"/>
      <c r="CN23" s="47" t="n"/>
      <c r="CO23" s="47" t="n"/>
      <c r="CP23" s="123" t="n"/>
      <c r="CQ23" s="1099" t="n"/>
      <c r="CR23" s="47">
        <f>('Trafic mobile'!CR55/(SUM('Parc Mobile '!CR37,'Parc Mobile '!CR47)/1000000))/COUNTIFS($D$5:$CP$5,CR5,$D$7:$CP$7,"&gt;0")</f>
        <v/>
      </c>
      <c r="CS23" s="47">
        <f>('Trafic mobile'!CS55/(SUM('Parc Mobile '!CS37,'Parc Mobile '!CS47)/1000000))/COUNTIFS($D$5:$CP$5,CR5,$D$7:$CP$7,"&gt;0")</f>
        <v/>
      </c>
      <c r="CT23" s="47">
        <f>('Trafic mobile'!CT55/(SUM('Parc Mobile '!CT37,'Parc Mobile '!CT47)/1000000))/COUNTIFS($D$5:$CP$5,CS5,$D$7:$CP$7,"&gt;0")</f>
        <v/>
      </c>
      <c r="CU23" s="47">
        <f>CR23-CS23</f>
        <v/>
      </c>
      <c r="CV23" s="47">
        <f>CR23-CT23</f>
        <v/>
      </c>
      <c r="CW23" s="47">
        <f>('Trafic mobile'!CW55/(SUM('Parc Mobile '!CW37,'Parc Mobile '!CW47)/1000000))/COUNTIFS($D$5:$CP$5,CR5,$D$7:$CP$7,"&gt;0")</f>
        <v/>
      </c>
      <c r="CX23" s="2602">
        <f>IFERROR(+CR23/CW23-1, "-")</f>
        <v/>
      </c>
      <c r="CY23" s="11" t="n"/>
      <c r="CZ23" s="47" t="n">
        <v>15.6974010264238</v>
      </c>
      <c r="DA23" s="47" t="n">
        <v>27.29949017773324</v>
      </c>
      <c r="DB23" s="47" t="n"/>
      <c r="DC23" s="47" t="n"/>
      <c r="DD23" s="47" t="n">
        <v>200.4404114882398</v>
      </c>
      <c r="DE23" s="209">
        <f>+CZ23/DD23-1</f>
        <v/>
      </c>
      <c r="DF23" s="209">
        <f>+DA23/DD23-1</f>
        <v/>
      </c>
      <c r="DG23" s="209">
        <f>+DB23/DD23-1</f>
        <v/>
      </c>
      <c r="DH23" s="123">
        <f>+DC23/DD23-1</f>
        <v/>
      </c>
      <c r="DI23" s="932" t="n"/>
      <c r="DJ23" s="323" t="n"/>
      <c r="DK23" s="323" t="n"/>
      <c r="DL23" s="323" t="n"/>
      <c r="DM23" s="323" t="n"/>
      <c r="DN23" s="323" t="n"/>
      <c r="DU23" s="2878">
        <f>(CS23-CZ23)*10^6</f>
        <v/>
      </c>
      <c r="DV23" s="2878">
        <f>(CT23-DC23)*10^6</f>
        <v/>
      </c>
      <c r="DW23" s="2878">
        <f>(CW23-DD23)*10^6</f>
        <v/>
      </c>
    </row>
    <row customFormat="1" customHeight="1" ht="15" r="24" s="8">
      <c r="A24" s="92" t="n"/>
      <c r="B24" s="127" t="inlineStr">
        <is>
          <t>Prépayé</t>
        </is>
      </c>
      <c r="C24" s="2530" t="inlineStr">
        <is>
          <t>IND18</t>
        </is>
      </c>
      <c r="D24" s="116" t="n">
        <v>22.0473527387029</v>
      </c>
      <c r="E24" s="12" t="n">
        <v>15.3856426460693</v>
      </c>
      <c r="F24" s="12" t="n">
        <v>6.661710092633601</v>
      </c>
      <c r="G24" s="12" t="n">
        <v>15.21421005042668</v>
      </c>
      <c r="H24" s="157" t="n">
        <v>0.4491289830775402</v>
      </c>
      <c r="I24" s="3288" t="n"/>
      <c r="J24" s="116" t="n">
        <v>21.8983983559211</v>
      </c>
      <c r="K24" s="12" t="n">
        <v>13.8731253431892</v>
      </c>
      <c r="L24" s="12" t="n">
        <v>8.025273012731899</v>
      </c>
      <c r="M24" s="12" t="n">
        <v>14.52428268257713</v>
      </c>
      <c r="N24" s="157" t="n">
        <v>0.5077094569489293</v>
      </c>
      <c r="O24" s="3938" t="n"/>
      <c r="P24" s="116" t="n">
        <v>24.7917491866146</v>
      </c>
      <c r="Q24" s="12" t="n">
        <v>15.3592368715251</v>
      </c>
      <c r="R24" s="12" t="n">
        <v>9.432512315089499</v>
      </c>
      <c r="S24" s="12" t="n">
        <v>14.71838627020243</v>
      </c>
      <c r="T24" s="157" t="n">
        <v>0.6844067502702942</v>
      </c>
      <c r="U24" s="1040" t="n"/>
      <c r="V24" s="116" t="n">
        <v>24.6845197616296</v>
      </c>
      <c r="W24" s="12" t="n">
        <v>14.8579165561676</v>
      </c>
      <c r="X24" s="12" t="n">
        <v>26.7201029091777</v>
      </c>
      <c r="Y24" s="12" t="n">
        <v>9.826603205461998</v>
      </c>
      <c r="Z24" s="12" t="n">
        <v>-2.035583147548103</v>
      </c>
      <c r="AA24" s="12" t="n">
        <v>14.7916871184388</v>
      </c>
      <c r="AB24" s="157" t="n">
        <v>0.6688102962141989</v>
      </c>
      <c r="AC24" s="1040" t="n"/>
      <c r="AD24" s="116" t="n">
        <v>21.9021882483205</v>
      </c>
      <c r="AE24" s="12" t="n">
        <v>15.3311812761204</v>
      </c>
      <c r="AF24" s="12" t="n">
        <v>27.5611172248933</v>
      </c>
      <c r="AG24" s="12" t="n">
        <v>6.571006972200099</v>
      </c>
      <c r="AH24" s="12" t="n">
        <v>-5.658928976572803</v>
      </c>
      <c r="AI24" s="12" t="n">
        <v>14.84008461857057</v>
      </c>
      <c r="AJ24" s="157" t="n">
        <v>0.4758802804205415</v>
      </c>
      <c r="AK24" s="1040" t="n"/>
      <c r="AL24" s="116" t="n">
        <v>0</v>
      </c>
      <c r="AM24" s="12" t="n">
        <v>14.85293896458292</v>
      </c>
      <c r="AN24" s="12" t="n">
        <v>26.67173844834126</v>
      </c>
      <c r="AO24" s="12" t="n">
        <v>0</v>
      </c>
      <c r="AP24" s="12" t="n">
        <v>-14.85293896458292</v>
      </c>
      <c r="AQ24" s="12" t="n">
        <v>-26.67173844834126</v>
      </c>
      <c r="AR24" s="12" t="n">
        <v>14.62567640225792</v>
      </c>
      <c r="AS24" s="157" t="n">
        <v>-1</v>
      </c>
      <c r="AT24" s="3287" t="n"/>
      <c r="AU24" s="116" t="n"/>
      <c r="AV24" s="12" t="n"/>
      <c r="AW24" s="12" t="n"/>
      <c r="AX24" s="12" t="n"/>
      <c r="AY24" s="12" t="n"/>
      <c r="AZ24" s="12" t="n"/>
      <c r="BA24" s="157" t="n"/>
      <c r="BB24" s="3287" t="n"/>
      <c r="BC24" s="116" t="n"/>
      <c r="BD24" s="12" t="n"/>
      <c r="BE24" s="12" t="n"/>
      <c r="BF24" s="12" t="n"/>
      <c r="BG24" s="12" t="n"/>
      <c r="BH24" s="12" t="n"/>
      <c r="BI24" s="157" t="n"/>
      <c r="BJ24" s="3287" t="n"/>
      <c r="BK24" s="116" t="n"/>
      <c r="BL24" s="12" t="n"/>
      <c r="BM24" s="12" t="n"/>
      <c r="BN24" s="12" t="n"/>
      <c r="BO24" s="12" t="n"/>
      <c r="BP24" s="12" t="n"/>
      <c r="BQ24" s="12" t="n"/>
      <c r="BR24" s="157" t="n"/>
      <c r="BS24" s="3287" t="n"/>
      <c r="BT24" s="116" t="n"/>
      <c r="BU24" s="12" t="n"/>
      <c r="BV24" s="12" t="n"/>
      <c r="BW24" s="12" t="n"/>
      <c r="BX24" s="12" t="n"/>
      <c r="BY24" s="12" t="n"/>
      <c r="BZ24" s="157" t="n"/>
      <c r="CA24" s="3287" t="n"/>
      <c r="CB24" s="116" t="n"/>
      <c r="CC24" s="12" t="n"/>
      <c r="CD24" s="12" t="n"/>
      <c r="CE24" s="12" t="n"/>
      <c r="CF24" s="12" t="n"/>
      <c r="CG24" s="12" t="n"/>
      <c r="CH24" s="157" t="n"/>
      <c r="CI24" s="3287" t="n"/>
      <c r="CJ24" s="116" t="n"/>
      <c r="CK24" s="12" t="n"/>
      <c r="CL24" s="12" t="n"/>
      <c r="CM24" s="12" t="n"/>
      <c r="CN24" s="12" t="n"/>
      <c r="CO24" s="12" t="n"/>
      <c r="CP24" s="157" t="n"/>
      <c r="CQ24" s="1040" t="n"/>
      <c r="CR24" s="12">
        <f>('Trafic mobile'!CR57/('Parc Mobile '!CR37/1000000))/COUNTIFS($D$5:$CP$5,CR5,$D$7:$CP$7,"&gt;0")</f>
        <v/>
      </c>
      <c r="CS24" s="12">
        <f>('Trafic mobile'!CS57/('Parc Mobile '!CS37/1000000))/COUNTIFS($D$5:$CP$5,CR5,$D$7:$CP$7,"&gt;0")</f>
        <v/>
      </c>
      <c r="CT24" s="12">
        <f>('Trafic mobile'!CT57/('Parc Mobile '!CT37/1000000))/COUNTIFS($D$5:$CP$5,CS5,$D$7:$CP$7,"&gt;0")</f>
        <v/>
      </c>
      <c r="CU24" s="12">
        <f>CR24-CS24</f>
        <v/>
      </c>
      <c r="CV24" s="12">
        <f>CR24-CT24</f>
        <v/>
      </c>
      <c r="CW24" s="12">
        <f>('Trafic mobile'!CW57/('Parc Mobile '!CW37/1000000))/COUNTIFS($D$5:$CP$5,CR5,$D$7:$CP$7,"&gt;0")</f>
        <v/>
      </c>
      <c r="CX24" s="2602">
        <f>IFERROR(+CR24/CW24-1, "-")</f>
        <v/>
      </c>
      <c r="CY24" s="11" t="n"/>
      <c r="CZ24" s="12" t="n">
        <v>14.95217416231957</v>
      </c>
      <c r="DA24" s="12" t="n">
        <v>25.97583421041286</v>
      </c>
      <c r="DB24" s="12" t="n"/>
      <c r="DC24" s="12" t="n"/>
      <c r="DD24" s="12" t="n">
        <v>192.6774288631136</v>
      </c>
      <c r="DE24" s="27">
        <f>+CZ24/DD24-1</f>
        <v/>
      </c>
      <c r="DF24" s="27">
        <f>+DA24/DD24-1</f>
        <v/>
      </c>
      <c r="DG24" s="27">
        <f>+DB24/DD24-1</f>
        <v/>
      </c>
      <c r="DH24" s="157">
        <f>+DC24/DD24-1</f>
        <v/>
      </c>
      <c r="DI24" s="932" t="n"/>
      <c r="DJ24" s="323" t="n"/>
      <c r="DK24" s="323" t="n"/>
      <c r="DL24" s="323" t="n"/>
      <c r="DM24" s="323" t="n"/>
      <c r="DN24" s="323" t="n"/>
      <c r="DU24" s="2878">
        <f>(CS24-CZ24)*10^6</f>
        <v/>
      </c>
      <c r="DV24" s="2878">
        <f>(CT24-DC24)*10^6</f>
        <v/>
      </c>
      <c r="DW24" s="2878">
        <f>(CW24-DD24)*10^6</f>
        <v/>
      </c>
    </row>
    <row customFormat="1" customHeight="1" ht="15" r="25" s="8">
      <c r="A25" s="92" t="n"/>
      <c r="B25" s="127" t="inlineStr">
        <is>
          <t>Postpayé</t>
        </is>
      </c>
      <c r="C25" s="2530" t="inlineStr">
        <is>
          <t>IND19</t>
        </is>
      </c>
      <c r="D25" s="116" t="n">
        <v>98.2481929367633</v>
      </c>
      <c r="E25" s="12" t="n">
        <v>65.0182186915148</v>
      </c>
      <c r="F25" s="12" t="n">
        <v>33.2299742452485</v>
      </c>
      <c r="G25" s="12" t="n">
        <v>39.05360455859941</v>
      </c>
      <c r="H25" s="157" t="n">
        <v>1.515726628750573</v>
      </c>
      <c r="I25" s="3288" t="n"/>
      <c r="J25" s="116" t="n">
        <v>100.250025173666</v>
      </c>
      <c r="K25" s="12" t="n">
        <v>58.7363757780099</v>
      </c>
      <c r="L25" s="12" t="n">
        <v>41.5136493956561</v>
      </c>
      <c r="M25" s="12" t="n">
        <v>41.29305386337369</v>
      </c>
      <c r="N25" s="157" t="n">
        <v>1.427769704448676</v>
      </c>
      <c r="O25" s="3938" t="n"/>
      <c r="P25" s="116" t="n">
        <v>114.689622901021</v>
      </c>
      <c r="Q25" s="12" t="n">
        <v>65.0031573878338</v>
      </c>
      <c r="R25" s="12" t="n">
        <v>49.6864655131872</v>
      </c>
      <c r="S25" s="12" t="n">
        <v>38.05241130751139</v>
      </c>
      <c r="T25" s="157" t="n">
        <v>2.01399093934375</v>
      </c>
      <c r="U25" s="1040" t="n"/>
      <c r="V25" s="116" t="n">
        <v>96.24729344330061</v>
      </c>
      <c r="W25" s="12" t="n">
        <v>62.9057367496634</v>
      </c>
      <c r="X25" s="12" t="n">
        <v>109.203397187809</v>
      </c>
      <c r="Y25" s="12" t="n">
        <v>33.34155669363721</v>
      </c>
      <c r="Z25" s="12" t="n">
        <v>-12.9561037445084</v>
      </c>
      <c r="AA25" s="12" t="n">
        <v>49.42609048682138</v>
      </c>
      <c r="AB25" s="157" t="n">
        <v>0.9472973179815485</v>
      </c>
      <c r="AC25" s="1040" t="n"/>
      <c r="AD25" s="116" t="n">
        <v>97.81063747496179</v>
      </c>
      <c r="AE25" s="12" t="n">
        <v>64.9870150138332</v>
      </c>
      <c r="AF25" s="12" t="n">
        <v>112.733033592828</v>
      </c>
      <c r="AG25" s="12" t="n">
        <v>32.82362246112859</v>
      </c>
      <c r="AH25" s="12" t="n">
        <v>-14.9223961178662</v>
      </c>
      <c r="AI25" s="12" t="n">
        <v>55.83978284143978</v>
      </c>
      <c r="AJ25" s="157" t="n">
        <v>0.7516299759384923</v>
      </c>
      <c r="AK25" s="1040" t="n"/>
      <c r="AL25" s="116" t="n">
        <v>0</v>
      </c>
      <c r="AM25" s="12" t="n">
        <v>62.88741481908824</v>
      </c>
      <c r="AN25" s="12" t="n">
        <v>108.8759875733152</v>
      </c>
      <c r="AO25" s="12" t="n">
        <v>0</v>
      </c>
      <c r="AP25" s="12" t="n">
        <v>-62.88741481908824</v>
      </c>
      <c r="AQ25" s="12" t="n">
        <v>-108.8759875733152</v>
      </c>
      <c r="AR25" s="12" t="n">
        <v>56.13643110404974</v>
      </c>
      <c r="AS25" s="157" t="n">
        <v>-1</v>
      </c>
      <c r="AT25" s="3287" t="n"/>
      <c r="AU25" s="116" t="n"/>
      <c r="AV25" s="12" t="n"/>
      <c r="AW25" s="12" t="n"/>
      <c r="AX25" s="12" t="n"/>
      <c r="AY25" s="12" t="n"/>
      <c r="AZ25" s="12" t="n"/>
      <c r="BA25" s="157" t="n"/>
      <c r="BB25" s="3287" t="n"/>
      <c r="BC25" s="116" t="n"/>
      <c r="BD25" s="12" t="n"/>
      <c r="BE25" s="12" t="n"/>
      <c r="BF25" s="12" t="n"/>
      <c r="BG25" s="12" t="n"/>
      <c r="BH25" s="12" t="n"/>
      <c r="BI25" s="157" t="n"/>
      <c r="BJ25" s="3287" t="n"/>
      <c r="BK25" s="116" t="n"/>
      <c r="BL25" s="12" t="n"/>
      <c r="BM25" s="12" t="n"/>
      <c r="BN25" s="12" t="n"/>
      <c r="BO25" s="12" t="n"/>
      <c r="BP25" s="12" t="n"/>
      <c r="BQ25" s="12" t="n"/>
      <c r="BR25" s="157" t="n"/>
      <c r="BS25" s="3287" t="n"/>
      <c r="BT25" s="116" t="n"/>
      <c r="BU25" s="12" t="n"/>
      <c r="BV25" s="12" t="n"/>
      <c r="BW25" s="12" t="n"/>
      <c r="BX25" s="12" t="n"/>
      <c r="BY25" s="12" t="n"/>
      <c r="BZ25" s="157" t="n"/>
      <c r="CA25" s="3287" t="n"/>
      <c r="CB25" s="116" t="n"/>
      <c r="CC25" s="12" t="n"/>
      <c r="CD25" s="12" t="n"/>
      <c r="CE25" s="12" t="n"/>
      <c r="CF25" s="12" t="n"/>
      <c r="CG25" s="12" t="n"/>
      <c r="CH25" s="157" t="n"/>
      <c r="CI25" s="3287" t="n"/>
      <c r="CJ25" s="116" t="n"/>
      <c r="CK25" s="12" t="n"/>
      <c r="CL25" s="12" t="n"/>
      <c r="CM25" s="12" t="n"/>
      <c r="CN25" s="12" t="n"/>
      <c r="CO25" s="12" t="n"/>
      <c r="CP25" s="157" t="n"/>
      <c r="CQ25" s="1040" t="n"/>
      <c r="CR25" s="12">
        <f>('Trafic mobile'!CR64/('Parc Mobile '!CR47/1000000))/COUNTIFS($D$5:$CP$5,CR5,$D$7:$CP$7,"&gt;0")</f>
        <v/>
      </c>
      <c r="CS25" s="12" t="n">
        <v>69.64446683643672</v>
      </c>
      <c r="CT25" s="12">
        <f>('Trafic mobile'!CT64/('Parc Mobile '!CT47/1000000))/COUNTIFS($D$5:$CP$5,CS5,$D$7:$CP$7,"&gt;0")</f>
        <v/>
      </c>
      <c r="CU25" s="12">
        <f>CR25-CS25</f>
        <v/>
      </c>
      <c r="CV25" s="12">
        <f>CR25-CT25</f>
        <v/>
      </c>
      <c r="CW25" s="12">
        <f>('Trafic mobile'!CW64/('Parc Mobile '!CW47/1000000))/COUNTIFS($D$5:$CP$5,CR5,$D$7:$CP$7,"&gt;0")</f>
        <v/>
      </c>
      <c r="CX25" s="2602">
        <f>IFERROR(+CR25/CW25-1, "-")</f>
        <v/>
      </c>
      <c r="CY25" s="11" t="n"/>
      <c r="CZ25" s="12" t="n">
        <v>63.44854259913809</v>
      </c>
      <c r="DA25" s="12" t="n">
        <v>108.323450654982</v>
      </c>
      <c r="DB25" s="12" t="n"/>
      <c r="DC25" s="12" t="n"/>
      <c r="DD25" s="12" t="n">
        <v>722.2721829013377</v>
      </c>
      <c r="DE25" s="27">
        <f>+CZ25/DD25-1</f>
        <v/>
      </c>
      <c r="DF25" s="27">
        <f>+DA25/DD25-1</f>
        <v/>
      </c>
      <c r="DG25" s="27">
        <f>+DB25/DD25-1</f>
        <v/>
      </c>
      <c r="DH25" s="157">
        <f>+DC25/DD25-1</f>
        <v/>
      </c>
      <c r="DI25" s="932" t="n"/>
      <c r="DJ25" s="323" t="n"/>
      <c r="DK25" s="323" t="n"/>
      <c r="DL25" s="323" t="n"/>
      <c r="DM25" s="323" t="n"/>
      <c r="DN25" s="323" t="n"/>
      <c r="DU25" s="2878">
        <f>(CS25-CZ25)*10^6</f>
        <v/>
      </c>
      <c r="DV25" s="2878">
        <f>(CT25-DC25)*10^6</f>
        <v/>
      </c>
      <c r="DW25" s="2878">
        <f>(CW25-DD25)*10^6</f>
        <v/>
      </c>
    </row>
    <row customHeight="1" ht="3.75" r="26" s="3">
      <c r="A26" s="112" t="n"/>
      <c r="B26" s="113" t="n"/>
      <c r="C26" s="2530" t="inlineStr">
        <is>
          <t>IND20</t>
        </is>
      </c>
      <c r="D26" s="124" t="n"/>
      <c r="E26" s="125" t="n"/>
      <c r="F26" s="125" t="n"/>
      <c r="G26" s="125" t="n"/>
      <c r="H26" s="408" t="n"/>
      <c r="I26" s="2975" t="n"/>
      <c r="J26" s="124" t="n"/>
      <c r="K26" s="125" t="n"/>
      <c r="L26" s="125" t="n"/>
      <c r="M26" s="125" t="n"/>
      <c r="N26" s="408" t="n"/>
      <c r="O26" s="3950" t="n"/>
      <c r="P26" s="124" t="n"/>
      <c r="Q26" s="125" t="n"/>
      <c r="R26" s="125" t="n"/>
      <c r="S26" s="125" t="n"/>
      <c r="T26" s="408" t="n"/>
      <c r="U26" s="1100" t="n"/>
      <c r="V26" s="124" t="n"/>
      <c r="W26" s="125" t="n"/>
      <c r="X26" s="125" t="n"/>
      <c r="Y26" s="125" t="n"/>
      <c r="Z26" s="125" t="n"/>
      <c r="AA26" s="125" t="n"/>
      <c r="AB26" s="408" t="n"/>
      <c r="AC26" s="1100" t="n"/>
      <c r="AD26" s="124" t="n"/>
      <c r="AE26" s="125" t="n"/>
      <c r="AF26" s="125" t="n"/>
      <c r="AG26" s="125" t="n"/>
      <c r="AH26" s="125" t="n"/>
      <c r="AI26" s="125" t="n"/>
      <c r="AJ26" s="408" t="n"/>
      <c r="AK26" s="1100" t="n"/>
      <c r="AL26" s="124" t="n"/>
      <c r="AM26" s="125" t="n"/>
      <c r="AN26" s="125" t="n"/>
      <c r="AO26" s="125" t="n"/>
      <c r="AP26" s="125" t="n"/>
      <c r="AQ26" s="125" t="n"/>
      <c r="AR26" s="125" t="n"/>
      <c r="AS26" s="408" t="n"/>
      <c r="AT26" s="3141" t="n"/>
      <c r="AU26" s="124" t="n"/>
      <c r="AV26" s="125" t="n"/>
      <c r="AW26" s="125" t="n"/>
      <c r="AX26" s="125" t="n"/>
      <c r="AY26" s="125" t="n"/>
      <c r="AZ26" s="125" t="n"/>
      <c r="BA26" s="408" t="n"/>
      <c r="BB26" s="3141" t="n"/>
      <c r="BC26" s="124" t="n"/>
      <c r="BD26" s="125" t="n"/>
      <c r="BE26" s="125" t="n"/>
      <c r="BF26" s="125" t="n"/>
      <c r="BG26" s="125" t="n"/>
      <c r="BH26" s="125" t="n"/>
      <c r="BI26" s="408" t="n"/>
      <c r="BJ26" s="3141" t="n"/>
      <c r="BK26" s="124" t="n"/>
      <c r="BL26" s="125" t="n"/>
      <c r="BM26" s="125" t="n"/>
      <c r="BN26" s="125" t="n"/>
      <c r="BO26" s="125" t="n"/>
      <c r="BP26" s="125" t="n"/>
      <c r="BQ26" s="125" t="n"/>
      <c r="BR26" s="408" t="n"/>
      <c r="BS26" s="3141" t="n"/>
      <c r="BT26" s="124" t="n"/>
      <c r="BU26" s="125" t="n"/>
      <c r="BV26" s="125" t="n"/>
      <c r="BW26" s="125" t="n"/>
      <c r="BX26" s="125" t="n"/>
      <c r="BY26" s="125" t="n"/>
      <c r="BZ26" s="408" t="n"/>
      <c r="CA26" s="3141" t="n"/>
      <c r="CB26" s="124" t="n"/>
      <c r="CC26" s="125" t="n"/>
      <c r="CD26" s="125" t="n"/>
      <c r="CE26" s="125" t="n"/>
      <c r="CF26" s="125" t="n"/>
      <c r="CG26" s="125" t="n"/>
      <c r="CH26" s="408" t="n"/>
      <c r="CI26" s="3141" t="n"/>
      <c r="CJ26" s="124" t="n"/>
      <c r="CK26" s="125" t="n"/>
      <c r="CL26" s="125" t="n"/>
      <c r="CM26" s="125" t="n"/>
      <c r="CN26" s="125" t="n"/>
      <c r="CO26" s="125" t="n"/>
      <c r="CP26" s="408" t="n"/>
      <c r="CQ26" s="1031" t="n"/>
      <c r="CR26" s="125" t="n"/>
      <c r="CS26" s="125" t="n"/>
      <c r="CT26" s="125" t="n"/>
      <c r="CU26" s="125" t="n"/>
      <c r="CV26" s="125" t="n"/>
      <c r="CW26" s="125" t="n"/>
      <c r="CX26" s="137">
        <f>IFERROR(+CR26/CW26-1, "-")</f>
        <v/>
      </c>
      <c r="CY26" s="15" t="n"/>
      <c r="CZ26" s="125" t="n"/>
      <c r="DA26" s="125" t="n"/>
      <c r="DB26" s="125" t="n"/>
      <c r="DC26" s="125" t="n"/>
      <c r="DD26" s="125" t="n"/>
      <c r="DE26" s="197" t="n"/>
      <c r="DF26" s="197" t="n"/>
      <c r="DG26" s="197" t="n"/>
      <c r="DH26" s="408" t="n"/>
      <c r="DI26" s="932" t="n"/>
      <c r="DU26" s="2878">
        <f>(CS26-CZ26)*10^6</f>
        <v/>
      </c>
      <c r="DV26" s="2878">
        <f>(CT26-DC26)*10^6</f>
        <v/>
      </c>
      <c r="DW26" s="2878">
        <f>(CW26-DD26)*10^6</f>
        <v/>
      </c>
    </row>
    <row customHeight="1" ht="15" r="27" s="3">
      <c r="A27" s="108" t="inlineStr">
        <is>
          <t>Prix mn</t>
        </is>
      </c>
      <c r="B27" s="109" t="n"/>
      <c r="C27" s="2530" t="inlineStr">
        <is>
          <t>IND21</t>
        </is>
      </c>
      <c r="D27" s="729" t="n">
        <v>12.5076457512684</v>
      </c>
      <c r="E27" s="90" t="n">
        <v>14.9870343085297</v>
      </c>
      <c r="F27" s="90" t="n">
        <v>-2.4793885572613</v>
      </c>
      <c r="G27" s="90" t="n">
        <v>16.61952336508902</v>
      </c>
      <c r="H27" s="102" t="n">
        <v>-0.2474124873194636</v>
      </c>
      <c r="I27" s="3940" t="n"/>
      <c r="J27" s="729" t="n">
        <v>11.5497644199639</v>
      </c>
      <c r="K27" s="90" t="n">
        <v>14.9364405521274</v>
      </c>
      <c r="L27" s="90" t="n">
        <v>-3.386676132163501</v>
      </c>
      <c r="M27" s="90" t="n">
        <v>16.43419217267277</v>
      </c>
      <c r="N27" s="102" t="n">
        <v>-0.2972113080696984</v>
      </c>
      <c r="O27" s="2880" t="n"/>
      <c r="P27" s="729" t="n">
        <v>11.1342803108415</v>
      </c>
      <c r="Q27" s="90" t="n">
        <v>14.5654194266033</v>
      </c>
      <c r="R27" s="90" t="n">
        <v>-3.4311391157618</v>
      </c>
      <c r="S27" s="90" t="n">
        <v>17.04069213543579</v>
      </c>
      <c r="T27" s="102" t="n">
        <v>-0.3466063336894645</v>
      </c>
      <c r="U27" s="1030" t="n"/>
      <c r="V27" s="729" t="n">
        <v>11.083883411131</v>
      </c>
      <c r="W27" s="90" t="n">
        <v>14.6332656596159</v>
      </c>
      <c r="X27" s="90" t="n">
        <v>10.3923886288093</v>
      </c>
      <c r="Y27" s="90" t="n">
        <v>-3.5493822484849</v>
      </c>
      <c r="Z27" s="90" t="n">
        <v>0.6914947823216995</v>
      </c>
      <c r="AA27" s="90" t="n">
        <v>14.78736893920326</v>
      </c>
      <c r="AB27" s="102" t="n">
        <v>-0.2504492545833378</v>
      </c>
      <c r="AC27" s="1030" t="n"/>
      <c r="AD27" s="729" t="n">
        <v>11.4085967219023</v>
      </c>
      <c r="AE27" s="90" t="n">
        <v>14.6218419814979</v>
      </c>
      <c r="AF27" s="90" t="n">
        <v>10.4230663942016</v>
      </c>
      <c r="AG27" s="90" t="n">
        <v>-3.213245259595599</v>
      </c>
      <c r="AH27" s="90" t="n">
        <v>0.985530327700701</v>
      </c>
      <c r="AI27" s="90" t="n">
        <v>15.25223911969725</v>
      </c>
      <c r="AJ27" s="102" t="n">
        <v>-0.2520051231580248</v>
      </c>
      <c r="AK27" s="1030" t="n"/>
      <c r="AL27" s="729" t="n">
        <v>10.86324168460228</v>
      </c>
      <c r="AM27" s="90" t="n">
        <v>14.39738625506362</v>
      </c>
      <c r="AN27" s="90" t="n">
        <v>10.54998291789485</v>
      </c>
      <c r="AO27" s="90" t="n">
        <v>0</v>
      </c>
      <c r="AP27" s="90" t="n">
        <v>-3.534144570461338</v>
      </c>
      <c r="AQ27" s="90" t="n">
        <v>0.3132587667074347</v>
      </c>
      <c r="AR27" s="90" t="n">
        <v>15.51997248707687</v>
      </c>
      <c r="AS27" s="102" t="n">
        <v>-0.3000476196946962</v>
      </c>
      <c r="AT27" s="3047" t="n"/>
      <c r="AU27" s="729" t="n"/>
      <c r="AV27" s="90" t="n"/>
      <c r="AW27" s="90" t="n"/>
      <c r="AX27" s="90" t="n"/>
      <c r="AY27" s="90" t="n"/>
      <c r="AZ27" s="90" t="n"/>
      <c r="BA27" s="102" t="n"/>
      <c r="BB27" s="3047" t="n"/>
      <c r="BC27" s="729" t="n"/>
      <c r="BD27" s="90" t="n"/>
      <c r="BE27" s="90" t="n"/>
      <c r="BF27" s="90" t="n"/>
      <c r="BG27" s="90" t="n"/>
      <c r="BH27" s="90" t="n"/>
      <c r="BI27" s="102" t="n"/>
      <c r="BJ27" s="3047" t="n"/>
      <c r="BK27" s="729" t="n"/>
      <c r="BL27" s="90" t="n"/>
      <c r="BM27" s="90" t="n"/>
      <c r="BN27" s="90" t="n"/>
      <c r="BO27" s="90" t="n"/>
      <c r="BP27" s="90" t="n"/>
      <c r="BQ27" s="90" t="n"/>
      <c r="BR27" s="102" t="n"/>
      <c r="BS27" s="3047" t="n"/>
      <c r="BT27" s="729" t="n"/>
      <c r="BU27" s="90" t="n"/>
      <c r="BV27" s="90" t="n"/>
      <c r="BW27" s="90" t="n"/>
      <c r="BX27" s="90" t="n"/>
      <c r="BY27" s="90" t="n"/>
      <c r="BZ27" s="102" t="n"/>
      <c r="CA27" s="3047" t="n"/>
      <c r="CB27" s="729" t="n"/>
      <c r="CC27" s="90" t="n"/>
      <c r="CD27" s="90" t="n"/>
      <c r="CE27" s="90" t="n"/>
      <c r="CF27" s="90" t="n"/>
      <c r="CG27" s="90" t="n"/>
      <c r="CH27" s="102" t="n"/>
      <c r="CI27" s="3047" t="n"/>
      <c r="CJ27" s="729" t="n"/>
      <c r="CK27" s="90" t="n"/>
      <c r="CL27" s="90" t="n"/>
      <c r="CM27" s="90" t="n"/>
      <c r="CN27" s="90" t="n"/>
      <c r="CO27" s="90" t="n"/>
      <c r="CP27" s="102" t="n"/>
      <c r="CQ27" s="1123" t="n"/>
      <c r="CR27" s="90">
        <f>SUM('CA Mobile'!CR28,'CA Mobile'!CR68,'CA Mobile'!CR93,'CA Mobile'!CR118,'CA Mobile'!CR149)/('Trafic mobile'!CR7+'Trafic mobile'!CR55)</f>
        <v/>
      </c>
      <c r="CS27" s="90">
        <f>SUM('CA Mobile'!CS28,'CA Mobile'!CS68,'CA Mobile'!CS93,'CA Mobile'!CS118,'CA Mobile'!CS149)/('Trafic mobile'!CS7+'Trafic mobile'!CS55)</f>
        <v/>
      </c>
      <c r="CT27" s="90">
        <f>SUM('CA Mobile'!CT28,'CA Mobile'!CT68,'CA Mobile'!CT93,'CA Mobile'!CT118,'CA Mobile'!CT149)/('Trafic mobile'!CT7+'Trafic mobile'!CT55)</f>
        <v/>
      </c>
      <c r="CU27" s="3935">
        <f>CR27-CS27</f>
        <v/>
      </c>
      <c r="CV27" s="3935">
        <f>CR27-CT27</f>
        <v/>
      </c>
      <c r="CW27" s="90">
        <f>SUM('CA Mobile'!CW28,'CA Mobile'!CW68,'CA Mobile'!CW93,'CA Mobile'!CW118,'CA Mobile'!CW149)/('Trafic mobile'!CW7+'Trafic mobile'!CW55)</f>
        <v/>
      </c>
      <c r="CX27" s="2604">
        <f>IFERROR(+CR27/CW27-1, "-")</f>
        <v/>
      </c>
      <c r="CY27" s="19" t="n"/>
      <c r="CZ27" s="90" t="n">
        <v>13.7885581874465</v>
      </c>
      <c r="DA27" s="90" t="n">
        <v>11.29604382105456</v>
      </c>
      <c r="DB27" s="90" t="n"/>
      <c r="DC27" s="90" t="n"/>
      <c r="DD27" s="90" t="n">
        <v>174.8015804065546</v>
      </c>
      <c r="DE27" s="199">
        <f>+CZ27/DD27-1</f>
        <v/>
      </c>
      <c r="DF27" s="199">
        <f>+DA27/DD27-1</f>
        <v/>
      </c>
      <c r="DG27" s="199">
        <f>+DB27/DD27-1</f>
        <v/>
      </c>
      <c r="DH27" s="102">
        <f>+DC27/DD27-1</f>
        <v/>
      </c>
      <c r="DI27" s="932" t="n"/>
      <c r="DU27" s="2878">
        <f>(CS27-CZ27)*10^6</f>
        <v/>
      </c>
      <c r="DV27" s="2878">
        <f>(CT27-DC27)*10^6</f>
        <v/>
      </c>
      <c r="DW27" s="2878">
        <f>(CW27-DD27)*10^6</f>
        <v/>
      </c>
    </row>
    <row customFormat="1" customHeight="1" ht="15" r="28" s="8">
      <c r="A28" s="110" t="n"/>
      <c r="B28" s="111" t="inlineStr">
        <is>
          <t>Prix mn Sortant</t>
        </is>
      </c>
      <c r="C28" s="2530" t="inlineStr">
        <is>
          <t>IND22</t>
        </is>
      </c>
      <c r="D28" s="3951" t="n">
        <v>24.279191126422</v>
      </c>
      <c r="E28" s="120" t="n">
        <v>22.4895045446598</v>
      </c>
      <c r="F28" s="120" t="n">
        <v>1.789686581762201</v>
      </c>
      <c r="G28" s="120" t="n">
        <v>23.98678732876218</v>
      </c>
      <c r="H28" s="121" t="n">
        <v>0.01219020261663806</v>
      </c>
      <c r="I28" s="3942" t="n"/>
      <c r="J28" s="3951" t="n">
        <v>23.9598579599695</v>
      </c>
      <c r="K28" s="120" t="n">
        <v>22.3195293806872</v>
      </c>
      <c r="L28" s="120" t="n">
        <v>1.640328579282301</v>
      </c>
      <c r="M28" s="120" t="n">
        <v>23.97979873196351</v>
      </c>
      <c r="N28" s="121" t="n">
        <v>-0.0008315654446017229</v>
      </c>
      <c r="O28" s="3943" t="n"/>
      <c r="P28" s="3951" t="n">
        <v>24.1569676708647</v>
      </c>
      <c r="Q28" s="120" t="n">
        <v>22.2621906525999</v>
      </c>
      <c r="R28" s="120" t="n">
        <v>1.894777018264797</v>
      </c>
      <c r="S28" s="120" t="n">
        <v>24.65415253362298</v>
      </c>
      <c r="T28" s="121" t="n">
        <v>-0.02016637408567301</v>
      </c>
      <c r="U28" s="1098" t="n"/>
      <c r="V28" s="3951" t="n">
        <v>24.1193047057975</v>
      </c>
      <c r="W28" s="120" t="n">
        <v>22.2995022062666</v>
      </c>
      <c r="X28" s="120" t="n">
        <v>23.6316942347196</v>
      </c>
      <c r="Y28" s="120" t="n">
        <v>1.819802499530901</v>
      </c>
      <c r="Z28" s="120" t="n">
        <v>0.4876104710779003</v>
      </c>
      <c r="AA28" s="120" t="n">
        <v>22.28708852821308</v>
      </c>
      <c r="AB28" s="121" t="n">
        <v>0.08220975903896233</v>
      </c>
      <c r="AC28" s="1098" t="n"/>
      <c r="AD28" s="3951" t="n">
        <v>23.7187045499446</v>
      </c>
      <c r="AE28" s="120" t="n">
        <v>22.539910754951</v>
      </c>
      <c r="AF28" s="120" t="n">
        <v>23.5670616666037</v>
      </c>
      <c r="AG28" s="120" t="n">
        <v>1.178793794993602</v>
      </c>
      <c r="AH28" s="120" t="n">
        <v>0.1516428833409016</v>
      </c>
      <c r="AI28" s="120" t="n">
        <v>23.78393795539346</v>
      </c>
      <c r="AJ28" s="121" t="n">
        <v>-0.002742750404546412</v>
      </c>
      <c r="AK28" s="1098" t="n"/>
      <c r="AL28" s="3951" t="n">
        <v>23.29484627744738</v>
      </c>
      <c r="AM28" s="120" t="n">
        <v>22.1938940829885</v>
      </c>
      <c r="AN28" s="120" t="n">
        <v>23.57693207467484</v>
      </c>
      <c r="AO28" s="120" t="n">
        <v>0</v>
      </c>
      <c r="AP28" s="120" t="n">
        <v>1.100952194458888</v>
      </c>
      <c r="AQ28" s="120" t="n">
        <v>-0.2820857972274524</v>
      </c>
      <c r="AR28" s="120" t="n">
        <v>24.68720707065809</v>
      </c>
      <c r="AS28" s="121" t="n">
        <v>-0.05640009374999699</v>
      </c>
      <c r="AT28" s="3944" t="n"/>
      <c r="AU28" s="3951" t="n"/>
      <c r="AV28" s="120" t="n"/>
      <c r="AW28" s="120" t="n"/>
      <c r="AX28" s="120" t="n"/>
      <c r="AY28" s="120" t="n"/>
      <c r="AZ28" s="120" t="n"/>
      <c r="BA28" s="121" t="n"/>
      <c r="BB28" s="3944" t="n"/>
      <c r="BC28" s="3951" t="n"/>
      <c r="BD28" s="120" t="n"/>
      <c r="BE28" s="120" t="n"/>
      <c r="BF28" s="120" t="n"/>
      <c r="BG28" s="120" t="n"/>
      <c r="BH28" s="120" t="n"/>
      <c r="BI28" s="121" t="n"/>
      <c r="BJ28" s="3944" t="n"/>
      <c r="BK28" s="3951" t="n"/>
      <c r="BL28" s="120" t="n"/>
      <c r="BM28" s="120" t="n"/>
      <c r="BN28" s="120" t="n"/>
      <c r="BO28" s="120" t="n"/>
      <c r="BP28" s="120" t="n"/>
      <c r="BQ28" s="120" t="n"/>
      <c r="BR28" s="121" t="n"/>
      <c r="BS28" s="3944" t="n"/>
      <c r="BT28" s="3951" t="n"/>
      <c r="BU28" s="120" t="n"/>
      <c r="BV28" s="120" t="n"/>
      <c r="BW28" s="120" t="n"/>
      <c r="BX28" s="120" t="n"/>
      <c r="BY28" s="120" t="n"/>
      <c r="BZ28" s="121" t="n"/>
      <c r="CA28" s="3944" t="n"/>
      <c r="CB28" s="3951" t="n"/>
      <c r="CC28" s="120" t="n"/>
      <c r="CD28" s="120" t="n"/>
      <c r="CE28" s="120" t="n"/>
      <c r="CF28" s="120" t="n"/>
      <c r="CG28" s="120" t="n"/>
      <c r="CH28" s="121" t="n"/>
      <c r="CI28" s="3944" t="n"/>
      <c r="CJ28" s="3951" t="n"/>
      <c r="CK28" s="120" t="n"/>
      <c r="CL28" s="120" t="n"/>
      <c r="CM28" s="120" t="n"/>
      <c r="CN28" s="120" t="n"/>
      <c r="CO28" s="120" t="n"/>
      <c r="CP28" s="121" t="n"/>
      <c r="CQ28" s="1099" t="n"/>
      <c r="CR28" s="3945">
        <f>SUM('CA Mobile'!CR28,'CA Mobile'!CR68,'CA Mobile'!CR93,'CA Mobile'!CR118)/'Trafic mobile'!CR7</f>
        <v/>
      </c>
      <c r="CS28" s="120">
        <f>SUM('CA Mobile'!CS28,'CA Mobile'!CS68,'CA Mobile'!CS93,'CA Mobile'!CS118)/'Trafic mobile'!CS7</f>
        <v/>
      </c>
      <c r="CT28" s="120">
        <f>SUM('CA Mobile'!CT28,'CA Mobile'!CT68,'CA Mobile'!CT93,'CA Mobile'!CT118)/'Trafic mobile'!CT7</f>
        <v/>
      </c>
      <c r="CU28" s="120">
        <f>CR28-CS28</f>
        <v/>
      </c>
      <c r="CV28" s="120">
        <f>CR28-CT28</f>
        <v/>
      </c>
      <c r="CW28" s="120">
        <f>SUM('CA Mobile'!CW28,'CA Mobile'!CW68,'CA Mobile'!CW93,'CA Mobile'!CW118)/'Trafic mobile'!CW7</f>
        <v/>
      </c>
      <c r="CX28" s="2602">
        <f>IFERROR(+CR28/CW28-1, "-")</f>
        <v/>
      </c>
      <c r="CY28" s="11" t="n"/>
      <c r="CZ28" s="120" t="n">
        <v>23.93954753713221</v>
      </c>
      <c r="DA28" s="120" t="n">
        <v>25.69437353889415</v>
      </c>
      <c r="DB28" s="120" t="n"/>
      <c r="DC28" s="120" t="n"/>
      <c r="DD28" s="120" t="n">
        <v>283.2344976727429</v>
      </c>
      <c r="DE28" s="208">
        <f>+CZ28/DD28-1</f>
        <v/>
      </c>
      <c r="DF28" s="208">
        <f>+DA28/DD28-1</f>
        <v/>
      </c>
      <c r="DG28" s="208">
        <f>+DB28/DD28-1</f>
        <v/>
      </c>
      <c r="DH28" s="121">
        <f>+DC28/DD28-1</f>
        <v/>
      </c>
      <c r="DI28" s="932" t="n"/>
      <c r="DJ28" s="323" t="n"/>
      <c r="DK28" s="323" t="n"/>
      <c r="DL28" s="323" t="n"/>
      <c r="DM28" s="323" t="n"/>
      <c r="DN28" s="323" t="n"/>
      <c r="DU28" s="2878">
        <f>(CS28-CZ28)*10^6</f>
        <v/>
      </c>
      <c r="DV28" s="2878">
        <f>(CT28-DC28)*10^6</f>
        <v/>
      </c>
      <c r="DW28" s="2878">
        <f>(CW28-DD28)*10^6</f>
        <v/>
      </c>
    </row>
    <row customFormat="1" customHeight="1" ht="15" r="29" s="8">
      <c r="A29" s="92" t="n"/>
      <c r="B29" s="127" t="inlineStr">
        <is>
          <t>Prépayé</t>
        </is>
      </c>
      <c r="C29" s="2530" t="inlineStr">
        <is>
          <t>IND23</t>
        </is>
      </c>
      <c r="D29" s="3952" t="n">
        <v>25.9812684424243</v>
      </c>
      <c r="E29" s="12" t="n">
        <v>24.0294377271788</v>
      </c>
      <c r="F29" s="12" t="n">
        <v>1.951830715245503</v>
      </c>
      <c r="G29" s="12" t="n">
        <v>25.3943926958585</v>
      </c>
      <c r="H29" s="157" t="n">
        <v>0.02311044621521963</v>
      </c>
      <c r="I29" s="3288" t="n"/>
      <c r="J29" s="3952" t="n">
        <v>25.7604836353397</v>
      </c>
      <c r="K29" s="12" t="n">
        <v>23.9101780413293</v>
      </c>
      <c r="L29" s="12" t="n">
        <v>1.850305594010401</v>
      </c>
      <c r="M29" s="12" t="n">
        <v>25.41581528172881</v>
      </c>
      <c r="N29" s="157" t="n">
        <v>0.01356117636952869</v>
      </c>
      <c r="O29" s="3938" t="n"/>
      <c r="P29" s="3952" t="n">
        <v>25.9147244264706</v>
      </c>
      <c r="Q29" s="12" t="n">
        <v>23.9644455133782</v>
      </c>
      <c r="R29" s="12" t="n">
        <v>1.950278913092397</v>
      </c>
      <c r="S29" s="12" t="n">
        <v>26.11959915588819</v>
      </c>
      <c r="T29" s="157" t="n">
        <v>-0.007843716444301041</v>
      </c>
      <c r="U29" s="1040" t="n"/>
      <c r="V29" s="3952" t="n">
        <v>26.0020326456178</v>
      </c>
      <c r="W29" s="12" t="n">
        <v>23.8700775347341</v>
      </c>
      <c r="X29" s="12" t="n">
        <v>25.2575017961515</v>
      </c>
      <c r="Y29" s="12" t="n">
        <v>2.131955110883698</v>
      </c>
      <c r="Z29" s="12" t="n">
        <v>0.7445308494662974</v>
      </c>
      <c r="AA29" s="12" t="n">
        <v>23.65893396577384</v>
      </c>
      <c r="AB29" s="157" t="n">
        <v>0.09903652815606967</v>
      </c>
      <c r="AC29" s="1040" t="n"/>
      <c r="AD29" s="3952" t="n">
        <v>25.7422129927364</v>
      </c>
      <c r="AE29" s="12" t="n">
        <v>23.823836874506</v>
      </c>
      <c r="AF29" s="12" t="n">
        <v>25.1515549277109</v>
      </c>
      <c r="AG29" s="12" t="n">
        <v>1.918376118230398</v>
      </c>
      <c r="AH29" s="12" t="n">
        <v>0.5906580650254973</v>
      </c>
      <c r="AI29" s="12" t="n">
        <v>25.38059099603212</v>
      </c>
      <c r="AJ29" s="157" t="n">
        <v>0.01424797384587362</v>
      </c>
      <c r="AK29" s="1040" t="n"/>
      <c r="AL29" s="3952" t="n">
        <v>0</v>
      </c>
      <c r="AM29" s="12" t="n">
        <v>23.82169346581852</v>
      </c>
      <c r="AN29" s="12" t="n">
        <v>25.14515229375072</v>
      </c>
      <c r="AO29" s="12" t="n">
        <v>0</v>
      </c>
      <c r="AP29" s="12" t="n">
        <v>-23.82169346581852</v>
      </c>
      <c r="AQ29" s="12" t="n">
        <v>-25.14515229375072</v>
      </c>
      <c r="AR29" s="12" t="n">
        <v>26.36639027727878</v>
      </c>
      <c r="AS29" s="3953" t="n">
        <v>-1</v>
      </c>
      <c r="AT29" s="3287" t="n"/>
      <c r="AU29" s="3952" t="n"/>
      <c r="AV29" s="12" t="n"/>
      <c r="AW29" s="12" t="n"/>
      <c r="AX29" s="12" t="n"/>
      <c r="AY29" s="12" t="n"/>
      <c r="AZ29" s="12" t="n"/>
      <c r="BA29" s="157" t="n"/>
      <c r="BB29" s="3287" t="n"/>
      <c r="BC29" s="3952" t="n"/>
      <c r="BD29" s="12" t="n"/>
      <c r="BE29" s="12" t="n"/>
      <c r="BF29" s="12" t="n"/>
      <c r="BG29" s="12" t="n"/>
      <c r="BH29" s="12" t="n"/>
      <c r="BI29" s="157" t="n"/>
      <c r="BJ29" s="3287" t="n"/>
      <c r="BK29" s="3952" t="n"/>
      <c r="BL29" s="12" t="n"/>
      <c r="BM29" s="12" t="n"/>
      <c r="BN29" s="12" t="n"/>
      <c r="BO29" s="12" t="n"/>
      <c r="BP29" s="12" t="n"/>
      <c r="BQ29" s="12" t="n"/>
      <c r="BR29" s="157" t="n"/>
      <c r="BS29" s="3287" t="n"/>
      <c r="BT29" s="3952" t="n"/>
      <c r="BU29" s="12" t="n"/>
      <c r="BV29" s="12" t="n"/>
      <c r="BW29" s="12" t="n"/>
      <c r="BX29" s="12" t="n"/>
      <c r="BY29" s="12" t="n"/>
      <c r="BZ29" s="157" t="n"/>
      <c r="CA29" s="3287" t="n"/>
      <c r="CB29" s="3952" t="n"/>
      <c r="CC29" s="12" t="n"/>
      <c r="CD29" s="12" t="n"/>
      <c r="CE29" s="12" t="n"/>
      <c r="CF29" s="12" t="n"/>
      <c r="CG29" s="12" t="n"/>
      <c r="CH29" s="157" t="n"/>
      <c r="CI29" s="3287" t="n"/>
      <c r="CJ29" s="3952" t="n"/>
      <c r="CK29" s="12" t="n"/>
      <c r="CL29" s="12" t="n"/>
      <c r="CM29" s="12" t="n"/>
      <c r="CN29" s="12" t="n"/>
      <c r="CO29" s="12" t="n"/>
      <c r="CP29" s="157" t="n"/>
      <c r="CQ29" s="1040" t="n"/>
      <c r="CR29" s="3954">
        <f>SUM('CA Mobile'!CR28)/'Trafic mobile'!CR9</f>
        <v/>
      </c>
      <c r="CS29" s="12">
        <f>SUM('CA Mobile'!CS28)/'Trafic mobile'!CS9</f>
        <v/>
      </c>
      <c r="CT29" s="12">
        <f>SUM('CA Mobile'!CT28)/'Trafic mobile'!CT9</f>
        <v/>
      </c>
      <c r="CU29" s="12">
        <f>CR29-CS29</f>
        <v/>
      </c>
      <c r="CV29" s="12">
        <f>CR29-CT29</f>
        <v/>
      </c>
      <c r="CW29" s="12">
        <f>SUM('CA Mobile'!CW28)/'Trafic mobile'!CW9</f>
        <v/>
      </c>
      <c r="CX29" s="2602">
        <f>IFERROR(+CR29/CW29-1, "-")</f>
        <v/>
      </c>
      <c r="CY29" s="11" t="n"/>
      <c r="CZ29" s="12" t="n">
        <v>23.86287499704336</v>
      </c>
      <c r="DA29" s="12" t="n">
        <v>25.26408565329493</v>
      </c>
      <c r="DB29" s="12" t="n"/>
      <c r="DC29" s="12" t="n"/>
      <c r="DD29" s="12" t="n">
        <v>303.057243584544</v>
      </c>
      <c r="DE29" s="27">
        <f>+CZ29/DD29-1</f>
        <v/>
      </c>
      <c r="DF29" s="27">
        <f>+DA29/DD29-1</f>
        <v/>
      </c>
      <c r="DG29" s="27">
        <f>+DB29/DD29-1</f>
        <v/>
      </c>
      <c r="DH29" s="157">
        <f>+DC29/DD29-1</f>
        <v/>
      </c>
      <c r="DI29" s="932" t="n"/>
      <c r="DJ29" s="323" t="n"/>
      <c r="DK29" s="323" t="n"/>
      <c r="DL29" s="323" t="n"/>
      <c r="DM29" s="323" t="n"/>
      <c r="DN29" s="323" t="n"/>
      <c r="DU29" s="2878">
        <f>(CS29-CZ29)*10^6</f>
        <v/>
      </c>
      <c r="DV29" s="2878">
        <f>(CT29-DC29)*10^6</f>
        <v/>
      </c>
      <c r="DW29" s="2878">
        <f>(CW29-DD29)*10^6</f>
        <v/>
      </c>
    </row>
    <row customFormat="1" customHeight="1" ht="15" r="30" s="8">
      <c r="A30" s="92" t="n"/>
      <c r="B30" s="127" t="inlineStr">
        <is>
          <t>Postpayé</t>
        </is>
      </c>
      <c r="C30" s="2530" t="inlineStr">
        <is>
          <t>IND24</t>
        </is>
      </c>
      <c r="D30" s="116" t="n">
        <v>3.6231536151704</v>
      </c>
      <c r="E30" s="12" t="n">
        <v>3.40365621682528</v>
      </c>
      <c r="F30" s="12" t="n">
        <v>0.2194973983451196</v>
      </c>
      <c r="G30" s="12" t="n">
        <v>4.557196097223025</v>
      </c>
      <c r="H30" s="157" t="n">
        <v>-0.2049599056362297</v>
      </c>
      <c r="I30" s="3288" t="n"/>
      <c r="J30" s="116" t="n">
        <v>3.73539299581807</v>
      </c>
      <c r="K30" s="12" t="n">
        <v>3.34116884184347</v>
      </c>
      <c r="L30" s="12" t="n">
        <v>0.3942241539745996</v>
      </c>
      <c r="M30" s="12" t="n">
        <v>4.558798496927176</v>
      </c>
      <c r="N30" s="157" t="n">
        <v>-0.1806189726666174</v>
      </c>
      <c r="O30" s="3938" t="n"/>
      <c r="P30" s="116" t="n">
        <v>4.66435816004985</v>
      </c>
      <c r="Q30" s="12" t="n">
        <v>3.31645767486745</v>
      </c>
      <c r="R30" s="12" t="n">
        <v>1.3479004851824</v>
      </c>
      <c r="S30" s="12" t="n">
        <v>4.830652221284301</v>
      </c>
      <c r="T30" s="157" t="n">
        <v>-0.03442476369997083</v>
      </c>
      <c r="U30" s="1040" t="n"/>
      <c r="V30" s="116" t="n">
        <v>3.19275968423005</v>
      </c>
      <c r="W30" s="12" t="n">
        <v>3.36212050939399</v>
      </c>
      <c r="X30" s="12" t="n">
        <v>4.4943002327451</v>
      </c>
      <c r="Y30" s="12" t="n">
        <v>-0.16936082516394</v>
      </c>
      <c r="Z30" s="12" t="n">
        <v>-1.30154054851505</v>
      </c>
      <c r="AA30" s="12" t="n">
        <v>4.061910617320389</v>
      </c>
      <c r="AB30" s="157" t="n">
        <v>-0.2139758884363908</v>
      </c>
      <c r="AC30" s="1040" t="n"/>
      <c r="AD30" s="116" t="n">
        <v>3.54558886749908</v>
      </c>
      <c r="AE30" s="12" t="n">
        <v>2.91346751930137</v>
      </c>
      <c r="AF30" s="12" t="n">
        <v>4.48626942570234</v>
      </c>
      <c r="AG30" s="12" t="n">
        <v>0.6321213481977099</v>
      </c>
      <c r="AH30" s="12" t="n">
        <v>-0.94068055820326</v>
      </c>
      <c r="AI30" s="12" t="n">
        <v>3.884685663801685</v>
      </c>
      <c r="AJ30" s="157" t="n">
        <v>-0.0872906653586879</v>
      </c>
      <c r="AK30" s="1040" t="n"/>
      <c r="AL30" s="116" t="n">
        <v>0.01196554396343793</v>
      </c>
      <c r="AM30" s="12" t="n">
        <v>3.375892395112842</v>
      </c>
      <c r="AN30" s="12" t="n">
        <v>4.531718346545217</v>
      </c>
      <c r="AO30" s="12" t="n">
        <v>0</v>
      </c>
      <c r="AP30" s="12" t="n">
        <v>-3.363926851149404</v>
      </c>
      <c r="AQ30" s="12" t="n">
        <v>-4.519752802581779</v>
      </c>
      <c r="AR30" s="12" t="n">
        <v>4.179861684199814</v>
      </c>
      <c r="AS30" s="157" t="n">
        <v>-0.997137334948506</v>
      </c>
      <c r="AT30" s="3287" t="n"/>
      <c r="AU30" s="116" t="n"/>
      <c r="AV30" s="12" t="n"/>
      <c r="AW30" s="12" t="n"/>
      <c r="AX30" s="12" t="n"/>
      <c r="AY30" s="12" t="n"/>
      <c r="AZ30" s="12" t="n"/>
      <c r="BA30" s="157" t="n"/>
      <c r="BB30" s="3287" t="n"/>
      <c r="BC30" s="116" t="n"/>
      <c r="BD30" s="12" t="n"/>
      <c r="BE30" s="12" t="n"/>
      <c r="BF30" s="12" t="n"/>
      <c r="BG30" s="12" t="n"/>
      <c r="BH30" s="12" t="n"/>
      <c r="BI30" s="157" t="n"/>
      <c r="BJ30" s="3287" t="n"/>
      <c r="BK30" s="116" t="n"/>
      <c r="BL30" s="12" t="n"/>
      <c r="BM30" s="12" t="n"/>
      <c r="BN30" s="12" t="n"/>
      <c r="BO30" s="12" t="n"/>
      <c r="BP30" s="12" t="n"/>
      <c r="BQ30" s="12" t="n"/>
      <c r="BR30" s="157" t="n"/>
      <c r="BS30" s="3287" t="n"/>
      <c r="BT30" s="116" t="n"/>
      <c r="BU30" s="12" t="n"/>
      <c r="BV30" s="12" t="n"/>
      <c r="BW30" s="12" t="n"/>
      <c r="BX30" s="12" t="n"/>
      <c r="BY30" s="12" t="n"/>
      <c r="BZ30" s="157" t="n"/>
      <c r="CA30" s="3287" t="n"/>
      <c r="CB30" s="116" t="n"/>
      <c r="CC30" s="12" t="n"/>
      <c r="CD30" s="12" t="n"/>
      <c r="CE30" s="12" t="n"/>
      <c r="CF30" s="12" t="n"/>
      <c r="CG30" s="12" t="n"/>
      <c r="CH30" s="157" t="n"/>
      <c r="CI30" s="3287" t="n"/>
      <c r="CJ30" s="116" t="n"/>
      <c r="CK30" s="12" t="n"/>
      <c r="CL30" s="12" t="n"/>
      <c r="CM30" s="12" t="n"/>
      <c r="CN30" s="12" t="n"/>
      <c r="CO30" s="12" t="n"/>
      <c r="CP30" s="157" t="n"/>
      <c r="CQ30" s="1040" t="n"/>
      <c r="CR30" s="12">
        <f>SUM('CA Mobile'!CR68,'CA Mobile'!CR93,'CA Mobile'!CR118)/'Trafic mobile'!CR18</f>
        <v/>
      </c>
      <c r="CS30" s="12">
        <f>SUM('CA Mobile'!CS68,'CA Mobile'!CS93,'CA Mobile'!CS118)/'Trafic mobile'!CS18</f>
        <v/>
      </c>
      <c r="CT30" s="12">
        <f>SUM('CA Mobile'!CT68,'CA Mobile'!CT93,'CA Mobile'!CT118)/'Trafic mobile'!CT18</f>
        <v/>
      </c>
      <c r="CU30" s="12">
        <f>CR30-CS30</f>
        <v/>
      </c>
      <c r="CV30" s="12">
        <f>CR30-CT30</f>
        <v/>
      </c>
      <c r="CW30" s="12">
        <f>SUM('CA Mobile'!CW68,'CA Mobile'!CW93,'CA Mobile'!CW118)/'Trafic mobile'!CW18</f>
        <v/>
      </c>
      <c r="CX30" s="137">
        <f>IFERROR(+CR30/CW30-1, "-")</f>
        <v/>
      </c>
      <c r="CY30" s="11" t="n"/>
      <c r="CZ30" s="12" t="n">
        <v>3.40128877588521</v>
      </c>
      <c r="DA30" s="12" t="n">
        <v>4.554785701347601</v>
      </c>
      <c r="DB30" s="12" t="n"/>
      <c r="DC30" s="12" t="n"/>
      <c r="DD30" s="12" t="n">
        <v>48.33796942871608</v>
      </c>
      <c r="DE30" s="27">
        <f>+CZ30/DD30-1</f>
        <v/>
      </c>
      <c r="DF30" s="27">
        <f>+DA30/DD30-1</f>
        <v/>
      </c>
      <c r="DG30" s="27">
        <f>+DB30/DD30-1</f>
        <v/>
      </c>
      <c r="DH30" s="157">
        <f>+DC30/DD30-1</f>
        <v/>
      </c>
      <c r="DI30" s="932" t="n"/>
      <c r="DJ30" s="323" t="n"/>
      <c r="DK30" s="323" t="n"/>
      <c r="DL30" s="323" t="n"/>
      <c r="DM30" s="323" t="n"/>
      <c r="DN30" s="323" t="n"/>
      <c r="DU30" s="2878">
        <f>(CS30-CZ30)*10^6</f>
        <v/>
      </c>
      <c r="DV30" s="2878">
        <f>(CT30-DC30)*10^6</f>
        <v/>
      </c>
      <c r="DW30" s="2878">
        <f>(CW30-DD30)*10^6</f>
        <v/>
      </c>
    </row>
    <row customFormat="1" customHeight="1" ht="15" r="31" s="191">
      <c r="A31" s="227" t="n"/>
      <c r="B31" s="437" t="inlineStr">
        <is>
          <t>Prix mn Entrant</t>
        </is>
      </c>
      <c r="C31" s="2530" t="inlineStr">
        <is>
          <t>IND25</t>
        </is>
      </c>
      <c r="D31" s="435" t="n">
        <v>1.35681351374258</v>
      </c>
      <c r="E31" s="434" t="n">
        <v>2.19901864728519</v>
      </c>
      <c r="F31" s="434" t="n">
        <v>-0.84220513354261</v>
      </c>
      <c r="G31" s="434" t="n">
        <v>2.68071278807651</v>
      </c>
      <c r="H31" s="433" t="n">
        <v>-0.4938609164780634</v>
      </c>
      <c r="I31" s="3955" t="n"/>
      <c r="J31" s="435" t="n">
        <v>1.2795227195958</v>
      </c>
      <c r="K31" s="434" t="n">
        <v>2.23392277842994</v>
      </c>
      <c r="L31" s="434" t="n">
        <v>-0.9544000588341397</v>
      </c>
      <c r="M31" s="434" t="n">
        <v>2.671241290753652</v>
      </c>
      <c r="N31" s="433" t="n">
        <v>-0.5210006958095497</v>
      </c>
      <c r="O31" s="3956" t="n"/>
      <c r="P31" s="435" t="n">
        <v>1.17634824208668</v>
      </c>
      <c r="Q31" s="434" t="n">
        <v>2.0262433210026</v>
      </c>
      <c r="R31" s="434" t="n">
        <v>-0.8498950789159201</v>
      </c>
      <c r="S31" s="434" t="n">
        <v>2.796782247856422</v>
      </c>
      <c r="T31" s="433" t="n">
        <v>-0.57939226659913</v>
      </c>
      <c r="U31" s="1302" t="n"/>
      <c r="V31" s="435" t="n">
        <v>1.15731873181307</v>
      </c>
      <c r="W31" s="434" t="n">
        <v>2.05183539109711</v>
      </c>
      <c r="X31" s="434" t="n">
        <v>1.12327290693863</v>
      </c>
      <c r="Y31" s="434" t="n">
        <v>-0.8945166592840399</v>
      </c>
      <c r="Z31" s="434" t="n">
        <v>0.03404582487443997</v>
      </c>
      <c r="AA31" s="434" t="n">
        <v>2.384186866056475</v>
      </c>
      <c r="AB31" s="433" t="n">
        <v>-0.5145855602638589</v>
      </c>
      <c r="AC31" s="1302" t="n"/>
      <c r="AD31" s="435" t="n">
        <v>1.60172432976078</v>
      </c>
      <c r="AE31" s="434" t="n">
        <v>1.84425781367202</v>
      </c>
      <c r="AF31" s="434" t="n">
        <v>1.08612259268218</v>
      </c>
      <c r="AG31" s="434" t="n">
        <v>-0.2425334839112401</v>
      </c>
      <c r="AH31" s="434" t="n">
        <v>0.5156017370785999</v>
      </c>
      <c r="AI31" s="434" t="n">
        <v>2.126227198794878</v>
      </c>
      <c r="AJ31" s="433" t="n">
        <v>-0.2466824191372307</v>
      </c>
      <c r="AK31" s="1302" t="n"/>
      <c r="AL31" s="435" t="n">
        <v>1.483687970497837</v>
      </c>
      <c r="AM31" s="434" t="n">
        <v>2.016977643216447</v>
      </c>
      <c r="AN31" s="434" t="n">
        <v>1.099524834614238</v>
      </c>
      <c r="AO31" s="434" t="n">
        <v>0</v>
      </c>
      <c r="AP31" s="434" t="n">
        <v>-0.5332896727186103</v>
      </c>
      <c r="AQ31" s="434" t="n">
        <v>0.3841631358835988</v>
      </c>
      <c r="AR31" s="434" t="n">
        <v>2.349042369776169</v>
      </c>
      <c r="AS31" s="433" t="n">
        <v>-0.3683860327137427</v>
      </c>
      <c r="AT31" s="3124" t="n"/>
      <c r="AU31" s="435" t="n"/>
      <c r="AV31" s="434" t="n"/>
      <c r="AW31" s="434" t="n"/>
      <c r="AX31" s="434" t="n"/>
      <c r="AY31" s="434" t="n"/>
      <c r="AZ31" s="434" t="n"/>
      <c r="BA31" s="433" t="n"/>
      <c r="BB31" s="3124" t="n"/>
      <c r="BC31" s="435" t="n"/>
      <c r="BD31" s="434" t="n"/>
      <c r="BE31" s="434" t="n"/>
      <c r="BF31" s="434" t="n"/>
      <c r="BG31" s="434" t="n"/>
      <c r="BH31" s="434" t="n"/>
      <c r="BI31" s="433" t="n"/>
      <c r="BJ31" s="3124" t="n"/>
      <c r="BK31" s="435" t="n"/>
      <c r="BL31" s="434" t="n"/>
      <c r="BM31" s="434" t="n"/>
      <c r="BN31" s="434" t="n"/>
      <c r="BO31" s="434" t="n"/>
      <c r="BP31" s="434" t="n"/>
      <c r="BQ31" s="434" t="n"/>
      <c r="BR31" s="433" t="n"/>
      <c r="BS31" s="3124" t="n"/>
      <c r="BT31" s="435" t="n"/>
      <c r="BU31" s="434" t="n"/>
      <c r="BV31" s="434" t="n"/>
      <c r="BW31" s="434" t="n"/>
      <c r="BX31" s="434" t="n"/>
      <c r="BY31" s="434" t="n"/>
      <c r="BZ31" s="433" t="n"/>
      <c r="CA31" s="3124" t="n"/>
      <c r="CB31" s="435" t="n"/>
      <c r="CC31" s="434" t="n"/>
      <c r="CD31" s="434" t="n"/>
      <c r="CE31" s="434" t="n"/>
      <c r="CF31" s="434" t="n"/>
      <c r="CG31" s="434" t="n"/>
      <c r="CH31" s="433" t="n"/>
      <c r="CI31" s="3124" t="n"/>
      <c r="CJ31" s="435" t="n"/>
      <c r="CK31" s="434" t="n"/>
      <c r="CL31" s="434" t="n"/>
      <c r="CM31" s="434" t="n"/>
      <c r="CN31" s="434" t="n"/>
      <c r="CO31" s="434" t="n"/>
      <c r="CP31" s="433" t="n"/>
      <c r="CQ31" s="1302" t="n"/>
      <c r="CR31" s="434">
        <f>SUM('CA Mobile'!CR149)/'Trafic mobile'!CR55</f>
        <v/>
      </c>
      <c r="CS31" s="434">
        <f>SUM('CA Mobile'!CS149)/'Trafic mobile'!CS55</f>
        <v/>
      </c>
      <c r="CT31" s="434">
        <f>SUM('CA Mobile'!CT149)/'Trafic mobile'!CT55</f>
        <v/>
      </c>
      <c r="CU31" s="434">
        <f>CR31-CS31</f>
        <v/>
      </c>
      <c r="CV31" s="434">
        <f>CR31-CT31</f>
        <v/>
      </c>
      <c r="CW31" s="434">
        <f>SUM('CA Mobile'!CW149)/'Trafic mobile'!CW55</f>
        <v/>
      </c>
      <c r="CX31" s="2602">
        <f>IFERROR(+CR31/CW31-1, "-")</f>
        <v/>
      </c>
      <c r="CY31" s="53" t="n"/>
      <c r="CZ31" s="434" t="n">
        <v>1.976833407306373</v>
      </c>
      <c r="DA31" s="434" t="n">
        <v>1.134714323485254</v>
      </c>
      <c r="DB31" s="434" t="n"/>
      <c r="DC31" s="434" t="n"/>
      <c r="DD31" s="434" t="n">
        <v>25.59756869790115</v>
      </c>
      <c r="DE31" s="436">
        <f>+CZ31/DD31-1</f>
        <v/>
      </c>
      <c r="DF31" s="436">
        <f>+DA31/DD31-1</f>
        <v/>
      </c>
      <c r="DG31" s="436">
        <f>+DB31/DD31-1</f>
        <v/>
      </c>
      <c r="DH31" s="433">
        <f>+DC31/DD31-1</f>
        <v/>
      </c>
      <c r="DI31" s="932" t="n"/>
      <c r="DJ31" s="323" t="n"/>
      <c r="DK31" s="323" t="n"/>
      <c r="DL31" s="323" t="n"/>
      <c r="DM31" s="323" t="n"/>
      <c r="DN31" s="323" t="n"/>
      <c r="DU31" s="2878">
        <f>(CS31-CZ31)*10^6</f>
        <v/>
      </c>
      <c r="DV31" s="2878">
        <f>(CT31-DC31)*10^6</f>
        <v/>
      </c>
      <c r="DW31" s="2878">
        <f>(CW31-DD31)*10^6</f>
        <v/>
      </c>
    </row>
    <row customFormat="1" customHeight="1" ht="15" r="32" s="8">
      <c r="A32" s="92" t="n"/>
      <c r="B32" s="127" t="inlineStr">
        <is>
          <t>Prépayé</t>
        </is>
      </c>
      <c r="C32" s="2530" t="inlineStr">
        <is>
          <t>IND26</t>
        </is>
      </c>
      <c r="D32" s="116" t="n">
        <v>1.42730992851321</v>
      </c>
      <c r="E32" s="12" t="n">
        <v>2.29949683022101</v>
      </c>
      <c r="F32" s="12" t="n">
        <v>-0.8721869017078001</v>
      </c>
      <c r="G32" s="12" t="n">
        <v>2.733388313000045</v>
      </c>
      <c r="H32" s="157" t="n">
        <v>-0.4778239441045028</v>
      </c>
      <c r="I32" s="3288" t="n"/>
      <c r="J32" s="116" t="n">
        <v>1.34787279495212</v>
      </c>
      <c r="K32" s="12" t="n">
        <v>2.33642072887886</v>
      </c>
      <c r="L32" s="12" t="n">
        <v>-0.9885479339267398</v>
      </c>
      <c r="M32" s="12" t="n">
        <v>2.747233666747609</v>
      </c>
      <c r="N32" s="157" t="n">
        <v>-0.509370895069207</v>
      </c>
      <c r="O32" s="3938" t="n"/>
      <c r="P32" s="116" t="n">
        <v>1.2414400495848</v>
      </c>
      <c r="Q32" s="12" t="n">
        <v>2.11908410688482</v>
      </c>
      <c r="R32" s="12" t="n">
        <v>-0.8776440573000202</v>
      </c>
      <c r="S32" s="12" t="n">
        <v>2.853043807189493</v>
      </c>
      <c r="T32" s="157" t="n">
        <v>-0.5648717182482624</v>
      </c>
      <c r="U32" s="1040" t="n"/>
      <c r="V32" s="116" t="n">
        <v>1.20861791156279</v>
      </c>
      <c r="W32" s="12" t="n">
        <v>2.14598034561662</v>
      </c>
      <c r="X32" s="12" t="n">
        <v>1.17536903119948</v>
      </c>
      <c r="Y32" s="12" t="n">
        <v>-0.93736243405383</v>
      </c>
      <c r="Z32" s="12" t="n">
        <v>0.03324888036330997</v>
      </c>
      <c r="AA32" s="12" t="n">
        <v>2.448741647210011</v>
      </c>
      <c r="AB32" s="157" t="n">
        <v>-0.5064330641250636</v>
      </c>
      <c r="AC32" s="1040" t="n"/>
      <c r="AD32" s="116" t="n">
        <v>1.69061411798795</v>
      </c>
      <c r="AE32" s="12" t="n">
        <v>1.92917867564883</v>
      </c>
      <c r="AF32" s="12" t="n">
        <v>1.13620888704377</v>
      </c>
      <c r="AG32" s="12" t="n">
        <v>-0.2385645576608801</v>
      </c>
      <c r="AH32" s="12" t="n">
        <v>0.5544052309441798</v>
      </c>
      <c r="AI32" s="12" t="n">
        <v>2.191156559950945</v>
      </c>
      <c r="AJ32" s="157" t="n">
        <v>-0.2284375526202479</v>
      </c>
      <c r="AK32" s="1040" t="n"/>
      <c r="AL32" s="116" t="n">
        <v>1.567539008244804</v>
      </c>
      <c r="AM32" s="12" t="n">
        <v>2.109841314616273</v>
      </c>
      <c r="AN32" s="12" t="n">
        <v>1.150201851859134</v>
      </c>
      <c r="AO32" s="12" t="n">
        <v>0</v>
      </c>
      <c r="AP32" s="12" t="n">
        <v>-0.5423023063714691</v>
      </c>
      <c r="AQ32" s="12" t="n">
        <v>0.4173371563856696</v>
      </c>
      <c r="AR32" s="12" t="n">
        <v>2.417497259339628</v>
      </c>
      <c r="AS32" s="157" t="n">
        <v>-0.3515860246836442</v>
      </c>
      <c r="AT32" s="3287" t="n"/>
      <c r="AU32" s="116" t="n"/>
      <c r="AV32" s="12" t="n"/>
      <c r="AW32" s="12" t="n"/>
      <c r="AX32" s="12" t="n"/>
      <c r="AY32" s="12" t="n"/>
      <c r="AZ32" s="12" t="n"/>
      <c r="BA32" s="157" t="n"/>
      <c r="BB32" s="3287" t="n"/>
      <c r="BC32" s="116" t="n"/>
      <c r="BD32" s="12" t="n"/>
      <c r="BE32" s="12" t="n"/>
      <c r="BF32" s="12" t="n"/>
      <c r="BG32" s="12" t="n"/>
      <c r="BH32" s="12" t="n"/>
      <c r="BI32" s="157" t="n"/>
      <c r="BJ32" s="3287" t="n"/>
      <c r="BK32" s="116" t="n"/>
      <c r="BL32" s="12" t="n"/>
      <c r="BM32" s="12" t="n"/>
      <c r="BN32" s="12" t="n"/>
      <c r="BO32" s="12" t="n"/>
      <c r="BP32" s="12" t="n"/>
      <c r="BQ32" s="12" t="n"/>
      <c r="BR32" s="157" t="n"/>
      <c r="BS32" s="3287" t="n"/>
      <c r="BT32" s="116" t="n"/>
      <c r="BU32" s="12" t="n"/>
      <c r="BV32" s="12" t="n"/>
      <c r="BW32" s="12" t="n"/>
      <c r="BX32" s="12" t="n"/>
      <c r="BY32" s="12" t="n"/>
      <c r="BZ32" s="157" t="n"/>
      <c r="CA32" s="3287" t="n"/>
      <c r="CB32" s="116" t="n"/>
      <c r="CC32" s="12" t="n"/>
      <c r="CD32" s="12" t="n"/>
      <c r="CE32" s="12" t="n"/>
      <c r="CF32" s="12" t="n"/>
      <c r="CG32" s="12" t="n"/>
      <c r="CH32" s="157" t="n"/>
      <c r="CI32" s="3287" t="n"/>
      <c r="CJ32" s="116" t="n"/>
      <c r="CK32" s="12" t="n"/>
      <c r="CL32" s="12" t="n"/>
      <c r="CM32" s="12" t="n"/>
      <c r="CN32" s="12" t="n"/>
      <c r="CO32" s="12" t="n"/>
      <c r="CP32" s="157" t="n"/>
      <c r="CQ32" s="1040" t="n"/>
      <c r="CR32" s="12">
        <f>SUM('CA Mobile'!CR151,'CA Mobile'!CR156,'CA Mobile'!CR161,'CA Mobile'!CR166)/'Trafic mobile'!CR57</f>
        <v/>
      </c>
      <c r="CS32" s="12">
        <f>SUM('CA Mobile'!CS151,'CA Mobile'!CS156,'CA Mobile'!CS161,'CA Mobile'!CS166)/'Trafic mobile'!CS57</f>
        <v/>
      </c>
      <c r="CT32" s="12">
        <f>SUM('CA Mobile'!CT151,'CA Mobile'!CT156,'CA Mobile'!CT161,'CA Mobile'!CT166)/'Trafic mobile'!CT57</f>
        <v/>
      </c>
      <c r="CU32" s="12">
        <f>CR32-CS32</f>
        <v/>
      </c>
      <c r="CV32" s="12">
        <f>CR32-CT32</f>
        <v/>
      </c>
      <c r="CW32" s="12">
        <f>SUM('CA Mobile'!CW151,'CA Mobile'!CW156,'CA Mobile'!CW161,'CA Mobile'!CW166)/'Trafic mobile'!CW57</f>
        <v/>
      </c>
      <c r="CX32" s="137">
        <f>IFERROR(+CR32/CW32-1, "-")</f>
        <v/>
      </c>
      <c r="CY32" s="11" t="n"/>
      <c r="CZ32" s="12" t="n">
        <v>2.067815021468837</v>
      </c>
      <c r="DA32" s="12" t="n">
        <v>1.188860131678329</v>
      </c>
      <c r="DB32" s="12" t="n"/>
      <c r="DC32" s="12" t="n"/>
      <c r="DD32" s="12" t="n">
        <v>26.44250901927417</v>
      </c>
      <c r="DE32" s="27">
        <f>+CZ32/DD32-1</f>
        <v/>
      </c>
      <c r="DF32" s="27">
        <f>+DA32/DD32-1</f>
        <v/>
      </c>
      <c r="DG32" s="27">
        <f>+DB32/DD32-1</f>
        <v/>
      </c>
      <c r="DH32" s="157">
        <f>+DC32/DD32-1</f>
        <v/>
      </c>
      <c r="DI32" s="932" t="n"/>
      <c r="DJ32" s="323" t="n"/>
      <c r="DK32" s="323" t="n"/>
      <c r="DL32" s="323" t="n"/>
      <c r="DM32" s="323" t="n"/>
      <c r="DN32" s="323" t="n"/>
      <c r="DU32" s="2878">
        <f>(CS32-CZ32)*10^6</f>
        <v/>
      </c>
      <c r="DV32" s="2878">
        <f>(CT32-DC32)*10^6</f>
        <v/>
      </c>
      <c r="DW32" s="2878">
        <f>(CW32-DD32)*10^6</f>
        <v/>
      </c>
    </row>
    <row customHeight="1" ht="15" r="33" s="3">
      <c r="A33" s="112" t="n"/>
      <c r="B33" s="438" t="inlineStr">
        <is>
          <t>Postpayé</t>
        </is>
      </c>
      <c r="C33" s="2530" t="inlineStr">
        <is>
          <t>IND27</t>
        </is>
      </c>
      <c r="D33" s="3957" t="n">
        <v>0.378176196594895</v>
      </c>
      <c r="E33" s="3958" t="n">
        <v>0.67401036409631</v>
      </c>
      <c r="F33" s="3958" t="n">
        <v>-0.295834167501415</v>
      </c>
      <c r="G33" s="3958" t="n">
        <v>1.321653605893145</v>
      </c>
      <c r="H33" s="151" t="n">
        <v>-0.7138613363527035</v>
      </c>
      <c r="I33" s="3288" t="n"/>
      <c r="J33" s="3957" t="n">
        <v>0.362998843247937</v>
      </c>
      <c r="K33" s="3958" t="n">
        <v>0.6828238659561801</v>
      </c>
      <c r="L33" s="3958" t="n">
        <v>-0.319825022708243</v>
      </c>
      <c r="M33" s="3958" t="n">
        <v>0.901485271898799</v>
      </c>
      <c r="N33" s="151" t="n">
        <v>-0.5973324750127617</v>
      </c>
      <c r="O33" s="3959" t="n"/>
      <c r="P33" s="3957" t="n">
        <v>0.318443707999961</v>
      </c>
      <c r="Q33" s="3958" t="n">
        <v>0.619912318568588</v>
      </c>
      <c r="R33" s="3958" t="n">
        <v>-0.3014686105686269</v>
      </c>
      <c r="S33" s="3958" t="n">
        <v>1.345201292060351</v>
      </c>
      <c r="T33" s="151" t="n">
        <v>-0.7632743070650616</v>
      </c>
      <c r="U33" s="1664" t="n"/>
      <c r="V33" s="3957" t="n">
        <v>0.358406596475816</v>
      </c>
      <c r="W33" s="3958" t="n">
        <v>0.627159589612755</v>
      </c>
      <c r="X33" s="3958" t="n">
        <v>0.342734265934989</v>
      </c>
      <c r="Y33" s="125" t="n">
        <v>-0.268752993136939</v>
      </c>
      <c r="Z33" s="125" t="n">
        <v>0.01567233054082701</v>
      </c>
      <c r="AA33" s="3958" t="n">
        <v>1.024715745706947</v>
      </c>
      <c r="AB33" s="151" t="n">
        <v>-0.6502380313981095</v>
      </c>
      <c r="AC33" s="1664" t="n"/>
      <c r="AD33" s="3957" t="n">
        <v>0.433113117887758</v>
      </c>
      <c r="AE33" s="3958" t="n">
        <v>0.562387337270556</v>
      </c>
      <c r="AF33" s="3958" t="n">
        <v>0.332657173876638</v>
      </c>
      <c r="AG33" s="125" t="n">
        <v>-0.129274219382798</v>
      </c>
      <c r="AH33" s="125" t="n">
        <v>0.10045594401112</v>
      </c>
      <c r="AI33" s="3958" t="n">
        <v>0.8664569496777866</v>
      </c>
      <c r="AJ33" s="151" t="n">
        <v>-0.5001331363908826</v>
      </c>
      <c r="AK33" s="1664" t="n"/>
      <c r="AL33" s="3957" t="n">
        <v>0.3949564344283669</v>
      </c>
      <c r="AM33" s="3958" t="n">
        <v>0.6151016290454231</v>
      </c>
      <c r="AN33" s="3958" t="n">
        <v>0.33688237309382</v>
      </c>
      <c r="AO33" s="3958" t="n">
        <v>0</v>
      </c>
      <c r="AP33" s="125" t="n">
        <v>-0.2201451946170562</v>
      </c>
      <c r="AQ33" s="125" t="n">
        <v>0.0580740613345469</v>
      </c>
      <c r="AR33" s="3958" t="n">
        <v>1.020199139935024</v>
      </c>
      <c r="AS33" s="151" t="n">
        <v>-0.6128633920888018</v>
      </c>
      <c r="AT33" s="3960" t="n"/>
      <c r="AU33" s="3957" t="n"/>
      <c r="AV33" s="3958" t="n"/>
      <c r="AW33" s="3958" t="n"/>
      <c r="AX33" s="125" t="n"/>
      <c r="AY33" s="125" t="n"/>
      <c r="AZ33" s="3958" t="n"/>
      <c r="BA33" s="151" t="n"/>
      <c r="BB33" s="3960" t="n"/>
      <c r="BC33" s="3957" t="n"/>
      <c r="BD33" s="3958" t="n"/>
      <c r="BE33" s="3958" t="n"/>
      <c r="BF33" s="125" t="n"/>
      <c r="BG33" s="125" t="n"/>
      <c r="BH33" s="3958" t="n"/>
      <c r="BI33" s="151" t="n"/>
      <c r="BJ33" s="3960" t="n"/>
      <c r="BK33" s="3957" t="n"/>
      <c r="BL33" s="3958" t="n"/>
      <c r="BM33" s="3958" t="n"/>
      <c r="BN33" s="3958" t="n"/>
      <c r="BO33" s="125" t="n"/>
      <c r="BP33" s="125" t="n"/>
      <c r="BQ33" s="3958" t="n"/>
      <c r="BR33" s="151" t="n"/>
      <c r="BS33" s="3960" t="n"/>
      <c r="BT33" s="3957" t="n"/>
      <c r="BU33" s="3958" t="n"/>
      <c r="BV33" s="3958" t="n"/>
      <c r="BW33" s="125" t="n"/>
      <c r="BX33" s="125" t="n"/>
      <c r="BY33" s="3958" t="n"/>
      <c r="BZ33" s="151" t="n"/>
      <c r="CA33" s="3960" t="n"/>
      <c r="CB33" s="3957" t="n"/>
      <c r="CC33" s="3958" t="n"/>
      <c r="CD33" s="3958" t="n"/>
      <c r="CE33" s="125" t="n"/>
      <c r="CF33" s="125" t="n"/>
      <c r="CG33" s="3958" t="n"/>
      <c r="CH33" s="151" t="n"/>
      <c r="CI33" s="3960" t="n"/>
      <c r="CJ33" s="3957" t="n"/>
      <c r="CK33" s="3958" t="n"/>
      <c r="CL33" s="3958" t="n"/>
      <c r="CM33" s="125" t="n"/>
      <c r="CN33" s="125" t="n"/>
      <c r="CO33" s="3958" t="n"/>
      <c r="CP33" s="151" t="n"/>
      <c r="CQ33" s="1664" t="n"/>
      <c r="CR33" s="3958">
        <f>SUM('CA Mobile'!CR167,'CA Mobile'!CR168,'CA Mobile'!CR169)/'Trafic mobile'!CR64</f>
        <v/>
      </c>
      <c r="CS33" s="3958" t="n">
        <v>1.638314516125586</v>
      </c>
      <c r="CT33" s="3958" t="n">
        <v>0.8037590777212674</v>
      </c>
      <c r="CU33" s="125">
        <f>CR33-CS33</f>
        <v/>
      </c>
      <c r="CV33" s="125">
        <f>CR33-CT33</f>
        <v/>
      </c>
      <c r="CW33" s="3958">
        <f>SUM('CA Mobile'!CW167,'CA Mobile'!CW168,'CA Mobile'!CW169)/'Trafic mobile'!CW64</f>
        <v/>
      </c>
      <c r="CX33" s="2601">
        <f>IFERROR(+CR33/CW33-1, "-")</f>
        <v/>
      </c>
      <c r="CY33" s="15" t="n"/>
      <c r="CZ33" s="3958" t="n">
        <v>0.603007852983778</v>
      </c>
      <c r="DA33" s="3958" t="n">
        <v>0.3399283314787766</v>
      </c>
      <c r="DB33" s="3958" t="n"/>
      <c r="DC33" s="3958" t="n"/>
      <c r="DD33" s="3958" t="n">
        <v>9.842141478868372</v>
      </c>
      <c r="DE33" s="194">
        <f>+CZ33/DD33-1</f>
        <v/>
      </c>
      <c r="DF33" s="194">
        <f>+DA33/DD33-1</f>
        <v/>
      </c>
      <c r="DG33" s="194">
        <f>+DB33/DD33-1</f>
        <v/>
      </c>
      <c r="DH33" s="151">
        <f>+DC33/DD33-1</f>
        <v/>
      </c>
      <c r="DI33" s="932" t="n"/>
      <c r="DU33" s="2878">
        <f>(CS33-CZ33)*10^6</f>
        <v/>
      </c>
      <c r="DV33" s="2878">
        <f>(CT33-DC33)*10^6</f>
        <v/>
      </c>
      <c r="DW33" s="2878">
        <f>(CW33-DD33)*10^6</f>
        <v/>
      </c>
    </row>
    <row customHeight="1" ht="4.5" r="34" s="3">
      <c r="CV34" s="2973">
        <f>CR34-CT34</f>
        <v/>
      </c>
      <c r="CZ34" s="62" t="n"/>
      <c r="DD34" s="62" t="n"/>
      <c r="DU34" s="2878">
        <f>(CS34-CZ34)*10^6</f>
        <v/>
      </c>
      <c r="DV34" s="2878">
        <f>(CT34-DC34)*10^6</f>
        <v/>
      </c>
      <c r="DW34" s="2878">
        <f>(CW34-DD34)*10^6</f>
        <v/>
      </c>
    </row>
    <row customHeight="1" ht="28.5" r="35" s="3">
      <c r="CS35" s="3961" t="n"/>
      <c r="CT35" s="3961" t="n"/>
      <c r="CU35" s="3961" t="n"/>
      <c r="CV35" s="3961" t="n"/>
      <c r="DD35" s="62" t="n"/>
      <c r="DU35" s="2878">
        <f>(CS35-CZ35)*10^6</f>
        <v/>
      </c>
      <c r="DV35" s="2878">
        <f>(CT35-DC35)*10^6</f>
        <v/>
      </c>
      <c r="DW35" s="2878">
        <f>(CW35-DD35)*10^6</f>
        <v/>
      </c>
    </row>
    <row customHeight="1" ht="13" r="36" s="3">
      <c r="DU36" s="2878">
        <f>(CS36-CZ36)*10^6</f>
        <v/>
      </c>
      <c r="DV36" s="2878">
        <f>(CT36-DC36)*10^6</f>
        <v/>
      </c>
      <c r="DW36" s="2878">
        <f>(CW36-DD36)*10^6</f>
        <v/>
      </c>
    </row>
    <row customHeight="1" ht="13" r="37" s="3">
      <c r="DU37" s="2878">
        <f>(CS37-CZ37)*10^6</f>
        <v/>
      </c>
      <c r="DV37" s="2878">
        <f>(CT37-DC37)*10^6</f>
        <v/>
      </c>
      <c r="DW37" s="2878">
        <f>(CW37-DD37)*10^6</f>
        <v/>
      </c>
    </row>
    <row customHeight="1" ht="13" r="38" s="3">
      <c r="DU38" s="2878">
        <f>(CS38-CZ38)*10^6</f>
        <v/>
      </c>
      <c r="DV38" s="2878">
        <f>(CT38-DC38)*10^6</f>
        <v/>
      </c>
      <c r="DW38" s="2878">
        <f>(CW38-DD38)*10^6</f>
        <v/>
      </c>
    </row>
    <row customHeight="1" ht="13" r="39" s="3">
      <c r="DU39" s="2878">
        <f>(CS39-CZ39)*10^6</f>
        <v/>
      </c>
      <c r="DV39" s="2878">
        <f>(CT39-DC39)*10^6</f>
        <v/>
      </c>
      <c r="DW39" s="2878">
        <f>(CW39-DD39)*10^6</f>
        <v/>
      </c>
    </row>
    <row customHeight="1" ht="13" r="40" s="3">
      <c r="DU40" s="2878">
        <f>(CS40-CZ40)*10^6</f>
        <v/>
      </c>
      <c r="DV40" s="2878">
        <f>(CT40-DC40)*10^6</f>
        <v/>
      </c>
      <c r="DW40" s="2878">
        <f>(CW40-DD40)*10^6</f>
        <v/>
      </c>
    </row>
    <row customHeight="1" ht="13" r="41" s="3">
      <c r="DU41" s="2878">
        <f>(CS41-CZ41)*10^6</f>
        <v/>
      </c>
      <c r="DV41" s="2878">
        <f>(CT41-DC41)*10^6</f>
        <v/>
      </c>
      <c r="DW41" s="2878">
        <f>(CW41-DD41)*10^6</f>
        <v/>
      </c>
    </row>
    <row customHeight="1" ht="13" r="42" s="3">
      <c r="DU42" s="2878">
        <f>(CS42-CZ42)*10^6</f>
        <v/>
      </c>
      <c r="DV42" s="2878">
        <f>(CT42-DC42)*10^6</f>
        <v/>
      </c>
      <c r="DW42" s="2878">
        <f>(CW42-DD42)*10^6</f>
        <v/>
      </c>
    </row>
    <row customHeight="1" ht="13" r="43" s="3">
      <c r="DU43" s="2878">
        <f>(CS43-CZ43)*10^6</f>
        <v/>
      </c>
      <c r="DV43" s="2878">
        <f>(CT43-DC43)*10^6</f>
        <v/>
      </c>
      <c r="DW43" s="2878">
        <f>(CW43-DD43)*10^6</f>
        <v/>
      </c>
    </row>
    <row customHeight="1" ht="13" r="44" s="3">
      <c r="DU44" s="2878">
        <f>(CS44-CZ44)*10^6</f>
        <v/>
      </c>
      <c r="DV44" s="2878">
        <f>(CT44-DC44)*10^6</f>
        <v/>
      </c>
      <c r="DW44" s="2878">
        <f>(CW44-DD44)*10^6</f>
        <v/>
      </c>
    </row>
    <row customHeight="1" ht="13" r="45" s="3">
      <c r="DU45" s="2878">
        <f>(CS45-CZ45)*10^6</f>
        <v/>
      </c>
      <c r="DV45" s="2878">
        <f>(CT45-DC45)*10^6</f>
        <v/>
      </c>
      <c r="DW45" s="2878">
        <f>(CW45-DD45)*10^6</f>
        <v/>
      </c>
    </row>
    <row customHeight="1" ht="13" r="46" s="3">
      <c r="DU46" s="2878">
        <f>(CS46-CZ46)*10^6</f>
        <v/>
      </c>
      <c r="DV46" s="2878">
        <f>(CT46-DC46)*10^6</f>
        <v/>
      </c>
      <c r="DW46" s="2878">
        <f>(CW46-DD46)*10^6</f>
        <v/>
      </c>
    </row>
    <row customHeight="1" ht="13" r="47" s="3">
      <c r="DU47" s="2878">
        <f>(CS47-CZ47)*10^6</f>
        <v/>
      </c>
      <c r="DV47" s="2878">
        <f>(CT47-DC47)*10^6</f>
        <v/>
      </c>
      <c r="DW47" s="2878">
        <f>(CW47-DD47)*10^6</f>
        <v/>
      </c>
    </row>
    <row customHeight="1" ht="13" r="48" s="3">
      <c r="DU48" s="2878">
        <f>(CS48-CZ48)*10^6</f>
        <v/>
      </c>
      <c r="DV48" s="2878">
        <f>(CT48-DC48)*10^6</f>
        <v/>
      </c>
      <c r="DW48" s="2878">
        <f>(CW48-DD48)*10^6</f>
        <v/>
      </c>
    </row>
    <row customHeight="1" ht="13" r="49" s="3">
      <c r="DU49" s="2878">
        <f>(CS49-CZ49)*10^6</f>
        <v/>
      </c>
      <c r="DV49" s="2878">
        <f>(CT49-DC49)*10^6</f>
        <v/>
      </c>
      <c r="DW49" s="2878">
        <f>(CW49-DD49)*10^6</f>
        <v/>
      </c>
    </row>
    <row customHeight="1" ht="13" r="50" s="3">
      <c r="DU50" s="2878">
        <f>(CS50-CZ50)*10^6</f>
        <v/>
      </c>
      <c r="DV50" s="2878">
        <f>(CT50-DC50)*10^6</f>
        <v/>
      </c>
      <c r="DW50" s="2878">
        <f>(CW50-DD50)*10^6</f>
        <v/>
      </c>
    </row>
    <row customHeight="1" ht="13" r="51" s="3">
      <c r="DU51" s="2878">
        <f>(CS51-CZ51)*10^6</f>
        <v/>
      </c>
      <c r="DV51" s="2878">
        <f>(CT51-DC51)*10^6</f>
        <v/>
      </c>
      <c r="DW51" s="2878">
        <f>(CW51-DD51)*10^6</f>
        <v/>
      </c>
    </row>
    <row customHeight="1" ht="13" r="52" s="3">
      <c r="DU52" s="2878">
        <f>(CS52-CZ52)*10^6</f>
        <v/>
      </c>
      <c r="DV52" s="2878">
        <f>(CT52-DC52)*10^6</f>
        <v/>
      </c>
      <c r="DW52" s="2878">
        <f>(CW52-DD52)*10^6</f>
        <v/>
      </c>
    </row>
    <row customHeight="1" ht="13" r="53" s="3">
      <c r="DU53" s="2878">
        <f>(CS53-CZ53)*10^6</f>
        <v/>
      </c>
      <c r="DV53" s="2878">
        <f>(CT53-DC53)*10^6</f>
        <v/>
      </c>
      <c r="DW53" s="2878">
        <f>(CW53-DD53)*10^6</f>
        <v/>
      </c>
    </row>
    <row customHeight="1" ht="13" r="54" s="3">
      <c r="DU54" s="2878">
        <f>(CS54-CZ54)*10^6</f>
        <v/>
      </c>
      <c r="DV54" s="2878">
        <f>(CT54-DC54)*10^6</f>
        <v/>
      </c>
      <c r="DW54" s="2878">
        <f>(CW54-DD54)*10^6</f>
        <v/>
      </c>
    </row>
    <row customHeight="1" ht="13" r="55" s="3">
      <c r="DU55" s="2878">
        <f>(CS55-CZ55)*10^6</f>
        <v/>
      </c>
      <c r="DV55" s="2878">
        <f>(CT55-DC55)*10^6</f>
        <v/>
      </c>
      <c r="DW55" s="2878">
        <f>(CW55-DD55)*10^6</f>
        <v/>
      </c>
    </row>
    <row customHeight="1" ht="13" r="56" s="3">
      <c r="DU56" s="2878">
        <f>(CS56-CZ56)*10^6</f>
        <v/>
      </c>
      <c r="DV56" s="2878">
        <f>(CT56-DC56)*10^6</f>
        <v/>
      </c>
      <c r="DW56" s="2878">
        <f>(CW56-DD56)*10^6</f>
        <v/>
      </c>
    </row>
    <row customHeight="1" ht="13" r="57" s="3">
      <c r="DU57" s="2878">
        <f>(CS57-CZ57)*10^6</f>
        <v/>
      </c>
      <c r="DV57" s="2878">
        <f>(CT57-DC57)*10^6</f>
        <v/>
      </c>
      <c r="DW57" s="2878">
        <f>(CW57-DD57)*10^6</f>
        <v/>
      </c>
    </row>
    <row customHeight="1" ht="13" r="58" s="3">
      <c r="DU58" s="2878">
        <f>(CS58-CZ58)*10^6</f>
        <v/>
      </c>
      <c r="DV58" s="2878">
        <f>(CT58-DC58)*10^6</f>
        <v/>
      </c>
      <c r="DW58" s="2878">
        <f>(CW58-DD58)*10^6</f>
        <v/>
      </c>
    </row>
    <row customHeight="1" ht="13" r="59" s="3">
      <c r="DU59" s="2878">
        <f>(CS59-CZ59)*10^6</f>
        <v/>
      </c>
      <c r="DV59" s="2878">
        <f>(CT59-DC59)*10^6</f>
        <v/>
      </c>
      <c r="DW59" s="2878">
        <f>(CW59-DD59)*10^6</f>
        <v/>
      </c>
    </row>
    <row customHeight="1" ht="13" r="60" s="3">
      <c r="DU60" s="2878">
        <f>(CS60-CZ60)*10^6</f>
        <v/>
      </c>
      <c r="DV60" s="2878">
        <f>(CT60-DC60)*10^6</f>
        <v/>
      </c>
      <c r="DW60" s="2878">
        <f>(CW60-DD60)*10^6</f>
        <v/>
      </c>
    </row>
    <row customHeight="1" ht="13" r="61" s="3">
      <c r="DU61" s="2878">
        <f>(CS61-CZ61)*10^6</f>
        <v/>
      </c>
      <c r="DV61" s="2878">
        <f>(CT61-DC61)*10^6</f>
        <v/>
      </c>
      <c r="DW61" s="2878">
        <f>(CW61-DD61)*10^6</f>
        <v/>
      </c>
    </row>
    <row customHeight="1" ht="13" r="62" s="3">
      <c r="C62" s="830" t="n"/>
      <c r="DU62" s="2878">
        <f>(CS62-CZ62)*10^6</f>
        <v/>
      </c>
      <c r="DV62" s="2878">
        <f>(CT62-DC62)*10^6</f>
        <v/>
      </c>
      <c r="DW62" s="2878">
        <f>(CW62-DD62)*10^6</f>
        <v/>
      </c>
    </row>
    <row customHeight="1" ht="13" r="63" s="3">
      <c r="DU63" s="2878">
        <f>(CS63-CZ63)*10^6</f>
        <v/>
      </c>
      <c r="DV63" s="2878">
        <f>(CT63-DC63)*10^6</f>
        <v/>
      </c>
      <c r="DW63" s="2878">
        <f>(CW63-DD63)*10^6</f>
        <v/>
      </c>
    </row>
    <row customHeight="1" ht="13" r="64" s="3">
      <c r="DU64" s="2878">
        <f>(CS64-CZ64)*10^6</f>
        <v/>
      </c>
      <c r="DV64" s="2878">
        <f>(CT64-DC64)*10^6</f>
        <v/>
      </c>
      <c r="DW64" s="2878">
        <f>(CW64-DD64)*10^6</f>
        <v/>
      </c>
    </row>
    <row customHeight="1" ht="13" r="65" s="3">
      <c r="DU65" s="2878">
        <f>(CS65-CZ65)*10^6</f>
        <v/>
      </c>
      <c r="DV65" s="2878">
        <f>(CT65-DC65)*10^6</f>
        <v/>
      </c>
      <c r="DW65" s="2878">
        <f>(CW65-DD65)*10^6</f>
        <v/>
      </c>
    </row>
    <row customHeight="1" ht="13" r="66" s="3">
      <c r="DU66" s="2878">
        <f>(CS66-CZ66)*10^6</f>
        <v/>
      </c>
      <c r="DV66" s="2878">
        <f>(CT66-DC66)*10^6</f>
        <v/>
      </c>
      <c r="DW66" s="2878">
        <f>(CW66-DD66)*10^6</f>
        <v/>
      </c>
    </row>
    <row customHeight="1" ht="13" r="67" s="3">
      <c r="DU67" s="2878">
        <f>(CS67-CZ67)*10^6</f>
        <v/>
      </c>
      <c r="DV67" s="2878">
        <f>(CT67-DC67)*10^6</f>
        <v/>
      </c>
      <c r="DW67" s="2878">
        <f>(CW67-DD67)*10^6</f>
        <v/>
      </c>
    </row>
    <row customHeight="1" ht="13" r="68" s="3">
      <c r="DU68" s="2878">
        <f>(CS68-CZ68)*10^6</f>
        <v/>
      </c>
      <c r="DV68" s="2878">
        <f>(CT68-DC68)*10^6</f>
        <v/>
      </c>
      <c r="DW68" s="2878">
        <f>(CW68-DD68)*10^6</f>
        <v/>
      </c>
    </row>
    <row customHeight="1" ht="13" r="69" s="3">
      <c r="DU69" s="2878">
        <f>(CS69-CZ69)*10^6</f>
        <v/>
      </c>
      <c r="DV69" s="2878">
        <f>(CT69-DC69)*10^6</f>
        <v/>
      </c>
      <c r="DW69" s="2878">
        <f>(CW69-DD69)*10^6</f>
        <v/>
      </c>
    </row>
    <row customHeight="1" ht="13" r="70" s="3">
      <c r="DU70" s="2878">
        <f>(CS70-CZ70)*10^6</f>
        <v/>
      </c>
      <c r="DV70" s="2878">
        <f>(CT70-DC70)*10^6</f>
        <v/>
      </c>
      <c r="DW70" s="2878">
        <f>(CW70-DD70)*10^6</f>
        <v/>
      </c>
    </row>
    <row customHeight="1" ht="13" r="71" s="3">
      <c r="DU71" s="2878">
        <f>(CS71-CZ71)*10^6</f>
        <v/>
      </c>
      <c r="DV71" s="2878">
        <f>(CT71-DC71)*10^6</f>
        <v/>
      </c>
      <c r="DW71" s="2878">
        <f>(CW71-DD71)*10^6</f>
        <v/>
      </c>
    </row>
    <row customHeight="1" ht="13" r="72" s="3">
      <c r="DU72" s="2878">
        <f>(CS72-CZ72)*10^6</f>
        <v/>
      </c>
      <c r="DV72" s="2878">
        <f>(CT72-DC72)*10^6</f>
        <v/>
      </c>
      <c r="DW72" s="2878">
        <f>(CW72-DD72)*10^6</f>
        <v/>
      </c>
    </row>
    <row customHeight="1" ht="13" r="73" s="3">
      <c r="DU73" s="2878">
        <f>(CS73-CZ73)*10^6</f>
        <v/>
      </c>
      <c r="DV73" s="2878">
        <f>(CT73-DC73)*10^6</f>
        <v/>
      </c>
      <c r="DW73" s="2878">
        <f>(CW73-DD73)*10^6</f>
        <v/>
      </c>
    </row>
    <row customHeight="1" ht="13" r="74" s="3">
      <c r="DU74" s="2878">
        <f>(CS74-CZ74)*10^6</f>
        <v/>
      </c>
      <c r="DV74" s="2878">
        <f>(CT74-DC74)*10^6</f>
        <v/>
      </c>
      <c r="DW74" s="2878">
        <f>(CW74-DD74)*10^6</f>
        <v/>
      </c>
    </row>
    <row customHeight="1" ht="13" r="75" s="3">
      <c r="DU75" s="2878">
        <f>(CS75-CZ75)*10^6</f>
        <v/>
      </c>
      <c r="DV75" s="2878">
        <f>(CT75-DC75)*10^6</f>
        <v/>
      </c>
      <c r="DW75" s="2878">
        <f>(CW75-DD75)*10^6</f>
        <v/>
      </c>
    </row>
    <row customHeight="1" ht="13" r="76" s="3">
      <c r="DU76" s="2878">
        <f>(CS76-CZ76)*10^6</f>
        <v/>
      </c>
      <c r="DV76" s="2878">
        <f>(CT76-DC76)*10^6</f>
        <v/>
      </c>
      <c r="DW76" s="2878">
        <f>(CW76-DD76)*10^6</f>
        <v/>
      </c>
    </row>
    <row customHeight="1" ht="13" r="77" s="3">
      <c r="DU77" s="2878">
        <f>(CS77-CZ77)*10^6</f>
        <v/>
      </c>
      <c r="DV77" s="2878">
        <f>(CT77-DC77)*10^6</f>
        <v/>
      </c>
      <c r="DW77" s="2878">
        <f>(CW77-DD77)*10^6</f>
        <v/>
      </c>
    </row>
    <row customHeight="1" ht="13" r="78" s="3">
      <c r="DU78" s="2878">
        <f>(CS78-CZ78)*10^6</f>
        <v/>
      </c>
      <c r="DV78" s="2878">
        <f>(CT78-DC78)*10^6</f>
        <v/>
      </c>
      <c r="DW78" s="2878">
        <f>(CW78-DD78)*10^6</f>
        <v/>
      </c>
    </row>
    <row customHeight="1" ht="13" r="79" s="3">
      <c r="DU79" s="2878">
        <f>(CS79-CZ79)*10^6</f>
        <v/>
      </c>
      <c r="DV79" s="2878">
        <f>(CT79-DC79)*10^6</f>
        <v/>
      </c>
      <c r="DW79" s="2878">
        <f>(CW79-DD79)*10^6</f>
        <v/>
      </c>
    </row>
    <row customHeight="1" ht="13" r="80" s="3">
      <c r="DU80" s="2878">
        <f>(CS80-CZ80)*10^6</f>
        <v/>
      </c>
      <c r="DV80" s="2878">
        <f>(CT80-DC80)*10^6</f>
        <v/>
      </c>
      <c r="DW80" s="2878">
        <f>(CW80-DD80)*10^6</f>
        <v/>
      </c>
    </row>
    <row customHeight="1" ht="13" r="81" s="3">
      <c r="DU81" s="2878">
        <f>(CS81-CZ81)*10^6</f>
        <v/>
      </c>
      <c r="DV81" s="2878">
        <f>(CT81-DC81)*10^6</f>
        <v/>
      </c>
      <c r="DW81" s="2878">
        <f>(CW81-DD81)*10^6</f>
        <v/>
      </c>
    </row>
    <row customHeight="1" ht="13" r="82" s="3">
      <c r="DU82" s="2878">
        <f>(CS82-CZ82)*10^6</f>
        <v/>
      </c>
      <c r="DV82" s="2878">
        <f>(CT82-DC82)*10^6</f>
        <v/>
      </c>
      <c r="DW82" s="2878">
        <f>(CW82-DD82)*10^6</f>
        <v/>
      </c>
    </row>
    <row customHeight="1" ht="13" r="83" s="3">
      <c r="DU83" s="2878">
        <f>(CS83-CZ83)*10^6</f>
        <v/>
      </c>
      <c r="DV83" s="2878">
        <f>(CT83-DC83)*10^6</f>
        <v/>
      </c>
      <c r="DW83" s="2878">
        <f>(CW83-DD83)*10^6</f>
        <v/>
      </c>
    </row>
    <row customHeight="1" ht="13" r="84" s="3">
      <c r="DU84" s="2878">
        <f>(CS84-CZ84)*10^6</f>
        <v/>
      </c>
      <c r="DV84" s="2878">
        <f>(CT84-DC84)*10^6</f>
        <v/>
      </c>
      <c r="DW84" s="2878">
        <f>(CW84-DD84)*10^6</f>
        <v/>
      </c>
    </row>
    <row customHeight="1" ht="13" r="85" s="3">
      <c r="DU85" s="2878">
        <f>(CS85-CZ85)*10^6</f>
        <v/>
      </c>
      <c r="DV85" s="2878">
        <f>(CT85-DC85)*10^6</f>
        <v/>
      </c>
      <c r="DW85" s="2878">
        <f>(CW85-DD85)*10^6</f>
        <v/>
      </c>
    </row>
    <row customHeight="1" ht="13" r="86" s="3">
      <c r="DU86" s="2878">
        <f>(CS86-CZ86)*10^6</f>
        <v/>
      </c>
      <c r="DV86" s="2878">
        <f>(CT86-DC86)*10^6</f>
        <v/>
      </c>
      <c r="DW86" s="2878">
        <f>(CW86-DD86)*10^6</f>
        <v/>
      </c>
    </row>
    <row customHeight="1" ht="13" r="87" s="3">
      <c r="DU87" s="2878">
        <f>(CS87-CZ87)*10^6</f>
        <v/>
      </c>
      <c r="DV87" s="2878">
        <f>(CT87-DC87)*10^6</f>
        <v/>
      </c>
      <c r="DW87" s="2878">
        <f>(CW87-DD87)*10^6</f>
        <v/>
      </c>
    </row>
    <row customHeight="1" ht="13" r="88" s="3">
      <c r="DU88" s="2878">
        <f>(CS88-CZ88)*10^6</f>
        <v/>
      </c>
      <c r="DV88" s="2878">
        <f>(CT88-DC88)*10^6</f>
        <v/>
      </c>
      <c r="DW88" s="2878">
        <f>(CW88-DD88)*10^6</f>
        <v/>
      </c>
    </row>
    <row customHeight="1" ht="13" r="89" s="3">
      <c r="DU89" s="2878">
        <f>(CS89-CZ89)*10^6</f>
        <v/>
      </c>
      <c r="DV89" s="2878">
        <f>(CT89-DC89)*10^6</f>
        <v/>
      </c>
      <c r="DW89" s="2878">
        <f>(CW89-DD89)*10^6</f>
        <v/>
      </c>
    </row>
    <row customHeight="1" ht="13" r="90" s="3">
      <c r="DU90" s="2878">
        <f>(CS90-CZ90)*10^6</f>
        <v/>
      </c>
      <c r="DV90" s="2878">
        <f>(CT90-DC90)*10^6</f>
        <v/>
      </c>
      <c r="DW90" s="2878">
        <f>(CW90-DD90)*10^6</f>
        <v/>
      </c>
    </row>
    <row customHeight="1" ht="13" r="91" s="3">
      <c r="DU91" s="2878">
        <f>(CS91-CZ91)*10^6</f>
        <v/>
      </c>
      <c r="DV91" s="2878">
        <f>(CT91-DC91)*10^6</f>
        <v/>
      </c>
      <c r="DW91" s="2878">
        <f>(CW91-DD91)*10^6</f>
        <v/>
      </c>
    </row>
    <row customHeight="1" ht="13" r="92" s="3">
      <c r="DU92" s="2878">
        <f>(CS92-CZ92)*10^6</f>
        <v/>
      </c>
      <c r="DV92" s="2878">
        <f>(CT92-DC92)*10^6</f>
        <v/>
      </c>
      <c r="DW92" s="2878">
        <f>(CW92-DD92)*10^6</f>
        <v/>
      </c>
    </row>
    <row customHeight="1" ht="13" r="93" s="3">
      <c r="DU93" s="2878">
        <f>(CS93-CZ93)*10^6</f>
        <v/>
      </c>
      <c r="DV93" s="2878">
        <f>(CT93-DC93)*10^6</f>
        <v/>
      </c>
      <c r="DW93" s="2878">
        <f>(CW93-DD93)*10^6</f>
        <v/>
      </c>
    </row>
    <row customHeight="1" ht="13" r="94" s="3">
      <c r="DU94" s="2878">
        <f>(CS94-CZ94)*10^6</f>
        <v/>
      </c>
      <c r="DV94" s="2878">
        <f>(CT94-DC94)*10^6</f>
        <v/>
      </c>
      <c r="DW94" s="2878">
        <f>(CW94-DD94)*10^6</f>
        <v/>
      </c>
    </row>
    <row customHeight="1" ht="13" r="95" s="3">
      <c r="DU95" s="2878">
        <f>(CS95-CZ95)*10^6</f>
        <v/>
      </c>
      <c r="DV95" s="2878">
        <f>(CT95-DC95)*10^6</f>
        <v/>
      </c>
      <c r="DW95" s="2878">
        <f>(CW95-DD95)*10^6</f>
        <v/>
      </c>
    </row>
    <row customHeight="1" ht="13" r="96" s="3">
      <c r="DU96" s="2878">
        <f>(CS96-CZ96)*10^6</f>
        <v/>
      </c>
      <c r="DV96" s="2878">
        <f>(CT96-DC96)*10^6</f>
        <v/>
      </c>
      <c r="DW96" s="2878">
        <f>(CW96-DD96)*10^6</f>
        <v/>
      </c>
    </row>
    <row customHeight="1" ht="13" r="97" s="3">
      <c r="DU97" s="2878">
        <f>(CS97-CZ97)*10^6</f>
        <v/>
      </c>
      <c r="DV97" s="2878">
        <f>(CT97-DC97)*10^6</f>
        <v/>
      </c>
      <c r="DW97" s="2878">
        <f>(CW97-DD97)*10^6</f>
        <v/>
      </c>
    </row>
    <row customHeight="1" ht="13" r="98" s="3">
      <c r="DU98" s="2878">
        <f>(CS98-CZ98)*10^6</f>
        <v/>
      </c>
      <c r="DV98" s="2878">
        <f>(CT98-DC98)*10^6</f>
        <v/>
      </c>
      <c r="DW98" s="2878">
        <f>(CW98-DD98)*10^6</f>
        <v/>
      </c>
    </row>
    <row customHeight="1" ht="13" r="99" s="3">
      <c r="DU99" s="2878">
        <f>(CS99-CZ99)*10^6</f>
        <v/>
      </c>
      <c r="DV99" s="2878">
        <f>(CT99-DC99)*10^6</f>
        <v/>
      </c>
      <c r="DW99" s="2878">
        <f>(CW99-DD99)*10^6</f>
        <v/>
      </c>
    </row>
    <row customHeight="1" ht="13" r="100" s="3">
      <c r="DU100" s="2878">
        <f>(CS100-CZ100)*10^6</f>
        <v/>
      </c>
      <c r="DV100" s="2878">
        <f>(CT100-DC100)*10^6</f>
        <v/>
      </c>
      <c r="DW100" s="2878">
        <f>(CW100-DD100)*10^6</f>
        <v/>
      </c>
    </row>
    <row customHeight="1" ht="13" r="101" s="3">
      <c r="DU101" s="2878">
        <f>(CS101-CZ101)*10^6</f>
        <v/>
      </c>
      <c r="DV101" s="2878">
        <f>(CT101-DC101)*10^6</f>
        <v/>
      </c>
      <c r="DW101" s="2878">
        <f>(CW101-DD101)*10^6</f>
        <v/>
      </c>
    </row>
    <row customHeight="1" ht="13" r="102" s="3">
      <c r="DU102" s="2878">
        <f>(CS102-CZ102)*10^6</f>
        <v/>
      </c>
      <c r="DV102" s="2878">
        <f>(CT102-DC102)*10^6</f>
        <v/>
      </c>
      <c r="DW102" s="2878">
        <f>(CW102-DD102)*10^6</f>
        <v/>
      </c>
    </row>
    <row customHeight="1" ht="13" r="103" s="3">
      <c r="DU103" s="2878">
        <f>(CS103-CZ103)*10^6</f>
        <v/>
      </c>
      <c r="DV103" s="2878">
        <f>(CT103-DC103)*10^6</f>
        <v/>
      </c>
      <c r="DW103" s="2878">
        <f>(CW103-DD103)*10^6</f>
        <v/>
      </c>
    </row>
    <row customHeight="1" ht="13" r="104" s="3">
      <c r="DU104" s="2878">
        <f>(CS104-CZ104)*10^6</f>
        <v/>
      </c>
      <c r="DV104" s="2878">
        <f>(CT104-DC104)*10^6</f>
        <v/>
      </c>
      <c r="DW104" s="2878">
        <f>(CW104-DD104)*10^6</f>
        <v/>
      </c>
    </row>
    <row customHeight="1" ht="13" r="105" s="3">
      <c r="DU105" s="2878">
        <f>(CS105-CZ105)*10^6</f>
        <v/>
      </c>
      <c r="DV105" s="2878">
        <f>(CT105-DC105)*10^6</f>
        <v/>
      </c>
      <c r="DW105" s="2878">
        <f>(CW105-DD105)*10^6</f>
        <v/>
      </c>
    </row>
    <row customHeight="1" ht="13" r="106" s="3">
      <c r="DU106" s="2878">
        <f>(CS106-CZ106)*10^6</f>
        <v/>
      </c>
      <c r="DV106" s="2878">
        <f>(CT106-DC106)*10^6</f>
        <v/>
      </c>
      <c r="DW106" s="2878">
        <f>(CW106-DD106)*10^6</f>
        <v/>
      </c>
    </row>
    <row customHeight="1" ht="13" r="107" s="3">
      <c r="DU107" s="2878">
        <f>(CS107-CZ107)*10^6</f>
        <v/>
      </c>
      <c r="DV107" s="2878">
        <f>(CT107-DC107)*10^6</f>
        <v/>
      </c>
      <c r="DW107" s="2878">
        <f>(CW107-DD107)*10^6</f>
        <v/>
      </c>
    </row>
    <row customHeight="1" ht="13" r="108" s="3">
      <c r="DU108" s="2878">
        <f>(CS108-CZ108)*10^6</f>
        <v/>
      </c>
      <c r="DV108" s="2878">
        <f>(CT108-DC108)*10^6</f>
        <v/>
      </c>
      <c r="DW108" s="2878">
        <f>(CW108-DD108)*10^6</f>
        <v/>
      </c>
    </row>
    <row customHeight="1" ht="13" r="109" s="3">
      <c r="DU109" s="2878">
        <f>(CS109-CZ109)*10^6</f>
        <v/>
      </c>
      <c r="DV109" s="2878">
        <f>(CT109-DC109)*10^6</f>
        <v/>
      </c>
      <c r="DW109" s="2878">
        <f>(CW109-DD109)*10^6</f>
        <v/>
      </c>
    </row>
    <row customHeight="1" ht="13" r="110" s="3">
      <c r="DU110" s="2878">
        <f>(CS110-CZ110)*10^6</f>
        <v/>
      </c>
      <c r="DV110" s="2878">
        <f>(CT110-DC110)*10^6</f>
        <v/>
      </c>
      <c r="DW110" s="2878">
        <f>(CW110-DD110)*10^6</f>
        <v/>
      </c>
    </row>
    <row customHeight="1" ht="13" r="111" s="3">
      <c r="DU111" s="2878">
        <f>(CS111-CZ111)*10^6</f>
        <v/>
      </c>
      <c r="DV111" s="2878">
        <f>(CT111-DC111)*10^6</f>
        <v/>
      </c>
      <c r="DW111" s="2878">
        <f>(CW111-DD111)*10^6</f>
        <v/>
      </c>
    </row>
    <row customHeight="1" ht="13" r="112" s="3">
      <c r="DU112" s="2878">
        <f>(CS112-CZ112)*10^6</f>
        <v/>
      </c>
      <c r="DV112" s="2878">
        <f>(CT112-DC112)*10^6</f>
        <v/>
      </c>
      <c r="DW112" s="2878">
        <f>(CW112-DD112)*10^6</f>
        <v/>
      </c>
    </row>
    <row customHeight="1" ht="13" r="113" s="3">
      <c r="DU113" s="2878">
        <f>(CS113-CZ113)*10^6</f>
        <v/>
      </c>
      <c r="DV113" s="2878">
        <f>(CT113-DC113)*10^6</f>
        <v/>
      </c>
      <c r="DW113" s="2878">
        <f>(CW113-DD113)*10^6</f>
        <v/>
      </c>
    </row>
    <row customHeight="1" ht="13" r="114" s="3">
      <c r="DU114" s="2878">
        <f>(CS114-CZ114)*10^6</f>
        <v/>
      </c>
      <c r="DV114" s="2878">
        <f>(CT114-DC114)*10^6</f>
        <v/>
      </c>
      <c r="DW114" s="2878">
        <f>(CW114-DD114)*10^6</f>
        <v/>
      </c>
    </row>
    <row customHeight="1" ht="13" r="115" s="3">
      <c r="DU115" s="2878">
        <f>(CS115-CZ115)*10^6</f>
        <v/>
      </c>
      <c r="DV115" s="2878">
        <f>(CT115-DC115)*10^6</f>
        <v/>
      </c>
      <c r="DW115" s="2878">
        <f>(CW115-DD115)*10^6</f>
        <v/>
      </c>
    </row>
    <row customHeight="1" ht="13" r="116" s="3">
      <c r="DU116" s="2878">
        <f>(CS116-CZ116)*10^6</f>
        <v/>
      </c>
      <c r="DV116" s="2878">
        <f>(CT116-DC116)*10^6</f>
        <v/>
      </c>
      <c r="DW116" s="2878">
        <f>(CW116-DD116)*10^6</f>
        <v/>
      </c>
    </row>
    <row customHeight="1" ht="13" r="117" s="3">
      <c r="DU117" s="2878">
        <f>(CS117-CZ117)*10^6</f>
        <v/>
      </c>
      <c r="DV117" s="2878">
        <f>(CT117-DC117)*10^6</f>
        <v/>
      </c>
      <c r="DW117" s="2878">
        <f>(CW117-DD117)*10^6</f>
        <v/>
      </c>
    </row>
    <row customHeight="1" ht="13" r="118" s="3">
      <c r="DU118" s="2878">
        <f>(CS118-CZ118)*10^6</f>
        <v/>
      </c>
      <c r="DV118" s="2878">
        <f>(CT118-DC118)*10^6</f>
        <v/>
      </c>
      <c r="DW118" s="2878">
        <f>(CW118-DD118)*10^6</f>
        <v/>
      </c>
    </row>
    <row customHeight="1" ht="13" r="119" s="3">
      <c r="DU119" s="2878">
        <f>(CS119-CZ119)*10^6</f>
        <v/>
      </c>
      <c r="DV119" s="2878">
        <f>(CT119-DC119)*10^6</f>
        <v/>
      </c>
      <c r="DW119" s="2878">
        <f>(CW119-DD119)*10^6</f>
        <v/>
      </c>
    </row>
    <row customHeight="1" ht="13" r="120" s="3">
      <c r="DU120" s="2878">
        <f>(CS120-CZ120)*10^6</f>
        <v/>
      </c>
      <c r="DV120" s="2878">
        <f>(CT120-DC120)*10^6</f>
        <v/>
      </c>
      <c r="DW120" s="2878">
        <f>(CW120-DD120)*10^6</f>
        <v/>
      </c>
    </row>
    <row customHeight="1" ht="13" r="121" s="3">
      <c r="DU121" s="2878">
        <f>(CS121-CZ121)*10^6</f>
        <v/>
      </c>
      <c r="DV121" s="2878">
        <f>(CT121-DC121)*10^6</f>
        <v/>
      </c>
      <c r="DW121" s="2878">
        <f>(CW121-DD121)*10^6</f>
        <v/>
      </c>
    </row>
    <row customHeight="1" ht="13" r="122" s="3">
      <c r="DU122" s="2878">
        <f>(CS122-CZ122)*10^6</f>
        <v/>
      </c>
      <c r="DV122" s="2878">
        <f>(CT122-DC122)*10^6</f>
        <v/>
      </c>
      <c r="DW122" s="2878">
        <f>(CW122-DD122)*10^6</f>
        <v/>
      </c>
    </row>
    <row customHeight="1" ht="13" r="123" s="3">
      <c r="DU123" s="2878">
        <f>(CS123-CZ123)*10^6</f>
        <v/>
      </c>
      <c r="DV123" s="2878">
        <f>(CT123-DC123)*10^6</f>
        <v/>
      </c>
      <c r="DW123" s="2878">
        <f>(CW123-DD123)*10^6</f>
        <v/>
      </c>
    </row>
    <row customHeight="1" ht="13" r="124" s="3">
      <c r="DU124" s="2878">
        <f>(CS124-CZ124)*10^6</f>
        <v/>
      </c>
      <c r="DV124" s="2878">
        <f>(CT124-DC124)*10^6</f>
        <v/>
      </c>
      <c r="DW124" s="2878">
        <f>(CW124-DD124)*10^6</f>
        <v/>
      </c>
    </row>
    <row customHeight="1" ht="13" r="125" s="3">
      <c r="DU125" s="2878">
        <f>(CS125-CZ125)*10^6</f>
        <v/>
      </c>
      <c r="DV125" s="2878">
        <f>(CT125-DC125)*10^6</f>
        <v/>
      </c>
      <c r="DW125" s="2878">
        <f>(CW125-DD125)*10^6</f>
        <v/>
      </c>
    </row>
    <row customHeight="1" ht="13" r="126" s="3">
      <c r="DU126" s="2878">
        <f>(CS126-CZ126)*10^6</f>
        <v/>
      </c>
      <c r="DV126" s="2878">
        <f>(CT126-DC126)*10^6</f>
        <v/>
      </c>
      <c r="DW126" s="2878">
        <f>(CW126-DD126)*10^6</f>
        <v/>
      </c>
    </row>
    <row customHeight="1" ht="13" r="127" s="3">
      <c r="DU127" s="2878">
        <f>(CS127-CZ127)*10^6</f>
        <v/>
      </c>
      <c r="DV127" s="2878">
        <f>(CT127-DC127)*10^6</f>
        <v/>
      </c>
      <c r="DW127" s="2878">
        <f>(CW127-DD127)*10^6</f>
        <v/>
      </c>
    </row>
    <row customHeight="1" ht="13" r="128" s="3">
      <c r="DU128" s="2878">
        <f>(CS128-CZ128)*10^6</f>
        <v/>
      </c>
      <c r="DV128" s="2878">
        <f>(CT128-DC128)*10^6</f>
        <v/>
      </c>
      <c r="DW128" s="2878">
        <f>(CW128-DD128)*10^6</f>
        <v/>
      </c>
    </row>
    <row customHeight="1" ht="13" r="129" s="3">
      <c r="DU129" s="2878">
        <f>(CS129-CZ129)*10^6</f>
        <v/>
      </c>
      <c r="DV129" s="2878">
        <f>(CT129-DC129)*10^6</f>
        <v/>
      </c>
      <c r="DW129" s="2878">
        <f>(CW129-DD129)*10^6</f>
        <v/>
      </c>
    </row>
    <row customHeight="1" ht="13" r="130" s="3">
      <c r="DU130" s="2878">
        <f>(CS130-CZ130)*10^6</f>
        <v/>
      </c>
      <c r="DV130" s="2878">
        <f>(CT130-DC130)*10^6</f>
        <v/>
      </c>
      <c r="DW130" s="2878">
        <f>(CW130-DD130)*10^6</f>
        <v/>
      </c>
    </row>
    <row customHeight="1" ht="13" r="131" s="3">
      <c r="DU131" s="2878">
        <f>(CS131-CZ131)*10^6</f>
        <v/>
      </c>
      <c r="DV131" s="2878">
        <f>(CT131-DC131)*10^6</f>
        <v/>
      </c>
      <c r="DW131" s="2878">
        <f>(CW131-DD131)*10^6</f>
        <v/>
      </c>
    </row>
    <row customHeight="1" ht="13" r="132" s="3">
      <c r="DU132" s="2878">
        <f>(CS132-CZ132)*10^6</f>
        <v/>
      </c>
      <c r="DV132" s="2878">
        <f>(CT132-DC132)*10^6</f>
        <v/>
      </c>
      <c r="DW132" s="2878">
        <f>(CW132-DD132)*10^6</f>
        <v/>
      </c>
    </row>
    <row customHeight="1" ht="13" r="133" s="3">
      <c r="DU133" s="2878">
        <f>(CS133-CZ133)*10^6</f>
        <v/>
      </c>
      <c r="DV133" s="2878">
        <f>(CT133-DC133)*10^6</f>
        <v/>
      </c>
      <c r="DW133" s="2878">
        <f>(CW133-DD133)*10^6</f>
        <v/>
      </c>
    </row>
    <row customHeight="1" ht="13" r="134" s="3">
      <c r="DU134" s="2878">
        <f>(CS134-CZ134)*10^6</f>
        <v/>
      </c>
      <c r="DV134" s="2878">
        <f>(CT134-DC134)*10^6</f>
        <v/>
      </c>
      <c r="DW134" s="2878">
        <f>(CW134-DD134)*10^6</f>
        <v/>
      </c>
    </row>
    <row customHeight="1" ht="13" r="135" s="3">
      <c r="DU135" s="2878">
        <f>(CS135-CZ135)*10^6</f>
        <v/>
      </c>
      <c r="DV135" s="2878">
        <f>(CT135-DC135)*10^6</f>
        <v/>
      </c>
      <c r="DW135" s="2878">
        <f>(CW135-DD135)*10^6</f>
        <v/>
      </c>
    </row>
    <row customHeight="1" ht="13" r="136" s="3">
      <c r="DU136" s="2878">
        <f>(CS136-CZ136)*10^6</f>
        <v/>
      </c>
      <c r="DV136" s="2878">
        <f>(CT136-DC136)*10^6</f>
        <v/>
      </c>
      <c r="DW136" s="2878">
        <f>(CW136-DD136)*10^6</f>
        <v/>
      </c>
    </row>
    <row customHeight="1" ht="13" r="137" s="3">
      <c r="DU137" s="2878">
        <f>(CS137-CZ137)*10^6</f>
        <v/>
      </c>
      <c r="DV137" s="2878">
        <f>(CT137-DC137)*10^6</f>
        <v/>
      </c>
      <c r="DW137" s="2878">
        <f>(CW137-DD137)*10^6</f>
        <v/>
      </c>
    </row>
    <row customHeight="1" ht="13" r="138" s="3">
      <c r="DU138" s="2878">
        <f>(CS138-CZ138)*10^6</f>
        <v/>
      </c>
      <c r="DV138" s="2878">
        <f>(CT138-DC138)*10^6</f>
        <v/>
      </c>
      <c r="DW138" s="2878">
        <f>(CW138-DD138)*10^6</f>
        <v/>
      </c>
    </row>
    <row customHeight="1" ht="13" r="139" s="3">
      <c r="DU139" s="2878">
        <f>(CS139-CZ139)*10^6</f>
        <v/>
      </c>
      <c r="DV139" s="2878">
        <f>(CT139-DC139)*10^6</f>
        <v/>
      </c>
      <c r="DW139" s="2878">
        <f>(CW139-DD139)*10^6</f>
        <v/>
      </c>
    </row>
    <row customHeight="1" ht="13" r="140" s="3">
      <c r="DU140" s="2878">
        <f>(CS140-CZ140)*10^6</f>
        <v/>
      </c>
      <c r="DV140" s="2878">
        <f>(CT140-DC140)*10^6</f>
        <v/>
      </c>
      <c r="DW140" s="2878">
        <f>(CW140-DD140)*10^6</f>
        <v/>
      </c>
    </row>
    <row customHeight="1" ht="13" r="141" s="3">
      <c r="DU141" s="2878">
        <f>(CS141-CZ141)*10^6</f>
        <v/>
      </c>
      <c r="DV141" s="2878">
        <f>(CT141-DC141)*10^6</f>
        <v/>
      </c>
      <c r="DW141" s="2878">
        <f>(CW141-DD141)*10^6</f>
        <v/>
      </c>
    </row>
    <row customHeight="1" ht="13" r="142" s="3">
      <c r="DU142" s="2878">
        <f>(CS142-CZ142)*10^6</f>
        <v/>
      </c>
      <c r="DV142" s="2878">
        <f>(CT142-DC142)*10^6</f>
        <v/>
      </c>
      <c r="DW142" s="2878">
        <f>(CW142-DD142)*10^6</f>
        <v/>
      </c>
    </row>
    <row customHeight="1" ht="13" r="143" s="3">
      <c r="DU143" s="2878">
        <f>(CS143-CZ143)*10^6</f>
        <v/>
      </c>
      <c r="DV143" s="2878">
        <f>(CT143-DC143)*10^6</f>
        <v/>
      </c>
      <c r="DW143" s="2878">
        <f>(CW143-DD143)*10^6</f>
        <v/>
      </c>
    </row>
    <row customHeight="1" ht="13" r="144" s="3">
      <c r="DU144" s="2878">
        <f>(CS144-CZ144)*10^6</f>
        <v/>
      </c>
      <c r="DV144" s="2878">
        <f>(CT144-DC144)*10^6</f>
        <v/>
      </c>
      <c r="DW144" s="2878">
        <f>(CW144-DD144)*10^6</f>
        <v/>
      </c>
    </row>
    <row customHeight="1" ht="13" r="145" s="3">
      <c r="DU145" s="2878">
        <f>(CS145-CZ145)*10^6</f>
        <v/>
      </c>
      <c r="DV145" s="2878">
        <f>(CT145-DC145)*10^6</f>
        <v/>
      </c>
      <c r="DW145" s="2878">
        <f>(CW145-DD145)*10^6</f>
        <v/>
      </c>
    </row>
    <row customHeight="1" ht="13" r="146" s="3">
      <c r="DU146" s="2878">
        <f>(CS146-CZ146)*10^6</f>
        <v/>
      </c>
      <c r="DV146" s="2878">
        <f>(CT146-DC146)*10^6</f>
        <v/>
      </c>
      <c r="DW146" s="2878">
        <f>(CW146-DD146)*10^6</f>
        <v/>
      </c>
    </row>
    <row customHeight="1" ht="13" r="147" s="3">
      <c r="DU147" s="2878">
        <f>(CS147-CZ147)*10^6</f>
        <v/>
      </c>
      <c r="DV147" s="2878">
        <f>(CT147-DC147)*10^6</f>
        <v/>
      </c>
      <c r="DW147" s="2878">
        <f>(CW147-DD147)*10^6</f>
        <v/>
      </c>
    </row>
    <row customHeight="1" ht="13" r="148" s="3">
      <c r="DU148" s="2878">
        <f>(CS148-CZ148)*10^6</f>
        <v/>
      </c>
      <c r="DV148" s="2878">
        <f>(CT148-DC148)*10^6</f>
        <v/>
      </c>
      <c r="DW148" s="2878">
        <f>(CW148-DD148)*10^6</f>
        <v/>
      </c>
    </row>
    <row customHeight="1" ht="13" r="149" s="3">
      <c r="DU149" s="2878">
        <f>(CS149-CZ149)*10^6</f>
        <v/>
      </c>
      <c r="DV149" s="2878">
        <f>(CT149-DC149)*10^6</f>
        <v/>
      </c>
      <c r="DW149" s="2878">
        <f>(CW149-DD149)*10^6</f>
        <v/>
      </c>
    </row>
    <row customHeight="1" ht="13" r="150" s="3">
      <c r="DU150" s="2878">
        <f>(CS150-CZ150)*10^6</f>
        <v/>
      </c>
      <c r="DV150" s="2878">
        <f>(CT150-DC150)*10^6</f>
        <v/>
      </c>
      <c r="DW150" s="2878">
        <f>(CW150-DD150)*10^6</f>
        <v/>
      </c>
    </row>
    <row customHeight="1" ht="13" r="151" s="3">
      <c r="DU151" s="2878">
        <f>(CS151-CZ151)*10^6</f>
        <v/>
      </c>
      <c r="DV151" s="2878">
        <f>(CT151-DC151)*10^6</f>
        <v/>
      </c>
      <c r="DW151" s="2878">
        <f>(CW151-DD151)*10^6</f>
        <v/>
      </c>
    </row>
    <row customHeight="1" ht="13" r="152" s="3">
      <c r="DU152" s="2878">
        <f>(CS152-CZ152)*10^6</f>
        <v/>
      </c>
      <c r="DV152" s="2878">
        <f>(CT152-DC152)*10^6</f>
        <v/>
      </c>
      <c r="DW152" s="2878">
        <f>(CW152-DD152)*10^6</f>
        <v/>
      </c>
    </row>
    <row customHeight="1" ht="13" r="153" s="3">
      <c r="DU153" s="2878">
        <f>(CS153-CZ153)*10^6</f>
        <v/>
      </c>
      <c r="DV153" s="2878">
        <f>(CT153-DC153)*10^6</f>
        <v/>
      </c>
      <c r="DW153" s="2878">
        <f>(CW153-DD153)*10^6</f>
        <v/>
      </c>
    </row>
    <row customHeight="1" ht="13" r="154" s="3">
      <c r="DU154" s="2878">
        <f>(CS154-CZ154)*10^6</f>
        <v/>
      </c>
      <c r="DV154" s="2878">
        <f>(CT154-DC154)*10^6</f>
        <v/>
      </c>
      <c r="DW154" s="2878">
        <f>(CW154-DD154)*10^6</f>
        <v/>
      </c>
    </row>
    <row customHeight="1" ht="13" r="155" s="3">
      <c r="DU155" s="2878">
        <f>(CS155-CZ155)*10^6</f>
        <v/>
      </c>
      <c r="DV155" s="2878">
        <f>(CT155-DC155)*10^6</f>
        <v/>
      </c>
      <c r="DW155" s="2878">
        <f>(CW155-DD155)*10^6</f>
        <v/>
      </c>
    </row>
    <row customHeight="1" ht="13" r="156" s="3">
      <c r="DU156" s="2878">
        <f>(CS156-CZ156)*10^6</f>
        <v/>
      </c>
      <c r="DV156" s="2878">
        <f>(CT156-DC156)*10^6</f>
        <v/>
      </c>
      <c r="DW156" s="2878">
        <f>(CW156-DD156)*10^6</f>
        <v/>
      </c>
    </row>
    <row customHeight="1" ht="13" r="157" s="3">
      <c r="DU157" s="2878">
        <f>(CS157-CZ157)*10^6</f>
        <v/>
      </c>
      <c r="DV157" s="2878">
        <f>(CT157-DC157)*10^6</f>
        <v/>
      </c>
      <c r="DW157" s="2878">
        <f>(CW157-DD157)*10^6</f>
        <v/>
      </c>
    </row>
    <row customHeight="1" ht="13" r="158" s="3">
      <c r="DU158" s="2878">
        <f>(CS158-CZ158)*10^6</f>
        <v/>
      </c>
      <c r="DV158" s="2878">
        <f>(CT158-DC158)*10^6</f>
        <v/>
      </c>
      <c r="DW158" s="2878">
        <f>(CW158-DD158)*10^6</f>
        <v/>
      </c>
    </row>
    <row customHeight="1" ht="13" r="159" s="3">
      <c r="DU159" s="2878">
        <f>(CS159-CZ159)*10^6</f>
        <v/>
      </c>
      <c r="DV159" s="2878">
        <f>(CT159-DC159)*10^6</f>
        <v/>
      </c>
      <c r="DW159" s="2878">
        <f>(CW159-DD159)*10^6</f>
        <v/>
      </c>
    </row>
    <row customHeight="1" ht="13" r="160" s="3">
      <c r="DU160" s="2878">
        <f>(CS160-CZ160)*10^6</f>
        <v/>
      </c>
      <c r="DV160" s="2878">
        <f>(CT160-DC160)*10^6</f>
        <v/>
      </c>
      <c r="DW160" s="2878">
        <f>(CW160-DD160)*10^6</f>
        <v/>
      </c>
    </row>
    <row customHeight="1" ht="13" r="161" s="3">
      <c r="DU161" s="2878">
        <f>(CS161-CZ161)*10^6</f>
        <v/>
      </c>
      <c r="DV161" s="2878">
        <f>(CT161-DC161)*10^6</f>
        <v/>
      </c>
      <c r="DW161" s="2878">
        <f>(CW161-DD161)*10^6</f>
        <v/>
      </c>
    </row>
    <row customHeight="1" ht="13" r="162" s="3">
      <c r="DU162" s="2878">
        <f>(CS162-CZ162)*10^6</f>
        <v/>
      </c>
      <c r="DV162" s="2878">
        <f>(CT162-DC162)*10^6</f>
        <v/>
      </c>
      <c r="DW162" s="2878">
        <f>(CW162-DD162)*10^6</f>
        <v/>
      </c>
    </row>
    <row customHeight="1" ht="13" r="163" s="3">
      <c r="DU163" s="2878">
        <f>(CS163-CZ163)*10^6</f>
        <v/>
      </c>
      <c r="DV163" s="2878">
        <f>(CT163-DC163)*10^6</f>
        <v/>
      </c>
      <c r="DW163" s="2878">
        <f>(CW163-DD163)*10^6</f>
        <v/>
      </c>
    </row>
    <row customHeight="1" ht="13" r="164" s="3">
      <c r="DU164" s="2878">
        <f>(CS164-CZ164)*10^6</f>
        <v/>
      </c>
      <c r="DV164" s="2878">
        <f>(CT164-DC164)*10^6</f>
        <v/>
      </c>
      <c r="DW164" s="2878">
        <f>(CW164-DD164)*10^6</f>
        <v/>
      </c>
    </row>
    <row customHeight="1" ht="13" r="165" s="3">
      <c r="DU165" s="2878">
        <f>(CS165-CZ165)*10^6</f>
        <v/>
      </c>
      <c r="DV165" s="2878">
        <f>(CT165-DC165)*10^6</f>
        <v/>
      </c>
      <c r="DW165" s="2878">
        <f>(CW165-DD165)*10^6</f>
        <v/>
      </c>
    </row>
    <row customHeight="1" ht="13" r="166" s="3">
      <c r="DU166" s="2878">
        <f>(CS166-CZ166)*10^6</f>
        <v/>
      </c>
      <c r="DV166" s="2878">
        <f>(CT166-DC166)*10^6</f>
        <v/>
      </c>
      <c r="DW166" s="2878">
        <f>(CW166-DD166)*10^6</f>
        <v/>
      </c>
    </row>
    <row customHeight="1" ht="13" r="167" s="3">
      <c r="DU167" s="2878">
        <f>(CS167-CZ167)*10^6</f>
        <v/>
      </c>
      <c r="DV167" s="2878">
        <f>(CT167-DC167)*10^6</f>
        <v/>
      </c>
      <c r="DW167" s="2878">
        <f>(CW167-DD167)*10^6</f>
        <v/>
      </c>
    </row>
    <row customHeight="1" ht="13" r="168" s="3">
      <c r="DU168" s="2878">
        <f>(CS168-CZ168)*10^6</f>
        <v/>
      </c>
      <c r="DV168" s="2878">
        <f>(CT168-DC168)*10^6</f>
        <v/>
      </c>
      <c r="DW168" s="2878">
        <f>(CW168-DD168)*10^6</f>
        <v/>
      </c>
    </row>
    <row customHeight="1" ht="13" r="169" s="3">
      <c r="DU169" s="2878">
        <f>(CS169-CZ169)*10^6</f>
        <v/>
      </c>
      <c r="DV169" s="2878">
        <f>(CT169-DC169)*10^6</f>
        <v/>
      </c>
      <c r="DW169" s="2878">
        <f>(CW169-DD169)*10^6</f>
        <v/>
      </c>
    </row>
    <row customHeight="1" ht="13" r="170" s="3">
      <c r="DU170" s="2878">
        <f>(CS170-CZ170)*10^6</f>
        <v/>
      </c>
      <c r="DV170" s="2878">
        <f>(CT170-DC170)*10^6</f>
        <v/>
      </c>
      <c r="DW170" s="2878">
        <f>(CW170-DD170)*10^6</f>
        <v/>
      </c>
    </row>
    <row customHeight="1" ht="13" r="171" s="3">
      <c r="DU171" s="2878">
        <f>(CS171-CZ171)*10^6</f>
        <v/>
      </c>
      <c r="DV171" s="2878">
        <f>(CT171-DC171)*10^6</f>
        <v/>
      </c>
      <c r="DW171" s="2878">
        <f>(CW171-DD171)*10^6</f>
        <v/>
      </c>
    </row>
    <row customHeight="1" ht="13" r="172" s="3">
      <c r="DU172" s="2878">
        <f>(CS172-CZ172)*10^6</f>
        <v/>
      </c>
      <c r="DV172" s="2878">
        <f>(CT172-DC172)*10^6</f>
        <v/>
      </c>
      <c r="DW172" s="2878">
        <f>(CW172-DD172)*10^6</f>
        <v/>
      </c>
    </row>
    <row customHeight="1" ht="13" r="173" s="3">
      <c r="DU173" s="2878">
        <f>(CS173-CZ173)*10^6</f>
        <v/>
      </c>
      <c r="DV173" s="2878">
        <f>(CT173-DC173)*10^6</f>
        <v/>
      </c>
      <c r="DW173" s="2878">
        <f>(CW173-DD173)*10^6</f>
        <v/>
      </c>
    </row>
    <row customHeight="1" ht="13" r="174" s="3">
      <c r="DU174" s="2878">
        <f>(CS174-CZ174)*10^6</f>
        <v/>
      </c>
      <c r="DV174" s="2878">
        <f>(CT174-DC174)*10^6</f>
        <v/>
      </c>
      <c r="DW174" s="2878">
        <f>(CW174-DD174)*10^6</f>
        <v/>
      </c>
    </row>
    <row customHeight="1" ht="13" r="175" s="3">
      <c r="DU175" s="2878">
        <f>(CS175-CZ175)*10^6</f>
        <v/>
      </c>
      <c r="DV175" s="2878">
        <f>(CT175-DC175)*10^6</f>
        <v/>
      </c>
      <c r="DW175" s="2878">
        <f>(CW175-DD175)*10^6</f>
        <v/>
      </c>
    </row>
    <row customHeight="1" ht="13" r="176" s="3">
      <c r="DU176" s="2878">
        <f>(CS176-CZ176)*10^6</f>
        <v/>
      </c>
      <c r="DV176" s="2878">
        <f>(CT176-DC176)*10^6</f>
        <v/>
      </c>
      <c r="DW176" s="2878">
        <f>(CW176-DD176)*10^6</f>
        <v/>
      </c>
    </row>
    <row customHeight="1" ht="13" r="177" s="3">
      <c r="DU177" s="2878">
        <f>(CS177-CZ177)*10^6</f>
        <v/>
      </c>
      <c r="DV177" s="2878">
        <f>(CT177-DC177)*10^6</f>
        <v/>
      </c>
      <c r="DW177" s="2878">
        <f>(CW177-DD177)*10^6</f>
        <v/>
      </c>
    </row>
    <row customHeight="1" ht="13" r="178" s="3">
      <c r="DU178" s="2878">
        <f>(CS178-CZ178)*10^6</f>
        <v/>
      </c>
      <c r="DV178" s="2878">
        <f>(CT178-DC178)*10^6</f>
        <v/>
      </c>
      <c r="DW178" s="2878">
        <f>(CW178-DD178)*10^6</f>
        <v/>
      </c>
    </row>
    <row customHeight="1" ht="13" r="179" s="3">
      <c r="DU179" s="2878">
        <f>(CS179-CZ179)*10^6</f>
        <v/>
      </c>
      <c r="DV179" s="2878">
        <f>(CT179-DC179)*10^6</f>
        <v/>
      </c>
      <c r="DW179" s="2878">
        <f>(CW179-DD179)*10^6</f>
        <v/>
      </c>
    </row>
    <row customHeight="1" ht="13" r="180" s="3">
      <c r="DU180" s="2878">
        <f>(CS180-CZ180)*10^6</f>
        <v/>
      </c>
      <c r="DV180" s="2878">
        <f>(CT180-DC180)*10^6</f>
        <v/>
      </c>
      <c r="DW180" s="2878">
        <f>(CW180-DD180)*10^6</f>
        <v/>
      </c>
    </row>
    <row customHeight="1" ht="13" r="181" s="3">
      <c r="DU181" s="2878">
        <f>(CS181-CZ181)*10^6</f>
        <v/>
      </c>
      <c r="DV181" s="2878">
        <f>(CT181-DC181)*10^6</f>
        <v/>
      </c>
      <c r="DW181" s="2878">
        <f>(CW181-DD181)*10^6</f>
        <v/>
      </c>
    </row>
    <row customHeight="1" ht="13" r="182" s="3">
      <c r="DU182" s="2878">
        <f>(CS182-CZ182)*10^6</f>
        <v/>
      </c>
      <c r="DV182" s="2878">
        <f>(CT182-DC182)*10^6</f>
        <v/>
      </c>
      <c r="DW182" s="2878">
        <f>(CW182-DD182)*10^6</f>
        <v/>
      </c>
    </row>
    <row customHeight="1" ht="13" r="183" s="3">
      <c r="DU183" s="2878">
        <f>(CS183-CZ183)*10^6</f>
        <v/>
      </c>
      <c r="DV183" s="2878">
        <f>(CT183-DC183)*10^6</f>
        <v/>
      </c>
      <c r="DW183" s="2878">
        <f>(CW183-DD183)*10^6</f>
        <v/>
      </c>
    </row>
    <row customHeight="1" ht="13" r="184" s="3">
      <c r="DU184" s="2878">
        <f>(CS184-CZ184)*10^6</f>
        <v/>
      </c>
      <c r="DV184" s="2878">
        <f>(CT184-DC184)*10^6</f>
        <v/>
      </c>
      <c r="DW184" s="2878">
        <f>(CW184-DD184)*10^6</f>
        <v/>
      </c>
    </row>
    <row customHeight="1" ht="13" r="185" s="3">
      <c r="DU185" s="2878">
        <f>(CS185-CZ185)*10^6</f>
        <v/>
      </c>
      <c r="DV185" s="2878">
        <f>(CT185-DC185)*10^6</f>
        <v/>
      </c>
      <c r="DW185" s="2878">
        <f>(CW185-DD185)*10^6</f>
        <v/>
      </c>
    </row>
    <row customHeight="1" ht="13" r="186" s="3">
      <c r="DU186" s="2878">
        <f>(CS186-CZ186)*10^6</f>
        <v/>
      </c>
      <c r="DV186" s="2878">
        <f>(CT186-DC186)*10^6</f>
        <v/>
      </c>
      <c r="DW186" s="2878">
        <f>(CW186-DD186)*10^6</f>
        <v/>
      </c>
    </row>
    <row customHeight="1" ht="13" r="187" s="3">
      <c r="DU187" s="2878">
        <f>(CS187-CZ187)*10^6</f>
        <v/>
      </c>
      <c r="DV187" s="2878">
        <f>(CT187-DC187)*10^6</f>
        <v/>
      </c>
      <c r="DW187" s="2878">
        <f>(CW187-DD187)*10^6</f>
        <v/>
      </c>
    </row>
    <row customHeight="1" ht="13" r="188" s="3">
      <c r="DU188" s="2878">
        <f>(CS188-CZ188)*10^6</f>
        <v/>
      </c>
      <c r="DV188" s="2878">
        <f>(CT188-DC188)*10^6</f>
        <v/>
      </c>
      <c r="DW188" s="2878">
        <f>(CW188-DD188)*10^6</f>
        <v/>
      </c>
    </row>
    <row customHeight="1" ht="13" r="189" s="3">
      <c r="DU189" s="2878">
        <f>(CS189-CZ189)*10^6</f>
        <v/>
      </c>
      <c r="DV189" s="2878">
        <f>(CT189-DC189)*10^6</f>
        <v/>
      </c>
      <c r="DW189" s="2878">
        <f>(CW189-DD189)*10^6</f>
        <v/>
      </c>
    </row>
    <row customHeight="1" ht="13" r="306" s="3">
      <c r="DU306" s="2980" t="n"/>
      <c r="DV306" s="2980" t="n"/>
      <c r="DW306" s="2980" t="n"/>
    </row>
    <row customHeight="1" ht="13" r="307" s="3">
      <c r="DU307" s="2980" t="n"/>
      <c r="DV307" s="2980" t="n"/>
      <c r="DW307" s="2980" t="n"/>
    </row>
    <row customHeight="1" ht="13" r="308" s="3">
      <c r="DU308" s="2980" t="n"/>
      <c r="DV308" s="2980" t="n"/>
      <c r="DW308" s="2980" t="n"/>
    </row>
    <row customHeight="1" ht="13" r="309" s="3">
      <c r="DU309" s="2980" t="n"/>
      <c r="DV309" s="2980" t="n"/>
      <c r="DW309" s="2980" t="n"/>
    </row>
    <row customHeight="1" ht="13" r="310" s="3">
      <c r="DU310" s="2980" t="n"/>
      <c r="DV310" s="2980" t="n"/>
      <c r="DW310" s="2980" t="n"/>
    </row>
    <row customHeight="1" ht="13" r="311" s="3">
      <c r="DU311" s="2980" t="n"/>
      <c r="DV311" s="2980" t="n"/>
      <c r="DW311" s="2980" t="n"/>
    </row>
    <row customHeight="1" ht="13" r="312" s="3">
      <c r="DU312" s="2980" t="n"/>
      <c r="DV312" s="2980" t="n"/>
      <c r="DW312" s="2980" t="n"/>
    </row>
    <row customHeight="1" ht="13" r="313" s="3">
      <c r="DU313" s="2980" t="n"/>
      <c r="DV313" s="2980" t="n"/>
      <c r="DW313" s="2980" t="n"/>
    </row>
  </sheetData>
  <mergeCells count="14">
    <mergeCell ref="CZ4:DH4"/>
    <mergeCell ref="D4:H4"/>
    <mergeCell ref="CJ4:CP4"/>
    <mergeCell ref="BK4:BR4"/>
    <mergeCell ref="BT4:BZ4"/>
    <mergeCell ref="CR4:CX4"/>
    <mergeCell ref="J4:N4"/>
    <mergeCell ref="P4:T4"/>
    <mergeCell ref="V4:AB4"/>
    <mergeCell ref="AD4:AJ4"/>
    <mergeCell ref="AL4:AS4"/>
    <mergeCell ref="AU4:BA4"/>
    <mergeCell ref="BC4:BI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12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Feuil12">
    <outlinePr summaryBelow="1" summaryRight="1"/>
    <pageSetUpPr fitToPage="1"/>
  </sheetPr>
  <dimension ref="A1:DZ313"/>
  <sheetViews>
    <sheetView showGridLines="0" topLeftCell="CN1" view="pageBreakPreview" workbookViewId="0" zoomScale="70" zoomScaleNormal="100" zoomScaleSheetLayoutView="70">
      <selection activeCell="CR20" sqref="CR20"/>
    </sheetView>
  </sheetViews>
  <sheetFormatPr baseColWidth="10" defaultColWidth="11.5" defaultRowHeight="13"/>
  <cols>
    <col customWidth="1" max="1" min="1" style="8" width="3.1640625"/>
    <col customWidth="1" max="2" min="2" style="8" width="35.5"/>
    <col customWidth="1" hidden="1" max="3" min="3" style="8" width="8.1640625"/>
    <col customWidth="1" hidden="1" max="4" min="4" style="8" width="9.6640625"/>
    <col customWidth="1" hidden="1" max="5" min="5" style="8" width="15.6640625"/>
    <col customWidth="1" hidden="1" max="7" min="6" style="8" width="8.33203125"/>
    <col customWidth="1" hidden="1" max="7" min="7" style="3" width="13"/>
    <col customWidth="1" hidden="1" max="8" min="8" style="8" width="5.5"/>
    <col customWidth="1" hidden="1" max="9" min="9" style="8" width="0.33203125"/>
    <col customWidth="1" hidden="1" max="10" min="10" style="8" width="9.6640625"/>
    <col customWidth="1" hidden="1" max="11" min="11" style="8" width="7.5"/>
    <col customWidth="1" hidden="1" max="12" min="12" style="8" width="10.33203125"/>
    <col customWidth="1" hidden="1" max="14" min="13" style="8" width="7.5"/>
    <col customWidth="1" hidden="1" max="14" min="14" style="3" width="13"/>
    <col customWidth="1" hidden="1" max="15" min="15" style="8" width="0.33203125"/>
    <col customWidth="1" hidden="1" max="16" min="16" style="8" width="6.83203125"/>
    <col customWidth="1" hidden="1" max="18" min="17" style="8" width="8.5"/>
    <col customWidth="1" hidden="1" max="18" min="18" style="3" width="13"/>
    <col customWidth="1" hidden="1" max="19" min="19" style="8" width="6.83203125"/>
    <col customWidth="1" hidden="1" max="20" min="20" style="288" width="6.5"/>
    <col customWidth="1" hidden="1" max="21" min="21" style="8" width="0.33203125"/>
    <col customWidth="1" hidden="1" max="22" min="22" style="8" width="10"/>
    <col customWidth="1" hidden="1" max="23" min="23" style="8" width="8.33203125"/>
    <col customWidth="1" hidden="1" max="27" min="24" style="8" width="10"/>
    <col customWidth="1" hidden="1" max="25" min="25" style="3" width="13"/>
    <col customWidth="1" hidden="1" max="26" min="26" style="3" width="13"/>
    <col customWidth="1" hidden="1" max="27" min="27" style="3" width="13"/>
    <col customWidth="1" hidden="1" max="28" min="28" style="288" width="10"/>
    <col customWidth="1" hidden="1" max="29" min="29" style="8" width="0.1640625"/>
    <col customWidth="1" hidden="1" max="30" min="30" style="8" width="12.5"/>
    <col customWidth="1" hidden="1" max="31" min="31" style="8" width="12.33203125"/>
    <col customWidth="1" hidden="1" max="32" min="32" style="8" width="12.6640625"/>
    <col customWidth="1" hidden="1" max="33" min="33" style="8" width="13.83203125"/>
    <col customWidth="1" hidden="1" max="34" min="34" style="8" width="13.1640625"/>
    <col customWidth="1" hidden="1" max="35" min="35" style="8" width="11.33203125"/>
    <col customWidth="1" hidden="1" max="36" min="36" style="8" width="7.5"/>
    <col customWidth="1" hidden="1" max="37" min="37" style="8" width="0.1640625"/>
    <col customWidth="1" max="38" min="38" style="8" width="10"/>
    <col customWidth="1" max="39" min="39" style="8" width="12.5"/>
    <col customWidth="1" max="40" min="40" style="8" width="10.1640625"/>
    <col customWidth="1" max="41" min="41" style="8" width="13"/>
    <col customWidth="1" max="42" min="42" style="8" width="10"/>
    <col customWidth="1" max="44" min="43" style="8" width="10.1640625"/>
    <col customWidth="1" max="45" min="45" style="288" width="10.1640625"/>
    <col customWidth="1" max="46" min="46" style="288" width="0.1640625"/>
    <col customWidth="1" hidden="1" max="53" min="47" style="288" width="9.83203125"/>
    <col customWidth="1" hidden="1" max="48" min="48" style="3" width="13"/>
    <col customWidth="1" hidden="1" max="49" min="49" style="3" width="13"/>
    <col customWidth="1" hidden="1" max="50" min="50" style="3" width="13"/>
    <col customWidth="1" hidden="1" max="51" min="51" style="3" width="13"/>
    <col customWidth="1" hidden="1" max="52" min="52" style="3" width="13"/>
    <col customWidth="1" hidden="1" max="53" min="53" style="3" width="13"/>
    <col customWidth="1" hidden="1" max="54" min="54" style="288" width="0.1640625"/>
    <col customWidth="1" hidden="1" max="56" min="55" style="288" width="12.5"/>
    <col customWidth="1" hidden="1" max="56" min="56" style="3" width="13"/>
    <col customWidth="1" hidden="1" max="57" min="57" style="288" width="10.33203125"/>
    <col customWidth="1" hidden="1" max="58" min="58" style="288" width="10.5"/>
    <col customWidth="1" hidden="1" max="59" min="59" style="288" width="12"/>
    <col customWidth="1" hidden="1" max="60" min="60" style="288" width="12.5"/>
    <col customWidth="1" hidden="1" max="61" min="61" style="288" width="6.83203125"/>
    <col customWidth="1" hidden="1" max="62" min="62" style="288" width="0.5"/>
    <col customWidth="1" hidden="1" max="63" min="63" style="288" width="12.1640625"/>
    <col customWidth="1" hidden="1" max="64" min="64" style="288" width="12.33203125"/>
    <col customWidth="1" hidden="1" max="65" min="65" style="288" width="13.6640625"/>
    <col customWidth="1" hidden="1" max="66" min="66" style="288" width="15.5"/>
    <col customWidth="1" hidden="1" max="67" min="67" style="288" width="12.33203125"/>
    <col customWidth="1" hidden="1" max="68" min="68" style="288" width="11.5"/>
    <col customWidth="1" hidden="1" max="69" min="69" style="288" width="11.83203125"/>
    <col customWidth="1" hidden="1" max="70" min="70" style="288" width="6.83203125"/>
    <col customWidth="1" hidden="1" max="71" min="71" style="288" width="0.5"/>
    <col customWidth="1" hidden="1" max="72" min="72" style="288" width="10.1640625"/>
    <col customWidth="1" hidden="1" max="73" min="73" style="288" width="9.83203125"/>
    <col customWidth="1" hidden="1" max="74" min="74" style="288" width="13.5"/>
    <col customWidth="1" hidden="1" max="75" min="75" style="288" width="10.5"/>
    <col customWidth="1" hidden="1" max="76" min="76" style="288" width="12.33203125"/>
    <col customWidth="1" hidden="1" max="77" min="77" style="288" width="11.83203125"/>
    <col customWidth="1" hidden="1" max="78" min="78" style="288" width="8.33203125"/>
    <col customWidth="1" hidden="1" max="79" min="79" style="288" width="0.1640625"/>
    <col customWidth="1" hidden="1" max="80" min="80" style="288" width="10.1640625"/>
    <col customWidth="1" hidden="1" max="81" min="81" style="288" width="9.1640625"/>
    <col customWidth="1" hidden="1" max="82" min="82" style="288" width="11"/>
    <col customWidth="1" hidden="1" max="83" min="83" style="288" width="10.1640625"/>
    <col customWidth="1" hidden="1" max="84" min="84" style="288" width="9.6640625"/>
    <col customWidth="1" hidden="1" max="85" min="85" style="288" width="10.5"/>
    <col customWidth="1" hidden="1" max="86" min="86" style="288" width="6.83203125"/>
    <col customWidth="1" hidden="1" max="87" min="87" style="288" width="0.1640625"/>
    <col bestFit="1" customWidth="1" hidden="1" max="88" min="88" style="288" width="13.83203125"/>
    <col customWidth="1" hidden="1" max="89" min="89" style="288" width="9.83203125"/>
    <col bestFit="1" customWidth="1" hidden="1" max="90" min="90" style="288" width="10.5"/>
    <col bestFit="1" customWidth="1" hidden="1" max="91" min="91" style="288" width="11.5"/>
    <col bestFit="1" customWidth="1" hidden="1" max="92" min="92" style="288" width="11"/>
    <col customWidth="1" hidden="1" max="93" min="93" style="288" width="10.1640625"/>
    <col bestFit="1" customWidth="1" hidden="1" max="94" min="94" style="288" width="10.6640625"/>
    <col customWidth="1" hidden="1" max="95" min="95" style="288" width="0.5"/>
    <col customWidth="1" max="96" min="96" style="2842" width="11.6640625"/>
    <col customWidth="1" max="97" min="97" style="2842" width="12.1640625"/>
    <col bestFit="1" customWidth="1" max="98" min="98" style="2842" width="12.1640625"/>
    <col bestFit="1" customWidth="1" max="99" min="99" style="2842" width="11"/>
    <col customWidth="1" max="100" min="100" style="2842" width="11"/>
    <col customWidth="1" max="101" min="101" style="2842" width="12.1640625"/>
    <col customWidth="1" max="102" min="102" style="288" width="6.6640625"/>
    <col customWidth="1" max="103" min="103" style="8" width="0.6640625"/>
    <col customWidth="1" max="104" min="104" style="2842" width="12.1640625"/>
    <col bestFit="1" customWidth="1" max="105" min="105" style="2842" width="11.6640625"/>
    <col bestFit="1" customWidth="1" max="106" min="106" style="2842" width="11.6640625"/>
    <col customWidth="1" max="107" min="107" style="2842" width="12.1640625"/>
    <col customWidth="1" max="108" min="108" style="3962" width="11.6640625"/>
    <col bestFit="1" customWidth="1" max="109" min="109" style="8" width="10.5"/>
    <col customWidth="1" max="110" min="110" style="8" width="8.33203125"/>
    <col collapsed="1" customWidth="1" max="111" min="111" style="8" width="8.33203125"/>
    <col collapsed="1" customWidth="1" max="112" min="112" style="8" width="8.5"/>
    <col customWidth="1" max="113" min="113" style="323" width="8.5"/>
    <col customWidth="1" hidden="1" max="114" min="114" style="323" width="10.6640625"/>
    <col customWidth="1" hidden="1" max="115" min="115" style="2953" width="15.1640625"/>
    <col customWidth="1" hidden="1" max="117" min="116" style="323" width="11.5"/>
    <col customWidth="1" hidden="1" max="118" min="118" style="323" width="17.5"/>
    <col customWidth="1" hidden="1" max="120" min="119" style="323" width="11.5"/>
    <col customWidth="1" hidden="1" max="121" min="121" style="2316" width="11.5"/>
    <col customWidth="1" hidden="1" max="122" min="122" style="8" width="11.5"/>
    <col customWidth="1" max="126" min="123" style="8" width="11.5"/>
    <col customWidth="1" hidden="1" max="127" min="127" style="8" width="11.5"/>
    <col customWidth="1" hidden="1" max="128" min="128" style="3" width="11.5"/>
    <col customWidth="1" hidden="1" max="129" min="129" style="3" width="21"/>
    <col customWidth="1" hidden="1" max="130" min="130" style="3" width="13"/>
    <col customWidth="1" hidden="1" max="132" min="131" style="8" width="13"/>
    <col customWidth="1" max="16384" min="133" style="8" width="11.5"/>
  </cols>
  <sheetData>
    <row customHeight="1" ht="11.5" r="1" s="3">
      <c r="C1" s="2921" t="n"/>
      <c r="D1" s="2921" t="n"/>
      <c r="E1" s="2921" t="n"/>
      <c r="F1" s="2921" t="n"/>
      <c r="G1" s="2921" t="n"/>
      <c r="H1" s="2921" t="n"/>
      <c r="I1" s="2921" t="n"/>
      <c r="J1" s="2921" t="n"/>
      <c r="K1" s="2921" t="n"/>
      <c r="L1" s="2921" t="n"/>
      <c r="M1" s="2921" t="n"/>
      <c r="N1" s="2921" t="n"/>
      <c r="O1" s="2921" t="n"/>
      <c r="P1" s="2921" t="n"/>
      <c r="Q1" s="2921" t="n"/>
      <c r="R1" s="2921" t="n"/>
      <c r="S1" s="2921" t="n"/>
      <c r="U1" s="2921" t="n"/>
      <c r="V1" s="2921" t="n"/>
      <c r="W1" s="2921" t="n"/>
      <c r="X1" s="2921" t="n"/>
      <c r="Y1" s="2921" t="n"/>
      <c r="Z1" s="2921" t="n"/>
      <c r="AA1" s="2921" t="n"/>
      <c r="AC1" s="2921" t="n"/>
      <c r="AD1" s="2921" t="n"/>
      <c r="AE1" s="2921" t="n"/>
      <c r="AF1" s="2921" t="n"/>
      <c r="AG1" s="2921" t="n"/>
      <c r="AH1" s="2921" t="n"/>
      <c r="AI1" s="2921" t="n"/>
      <c r="AJ1" s="2921" t="n"/>
      <c r="AK1" s="2921" t="n"/>
      <c r="AL1" s="2921" t="n"/>
      <c r="AM1" s="2921" t="n"/>
      <c r="AN1" s="2921" t="n"/>
      <c r="AO1" s="2921" t="n"/>
      <c r="AP1" s="2921" t="n"/>
      <c r="AQ1" s="2921" t="n"/>
      <c r="AR1" s="2921" t="n"/>
      <c r="CQ1" s="288" t="n"/>
      <c r="CR1" s="2842" t="n"/>
      <c r="CS1" s="2842" t="n"/>
      <c r="CT1" s="3963" t="n"/>
      <c r="CU1" s="3964">
        <f>+CT1+CR12+CR26</f>
        <v/>
      </c>
      <c r="CV1" s="2842" t="n"/>
      <c r="CW1" s="2842" t="n"/>
      <c r="CX1" s="288" t="n"/>
      <c r="CZ1" s="2842" t="n"/>
      <c r="DB1" s="2842" t="n"/>
      <c r="DC1" s="2842" t="n"/>
      <c r="DD1" s="3962" t="n"/>
      <c r="DX1" s="62" t="n"/>
      <c r="DY1" s="62" t="n"/>
      <c r="DZ1" s="62" t="n"/>
    </row>
    <row customHeight="1" ht="18.5" r="2" s="3" thickBot="1">
      <c r="A2" s="75" t="inlineStr">
        <is>
          <t>Capex Consolidés</t>
        </is>
      </c>
      <c r="B2" s="71" t="n"/>
      <c r="D2" s="2960">
        <f>D7-D12-D26</f>
        <v/>
      </c>
      <c r="E2" s="2960">
        <f>D2*1000000</f>
        <v/>
      </c>
      <c r="F2" s="2979" t="n">
        <v>0</v>
      </c>
      <c r="P2" s="3965" t="n"/>
      <c r="AO2" s="3965" t="n"/>
      <c r="BK2" s="3925" t="n"/>
      <c r="BL2" s="3925" t="n"/>
      <c r="BM2" s="3925" t="n"/>
      <c r="BN2" s="3966" t="n"/>
      <c r="BO2" s="3925" t="n"/>
      <c r="BP2" s="3925" t="n"/>
      <c r="BQ2" s="3925" t="n"/>
      <c r="BR2" s="3925" t="n"/>
      <c r="BT2" s="3494" t="n"/>
      <c r="CB2" s="3967">
        <f>+CB7-CB12-CB26</f>
        <v/>
      </c>
      <c r="CQ2" s="3968" t="n"/>
      <c r="CR2" s="3969">
        <f>+CR7-CR26-CR12</f>
        <v/>
      </c>
      <c r="CS2" s="3359" t="n">
        <v>-197.3227146545214</v>
      </c>
      <c r="CT2" s="3359" t="n"/>
      <c r="CU2" s="3359" t="n"/>
      <c r="CV2" s="3359" t="n"/>
      <c r="CW2" s="3359" t="n"/>
      <c r="CX2" s="1379" t="n"/>
      <c r="CY2" s="705" t="n"/>
      <c r="CZ2" s="3360" t="n">
        <v>-1360.185095671193</v>
      </c>
      <c r="DA2" s="3360" t="n"/>
      <c r="DB2" s="3360" t="n"/>
      <c r="DC2" s="3360" t="n"/>
      <c r="DD2" s="3970" t="n"/>
      <c r="DE2" s="705" t="n"/>
      <c r="DF2" s="705" t="n"/>
      <c r="DG2" s="705" t="n"/>
      <c r="DH2" s="705" t="n"/>
      <c r="DK2" s="2953" t="n">
        <v>0</v>
      </c>
      <c r="DN2" s="3242" t="n"/>
    </row>
    <row customHeight="1" ht="12" r="3" s="3">
      <c r="D3" s="3971" t="n"/>
      <c r="E3" s="3972" t="n">
        <v>0</v>
      </c>
      <c r="F3" s="2672" t="n"/>
      <c r="G3" s="3972" t="n">
        <v>0</v>
      </c>
      <c r="H3" s="2665" t="n"/>
      <c r="I3" s="2576" t="n"/>
      <c r="J3" s="3928" t="n"/>
      <c r="K3" s="3928" t="n"/>
      <c r="L3" s="3928" t="n"/>
      <c r="M3" s="3928" t="n"/>
      <c r="N3" s="3928" t="n"/>
      <c r="O3" s="3929" t="n"/>
      <c r="P3" s="3928" t="n"/>
      <c r="Q3" s="3928" t="n"/>
      <c r="R3" s="3928" t="n"/>
      <c r="S3" s="3928" t="n"/>
      <c r="T3" s="2665" t="n"/>
      <c r="U3" s="3929" t="n"/>
      <c r="V3" s="3927" t="n"/>
      <c r="W3" s="3928" t="n"/>
      <c r="X3" s="3928" t="n"/>
      <c r="Y3" s="3928" t="n"/>
      <c r="Z3" s="3928" t="n"/>
      <c r="AA3" s="3928" t="n"/>
      <c r="AB3" s="2666" t="n"/>
      <c r="AC3" s="3929" t="n"/>
      <c r="AD3" s="3927" t="n"/>
      <c r="AE3" s="3928" t="n"/>
      <c r="AF3" s="3928" t="n"/>
      <c r="AG3" s="3928" t="n"/>
      <c r="AH3" s="3928" t="n"/>
      <c r="AI3" s="3928" t="n"/>
      <c r="AJ3" s="3973" t="n"/>
      <c r="AK3" s="3929" t="n"/>
      <c r="AL3" s="3927" t="n"/>
      <c r="AM3" s="3928" t="n"/>
      <c r="AN3" s="3928" t="n"/>
      <c r="AO3" s="3928" t="n"/>
      <c r="AP3" s="3928" t="n"/>
      <c r="AQ3" s="3928" t="n"/>
      <c r="AR3" s="3928" t="n"/>
      <c r="AS3" s="2666" t="n"/>
      <c r="AT3" s="2577" t="n"/>
      <c r="AU3" s="2623" t="n"/>
      <c r="AV3" s="2665" t="n"/>
      <c r="AW3" s="2665" t="n"/>
      <c r="AX3" s="2665" t="n"/>
      <c r="AY3" s="2665" t="n"/>
      <c r="AZ3" s="2665" t="n"/>
      <c r="BA3" s="2665" t="n"/>
      <c r="BB3" s="2577" t="n"/>
      <c r="BC3" s="2623" t="n"/>
      <c r="BD3" s="2665" t="n"/>
      <c r="BE3" s="2665" t="n"/>
      <c r="BF3" s="2665" t="n"/>
      <c r="BG3" s="2665" t="n"/>
      <c r="BH3" s="2665" t="n"/>
      <c r="BI3" s="2666" t="n"/>
      <c r="BJ3" s="2577" t="n"/>
      <c r="BK3" s="3974" t="n"/>
      <c r="BL3" s="2664" t="n"/>
      <c r="BM3" s="2664" t="n"/>
      <c r="BN3" s="2664" t="n"/>
      <c r="BO3" s="2664" t="n"/>
      <c r="BP3" s="2664" t="n"/>
      <c r="BQ3" s="2664" t="n"/>
      <c r="BR3" s="2666" t="n"/>
      <c r="BS3" s="2577" t="n"/>
      <c r="BT3" s="2623" t="n"/>
      <c r="BU3" s="2665" t="n"/>
      <c r="BV3" s="2665" t="n"/>
      <c r="BW3" s="2665" t="n"/>
      <c r="BX3" s="2665" t="n"/>
      <c r="BY3" s="2665" t="n"/>
      <c r="BZ3" s="2665" t="n"/>
      <c r="CA3" s="2577" t="n"/>
      <c r="CB3" s="2623" t="n"/>
      <c r="CC3" s="2665" t="n"/>
      <c r="CD3" s="2665" t="n"/>
      <c r="CE3" s="2665" t="n"/>
      <c r="CF3" s="2665" t="n"/>
      <c r="CG3" s="2665" t="n"/>
      <c r="CH3" s="2666" t="n"/>
      <c r="CI3" s="2577" t="n"/>
      <c r="CJ3" s="3974" t="n"/>
      <c r="CK3" s="2664" t="n"/>
      <c r="CL3" s="2664" t="n"/>
      <c r="CM3" s="2664" t="n"/>
      <c r="CN3" s="2664" t="n"/>
      <c r="CO3" s="2664" t="n"/>
      <c r="CP3" s="2666" t="n"/>
      <c r="CQ3" s="2577" t="n"/>
      <c r="CY3" s="2587" t="n"/>
      <c r="CZ3" s="3975" t="n">
        <v>0</v>
      </c>
      <c r="DA3" s="3976" t="n"/>
      <c r="DB3" s="3496" t="n"/>
      <c r="DC3" s="3496" t="n"/>
      <c r="DD3" s="3976" t="n">
        <v>0</v>
      </c>
      <c r="DE3" s="2664" t="n"/>
      <c r="DF3" s="2664" t="n"/>
      <c r="DG3" s="2664" t="n"/>
      <c r="DH3" s="2628" t="n"/>
      <c r="DI3" s="2298" t="n"/>
      <c r="DK3" s="2953" t="n">
        <v>0</v>
      </c>
    </row>
    <row customFormat="1" customHeight="1" ht="15" r="4" s="18">
      <c r="D4" s="2724" t="n">
        <v>45658</v>
      </c>
      <c r="E4" s="3021" t="n"/>
      <c r="F4" s="3021" t="n"/>
      <c r="G4" s="3021" t="n"/>
      <c r="H4" s="3021" t="n"/>
      <c r="I4" s="1541" t="n"/>
      <c r="J4" s="2724" t="n">
        <v>45689</v>
      </c>
      <c r="K4" s="3021" t="n"/>
      <c r="L4" s="3021" t="n"/>
      <c r="M4" s="3021" t="n"/>
      <c r="N4" s="3021" t="n"/>
      <c r="O4" s="976" t="n"/>
      <c r="P4" s="2724" t="n">
        <v>45717</v>
      </c>
      <c r="Q4" s="3021" t="n"/>
      <c r="R4" s="3021" t="n"/>
      <c r="S4" s="3021" t="n"/>
      <c r="T4" s="3021" t="n"/>
      <c r="U4" s="1120" t="n"/>
      <c r="V4" s="2724" t="n">
        <v>45748</v>
      </c>
      <c r="W4" s="3021" t="n"/>
      <c r="X4" s="3021" t="n"/>
      <c r="Y4" s="3021" t="n"/>
      <c r="Z4" s="3021" t="n"/>
      <c r="AA4" s="3021" t="n"/>
      <c r="AB4" s="3021" t="n"/>
      <c r="AC4" s="1120" t="n"/>
      <c r="AD4" s="2724" t="n">
        <v>45778</v>
      </c>
      <c r="AE4" s="3021" t="n"/>
      <c r="AF4" s="3021" t="n"/>
      <c r="AG4" s="3021" t="n"/>
      <c r="AH4" s="3021" t="n"/>
      <c r="AI4" s="3021" t="n"/>
      <c r="AJ4" s="3021" t="n"/>
      <c r="AK4" s="1120" t="n"/>
      <c r="AL4" s="1232" t="n">
        <v>45809</v>
      </c>
      <c r="AM4" s="3021" t="n"/>
      <c r="AN4" s="3021" t="n"/>
      <c r="AO4" s="3021" t="n"/>
      <c r="AP4" s="3021" t="n"/>
      <c r="AQ4" s="3021" t="n"/>
      <c r="AR4" s="3021" t="n"/>
      <c r="AS4" s="3022" t="n"/>
      <c r="AT4" s="976" t="n"/>
      <c r="AU4" s="2724" t="n">
        <v>45839</v>
      </c>
      <c r="AV4" s="3021" t="n"/>
      <c r="AW4" s="3021" t="n"/>
      <c r="AX4" s="3021" t="n"/>
      <c r="AY4" s="3021" t="n"/>
      <c r="AZ4" s="3021" t="n"/>
      <c r="BA4" s="3021" t="n"/>
      <c r="BB4" s="976" t="n"/>
      <c r="BC4" s="1232" t="n">
        <v>45870</v>
      </c>
      <c r="BD4" s="3021" t="n"/>
      <c r="BE4" s="3021" t="n"/>
      <c r="BF4" s="3021" t="n"/>
      <c r="BG4" s="3021" t="n"/>
      <c r="BH4" s="3021" t="n"/>
      <c r="BI4" s="3022" t="n"/>
      <c r="BJ4" s="976" t="n"/>
      <c r="BK4" s="1232" t="n">
        <v>45901</v>
      </c>
      <c r="BL4" s="3021" t="n"/>
      <c r="BM4" s="3021" t="n"/>
      <c r="BN4" s="3021" t="n"/>
      <c r="BO4" s="3021" t="n"/>
      <c r="BP4" s="3021" t="n"/>
      <c r="BQ4" s="3021" t="n"/>
      <c r="BR4" s="3022" t="n"/>
      <c r="BS4" s="976" t="n"/>
      <c r="BT4" s="2724" t="n">
        <v>45931</v>
      </c>
      <c r="BU4" s="3021" t="n"/>
      <c r="BV4" s="3021" t="n"/>
      <c r="BW4" s="3021" t="n"/>
      <c r="BX4" s="3021" t="n"/>
      <c r="BY4" s="3021" t="n"/>
      <c r="BZ4" s="3021" t="n"/>
      <c r="CA4" s="976" t="n"/>
      <c r="CB4" s="1232" t="n">
        <v>45962</v>
      </c>
      <c r="CC4" s="3021" t="n"/>
      <c r="CD4" s="3021" t="n"/>
      <c r="CE4" s="3021" t="n"/>
      <c r="CF4" s="3021" t="n"/>
      <c r="CG4" s="3021" t="n"/>
      <c r="CH4" s="3022" t="n"/>
      <c r="CI4" s="976" t="n"/>
      <c r="CJ4" s="1232" t="n">
        <v>45992</v>
      </c>
      <c r="CK4" s="3021" t="n"/>
      <c r="CL4" s="3021" t="n"/>
      <c r="CM4" s="3021" t="n"/>
      <c r="CN4" s="3021" t="n"/>
      <c r="CO4" s="3021" t="n"/>
      <c r="CP4" s="3022" t="n"/>
      <c r="CQ4" s="1120" t="n"/>
      <c r="CR4" s="2748" t="inlineStr">
        <is>
          <t>CUMUL</t>
        </is>
      </c>
      <c r="CY4" s="1945" t="n"/>
      <c r="CZ4" s="3977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024" t="n"/>
      <c r="DI4" s="2298" t="n"/>
      <c r="DJ4" s="3197" t="n"/>
      <c r="DK4" s="3197" t="n"/>
      <c r="DL4" s="97" t="n"/>
      <c r="DM4" s="97" t="n"/>
      <c r="DN4" s="97" t="n"/>
      <c r="DO4" s="97" t="n"/>
      <c r="DP4" s="97" t="n"/>
      <c r="DQ4" s="2323" t="n"/>
      <c r="DX4" s="2748" t="n"/>
      <c r="DY4" s="2748" t="n"/>
      <c r="DZ4" s="2748" t="n"/>
    </row>
    <row customFormat="1" customHeight="1" ht="32" r="5" s="25">
      <c r="B5" s="99" t="inlineStr">
        <is>
          <t>(En Millions ML)</t>
        </is>
      </c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Y5" s="3978" t="n"/>
      <c r="CZ5" s="2870" t="inlineStr">
        <is>
          <t>2025 
Budget</t>
        </is>
      </c>
      <c r="DA5" s="2871" t="inlineStr">
        <is>
          <t>2025 
Actu1</t>
        </is>
      </c>
      <c r="DB5" s="2871" t="inlineStr">
        <is>
          <t>2025 
Actu2</t>
        </is>
      </c>
      <c r="DC5" s="2871" t="inlineStr">
        <is>
          <t>2025 
Actu3</t>
        </is>
      </c>
      <c r="DD5" s="2871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I5" s="2298" t="n"/>
      <c r="DJ5" s="3032" t="inlineStr">
        <is>
          <t>2025
 Réel</t>
        </is>
      </c>
      <c r="DK5" s="3032" t="inlineStr">
        <is>
          <t>2025 
Budget</t>
        </is>
      </c>
      <c r="DL5" s="3032" t="inlineStr">
        <is>
          <t>2024 
Réel</t>
        </is>
      </c>
      <c r="DM5" s="3032" t="inlineStr">
        <is>
          <t>Actu</t>
        </is>
      </c>
      <c r="DN5" s="2298" t="n">
        <v>0</v>
      </c>
      <c r="DO5" s="2298" t="n"/>
      <c r="DP5" s="2298" t="n"/>
      <c r="DQ5" s="2325" t="n"/>
      <c r="DX5" s="98" t="n"/>
      <c r="DY5" s="98" t="n"/>
      <c r="DZ5" s="98" t="n"/>
    </row>
    <row customHeight="1" ht="6" r="6" s="3">
      <c r="H6" s="288" t="n"/>
      <c r="I6" s="1212" t="n"/>
      <c r="J6" s="2841" t="n"/>
      <c r="K6" s="2841" t="n"/>
      <c r="L6" s="2841" t="n"/>
      <c r="M6" s="2841" t="n"/>
      <c r="N6" s="2841" t="n"/>
      <c r="O6" s="3507" t="n"/>
      <c r="P6" s="2841" t="n"/>
      <c r="Q6" s="2841" t="n"/>
      <c r="R6" s="2841" t="n"/>
      <c r="S6" s="2841" t="n"/>
      <c r="T6" s="288" t="n"/>
      <c r="U6" s="3507" t="n"/>
      <c r="V6" s="2841" t="n"/>
      <c r="W6" s="2841" t="n"/>
      <c r="X6" s="2841" t="n"/>
      <c r="Y6" s="2841" t="n"/>
      <c r="Z6" s="2841" t="n"/>
      <c r="AA6" s="2841" t="n"/>
      <c r="AC6" s="3507" t="n"/>
      <c r="AJ6" s="288" t="n"/>
      <c r="AK6" s="1074" t="n"/>
      <c r="AL6" s="2841" t="n"/>
      <c r="AM6" s="2841" t="n"/>
      <c r="AN6" s="2841" t="n"/>
      <c r="AO6" s="2841" t="n"/>
      <c r="AP6" s="2841" t="n"/>
      <c r="AQ6" s="2841" t="n"/>
      <c r="AR6" s="2841" t="n"/>
      <c r="AT6" s="1074" t="n"/>
      <c r="AU6" s="2841" t="n"/>
      <c r="AV6" s="2841" t="n"/>
      <c r="AW6" s="2841" t="n"/>
      <c r="AX6" s="2841" t="n"/>
      <c r="AY6" s="2841" t="n"/>
      <c r="AZ6" s="2841" t="n"/>
      <c r="BB6" s="1074" t="n"/>
      <c r="BC6" s="2841" t="n"/>
      <c r="BD6" s="2841" t="n"/>
      <c r="BE6" s="2841" t="n"/>
      <c r="BF6" s="2841" t="n"/>
      <c r="BG6" s="2841" t="n"/>
      <c r="BH6" s="2841" t="n"/>
      <c r="BJ6" s="1074" t="n"/>
      <c r="BK6" s="2841" t="n"/>
      <c r="BL6" s="2841" t="n"/>
      <c r="BM6" s="2841" t="n"/>
      <c r="BN6" s="2841" t="n"/>
      <c r="BO6" s="2841" t="n"/>
      <c r="BP6" s="2841" t="n"/>
      <c r="BQ6" s="2841" t="n"/>
      <c r="BS6" s="3507" t="n"/>
      <c r="BT6" s="2841" t="n"/>
      <c r="BU6" s="2841" t="n"/>
      <c r="BV6" s="2841" t="n"/>
      <c r="BW6" s="2841" t="n"/>
      <c r="BX6" s="2841" t="n"/>
      <c r="BY6" s="2841" t="n"/>
      <c r="BZ6" s="2841" t="n"/>
      <c r="CA6" s="3507" t="n"/>
      <c r="CB6" s="2841" t="n"/>
      <c r="CC6" s="2841" t="n"/>
      <c r="CD6" s="2841" t="n"/>
      <c r="CE6" s="2841" t="n"/>
      <c r="CF6" s="2841" t="n"/>
      <c r="CG6" s="2841" t="n"/>
      <c r="CI6" s="3507" t="n"/>
      <c r="CJ6" s="8" t="n"/>
      <c r="CK6" s="8" t="n"/>
      <c r="CL6" s="8" t="n"/>
      <c r="CM6" s="8" t="n"/>
      <c r="CN6" s="8" t="n"/>
      <c r="CO6" s="8" t="n"/>
      <c r="CP6" s="288" t="n"/>
      <c r="CQ6" s="1074" t="n"/>
      <c r="CY6" s="1577" t="n"/>
      <c r="CZ6" s="1737" t="n"/>
      <c r="DA6" s="3962" t="n"/>
      <c r="DB6" s="2842" t="n"/>
      <c r="DC6" s="2842" t="n"/>
      <c r="DD6" s="3962" t="n"/>
      <c r="DH6" s="1738" t="n"/>
      <c r="DI6" s="2298" t="n"/>
      <c r="DJ6" s="3041">
        <f>SUM(D6,J6,P6,V6,AD6,AL6,AU6,BC6,BK6,BT6,CB6,CJ6)-CR6</f>
        <v/>
      </c>
      <c r="DK6" s="3041">
        <f>SUM(E6,K6,Q6,W6,AE6,AM6,AV6,BD6,BL6,BU6,CC6,CK6)-CS6</f>
        <v/>
      </c>
      <c r="DL6" s="3041">
        <f>SUM(G6,M6,S6,AA6,AI6,AR6,AZ6,BH6,BQ6,BY6,CG6,CO6)-CW6</f>
        <v/>
      </c>
      <c r="DM6" s="3041">
        <f>SUM(D6,J6,P6,V6,AD6,AL6,AU6,BC6,,BN6,BV6,CD6,CL6)-CT6</f>
        <v/>
      </c>
    </row>
    <row customHeight="1" ht="20" r="7" s="3">
      <c r="A7" s="3043" t="inlineStr">
        <is>
          <t>Total capex</t>
        </is>
      </c>
      <c r="B7" s="3979" t="n"/>
      <c r="C7" s="2486" t="inlineStr">
        <is>
          <t>CAP1</t>
        </is>
      </c>
      <c r="D7" s="2878" t="n">
        <v>831.484882925</v>
      </c>
      <c r="E7" s="2878" t="n">
        <v>505.459364325323</v>
      </c>
      <c r="F7" s="2878" t="n">
        <v>326.025518599677</v>
      </c>
      <c r="G7" s="2878" t="n">
        <v>1255.172837885</v>
      </c>
      <c r="H7" s="199" t="n">
        <v>-0.33755347643909</v>
      </c>
      <c r="I7" s="2884" t="n"/>
      <c r="J7" s="2878" t="n">
        <v>960.513524925</v>
      </c>
      <c r="K7" s="2878" t="n">
        <v>908.34685038736</v>
      </c>
      <c r="L7" s="2878" t="n">
        <v>52.16667453764001</v>
      </c>
      <c r="M7" s="2878" t="n">
        <v>826.4122189250002</v>
      </c>
      <c r="N7" s="199" t="n">
        <v>0.1622692682042375</v>
      </c>
      <c r="O7" s="3047" t="n"/>
      <c r="P7" s="2878" t="n">
        <v>681.206032925</v>
      </c>
      <c r="Q7" s="2878" t="n">
        <v>2834.52223139634</v>
      </c>
      <c r="R7" s="2878" t="n">
        <v>-2153.31619847134</v>
      </c>
      <c r="S7" s="2878" t="n">
        <v>921.9149431899997</v>
      </c>
      <c r="T7" s="199" t="n">
        <v>-0.2610966576071556</v>
      </c>
      <c r="U7" s="3047" t="n"/>
      <c r="V7" s="2878" t="n">
        <v>1341.34353134</v>
      </c>
      <c r="W7" s="2878" t="n">
        <v>2222.21898612856</v>
      </c>
      <c r="X7" s="2878" t="n">
        <v>2282.823851573</v>
      </c>
      <c r="Y7" s="2878" t="n">
        <v>-880.8754547885601</v>
      </c>
      <c r="Z7" s="2878" t="n">
        <v>-941.4803202329999</v>
      </c>
      <c r="AA7" s="2878" t="n">
        <v>4263.8027837</v>
      </c>
      <c r="AB7" s="199" t="n">
        <v>-0.6854114509076749</v>
      </c>
      <c r="AC7" s="3047" t="n"/>
      <c r="AD7" s="2878" t="n">
        <v>1274.44692702</v>
      </c>
      <c r="AE7" s="2878" t="n">
        <v>2667.62828604659</v>
      </c>
      <c r="AF7" s="2878" t="n">
        <v>2668.23315149104</v>
      </c>
      <c r="AG7" s="2878" t="n">
        <v>-1393.18135902659</v>
      </c>
      <c r="AH7" s="2878" t="n">
        <v>-1393.78622447104</v>
      </c>
      <c r="AI7" s="2878" t="n">
        <v>770.7062345212216</v>
      </c>
      <c r="AJ7" s="199" t="n">
        <v>0.6536092092361394</v>
      </c>
      <c r="AK7" s="1030" t="n"/>
      <c r="AL7" s="2878" t="n">
        <v>3196.366638</v>
      </c>
      <c r="AM7" s="2878" t="n">
        <v>2080.833187092768</v>
      </c>
      <c r="AN7" s="2878" t="n">
        <v>2264.438052537212</v>
      </c>
      <c r="AO7" s="2878" t="n">
        <v>0</v>
      </c>
      <c r="AP7" s="2878" t="n">
        <v>1115.533450907233</v>
      </c>
      <c r="AQ7" s="2878" t="n">
        <v>931.9285854627883</v>
      </c>
      <c r="AR7" s="2878" t="n">
        <v>1433.859549925</v>
      </c>
      <c r="AS7" s="199" t="n">
        <v>1.229204832626174</v>
      </c>
      <c r="AT7" s="1030" t="n"/>
      <c r="AU7" s="2878" t="n"/>
      <c r="AV7" s="2878" t="n"/>
      <c r="AW7" s="2878" t="n"/>
      <c r="AX7" s="2878" t="n"/>
      <c r="AY7" s="2878" t="n"/>
      <c r="AZ7" s="2878" t="n"/>
      <c r="BA7" s="199" t="n"/>
      <c r="BB7" s="1030" t="n"/>
      <c r="BC7" s="2878" t="n"/>
      <c r="BD7" s="2878" t="n"/>
      <c r="BE7" s="2878" t="n"/>
      <c r="BF7" s="2878" t="n"/>
      <c r="BG7" s="2878" t="n"/>
      <c r="BH7" s="2878" t="n"/>
      <c r="BI7" s="199" t="n"/>
      <c r="BJ7" s="1030" t="n"/>
      <c r="BK7" s="2878" t="n"/>
      <c r="BL7" s="2878" t="n"/>
      <c r="BM7" s="2878" t="n"/>
      <c r="BN7" s="2878" t="n"/>
      <c r="BO7" s="2878" t="n"/>
      <c r="BP7" s="2878" t="n"/>
      <c r="BQ7" s="2878" t="n"/>
      <c r="BR7" s="199" t="n"/>
      <c r="BS7" s="3047" t="n"/>
      <c r="BT7" s="2878" t="n"/>
      <c r="BU7" s="2878" t="n"/>
      <c r="BV7" s="2878" t="n"/>
      <c r="BW7" s="2878" t="n"/>
      <c r="BX7" s="2878" t="n"/>
      <c r="BY7" s="2878" t="n"/>
      <c r="BZ7" s="199" t="n"/>
      <c r="CA7" s="3047" t="n"/>
      <c r="CB7" s="2878" t="n"/>
      <c r="CC7" s="2878" t="n"/>
      <c r="CD7" s="2878" t="n"/>
      <c r="CE7" s="2878" t="n"/>
      <c r="CF7" s="2878" t="n"/>
      <c r="CG7" s="2878" t="n"/>
      <c r="CH7" s="199" t="n"/>
      <c r="CI7" s="3047" t="n"/>
      <c r="CJ7" s="2878" t="n"/>
      <c r="CK7" s="2878" t="n"/>
      <c r="CL7" s="2878" t="n"/>
      <c r="CM7" s="2878" t="n"/>
      <c r="CN7" s="2878" t="n"/>
      <c r="CO7" s="2878" t="n"/>
      <c r="CP7" s="199" t="n"/>
      <c r="CQ7" s="1123" t="n"/>
      <c r="CR7" s="2878">
        <f>SUMIF($D$5:$CQ$5,CR$5,$D7:$CQ7)</f>
        <v/>
      </c>
      <c r="CS7" s="2878">
        <f>SUMIF($D$5:$CQ$5,CS$5,$D7:$CQ7)</f>
        <v/>
      </c>
      <c r="CT7" s="2878">
        <f>SUMIF($D$5:$CO$5,CT$5,$D7:$CO7)+SUMIF($D$5:$BI$5,CR$5,$D7:$BI7)</f>
        <v/>
      </c>
      <c r="CU7" s="2878">
        <f>+CR7-CS7</f>
        <v/>
      </c>
      <c r="CV7" s="2878">
        <f>+CR7-CT7</f>
        <v/>
      </c>
      <c r="CW7" s="2878">
        <f>SUMIF($D$5:$CQ$5,CW$5,$D7:$CQ7)</f>
        <v/>
      </c>
      <c r="CX7" s="2600">
        <f>IFERROR(+CR7/CW7-1, "-")</f>
        <v/>
      </c>
      <c r="CY7" s="3980" t="n"/>
      <c r="CZ7" s="3050" t="n">
        <v>22490.00255253587</v>
      </c>
      <c r="DA7" s="2878" t="n">
        <v>29456.94468542</v>
      </c>
      <c r="DB7" s="2878" t="n"/>
      <c r="DC7" s="2878" t="n"/>
      <c r="DD7" s="2878" t="n">
        <v>28645.33815639585</v>
      </c>
      <c r="DE7" s="2879">
        <f>+CZ7/DD7-1</f>
        <v/>
      </c>
      <c r="DF7" s="2879">
        <f>+DA7/DD7-1</f>
        <v/>
      </c>
      <c r="DG7" s="2879">
        <f>+DB7/DD7-1</f>
        <v/>
      </c>
      <c r="DH7" s="2879">
        <f>+DC7/DD7-1</f>
        <v/>
      </c>
      <c r="DI7" s="2298" t="n"/>
      <c r="DJ7" s="3041">
        <f>SUM(D7,J7,P7,V7,AD7,AL7,AU7,BC7,BK7,BT7,CB7,CJ7)-CR7</f>
        <v/>
      </c>
      <c r="DK7" s="3041">
        <f>SUM(E7,K7,Q7,W7,AE7,AM7,AV7,BD7,BL7,BU7,CC7,CK7)-CS7</f>
        <v/>
      </c>
      <c r="DL7" s="3041">
        <f>SUM(G7,M7,S7,AA7,AI7,AR7,AZ7,BH7,BQ7,BY7,CG7,CO7)-CW7</f>
        <v/>
      </c>
      <c r="DM7" s="3041">
        <f>SUM(D7,J7,P7,V7,AD7,AL7,AU7,BC7,,BN7,BV7,CD7,CL7)-CT7</f>
        <v/>
      </c>
      <c r="DN7" s="3981">
        <f>+DN10+DN23+DN28</f>
        <v/>
      </c>
      <c r="DO7" s="2881">
        <f>DN7-CR7</f>
        <v/>
      </c>
      <c r="DP7" s="2881" t="n"/>
    </row>
    <row customHeight="1" ht="1.5" r="8" s="3">
      <c r="A8" s="11" t="n"/>
      <c r="B8" s="11" t="n"/>
      <c r="C8" s="2486" t="inlineStr">
        <is>
          <t>CAP2</t>
        </is>
      </c>
      <c r="D8" s="2890" t="n"/>
      <c r="E8" s="2890" t="n"/>
      <c r="F8" s="2890" t="n"/>
      <c r="G8" s="2890" t="n"/>
      <c r="H8" s="27" t="n"/>
      <c r="I8" s="1214" t="n"/>
      <c r="J8" s="2890" t="n"/>
      <c r="K8" s="2890" t="n"/>
      <c r="L8" s="2890" t="n"/>
      <c r="M8" s="2890" t="n"/>
      <c r="N8" s="27" t="n"/>
      <c r="O8" s="3287" t="n"/>
      <c r="P8" s="2890" t="n"/>
      <c r="Q8" s="2890" t="n"/>
      <c r="R8" s="2890" t="n"/>
      <c r="S8" s="2890" t="n"/>
      <c r="T8" s="27" t="n"/>
      <c r="U8" s="3287" t="n"/>
      <c r="V8" s="2890" t="n"/>
      <c r="W8" s="2890" t="n"/>
      <c r="X8" s="2890" t="n"/>
      <c r="Y8" s="3288" t="n"/>
      <c r="Z8" s="2890" t="n"/>
      <c r="AA8" s="2890" t="n"/>
      <c r="AB8" s="27" t="n"/>
      <c r="AC8" s="3287" t="n"/>
      <c r="AD8" s="2890" t="n"/>
      <c r="AE8" s="2890" t="n"/>
      <c r="AF8" s="2890" t="n"/>
      <c r="AG8" s="3288" t="n"/>
      <c r="AH8" s="2890" t="n"/>
      <c r="AI8" s="2890" t="n"/>
      <c r="AJ8" s="27" t="n"/>
      <c r="AK8" s="1040" t="n"/>
      <c r="AL8" s="2890" t="n"/>
      <c r="AM8" s="2890" t="n"/>
      <c r="AN8" s="2890" t="n"/>
      <c r="AO8" s="2890" t="n"/>
      <c r="AP8" s="3288" t="n"/>
      <c r="AQ8" s="3288" t="n"/>
      <c r="AR8" s="2890" t="n"/>
      <c r="AS8" s="27" t="n"/>
      <c r="AT8" s="1040" t="n"/>
      <c r="AU8" s="2890" t="n"/>
      <c r="AV8" s="2890" t="n"/>
      <c r="AW8" s="2890" t="n"/>
      <c r="AX8" s="3288" t="n"/>
      <c r="AY8" s="3288" t="n"/>
      <c r="AZ8" s="2890" t="n"/>
      <c r="BA8" s="27" t="n"/>
      <c r="BB8" s="1040" t="n"/>
      <c r="BC8" s="2890" t="n"/>
      <c r="BD8" s="2890" t="n"/>
      <c r="BE8" s="2890" t="n"/>
      <c r="BF8" s="3288" t="n"/>
      <c r="BG8" s="3288" t="n"/>
      <c r="BH8" s="2890" t="n"/>
      <c r="BI8" s="27" t="n"/>
      <c r="BJ8" s="1040" t="n"/>
      <c r="BK8" s="2890" t="n"/>
      <c r="BL8" s="2890" t="n"/>
      <c r="BM8" s="2890" t="n"/>
      <c r="BN8" s="2890" t="n"/>
      <c r="BO8" s="3288" t="n"/>
      <c r="BP8" s="3288" t="n"/>
      <c r="BQ8" s="2890" t="n"/>
      <c r="BR8" s="27" t="n"/>
      <c r="BS8" s="3287" t="n"/>
      <c r="BT8" s="2890" t="n"/>
      <c r="BU8" s="2890" t="n"/>
      <c r="BV8" s="2890" t="n"/>
      <c r="BW8" s="3288" t="n"/>
      <c r="BX8" s="3288" t="n"/>
      <c r="BY8" s="2890" t="n"/>
      <c r="BZ8" s="27" t="n"/>
      <c r="CA8" s="3287" t="n"/>
      <c r="CB8" s="2890" t="n"/>
      <c r="CC8" s="2890" t="n"/>
      <c r="CD8" s="2890" t="n"/>
      <c r="CE8" s="3288" t="n"/>
      <c r="CF8" s="3288" t="n"/>
      <c r="CG8" s="2890" t="n"/>
      <c r="CH8" s="27" t="n"/>
      <c r="CI8" s="3287" t="n"/>
      <c r="CJ8" s="2890" t="n"/>
      <c r="CK8" s="2890" t="n"/>
      <c r="CL8" s="2890" t="n"/>
      <c r="CM8" s="3288" t="n"/>
      <c r="CN8" s="3288" t="n"/>
      <c r="CO8" s="2890" t="n"/>
      <c r="CP8" s="27" t="n"/>
      <c r="CQ8" s="1040" t="n"/>
      <c r="CR8" s="2890">
        <f>SUMIF($D$5:$CQ$5,CR$5,$D8:$CQ8)</f>
        <v/>
      </c>
      <c r="CS8" s="2890">
        <f>SUMIF($D$5:$CQ$5,CS$5,$D8:$CQ8)</f>
        <v/>
      </c>
      <c r="CT8" s="2890" t="n"/>
      <c r="CU8" s="2890" t="n"/>
      <c r="CV8" s="2890" t="n"/>
      <c r="CW8" s="2890">
        <f>SUMIF($D$5:$CQ$5,CW$5,$D8:$CQ8)</f>
        <v/>
      </c>
      <c r="CX8" s="37">
        <f>IFERROR(+CR8/CW8-1, "-")</f>
        <v/>
      </c>
      <c r="CY8" s="1137" t="n"/>
      <c r="CZ8" s="3905" t="n"/>
      <c r="DA8" s="2890" t="n"/>
      <c r="DB8" s="2890" t="n"/>
      <c r="DC8" s="2890" t="n"/>
      <c r="DD8" s="2890" t="n"/>
      <c r="DE8" s="27" t="n"/>
      <c r="DF8" s="27" t="n"/>
      <c r="DG8" s="27" t="n"/>
      <c r="DH8" s="27" t="n"/>
      <c r="DI8" s="2298" t="n"/>
      <c r="DJ8" s="3041">
        <f>SUM(D8,J8,P8,V8,AD8,AL8,AU8,BC8,BK8,BT8,CB8,CJ8)-CR8</f>
        <v/>
      </c>
      <c r="DK8" s="3041">
        <f>SUM(E8,K8,Q8,W8,AE8,AM8,AV8,BD8,BL8,BU8,CC8,CK8)-CS8</f>
        <v/>
      </c>
      <c r="DL8" s="3041">
        <f>SUM(G8,M8,S8,AA8,AI8,AR8,AZ8,BH8,BQ8,BY8,CG8,CO8)-CW8</f>
        <v/>
      </c>
      <c r="DM8" s="3041">
        <f>SUM(D8,J8,P8,V8,AD8,AL8,AU8,BC8,,BN8,BV8,CD8,CL8)-CT8</f>
        <v/>
      </c>
      <c r="DN8" s="3100" t="n"/>
      <c r="DO8" s="2881">
        <f>DN8-CR8</f>
        <v/>
      </c>
      <c r="DX8" s="2878">
        <f>CS8-CZ8</f>
        <v/>
      </c>
      <c r="DY8" s="2878">
        <f>CT8-DC8</f>
        <v/>
      </c>
      <c r="DZ8" s="2878">
        <f>CW8-DD8</f>
        <v/>
      </c>
    </row>
    <row customHeight="1" ht="3.75" r="9" s="3">
      <c r="A9" s="11" t="n"/>
      <c r="B9" s="11" t="n"/>
      <c r="C9" s="2486" t="inlineStr">
        <is>
          <t>CAP3</t>
        </is>
      </c>
      <c r="D9" s="2890" t="n"/>
      <c r="E9" s="2890" t="n"/>
      <c r="F9" s="2890" t="n"/>
      <c r="G9" s="2890" t="n"/>
      <c r="H9" s="27" t="n"/>
      <c r="I9" s="1214" t="n"/>
      <c r="J9" s="2890" t="n"/>
      <c r="K9" s="2890" t="n"/>
      <c r="L9" s="2890" t="n"/>
      <c r="M9" s="2890" t="n"/>
      <c r="N9" s="27" t="n"/>
      <c r="O9" s="3287" t="n"/>
      <c r="P9" s="2890" t="n"/>
      <c r="Q9" s="2890" t="n"/>
      <c r="R9" s="2890" t="n"/>
      <c r="S9" s="2890" t="n"/>
      <c r="T9" s="27" t="n"/>
      <c r="U9" s="3287" t="n"/>
      <c r="V9" s="2890" t="n"/>
      <c r="W9" s="2890" t="n"/>
      <c r="X9" s="2890" t="n"/>
      <c r="Y9" s="3288" t="n"/>
      <c r="Z9" s="2890" t="n"/>
      <c r="AA9" s="2890" t="n"/>
      <c r="AB9" s="27" t="n"/>
      <c r="AC9" s="3287" t="n"/>
      <c r="AD9" s="2890" t="n"/>
      <c r="AE9" s="2890" t="n"/>
      <c r="AF9" s="2890" t="n"/>
      <c r="AG9" s="3288" t="n"/>
      <c r="AH9" s="2890" t="n"/>
      <c r="AI9" s="2890" t="n"/>
      <c r="AJ9" s="27" t="n"/>
      <c r="AK9" s="1040" t="n"/>
      <c r="AL9" s="2890" t="n"/>
      <c r="AM9" s="2890" t="n"/>
      <c r="AN9" s="2890" t="n"/>
      <c r="AO9" s="2890" t="n"/>
      <c r="AP9" s="3288" t="n"/>
      <c r="AQ9" s="3288" t="n"/>
      <c r="AR9" s="2890" t="n"/>
      <c r="AS9" s="27" t="n"/>
      <c r="AT9" s="1040" t="n"/>
      <c r="AU9" s="2890" t="n"/>
      <c r="AV9" s="2890" t="n"/>
      <c r="AW9" s="2890" t="n"/>
      <c r="AX9" s="3288" t="n"/>
      <c r="AY9" s="3288" t="n"/>
      <c r="AZ9" s="2890" t="n"/>
      <c r="BA9" s="27" t="n"/>
      <c r="BB9" s="1040" t="n"/>
      <c r="BC9" s="2890" t="n"/>
      <c r="BD9" s="2890" t="n"/>
      <c r="BE9" s="2890" t="n"/>
      <c r="BF9" s="3288" t="n"/>
      <c r="BG9" s="3288" t="n"/>
      <c r="BH9" s="2890" t="n"/>
      <c r="BI9" s="27" t="n"/>
      <c r="BJ9" s="1040" t="n"/>
      <c r="BK9" s="2890" t="n"/>
      <c r="BL9" s="2890" t="n"/>
      <c r="BM9" s="2890" t="n"/>
      <c r="BN9" s="2890" t="n"/>
      <c r="BO9" s="3288" t="n"/>
      <c r="BP9" s="3288" t="n"/>
      <c r="BQ9" s="2890" t="n"/>
      <c r="BR9" s="27" t="n"/>
      <c r="BS9" s="3287" t="n"/>
      <c r="BT9" s="2890" t="n"/>
      <c r="BU9" s="2890" t="n"/>
      <c r="BV9" s="2890" t="n"/>
      <c r="BW9" s="3288" t="n"/>
      <c r="BX9" s="3288" t="n"/>
      <c r="BY9" s="2890" t="n"/>
      <c r="BZ9" s="27" t="n"/>
      <c r="CA9" s="3287" t="n"/>
      <c r="CB9" s="2890" t="n"/>
      <c r="CC9" s="2890" t="n"/>
      <c r="CD9" s="2890" t="n"/>
      <c r="CE9" s="3288" t="n"/>
      <c r="CF9" s="3288" t="n"/>
      <c r="CG9" s="2890" t="n"/>
      <c r="CH9" s="27" t="n"/>
      <c r="CI9" s="3287" t="n"/>
      <c r="CJ9" s="2890" t="n"/>
      <c r="CK9" s="2890" t="n"/>
      <c r="CL9" s="2890" t="n"/>
      <c r="CM9" s="3288" t="n"/>
      <c r="CN9" s="3288" t="n"/>
      <c r="CO9" s="2890" t="n"/>
      <c r="CP9" s="27" t="n"/>
      <c r="CQ9" s="1040" t="n"/>
      <c r="CR9" s="2890" t="n"/>
      <c r="CS9" s="2890" t="n"/>
      <c r="CT9" s="2890" t="n"/>
      <c r="CU9" s="2890" t="n"/>
      <c r="CV9" s="2890" t="n"/>
      <c r="CW9" s="2890" t="n"/>
      <c r="CX9" s="37">
        <f>IFERROR(+CR9/CW9-1, "-")</f>
        <v/>
      </c>
      <c r="CY9" s="1137" t="n"/>
      <c r="CZ9" s="3905" t="n"/>
      <c r="DA9" s="2890" t="n"/>
      <c r="DB9" s="2890" t="n"/>
      <c r="DC9" s="2890" t="n"/>
      <c r="DD9" s="2890" t="n"/>
      <c r="DE9" s="27" t="n"/>
      <c r="DF9" s="27" t="n"/>
      <c r="DG9" s="27" t="n"/>
      <c r="DH9" s="27" t="n"/>
      <c r="DI9" s="2298" t="n"/>
      <c r="DJ9" s="3041">
        <f>SUM(D9,J9,P9,V9,AD9,AL9,AU9,BC9,BK9,BT9,CB9,CJ9)-CR9</f>
        <v/>
      </c>
      <c r="DK9" s="3041">
        <f>SUM(E9,K9,Q9,W9,AE9,AM9,AV9,BD9,BL9,BU9,CC9,CK9)-CS9</f>
        <v/>
      </c>
      <c r="DL9" s="3041">
        <f>SUM(G9,M9,S9,AA9,AI9,AR9,AZ9,BH9,BQ9,BY9,CG9,CO9)-CW9</f>
        <v/>
      </c>
      <c r="DM9" s="3041">
        <f>SUM(D9,J9,P9,V9,AD9,AL9,AU9,BC9,,BN9,BV9,CD9,CL9)-CT9</f>
        <v/>
      </c>
      <c r="DN9" s="3100" t="n"/>
      <c r="DO9" s="2881">
        <f>DN9-CR9</f>
        <v/>
      </c>
      <c r="DX9" s="2878">
        <f>(CS9-CZ9)*10^6</f>
        <v/>
      </c>
      <c r="DY9" s="2878">
        <f>(CT9-DC9)*10^6</f>
        <v/>
      </c>
      <c r="DZ9" s="2878">
        <f>(CW9-DD9)*10^6</f>
        <v/>
      </c>
    </row>
    <row customHeight="1" ht="23.25" r="10" s="3">
      <c r="A10" s="149" t="n"/>
      <c r="B10" s="150" t="inlineStr">
        <is>
          <t>Réseau</t>
        </is>
      </c>
      <c r="C10" s="2486" t="inlineStr">
        <is>
          <t>CAP4</t>
        </is>
      </c>
      <c r="D10" s="2878" t="n">
        <v>825.997343925</v>
      </c>
      <c r="E10" s="2878" t="n">
        <v>438.792697658657</v>
      </c>
      <c r="F10" s="2878" t="n">
        <v>387.204646266343</v>
      </c>
      <c r="G10" s="2878" t="n">
        <v>1149.553837885</v>
      </c>
      <c r="H10" s="199" t="n">
        <v>-0.2814626712527825</v>
      </c>
      <c r="I10" s="2884" t="n"/>
      <c r="J10" s="2878" t="n">
        <v>949.925984925</v>
      </c>
      <c r="K10" s="2878" t="n">
        <v>636.180183720693</v>
      </c>
      <c r="L10" s="2878" t="n">
        <v>313.745801204307</v>
      </c>
      <c r="M10" s="2878" t="n">
        <v>750.7121869250001</v>
      </c>
      <c r="N10" s="199" t="n">
        <v>0.2653664100166024</v>
      </c>
      <c r="O10" s="3047" t="n"/>
      <c r="P10" s="2878" t="n">
        <v>675.129743925</v>
      </c>
      <c r="Q10" s="2878" t="n">
        <v>2817.85556472967</v>
      </c>
      <c r="R10" s="2878" t="n">
        <v>-2142.72582080467</v>
      </c>
      <c r="S10" s="2878" t="n">
        <v>808.3376861899997</v>
      </c>
      <c r="T10" s="199" t="n">
        <v>-0.1647924432335438</v>
      </c>
      <c r="U10" s="3047" t="n"/>
      <c r="V10" s="2878" t="n">
        <v>1333.78411634</v>
      </c>
      <c r="W10" s="2878" t="n">
        <v>1991.63333612856</v>
      </c>
      <c r="X10" s="2878" t="n">
        <v>2052.238201573</v>
      </c>
      <c r="Y10" s="3044" t="n">
        <v>-657.8492197885598</v>
      </c>
      <c r="Z10" s="2878" t="n">
        <v>-718.4540852329999</v>
      </c>
      <c r="AA10" s="2878" t="n">
        <v>4017.6680977</v>
      </c>
      <c r="AB10" s="199" t="n">
        <v>-0.6680203332118068</v>
      </c>
      <c r="AC10" s="3047" t="n"/>
      <c r="AD10" s="2878" t="n">
        <v>984.55078902</v>
      </c>
      <c r="AE10" s="2878" t="n">
        <v>2181.54263604659</v>
      </c>
      <c r="AF10" s="2878" t="n">
        <v>2182.14750149104</v>
      </c>
      <c r="AG10" s="3044" t="n">
        <v>-1196.99184702659</v>
      </c>
      <c r="AH10" s="2878" t="n">
        <v>-1197.59671247104</v>
      </c>
      <c r="AI10" s="2878" t="n">
        <v>639.7022575212216</v>
      </c>
      <c r="AJ10" s="199" t="n">
        <v>0.5390766211065599</v>
      </c>
      <c r="AK10" s="1030" t="n"/>
      <c r="AL10" s="2878" t="n">
        <v>2303.36503</v>
      </c>
      <c r="AM10" s="2878" t="n">
        <v>1850.247537092768</v>
      </c>
      <c r="AN10" s="2878" t="n">
        <v>2033.852402537212</v>
      </c>
      <c r="AO10" s="2878" t="n">
        <v>0</v>
      </c>
      <c r="AP10" s="3044" t="n">
        <v>453.1174929072329</v>
      </c>
      <c r="AQ10" s="3044" t="n">
        <v>269.5126274627883</v>
      </c>
      <c r="AR10" s="2878" t="n">
        <v>920.2671319250001</v>
      </c>
      <c r="AS10" s="199" t="n">
        <v>1.502930888319197</v>
      </c>
      <c r="AT10" s="1030" t="n"/>
      <c r="AU10" s="2878" t="n"/>
      <c r="AV10" s="2878" t="n"/>
      <c r="AW10" s="2878" t="n"/>
      <c r="AX10" s="3044" t="n"/>
      <c r="AY10" s="3044" t="n"/>
      <c r="AZ10" s="2878" t="n"/>
      <c r="BA10" s="199" t="n"/>
      <c r="BB10" s="1030" t="n"/>
      <c r="BC10" s="2878" t="n"/>
      <c r="BD10" s="2878" t="n"/>
      <c r="BE10" s="2878" t="n"/>
      <c r="BF10" s="3044" t="n"/>
      <c r="BG10" s="3044" t="n"/>
      <c r="BH10" s="2878" t="n"/>
      <c r="BI10" s="199" t="n"/>
      <c r="BJ10" s="1030" t="n"/>
      <c r="BK10" s="2878" t="n"/>
      <c r="BL10" s="2878" t="n"/>
      <c r="BM10" s="2878" t="n"/>
      <c r="BN10" s="2878" t="n"/>
      <c r="BO10" s="3044" t="n"/>
      <c r="BP10" s="3044" t="n"/>
      <c r="BQ10" s="2878" t="n"/>
      <c r="BR10" s="199" t="n"/>
      <c r="BS10" s="3047" t="n"/>
      <c r="BT10" s="2878" t="n"/>
      <c r="BU10" s="2878" t="n"/>
      <c r="BV10" s="2878" t="n"/>
      <c r="BW10" s="3044" t="n"/>
      <c r="BX10" s="3044" t="n"/>
      <c r="BY10" s="2878" t="n"/>
      <c r="BZ10" s="199" t="n"/>
      <c r="CA10" s="3047" t="n"/>
      <c r="CB10" s="2878" t="n"/>
      <c r="CC10" s="2878" t="n"/>
      <c r="CD10" s="2878" t="n"/>
      <c r="CE10" s="3044" t="n"/>
      <c r="CF10" s="3044" t="n"/>
      <c r="CG10" s="2878" t="n"/>
      <c r="CH10" s="199" t="n"/>
      <c r="CI10" s="3047" t="n"/>
      <c r="CJ10" s="2878" t="n"/>
      <c r="CK10" s="2878" t="n"/>
      <c r="CL10" s="2878" t="n"/>
      <c r="CM10" s="3044" t="n"/>
      <c r="CN10" s="3044" t="n"/>
      <c r="CO10" s="2878" t="n"/>
      <c r="CP10" s="199" t="n"/>
      <c r="CQ10" s="1123" t="n"/>
      <c r="CR10" s="2878">
        <f>SUMIF($D$5:$CQ$5,CR$5,$D10:$CQ10)</f>
        <v/>
      </c>
      <c r="CS10" s="2878">
        <f>SUMIF($D$5:$CQ$5,CS$5,$D10:$CQ10)</f>
        <v/>
      </c>
      <c r="CT10" s="2878">
        <f>SUMIF($D$5:$CO$5,CT$5,$D10:$CO10)+SUMIF($D$5:$BI$5,CR$5,$D10:$BI10)</f>
        <v/>
      </c>
      <c r="CU10" s="2878">
        <f>+CR10-CS10</f>
        <v/>
      </c>
      <c r="CV10" s="2878">
        <f>+CR10-CT10</f>
        <v/>
      </c>
      <c r="CW10" s="2878">
        <f>SUMIF($D$5:$CQ$5,CW$5,$D10:$CQ10)</f>
        <v/>
      </c>
      <c r="CX10" s="2600">
        <f>IFERROR(+CR10/CW10-1, "-")</f>
        <v/>
      </c>
      <c r="CY10" s="3980" t="n"/>
      <c r="CZ10" s="3050" t="n">
        <v>20049.50560253587</v>
      </c>
      <c r="DA10" s="2878" t="n">
        <v>27016.44773542</v>
      </c>
      <c r="DB10" s="2878" t="n"/>
      <c r="DC10" s="2878" t="n"/>
      <c r="DD10" s="2878" t="n">
        <v>26405.12617439585</v>
      </c>
      <c r="DE10" s="199">
        <f>+CZ10/DD10-1</f>
        <v/>
      </c>
      <c r="DF10" s="199">
        <f>+DA10/DD10-1</f>
        <v/>
      </c>
      <c r="DG10" s="199">
        <f>+DB10/DD10-1</f>
        <v/>
      </c>
      <c r="DH10" s="199">
        <f>+DC10/DD10-1</f>
        <v/>
      </c>
      <c r="DI10" s="2298" t="n"/>
      <c r="DJ10" s="3041">
        <f>SUM(D10,J10,P10,V10,AD10,AL10,AU10,BC10,BK10,BT10,CB10,CJ10)-CR10</f>
        <v/>
      </c>
      <c r="DK10" s="3041">
        <f>SUM(E10,K10,Q10,W10,AE10,AM10,AV10,BD10,BL10,BU10,CC10,CK10)-CS10</f>
        <v/>
      </c>
      <c r="DL10" s="3041">
        <f>SUM(G10,M10,S10,AA10,AI10,AR10,AZ10,BH10,BQ10,BY10,CG10,CO10)-CW10</f>
        <v/>
      </c>
      <c r="DM10" s="3041">
        <f>SUM(D10,J10,P10,V10,AD10,AL10,AU10,BC10,,BN10,BV10,CD10,CL10)-CT10</f>
        <v/>
      </c>
      <c r="DN10" s="3981">
        <f>SUM(DN11:DN21)</f>
        <v/>
      </c>
      <c r="DO10" s="2881">
        <f>DN10-CR10</f>
        <v/>
      </c>
      <c r="DP10" s="323" t="n">
        <v>-38.57237700000042</v>
      </c>
      <c r="DX10" s="2878">
        <f>(CS10-CZ10)*10^6</f>
        <v/>
      </c>
      <c r="DY10" s="2878">
        <f>(CT10-DC10)*10^6</f>
        <v/>
      </c>
      <c r="DZ10" s="2878">
        <f>(CW10-DD10)*10^6</f>
        <v/>
      </c>
    </row>
    <row customFormat="1" customHeight="1" ht="15" r="11" s="49">
      <c r="A11" s="174" t="n"/>
      <c r="B11" s="175" t="inlineStr">
        <is>
          <t>Réseau d'accès</t>
        </is>
      </c>
      <c r="C11" s="2486" t="inlineStr">
        <is>
          <t>CAP5</t>
        </is>
      </c>
      <c r="D11" s="3557" t="n">
        <v>613.938729</v>
      </c>
      <c r="E11" s="3146" t="n">
        <v>77.15866446235999</v>
      </c>
      <c r="F11" s="3146" t="n">
        <v>536.78006453764</v>
      </c>
      <c r="G11" s="3146" t="n">
        <v>782.06634096</v>
      </c>
      <c r="H11" s="754" t="n">
        <v>-0.2149787085244207</v>
      </c>
      <c r="I11" s="3982" t="n"/>
      <c r="J11" s="3557" t="n">
        <v>618.980598</v>
      </c>
      <c r="K11" s="3146" t="n">
        <v>295.25472046236</v>
      </c>
      <c r="L11" s="3146" t="n">
        <v>323.72587753764</v>
      </c>
      <c r="M11" s="3146" t="n">
        <v>371.781055</v>
      </c>
      <c r="N11" s="754" t="n">
        <v>0.6649062389690619</v>
      </c>
      <c r="O11" s="3147" t="n"/>
      <c r="P11" s="3557" t="n">
        <v>621.034984</v>
      </c>
      <c r="Q11" s="3146" t="n">
        <v>788.028384671338</v>
      </c>
      <c r="R11" s="3146" t="n">
        <v>-166.993400671338</v>
      </c>
      <c r="S11" s="3146" t="n">
        <v>300.6843902649996</v>
      </c>
      <c r="T11" s="754" t="n">
        <v>1.0654048035306</v>
      </c>
      <c r="U11" s="3147" t="n"/>
      <c r="V11" s="3557" t="n">
        <v>1230.696820415</v>
      </c>
      <c r="W11" s="3146" t="n">
        <v>1374.22982293226</v>
      </c>
      <c r="X11" s="3146" t="n">
        <v>1374.22982293226</v>
      </c>
      <c r="Y11" s="3145" t="n">
        <v>-143.53300251726</v>
      </c>
      <c r="Z11" s="3146" t="n">
        <v>-143.53300251726</v>
      </c>
      <c r="AA11" s="3146" t="n">
        <v>3991.825967775</v>
      </c>
      <c r="AB11" s="754" t="n">
        <v>-0.6916957727240356</v>
      </c>
      <c r="AC11" s="3147" t="n"/>
      <c r="AD11" s="3557" t="n">
        <v>635.132360095</v>
      </c>
      <c r="AE11" s="3146" t="n">
        <v>1166.93297078826</v>
      </c>
      <c r="AF11" s="3146" t="n">
        <v>1106.93297078826</v>
      </c>
      <c r="AG11" s="3145" t="n">
        <v>-531.8006106932601</v>
      </c>
      <c r="AH11" s="3146" t="n">
        <v>-471.8006106932601</v>
      </c>
      <c r="AI11" s="3146" t="n">
        <v>475.0207625962216</v>
      </c>
      <c r="AJ11" s="754" t="n">
        <v>0.3370623141264182</v>
      </c>
      <c r="AK11" s="1032" t="n"/>
      <c r="AL11" s="3557" t="n">
        <v>1793.581413</v>
      </c>
      <c r="AM11" s="3146" t="n">
        <v>189.11032099036</v>
      </c>
      <c r="AN11" s="3146" t="n">
        <v>189.11032099036</v>
      </c>
      <c r="AO11" s="3146" t="n">
        <v>0</v>
      </c>
      <c r="AP11" s="3145" t="n">
        <v>1604.47109200964</v>
      </c>
      <c r="AQ11" s="3145" t="n">
        <v>1604.47109200964</v>
      </c>
      <c r="AR11" s="3146" t="n">
        <v>698.020469</v>
      </c>
      <c r="AS11" s="754" t="n">
        <v>1.569525526335246</v>
      </c>
      <c r="AT11" s="1032" t="n"/>
      <c r="AU11" s="3557" t="n"/>
      <c r="AV11" s="3146" t="n"/>
      <c r="AW11" s="3146" t="n"/>
      <c r="AX11" s="3145" t="n"/>
      <c r="AY11" s="3145" t="n"/>
      <c r="AZ11" s="3146" t="n"/>
      <c r="BA11" s="754" t="n"/>
      <c r="BB11" s="1032" t="n"/>
      <c r="BC11" s="3557" t="n"/>
      <c r="BD11" s="3146" t="n"/>
      <c r="BE11" s="3146" t="n"/>
      <c r="BF11" s="3145" t="n"/>
      <c r="BG11" s="3145" t="n"/>
      <c r="BH11" s="3146" t="n"/>
      <c r="BI11" s="754" t="n"/>
      <c r="BJ11" s="1032" t="n"/>
      <c r="BK11" s="3557" t="n"/>
      <c r="BL11" s="3146" t="n"/>
      <c r="BM11" s="3146" t="n"/>
      <c r="BN11" s="3146" t="n"/>
      <c r="BO11" s="3145" t="n"/>
      <c r="BP11" s="3145" t="n"/>
      <c r="BQ11" s="3146" t="n"/>
      <c r="BR11" s="754" t="n"/>
      <c r="BS11" s="3147" t="n"/>
      <c r="BT11" s="3557" t="n"/>
      <c r="BU11" s="3146" t="n"/>
      <c r="BV11" s="3146" t="n"/>
      <c r="BW11" s="3145" t="n"/>
      <c r="BX11" s="3145" t="n"/>
      <c r="BY11" s="3146" t="n"/>
      <c r="BZ11" s="754" t="n"/>
      <c r="CA11" s="3147" t="n"/>
      <c r="CB11" s="3557" t="n"/>
      <c r="CC11" s="3146" t="n"/>
      <c r="CD11" s="3146" t="n"/>
      <c r="CE11" s="3145" t="n"/>
      <c r="CF11" s="3145" t="n"/>
      <c r="CG11" s="3146" t="n"/>
      <c r="CH11" s="754" t="n"/>
      <c r="CI11" s="3147" t="n"/>
      <c r="CJ11" s="3557" t="n"/>
      <c r="CK11" s="3146" t="n"/>
      <c r="CL11" s="3146" t="n"/>
      <c r="CM11" s="3145" t="n"/>
      <c r="CN11" s="3145" t="n"/>
      <c r="CO11" s="3146" t="n"/>
      <c r="CP11" s="754" t="n"/>
      <c r="CQ11" s="1031" t="n"/>
      <c r="CR11" s="3983">
        <f>SUMIF($D$5:$CQ$5,CR$5,$D11:$CQ11)</f>
        <v/>
      </c>
      <c r="CS11" s="3983">
        <f>SUMIF($D$5:$CQ$5,CS$5,$D11:$CQ11)</f>
        <v/>
      </c>
      <c r="CT11" s="3983">
        <f>SUMIF($D$5:$CO$5,CT$5,$D11:$CO11)+SUMIF($D$5:$BI$5,CR$5,$D11:$BI11)</f>
        <v/>
      </c>
      <c r="CU11" s="3146">
        <f>+CR11-CS11</f>
        <v/>
      </c>
      <c r="CV11" s="3146">
        <f>+CR11-CT11</f>
        <v/>
      </c>
      <c r="CW11" s="3983">
        <f>SUMIF($D$5:$CQ$5,CW$5,$D11:$CQ11)</f>
        <v/>
      </c>
      <c r="CX11" s="37">
        <f>IFERROR(+CR11/CW11-1, "-")</f>
        <v/>
      </c>
      <c r="CY11" s="3984" t="n"/>
      <c r="CZ11" s="3149" t="n">
        <v>7154.001387823677</v>
      </c>
      <c r="DA11" s="3146" t="n">
        <v>12000.28125722762</v>
      </c>
      <c r="DB11" s="3146" t="n"/>
      <c r="DC11" s="3146" t="n"/>
      <c r="DD11" s="3146" t="n">
        <v>21528.33218329585</v>
      </c>
      <c r="DE11" s="200">
        <f>+CZ11/DD11-1</f>
        <v/>
      </c>
      <c r="DF11" s="200">
        <f>+DA11/DD11-1</f>
        <v/>
      </c>
      <c r="DG11" s="200">
        <f>+DB11/DD11-1</f>
        <v/>
      </c>
      <c r="DH11" s="200">
        <f>+DC11/DD11-1</f>
        <v/>
      </c>
      <c r="DI11" s="2298" t="n"/>
      <c r="DJ11" s="3041">
        <f>SUM(D11,J11,P11,V11,AD11,AL11,AU11,BC11,BK11,BT11,CB11,CJ11)-CR11</f>
        <v/>
      </c>
      <c r="DK11" s="3041">
        <f>SUM(E11,K11,Q11,W11,AE11,AM11,AV11,BD11,BL11,BU11,CC11,CK11)-CS11</f>
        <v/>
      </c>
      <c r="DL11" s="3041">
        <f>SUM(G11,M11,S11,AA11,AI11,AR11,AZ11,BH11,BQ11,BY11,CG11,CO11)-CW11</f>
        <v/>
      </c>
      <c r="DM11" s="3041">
        <f>SUM(D11,J11,P11,V11,AD11,AL11,AU11,BC11,,BN11,BV11,CD11,CL11)-CT11</f>
        <v/>
      </c>
      <c r="DN11" s="3985" t="n">
        <v>22508.785767</v>
      </c>
      <c r="DO11" s="2881">
        <f>DN11-CR11</f>
        <v/>
      </c>
      <c r="DP11" s="2333" t="n"/>
      <c r="DQ11" s="2326" t="n"/>
      <c r="DX11" s="2878">
        <f>(CS11-CZ11)*10^6</f>
        <v/>
      </c>
      <c r="DY11" s="2878">
        <f>(CT11-DC11)*10^6</f>
        <v/>
      </c>
      <c r="DZ11" s="2878">
        <f>(CW11-DD11)*10^6</f>
        <v/>
      </c>
    </row>
    <row customFormat="1" customHeight="1" ht="15" r="12" s="49">
      <c r="A12" s="178" t="n"/>
      <c r="B12" s="889" t="inlineStr">
        <is>
          <t>Activation du personnel</t>
        </is>
      </c>
      <c r="C12" s="2486" t="inlineStr">
        <is>
          <t>CAP6</t>
        </is>
      </c>
      <c r="D12" s="2890" t="n">
        <v>25.842129925</v>
      </c>
      <c r="E12" s="2891" t="n">
        <v>25.842129925</v>
      </c>
      <c r="F12" s="2891" t="n">
        <v>0</v>
      </c>
      <c r="G12" s="2891" t="n">
        <v>47.84212992499999</v>
      </c>
      <c r="H12" s="37" t="n">
        <v>-0.4598457475553123</v>
      </c>
      <c r="I12" s="3982" t="n"/>
      <c r="J12" s="2890" t="n">
        <v>25.842129925</v>
      </c>
      <c r="K12" s="2891" t="n">
        <v>25.842129925</v>
      </c>
      <c r="L12" s="2891" t="n">
        <v>0</v>
      </c>
      <c r="M12" s="2891" t="n">
        <v>47.84212992499999</v>
      </c>
      <c r="N12" s="37" t="n">
        <v>-0.4598457475553123</v>
      </c>
      <c r="O12" s="3058" t="n"/>
      <c r="P12" s="2890" t="n">
        <v>25.842129925</v>
      </c>
      <c r="Q12" s="2891" t="n">
        <v>25.842129925</v>
      </c>
      <c r="R12" s="2891" t="n">
        <v>0</v>
      </c>
      <c r="S12" s="2891" t="n">
        <v>3.842129924999998</v>
      </c>
      <c r="T12" s="37" t="n">
        <v>5.725990643067598</v>
      </c>
      <c r="U12" s="3058" t="n"/>
      <c r="V12" s="2890" t="n">
        <v>25.842129925</v>
      </c>
      <c r="W12" s="2891" t="n">
        <v>25.842129925</v>
      </c>
      <c r="X12" s="2891" t="n">
        <v>25.842129925</v>
      </c>
      <c r="Y12" s="2975" t="n">
        <v>0</v>
      </c>
      <c r="Z12" s="2891" t="n">
        <v>0</v>
      </c>
      <c r="AA12" s="2891" t="n">
        <v>25.842129925</v>
      </c>
      <c r="AB12" s="37" t="n">
        <v>0</v>
      </c>
      <c r="AC12" s="3058" t="n"/>
      <c r="AD12" s="2890" t="n">
        <v>25.842129925</v>
      </c>
      <c r="AE12" s="2891" t="n">
        <v>25.842129925</v>
      </c>
      <c r="AF12" s="2891" t="n">
        <v>25.842129925</v>
      </c>
      <c r="AG12" s="2975" t="n">
        <v>0</v>
      </c>
      <c r="AH12" s="2891" t="n">
        <v>0</v>
      </c>
      <c r="AI12" s="2891" t="n">
        <v>25.842129925</v>
      </c>
      <c r="AJ12" s="37" t="n">
        <v>0</v>
      </c>
      <c r="AK12" s="3986" t="n"/>
      <c r="AL12" s="2890" t="n">
        <v>25.842129</v>
      </c>
      <c r="AM12" s="2891" t="n">
        <v>25.842129925</v>
      </c>
      <c r="AN12" s="2891" t="n">
        <v>25.842129925</v>
      </c>
      <c r="AO12" s="2891" t="n">
        <v>0</v>
      </c>
      <c r="AP12" s="2975" t="n">
        <v>-9.249999983751422e-07</v>
      </c>
      <c r="AQ12" s="2975" t="n">
        <v>-9.249999983751422e-07</v>
      </c>
      <c r="AR12" s="2891" t="n">
        <v>25.842129925</v>
      </c>
      <c r="AS12" s="37" t="n">
        <v>-3.579426310906797e-08</v>
      </c>
      <c r="AT12" s="1031" t="n"/>
      <c r="AU12" s="2890" t="n"/>
      <c r="AV12" s="2891" t="n"/>
      <c r="AW12" s="2891" t="n"/>
      <c r="AX12" s="2975" t="n"/>
      <c r="AY12" s="2975" t="n"/>
      <c r="AZ12" s="2891" t="n"/>
      <c r="BA12" s="37" t="n"/>
      <c r="BB12" s="1031" t="n"/>
      <c r="BC12" s="2890" t="n"/>
      <c r="BD12" s="2891" t="n"/>
      <c r="BE12" s="2891" t="n"/>
      <c r="BF12" s="2975" t="n"/>
      <c r="BG12" s="2975" t="n"/>
      <c r="BH12" s="2891" t="n"/>
      <c r="BI12" s="37" t="n"/>
      <c r="BJ12" s="1031" t="n"/>
      <c r="BK12" s="2890" t="n"/>
      <c r="BL12" s="2891" t="n"/>
      <c r="BM12" s="2891" t="n"/>
      <c r="BN12" s="2891" t="n"/>
      <c r="BO12" s="2975" t="n"/>
      <c r="BP12" s="2975" t="n"/>
      <c r="BQ12" s="2891" t="n"/>
      <c r="BR12" s="37" t="n"/>
      <c r="BS12" s="3058" t="n"/>
      <c r="BT12" s="2890" t="n"/>
      <c r="BU12" s="2891" t="n"/>
      <c r="BV12" s="2891" t="n"/>
      <c r="BW12" s="2975" t="n"/>
      <c r="BX12" s="2975" t="n"/>
      <c r="BY12" s="2891" t="n"/>
      <c r="BZ12" s="37" t="n"/>
      <c r="CA12" s="3058" t="n"/>
      <c r="CB12" s="2890" t="n"/>
      <c r="CC12" s="2891" t="n"/>
      <c r="CD12" s="2891" t="n"/>
      <c r="CE12" s="2975" t="n"/>
      <c r="CF12" s="2975" t="n"/>
      <c r="CG12" s="2891" t="n"/>
      <c r="CH12" s="37" t="n"/>
      <c r="CI12" s="3058" t="n"/>
      <c r="CJ12" s="2890" t="n"/>
      <c r="CK12" s="2891" t="n"/>
      <c r="CL12" s="2891" t="n"/>
      <c r="CM12" s="2975" t="n"/>
      <c r="CN12" s="2975" t="n"/>
      <c r="CO12" s="2891" t="n"/>
      <c r="CP12" s="37" t="n"/>
      <c r="CQ12" s="3986" t="n"/>
      <c r="CR12" s="3987">
        <f>SUMIF($D$5:$CQ$5,CR$5,$D12:$CQ12)</f>
        <v/>
      </c>
      <c r="CS12" s="3987">
        <f>SUMIF($D$5:$CQ$5,CS$5,$D12:$CQ12)</f>
        <v/>
      </c>
      <c r="CT12" s="3987">
        <f>SUMIF($D$5:$CO$5,CT$5,$D12:$CO12)+SUMIF($D$5:$BI$5,CR$5,$D12:$BI12)</f>
        <v/>
      </c>
      <c r="CU12" s="2891">
        <f>+CR12-CS12</f>
        <v/>
      </c>
      <c r="CV12" s="2891">
        <f>+CR12-CT12</f>
        <v/>
      </c>
      <c r="CW12" s="3987">
        <f>SUMIF($D$5:$CQ$5,CW$5,$D12:$CQ12)</f>
        <v/>
      </c>
      <c r="CX12" s="37">
        <f>IFERROR(+CR12/CW12-1, "-")</f>
        <v/>
      </c>
      <c r="CY12" s="3984" t="n"/>
      <c r="CZ12" s="3060" t="n">
        <v>310.1055591</v>
      </c>
      <c r="DA12" s="2891" t="n">
        <v>310.1055591</v>
      </c>
      <c r="DB12" s="2891" t="n"/>
      <c r="DC12" s="2891" t="n"/>
      <c r="DD12" s="2891" t="n">
        <v>332.1055590999999</v>
      </c>
      <c r="DE12" s="27">
        <f>+CZ12/DD12-1</f>
        <v/>
      </c>
      <c r="DF12" s="27" t="n"/>
      <c r="DG12" s="27" t="n"/>
      <c r="DH12" s="27" t="n"/>
      <c r="DI12" s="2298" t="n"/>
      <c r="DJ12" s="3041">
        <f>SUM(D12,J12,P12,V12,AD12,AL12,AU12,BC12,BK12,BT12,CB12,CJ12)-CR12</f>
        <v/>
      </c>
      <c r="DK12" s="3041">
        <f>SUM(E12,K12,Q12,W12,AE12,AM12,AV12,BD12,BL12,BU12,CC12,CK12)-CS12</f>
        <v/>
      </c>
      <c r="DL12" s="3041">
        <f>SUM(G12,M12,S12,AA12,AI12,AR12,AZ12,BH12,BQ12,BY12,CG12,CO12)-CW12</f>
        <v/>
      </c>
      <c r="DM12" s="3041">
        <f>SUM(D12,J12,P12,V12,AD12,AL12,AU12,BC12,,BN12,BV12,CD12,CL12)-CT12</f>
        <v/>
      </c>
      <c r="DN12" s="3100" t="n">
        <v>306.263429175</v>
      </c>
      <c r="DO12" s="2881">
        <f>DN12-CR12</f>
        <v/>
      </c>
      <c r="DP12" s="2333" t="n"/>
      <c r="DQ12" s="2326" t="n"/>
      <c r="DX12" s="2878">
        <f>(CS12-CZ12)*10^6</f>
        <v/>
      </c>
      <c r="DY12" s="2878">
        <f>(CT12-DC12)*10^6</f>
        <v/>
      </c>
      <c r="DZ12" s="2878">
        <f>(CW12-DD12)*10^6</f>
        <v/>
      </c>
    </row>
    <row customHeight="1" ht="15" r="13" s="3">
      <c r="A13" s="148" t="n"/>
      <c r="B13" s="176" t="inlineStr">
        <is>
          <t>Commutation &amp; plates-formes</t>
        </is>
      </c>
      <c r="C13" s="2486" t="inlineStr">
        <is>
          <t>CAP7</t>
        </is>
      </c>
      <c r="D13" s="2891" t="n">
        <v>0</v>
      </c>
      <c r="E13" s="2891" t="n">
        <v>0</v>
      </c>
      <c r="F13" s="2891" t="n">
        <v>0</v>
      </c>
      <c r="G13" s="2891" t="n">
        <v>0</v>
      </c>
      <c r="H13" s="3988" t="n"/>
      <c r="I13" s="3434" t="n"/>
      <c r="J13" s="2891" t="n">
        <v>0</v>
      </c>
      <c r="K13" s="2891" t="n">
        <v>0</v>
      </c>
      <c r="L13" s="2891" t="n">
        <v>0</v>
      </c>
      <c r="M13" s="2891" t="n">
        <v>0</v>
      </c>
      <c r="N13" s="3988" t="n"/>
      <c r="O13" s="3058" t="n"/>
      <c r="P13" s="2891" t="n">
        <v>0</v>
      </c>
      <c r="Q13" s="2891" t="n">
        <v>0</v>
      </c>
      <c r="R13" s="2891" t="n">
        <v>0</v>
      </c>
      <c r="S13" s="2891" t="n">
        <v>0</v>
      </c>
      <c r="T13" s="3988" t="n"/>
      <c r="U13" s="3058" t="n"/>
      <c r="V13" s="2891" t="n">
        <v>0</v>
      </c>
      <c r="W13" s="2891" t="n">
        <v>0</v>
      </c>
      <c r="X13" s="2891" t="n">
        <v>0</v>
      </c>
      <c r="Y13" s="2975" t="n">
        <v>0</v>
      </c>
      <c r="Z13" s="2890" t="n">
        <v>0</v>
      </c>
      <c r="AA13" s="2891" t="n">
        <v>0</v>
      </c>
      <c r="AB13" s="37" t="n"/>
      <c r="AC13" s="3058" t="n"/>
      <c r="AD13" s="2891" t="n">
        <v>0</v>
      </c>
      <c r="AE13" s="2891" t="n">
        <v>0</v>
      </c>
      <c r="AF13" s="2891" t="n">
        <v>0</v>
      </c>
      <c r="AG13" s="2975" t="n">
        <v>0</v>
      </c>
      <c r="AH13" s="2890" t="n">
        <v>0</v>
      </c>
      <c r="AI13" s="2891" t="n">
        <v>0</v>
      </c>
      <c r="AJ13" s="37" t="n"/>
      <c r="AK13" s="3986" t="n"/>
      <c r="AL13" s="2891" t="n">
        <v>0</v>
      </c>
      <c r="AM13" s="2891" t="n">
        <v>282.2144767200001</v>
      </c>
      <c r="AN13" s="2891" t="n">
        <v>282.2144767200001</v>
      </c>
      <c r="AO13" s="2891" t="n">
        <v>0</v>
      </c>
      <c r="AP13" s="2975" t="n">
        <v>-282.2144767200001</v>
      </c>
      <c r="AQ13" s="2975" t="n">
        <v>-282.2144767200001</v>
      </c>
      <c r="AR13" s="2891" t="n">
        <v>0</v>
      </c>
      <c r="AS13" s="37" t="n"/>
      <c r="AT13" s="1031" t="n"/>
      <c r="AU13" s="2891" t="n"/>
      <c r="AV13" s="2891" t="n"/>
      <c r="AW13" s="2891" t="n"/>
      <c r="AX13" s="2975" t="n"/>
      <c r="AY13" s="2975" t="n"/>
      <c r="AZ13" s="2891" t="n"/>
      <c r="BA13" s="37" t="n"/>
      <c r="BB13" s="1031" t="n"/>
      <c r="BC13" s="2891" t="n"/>
      <c r="BD13" s="2891" t="n"/>
      <c r="BE13" s="2891" t="n"/>
      <c r="BF13" s="2975" t="n"/>
      <c r="BG13" s="2975" t="n"/>
      <c r="BH13" s="2891" t="n"/>
      <c r="BI13" s="37" t="n"/>
      <c r="BJ13" s="1031" t="n"/>
      <c r="BK13" s="2891" t="n"/>
      <c r="BL13" s="2891" t="n"/>
      <c r="BM13" s="2891" t="n"/>
      <c r="BN13" s="2891" t="n"/>
      <c r="BO13" s="2975" t="n"/>
      <c r="BP13" s="2975" t="n"/>
      <c r="BQ13" s="2891" t="n"/>
      <c r="BR13" s="37" t="n"/>
      <c r="BS13" s="3058" t="n"/>
      <c r="BT13" s="2891" t="n"/>
      <c r="BU13" s="2891" t="n"/>
      <c r="BV13" s="2891" t="n"/>
      <c r="BW13" s="2975" t="n"/>
      <c r="BX13" s="2975" t="n"/>
      <c r="BY13" s="2891" t="n"/>
      <c r="BZ13" s="37" t="n"/>
      <c r="CA13" s="3058" t="n"/>
      <c r="CB13" s="2891" t="n"/>
      <c r="CC13" s="2891" t="n"/>
      <c r="CD13" s="2891" t="n"/>
      <c r="CE13" s="2975" t="n"/>
      <c r="CF13" s="2975" t="n"/>
      <c r="CG13" s="2891" t="n"/>
      <c r="CH13" s="37" t="n"/>
      <c r="CI13" s="3058" t="n"/>
      <c r="CJ13" s="2891" t="n"/>
      <c r="CK13" s="2891" t="n"/>
      <c r="CL13" s="2891" t="n"/>
      <c r="CM13" s="2975" t="n"/>
      <c r="CN13" s="2975" t="n"/>
      <c r="CO13" s="2891" t="n"/>
      <c r="CP13" s="37" t="n"/>
      <c r="CQ13" s="1031" t="n"/>
      <c r="CR13" s="3987">
        <f>SUMIF($D$5:$CQ$5,CR$5,$D13:$CQ13)</f>
        <v/>
      </c>
      <c r="CS13" s="3987">
        <f>SUMIF($D$5:$CQ$5,CS$5,$D13:$CQ13)</f>
        <v/>
      </c>
      <c r="CT13" s="3987">
        <f>SUMIF($D$5:$CO$5,CT$5,$D13:$CO13)+SUMIF($D$5:$BI$5,CR$5,$D13:$BI13)</f>
        <v/>
      </c>
      <c r="CU13" s="2890">
        <f>+CR13-CS13</f>
        <v/>
      </c>
      <c r="CV13" s="2890">
        <f>+CR13-CT13</f>
        <v/>
      </c>
      <c r="CW13" s="3987">
        <f>SUMIF($D$5:$CQ$5,CW$5,$D13:$CQ13)</f>
        <v/>
      </c>
      <c r="CX13" s="37">
        <f>IFERROR(+CR13/CW13-1, "-")</f>
        <v/>
      </c>
      <c r="CY13" s="3978" t="n"/>
      <c r="CZ13" s="3060" t="n">
        <v>3254.353964012193</v>
      </c>
      <c r="DA13" s="2891" t="n">
        <v>4027.627681230341</v>
      </c>
      <c r="DB13" s="2891" t="n"/>
      <c r="DC13" s="2891" t="n"/>
      <c r="DD13" s="2891" t="n">
        <v>99.53146799999999</v>
      </c>
      <c r="DE13" s="37">
        <f>+CZ13/DD13-1</f>
        <v/>
      </c>
      <c r="DF13" s="37">
        <f>+DA13/DD13-1</f>
        <v/>
      </c>
      <c r="DG13" s="37">
        <f>+DB13/DD13-1</f>
        <v/>
      </c>
      <c r="DH13" s="37">
        <f>+DC13/DD13-1</f>
        <v/>
      </c>
      <c r="DI13" s="2298" t="n"/>
      <c r="DJ13" s="3041">
        <f>SUM(D13,J13,P13,V13,AD13,AL13,AU13,BC13,BK13,BT13,CB13,CJ13)-CR13</f>
        <v/>
      </c>
      <c r="DK13" s="3041">
        <f>SUM(E13,K13,Q13,W13,AE13,AM13,AV13,BD13,BL13,BU13,CC13,CK13)-CS13</f>
        <v/>
      </c>
      <c r="DL13" s="3041">
        <f>SUM(G13,M13,S13,AA13,AI13,AR13,AZ13,BH13,BQ13,BY13,CG13,CO13)-CW13</f>
        <v/>
      </c>
      <c r="DM13" s="3041">
        <f>SUM(D13,J13,P13,V13,AD13,AL13,AU13,BC13,,BN13,BV13,CD13,CL13)-CT13</f>
        <v/>
      </c>
      <c r="DN13" s="3100" t="n">
        <v>99.531468</v>
      </c>
      <c r="DO13" s="2881">
        <f>DN13-CR13</f>
        <v/>
      </c>
      <c r="DX13" s="2878">
        <f>(CS13-CZ13)*10^6</f>
        <v/>
      </c>
      <c r="DY13" s="2878">
        <f>(CT13-DC13)*10^6</f>
        <v/>
      </c>
      <c r="DZ13" s="2878">
        <f>(CW13-DD13)*10^6</f>
        <v/>
      </c>
    </row>
    <row customHeight="1" ht="14.25" r="14" s="3">
      <c r="A14" s="148" t="n"/>
      <c r="B14" s="176" t="inlineStr">
        <is>
          <t>Transmission</t>
        </is>
      </c>
      <c r="C14" s="2486" t="inlineStr">
        <is>
          <t>CAP8</t>
        </is>
      </c>
      <c r="D14" s="2891" t="n">
        <v>0</v>
      </c>
      <c r="E14" s="2891" t="n">
        <v>61.7085699379635</v>
      </c>
      <c r="F14" s="2891" t="n">
        <v>-61.7085699379635</v>
      </c>
      <c r="G14" s="2891" t="n">
        <v>0</v>
      </c>
      <c r="H14" s="3988" t="n"/>
      <c r="I14" s="3434" t="n"/>
      <c r="J14" s="2891" t="n">
        <v>0</v>
      </c>
      <c r="K14" s="2891" t="n">
        <v>0</v>
      </c>
      <c r="L14" s="2891" t="n">
        <v>0</v>
      </c>
      <c r="M14" s="2891" t="n">
        <v>0</v>
      </c>
      <c r="N14" s="3988" t="n"/>
      <c r="O14" s="3058" t="n"/>
      <c r="P14" s="2891" t="n">
        <v>0</v>
      </c>
      <c r="Q14" s="2891" t="n">
        <v>132.52512</v>
      </c>
      <c r="R14" s="2891" t="n">
        <v>-132.52512</v>
      </c>
      <c r="S14" s="2891" t="n">
        <v>0</v>
      </c>
      <c r="T14" s="3988" t="n"/>
      <c r="U14" s="3058" t="n"/>
      <c r="V14" s="2891" t="n">
        <v>0</v>
      </c>
      <c r="W14" s="2891" t="n">
        <v>194.233689937963</v>
      </c>
      <c r="X14" s="2891" t="n">
        <v>194.233689937963</v>
      </c>
      <c r="Y14" s="2975" t="n">
        <v>-194.233689937963</v>
      </c>
      <c r="Z14" s="2890" t="n">
        <v>-194.233689937963</v>
      </c>
      <c r="AA14" s="2891" t="n">
        <v>0</v>
      </c>
      <c r="AB14" s="37" t="n"/>
      <c r="AC14" s="3058" t="n"/>
      <c r="AD14" s="2891" t="n">
        <v>0</v>
      </c>
      <c r="AE14" s="2891" t="n">
        <v>518.870416</v>
      </c>
      <c r="AF14" s="2891" t="n">
        <v>518.870416</v>
      </c>
      <c r="AG14" s="2975" t="n">
        <v>-518.870416</v>
      </c>
      <c r="AH14" s="2890" t="n">
        <v>-518.870416</v>
      </c>
      <c r="AI14" s="2891" t="n">
        <v>0</v>
      </c>
      <c r="AJ14" s="37" t="n"/>
      <c r="AK14" s="3986" t="n"/>
      <c r="AL14" s="2891" t="n">
        <v>0</v>
      </c>
      <c r="AM14" s="2891" t="n">
        <v>945.1834901240729</v>
      </c>
      <c r="AN14" s="2891" t="n">
        <v>945.1834901240729</v>
      </c>
      <c r="AO14" s="2891" t="n">
        <v>0</v>
      </c>
      <c r="AP14" s="2975" t="n">
        <v>-945.1834901240729</v>
      </c>
      <c r="AQ14" s="2975" t="n">
        <v>-945.1834901240729</v>
      </c>
      <c r="AR14" s="2891" t="n">
        <v>0</v>
      </c>
      <c r="AS14" s="37" t="n"/>
      <c r="AT14" s="1031" t="n"/>
      <c r="AU14" s="2891" t="n"/>
      <c r="AV14" s="2891" t="n"/>
      <c r="AW14" s="2891" t="n"/>
      <c r="AX14" s="2975" t="n"/>
      <c r="AY14" s="2975" t="n"/>
      <c r="AZ14" s="2891" t="n"/>
      <c r="BA14" s="37" t="n"/>
      <c r="BB14" s="1031" t="n"/>
      <c r="BC14" s="2891" t="n"/>
      <c r="BD14" s="2891" t="n"/>
      <c r="BE14" s="2891" t="n"/>
      <c r="BF14" s="2975" t="n"/>
      <c r="BG14" s="2975" t="n"/>
      <c r="BH14" s="2891" t="n"/>
      <c r="BI14" s="37" t="n"/>
      <c r="BJ14" s="1031" t="n"/>
      <c r="BK14" s="2891" t="n"/>
      <c r="BL14" s="2891" t="n"/>
      <c r="BM14" s="2891" t="n"/>
      <c r="BN14" s="2891" t="n"/>
      <c r="BO14" s="2975" t="n"/>
      <c r="BP14" s="2975" t="n"/>
      <c r="BQ14" s="2891" t="n"/>
      <c r="BR14" s="37" t="n"/>
      <c r="BS14" s="3058" t="n"/>
      <c r="BT14" s="2891" t="n"/>
      <c r="BU14" s="2891" t="n"/>
      <c r="BV14" s="2891" t="n"/>
      <c r="BW14" s="2975" t="n"/>
      <c r="BX14" s="2975" t="n"/>
      <c r="BY14" s="2891" t="n"/>
      <c r="BZ14" s="37" t="n"/>
      <c r="CA14" s="3058" t="n"/>
      <c r="CB14" s="2891" t="n"/>
      <c r="CC14" s="2891" t="n"/>
      <c r="CD14" s="2891" t="n"/>
      <c r="CE14" s="2975" t="n"/>
      <c r="CF14" s="2975" t="n"/>
      <c r="CG14" s="2891" t="n"/>
      <c r="CH14" s="37" t="n"/>
      <c r="CI14" s="3058" t="n"/>
      <c r="CJ14" s="2891" t="n"/>
      <c r="CK14" s="2891" t="n"/>
      <c r="CL14" s="2891" t="n"/>
      <c r="CM14" s="2975" t="n"/>
      <c r="CN14" s="2975" t="n"/>
      <c r="CO14" s="2891" t="n"/>
      <c r="CP14" s="37" t="n"/>
      <c r="CQ14" s="1031" t="n"/>
      <c r="CR14" s="3987">
        <f>SUMIF($D$5:$CQ$5,CR$5,$D14:$CQ14)</f>
        <v/>
      </c>
      <c r="CS14" s="3987">
        <f>SUMIF($D$5:$CQ$5,CS$5,$D14:$CQ14)</f>
        <v/>
      </c>
      <c r="CT14" s="3987">
        <f>SUMIF($D$5:$CO$5,CT$5,$D14:$CO14)+SUMIF($D$5:$BI$5,CR$5,$D14:$BI14)</f>
        <v/>
      </c>
      <c r="CU14" s="2890">
        <f>+CR14-CS14</f>
        <v/>
      </c>
      <c r="CV14" s="2890">
        <f>+CR14-CT14</f>
        <v/>
      </c>
      <c r="CW14" s="3987">
        <f>SUMIF($D$5:$CQ$5,CW$5,$D14:$CQ14)</f>
        <v/>
      </c>
      <c r="CX14" s="37">
        <f>IFERROR(+CR14/CW14-1, "-")</f>
        <v/>
      </c>
      <c r="CY14" s="3978" t="n"/>
      <c r="CZ14" s="3060" t="n">
        <v>1852.521286</v>
      </c>
      <c r="DA14" s="2891" t="n">
        <v>1658.287596062036</v>
      </c>
      <c r="DB14" s="2891" t="n"/>
      <c r="DC14" s="2891" t="n"/>
      <c r="DD14" s="2891" t="n">
        <v>0</v>
      </c>
      <c r="DE14" s="37" t="n"/>
      <c r="DF14" s="37" t="n"/>
      <c r="DG14" s="37">
        <f>+DB14/DD14-1</f>
        <v/>
      </c>
      <c r="DH14" s="37">
        <f>+DC14/DD14-1</f>
        <v/>
      </c>
      <c r="DI14" s="2298" t="n"/>
      <c r="DJ14" s="3041">
        <f>SUM(D14,J14,P14,V14,AD14,AL14,AU14,BC14,BK14,BT14,CB14,CJ14)-CR14</f>
        <v/>
      </c>
      <c r="DK14" s="3041">
        <f>SUM(E14,K14,Q14,W14,AE14,AM14,AV14,BD14,BL14,BU14,CC14,CK14)-CS14</f>
        <v/>
      </c>
      <c r="DL14" s="3041">
        <f>SUM(G14,M14,S14,AA14,AI14,AR14,AZ14,BH14,BQ14,BY14,CG14,CO14)-CW14</f>
        <v/>
      </c>
      <c r="DM14" s="3041">
        <f>SUM(D14,J14,P14,V14,AD14,AL14,AU14,BC14,,BN14,BV14,CD14,CL14)-CT14</f>
        <v/>
      </c>
      <c r="DN14" s="3100">
        <f>0/(10^6)</f>
        <v/>
      </c>
      <c r="DO14" s="2881">
        <f>DN14-CR14</f>
        <v/>
      </c>
      <c r="DX14" s="2878">
        <f>(CS14-CZ14)*10^6</f>
        <v/>
      </c>
      <c r="DY14" s="2878">
        <f>(CT14-DC14)*10^6</f>
        <v/>
      </c>
      <c r="DZ14" s="2878">
        <f>(CW14-DD14)*10^6</f>
        <v/>
      </c>
    </row>
    <row customHeight="1" ht="15" r="15" s="3">
      <c r="A15" s="148" t="n"/>
      <c r="B15" s="176" t="inlineStr">
        <is>
          <t>Energie &amp; climatisation</t>
        </is>
      </c>
      <c r="C15" s="2486" t="inlineStr">
        <is>
          <t>CAP9</t>
        </is>
      </c>
      <c r="D15" s="2891" t="n">
        <v>29.702405</v>
      </c>
      <c r="E15" s="2891" t="n">
        <v>0</v>
      </c>
      <c r="F15" s="2891" t="n">
        <v>29.702405</v>
      </c>
      <c r="G15" s="2891" t="n">
        <v>217.83653</v>
      </c>
      <c r="H15" s="3988" t="n">
        <v>-0.8636481906868421</v>
      </c>
      <c r="I15" s="3434" t="n"/>
      <c r="J15" s="2891" t="n">
        <v>207.392086</v>
      </c>
      <c r="K15" s="2891" t="n">
        <v>41</v>
      </c>
      <c r="L15" s="2891" t="n">
        <v>166.392086</v>
      </c>
      <c r="M15" s="2891" t="n">
        <v>137.524067</v>
      </c>
      <c r="N15" s="3988" t="n">
        <v>0.5080421232743211</v>
      </c>
      <c r="O15" s="3058" t="n"/>
      <c r="P15" s="2891" t="n">
        <v>5.67167</v>
      </c>
      <c r="Q15" s="2891" t="n">
        <v>1597.3765968</v>
      </c>
      <c r="R15" s="2891" t="n">
        <v>-1591.7049268</v>
      </c>
      <c r="S15" s="2891" t="n">
        <v>72.111722</v>
      </c>
      <c r="T15" s="3988" t="n">
        <v>-0.9213488481109909</v>
      </c>
      <c r="U15" s="3058" t="n"/>
      <c r="V15" s="2891" t="n">
        <v>0</v>
      </c>
      <c r="W15" s="2891" t="n">
        <v>123.24436</v>
      </c>
      <c r="X15" s="2891" t="n">
        <v>123.24436</v>
      </c>
      <c r="Y15" s="2975" t="n">
        <v>-123.24436</v>
      </c>
      <c r="Z15" s="2890" t="n">
        <v>-123.24436</v>
      </c>
      <c r="AA15" s="2891" t="n">
        <v>0</v>
      </c>
      <c r="AB15" s="37" t="n"/>
      <c r="AC15" s="3058" t="n"/>
      <c r="AD15" s="2891" t="n">
        <v>80.66000699999999</v>
      </c>
      <c r="AE15" s="2891" t="n">
        <v>195.813786</v>
      </c>
      <c r="AF15" s="2891" t="n">
        <v>195.813786</v>
      </c>
      <c r="AG15" s="2975" t="n">
        <v>-115.153779</v>
      </c>
      <c r="AH15" s="2890" t="n">
        <v>-115.153779</v>
      </c>
      <c r="AI15" s="2891" t="n">
        <v>0</v>
      </c>
      <c r="AJ15" s="37" t="n"/>
      <c r="AK15" s="3986" t="n"/>
      <c r="AL15" s="2891" t="n">
        <v>413.380895</v>
      </c>
      <c r="AM15" s="2891" t="n">
        <v>195.813786</v>
      </c>
      <c r="AN15" s="2891" t="n">
        <v>318.813786</v>
      </c>
      <c r="AO15" s="2891" t="n">
        <v>0</v>
      </c>
      <c r="AP15" s="2975" t="n">
        <v>217.567109</v>
      </c>
      <c r="AQ15" s="2975" t="n">
        <v>94.56710900000002</v>
      </c>
      <c r="AR15" s="2891" t="n">
        <v>86.980521</v>
      </c>
      <c r="AS15" s="37" t="n">
        <v>3.752568623956622</v>
      </c>
      <c r="AT15" s="1031" t="n"/>
      <c r="AU15" s="2891" t="n"/>
      <c r="AV15" s="2891" t="n"/>
      <c r="AW15" s="2891" t="n"/>
      <c r="AX15" s="2975" t="n"/>
      <c r="AY15" s="2975" t="n"/>
      <c r="AZ15" s="2891" t="n"/>
      <c r="BA15" s="37" t="n"/>
      <c r="BB15" s="1031" t="n"/>
      <c r="BC15" s="2891" t="n"/>
      <c r="BD15" s="2891" t="n"/>
      <c r="BE15" s="2891" t="n"/>
      <c r="BF15" s="2975" t="n"/>
      <c r="BG15" s="2975" t="n"/>
      <c r="BH15" s="2891" t="n"/>
      <c r="BI15" s="37" t="n"/>
      <c r="BJ15" s="1031" t="n"/>
      <c r="BK15" s="2891" t="n"/>
      <c r="BL15" s="2891" t="n"/>
      <c r="BM15" s="2891" t="n"/>
      <c r="BN15" s="2891" t="n"/>
      <c r="BO15" s="2975" t="n"/>
      <c r="BP15" s="2975" t="n"/>
      <c r="BQ15" s="2891" t="n"/>
      <c r="BR15" s="37" t="n"/>
      <c r="BS15" s="3058" t="n"/>
      <c r="BT15" s="2891" t="n"/>
      <c r="BU15" s="2891" t="n"/>
      <c r="BV15" s="2891" t="n"/>
      <c r="BW15" s="2975" t="n"/>
      <c r="BX15" s="2975" t="n"/>
      <c r="BY15" s="2891" t="n"/>
      <c r="BZ15" s="37" t="n"/>
      <c r="CA15" s="3058" t="n"/>
      <c r="CB15" s="2891" t="n"/>
      <c r="CC15" s="2891" t="n"/>
      <c r="CD15" s="2891" t="n"/>
      <c r="CE15" s="2975" t="n"/>
      <c r="CF15" s="2975" t="n"/>
      <c r="CG15" s="2891" t="n"/>
      <c r="CH15" s="37" t="n"/>
      <c r="CI15" s="3058" t="n"/>
      <c r="CJ15" s="2891" t="n"/>
      <c r="CK15" s="2891" t="n"/>
      <c r="CL15" s="2891" t="n"/>
      <c r="CM15" s="2975" t="n"/>
      <c r="CN15" s="2975" t="n"/>
      <c r="CO15" s="2891" t="n"/>
      <c r="CP15" s="37" t="n"/>
      <c r="CQ15" s="1031" t="n"/>
      <c r="CR15" s="3987">
        <f>SUMIF($D$5:$CQ$5,CR$5,$D15:$CQ15)</f>
        <v/>
      </c>
      <c r="CS15" s="3987">
        <f>SUMIF($D$5:$CQ$5,CS$5,$D15:$CQ15)</f>
        <v/>
      </c>
      <c r="CT15" s="3987">
        <f>SUMIF($D$5:$CO$5,CT$5,$D15:$CO15)+SUMIF($D$5:$BI$5,CR$5,$D15:$BI15)</f>
        <v/>
      </c>
      <c r="CU15" s="2890">
        <f>+CR15-CS15</f>
        <v/>
      </c>
      <c r="CV15" s="2890">
        <f>+CR15-CT15</f>
        <v/>
      </c>
      <c r="CW15" s="3987">
        <f>SUMIF($D$5:$CQ$5,CW$5,$D15:$CQ15)</f>
        <v/>
      </c>
      <c r="CX15" s="37">
        <f>IFERROR(+CR15/CW15-1, "-")</f>
        <v/>
      </c>
      <c r="CY15" s="3978" t="n"/>
      <c r="CZ15" s="3060" t="n">
        <v>4246.5234056</v>
      </c>
      <c r="DA15" s="2891" t="n">
        <v>5788.1456418</v>
      </c>
      <c r="DB15" s="2891" t="n"/>
      <c r="DC15" s="2891" t="n"/>
      <c r="DD15" s="2891" t="n">
        <v>1010.387318</v>
      </c>
      <c r="DE15" s="37">
        <f>+CZ15/DD15-1</f>
        <v/>
      </c>
      <c r="DF15" s="37" t="n"/>
      <c r="DG15" s="37" t="n"/>
      <c r="DH15" s="37" t="n"/>
      <c r="DI15" s="2298" t="n"/>
      <c r="DJ15" s="3041">
        <f>SUM(D15,J15,P15,V15,AD15,AL15,AU15,BC15,BK15,BT15,CB15,CJ15)-CR15</f>
        <v/>
      </c>
      <c r="DK15" s="3041">
        <f>SUM(E15,K15,Q15,W15,AE15,AM15,AV15,BD15,BL15,BU15,CC15,CK15)-CS15</f>
        <v/>
      </c>
      <c r="DL15" s="3041">
        <f>SUM(G15,M15,S15,AA15,AI15,AR15,AZ15,BH15,BQ15,BY15,CG15,CO15)-CW15</f>
        <v/>
      </c>
      <c r="DM15" s="3041">
        <f>SUM(D15,J15,P15,V15,AD15,AL15,AU15,BC15,,BN15,BV15,CD15,CL15)-CT15</f>
        <v/>
      </c>
      <c r="DN15" s="3100" t="n">
        <v>1010.387318</v>
      </c>
      <c r="DO15" s="2881">
        <f>DN15-CR15</f>
        <v/>
      </c>
      <c r="DX15" s="2878">
        <f>(CS15-CZ15)*10^6</f>
        <v/>
      </c>
      <c r="DY15" s="2878">
        <f>(CT15-DC15)*10^6</f>
        <v/>
      </c>
      <c r="DZ15" s="2878">
        <f>(CW15-DD15)*10^6</f>
        <v/>
      </c>
    </row>
    <row customHeight="1" ht="15" r="16" s="3">
      <c r="A16" s="148" t="n"/>
      <c r="B16" s="176" t="inlineStr">
        <is>
          <t>Réseau International et interconnexion</t>
        </is>
      </c>
      <c r="C16" s="2486" t="inlineStr">
        <is>
          <t>CAP10</t>
        </is>
      </c>
      <c r="D16" s="2891" t="n">
        <v>0</v>
      </c>
      <c r="E16" s="2891" t="n">
        <v>0</v>
      </c>
      <c r="F16" s="2891" t="n">
        <v>0</v>
      </c>
      <c r="G16" s="2891" t="n">
        <v>0</v>
      </c>
      <c r="H16" s="3988" t="n"/>
      <c r="I16" s="3434" t="n"/>
      <c r="J16" s="2891" t="n">
        <v>0</v>
      </c>
      <c r="K16" s="2891" t="n">
        <v>0</v>
      </c>
      <c r="L16" s="2891" t="n">
        <v>0</v>
      </c>
      <c r="M16" s="2891" t="n">
        <v>0</v>
      </c>
      <c r="N16" s="3988" t="n"/>
      <c r="O16" s="3058" t="n"/>
      <c r="P16" s="2891" t="n">
        <v>0</v>
      </c>
      <c r="Q16" s="2891" t="n">
        <v>0</v>
      </c>
      <c r="R16" s="2891" t="n">
        <v>0</v>
      </c>
      <c r="S16" s="2891" t="n">
        <v>0</v>
      </c>
      <c r="T16" s="3988" t="n"/>
      <c r="U16" s="3058" t="n"/>
      <c r="V16" s="2891" t="n">
        <v>0</v>
      </c>
      <c r="W16" s="2891" t="n">
        <v>0</v>
      </c>
      <c r="X16" s="2891" t="n">
        <v>0</v>
      </c>
      <c r="Y16" s="2975" t="n">
        <v>0</v>
      </c>
      <c r="Z16" s="2890" t="n">
        <v>0</v>
      </c>
      <c r="AA16" s="2891" t="n">
        <v>0</v>
      </c>
      <c r="AB16" s="37" t="n"/>
      <c r="AC16" s="3058" t="n"/>
      <c r="AD16" s="2891" t="n">
        <v>0</v>
      </c>
      <c r="AE16" s="2891" t="n">
        <v>0</v>
      </c>
      <c r="AF16" s="2891" t="n">
        <v>0</v>
      </c>
      <c r="AG16" s="2975" t="n">
        <v>0</v>
      </c>
      <c r="AH16" s="2890" t="n">
        <v>0</v>
      </c>
      <c r="AI16" s="2891" t="n">
        <v>0</v>
      </c>
      <c r="AJ16" s="37" t="n"/>
      <c r="AK16" s="3986" t="n"/>
      <c r="AL16" s="2891" t="n">
        <v>0</v>
      </c>
      <c r="AM16" s="2891" t="n">
        <v>0</v>
      </c>
      <c r="AN16" s="2891" t="n">
        <v>0</v>
      </c>
      <c r="AO16" s="2891" t="n">
        <v>0</v>
      </c>
      <c r="AP16" s="2975" t="n">
        <v>0</v>
      </c>
      <c r="AQ16" s="2975" t="n">
        <v>0</v>
      </c>
      <c r="AR16" s="2891" t="n">
        <v>0</v>
      </c>
      <c r="AS16" s="37" t="n"/>
      <c r="AT16" s="1031" t="n"/>
      <c r="AU16" s="2891" t="n"/>
      <c r="AV16" s="2891" t="n"/>
      <c r="AW16" s="2891" t="n"/>
      <c r="AX16" s="2975" t="n"/>
      <c r="AY16" s="2975" t="n"/>
      <c r="AZ16" s="2891" t="n"/>
      <c r="BA16" s="37" t="n"/>
      <c r="BB16" s="1031" t="n"/>
      <c r="BC16" s="2891" t="n"/>
      <c r="BD16" s="2891" t="n"/>
      <c r="BE16" s="2891" t="n"/>
      <c r="BF16" s="2975" t="n"/>
      <c r="BG16" s="2975" t="n"/>
      <c r="BH16" s="2891" t="n"/>
      <c r="BI16" s="37" t="n"/>
      <c r="BJ16" s="1031" t="n"/>
      <c r="BK16" s="2891" t="n"/>
      <c r="BL16" s="2891" t="n"/>
      <c r="BM16" s="2891" t="n"/>
      <c r="BN16" s="2891" t="n"/>
      <c r="BO16" s="2975" t="n"/>
      <c r="BP16" s="2975" t="n"/>
      <c r="BQ16" s="2891" t="n"/>
      <c r="BR16" s="37" t="n"/>
      <c r="BS16" s="3058" t="n"/>
      <c r="BT16" s="2891" t="n"/>
      <c r="BU16" s="2891" t="n"/>
      <c r="BV16" s="2891" t="n"/>
      <c r="BW16" s="2975" t="n"/>
      <c r="BX16" s="2975" t="n"/>
      <c r="BY16" s="2891" t="n"/>
      <c r="BZ16" s="37" t="n"/>
      <c r="CA16" s="3058" t="n"/>
      <c r="CB16" s="2891" t="n"/>
      <c r="CC16" s="2891" t="n"/>
      <c r="CD16" s="2891" t="n"/>
      <c r="CE16" s="2975" t="n"/>
      <c r="CF16" s="2975" t="n"/>
      <c r="CG16" s="2891" t="n"/>
      <c r="CH16" s="37" t="n"/>
      <c r="CI16" s="3058" t="n"/>
      <c r="CJ16" s="2891" t="n"/>
      <c r="CK16" s="2891" t="n"/>
      <c r="CL16" s="2891" t="n"/>
      <c r="CM16" s="2975" t="n"/>
      <c r="CN16" s="2975" t="n"/>
      <c r="CO16" s="2891" t="n"/>
      <c r="CP16" s="37" t="n"/>
      <c r="CQ16" s="1031" t="n"/>
      <c r="CR16" s="3987">
        <f>SUMIF($D$5:$CQ$5,CR$5,$D16:$CQ16)</f>
        <v/>
      </c>
      <c r="CS16" s="3987">
        <f>SUMIF($D$5:$CQ$5,CS$5,$D16:$CQ16)</f>
        <v/>
      </c>
      <c r="CT16" s="3987">
        <f>SUMIF($D$5:$CO$5,CT$5,$D16:$CO16)+SUMIF($D$5:$BI$5,CR$5,$D16:$BI16)</f>
        <v/>
      </c>
      <c r="CU16" s="2890">
        <f>+CR16-CS16</f>
        <v/>
      </c>
      <c r="CV16" s="2890">
        <f>+CR16-CT16</f>
        <v/>
      </c>
      <c r="CW16" s="3987">
        <f>SUMIF($D$5:$CQ$5,CW$5,$D16:$CQ16)</f>
        <v/>
      </c>
      <c r="CX16" s="37">
        <f>IFERROR(+CR16/CW16-1, "-")</f>
        <v/>
      </c>
      <c r="CY16" s="3978" t="n"/>
      <c r="CZ16" s="3060" t="n">
        <v>0</v>
      </c>
      <c r="DA16" s="2891" t="n">
        <v>0</v>
      </c>
      <c r="DB16" s="2891" t="n"/>
      <c r="DC16" s="2891" t="n"/>
      <c r="DD16" s="2891" t="n">
        <v>0</v>
      </c>
      <c r="DE16" s="37" t="n"/>
      <c r="DF16" s="37" t="n"/>
      <c r="DG16" s="37" t="n"/>
      <c r="DH16" s="37" t="n"/>
      <c r="DI16" s="2298" t="n"/>
      <c r="DJ16" s="3041">
        <f>SUM(D16,J16,P16,V16,AD16,AL16,AU16,BC16,BK16,BT16,CB16,CJ16)-CR16</f>
        <v/>
      </c>
      <c r="DK16" s="3041">
        <f>SUM(E16,K16,Q16,W16,AE16,AM16,AV16,BD16,BL16,BU16,CC16,CK16)-CS16</f>
        <v/>
      </c>
      <c r="DL16" s="3041">
        <f>SUM(G16,M16,S16,AA16,AI16,AR16,AZ16,BH16,BQ16,BY16,CG16,CO16)-CW16</f>
        <v/>
      </c>
      <c r="DM16" s="3041">
        <f>SUM(D16,J16,P16,V16,AD16,AL16,AU16,BC16,,BN16,BV16,CD16,CL16)-CT16</f>
        <v/>
      </c>
      <c r="DN16" s="3100">
        <f>0/(10^6)</f>
        <v/>
      </c>
      <c r="DO16" s="2881">
        <f>DN16-CR16</f>
        <v/>
      </c>
      <c r="DX16" s="2878">
        <f>(CS16-CZ16)*10^6</f>
        <v/>
      </c>
      <c r="DY16" s="2878">
        <f>(CT16-DC16)*10^6</f>
        <v/>
      </c>
      <c r="DZ16" s="2878">
        <f>(CW16-DD16)*10^6</f>
        <v/>
      </c>
    </row>
    <row customHeight="1" ht="15" r="17" s="3">
      <c r="A17" s="148" t="n"/>
      <c r="B17" s="176" t="inlineStr">
        <is>
          <t>Internet</t>
        </is>
      </c>
      <c r="C17" s="2486" t="inlineStr">
        <is>
          <t>CAP11</t>
        </is>
      </c>
      <c r="D17" s="2891" t="n">
        <v>0</v>
      </c>
      <c r="E17" s="2891" t="n">
        <v>0</v>
      </c>
      <c r="F17" s="2891" t="n">
        <v>0</v>
      </c>
      <c r="G17" s="2891" t="n">
        <v>0</v>
      </c>
      <c r="H17" s="3988" t="n"/>
      <c r="I17" s="3434" t="n"/>
      <c r="J17" s="2891" t="n">
        <v>0</v>
      </c>
      <c r="K17" s="2891" t="n">
        <v>0</v>
      </c>
      <c r="L17" s="2891" t="n">
        <v>0</v>
      </c>
      <c r="M17" s="2891" t="n">
        <v>0</v>
      </c>
      <c r="N17" s="3988" t="n"/>
      <c r="O17" s="3058" t="n"/>
      <c r="P17" s="2891" t="n">
        <v>0</v>
      </c>
      <c r="Q17" s="2891" t="n">
        <v>0</v>
      </c>
      <c r="R17" s="2891" t="n">
        <v>0</v>
      </c>
      <c r="S17" s="2891" t="n">
        <v>0</v>
      </c>
      <c r="T17" s="3988" t="n"/>
      <c r="U17" s="3058" t="n"/>
      <c r="V17" s="2891" t="n">
        <v>0</v>
      </c>
      <c r="W17" s="2891" t="n">
        <v>0</v>
      </c>
      <c r="X17" s="2891" t="n">
        <v>0</v>
      </c>
      <c r="Y17" s="2975" t="n">
        <v>0</v>
      </c>
      <c r="Z17" s="2890" t="n">
        <v>0</v>
      </c>
      <c r="AA17" s="2891" t="n">
        <v>0</v>
      </c>
      <c r="AB17" s="37" t="n"/>
      <c r="AC17" s="3058" t="n"/>
      <c r="AD17" s="2891" t="n">
        <v>0</v>
      </c>
      <c r="AE17" s="2891" t="n">
        <v>0</v>
      </c>
      <c r="AF17" s="2891" t="n">
        <v>0</v>
      </c>
      <c r="AG17" s="2975" t="n">
        <v>0</v>
      </c>
      <c r="AH17" s="2890" t="n">
        <v>0</v>
      </c>
      <c r="AI17" s="2891" t="n">
        <v>0</v>
      </c>
      <c r="AJ17" s="37" t="n"/>
      <c r="AK17" s="3986" t="n"/>
      <c r="AL17" s="2891" t="n">
        <v>0</v>
      </c>
      <c r="AM17" s="2891" t="n">
        <v>0</v>
      </c>
      <c r="AN17" s="2891" t="n">
        <v>0</v>
      </c>
      <c r="AO17" s="2891" t="n">
        <v>0</v>
      </c>
      <c r="AP17" s="2975" t="n">
        <v>0</v>
      </c>
      <c r="AQ17" s="2975" t="n">
        <v>0</v>
      </c>
      <c r="AR17" s="2891" t="n">
        <v>0</v>
      </c>
      <c r="AS17" s="37" t="n"/>
      <c r="AT17" s="1031" t="n"/>
      <c r="AU17" s="2891" t="n"/>
      <c r="AV17" s="2891" t="n"/>
      <c r="AW17" s="2891" t="n"/>
      <c r="AX17" s="2975" t="n"/>
      <c r="AY17" s="2975" t="n"/>
      <c r="AZ17" s="2891" t="n"/>
      <c r="BA17" s="37" t="n"/>
      <c r="BB17" s="1031" t="n"/>
      <c r="BC17" s="2891" t="n"/>
      <c r="BD17" s="2891" t="n"/>
      <c r="BE17" s="2891" t="n"/>
      <c r="BF17" s="2975" t="n"/>
      <c r="BG17" s="2975" t="n"/>
      <c r="BH17" s="2891" t="n"/>
      <c r="BI17" s="37" t="n"/>
      <c r="BJ17" s="1031" t="n"/>
      <c r="BK17" s="2891" t="n"/>
      <c r="BL17" s="2891" t="n"/>
      <c r="BM17" s="2891" t="n"/>
      <c r="BN17" s="2891" t="n"/>
      <c r="BO17" s="2975" t="n"/>
      <c r="BP17" s="2975" t="n"/>
      <c r="BQ17" s="2891" t="n"/>
      <c r="BR17" s="37" t="n"/>
      <c r="BS17" s="3058" t="n"/>
      <c r="BT17" s="2891" t="n"/>
      <c r="BU17" s="2891" t="n"/>
      <c r="BV17" s="2891" t="n"/>
      <c r="BW17" s="2975" t="n"/>
      <c r="BX17" s="2975" t="n"/>
      <c r="BY17" s="2891" t="n"/>
      <c r="BZ17" s="37" t="n"/>
      <c r="CA17" s="3058" t="n"/>
      <c r="CB17" s="2891" t="n"/>
      <c r="CC17" s="2891" t="n"/>
      <c r="CD17" s="2891" t="n"/>
      <c r="CE17" s="2975" t="n"/>
      <c r="CF17" s="2975" t="n"/>
      <c r="CG17" s="2891" t="n"/>
      <c r="CH17" s="37" t="n"/>
      <c r="CI17" s="3058" t="n"/>
      <c r="CJ17" s="2891" t="n"/>
      <c r="CK17" s="2891" t="n"/>
      <c r="CL17" s="2891" t="n"/>
      <c r="CM17" s="2975" t="n"/>
      <c r="CN17" s="2975" t="n"/>
      <c r="CO17" s="2891" t="n"/>
      <c r="CP17" s="37" t="n"/>
      <c r="CQ17" s="1031" t="n"/>
      <c r="CR17" s="3987">
        <f>SUMIF($D$5:$CQ$5,CR$5,$D17:$CQ17)</f>
        <v/>
      </c>
      <c r="CS17" s="3987">
        <f>SUMIF($D$5:$CQ$5,CS$5,$D17:$CQ17)</f>
        <v/>
      </c>
      <c r="CT17" s="3987">
        <f>SUMIF($D$5:$CO$5,CT$5,$D17:$CO17)+SUMIF($D$5:$BI$5,CR$5,$D17:$BI17)</f>
        <v/>
      </c>
      <c r="CU17" s="2890">
        <f>+CR17-CS17</f>
        <v/>
      </c>
      <c r="CV17" s="2890">
        <f>+CR17-CT17</f>
        <v/>
      </c>
      <c r="CW17" s="3987">
        <f>SUMIF($D$5:$CQ$5,CW$5,$D17:$CQ17)</f>
        <v/>
      </c>
      <c r="CX17" s="37">
        <f>IFERROR(+CR17/CW17-1, "-")</f>
        <v/>
      </c>
      <c r="CY17" s="3978" t="n"/>
      <c r="CZ17" s="3060" t="n">
        <v>0</v>
      </c>
      <c r="DA17" s="2891" t="n">
        <v>0</v>
      </c>
      <c r="DB17" s="2891" t="n"/>
      <c r="DC17" s="2891" t="n"/>
      <c r="DD17" s="2891" t="n">
        <v>0</v>
      </c>
      <c r="DE17" s="37" t="n"/>
      <c r="DF17" s="37" t="n"/>
      <c r="DG17" s="37" t="n"/>
      <c r="DH17" s="37" t="n"/>
      <c r="DI17" s="2298" t="n"/>
      <c r="DJ17" s="3041">
        <f>SUM(D17,J17,P17,V17,AD17,AL17,AU17,BC17,BK17,BT17,CB17,CJ17)-CR17</f>
        <v/>
      </c>
      <c r="DK17" s="3041">
        <f>SUM(E17,K17,Q17,W17,AE17,AM17,AV17,BD17,BL17,BU17,CC17,CK17)-CS17</f>
        <v/>
      </c>
      <c r="DL17" s="3041">
        <f>SUM(G17,M17,S17,AA17,AI17,AR17,AZ17,BH17,BQ17,BY17,CG17,CO17)-CW17</f>
        <v/>
      </c>
      <c r="DM17" s="3041">
        <f>SUM(D17,J17,P17,V17,AD17,AL17,AU17,BC17,,BN17,BV17,CD17,CL17)-CT17</f>
        <v/>
      </c>
      <c r="DN17" s="3100">
        <f>0/(10^6)</f>
        <v/>
      </c>
      <c r="DO17" s="2881">
        <f>DN17-CR17</f>
        <v/>
      </c>
      <c r="DX17" s="2878">
        <f>(CS17-CZ17)*10^6</f>
        <v/>
      </c>
      <c r="DY17" s="2878">
        <f>(CT17-DC17)*10^6</f>
        <v/>
      </c>
      <c r="DZ17" s="2878">
        <f>(CW17-DD17)*10^6</f>
        <v/>
      </c>
    </row>
    <row customHeight="1" ht="15" r="18" s="3">
      <c r="A18" s="148" t="n"/>
      <c r="B18" s="176" t="inlineStr">
        <is>
          <t>Système d'information</t>
        </is>
      </c>
      <c r="C18" s="2486" t="inlineStr">
        <is>
          <t>CAP12</t>
        </is>
      </c>
      <c r="D18" s="2891" t="n">
        <v>156.51408</v>
      </c>
      <c r="E18" s="2891" t="n">
        <v>274.083333333333</v>
      </c>
      <c r="F18" s="2891" t="n">
        <v>-117.569253333333</v>
      </c>
      <c r="G18" s="2891" t="n">
        <v>101.808837</v>
      </c>
      <c r="H18" s="3988" t="n">
        <v>0.5373329527376882</v>
      </c>
      <c r="I18" s="3434" t="n"/>
      <c r="J18" s="2891" t="n">
        <v>97.71117099999999</v>
      </c>
      <c r="K18" s="2891" t="n">
        <v>274.083333333333</v>
      </c>
      <c r="L18" s="2891" t="n">
        <v>-176.372162333333</v>
      </c>
      <c r="M18" s="2891" t="n">
        <v>193.564935</v>
      </c>
      <c r="N18" s="3988" t="n">
        <v>-0.495202108791037</v>
      </c>
      <c r="O18" s="3058" t="n"/>
      <c r="P18" s="2891" t="n">
        <v>22.58096</v>
      </c>
      <c r="Q18" s="2891" t="n">
        <v>274.083333333333</v>
      </c>
      <c r="R18" s="2891" t="n">
        <v>-251.502373333333</v>
      </c>
      <c r="S18" s="2891" t="n">
        <v>431.699444</v>
      </c>
      <c r="T18" s="3988" t="n">
        <v>-0.9476928675405012</v>
      </c>
      <c r="U18" s="3058" t="n"/>
      <c r="V18" s="2891" t="n">
        <v>77.245166</v>
      </c>
      <c r="W18" s="2891" t="n">
        <v>274.083333333333</v>
      </c>
      <c r="X18" s="2891" t="n">
        <v>334.688198777778</v>
      </c>
      <c r="Y18" s="2975" t="n">
        <v>-196.838167333333</v>
      </c>
      <c r="Z18" s="2890" t="n">
        <v>-257.443032777778</v>
      </c>
      <c r="AA18" s="2891" t="n">
        <v>0</v>
      </c>
      <c r="AB18" s="37" t="n"/>
      <c r="AC18" s="3058" t="n"/>
      <c r="AD18" s="2891" t="n">
        <v>242.916292</v>
      </c>
      <c r="AE18" s="2891" t="n">
        <v>274.083333333333</v>
      </c>
      <c r="AF18" s="2891" t="n">
        <v>334.688198777778</v>
      </c>
      <c r="AG18" s="2975" t="n">
        <v>-31.16704133333297</v>
      </c>
      <c r="AH18" s="2890" t="n">
        <v>-91.77190677777799</v>
      </c>
      <c r="AI18" s="2891" t="n">
        <v>138.839365</v>
      </c>
      <c r="AJ18" s="37" t="n">
        <v>0.74962116831923</v>
      </c>
      <c r="AK18" s="3986" t="n"/>
      <c r="AL18" s="2891" t="n">
        <v>70.560593</v>
      </c>
      <c r="AM18" s="2891" t="n">
        <v>212.0833333333346</v>
      </c>
      <c r="AN18" s="2891" t="n">
        <v>272.6881987777791</v>
      </c>
      <c r="AO18" s="2891" t="n">
        <v>0</v>
      </c>
      <c r="AP18" s="2975" t="n">
        <v>-141.5227403333346</v>
      </c>
      <c r="AQ18" s="2975" t="n">
        <v>-202.1276057777791</v>
      </c>
      <c r="AR18" s="2891" t="n">
        <v>109.424012</v>
      </c>
      <c r="AS18" s="37" t="n">
        <v>-0.3551635357694617</v>
      </c>
      <c r="AT18" s="1031" t="n"/>
      <c r="AU18" s="2891" t="n"/>
      <c r="AV18" s="2891" t="n"/>
      <c r="AW18" s="2891" t="n"/>
      <c r="AX18" s="2975" t="n"/>
      <c r="AY18" s="2975" t="n"/>
      <c r="AZ18" s="2891" t="n"/>
      <c r="BA18" s="37" t="n"/>
      <c r="BB18" s="1031" t="n"/>
      <c r="BC18" s="2891" t="n"/>
      <c r="BD18" s="2891" t="n"/>
      <c r="BE18" s="2891" t="n"/>
      <c r="BF18" s="2975" t="n"/>
      <c r="BG18" s="2975" t="n"/>
      <c r="BH18" s="2891" t="n"/>
      <c r="BI18" s="37" t="n"/>
      <c r="BJ18" s="1031" t="n"/>
      <c r="BK18" s="2891" t="n"/>
      <c r="BL18" s="2891" t="n"/>
      <c r="BM18" s="2891" t="n"/>
      <c r="BN18" s="2891" t="n"/>
      <c r="BO18" s="2975" t="n"/>
      <c r="BP18" s="2975" t="n"/>
      <c r="BQ18" s="2891" t="n"/>
      <c r="BR18" s="37" t="n"/>
      <c r="BS18" s="3058" t="n"/>
      <c r="BT18" s="2891" t="n"/>
      <c r="BU18" s="2891" t="n"/>
      <c r="BV18" s="2891" t="n"/>
      <c r="BW18" s="2975" t="n"/>
      <c r="BX18" s="2975" t="n"/>
      <c r="BY18" s="2891" t="n"/>
      <c r="BZ18" s="37" t="n"/>
      <c r="CA18" s="3058" t="n"/>
      <c r="CB18" s="2891" t="n"/>
      <c r="CC18" s="2891" t="n"/>
      <c r="CD18" s="2891" t="n"/>
      <c r="CE18" s="2975" t="n"/>
      <c r="CF18" s="2975" t="n"/>
      <c r="CG18" s="2891" t="n"/>
      <c r="CH18" s="37" t="n"/>
      <c r="CI18" s="3058" t="n"/>
      <c r="CJ18" s="2891" t="n"/>
      <c r="CK18" s="2891" t="n"/>
      <c r="CL18" s="2891" t="n"/>
      <c r="CM18" s="2975" t="n"/>
      <c r="CN18" s="2975" t="n"/>
      <c r="CO18" s="2891" t="n"/>
      <c r="CP18" s="37" t="n"/>
      <c r="CQ18" s="1031" t="n"/>
      <c r="CR18" s="3987">
        <f>SUMIF($D$5:$CQ$5,CR$5,$D18:$CQ18)</f>
        <v/>
      </c>
      <c r="CS18" s="3987">
        <f>SUMIF($D$5:$CQ$5,CS$5,$D18:$CQ18)</f>
        <v/>
      </c>
      <c r="CT18" s="3987">
        <f>SUMIF($D$5:$CO$5,CT$5,$D18:$CO18)+SUMIF($D$5:$BI$5,CR$5,$D18:$BI18)</f>
        <v/>
      </c>
      <c r="CU18" s="2890">
        <f>+CR18-CS18</f>
        <v/>
      </c>
      <c r="CV18" s="2890">
        <f>+CR18-CT18</f>
        <v/>
      </c>
      <c r="CW18" s="3987">
        <f>SUMIF($D$5:$CQ$5,CW$5,$D18:$CQ18)</f>
        <v/>
      </c>
      <c r="CX18" s="37">
        <f>IFERROR(+CR18/CW18-1, "-")</f>
        <v/>
      </c>
      <c r="CY18" s="3978" t="n"/>
      <c r="CZ18" s="3060" t="n">
        <v>3232.000000000002</v>
      </c>
      <c r="DA18" s="2891" t="n">
        <v>3232.000000000002</v>
      </c>
      <c r="DB18" s="2891" t="n"/>
      <c r="DC18" s="2891" t="n"/>
      <c r="DD18" s="2891" t="n">
        <v>3434.769646</v>
      </c>
      <c r="DE18" s="37">
        <f>+CZ18/DD18-1</f>
        <v/>
      </c>
      <c r="DF18" s="37">
        <f>+DA18/DD18-1</f>
        <v/>
      </c>
      <c r="DG18" s="37">
        <f>+DB18/DD18-1</f>
        <v/>
      </c>
      <c r="DH18" s="37">
        <f>+DC18/DD18-1</f>
        <v/>
      </c>
      <c r="DI18" s="2298" t="n"/>
      <c r="DJ18" s="3041">
        <f>SUM(D18,J18,P18,V18,AD18,AL18,AU18,BC18,BK18,BT18,CB18,CJ18)-CR18</f>
        <v/>
      </c>
      <c r="DK18" s="3041">
        <f>SUM(E18,K18,Q18,W18,AE18,AM18,AV18,BD18,BL18,BU18,CC18,CK18)-CS18</f>
        <v/>
      </c>
      <c r="DL18" s="3041">
        <f>SUM(G18,M18,S18,AA18,AI18,AR18,AZ18,BH18,BQ18,BY18,CG18,CO18)-CW18</f>
        <v/>
      </c>
      <c r="DM18" s="3041">
        <f>SUM(D18,J18,P18,V18,AD18,AL18,AU18,BC18,,BN18,BV18,CD18,CL18)-CT18</f>
        <v/>
      </c>
      <c r="DN18" s="3100" t="n">
        <v>1427.100156</v>
      </c>
      <c r="DO18" s="2881">
        <f>DN18-CR18</f>
        <v/>
      </c>
      <c r="DX18" s="2878">
        <f>(CS18-CZ18)*10^6</f>
        <v/>
      </c>
      <c r="DY18" s="2878">
        <f>(CT18-DC18)*10^6</f>
        <v/>
      </c>
      <c r="DZ18" s="2878">
        <f>(CW18-DD18)*10^6</f>
        <v/>
      </c>
    </row>
    <row customHeight="1" ht="15" r="19" s="3">
      <c r="A19" s="148" t="n"/>
      <c r="B19" s="176" t="inlineStr">
        <is>
          <t>Matériel industriel</t>
        </is>
      </c>
      <c r="C19" s="2486" t="inlineStr">
        <is>
          <t>CAP13</t>
        </is>
      </c>
      <c r="D19" s="2891" t="n">
        <v>0</v>
      </c>
      <c r="E19" s="2891" t="n">
        <v>0</v>
      </c>
      <c r="F19" s="2891" t="n">
        <v>0</v>
      </c>
      <c r="G19" s="2891" t="n">
        <v>0</v>
      </c>
      <c r="H19" s="3988" t="n"/>
      <c r="I19" s="3434" t="n"/>
      <c r="J19" s="2891" t="n">
        <v>0</v>
      </c>
      <c r="K19" s="2891" t="n">
        <v>0</v>
      </c>
      <c r="L19" s="2891" t="n">
        <v>0</v>
      </c>
      <c r="M19" s="2891" t="n">
        <v>0</v>
      </c>
      <c r="N19" s="3988" t="n"/>
      <c r="O19" s="3058" t="n"/>
      <c r="P19" s="2891" t="n">
        <v>0</v>
      </c>
      <c r="Q19" s="2891" t="n">
        <v>0</v>
      </c>
      <c r="R19" s="2891" t="n">
        <v>0</v>
      </c>
      <c r="S19" s="2891" t="n">
        <v>0</v>
      </c>
      <c r="T19" s="3988" t="n"/>
      <c r="U19" s="3058" t="n"/>
      <c r="V19" s="2891" t="n">
        <v>0</v>
      </c>
      <c r="W19" s="2891" t="n">
        <v>0</v>
      </c>
      <c r="X19" s="2891" t="n">
        <v>0</v>
      </c>
      <c r="Y19" s="2975" t="n">
        <v>0</v>
      </c>
      <c r="Z19" s="2890" t="n">
        <v>0</v>
      </c>
      <c r="AA19" s="2891" t="n">
        <v>0</v>
      </c>
      <c r="AB19" s="37" t="n"/>
      <c r="AC19" s="3058" t="n"/>
      <c r="AD19" s="2891" t="n">
        <v>0</v>
      </c>
      <c r="AE19" s="2891" t="n">
        <v>0</v>
      </c>
      <c r="AF19" s="2891" t="n">
        <v>0</v>
      </c>
      <c r="AG19" s="2975" t="n">
        <v>0</v>
      </c>
      <c r="AH19" s="2890" t="n">
        <v>0</v>
      </c>
      <c r="AI19" s="2891" t="n">
        <v>0</v>
      </c>
      <c r="AJ19" s="37" t="n"/>
      <c r="AK19" s="3986" t="n"/>
      <c r="AL19" s="2891" t="n">
        <v>0</v>
      </c>
      <c r="AM19" s="2891" t="n">
        <v>0</v>
      </c>
      <c r="AN19" s="2891" t="n">
        <v>0</v>
      </c>
      <c r="AO19" s="2891" t="n">
        <v>0</v>
      </c>
      <c r="AP19" s="2975" t="n">
        <v>0</v>
      </c>
      <c r="AQ19" s="2975" t="n">
        <v>0</v>
      </c>
      <c r="AR19" s="2891" t="n">
        <v>0</v>
      </c>
      <c r="AS19" s="37" t="n"/>
      <c r="AT19" s="1031" t="n"/>
      <c r="AU19" s="2891" t="n"/>
      <c r="AV19" s="2891" t="n"/>
      <c r="AW19" s="2891" t="n"/>
      <c r="AX19" s="2975" t="n"/>
      <c r="AY19" s="2975" t="n"/>
      <c r="AZ19" s="2891" t="n"/>
      <c r="BA19" s="37" t="n"/>
      <c r="BB19" s="1031" t="n"/>
      <c r="BC19" s="2891" t="n"/>
      <c r="BD19" s="2891" t="n"/>
      <c r="BE19" s="2891" t="n"/>
      <c r="BF19" s="2975" t="n"/>
      <c r="BG19" s="2975" t="n"/>
      <c r="BH19" s="2891" t="n"/>
      <c r="BI19" s="37" t="n"/>
      <c r="BJ19" s="1031" t="n"/>
      <c r="BK19" s="2891" t="n"/>
      <c r="BL19" s="2891" t="n"/>
      <c r="BM19" s="2891" t="n"/>
      <c r="BN19" s="2891" t="n"/>
      <c r="BO19" s="2975" t="n"/>
      <c r="BP19" s="2975" t="n"/>
      <c r="BQ19" s="2891" t="n"/>
      <c r="BR19" s="37" t="n"/>
      <c r="BS19" s="3058" t="n"/>
      <c r="BT19" s="2891" t="n"/>
      <c r="BU19" s="2891" t="n"/>
      <c r="BV19" s="2891" t="n"/>
      <c r="BW19" s="2975" t="n"/>
      <c r="BX19" s="2975" t="n"/>
      <c r="BY19" s="2891" t="n"/>
      <c r="BZ19" s="37" t="n"/>
      <c r="CA19" s="3058" t="n"/>
      <c r="CB19" s="2891" t="n"/>
      <c r="CC19" s="2891" t="n"/>
      <c r="CD19" s="2891" t="n"/>
      <c r="CE19" s="2975" t="n"/>
      <c r="CF19" s="2975" t="n"/>
      <c r="CG19" s="2891" t="n"/>
      <c r="CH19" s="37" t="n"/>
      <c r="CI19" s="3058" t="n"/>
      <c r="CJ19" s="2891" t="n"/>
      <c r="CK19" s="2891" t="n"/>
      <c r="CL19" s="2891" t="n"/>
      <c r="CM19" s="2975" t="n"/>
      <c r="CN19" s="2975" t="n"/>
      <c r="CO19" s="2891" t="n"/>
      <c r="CP19" s="37" t="n"/>
      <c r="CQ19" s="1031" t="n"/>
      <c r="CR19" s="3987">
        <f>SUMIF($D$5:$CQ$5,CR$5,$D19:$CQ19)</f>
        <v/>
      </c>
      <c r="CS19" s="3987">
        <f>SUMIF($D$5:$CQ$5,CS$5,$D19:$CQ19)</f>
        <v/>
      </c>
      <c r="CT19" s="3987">
        <f>SUMIF($D$5:$CO$5,CT$5,$D19:$CO19)+SUMIF($D$5:$BI$5,CR$5,$D19:$BI19)</f>
        <v/>
      </c>
      <c r="CU19" s="2890">
        <f>+CR19-CS19</f>
        <v/>
      </c>
      <c r="CV19" s="2890">
        <f>+CR19-CT19</f>
        <v/>
      </c>
      <c r="CW19" s="3987">
        <f>SUMIF($D$5:$CQ$5,CW$5,$D19:$CQ19)</f>
        <v/>
      </c>
      <c r="CX19" s="37">
        <f>IFERROR(+CR19/CW19-1, "-")</f>
        <v/>
      </c>
      <c r="CY19" s="3978" t="n"/>
      <c r="CZ19" s="3060" t="n">
        <v>0</v>
      </c>
      <c r="DA19" s="2891" t="n">
        <v>0</v>
      </c>
      <c r="DB19" s="2891" t="n"/>
      <c r="DC19" s="2891" t="n"/>
      <c r="DD19" s="2891" t="n">
        <v>0</v>
      </c>
      <c r="DE19" s="37" t="n"/>
      <c r="DF19" s="37" t="n"/>
      <c r="DG19" s="37" t="n"/>
      <c r="DH19" s="37" t="n"/>
      <c r="DI19" s="2298" t="n"/>
      <c r="DJ19" s="3041">
        <f>SUM(D19,J19,P19,V19,AD19,AL19,AU19,BC19,BK19,BT19,CB19,CJ19)-CR19</f>
        <v/>
      </c>
      <c r="DK19" s="3041">
        <f>SUM(E19,K19,Q19,W19,AE19,AM19,AV19,BD19,BL19,BU19,CC19,CK19)-CS19</f>
        <v/>
      </c>
      <c r="DL19" s="3041">
        <f>SUM(G19,M19,S19,AA19,AI19,AR19,AZ19,BH19,BQ19,BY19,CG19,CO19)-CW19</f>
        <v/>
      </c>
      <c r="DM19" s="3041">
        <f>SUM(D19,J19,P19,V19,AD19,AL19,AU19,BC19,,BN19,BV19,CD19,CL19)-CT19</f>
        <v/>
      </c>
      <c r="DN19" s="3100">
        <f>0/(10^6)</f>
        <v/>
      </c>
      <c r="DO19" s="2881">
        <f>DN19-CR19</f>
        <v/>
      </c>
      <c r="DX19" s="2878">
        <f>(CS19-CZ19)*10^6</f>
        <v/>
      </c>
      <c r="DY19" s="2878">
        <f>(CT19-DC19)*10^6</f>
        <v/>
      </c>
      <c r="DZ19" s="2878">
        <f>(CW19-DD19)*10^6</f>
        <v/>
      </c>
    </row>
    <row customHeight="1" ht="15" r="20" s="3">
      <c r="A20" s="148" t="n"/>
      <c r="B20" s="176" t="inlineStr">
        <is>
          <t>Installation et agencement</t>
        </is>
      </c>
      <c r="C20" s="2486" t="inlineStr">
        <is>
          <t>CAP14</t>
        </is>
      </c>
      <c r="D20" s="2891" t="n">
        <v>0</v>
      </c>
      <c r="E20" s="2891" t="n">
        <v>0</v>
      </c>
      <c r="F20" s="2891" t="n">
        <v>0</v>
      </c>
      <c r="G20" s="2891" t="n">
        <v>0</v>
      </c>
      <c r="H20" s="3988" t="n"/>
      <c r="I20" s="3434" t="n"/>
      <c r="J20" s="2891" t="n">
        <v>0</v>
      </c>
      <c r="K20" s="2891" t="n">
        <v>0</v>
      </c>
      <c r="L20" s="2891" t="n">
        <v>0</v>
      </c>
      <c r="M20" s="2891" t="n">
        <v>0</v>
      </c>
      <c r="N20" s="3988" t="n"/>
      <c r="O20" s="3058" t="n"/>
      <c r="P20" s="2891" t="n">
        <v>0</v>
      </c>
      <c r="Q20" s="2891" t="n">
        <v>0</v>
      </c>
      <c r="R20" s="2891" t="n">
        <v>0</v>
      </c>
      <c r="S20" s="2891" t="n">
        <v>0</v>
      </c>
      <c r="T20" s="3988" t="n"/>
      <c r="U20" s="3058" t="n"/>
      <c r="V20" s="2891" t="n">
        <v>0</v>
      </c>
      <c r="W20" s="2891" t="n">
        <v>0</v>
      </c>
      <c r="X20" s="2891" t="n">
        <v>0</v>
      </c>
      <c r="Y20" s="2975" t="n">
        <v>0</v>
      </c>
      <c r="Z20" s="2890" t="n">
        <v>0</v>
      </c>
      <c r="AA20" s="2891" t="n">
        <v>0</v>
      </c>
      <c r="AB20" s="37" t="n"/>
      <c r="AC20" s="3058" t="n"/>
      <c r="AD20" s="2891" t="n">
        <v>0</v>
      </c>
      <c r="AE20" s="2891" t="n">
        <v>0</v>
      </c>
      <c r="AF20" s="2891" t="n">
        <v>0</v>
      </c>
      <c r="AG20" s="2975" t="n">
        <v>0</v>
      </c>
      <c r="AH20" s="2890" t="n">
        <v>0</v>
      </c>
      <c r="AI20" s="2891" t="n">
        <v>0</v>
      </c>
      <c r="AJ20" s="37" t="n"/>
      <c r="AK20" s="3986" t="n"/>
      <c r="AL20" s="2891" t="n">
        <v>0</v>
      </c>
      <c r="AM20" s="2891" t="n">
        <v>0</v>
      </c>
      <c r="AN20" s="2891" t="n">
        <v>0</v>
      </c>
      <c r="AO20" s="2891" t="n">
        <v>0</v>
      </c>
      <c r="AP20" s="2975" t="n">
        <v>0</v>
      </c>
      <c r="AQ20" s="2975" t="n">
        <v>0</v>
      </c>
      <c r="AR20" s="2891" t="n">
        <v>0</v>
      </c>
      <c r="AS20" s="37" t="n"/>
      <c r="AT20" s="1031" t="n"/>
      <c r="AU20" s="2891" t="n"/>
      <c r="AV20" s="2891" t="n"/>
      <c r="AW20" s="2891" t="n"/>
      <c r="AX20" s="2975" t="n"/>
      <c r="AY20" s="2975" t="n"/>
      <c r="AZ20" s="2891" t="n"/>
      <c r="BA20" s="37" t="n"/>
      <c r="BB20" s="1031" t="n"/>
      <c r="BC20" s="2891" t="n"/>
      <c r="BD20" s="2891" t="n"/>
      <c r="BE20" s="2891" t="n"/>
      <c r="BF20" s="2975" t="n"/>
      <c r="BG20" s="2975" t="n"/>
      <c r="BH20" s="2891" t="n"/>
      <c r="BI20" s="37" t="n"/>
      <c r="BJ20" s="1031" t="n"/>
      <c r="BK20" s="2891" t="n"/>
      <c r="BL20" s="2891" t="n"/>
      <c r="BM20" s="2891" t="n"/>
      <c r="BN20" s="2891" t="n"/>
      <c r="BO20" s="2975" t="n"/>
      <c r="BP20" s="2975" t="n"/>
      <c r="BQ20" s="2891" t="n"/>
      <c r="BR20" s="37" t="n"/>
      <c r="BS20" s="3058" t="n"/>
      <c r="BT20" s="2891" t="n"/>
      <c r="BU20" s="2891" t="n"/>
      <c r="BV20" s="2891" t="n"/>
      <c r="BW20" s="2975" t="n"/>
      <c r="BX20" s="2975" t="n"/>
      <c r="BY20" s="2891" t="n"/>
      <c r="BZ20" s="37" t="n"/>
      <c r="CA20" s="3058" t="n"/>
      <c r="CB20" s="2891" t="n"/>
      <c r="CC20" s="2891" t="n"/>
      <c r="CD20" s="2891" t="n"/>
      <c r="CE20" s="2975" t="n"/>
      <c r="CF20" s="2975" t="n"/>
      <c r="CG20" s="2891" t="n"/>
      <c r="CH20" s="37" t="n"/>
      <c r="CI20" s="3058" t="n"/>
      <c r="CJ20" s="2891" t="n"/>
      <c r="CK20" s="2891" t="n"/>
      <c r="CL20" s="2891" t="n"/>
      <c r="CM20" s="2975" t="n"/>
      <c r="CN20" s="2975" t="n"/>
      <c r="CO20" s="2891" t="n"/>
      <c r="CP20" s="37" t="n"/>
      <c r="CQ20" s="1031" t="n"/>
      <c r="CR20" s="3987">
        <f>SUMIF($D$5:$CQ$5,CR$5,$D20:$CQ20)</f>
        <v/>
      </c>
      <c r="CS20" s="3987">
        <f>SUMIF($D$5:$CQ$5,CS$5,$D20:$CQ20)</f>
        <v/>
      </c>
      <c r="CT20" s="3987">
        <f>SUMIF($D$5:$CO$5,CT$5,$D20:$CO20)+SUMIF($D$5:$BI$5,CR$5,$D20:$BI20)</f>
        <v/>
      </c>
      <c r="CU20" s="2890">
        <f>+CR20-CS20</f>
        <v/>
      </c>
      <c r="CV20" s="2890">
        <f>+CR20-CT20</f>
        <v/>
      </c>
      <c r="CW20" s="3987">
        <f>SUMIF($D$5:$CQ$5,CW$5,$D20:$CQ20)</f>
        <v/>
      </c>
      <c r="CX20" s="37">
        <f>IFERROR(+CR20/CW20-1, "-")</f>
        <v/>
      </c>
      <c r="CY20" s="3978" t="n"/>
      <c r="CZ20" s="3060" t="n">
        <v>0</v>
      </c>
      <c r="DA20" s="2891" t="n">
        <v>0</v>
      </c>
      <c r="DB20" s="2891" t="n"/>
      <c r="DC20" s="2891" t="n"/>
      <c r="DD20" s="2891" t="n">
        <v>0</v>
      </c>
      <c r="DE20" s="37" t="n"/>
      <c r="DF20" s="37" t="n"/>
      <c r="DG20" s="37" t="n"/>
      <c r="DH20" s="37" t="n"/>
      <c r="DI20" s="2298" t="n"/>
      <c r="DJ20" s="3041">
        <f>SUM(D20,J20,P20,V20,AD20,AL20,AU20,BC20,BK20,BT20,CB20,CJ20)-CR20</f>
        <v/>
      </c>
      <c r="DK20" s="3041">
        <f>SUM(E20,K20,Q20,W20,AE20,AM20,AV20,BD20,BL20,BU20,CC20,CK20)-CS20</f>
        <v/>
      </c>
      <c r="DL20" s="3041">
        <f>SUM(G20,M20,S20,AA20,AI20,AR20,AZ20,BH20,BQ20,BY20,CG20,CO20)-CW20</f>
        <v/>
      </c>
      <c r="DM20" s="3041">
        <f>SUM(D20,J20,P20,V20,AD20,AL20,AU20,BC20,,BN20,BV20,CD20,CL20)-CT20</f>
        <v/>
      </c>
      <c r="DN20" s="3100">
        <f>0/(10^6)</f>
        <v/>
      </c>
      <c r="DO20" s="2881">
        <f>DN20-CR20</f>
        <v/>
      </c>
      <c r="DX20" s="2878">
        <f>(CS20-CZ20)*10^6</f>
        <v/>
      </c>
      <c r="DY20" s="2878">
        <f>(CT20-DC20)*10^6</f>
        <v/>
      </c>
      <c r="DZ20" s="2878">
        <f>(CW20-DD20)*10^6</f>
        <v/>
      </c>
    </row>
    <row customHeight="1" ht="15" r="21" s="3">
      <c r="A21" s="112" t="n"/>
      <c r="B21" s="177" t="inlineStr">
        <is>
          <t>Matériel informatique</t>
        </is>
      </c>
      <c r="C21" s="2486" t="inlineStr">
        <is>
          <t>CAP15</t>
        </is>
      </c>
      <c r="D21" s="3140" t="n">
        <v>0</v>
      </c>
      <c r="E21" s="3989" t="n">
        <v>0</v>
      </c>
      <c r="F21" s="3989" t="n">
        <v>0</v>
      </c>
      <c r="G21" s="3989" t="n">
        <v>0</v>
      </c>
      <c r="H21" s="3170" t="n"/>
      <c r="I21" s="3434" t="n"/>
      <c r="J21" s="3140" t="n">
        <v>0</v>
      </c>
      <c r="K21" s="3989" t="n">
        <v>0</v>
      </c>
      <c r="L21" s="3989" t="n">
        <v>0</v>
      </c>
      <c r="M21" s="3989" t="n">
        <v>0</v>
      </c>
      <c r="N21" s="3170" t="n"/>
      <c r="O21" s="3141" t="n"/>
      <c r="P21" s="3140" t="n">
        <v>0</v>
      </c>
      <c r="Q21" s="3989" t="n">
        <v>0</v>
      </c>
      <c r="R21" s="3989" t="n">
        <v>0</v>
      </c>
      <c r="S21" s="3989" t="n">
        <v>0</v>
      </c>
      <c r="T21" s="3170" t="n"/>
      <c r="U21" s="3141" t="n"/>
      <c r="V21" s="3140" t="n">
        <v>0</v>
      </c>
      <c r="W21" s="3989" t="n">
        <v>0</v>
      </c>
      <c r="X21" s="3989" t="n">
        <v>0</v>
      </c>
      <c r="Y21" s="3139" t="n">
        <v>0</v>
      </c>
      <c r="Z21" s="3989" t="n">
        <v>0</v>
      </c>
      <c r="AA21" s="3989" t="n">
        <v>0</v>
      </c>
      <c r="AB21" s="197" t="n"/>
      <c r="AC21" s="3141" t="n"/>
      <c r="AD21" s="3140" t="n">
        <v>0</v>
      </c>
      <c r="AE21" s="3989" t="n">
        <v>0</v>
      </c>
      <c r="AF21" s="3989" t="n">
        <v>0</v>
      </c>
      <c r="AG21" s="3139" t="n">
        <v>0</v>
      </c>
      <c r="AH21" s="3989" t="n">
        <v>0</v>
      </c>
      <c r="AI21" s="3989" t="n">
        <v>0</v>
      </c>
      <c r="AJ21" s="197" t="n"/>
      <c r="AK21" s="3950" t="n"/>
      <c r="AL21" s="3140" t="n">
        <v>0</v>
      </c>
      <c r="AM21" s="3989" t="n">
        <v>0</v>
      </c>
      <c r="AN21" s="3989" t="n">
        <v>0</v>
      </c>
      <c r="AO21" s="3989" t="n">
        <v>0</v>
      </c>
      <c r="AP21" s="3139" t="n">
        <v>0</v>
      </c>
      <c r="AQ21" s="3139" t="n">
        <v>0</v>
      </c>
      <c r="AR21" s="3989" t="n">
        <v>0</v>
      </c>
      <c r="AS21" s="197" t="n"/>
      <c r="AT21" s="1100" t="n"/>
      <c r="AU21" s="3140" t="n"/>
      <c r="AV21" s="3989" t="n"/>
      <c r="AW21" s="3989" t="n"/>
      <c r="AX21" s="3139" t="n"/>
      <c r="AY21" s="3139" t="n"/>
      <c r="AZ21" s="3989" t="n"/>
      <c r="BA21" s="197" t="n"/>
      <c r="BB21" s="1100" t="n"/>
      <c r="BC21" s="3140" t="n"/>
      <c r="BD21" s="3989" t="n"/>
      <c r="BE21" s="3989" t="n"/>
      <c r="BF21" s="3139" t="n"/>
      <c r="BG21" s="3139" t="n"/>
      <c r="BH21" s="3989" t="n"/>
      <c r="BI21" s="197" t="n"/>
      <c r="BJ21" s="1100" t="n"/>
      <c r="BK21" s="3140" t="n"/>
      <c r="BL21" s="3989" t="n"/>
      <c r="BM21" s="3989" t="n"/>
      <c r="BN21" s="3989" t="n"/>
      <c r="BO21" s="3139" t="n"/>
      <c r="BP21" s="3139" t="n"/>
      <c r="BQ21" s="3989" t="n"/>
      <c r="BR21" s="197" t="n"/>
      <c r="BS21" s="3141" t="n"/>
      <c r="BT21" s="3140" t="n"/>
      <c r="BU21" s="3989" t="n"/>
      <c r="BV21" s="3989" t="n"/>
      <c r="BW21" s="3139" t="n"/>
      <c r="BX21" s="3139" t="n"/>
      <c r="BY21" s="3989" t="n"/>
      <c r="BZ21" s="197" t="n"/>
      <c r="CA21" s="3141" t="n"/>
      <c r="CB21" s="3140" t="n"/>
      <c r="CC21" s="3989" t="n"/>
      <c r="CD21" s="3989" t="n"/>
      <c r="CE21" s="3139" t="n"/>
      <c r="CF21" s="3139" t="n"/>
      <c r="CG21" s="3989" t="n"/>
      <c r="CH21" s="197" t="n"/>
      <c r="CI21" s="3141" t="n"/>
      <c r="CJ21" s="3140" t="n"/>
      <c r="CK21" s="3989" t="n"/>
      <c r="CL21" s="3989" t="n"/>
      <c r="CM21" s="3139" t="n"/>
      <c r="CN21" s="3139" t="n"/>
      <c r="CO21" s="3989" t="n"/>
      <c r="CP21" s="197" t="n"/>
      <c r="CQ21" s="3986" t="n"/>
      <c r="CR21" s="3989">
        <f>SUMIF($D$5:$CQ$5,CR$5,$D21:$CQ21)</f>
        <v/>
      </c>
      <c r="CS21" s="3989">
        <f>SUMIF($D$5:$CQ$5,CS$5,$D21:$CQ21)</f>
        <v/>
      </c>
      <c r="CT21" s="3989">
        <f>SUMIF($D$5:$CO$5,CT$5,$D21:$CO21)+SUMIF($D$5:$BI$5,CR$5,$D21:$BI21)</f>
        <v/>
      </c>
      <c r="CU21" s="3989">
        <f>+CR21-CS21</f>
        <v/>
      </c>
      <c r="CV21" s="3989">
        <f>+CR21-CT21</f>
        <v/>
      </c>
      <c r="CW21" s="3989">
        <f>SUMIF($D$5:$CQ$5,CW$5,$D21:$CQ21)</f>
        <v/>
      </c>
      <c r="CX21" s="37">
        <f>IFERROR(+CR21/CW21-1, "-")</f>
        <v/>
      </c>
      <c r="CY21" s="3978" t="n"/>
      <c r="CZ21" s="3990" t="n">
        <v>0</v>
      </c>
      <c r="DA21" s="3989" t="n">
        <v>0</v>
      </c>
      <c r="DB21" s="3989" t="n"/>
      <c r="DC21" s="3989" t="n"/>
      <c r="DD21" s="3989" t="n">
        <v>0</v>
      </c>
      <c r="DE21" s="197" t="n"/>
      <c r="DF21" s="197" t="n"/>
      <c r="DG21" s="197" t="n"/>
      <c r="DH21" s="197" t="n"/>
      <c r="DI21" s="2298" t="n"/>
      <c r="DJ21" s="3041">
        <f>SUM(D21,J21,P21,V21,AD21,AL21,AU21,BC21,BK21,BT21,CB21,CJ21)-CR21</f>
        <v/>
      </c>
      <c r="DK21" s="3041">
        <f>SUM(E21,K21,Q21,W21,AE21,AM21,AV21,BD21,BL21,BU21,CC21,CK21)-CS21</f>
        <v/>
      </c>
      <c r="DL21" s="3041">
        <f>SUM(G21,M21,S21,AA21,AI21,AR21,AZ21,BH21,BQ21,BY21,CG21,CO21)-CW21</f>
        <v/>
      </c>
      <c r="DM21" s="3041">
        <f>SUM(D21,J21,P21,V21,AD21,AL21,AU21,BC21,,BN21,BV21,CD21,CL21)-CT21</f>
        <v/>
      </c>
      <c r="DN21" s="3991">
        <f>0/(10^6)</f>
        <v/>
      </c>
      <c r="DO21" s="2881">
        <f>DN21-CR21</f>
        <v/>
      </c>
      <c r="DP21" s="323" t="n"/>
      <c r="DQ21" s="2316" t="n"/>
      <c r="DX21" s="2878">
        <f>(CS21-CZ21)*10^6</f>
        <v/>
      </c>
      <c r="DY21" s="2878">
        <f>(CT21-DC21)*10^6</f>
        <v/>
      </c>
      <c r="DZ21" s="2878">
        <f>(CW21-DD21)*10^6</f>
        <v/>
      </c>
    </row>
    <row customHeight="1" ht="4.5" r="22" s="3">
      <c r="A22" s="11" t="n"/>
      <c r="B22" s="11" t="n"/>
      <c r="C22" s="2486" t="inlineStr">
        <is>
          <t>CAP16</t>
        </is>
      </c>
      <c r="D22" s="2944" t="n"/>
      <c r="E22" s="2890" t="n"/>
      <c r="F22" s="2890" t="n"/>
      <c r="G22" s="2890" t="n"/>
      <c r="H22" s="27" t="n"/>
      <c r="I22" s="3434" t="n"/>
      <c r="J22" s="2944" t="n"/>
      <c r="K22" s="2890" t="n"/>
      <c r="L22" s="2890" t="n"/>
      <c r="M22" s="2890" t="n"/>
      <c r="N22" s="27" t="n"/>
      <c r="O22" s="3287" t="n"/>
      <c r="P22" s="2944" t="n"/>
      <c r="Q22" s="2890" t="n"/>
      <c r="R22" s="2890" t="n"/>
      <c r="S22" s="2890" t="n"/>
      <c r="T22" s="27" t="n"/>
      <c r="U22" s="3287" t="n"/>
      <c r="V22" s="2944" t="n"/>
      <c r="W22" s="2890" t="n"/>
      <c r="X22" s="2890" t="n"/>
      <c r="Y22" s="3288" t="n"/>
      <c r="Z22" s="2890" t="n"/>
      <c r="AA22" s="2890" t="n"/>
      <c r="AB22" s="27" t="n"/>
      <c r="AC22" s="3287" t="n"/>
      <c r="AD22" s="2944" t="n"/>
      <c r="AE22" s="2890" t="n"/>
      <c r="AF22" s="2890" t="n"/>
      <c r="AG22" s="3288" t="n"/>
      <c r="AH22" s="2890" t="n"/>
      <c r="AI22" s="2890" t="n"/>
      <c r="AJ22" s="27" t="n"/>
      <c r="AK22" s="1040" t="n"/>
      <c r="AL22" s="2944" t="n"/>
      <c r="AM22" s="2890" t="n"/>
      <c r="AN22" s="2890" t="n"/>
      <c r="AO22" s="2890" t="n"/>
      <c r="AP22" s="3288" t="n"/>
      <c r="AQ22" s="3288" t="n"/>
      <c r="AR22" s="2890" t="n"/>
      <c r="AS22" s="27" t="n"/>
      <c r="AT22" s="1040" t="n"/>
      <c r="AU22" s="2944" t="n"/>
      <c r="AV22" s="2890" t="n"/>
      <c r="AW22" s="2890" t="n"/>
      <c r="AX22" s="3288" t="n"/>
      <c r="AY22" s="3288" t="n"/>
      <c r="AZ22" s="2890" t="n"/>
      <c r="BA22" s="27" t="n"/>
      <c r="BB22" s="1040" t="n"/>
      <c r="BC22" s="2944" t="n"/>
      <c r="BD22" s="2890" t="n"/>
      <c r="BE22" s="2890" t="n"/>
      <c r="BF22" s="3288" t="n"/>
      <c r="BG22" s="3288" t="n"/>
      <c r="BH22" s="2890" t="n"/>
      <c r="BI22" s="27" t="n"/>
      <c r="BJ22" s="1040" t="n"/>
      <c r="BK22" s="2944" t="n"/>
      <c r="BL22" s="2890" t="n"/>
      <c r="BM22" s="2890" t="n"/>
      <c r="BN22" s="2890" t="n"/>
      <c r="BO22" s="3288" t="n"/>
      <c r="BP22" s="3288" t="n"/>
      <c r="BQ22" s="2890" t="n"/>
      <c r="BR22" s="27" t="n"/>
      <c r="BS22" s="3287" t="n"/>
      <c r="BT22" s="2944" t="n"/>
      <c r="BU22" s="2890" t="n"/>
      <c r="BV22" s="2890" t="n"/>
      <c r="BW22" s="3288" t="n"/>
      <c r="BX22" s="3288" t="n"/>
      <c r="BY22" s="2890" t="n"/>
      <c r="BZ22" s="27" t="n"/>
      <c r="CA22" s="3287" t="n"/>
      <c r="CB22" s="2944" t="n"/>
      <c r="CC22" s="2890" t="n"/>
      <c r="CD22" s="2890" t="n"/>
      <c r="CE22" s="3288" t="n"/>
      <c r="CF22" s="3288" t="n"/>
      <c r="CG22" s="2890" t="n"/>
      <c r="CH22" s="27" t="n"/>
      <c r="CI22" s="3287" t="n"/>
      <c r="CJ22" s="2944" t="n"/>
      <c r="CK22" s="2890" t="n"/>
      <c r="CL22" s="2890" t="n"/>
      <c r="CM22" s="3288" t="n"/>
      <c r="CN22" s="3288" t="n"/>
      <c r="CO22" s="2890" t="n"/>
      <c r="CP22" s="27" t="n"/>
      <c r="CQ22" s="1040" t="n"/>
      <c r="CR22" s="2890" t="n"/>
      <c r="CS22" s="2890" t="n"/>
      <c r="CT22" s="2890">
        <f>SUMIF($D$5:$CO$5,CT$5,$D22:$CO22)+SUMIF($D$5:$BI$5,CR$5,$D22:$BI22)</f>
        <v/>
      </c>
      <c r="CU22" s="2890" t="n"/>
      <c r="CV22" s="2890" t="n"/>
      <c r="CW22" s="2890" t="n"/>
      <c r="CX22" s="37">
        <f>IFERROR(+CR22/CW22-1, "-")</f>
        <v/>
      </c>
      <c r="CY22" s="3978" t="n"/>
      <c r="CZ22" s="3905" t="n"/>
      <c r="DA22" s="2890" t="n"/>
      <c r="DB22" s="2890" t="n"/>
      <c r="DC22" s="2890" t="n"/>
      <c r="DD22" s="2890" t="n"/>
      <c r="DE22" s="27" t="n"/>
      <c r="DF22" s="27" t="n"/>
      <c r="DG22" s="27" t="n"/>
      <c r="DH22" s="27" t="n"/>
      <c r="DI22" s="2298" t="n"/>
      <c r="DJ22" s="3041">
        <f>SUM(D22,J22,P22,V22,AD22,AL22,AU22,BC22,BK22,BT22,CB22,CJ22)-CR22</f>
        <v/>
      </c>
      <c r="DK22" s="3041">
        <f>SUM(E22,K22,Q22,W22,AE22,AM22,AV22,BD22,BL22,BU22,CC22,CK22)-CS22</f>
        <v/>
      </c>
      <c r="DL22" s="3041">
        <f>SUM(G22,M22,S22,AA22,AI22,AR22,AZ22,BH22,BQ22,BY22,CG22,CO22)-CW22</f>
        <v/>
      </c>
      <c r="DM22" s="3041">
        <f>SUM(D22,J22,P22,V22,AD22,AL22,AU22,BC22,,BN22,BV22,CD22,CL22)-CT22</f>
        <v/>
      </c>
      <c r="DN22" s="2976" t="n"/>
      <c r="DO22" s="2881">
        <f>DN22-CR22</f>
        <v/>
      </c>
      <c r="DX22" s="2878">
        <f>(CS22-CZ22)*10^6</f>
        <v/>
      </c>
      <c r="DY22" s="2878">
        <f>(CT22-DC22)*10^6</f>
        <v/>
      </c>
      <c r="DZ22" s="2878">
        <f>(CW22-DD22)*10^6</f>
        <v/>
      </c>
    </row>
    <row customHeight="1" ht="23.25" r="23" s="3">
      <c r="A23" s="149" t="n"/>
      <c r="B23" s="150" t="inlineStr">
        <is>
          <t>Commercial et Marketing</t>
        </is>
      </c>
      <c r="C23" s="2486" t="inlineStr">
        <is>
          <t>CAP17</t>
        </is>
      </c>
      <c r="D23" s="2878" t="n">
        <v>5.487539</v>
      </c>
      <c r="E23" s="2878" t="n">
        <v>0</v>
      </c>
      <c r="F23" s="2878" t="n">
        <v>5.487539</v>
      </c>
      <c r="G23" s="2878" t="n">
        <v>98</v>
      </c>
      <c r="H23" s="199" t="n">
        <v>-0.9440047040816326</v>
      </c>
      <c r="I23" s="2884" t="n"/>
      <c r="J23" s="2878" t="n">
        <v>10.58754</v>
      </c>
      <c r="K23" s="2878" t="n">
        <v>255.5</v>
      </c>
      <c r="L23" s="2878" t="n">
        <v>-244.91246</v>
      </c>
      <c r="M23" s="2878" t="n">
        <v>25.531866</v>
      </c>
      <c r="N23" s="199" t="n">
        <v>-0.5853205558888646</v>
      </c>
      <c r="O23" s="3047" t="n"/>
      <c r="P23" s="2878" t="n">
        <v>5.487539</v>
      </c>
      <c r="Q23" s="2878" t="n">
        <v>0</v>
      </c>
      <c r="R23" s="2878" t="n">
        <v>5.487539</v>
      </c>
      <c r="S23" s="2878" t="n">
        <v>4.605275</v>
      </c>
      <c r="T23" s="199" t="n">
        <v>0.1915768330881435</v>
      </c>
      <c r="U23" s="3047" t="n"/>
      <c r="V23" s="2878" t="n">
        <v>5.48754</v>
      </c>
      <c r="W23" s="2878" t="n">
        <v>0</v>
      </c>
      <c r="X23" s="2878" t="n">
        <v>0</v>
      </c>
      <c r="Y23" s="3044" t="n">
        <v>5.48754</v>
      </c>
      <c r="Z23" s="2878" t="n">
        <v>5.48754</v>
      </c>
      <c r="AA23" s="2878" t="n">
        <v>195.660699</v>
      </c>
      <c r="AB23" s="199" t="n">
        <v>-0.9719537953812585</v>
      </c>
      <c r="AC23" s="3047" t="n"/>
      <c r="AD23" s="2878" t="n">
        <v>28.249439</v>
      </c>
      <c r="AE23" s="2878" t="n">
        <v>255.5</v>
      </c>
      <c r="AF23" s="2878" t="n">
        <v>255.5</v>
      </c>
      <c r="AG23" s="3044" t="n">
        <v>-227.250561</v>
      </c>
      <c r="AH23" s="2878" t="n">
        <v>-227.250561</v>
      </c>
      <c r="AI23" s="2878" t="n">
        <v>0.716437</v>
      </c>
      <c r="AJ23" s="199" t="n">
        <v>38.43045794675596</v>
      </c>
      <c r="AK23" s="1030" t="n"/>
      <c r="AL23" s="2878" t="n">
        <v>5.487539</v>
      </c>
      <c r="AM23" s="2878" t="n">
        <v>0</v>
      </c>
      <c r="AN23" s="2878" t="n">
        <v>0</v>
      </c>
      <c r="AO23" s="2878" t="n">
        <v>0</v>
      </c>
      <c r="AP23" s="3044" t="n">
        <v>5.487539</v>
      </c>
      <c r="AQ23" s="3044" t="n">
        <v>5.487539</v>
      </c>
      <c r="AR23" s="2878" t="n">
        <v>41.92528299999999</v>
      </c>
      <c r="AS23" s="199" t="n">
        <v>-0.8691114619309785</v>
      </c>
      <c r="AT23" s="1030" t="n"/>
      <c r="AU23" s="2878" t="n"/>
      <c r="AV23" s="2878" t="n"/>
      <c r="AW23" s="2878" t="n"/>
      <c r="AX23" s="3044" t="n"/>
      <c r="AY23" s="3044" t="n"/>
      <c r="AZ23" s="2878" t="n"/>
      <c r="BA23" s="199" t="n"/>
      <c r="BB23" s="1030" t="n"/>
      <c r="BC23" s="2878" t="n"/>
      <c r="BD23" s="2878" t="n"/>
      <c r="BE23" s="2878" t="n"/>
      <c r="BF23" s="3044" t="n"/>
      <c r="BG23" s="3044" t="n"/>
      <c r="BH23" s="2878" t="n"/>
      <c r="BI23" s="199" t="n"/>
      <c r="BJ23" s="1030" t="n"/>
      <c r="BK23" s="2878" t="n"/>
      <c r="BL23" s="2878" t="n"/>
      <c r="BM23" s="2878" t="n"/>
      <c r="BN23" s="2878" t="n"/>
      <c r="BO23" s="3044" t="n"/>
      <c r="BP23" s="3044" t="n"/>
      <c r="BQ23" s="2878" t="n"/>
      <c r="BR23" s="199" t="n"/>
      <c r="BS23" s="3047" t="n"/>
      <c r="BT23" s="2878" t="n"/>
      <c r="BU23" s="2878" t="n"/>
      <c r="BV23" s="2878" t="n"/>
      <c r="BW23" s="3044" t="n"/>
      <c r="BX23" s="3044" t="n"/>
      <c r="BY23" s="2878" t="n"/>
      <c r="BZ23" s="199" t="n"/>
      <c r="CA23" s="3047" t="n"/>
      <c r="CB23" s="2878" t="n"/>
      <c r="CC23" s="2878" t="n"/>
      <c r="CD23" s="2878" t="n"/>
      <c r="CE23" s="3044" t="n"/>
      <c r="CF23" s="3044" t="n"/>
      <c r="CG23" s="2878" t="n"/>
      <c r="CH23" s="199" t="n"/>
      <c r="CI23" s="3047" t="n"/>
      <c r="CJ23" s="2878" t="n"/>
      <c r="CK23" s="2878" t="n"/>
      <c r="CL23" s="2878" t="n"/>
      <c r="CM23" s="3044" t="n"/>
      <c r="CN23" s="3044" t="n"/>
      <c r="CO23" s="2878" t="n"/>
      <c r="CP23" s="199" t="n"/>
      <c r="CQ23" s="1123" t="n"/>
      <c r="CR23" s="2878">
        <f>SUMIF($D$5:$CQ$5,CR$5,$D23:$CQ23)</f>
        <v/>
      </c>
      <c r="CS23" s="2878">
        <f>SUMIF($D$5:$CQ$5,CS$5,$D23:$CQ23)</f>
        <v/>
      </c>
      <c r="CT23" s="2878">
        <f>SUMIF($D$5:$CO$5,CT$5,$D23:$CO23)+SUMIF($D$5:$BI$5,CR$5,$D23:$BI23)</f>
        <v/>
      </c>
      <c r="CU23" s="2878">
        <f>+CR23-CS23</f>
        <v/>
      </c>
      <c r="CV23" s="2878">
        <f>+CR23-CT23</f>
        <v/>
      </c>
      <c r="CW23" s="2878">
        <f>SUMIF($D$5:$CQ$5,CW$5,$D23:$CQ23)</f>
        <v/>
      </c>
      <c r="CX23" s="2600">
        <f>IFERROR(+CR23/CW23-1, "-")</f>
        <v/>
      </c>
      <c r="CY23" s="3980" t="n"/>
      <c r="CZ23" s="3050" t="n">
        <v>1020.74</v>
      </c>
      <c r="DA23" s="2878" t="n">
        <v>1020.74</v>
      </c>
      <c r="DB23" s="2878" t="n"/>
      <c r="DC23" s="2878" t="n"/>
      <c r="DD23" s="2878" t="n">
        <v>1227.979943</v>
      </c>
      <c r="DE23" s="199">
        <f>+CZ23/DD23-1</f>
        <v/>
      </c>
      <c r="DF23" s="199">
        <f>+DA23/DD23-1</f>
        <v/>
      </c>
      <c r="DG23" s="199">
        <f>+DB23/DD23-1</f>
        <v/>
      </c>
      <c r="DH23" s="199">
        <f>+DC23/DD23-1</f>
        <v/>
      </c>
      <c r="DI23" s="2298" t="n"/>
      <c r="DJ23" s="3041">
        <f>SUM(D23,J23,P23,V23,AD23,AL23,AU23,BC23,BK23,BT23,CB23,CJ23)-CR23</f>
        <v/>
      </c>
      <c r="DK23" s="3041">
        <f>SUM(E23,K23,Q23,W23,AE23,AM23,AV23,BD23,BL23,BU23,CC23,CK23)-CS23</f>
        <v/>
      </c>
      <c r="DL23" s="3041">
        <f>SUM(G23,M23,S23,AA23,AI23,AR23,AZ23,BH23,BQ23,BY23,CG23,CO23)-CW23</f>
        <v/>
      </c>
      <c r="DM23" s="3041">
        <f>SUM(D23,J23,P23,V23,AD23,AL23,AU23,BC23,,BN23,BV23,CD23,CL23)-CT23</f>
        <v/>
      </c>
      <c r="DN23" s="3981">
        <f>SUM(DN24:DN26)</f>
        <v/>
      </c>
      <c r="DO23" s="2881">
        <f>DN23-CR23</f>
        <v/>
      </c>
      <c r="DX23" s="2878">
        <f>(CS23-CZ23)*10^6</f>
        <v/>
      </c>
      <c r="DY23" s="2878">
        <f>(CT23-DC23)*10^6</f>
        <v/>
      </c>
      <c r="DZ23" s="2878">
        <f>(CW23-DD23)*10^6</f>
        <v/>
      </c>
    </row>
    <row customFormat="1" customHeight="1" ht="15" r="24" s="49">
      <c r="A24" s="138" t="n"/>
      <c r="B24" s="139" t="inlineStr">
        <is>
          <t xml:space="preserve">Commercial </t>
        </is>
      </c>
      <c r="C24" s="2486" t="inlineStr">
        <is>
          <t>CAP18</t>
        </is>
      </c>
      <c r="D24" s="3146" t="n">
        <v>0</v>
      </c>
      <c r="E24" s="3146" t="n">
        <v>0</v>
      </c>
      <c r="F24" s="3146" t="n">
        <v>0</v>
      </c>
      <c r="G24" s="3146" t="n">
        <v>98</v>
      </c>
      <c r="H24" s="37" t="n">
        <v>-1</v>
      </c>
      <c r="I24" s="3982" t="n"/>
      <c r="J24" s="3146" t="n">
        <v>5.1</v>
      </c>
      <c r="K24" s="3146" t="n">
        <v>0</v>
      </c>
      <c r="L24" s="3146" t="n">
        <v>5.1</v>
      </c>
      <c r="M24" s="3146" t="n">
        <v>25.531866</v>
      </c>
      <c r="N24" s="37" t="n">
        <v>-0.8002496174780175</v>
      </c>
      <c r="O24" s="3058" t="n"/>
      <c r="P24" s="3146" t="n">
        <v>0</v>
      </c>
      <c r="Q24" s="3146" t="n">
        <v>0</v>
      </c>
      <c r="R24" s="3146" t="n">
        <v>0</v>
      </c>
      <c r="S24" s="3146" t="n">
        <v>4.605275</v>
      </c>
      <c r="T24" s="37" t="n">
        <v>-1</v>
      </c>
      <c r="U24" s="3058" t="n"/>
      <c r="V24" s="3146" t="n">
        <v>0</v>
      </c>
      <c r="W24" s="3146" t="n">
        <v>0</v>
      </c>
      <c r="X24" s="3146" t="n">
        <v>0</v>
      </c>
      <c r="Y24" s="2975" t="n">
        <v>0</v>
      </c>
      <c r="Z24" s="3146" t="n">
        <v>0</v>
      </c>
      <c r="AA24" s="3146" t="n">
        <v>8.358290999999999</v>
      </c>
      <c r="AB24" s="37" t="n">
        <v>-1</v>
      </c>
      <c r="AC24" s="3058" t="n"/>
      <c r="AD24" s="3146" t="n">
        <v>22.7619</v>
      </c>
      <c r="AE24" s="3146" t="n">
        <v>0</v>
      </c>
      <c r="AF24" s="3146" t="n">
        <v>0</v>
      </c>
      <c r="AG24" s="2975" t="n">
        <v>22.7619</v>
      </c>
      <c r="AH24" s="3146" t="n">
        <v>22.7619</v>
      </c>
      <c r="AI24" s="3146" t="n">
        <v>0</v>
      </c>
      <c r="AJ24" s="37" t="n"/>
      <c r="AK24" s="1031" t="n"/>
      <c r="AL24" s="3146" t="n">
        <v>0</v>
      </c>
      <c r="AM24" s="3146" t="n">
        <v>0</v>
      </c>
      <c r="AN24" s="3146" t="n">
        <v>0</v>
      </c>
      <c r="AO24" s="3146" t="n">
        <v>0</v>
      </c>
      <c r="AP24" s="2975" t="n">
        <v>0</v>
      </c>
      <c r="AQ24" s="2975" t="n">
        <v>0</v>
      </c>
      <c r="AR24" s="3146" t="n">
        <v>148.190317</v>
      </c>
      <c r="AS24" s="37" t="n">
        <v>-1</v>
      </c>
      <c r="AT24" s="1031" t="n"/>
      <c r="AU24" s="3146" t="n"/>
      <c r="AV24" s="3146" t="n"/>
      <c r="AW24" s="3146" t="n"/>
      <c r="AX24" s="2975" t="n"/>
      <c r="AY24" s="2975" t="n"/>
      <c r="AZ24" s="3146" t="n"/>
      <c r="BA24" s="37" t="n"/>
      <c r="BB24" s="1031" t="n"/>
      <c r="BC24" s="3146" t="n"/>
      <c r="BD24" s="3146" t="n"/>
      <c r="BE24" s="3146" t="n"/>
      <c r="BF24" s="2975" t="n"/>
      <c r="BG24" s="2975" t="n"/>
      <c r="BH24" s="3146" t="n"/>
      <c r="BI24" s="37" t="n"/>
      <c r="BJ24" s="1031" t="n"/>
      <c r="BK24" s="3146" t="n"/>
      <c r="BL24" s="3146" t="n"/>
      <c r="BM24" s="3146" t="n"/>
      <c r="BN24" s="3146" t="n"/>
      <c r="BO24" s="2975" t="n"/>
      <c r="BP24" s="2975" t="n"/>
      <c r="BQ24" s="3146" t="n"/>
      <c r="BR24" s="37" t="n"/>
      <c r="BS24" s="3058" t="n"/>
      <c r="BT24" s="3146" t="n"/>
      <c r="BU24" s="3146" t="n"/>
      <c r="BV24" s="3146" t="n"/>
      <c r="BW24" s="2975" t="n"/>
      <c r="BX24" s="2975" t="n"/>
      <c r="BY24" s="3146" t="n"/>
      <c r="BZ24" s="37" t="n"/>
      <c r="CA24" s="3058" t="n"/>
      <c r="CB24" s="3146" t="n"/>
      <c r="CC24" s="3146" t="n"/>
      <c r="CD24" s="3146" t="n"/>
      <c r="CE24" s="2975" t="n"/>
      <c r="CF24" s="2975" t="n"/>
      <c r="CG24" s="3146" t="n"/>
      <c r="CH24" s="37" t="n"/>
      <c r="CI24" s="3058" t="n"/>
      <c r="CJ24" s="3146" t="n"/>
      <c r="CK24" s="3146" t="n"/>
      <c r="CL24" s="3146" t="n"/>
      <c r="CM24" s="2975" t="n"/>
      <c r="CN24" s="2975" t="n"/>
      <c r="CO24" s="3146" t="n"/>
      <c r="CP24" s="37" t="n"/>
      <c r="CQ24" s="1031" t="n"/>
      <c r="CR24" s="3146">
        <f>SUMIF($D$5:$CQ$5,CR$5,$D24:$CQ24)</f>
        <v/>
      </c>
      <c r="CS24" s="3146">
        <f>SUMIF($D$5:$CQ$5,CS$5,$D24:$CQ24)</f>
        <v/>
      </c>
      <c r="CT24" s="3146">
        <f>SUMIF($D$5:$CO$5,CT$5,$D24:$CO24)+SUMIF($D$5:$BI$5,CR$5,$D24:$BI24)</f>
        <v/>
      </c>
      <c r="CU24" s="3146">
        <f>+CR24-CS24</f>
        <v/>
      </c>
      <c r="CV24" s="3146">
        <f>+CR24-CT24</f>
        <v/>
      </c>
      <c r="CW24" s="3146">
        <f>SUMIF($D$5:$CQ$5,CW$5,$D24:$CQ24)</f>
        <v/>
      </c>
      <c r="CX24" s="37">
        <f>IFERROR(+CR24/CW24-1, "-")</f>
        <v/>
      </c>
      <c r="CY24" s="3984" t="n"/>
      <c r="CZ24" s="3149" t="n">
        <v>0</v>
      </c>
      <c r="DA24" s="3146" t="n">
        <v>5.1</v>
      </c>
      <c r="DB24" s="3146" t="n"/>
      <c r="DC24" s="3146" t="n"/>
      <c r="DD24" s="3146" t="n">
        <v>452.7578569999999</v>
      </c>
      <c r="DE24" s="754">
        <f>+CZ24/DD24-1</f>
        <v/>
      </c>
      <c r="DF24" s="754">
        <f>+DA24/DD24-1</f>
        <v/>
      </c>
      <c r="DG24" s="754">
        <f>+DB24/DD24-1</f>
        <v/>
      </c>
      <c r="DH24" s="754">
        <f>+DC24/DD24-1</f>
        <v/>
      </c>
      <c r="DI24" s="2298" t="n"/>
      <c r="DJ24" s="3041">
        <f>SUM(D24,J24,P24,V24,AD24,AL24,AU24,BC24,BK24,BT24,CB24,CJ24)-CR24</f>
        <v/>
      </c>
      <c r="DK24" s="3041">
        <f>SUM(E24,K24,Q24,W24,AE24,AM24,AV24,BD24,BL24,BU24,CC24,CK24)-CS24</f>
        <v/>
      </c>
      <c r="DL24" s="3041">
        <f>SUM(G24,M24,S24,AA24,AI24,AR24,AZ24,BH24,BQ24,BY24,CG24,CO24)-CW24</f>
        <v/>
      </c>
      <c r="DM24" s="3041">
        <f>SUM(D24,J24,P24,V24,AD24,AL24,AU24,BC24,,BN24,BV24,CD24,CL24)-CT24</f>
        <v/>
      </c>
      <c r="DN24" s="3985" t="n">
        <v>452.757857</v>
      </c>
      <c r="DO24" s="2881">
        <f>DN24-CR24</f>
        <v/>
      </c>
      <c r="DP24" s="2333" t="n"/>
      <c r="DQ24" s="2326" t="n"/>
      <c r="DX24" s="2878">
        <f>(CS24-CZ24)*10^6</f>
        <v/>
      </c>
      <c r="DY24" s="2878">
        <f>(CT24-DC24)*10^6</f>
        <v/>
      </c>
      <c r="DZ24" s="2878">
        <f>(CW24-DD24)*10^6</f>
        <v/>
      </c>
    </row>
    <row customFormat="1" customHeight="1" ht="15" r="25" s="49">
      <c r="A25" s="178" t="n"/>
      <c r="B25" s="141" t="inlineStr">
        <is>
          <t>Marketing</t>
        </is>
      </c>
      <c r="C25" s="2486" t="inlineStr">
        <is>
          <t>CAP19</t>
        </is>
      </c>
      <c r="D25" s="2891" t="n">
        <v>0</v>
      </c>
      <c r="E25" s="2891" t="n">
        <v>0</v>
      </c>
      <c r="F25" s="2891" t="n">
        <v>0</v>
      </c>
      <c r="G25" s="2891" t="n">
        <v>0</v>
      </c>
      <c r="H25" s="37" t="n"/>
      <c r="I25" s="3982" t="n"/>
      <c r="J25" s="2891" t="n">
        <v>0</v>
      </c>
      <c r="K25" s="2891" t="n">
        <v>0</v>
      </c>
      <c r="L25" s="2891" t="n">
        <v>0</v>
      </c>
      <c r="M25" s="2891" t="n">
        <v>0</v>
      </c>
      <c r="N25" s="37" t="n"/>
      <c r="O25" s="3058" t="n"/>
      <c r="P25" s="2891" t="n">
        <v>0</v>
      </c>
      <c r="Q25" s="2891" t="n">
        <v>0</v>
      </c>
      <c r="R25" s="2891" t="n">
        <v>0</v>
      </c>
      <c r="S25" s="2891" t="n">
        <v>0</v>
      </c>
      <c r="T25" s="37" t="n"/>
      <c r="U25" s="3058" t="n"/>
      <c r="V25" s="2891" t="n">
        <v>0</v>
      </c>
      <c r="W25" s="2891" t="n">
        <v>0</v>
      </c>
      <c r="X25" s="2891" t="n">
        <v>0</v>
      </c>
      <c r="Y25" s="2975" t="n">
        <v>0</v>
      </c>
      <c r="Z25" s="3992" t="n">
        <v>0</v>
      </c>
      <c r="AA25" s="2891" t="n">
        <v>0</v>
      </c>
      <c r="AB25" s="37" t="n"/>
      <c r="AC25" s="3058" t="n"/>
      <c r="AD25" s="2891" t="n">
        <v>0</v>
      </c>
      <c r="AE25" s="2891" t="n">
        <v>0</v>
      </c>
      <c r="AF25" s="2891" t="n">
        <v>0</v>
      </c>
      <c r="AG25" s="2975" t="n">
        <v>0</v>
      </c>
      <c r="AH25" s="3992" t="n">
        <v>0</v>
      </c>
      <c r="AI25" s="2891" t="n">
        <v>0</v>
      </c>
      <c r="AJ25" s="37" t="n"/>
      <c r="AK25" s="1031" t="n"/>
      <c r="AL25" s="2891" t="n">
        <v>0</v>
      </c>
      <c r="AM25" s="2891" t="n">
        <v>0</v>
      </c>
      <c r="AN25" s="2891" t="n">
        <v>0</v>
      </c>
      <c r="AO25" s="2891" t="n">
        <v>0</v>
      </c>
      <c r="AP25" s="2975" t="n">
        <v>0</v>
      </c>
      <c r="AQ25" s="2975" t="n">
        <v>0</v>
      </c>
      <c r="AR25" s="2891" t="n">
        <v>0</v>
      </c>
      <c r="AS25" s="37" t="n"/>
      <c r="AT25" s="1031" t="n"/>
      <c r="AU25" s="2891" t="n"/>
      <c r="AV25" s="2891" t="n"/>
      <c r="AW25" s="2891" t="n"/>
      <c r="AX25" s="2975" t="n"/>
      <c r="AY25" s="2975" t="n"/>
      <c r="AZ25" s="2891" t="n"/>
      <c r="BA25" s="37" t="n"/>
      <c r="BB25" s="1031" t="n"/>
      <c r="BC25" s="2891" t="n"/>
      <c r="BD25" s="2891" t="n"/>
      <c r="BE25" s="2891" t="n"/>
      <c r="BF25" s="2975" t="n"/>
      <c r="BG25" s="2975" t="n"/>
      <c r="BH25" s="2891" t="n"/>
      <c r="BI25" s="37" t="n"/>
      <c r="BJ25" s="1031" t="n"/>
      <c r="BK25" s="2891" t="n"/>
      <c r="BL25" s="2891" t="n"/>
      <c r="BM25" s="2891" t="n"/>
      <c r="BN25" s="2891" t="n"/>
      <c r="BO25" s="2975" t="n"/>
      <c r="BP25" s="2975" t="n"/>
      <c r="BQ25" s="2891" t="n"/>
      <c r="BR25" s="37" t="n"/>
      <c r="BS25" s="3058" t="n"/>
      <c r="BT25" s="2891" t="n"/>
      <c r="BU25" s="2891" t="n"/>
      <c r="BV25" s="2891" t="n"/>
      <c r="BW25" s="2975" t="n"/>
      <c r="BX25" s="2975" t="n"/>
      <c r="BY25" s="2891" t="n"/>
      <c r="BZ25" s="37" t="n"/>
      <c r="CA25" s="3058" t="n"/>
      <c r="CB25" s="2891" t="n"/>
      <c r="CC25" s="2891" t="n"/>
      <c r="CD25" s="2891" t="n"/>
      <c r="CE25" s="2975" t="n"/>
      <c r="CF25" s="2975" t="n"/>
      <c r="CG25" s="2891" t="n"/>
      <c r="CH25" s="37" t="n"/>
      <c r="CI25" s="3058" t="n"/>
      <c r="CJ25" s="2891" t="n"/>
      <c r="CK25" s="2891" t="n"/>
      <c r="CL25" s="2891" t="n"/>
      <c r="CM25" s="2975" t="n"/>
      <c r="CN25" s="2975" t="n"/>
      <c r="CO25" s="2891" t="n"/>
      <c r="CP25" s="37" t="n"/>
      <c r="CQ25" s="1031" t="n"/>
      <c r="CR25" s="3987">
        <f>SUMIF($D$5:$CQ$5,CR$5,$D25:$CQ25)</f>
        <v/>
      </c>
      <c r="CS25" s="3987">
        <f>SUMIF($D$5:$CQ$5,CS$5,$D25:$CQ25)</f>
        <v/>
      </c>
      <c r="CT25" s="3987">
        <f>SUMIF($D$5:$CO$5,CT$5,$D25:$CO25)+SUMIF($D$5:$BI$5,CR$5,$D25:$BI25)</f>
        <v/>
      </c>
      <c r="CU25" s="3992">
        <f>+CR25-CS25</f>
        <v/>
      </c>
      <c r="CV25" s="3992">
        <f>+CR25-CT25</f>
        <v/>
      </c>
      <c r="CW25" s="3987">
        <f>SUMIF($D$5:$CQ$5,CW$5,$D25:$CQ25)</f>
        <v/>
      </c>
      <c r="CX25" s="37">
        <f>IFERROR(+CR25/CW25-1, "-")</f>
        <v/>
      </c>
      <c r="CY25" s="3984" t="n"/>
      <c r="CZ25" s="3060" t="n">
        <v>0</v>
      </c>
      <c r="DA25" s="2891" t="n">
        <v>0</v>
      </c>
      <c r="DB25" s="2891" t="n"/>
      <c r="DC25" s="2891" t="n"/>
      <c r="DD25" s="2891" t="n">
        <v>0</v>
      </c>
      <c r="DE25" s="37" t="n"/>
      <c r="DF25" s="37" t="n"/>
      <c r="DG25" s="37" t="n"/>
      <c r="DH25" s="37" t="n"/>
      <c r="DI25" s="2298" t="n"/>
      <c r="DJ25" s="3041">
        <f>SUM(D25,J25,P25,V25,AD25,AL25,AU25,BC25,BK25,BT25,CB25,CJ25)-CR25</f>
        <v/>
      </c>
      <c r="DK25" s="3041">
        <f>SUM(E25,K25,Q25,W25,AE25,AM25,AV25,BD25,BL25,BU25,CC25,CK25)-CS25</f>
        <v/>
      </c>
      <c r="DL25" s="3041">
        <f>SUM(G25,M25,S25,AA25,AI25,AR25,AZ25,BH25,BQ25,BY25,CG25,CO25)-CW25</f>
        <v/>
      </c>
      <c r="DM25" s="3041">
        <f>SUM(D25,J25,P25,V25,AD25,AL25,AU25,BC25,,BN25,BV25,CD25,CL25)-CT25</f>
        <v/>
      </c>
      <c r="DN25" s="3100">
        <f>0/(10^6)</f>
        <v/>
      </c>
      <c r="DO25" s="2881">
        <f>DN25-CR25</f>
        <v/>
      </c>
      <c r="DP25" s="2333" t="n"/>
      <c r="DQ25" s="2326" t="n"/>
      <c r="DX25" s="2878">
        <f>(CS25-CZ25)*10^6</f>
        <v/>
      </c>
      <c r="DY25" s="2878">
        <f>(CT25-DC25)*10^6</f>
        <v/>
      </c>
      <c r="DZ25" s="2878">
        <f>(CW25-DD25)*10^6</f>
        <v/>
      </c>
    </row>
    <row customHeight="1" ht="15" r="26" s="3">
      <c r="A26" s="112" t="n"/>
      <c r="B26" s="113" t="inlineStr">
        <is>
          <t>Capexisation des kits</t>
        </is>
      </c>
      <c r="C26" s="2486" t="inlineStr">
        <is>
          <t>CAP20</t>
        </is>
      </c>
      <c r="D26" s="3552" t="n">
        <v>5.487539</v>
      </c>
      <c r="E26" s="3140" t="n">
        <v>0</v>
      </c>
      <c r="F26" s="3140" t="n">
        <v>5.487539</v>
      </c>
      <c r="G26" s="3140" t="n">
        <v>0</v>
      </c>
      <c r="H26" s="197" t="n"/>
      <c r="I26" s="3434" t="n"/>
      <c r="J26" s="3552" t="n">
        <v>5.48754</v>
      </c>
      <c r="K26" s="3140" t="n">
        <v>255.5</v>
      </c>
      <c r="L26" s="3140" t="n">
        <v>-250.01246</v>
      </c>
      <c r="M26" s="3140" t="n">
        <v>0</v>
      </c>
      <c r="N26" s="197" t="n"/>
      <c r="O26" s="3141" t="n"/>
      <c r="P26" s="3552" t="n">
        <v>5.487539</v>
      </c>
      <c r="Q26" s="3140" t="n">
        <v>0</v>
      </c>
      <c r="R26" s="3140" t="n">
        <v>5.487539</v>
      </c>
      <c r="S26" s="3140" t="n">
        <v>0</v>
      </c>
      <c r="T26" s="197" t="n"/>
      <c r="U26" s="3141" t="n"/>
      <c r="V26" s="3552" t="n">
        <v>5.48754</v>
      </c>
      <c r="W26" s="3140" t="n">
        <v>0</v>
      </c>
      <c r="X26" s="3140" t="n">
        <v>0</v>
      </c>
      <c r="Y26" s="3139" t="n">
        <v>5.48754</v>
      </c>
      <c r="Z26" s="3993" t="n">
        <v>5.48754</v>
      </c>
      <c r="AA26" s="3140" t="n">
        <v>187.302408</v>
      </c>
      <c r="AB26" s="197" t="n">
        <v>-0.9707022453229752</v>
      </c>
      <c r="AC26" s="3141" t="n"/>
      <c r="AD26" s="3552" t="n">
        <v>5.487539</v>
      </c>
      <c r="AE26" s="3140" t="n">
        <v>255.5</v>
      </c>
      <c r="AF26" s="3140" t="n">
        <v>255.5</v>
      </c>
      <c r="AG26" s="3139" t="n">
        <v>-250.012461</v>
      </c>
      <c r="AH26" s="3993" t="n">
        <v>-250.012461</v>
      </c>
      <c r="AI26" s="3140" t="n">
        <v>0.716437</v>
      </c>
      <c r="AJ26" s="197" t="n">
        <v>6.659485760785666</v>
      </c>
      <c r="AK26" s="1100" t="n"/>
      <c r="AL26" s="3552" t="n">
        <v>5.487539</v>
      </c>
      <c r="AM26" s="3140" t="n">
        <v>0</v>
      </c>
      <c r="AN26" s="3140" t="n">
        <v>0</v>
      </c>
      <c r="AO26" s="3140" t="n">
        <v>0</v>
      </c>
      <c r="AP26" s="3139" t="n">
        <v>5.487539</v>
      </c>
      <c r="AQ26" s="3139" t="n">
        <v>5.487539</v>
      </c>
      <c r="AR26" s="3140" t="n">
        <v>-106.265034</v>
      </c>
      <c r="AS26" s="197" t="n">
        <v>-1.051640118987775</v>
      </c>
      <c r="AT26" s="1100" t="n"/>
      <c r="AU26" s="3552" t="n"/>
      <c r="AV26" s="3140" t="n"/>
      <c r="AW26" s="3140" t="n"/>
      <c r="AX26" s="3139" t="n"/>
      <c r="AY26" s="3139" t="n"/>
      <c r="AZ26" s="3140" t="n"/>
      <c r="BA26" s="197" t="n"/>
      <c r="BB26" s="1100" t="n"/>
      <c r="BC26" s="3552" t="n"/>
      <c r="BD26" s="3140" t="n"/>
      <c r="BE26" s="3140" t="n"/>
      <c r="BF26" s="3139" t="n"/>
      <c r="BG26" s="3139" t="n"/>
      <c r="BH26" s="3140" t="n"/>
      <c r="BI26" s="197" t="n"/>
      <c r="BJ26" s="1100" t="n"/>
      <c r="BK26" s="3552" t="n"/>
      <c r="BL26" s="3140" t="n"/>
      <c r="BM26" s="3140" t="n"/>
      <c r="BN26" s="3140" t="n"/>
      <c r="BO26" s="3139" t="n"/>
      <c r="BP26" s="3139" t="n"/>
      <c r="BQ26" s="3140" t="n"/>
      <c r="BR26" s="197" t="n"/>
      <c r="BS26" s="3141" t="n"/>
      <c r="BT26" s="3552" t="n"/>
      <c r="BU26" s="3140" t="n"/>
      <c r="BV26" s="3140" t="n"/>
      <c r="BW26" s="3139" t="n"/>
      <c r="BX26" s="3139" t="n"/>
      <c r="BY26" s="3140" t="n"/>
      <c r="BZ26" s="197" t="n"/>
      <c r="CA26" s="3141" t="n"/>
      <c r="CB26" s="3552" t="n"/>
      <c r="CC26" s="3140" t="n"/>
      <c r="CD26" s="3140" t="n"/>
      <c r="CE26" s="3139" t="n"/>
      <c r="CF26" s="3139" t="n"/>
      <c r="CG26" s="3140" t="n"/>
      <c r="CH26" s="197" t="n"/>
      <c r="CI26" s="3141" t="n"/>
      <c r="CJ26" s="3552" t="n"/>
      <c r="CK26" s="3140" t="n"/>
      <c r="CL26" s="3140" t="n"/>
      <c r="CM26" s="3139" t="n"/>
      <c r="CN26" s="3139" t="n"/>
      <c r="CO26" s="3140" t="n"/>
      <c r="CP26" s="197" t="n"/>
      <c r="CQ26" s="1031" t="n"/>
      <c r="CR26" s="3993">
        <f>SUMIF($D$5:$CQ$5,CR$5,$D26:$CQ26)</f>
        <v/>
      </c>
      <c r="CS26" s="3993">
        <f>SUMIF($D$5:$CQ$5,CS$5,$D26:$CQ26)</f>
        <v/>
      </c>
      <c r="CT26" s="3993">
        <f>SUMIF($D$5:$CO$5,CT$5,$D26:$CO26)+SUMIF($D$5:$BI$5,CR$5,$D26:$BI26)</f>
        <v/>
      </c>
      <c r="CU26" s="3993">
        <f>+CR26-CS26</f>
        <v/>
      </c>
      <c r="CV26" s="3993">
        <f>+CR26-CT26</f>
        <v/>
      </c>
      <c r="CW26" s="3993">
        <f>SUMIF($D$5:$CQ$5,CW$5,$D26:$CQ26)</f>
        <v/>
      </c>
      <c r="CX26" s="37">
        <f>IFERROR(+CR26/CW26-1, "-")</f>
        <v/>
      </c>
      <c r="CY26" s="3978" t="n"/>
      <c r="CZ26" s="3143" t="n">
        <v>1020.74</v>
      </c>
      <c r="DA26" s="3140" t="n">
        <v>1015.64</v>
      </c>
      <c r="DB26" s="3140" t="n"/>
      <c r="DC26" s="3140" t="n"/>
      <c r="DD26" s="3140" t="n">
        <v>775.222086</v>
      </c>
      <c r="DE26" s="197" t="n"/>
      <c r="DF26" s="197" t="n"/>
      <c r="DG26" s="197" t="n"/>
      <c r="DH26" s="197" t="n"/>
      <c r="DI26" s="2298" t="n"/>
      <c r="DJ26" s="3041">
        <f>SUM(D26,J26,P26,V26,AD26,AL26,AU26,BC26,BK26,BT26,CB26,CJ26)-CR26</f>
        <v/>
      </c>
      <c r="DK26" s="3041">
        <f>SUM(E26,K26,Q26,W26,AE26,AM26,AV26,BD26,BL26,BU26,CC26,CK26)-CS26</f>
        <v/>
      </c>
      <c r="DL26" s="3041">
        <f>SUM(G26,M26,S26,AA26,AI26,AR26,AZ26,BH26,BQ26,BY26,CG26,CO26)-CW26</f>
        <v/>
      </c>
      <c r="DM26" s="3041">
        <f>SUM(D26,J26,P26,V26,AD26,AL26,AU26,BC26,,BN26,BV26,CD26,CL26)-CT26</f>
        <v/>
      </c>
      <c r="DN26" s="3991" t="e">
        <v>#VALUE!</v>
      </c>
      <c r="DO26" s="2881">
        <f>DN26-CR26</f>
        <v/>
      </c>
      <c r="DX26" s="2878">
        <f>(CS26-CZ26)*10^6</f>
        <v/>
      </c>
      <c r="DY26" s="2878">
        <f>(CT26-DC26)*10^6</f>
        <v/>
      </c>
      <c r="DZ26" s="2878">
        <f>(CW26-DD26)*10^6</f>
        <v/>
      </c>
    </row>
    <row customFormat="1" customHeight="1" ht="3.75" r="27" s="49">
      <c r="C27" s="2486" t="inlineStr">
        <is>
          <t>CAP21</t>
        </is>
      </c>
      <c r="D27" s="3994" t="n"/>
      <c r="E27" s="3987" t="n"/>
      <c r="F27" s="3987" t="n"/>
      <c r="G27" s="3987" t="n"/>
      <c r="H27" s="37" t="n"/>
      <c r="I27" s="3982" t="n"/>
      <c r="J27" s="3994" t="n"/>
      <c r="K27" s="3987" t="n"/>
      <c r="L27" s="3987" t="n"/>
      <c r="M27" s="3987" t="n"/>
      <c r="N27" s="37" t="n"/>
      <c r="O27" s="3058" t="n"/>
      <c r="P27" s="3994" t="n"/>
      <c r="Q27" s="3987" t="n"/>
      <c r="R27" s="3987" t="n"/>
      <c r="S27" s="3987" t="n"/>
      <c r="T27" s="37" t="n"/>
      <c r="U27" s="3058" t="n"/>
      <c r="V27" s="3994" t="n"/>
      <c r="W27" s="3987" t="n"/>
      <c r="X27" s="3987" t="n"/>
      <c r="Y27" s="2975" t="n"/>
      <c r="Z27" s="3992" t="n"/>
      <c r="AA27" s="3987" t="n"/>
      <c r="AB27" s="37" t="n"/>
      <c r="AC27" s="3058" t="n"/>
      <c r="AD27" s="3994" t="n"/>
      <c r="AE27" s="3987" t="n"/>
      <c r="AF27" s="3987" t="n"/>
      <c r="AG27" s="2975" t="n"/>
      <c r="AH27" s="3992" t="n"/>
      <c r="AI27" s="3987" t="n"/>
      <c r="AJ27" s="37" t="n"/>
      <c r="AK27" s="1031" t="n"/>
      <c r="AL27" s="3994" t="n"/>
      <c r="AM27" s="3987" t="n"/>
      <c r="AN27" s="3987" t="n"/>
      <c r="AO27" s="3987" t="n"/>
      <c r="AP27" s="2975" t="n"/>
      <c r="AQ27" s="2975" t="n"/>
      <c r="AR27" s="3987" t="n"/>
      <c r="AS27" s="37" t="n"/>
      <c r="AT27" s="1031" t="n"/>
      <c r="AU27" s="3994" t="n"/>
      <c r="AV27" s="3987" t="n"/>
      <c r="AW27" s="3987" t="n"/>
      <c r="AX27" s="2975" t="n"/>
      <c r="AY27" s="2975" t="n"/>
      <c r="AZ27" s="3987" t="n"/>
      <c r="BA27" s="37" t="n"/>
      <c r="BB27" s="1031" t="n"/>
      <c r="BC27" s="3994" t="n"/>
      <c r="BD27" s="3987" t="n"/>
      <c r="BE27" s="3987" t="n"/>
      <c r="BF27" s="2975" t="n"/>
      <c r="BG27" s="2975" t="n"/>
      <c r="BH27" s="3987" t="n"/>
      <c r="BI27" s="37" t="n"/>
      <c r="BJ27" s="1031" t="n"/>
      <c r="BK27" s="3994" t="n"/>
      <c r="BL27" s="3987" t="n"/>
      <c r="BM27" s="3987" t="n"/>
      <c r="BN27" s="3987" t="n"/>
      <c r="BO27" s="2975" t="n"/>
      <c r="BP27" s="2975" t="n"/>
      <c r="BQ27" s="3987" t="n"/>
      <c r="BR27" s="37" t="n"/>
      <c r="BS27" s="3058" t="n"/>
      <c r="BT27" s="3994" t="n"/>
      <c r="BU27" s="3987" t="n"/>
      <c r="BV27" s="3987" t="n"/>
      <c r="BW27" s="2975" t="n"/>
      <c r="BX27" s="2975" t="n"/>
      <c r="BY27" s="3987" t="n"/>
      <c r="BZ27" s="37" t="n"/>
      <c r="CA27" s="3058" t="n"/>
      <c r="CB27" s="3994" t="n"/>
      <c r="CC27" s="3987" t="n"/>
      <c r="CD27" s="3987" t="n"/>
      <c r="CE27" s="2975" t="n"/>
      <c r="CF27" s="2975" t="n"/>
      <c r="CG27" s="3987" t="n"/>
      <c r="CH27" s="37" t="n"/>
      <c r="CI27" s="3058" t="n"/>
      <c r="CJ27" s="3994" t="n"/>
      <c r="CK27" s="3987" t="n"/>
      <c r="CL27" s="3987" t="n"/>
      <c r="CM27" s="2975" t="n"/>
      <c r="CN27" s="2975" t="n"/>
      <c r="CO27" s="3987" t="n"/>
      <c r="CP27" s="37" t="n"/>
      <c r="CQ27" s="1031" t="n"/>
      <c r="CR27" s="3992" t="n"/>
      <c r="CS27" s="3992" t="n"/>
      <c r="CT27" s="3992" t="n"/>
      <c r="CU27" s="3992" t="n"/>
      <c r="CV27" s="3992" t="n"/>
      <c r="CW27" s="3992" t="n"/>
      <c r="CX27" s="37">
        <f>IFERROR(+CR27/CW27-1, "-")</f>
        <v/>
      </c>
      <c r="CY27" s="3984" t="n"/>
      <c r="CZ27" s="3995" t="n"/>
      <c r="DA27" s="3987" t="n"/>
      <c r="DB27" s="3987" t="n"/>
      <c r="DC27" s="3987" t="n"/>
      <c r="DD27" s="3987" t="n"/>
      <c r="DE27" s="37" t="n"/>
      <c r="DF27" s="37" t="n"/>
      <c r="DG27" s="37" t="n"/>
      <c r="DH27" s="37" t="n"/>
      <c r="DI27" s="2298" t="n"/>
      <c r="DJ27" s="3041">
        <f>SUM(D27,J27,P27,V27,AD27,AL27,AU27,BC27,BK27,BT27,CB27,CJ27)-CR27</f>
        <v/>
      </c>
      <c r="DK27" s="3041">
        <f>SUM(E27,K27,Q27,W27,AE27,AM27,AV27,BD27,BL27,BU27,CC27,CK27)-CS27</f>
        <v/>
      </c>
      <c r="DL27" s="3041">
        <f>SUM(G27,M27,S27,AA27,AI27,AR27,AZ27,BH27,BQ27,BY27,CG27,CO27)-CW27</f>
        <v/>
      </c>
      <c r="DM27" s="3041">
        <f>SUM(D27,J27,P27,V27,AD27,AL27,AU27,BC27,,BN27,BV27,CD27,CL27)-CT27</f>
        <v/>
      </c>
      <c r="DN27" s="3996" t="n"/>
      <c r="DO27" s="2881">
        <f>DN27-CR27</f>
        <v/>
      </c>
      <c r="DP27" s="2333" t="n"/>
      <c r="DQ27" s="2326" t="n"/>
      <c r="DX27" s="2878">
        <f>(CS27-CZ27)*10^6</f>
        <v/>
      </c>
      <c r="DY27" s="2878">
        <f>(CT27-DC27)*10^6</f>
        <v/>
      </c>
      <c r="DZ27" s="2878">
        <f>(CW27-DD27)*10^6</f>
        <v/>
      </c>
    </row>
    <row customHeight="1" ht="23.25" r="28" s="3">
      <c r="A28" s="149" t="n"/>
      <c r="B28" s="150" t="inlineStr">
        <is>
          <t>Administratif et Financier</t>
        </is>
      </c>
      <c r="C28" s="2486" t="inlineStr">
        <is>
          <t>CAP22</t>
        </is>
      </c>
      <c r="D28" s="2878" t="n">
        <v>0</v>
      </c>
      <c r="E28" s="2878" t="n">
        <v>66.6666666666667</v>
      </c>
      <c r="F28" s="2878" t="n">
        <v>-66.6666666666667</v>
      </c>
      <c r="G28" s="2878" t="n">
        <v>7.619</v>
      </c>
      <c r="H28" s="199" t="n">
        <v>-1</v>
      </c>
      <c r="I28" s="2884" t="n"/>
      <c r="J28" s="2878" t="n">
        <v>0</v>
      </c>
      <c r="K28" s="2878" t="n">
        <v>16.6666666666667</v>
      </c>
      <c r="L28" s="2878" t="n">
        <v>-16.6666666666667</v>
      </c>
      <c r="M28" s="2878" t="n">
        <v>50.168166</v>
      </c>
      <c r="N28" s="1811" t="n">
        <v>-1</v>
      </c>
      <c r="O28" s="3047" t="n"/>
      <c r="P28" s="2878" t="n">
        <v>0.58875</v>
      </c>
      <c r="Q28" s="2878" t="n">
        <v>16.6666666666667</v>
      </c>
      <c r="R28" s="2878" t="n">
        <v>-16.0779166666667</v>
      </c>
      <c r="S28" s="2878" t="n">
        <v>108.971982</v>
      </c>
      <c r="T28" s="1811" t="n">
        <v>-0.9945972350947971</v>
      </c>
      <c r="U28" s="3047" t="n"/>
      <c r="V28" s="2878" t="n">
        <v>2.071875</v>
      </c>
      <c r="W28" s="2878" t="n">
        <v>230.58565</v>
      </c>
      <c r="X28" s="2878" t="n">
        <v>230.58565</v>
      </c>
      <c r="Y28" s="3044" t="n">
        <v>-228.513775</v>
      </c>
      <c r="Z28" s="2878" t="n">
        <v>-228.513775</v>
      </c>
      <c r="AA28" s="2878" t="n">
        <v>50.473987</v>
      </c>
      <c r="AB28" s="199" t="n">
        <v>-0.9589516278949789</v>
      </c>
      <c r="AC28" s="3047" t="n"/>
      <c r="AD28" s="2878" t="n">
        <v>261.646699</v>
      </c>
      <c r="AE28" s="2878" t="n">
        <v>230.58565</v>
      </c>
      <c r="AF28" s="2878" t="n">
        <v>230.58565</v>
      </c>
      <c r="AG28" s="3044" t="n">
        <v>31.06104900000003</v>
      </c>
      <c r="AH28" s="2878" t="n">
        <v>31.06104900000003</v>
      </c>
      <c r="AI28" s="2878" t="n">
        <v>130.28754</v>
      </c>
      <c r="AJ28" s="199" t="n">
        <v>1.008225030574681</v>
      </c>
      <c r="AK28" s="1030" t="n"/>
      <c r="AL28" s="2878" t="n">
        <v>887.5140690000001</v>
      </c>
      <c r="AM28" s="2878" t="n">
        <v>230.58565</v>
      </c>
      <c r="AN28" s="2878" t="n">
        <v>230.58565</v>
      </c>
      <c r="AO28" s="2878" t="n">
        <v>0</v>
      </c>
      <c r="AP28" s="3044" t="n">
        <v>656.9284190000001</v>
      </c>
      <c r="AQ28" s="3044" t="n">
        <v>656.9284190000001</v>
      </c>
      <c r="AR28" s="2878" t="n">
        <v>471.667135</v>
      </c>
      <c r="AS28" s="199" t="n">
        <v>0.8816534016091668</v>
      </c>
      <c r="AT28" s="1030" t="n"/>
      <c r="AU28" s="2878" t="n"/>
      <c r="AV28" s="2878" t="n"/>
      <c r="AW28" s="2878" t="n"/>
      <c r="AX28" s="3044" t="n"/>
      <c r="AY28" s="3044" t="n"/>
      <c r="AZ28" s="2878" t="n"/>
      <c r="BA28" s="199" t="n"/>
      <c r="BB28" s="1030" t="n"/>
      <c r="BC28" s="2878" t="n"/>
      <c r="BD28" s="2878" t="n"/>
      <c r="BE28" s="2878" t="n"/>
      <c r="BF28" s="3044" t="n"/>
      <c r="BG28" s="3044" t="n"/>
      <c r="BH28" s="2878" t="n"/>
      <c r="BI28" s="199" t="n"/>
      <c r="BJ28" s="1030" t="n"/>
      <c r="BK28" s="2878" t="n"/>
      <c r="BL28" s="2878" t="n"/>
      <c r="BM28" s="2878" t="n"/>
      <c r="BN28" s="2878" t="n"/>
      <c r="BO28" s="3044" t="n"/>
      <c r="BP28" s="3044" t="n"/>
      <c r="BQ28" s="2878" t="n"/>
      <c r="BR28" s="199" t="n"/>
      <c r="BS28" s="3047" t="n"/>
      <c r="BT28" s="2878" t="n"/>
      <c r="BU28" s="2878" t="n"/>
      <c r="BV28" s="2878" t="n"/>
      <c r="BW28" s="3044" t="n"/>
      <c r="BX28" s="3044" t="n"/>
      <c r="BY28" s="2878" t="n"/>
      <c r="BZ28" s="199" t="n"/>
      <c r="CA28" s="3047" t="n"/>
      <c r="CB28" s="2878" t="n"/>
      <c r="CC28" s="2878" t="n"/>
      <c r="CD28" s="2878" t="n"/>
      <c r="CE28" s="3044" t="n"/>
      <c r="CF28" s="3044" t="n"/>
      <c r="CG28" s="2878" t="n"/>
      <c r="CH28" s="199" t="n"/>
      <c r="CI28" s="3047" t="n"/>
      <c r="CJ28" s="2878" t="n"/>
      <c r="CK28" s="2878" t="n"/>
      <c r="CL28" s="2878" t="n"/>
      <c r="CM28" s="3044" t="n"/>
      <c r="CN28" s="3044" t="n"/>
      <c r="CO28" s="2878" t="n"/>
      <c r="CP28" s="199" t="n"/>
      <c r="CQ28" s="1123" t="n"/>
      <c r="CR28" s="2878">
        <f>SUMIF($D$5:$CQ$5,CR$5,$D28:$CQ28)</f>
        <v/>
      </c>
      <c r="CS28" s="2878">
        <f>SUMIF($D$5:$CQ$5,CS$5,$D28:$CQ28)</f>
        <v/>
      </c>
      <c r="CT28" s="2878">
        <f>SUMIF($D$5:$CO$5,CT$5,$D28:$CO28)+SUMIF($D$5:$BI$5,CR$5,$D28:$BI28)</f>
        <v/>
      </c>
      <c r="CU28" s="2878">
        <f>+CR28-CS28</f>
        <v/>
      </c>
      <c r="CV28" s="2878">
        <f>+CR28-CT28</f>
        <v/>
      </c>
      <c r="CW28" s="2878">
        <f>SUMIF($D$5:$CQ$5,CW$5,$D28:$CQ28)</f>
        <v/>
      </c>
      <c r="CX28" s="2600">
        <f>IFERROR(+CR28/CW28-1, "-")</f>
        <v/>
      </c>
      <c r="CY28" s="3980" t="n"/>
      <c r="CZ28" s="3050" t="n">
        <v>1419.75695</v>
      </c>
      <c r="DA28" s="2878" t="n">
        <v>1419.75695</v>
      </c>
      <c r="DB28" s="2878" t="n"/>
      <c r="DC28" s="2878" t="n"/>
      <c r="DD28" s="2878" t="n">
        <v>1012.232039</v>
      </c>
      <c r="DE28" s="199">
        <f>+CZ28/DD28-1</f>
        <v/>
      </c>
      <c r="DF28" s="199">
        <f>+DA28/DD28-1</f>
        <v/>
      </c>
      <c r="DG28" s="199">
        <f>+DB28/DD28-1</f>
        <v/>
      </c>
      <c r="DH28" s="199">
        <f>+DC28/DD28-1</f>
        <v/>
      </c>
      <c r="DI28" s="2298" t="n"/>
      <c r="DJ28" s="3041">
        <f>SUM(D28,J28,P28,V28,AD28,AL28,AU28,BC28,BK28,BT28,CB28,CJ28)-CR28</f>
        <v/>
      </c>
      <c r="DK28" s="3041">
        <f>SUM(E28,K28,Q28,W28,AE28,AM28,AV28,BD28,BL28,BU28,CC28,CK28)-CS28</f>
        <v/>
      </c>
      <c r="DL28" s="3041">
        <f>SUM(G28,M28,S28,AA28,AI28,AR28,AZ28,BH28,BQ28,BY28,CG28,CO28)-CW28</f>
        <v/>
      </c>
      <c r="DM28" s="3041">
        <f>SUM(D28,J28,P28,V28,AD28,AL28,AU28,BC28,,BN28,BV28,CD28,CL28)-CT28</f>
        <v/>
      </c>
      <c r="DN28" s="3981">
        <f>SUM(DN29:DN41)</f>
        <v/>
      </c>
      <c r="DO28" s="2881">
        <f>DN28-CR28</f>
        <v/>
      </c>
      <c r="DX28" s="2878">
        <f>(CS28-CZ28)*10^6</f>
        <v/>
      </c>
      <c r="DY28" s="2878">
        <f>(CT28-DC28)*10^6</f>
        <v/>
      </c>
      <c r="DZ28" s="2878">
        <f>(CW28-DD28)*10^6</f>
        <v/>
      </c>
    </row>
    <row customHeight="1" ht="15" r="29" s="3">
      <c r="A29" s="138" t="n"/>
      <c r="B29" s="139" t="inlineStr">
        <is>
          <t>Logistique</t>
        </is>
      </c>
      <c r="C29" s="2486" t="inlineStr">
        <is>
          <t>CAP23</t>
        </is>
      </c>
      <c r="D29" s="3146" t="n">
        <v>0</v>
      </c>
      <c r="E29" s="3146" t="n">
        <v>0</v>
      </c>
      <c r="F29" s="3146" t="n">
        <v>0</v>
      </c>
      <c r="G29" s="3146" t="n">
        <v>0</v>
      </c>
      <c r="H29" s="754" t="n"/>
      <c r="I29" s="3434" t="n"/>
      <c r="J29" s="3146" t="n">
        <v>0</v>
      </c>
      <c r="K29" s="3146" t="n">
        <v>0</v>
      </c>
      <c r="L29" s="3146" t="n">
        <v>0</v>
      </c>
      <c r="M29" s="3146" t="n">
        <v>0</v>
      </c>
      <c r="N29" s="754" t="n"/>
      <c r="O29" s="3147" t="n"/>
      <c r="P29" s="3146" t="n">
        <v>0</v>
      </c>
      <c r="Q29" s="3146" t="n">
        <v>0</v>
      </c>
      <c r="R29" s="3146" t="n">
        <v>0</v>
      </c>
      <c r="S29" s="3146" t="n">
        <v>0</v>
      </c>
      <c r="T29" s="754" t="n"/>
      <c r="U29" s="3147" t="n"/>
      <c r="V29" s="3146" t="n">
        <v>0</v>
      </c>
      <c r="W29" s="3146" t="n">
        <v>0</v>
      </c>
      <c r="X29" s="3146" t="n">
        <v>0</v>
      </c>
      <c r="Y29" s="3145" t="n">
        <v>0</v>
      </c>
      <c r="Z29" s="3146" t="n">
        <v>0</v>
      </c>
      <c r="AA29" s="3146" t="n">
        <v>0</v>
      </c>
      <c r="AB29" s="754" t="n"/>
      <c r="AC29" s="3147" t="n"/>
      <c r="AD29" s="3146" t="n">
        <v>0</v>
      </c>
      <c r="AE29" s="3146" t="n">
        <v>0</v>
      </c>
      <c r="AF29" s="3146" t="n">
        <v>0</v>
      </c>
      <c r="AG29" s="3145" t="n">
        <v>0</v>
      </c>
      <c r="AH29" s="3146" t="n">
        <v>0</v>
      </c>
      <c r="AI29" s="3146" t="n">
        <v>0</v>
      </c>
      <c r="AJ29" s="754" t="n"/>
      <c r="AK29" s="1032" t="n"/>
      <c r="AL29" s="3146" t="n">
        <v>0</v>
      </c>
      <c r="AM29" s="3146" t="n">
        <v>0</v>
      </c>
      <c r="AN29" s="3146" t="n">
        <v>0</v>
      </c>
      <c r="AO29" s="3146" t="n">
        <v>0</v>
      </c>
      <c r="AP29" s="3145" t="n">
        <v>0</v>
      </c>
      <c r="AQ29" s="3145" t="n">
        <v>0</v>
      </c>
      <c r="AR29" s="3146" t="n">
        <v>0</v>
      </c>
      <c r="AS29" s="754" t="n"/>
      <c r="AT29" s="1032" t="n"/>
      <c r="AU29" s="3146" t="n"/>
      <c r="AV29" s="3146" t="n"/>
      <c r="AW29" s="3146" t="n"/>
      <c r="AX29" s="3145" t="n"/>
      <c r="AY29" s="3145" t="n"/>
      <c r="AZ29" s="3146" t="n"/>
      <c r="BA29" s="754" t="n"/>
      <c r="BB29" s="1032" t="n"/>
      <c r="BC29" s="3146" t="n"/>
      <c r="BD29" s="3146" t="n"/>
      <c r="BE29" s="3146" t="n"/>
      <c r="BF29" s="3145" t="n"/>
      <c r="BG29" s="3145" t="n"/>
      <c r="BH29" s="3146" t="n"/>
      <c r="BI29" s="754" t="n"/>
      <c r="BJ29" s="1032" t="n"/>
      <c r="BK29" s="3146" t="n"/>
      <c r="BL29" s="3146" t="n"/>
      <c r="BM29" s="3146" t="n"/>
      <c r="BN29" s="3146" t="n"/>
      <c r="BO29" s="3145" t="n"/>
      <c r="BP29" s="3145" t="n"/>
      <c r="BQ29" s="3146" t="n"/>
      <c r="BR29" s="754" t="n"/>
      <c r="BS29" s="3147" t="n"/>
      <c r="BT29" s="3146" t="n"/>
      <c r="BU29" s="3146" t="n"/>
      <c r="BV29" s="3146" t="n"/>
      <c r="BW29" s="3145" t="n"/>
      <c r="BX29" s="3145" t="n"/>
      <c r="BY29" s="3146" t="n"/>
      <c r="BZ29" s="754" t="n"/>
      <c r="CA29" s="3147" t="n"/>
      <c r="CB29" s="3146" t="n"/>
      <c r="CC29" s="3146" t="n"/>
      <c r="CD29" s="3146" t="n"/>
      <c r="CE29" s="3145" t="n"/>
      <c r="CF29" s="3145" t="n"/>
      <c r="CG29" s="3146" t="n"/>
      <c r="CH29" s="754" t="n"/>
      <c r="CI29" s="3147" t="n"/>
      <c r="CJ29" s="3146" t="n"/>
      <c r="CK29" s="3146" t="n"/>
      <c r="CL29" s="3146" t="n"/>
      <c r="CM29" s="3145" t="n"/>
      <c r="CN29" s="3145" t="n"/>
      <c r="CO29" s="3146" t="n"/>
      <c r="CP29" s="754" t="n"/>
      <c r="CQ29" s="1031" t="n"/>
      <c r="CR29" s="3146">
        <f>SUMIF($D$5:$CQ$5,CR$5,$D29:$CQ29)</f>
        <v/>
      </c>
      <c r="CS29" s="3146">
        <f>SUMIF($D$5:$CQ$5,CS$5,$D29:$CQ29)</f>
        <v/>
      </c>
      <c r="CT29" s="3146">
        <f>SUMIF($D$5:$CO$5,CT$5,$D29:$CO29)+SUMIF($D$5:$BI$5,CR$5,$D29:$BI29)</f>
        <v/>
      </c>
      <c r="CU29" s="3146">
        <f>+CR29-CS29</f>
        <v/>
      </c>
      <c r="CV29" s="3146">
        <f>+CR29-CT29</f>
        <v/>
      </c>
      <c r="CW29" s="3146">
        <f>SUMIF($D$5:$CQ$5,CW$5,$D29:$CQ29)</f>
        <v/>
      </c>
      <c r="CX29" s="37">
        <f>IFERROR(+CR29/CW29-1, "-")</f>
        <v/>
      </c>
      <c r="CY29" s="3978" t="n"/>
      <c r="CZ29" s="3149" t="n">
        <v>0</v>
      </c>
      <c r="DA29" s="3146" t="n">
        <v>0</v>
      </c>
      <c r="DB29" s="3146" t="n"/>
      <c r="DC29" s="3146" t="n"/>
      <c r="DD29" s="3146" t="n">
        <v>0</v>
      </c>
      <c r="DE29" s="754" t="n"/>
      <c r="DF29" s="754" t="n"/>
      <c r="DG29" s="754" t="n"/>
      <c r="DH29" s="754" t="n"/>
      <c r="DI29" s="2298" t="n"/>
      <c r="DJ29" s="3041">
        <f>SUM(D29,J29,P29,V29,AD29,AL29,AU29,BC29,BK29,BT29,CB29,CJ29)-CR29</f>
        <v/>
      </c>
      <c r="DK29" s="3041">
        <f>SUM(E29,K29,Q29,W29,AE29,AM29,AV29,BD29,BL29,BU29,CC29,CK29)-CS29</f>
        <v/>
      </c>
      <c r="DL29" s="3041">
        <f>SUM(G29,M29,S29,AA29,AI29,AR29,AZ29,BH29,BQ29,BY29,CG29,CO29)-CW29</f>
        <v/>
      </c>
      <c r="DM29" s="3041">
        <f>SUM(D29,J29,P29,V29,AD29,AL29,AU29,BC29,,BN29,BV29,CD29,CL29)-CT29</f>
        <v/>
      </c>
      <c r="DN29" s="3985">
        <f>0/(10^6)</f>
        <v/>
      </c>
      <c r="DO29" s="2881">
        <f>DN29-CR29</f>
        <v/>
      </c>
      <c r="DX29" s="2878">
        <f>(CS29-CZ29)*10^6</f>
        <v/>
      </c>
      <c r="DY29" s="2878">
        <f>(CT29-DC29)*10^6</f>
        <v/>
      </c>
      <c r="DZ29" s="2878">
        <f>(CW29-DD29)*10^6</f>
        <v/>
      </c>
    </row>
    <row customHeight="1" ht="15" r="30" s="3">
      <c r="A30" s="178" t="n"/>
      <c r="B30" s="141" t="inlineStr">
        <is>
          <t>Matériel et outillage industriels</t>
        </is>
      </c>
      <c r="C30" s="2486" t="inlineStr">
        <is>
          <t>CAP24</t>
        </is>
      </c>
      <c r="D30" s="2891" t="n">
        <v>0</v>
      </c>
      <c r="E30" s="2891" t="n">
        <v>0</v>
      </c>
      <c r="F30" s="2891" t="n">
        <v>0</v>
      </c>
      <c r="G30" s="2891" t="n">
        <v>0</v>
      </c>
      <c r="H30" s="37" t="n"/>
      <c r="I30" s="3982" t="n"/>
      <c r="J30" s="2891" t="n">
        <v>0</v>
      </c>
      <c r="K30" s="2891" t="n">
        <v>0</v>
      </c>
      <c r="L30" s="2891" t="n">
        <v>0</v>
      </c>
      <c r="M30" s="2891" t="n">
        <v>0</v>
      </c>
      <c r="N30" s="37" t="n"/>
      <c r="O30" s="3058" t="n"/>
      <c r="P30" s="2891" t="n">
        <v>0</v>
      </c>
      <c r="Q30" s="2891" t="n">
        <v>0</v>
      </c>
      <c r="R30" s="2891" t="n">
        <v>0</v>
      </c>
      <c r="S30" s="2891" t="n">
        <v>0</v>
      </c>
      <c r="T30" s="37" t="n"/>
      <c r="U30" s="3058" t="n"/>
      <c r="V30" s="2891" t="n">
        <v>0</v>
      </c>
      <c r="W30" s="2891" t="n">
        <v>0</v>
      </c>
      <c r="X30" s="2891" t="n">
        <v>0</v>
      </c>
      <c r="Y30" s="2975" t="n">
        <v>0</v>
      </c>
      <c r="Z30" s="3987" t="n">
        <v>0</v>
      </c>
      <c r="AA30" s="2891" t="n">
        <v>0</v>
      </c>
      <c r="AB30" s="37" t="n"/>
      <c r="AC30" s="3058" t="n"/>
      <c r="AD30" s="2891" t="n">
        <v>0</v>
      </c>
      <c r="AE30" s="2891" t="n">
        <v>0</v>
      </c>
      <c r="AF30" s="2891" t="n">
        <v>0</v>
      </c>
      <c r="AG30" s="2975" t="n">
        <v>0</v>
      </c>
      <c r="AH30" s="3987" t="n">
        <v>0</v>
      </c>
      <c r="AI30" s="2891" t="n">
        <v>0</v>
      </c>
      <c r="AJ30" s="37" t="n"/>
      <c r="AK30" s="1031" t="n"/>
      <c r="AL30" s="2891" t="n">
        <v>0</v>
      </c>
      <c r="AM30" s="2891" t="n">
        <v>0</v>
      </c>
      <c r="AN30" s="2891" t="n">
        <v>0</v>
      </c>
      <c r="AO30" s="2891" t="n">
        <v>0</v>
      </c>
      <c r="AP30" s="2975" t="n">
        <v>0</v>
      </c>
      <c r="AQ30" s="2975" t="n">
        <v>0</v>
      </c>
      <c r="AR30" s="2891" t="n">
        <v>0</v>
      </c>
      <c r="AS30" s="37" t="n"/>
      <c r="AT30" s="1031" t="n"/>
      <c r="AU30" s="2891" t="n"/>
      <c r="AV30" s="2891" t="n"/>
      <c r="AW30" s="2891" t="n"/>
      <c r="AX30" s="2975" t="n"/>
      <c r="AY30" s="2975" t="n"/>
      <c r="AZ30" s="2891" t="n"/>
      <c r="BA30" s="37" t="n"/>
      <c r="BB30" s="1031" t="n"/>
      <c r="BC30" s="2891" t="n"/>
      <c r="BD30" s="2891" t="n"/>
      <c r="BE30" s="2891" t="n"/>
      <c r="BF30" s="2975" t="n"/>
      <c r="BG30" s="2975" t="n"/>
      <c r="BH30" s="2891" t="n"/>
      <c r="BI30" s="37" t="n"/>
      <c r="BJ30" s="1031" t="n"/>
      <c r="BK30" s="2891" t="n"/>
      <c r="BL30" s="2891" t="n"/>
      <c r="BM30" s="2891" t="n"/>
      <c r="BN30" s="2891" t="n"/>
      <c r="BO30" s="2975" t="n"/>
      <c r="BP30" s="2975" t="n"/>
      <c r="BQ30" s="2891" t="n"/>
      <c r="BR30" s="37" t="n"/>
      <c r="BS30" s="3058" t="n"/>
      <c r="BT30" s="2891" t="n"/>
      <c r="BU30" s="2891" t="n"/>
      <c r="BV30" s="2891" t="n"/>
      <c r="BW30" s="2975" t="n"/>
      <c r="BX30" s="2975" t="n"/>
      <c r="BY30" s="2891" t="n"/>
      <c r="BZ30" s="37" t="n"/>
      <c r="CA30" s="3058" t="n"/>
      <c r="CB30" s="2891" t="n"/>
      <c r="CC30" s="2891" t="n"/>
      <c r="CD30" s="2891" t="n"/>
      <c r="CE30" s="2975" t="n"/>
      <c r="CF30" s="2975" t="n"/>
      <c r="CG30" s="2891" t="n"/>
      <c r="CH30" s="37" t="n"/>
      <c r="CI30" s="3058" t="n"/>
      <c r="CJ30" s="2891" t="n"/>
      <c r="CK30" s="2891" t="n"/>
      <c r="CL30" s="2891" t="n"/>
      <c r="CM30" s="2975" t="n"/>
      <c r="CN30" s="2975" t="n"/>
      <c r="CO30" s="2891" t="n"/>
      <c r="CP30" s="37" t="n"/>
      <c r="CQ30" s="1031" t="n"/>
      <c r="CR30" s="3987">
        <f>SUMIF($D$5:$CQ$5,CR$5,$D30:$CQ30)</f>
        <v/>
      </c>
      <c r="CS30" s="3987">
        <f>SUMIF($D$5:$CQ$5,CS$5,$D30:$CQ30)</f>
        <v/>
      </c>
      <c r="CT30" s="3987">
        <f>SUMIF($D$5:$CO$5,CT$5,$D30:$CO30)+SUMIF($D$5:$BI$5,CR$5,$D30:$BI30)</f>
        <v/>
      </c>
      <c r="CU30" s="3987">
        <f>+CR30-CS30</f>
        <v/>
      </c>
      <c r="CV30" s="3997">
        <f>+CR30-CT30</f>
        <v/>
      </c>
      <c r="CW30" s="3987">
        <f>SUMIF($D$5:$CQ$5,CW$5,$D30:$CQ30)</f>
        <v/>
      </c>
      <c r="CX30" s="37">
        <f>IFERROR(+CR30/CW30-1, "-")</f>
        <v/>
      </c>
      <c r="CY30" s="3984" t="n"/>
      <c r="CZ30" s="3060" t="n">
        <v>0</v>
      </c>
      <c r="DA30" s="2891" t="n">
        <v>0</v>
      </c>
      <c r="DB30" s="2891" t="n"/>
      <c r="DC30" s="2891" t="n"/>
      <c r="DD30" s="2891" t="n">
        <v>0</v>
      </c>
      <c r="DE30" s="37" t="n"/>
      <c r="DF30" s="37" t="n"/>
      <c r="DG30" s="37" t="n"/>
      <c r="DH30" s="37" t="n"/>
      <c r="DI30" s="2298" t="n"/>
      <c r="DJ30" s="3041">
        <f>SUM(D30,J30,P30,V30,AD30,AL30,AU30,BC30,BK30,BT30,CB30,CJ30)-CR30</f>
        <v/>
      </c>
      <c r="DK30" s="3041">
        <f>SUM(E30,K30,Q30,W30,AE30,AM30,AV30,BD30,BL30,BU30,CC30,CK30)-CS30</f>
        <v/>
      </c>
      <c r="DL30" s="3041">
        <f>SUM(G30,M30,S30,AA30,AI30,AR30,AZ30,BH30,BQ30,BY30,CG30,CO30)-CW30</f>
        <v/>
      </c>
      <c r="DM30" s="3041">
        <f>SUM(D30,J30,P30,V30,AD30,AL30,AU30,BC30,,BN30,BV30,CD30,CL30)-CT30</f>
        <v/>
      </c>
      <c r="DN30" s="3100">
        <f>0/(10^6)</f>
        <v/>
      </c>
      <c r="DO30" s="2881">
        <f>DN30-CR30</f>
        <v/>
      </c>
      <c r="DX30" s="2878">
        <f>(CS30-CZ30)*10^6</f>
        <v/>
      </c>
      <c r="DY30" s="2878">
        <f>(CT30-DC30)*10^6</f>
        <v/>
      </c>
      <c r="DZ30" s="2878">
        <f>(CW30-DD30)*10^6</f>
        <v/>
      </c>
    </row>
    <row customHeight="1" ht="15" r="31" s="3">
      <c r="A31" s="140" t="n"/>
      <c r="B31" s="141" t="inlineStr">
        <is>
          <t>Materiel informatique</t>
        </is>
      </c>
      <c r="C31" s="2486" t="inlineStr">
        <is>
          <t>CAP25</t>
        </is>
      </c>
      <c r="D31" s="2891" t="n">
        <v>0</v>
      </c>
      <c r="E31" s="2891" t="n">
        <v>0</v>
      </c>
      <c r="F31" s="2891" t="n">
        <v>0</v>
      </c>
      <c r="G31" s="2891" t="n">
        <v>0</v>
      </c>
      <c r="H31" s="37" t="n"/>
      <c r="I31" s="1214" t="n"/>
      <c r="J31" s="2891" t="n">
        <v>0</v>
      </c>
      <c r="K31" s="2891" t="n">
        <v>0</v>
      </c>
      <c r="L31" s="2891" t="n">
        <v>0</v>
      </c>
      <c r="M31" s="2891" t="n">
        <v>47.718166</v>
      </c>
      <c r="N31" s="37" t="n">
        <v>-1</v>
      </c>
      <c r="O31" s="3058" t="n"/>
      <c r="P31" s="2891" t="n">
        <v>0</v>
      </c>
      <c r="Q31" s="2891" t="n">
        <v>0</v>
      </c>
      <c r="R31" s="2891" t="n">
        <v>0</v>
      </c>
      <c r="S31" s="2891" t="n">
        <v>103.140779</v>
      </c>
      <c r="T31" s="37" t="n">
        <v>-1</v>
      </c>
      <c r="U31" s="3058" t="n"/>
      <c r="V31" s="2891" t="n">
        <v>0</v>
      </c>
      <c r="W31" s="2891" t="n">
        <v>0</v>
      </c>
      <c r="X31" s="2891" t="n">
        <v>0</v>
      </c>
      <c r="Y31" s="2975" t="n">
        <v>0</v>
      </c>
      <c r="Z31" s="3987" t="n">
        <v>0</v>
      </c>
      <c r="AA31" s="2891" t="n">
        <v>5.850462</v>
      </c>
      <c r="AB31" s="37" t="n">
        <v>-1</v>
      </c>
      <c r="AC31" s="3058" t="n"/>
      <c r="AD31" s="2891" t="n">
        <v>0</v>
      </c>
      <c r="AE31" s="2891" t="n">
        <v>0</v>
      </c>
      <c r="AF31" s="2891" t="n">
        <v>0</v>
      </c>
      <c r="AG31" s="2975" t="n">
        <v>0</v>
      </c>
      <c r="AH31" s="3987" t="n">
        <v>0</v>
      </c>
      <c r="AI31" s="2891" t="n">
        <v>53.323162</v>
      </c>
      <c r="AJ31" s="37" t="n">
        <v>-1</v>
      </c>
      <c r="AK31" s="1031" t="n"/>
      <c r="AL31" s="2891" t="n">
        <v>15.025</v>
      </c>
      <c r="AM31" s="2891" t="n">
        <v>0</v>
      </c>
      <c r="AN31" s="2891" t="n">
        <v>0</v>
      </c>
      <c r="AO31" s="2891" t="n">
        <v>0</v>
      </c>
      <c r="AP31" s="2975" t="n">
        <v>15.025</v>
      </c>
      <c r="AQ31" s="2975" t="n">
        <v>15.025</v>
      </c>
      <c r="AR31" s="2891" t="n">
        <v>447.167135</v>
      </c>
      <c r="AS31" s="37" t="n">
        <v>-0.9663995879303607</v>
      </c>
      <c r="AT31" s="1031" t="n"/>
      <c r="AU31" s="2891" t="n"/>
      <c r="AV31" s="2891" t="n"/>
      <c r="AW31" s="2891" t="n"/>
      <c r="AX31" s="2975" t="n"/>
      <c r="AY31" s="2975" t="n"/>
      <c r="AZ31" s="2891" t="n"/>
      <c r="BA31" s="37" t="n"/>
      <c r="BB31" s="1031" t="n"/>
      <c r="BC31" s="2891" t="n"/>
      <c r="BD31" s="2891" t="n"/>
      <c r="BE31" s="2891" t="n"/>
      <c r="BF31" s="2975" t="n"/>
      <c r="BG31" s="2975" t="n"/>
      <c r="BH31" s="2891" t="n"/>
      <c r="BI31" s="37" t="n"/>
      <c r="BJ31" s="1031" t="n"/>
      <c r="BK31" s="2891" t="n"/>
      <c r="BL31" s="2891" t="n"/>
      <c r="BM31" s="2891" t="n"/>
      <c r="BN31" s="2891" t="n"/>
      <c r="BO31" s="2975" t="n"/>
      <c r="BP31" s="2975" t="n"/>
      <c r="BQ31" s="2891" t="n"/>
      <c r="BR31" s="37" t="n"/>
      <c r="BS31" s="3058" t="n"/>
      <c r="BT31" s="2891" t="n"/>
      <c r="BU31" s="2891" t="n"/>
      <c r="BV31" s="2891" t="n"/>
      <c r="BW31" s="2975" t="n"/>
      <c r="BX31" s="2975" t="n"/>
      <c r="BY31" s="2891" t="n"/>
      <c r="BZ31" s="37" t="n"/>
      <c r="CA31" s="3058" t="n"/>
      <c r="CB31" s="2891" t="n"/>
      <c r="CC31" s="2891" t="n"/>
      <c r="CD31" s="2891" t="n"/>
      <c r="CE31" s="2975" t="n"/>
      <c r="CF31" s="2975" t="n"/>
      <c r="CG31" s="2891" t="n"/>
      <c r="CH31" s="37" t="n"/>
      <c r="CI31" s="3058" t="n"/>
      <c r="CJ31" s="2891" t="n"/>
      <c r="CK31" s="2891" t="n"/>
      <c r="CL31" s="2891" t="n"/>
      <c r="CM31" s="2975" t="n"/>
      <c r="CN31" s="2975" t="n"/>
      <c r="CO31" s="2891" t="n"/>
      <c r="CP31" s="37" t="n"/>
      <c r="CQ31" s="1031" t="n"/>
      <c r="CR31" s="3987">
        <f>SUMIF($D$5:$CQ$5,CR$5,$D31:$CQ31)</f>
        <v/>
      </c>
      <c r="CS31" s="3987">
        <f>SUMIF($D$5:$CQ$5,CS$5,$D31:$CQ31)</f>
        <v/>
      </c>
      <c r="CT31" s="3987">
        <f>SUMIF($D$5:$CO$5,CT$5,$D31:$CO31)+SUMIF($D$5:$BI$5,CR$5,$D31:$BI31)</f>
        <v/>
      </c>
      <c r="CU31" s="3987">
        <f>+CR31-CS31</f>
        <v/>
      </c>
      <c r="CV31" s="3987">
        <f>+CR31-CT31</f>
        <v/>
      </c>
      <c r="CW31" s="3987">
        <f>SUMIF($D$5:$CQ$5,CW$5,$D31:$CQ31)</f>
        <v/>
      </c>
      <c r="CX31" s="37">
        <f>IFERROR(+CR31/CW31-1, "-")</f>
        <v/>
      </c>
      <c r="CY31" s="1137" t="n"/>
      <c r="CZ31" s="3060" t="n">
        <v>0</v>
      </c>
      <c r="DA31" s="2891" t="n">
        <v>0</v>
      </c>
      <c r="DB31" s="2891" t="n"/>
      <c r="DC31" s="2891" t="n"/>
      <c r="DD31" s="2891" t="n">
        <v>586.3535010000001</v>
      </c>
      <c r="DE31" s="37">
        <f>+CZ31/DD31-1</f>
        <v/>
      </c>
      <c r="DF31" s="37">
        <f>+DA31/DD31-1</f>
        <v/>
      </c>
      <c r="DG31" s="37">
        <f>+DB31/DD31-1</f>
        <v/>
      </c>
      <c r="DH31" s="37">
        <f>+DC31/DD31-1</f>
        <v/>
      </c>
      <c r="DI31" s="2298" t="n"/>
      <c r="DJ31" s="3041">
        <f>SUM(D31,J31,P31,V31,AD31,AL31,AU31,BC31,BK31,BT31,CB31,CJ31)-CR31</f>
        <v/>
      </c>
      <c r="DK31" s="3041">
        <f>SUM(E31,K31,Q31,W31,AE31,AM31,AV31,BD31,BL31,BU31,CC31,CK31)-CS31</f>
        <v/>
      </c>
      <c r="DL31" s="3041">
        <f>SUM(G31,M31,S31,AA31,AI31,AR31,AZ31,BH31,BQ31,BY31,CG31,CO31)-CW31</f>
        <v/>
      </c>
      <c r="DM31" s="3041">
        <f>SUM(D31,J31,P31,V31,AD31,AL31,AU31,BC31,,BN31,BV31,CD31,CL31)-CT31</f>
        <v/>
      </c>
      <c r="DN31" s="3100" t="n">
        <v>1943.46301</v>
      </c>
      <c r="DO31" s="2881">
        <f>DN31-CR31</f>
        <v/>
      </c>
      <c r="DX31" s="2878">
        <f>(CS31-CZ31)*10^6</f>
        <v/>
      </c>
      <c r="DY31" s="2878">
        <f>(CT31-DC31)*10^6</f>
        <v/>
      </c>
      <c r="DZ31" s="2878">
        <f>(CW31-DD31)*10^6</f>
        <v/>
      </c>
    </row>
    <row customHeight="1" ht="15" r="32" s="3">
      <c r="A32" s="140" t="n"/>
      <c r="B32" s="141" t="inlineStr">
        <is>
          <t>Matériels et mobiliers</t>
        </is>
      </c>
      <c r="C32" s="2486" t="inlineStr">
        <is>
          <t>CAP26</t>
        </is>
      </c>
      <c r="D32" s="2891" t="n">
        <v>0</v>
      </c>
      <c r="E32" s="2891" t="n">
        <v>0</v>
      </c>
      <c r="F32" s="2891" t="n">
        <v>0</v>
      </c>
      <c r="G32" s="2891" t="n">
        <v>0</v>
      </c>
      <c r="H32" s="37" t="n"/>
      <c r="I32" s="1214" t="n"/>
      <c r="J32" s="2891" t="n">
        <v>0</v>
      </c>
      <c r="K32" s="2891" t="n">
        <v>0</v>
      </c>
      <c r="L32" s="2891" t="n">
        <v>0</v>
      </c>
      <c r="M32" s="2891" t="n">
        <v>0</v>
      </c>
      <c r="N32" s="37" t="n"/>
      <c r="O32" s="3058" t="n"/>
      <c r="P32" s="2891" t="n">
        <v>0</v>
      </c>
      <c r="Q32" s="2891" t="n">
        <v>0</v>
      </c>
      <c r="R32" s="2891" t="n">
        <v>0</v>
      </c>
      <c r="S32" s="2891" t="n">
        <v>0</v>
      </c>
      <c r="T32" s="37" t="n"/>
      <c r="U32" s="3058" t="n"/>
      <c r="V32" s="2891" t="n">
        <v>0</v>
      </c>
      <c r="W32" s="2891" t="n">
        <v>0</v>
      </c>
      <c r="X32" s="2891" t="n">
        <v>0</v>
      </c>
      <c r="Y32" s="2975" t="n">
        <v>0</v>
      </c>
      <c r="Z32" s="3987" t="n">
        <v>0</v>
      </c>
      <c r="AA32" s="2891" t="n">
        <v>0</v>
      </c>
      <c r="AB32" s="37" t="n"/>
      <c r="AC32" s="3058" t="n"/>
      <c r="AD32" s="2891" t="n">
        <v>0</v>
      </c>
      <c r="AE32" s="2891" t="n">
        <v>0</v>
      </c>
      <c r="AF32" s="2891" t="n">
        <v>0</v>
      </c>
      <c r="AG32" s="2975" t="n">
        <v>0</v>
      </c>
      <c r="AH32" s="3987" t="n">
        <v>0</v>
      </c>
      <c r="AI32" s="2891" t="n">
        <v>0</v>
      </c>
      <c r="AJ32" s="37" t="n"/>
      <c r="AK32" s="1031" t="n"/>
      <c r="AL32" s="2891" t="n">
        <v>0</v>
      </c>
      <c r="AM32" s="2891" t="n">
        <v>0</v>
      </c>
      <c r="AN32" s="2891" t="n">
        <v>0</v>
      </c>
      <c r="AO32" s="2891" t="n">
        <v>0</v>
      </c>
      <c r="AP32" s="2975" t="n">
        <v>0</v>
      </c>
      <c r="AQ32" s="2975" t="n">
        <v>0</v>
      </c>
      <c r="AR32" s="2891" t="n">
        <v>0</v>
      </c>
      <c r="AS32" s="37" t="n"/>
      <c r="AT32" s="1031" t="n"/>
      <c r="AU32" s="2891" t="n"/>
      <c r="AV32" s="2891" t="n"/>
      <c r="AW32" s="2891" t="n"/>
      <c r="AX32" s="2975" t="n"/>
      <c r="AY32" s="2975" t="n"/>
      <c r="AZ32" s="2891" t="n"/>
      <c r="BA32" s="37" t="n"/>
      <c r="BB32" s="1031" t="n"/>
      <c r="BC32" s="2891" t="n"/>
      <c r="BD32" s="2891" t="n"/>
      <c r="BE32" s="2891" t="n"/>
      <c r="BF32" s="2975" t="n"/>
      <c r="BG32" s="2975" t="n"/>
      <c r="BH32" s="2891" t="n"/>
      <c r="BI32" s="37" t="n"/>
      <c r="BJ32" s="1031" t="n"/>
      <c r="BK32" s="2891" t="n"/>
      <c r="BL32" s="2891" t="n"/>
      <c r="BM32" s="2891" t="n"/>
      <c r="BN32" s="2891" t="n"/>
      <c r="BO32" s="2975" t="n"/>
      <c r="BP32" s="2975" t="n"/>
      <c r="BQ32" s="2891" t="n"/>
      <c r="BR32" s="37" t="n"/>
      <c r="BS32" s="3058" t="n"/>
      <c r="BT32" s="2891" t="n"/>
      <c r="BU32" s="2891" t="n"/>
      <c r="BV32" s="2891" t="n"/>
      <c r="BW32" s="2975" t="n"/>
      <c r="BX32" s="2975" t="n"/>
      <c r="BY32" s="2891" t="n"/>
      <c r="BZ32" s="37" t="n"/>
      <c r="CA32" s="3058" t="n"/>
      <c r="CB32" s="2891" t="n"/>
      <c r="CC32" s="2891" t="n"/>
      <c r="CD32" s="2891" t="n"/>
      <c r="CE32" s="2975" t="n"/>
      <c r="CF32" s="2975" t="n"/>
      <c r="CG32" s="2891" t="n"/>
      <c r="CH32" s="37" t="n"/>
      <c r="CI32" s="3058" t="n"/>
      <c r="CJ32" s="2891" t="n"/>
      <c r="CK32" s="2891" t="n"/>
      <c r="CL32" s="2891" t="n"/>
      <c r="CM32" s="2975" t="n"/>
      <c r="CN32" s="2975" t="n"/>
      <c r="CO32" s="2891" t="n"/>
      <c r="CP32" s="37" t="n"/>
      <c r="CQ32" s="1031" t="n"/>
      <c r="CR32" s="3987">
        <f>SUMIF($D$5:$CQ$5,CR$5,$D32:$CQ32)</f>
        <v/>
      </c>
      <c r="CS32" s="3987">
        <f>SUMIF($D$5:$CQ$5,CS$5,$D32:$CQ32)</f>
        <v/>
      </c>
      <c r="CT32" s="3987">
        <f>SUMIF($D$5:$CO$5,CT$5,$D32:$CO32)+SUMIF($D$5:$BI$5,CR$5,$D32:$BI32)</f>
        <v/>
      </c>
      <c r="CU32" s="3987">
        <f>+CR32-CS32</f>
        <v/>
      </c>
      <c r="CV32" s="3987">
        <f>+CR32-CT32</f>
        <v/>
      </c>
      <c r="CW32" s="3987">
        <f>SUMIF($D$5:$CQ$5,CW$5,$D32:$CQ32)</f>
        <v/>
      </c>
      <c r="CX32" s="37">
        <f>IFERROR(+CR32/CW32-1, "-")</f>
        <v/>
      </c>
      <c r="CY32" s="1137" t="n"/>
      <c r="CZ32" s="3060" t="n">
        <v>0</v>
      </c>
      <c r="DA32" s="2891" t="n">
        <v>0</v>
      </c>
      <c r="DB32" s="2891" t="n"/>
      <c r="DC32" s="2891" t="n"/>
      <c r="DD32" s="2891" t="n">
        <v>0</v>
      </c>
      <c r="DE32" s="37" t="n"/>
      <c r="DF32" s="37" t="n"/>
      <c r="DG32" s="37" t="n"/>
      <c r="DH32" s="37" t="n"/>
      <c r="DI32" s="2298" t="n"/>
      <c r="DJ32" s="3041">
        <f>SUM(D32,J32,P32,V32,AD32,AL32,AU32,BC32,BK32,BT32,CB32,CJ32)-CR32</f>
        <v/>
      </c>
      <c r="DK32" s="3041">
        <f>SUM(E32,K32,Q32,W32,AE32,AM32,AV32,BD32,BL32,BU32,CC32,CK32)-CS32</f>
        <v/>
      </c>
      <c r="DL32" s="3041">
        <f>SUM(G32,M32,S32,AA32,AI32,AR32,AZ32,BH32,BQ32,BY32,CG32,CO32)-CW32</f>
        <v/>
      </c>
      <c r="DM32" s="3041">
        <f>SUM(D32,J32,P32,V32,AD32,AL32,AU32,BC32,,BN32,BV32,CD32,CL32)-CT32</f>
        <v/>
      </c>
      <c r="DN32" s="3100">
        <f>0/(10^6)</f>
        <v/>
      </c>
      <c r="DO32" s="2881">
        <f>DN32-CR32</f>
        <v/>
      </c>
      <c r="DX32" s="2878">
        <f>(CS32-CZ32)*10^6</f>
        <v/>
      </c>
      <c r="DY32" s="2878">
        <f>(CT32-DC32)*10^6</f>
        <v/>
      </c>
      <c r="DZ32" s="2878">
        <f>(CW32-DD32)*10^6</f>
        <v/>
      </c>
    </row>
    <row customHeight="1" ht="15" r="33" s="3">
      <c r="A33" s="140" t="n"/>
      <c r="B33" s="141" t="inlineStr">
        <is>
          <t>Climatiseurs</t>
        </is>
      </c>
      <c r="C33" s="2486" t="inlineStr">
        <is>
          <t>CAP27</t>
        </is>
      </c>
      <c r="D33" s="2891" t="n">
        <v>0</v>
      </c>
      <c r="E33" s="2891" t="n">
        <v>0</v>
      </c>
      <c r="F33" s="2891" t="n">
        <v>0</v>
      </c>
      <c r="G33" s="2891" t="n">
        <v>0</v>
      </c>
      <c r="H33" s="37" t="n"/>
      <c r="I33" s="1214" t="n"/>
      <c r="J33" s="2891" t="n">
        <v>0</v>
      </c>
      <c r="K33" s="2891" t="n">
        <v>0</v>
      </c>
      <c r="L33" s="2891" t="n">
        <v>0</v>
      </c>
      <c r="M33" s="2891" t="n">
        <v>0</v>
      </c>
      <c r="N33" s="37" t="n"/>
      <c r="O33" s="3058" t="n"/>
      <c r="P33" s="2891" t="n">
        <v>0</v>
      </c>
      <c r="Q33" s="2891" t="n">
        <v>0</v>
      </c>
      <c r="R33" s="2891" t="n">
        <v>0</v>
      </c>
      <c r="S33" s="2891" t="n">
        <v>0</v>
      </c>
      <c r="T33" s="37" t="n"/>
      <c r="U33" s="3058" t="n"/>
      <c r="V33" s="2891" t="n">
        <v>0</v>
      </c>
      <c r="W33" s="2891" t="n">
        <v>0</v>
      </c>
      <c r="X33" s="2891" t="n">
        <v>0</v>
      </c>
      <c r="Y33" s="2975" t="n">
        <v>0</v>
      </c>
      <c r="Z33" s="3987" t="n">
        <v>0</v>
      </c>
      <c r="AA33" s="2891" t="n">
        <v>0</v>
      </c>
      <c r="AB33" s="37" t="n"/>
      <c r="AC33" s="3058" t="n"/>
      <c r="AD33" s="2891" t="n">
        <v>0</v>
      </c>
      <c r="AE33" s="2891" t="n">
        <v>0</v>
      </c>
      <c r="AF33" s="2891" t="n">
        <v>0</v>
      </c>
      <c r="AG33" s="2975" t="n">
        <v>0</v>
      </c>
      <c r="AH33" s="3987" t="n">
        <v>0</v>
      </c>
      <c r="AI33" s="2891" t="n">
        <v>0</v>
      </c>
      <c r="AJ33" s="37" t="n"/>
      <c r="AK33" s="1031" t="n"/>
      <c r="AL33" s="2891" t="n">
        <v>0</v>
      </c>
      <c r="AM33" s="2891" t="n">
        <v>0</v>
      </c>
      <c r="AN33" s="2891" t="n">
        <v>0</v>
      </c>
      <c r="AO33" s="2891" t="n">
        <v>0</v>
      </c>
      <c r="AP33" s="2975" t="n">
        <v>0</v>
      </c>
      <c r="AQ33" s="2975" t="n">
        <v>0</v>
      </c>
      <c r="AR33" s="2891" t="n">
        <v>0</v>
      </c>
      <c r="AS33" s="37" t="n"/>
      <c r="AT33" s="1031" t="n"/>
      <c r="AU33" s="2891" t="n"/>
      <c r="AV33" s="2891" t="n"/>
      <c r="AW33" s="2891" t="n"/>
      <c r="AX33" s="2975" t="n"/>
      <c r="AY33" s="2975" t="n"/>
      <c r="AZ33" s="2891" t="n"/>
      <c r="BA33" s="37" t="n"/>
      <c r="BB33" s="1031" t="n"/>
      <c r="BC33" s="2891" t="n"/>
      <c r="BD33" s="2891" t="n"/>
      <c r="BE33" s="2891" t="n"/>
      <c r="BF33" s="2975" t="n"/>
      <c r="BG33" s="2975" t="n"/>
      <c r="BH33" s="2891" t="n"/>
      <c r="BI33" s="37" t="n"/>
      <c r="BJ33" s="1031" t="n"/>
      <c r="BK33" s="2891" t="n"/>
      <c r="BL33" s="2891" t="n"/>
      <c r="BM33" s="2891" t="n"/>
      <c r="BN33" s="2891" t="n"/>
      <c r="BO33" s="2975" t="n"/>
      <c r="BP33" s="2975" t="n"/>
      <c r="BQ33" s="2891" t="n"/>
      <c r="BR33" s="37" t="n"/>
      <c r="BS33" s="3058" t="n"/>
      <c r="BT33" s="2891" t="n"/>
      <c r="BU33" s="2891" t="n"/>
      <c r="BV33" s="2891" t="n"/>
      <c r="BW33" s="2975" t="n"/>
      <c r="BX33" s="2975" t="n"/>
      <c r="BY33" s="2891" t="n"/>
      <c r="BZ33" s="37" t="n"/>
      <c r="CA33" s="3058" t="n"/>
      <c r="CB33" s="2891" t="n"/>
      <c r="CC33" s="2891" t="n"/>
      <c r="CD33" s="2891" t="n"/>
      <c r="CE33" s="2975" t="n"/>
      <c r="CF33" s="2975" t="n"/>
      <c r="CG33" s="2891" t="n"/>
      <c r="CH33" s="37" t="n"/>
      <c r="CI33" s="3058" t="n"/>
      <c r="CJ33" s="2891" t="n"/>
      <c r="CK33" s="2891" t="n"/>
      <c r="CL33" s="2891" t="n"/>
      <c r="CM33" s="2975" t="n"/>
      <c r="CN33" s="2975" t="n"/>
      <c r="CO33" s="2891" t="n"/>
      <c r="CP33" s="37" t="n"/>
      <c r="CQ33" s="1031" t="n"/>
      <c r="CR33" s="3987">
        <f>SUMIF($D$5:$CQ$5,CR$5,$D33:$CQ33)</f>
        <v/>
      </c>
      <c r="CS33" s="3987">
        <f>SUMIF($D$5:$CQ$5,CS$5,$D33:$CQ33)</f>
        <v/>
      </c>
      <c r="CT33" s="3987">
        <f>SUMIF($D$5:$CO$5,CT$5,$D33:$CO33)+SUMIF($D$5:$BI$5,CR$5,$D33:$BI33)</f>
        <v/>
      </c>
      <c r="CU33" s="3987">
        <f>+CR33-CS33</f>
        <v/>
      </c>
      <c r="CV33" s="3987">
        <f>+CR33-CT33</f>
        <v/>
      </c>
      <c r="CW33" s="3987">
        <f>SUMIF($D$5:$CQ$5,CW$5,$D33:$CQ33)</f>
        <v/>
      </c>
      <c r="CX33" s="37">
        <f>IFERROR(+CR33/CW33-1, "-")</f>
        <v/>
      </c>
      <c r="CY33" s="1137" t="n"/>
      <c r="CZ33" s="3060" t="n">
        <v>0</v>
      </c>
      <c r="DA33" s="2891" t="n">
        <v>0</v>
      </c>
      <c r="DB33" s="2891" t="n"/>
      <c r="DC33" s="2891" t="n"/>
      <c r="DD33" s="2891" t="n">
        <v>0</v>
      </c>
      <c r="DE33" s="37" t="n"/>
      <c r="DF33" s="37" t="n"/>
      <c r="DG33" s="37" t="n"/>
      <c r="DH33" s="37" t="n"/>
      <c r="DI33" s="2298" t="n"/>
      <c r="DJ33" s="3041">
        <f>SUM(D33,J33,P33,V33,AD33,AL33,AU33,BC33,BK33,BT33,CB33,CJ33)-CR33</f>
        <v/>
      </c>
      <c r="DK33" s="3041">
        <f>SUM(E33,K33,Q33,W33,AE33,AM33,AV33,BD33,BL33,BU33,CC33,CK33)-CS33</f>
        <v/>
      </c>
      <c r="DL33" s="3041">
        <f>SUM(G33,M33,S33,AA33,AI33,AR33,AZ33,BH33,BQ33,BY33,CG33,CO33)-CW33</f>
        <v/>
      </c>
      <c r="DM33" s="3041">
        <f>SUM(D33,J33,P33,V33,AD33,AL33,AU33,BC33,,BN33,BV33,CD33,CL33)-CT33</f>
        <v/>
      </c>
      <c r="DN33" s="3100">
        <f>0/(10^6)</f>
        <v/>
      </c>
      <c r="DO33" s="2881">
        <f>DN33-CR33</f>
        <v/>
      </c>
      <c r="DX33" s="2878">
        <f>(CS33-CZ33)*10^6</f>
        <v/>
      </c>
      <c r="DY33" s="2878">
        <f>(CT33-DC33)*10^6</f>
        <v/>
      </c>
      <c r="DZ33" s="2878">
        <f>(CW33-DD33)*10^6</f>
        <v/>
      </c>
    </row>
    <row customHeight="1" ht="15" r="34" s="3">
      <c r="A34" s="140" t="n"/>
      <c r="B34" s="141" t="inlineStr">
        <is>
          <t>Autres matériels et mobiliers</t>
        </is>
      </c>
      <c r="C34" s="2486" t="inlineStr">
        <is>
          <t>CAP28</t>
        </is>
      </c>
      <c r="D34" s="2891" t="n">
        <v>0</v>
      </c>
      <c r="E34" s="2891" t="n">
        <v>0</v>
      </c>
      <c r="F34" s="2891" t="n">
        <v>0</v>
      </c>
      <c r="G34" s="2891" t="n">
        <v>0</v>
      </c>
      <c r="H34" s="37" t="n"/>
      <c r="I34" s="1214" t="n"/>
      <c r="J34" s="2891" t="n">
        <v>0</v>
      </c>
      <c r="K34" s="2891" t="n">
        <v>0</v>
      </c>
      <c r="L34" s="2891" t="n">
        <v>0</v>
      </c>
      <c r="M34" s="2891" t="n">
        <v>0</v>
      </c>
      <c r="N34" s="37" t="n"/>
      <c r="O34" s="3058" t="n"/>
      <c r="P34" s="2891" t="n">
        <v>0</v>
      </c>
      <c r="Q34" s="2891" t="n">
        <v>0</v>
      </c>
      <c r="R34" s="2891" t="n">
        <v>0</v>
      </c>
      <c r="S34" s="2891" t="n">
        <v>0</v>
      </c>
      <c r="T34" s="37" t="n"/>
      <c r="U34" s="3058" t="n"/>
      <c r="V34" s="2891" t="n">
        <v>0</v>
      </c>
      <c r="W34" s="2891" t="n">
        <v>0</v>
      </c>
      <c r="X34" s="2891" t="n">
        <v>0</v>
      </c>
      <c r="Y34" s="2975" t="n">
        <v>0</v>
      </c>
      <c r="Z34" s="3987" t="n">
        <v>0</v>
      </c>
      <c r="AA34" s="2891" t="n">
        <v>0</v>
      </c>
      <c r="AB34" s="37" t="n"/>
      <c r="AC34" s="3058" t="n"/>
      <c r="AD34" s="2891" t="n">
        <v>0</v>
      </c>
      <c r="AE34" s="2891" t="n">
        <v>0</v>
      </c>
      <c r="AF34" s="2891" t="n">
        <v>0</v>
      </c>
      <c r="AG34" s="2975" t="n">
        <v>0</v>
      </c>
      <c r="AH34" s="3987" t="n">
        <v>0</v>
      </c>
      <c r="AI34" s="2891" t="n">
        <v>0</v>
      </c>
      <c r="AJ34" s="37" t="n"/>
      <c r="AK34" s="1031" t="n"/>
      <c r="AL34" s="2891" t="n">
        <v>0</v>
      </c>
      <c r="AM34" s="2891" t="n">
        <v>0</v>
      </c>
      <c r="AN34" s="2891" t="n">
        <v>0</v>
      </c>
      <c r="AO34" s="2891" t="n">
        <v>0</v>
      </c>
      <c r="AP34" s="2975" t="n">
        <v>0</v>
      </c>
      <c r="AQ34" s="2975" t="n">
        <v>0</v>
      </c>
      <c r="AR34" s="2891" t="n">
        <v>0</v>
      </c>
      <c r="AS34" s="37" t="n"/>
      <c r="AT34" s="1031" t="n"/>
      <c r="AU34" s="2891" t="n"/>
      <c r="AV34" s="2891" t="n"/>
      <c r="AW34" s="2891" t="n"/>
      <c r="AX34" s="2975" t="n"/>
      <c r="AY34" s="2975" t="n"/>
      <c r="AZ34" s="2891" t="n"/>
      <c r="BA34" s="37" t="n"/>
      <c r="BB34" s="1031" t="n"/>
      <c r="BC34" s="2891" t="n"/>
      <c r="BD34" s="2891" t="n"/>
      <c r="BE34" s="2891" t="n"/>
      <c r="BF34" s="2975" t="n"/>
      <c r="BG34" s="2975" t="n"/>
      <c r="BH34" s="2891" t="n"/>
      <c r="BI34" s="37" t="n"/>
      <c r="BJ34" s="1031" t="n"/>
      <c r="BK34" s="2891" t="n"/>
      <c r="BL34" s="2891" t="n"/>
      <c r="BM34" s="2891" t="n"/>
      <c r="BN34" s="2891" t="n"/>
      <c r="BO34" s="2975" t="n"/>
      <c r="BP34" s="2975" t="n"/>
      <c r="BQ34" s="2891" t="n"/>
      <c r="BR34" s="37" t="n"/>
      <c r="BS34" s="3058" t="n"/>
      <c r="BT34" s="2891" t="n"/>
      <c r="BU34" s="2891" t="n"/>
      <c r="BV34" s="2891" t="n"/>
      <c r="BW34" s="2975" t="n"/>
      <c r="BX34" s="2975" t="n"/>
      <c r="BY34" s="2891" t="n"/>
      <c r="BZ34" s="37" t="n"/>
      <c r="CA34" s="3058" t="n"/>
      <c r="CB34" s="2891" t="n"/>
      <c r="CC34" s="2891" t="n"/>
      <c r="CD34" s="2891" t="n"/>
      <c r="CE34" s="2975" t="n"/>
      <c r="CF34" s="2975" t="n"/>
      <c r="CG34" s="2891" t="n"/>
      <c r="CH34" s="37" t="n"/>
      <c r="CI34" s="3058" t="n"/>
      <c r="CJ34" s="2891" t="n"/>
      <c r="CK34" s="2891" t="n"/>
      <c r="CL34" s="2891" t="n"/>
      <c r="CM34" s="2975" t="n"/>
      <c r="CN34" s="2975" t="n"/>
      <c r="CO34" s="2891" t="n"/>
      <c r="CP34" s="37" t="n"/>
      <c r="CQ34" s="1031" t="n"/>
      <c r="CR34" s="3987">
        <f>SUMIF($D$5:$CQ$5,CR$5,$D34:$CQ34)</f>
        <v/>
      </c>
      <c r="CS34" s="3987">
        <f>SUMIF($D$5:$CQ$5,CS$5,$D34:$CQ34)</f>
        <v/>
      </c>
      <c r="CT34" s="3987">
        <f>SUMIF($D$5:$CO$5,CT$5,$D34:$CO34)+SUMIF($D$5:$BI$5,CR$5,$D34:$BI34)</f>
        <v/>
      </c>
      <c r="CU34" s="3987">
        <f>+CR34-CS34</f>
        <v/>
      </c>
      <c r="CV34" s="3987">
        <f>+CR34-CT34</f>
        <v/>
      </c>
      <c r="CW34" s="3987">
        <f>SUMIF($D$5:$CQ$5,CW$5,$D34:$CQ34)</f>
        <v/>
      </c>
      <c r="CX34" s="37">
        <f>IFERROR(+CR34/CW34-1, "-")</f>
        <v/>
      </c>
      <c r="CY34" s="1137" t="n"/>
      <c r="CZ34" s="3060" t="n">
        <v>0</v>
      </c>
      <c r="DA34" s="2891" t="n">
        <v>0</v>
      </c>
      <c r="DB34" s="2891" t="n"/>
      <c r="DC34" s="2891" t="n"/>
      <c r="DD34" s="2891" t="n">
        <v>0</v>
      </c>
      <c r="DE34" s="37" t="n"/>
      <c r="DF34" s="37" t="n"/>
      <c r="DG34" s="37" t="n"/>
      <c r="DH34" s="37" t="n"/>
      <c r="DI34" s="2298" t="n"/>
      <c r="DJ34" s="3041">
        <f>SUM(D34,J34,P34,V34,AD34,AL34,AU34,BC34,BK34,BT34,CB34,CJ34)-CR34</f>
        <v/>
      </c>
      <c r="DK34" s="3041">
        <f>SUM(E34,K34,Q34,W34,AE34,AM34,AV34,BD34,BL34,BU34,CC34,CK34)-CS34</f>
        <v/>
      </c>
      <c r="DL34" s="3041">
        <f>SUM(G34,M34,S34,AA34,AI34,AR34,AZ34,BH34,BQ34,BY34,CG34,CO34)-CW34</f>
        <v/>
      </c>
      <c r="DM34" s="3041">
        <f>SUM(D34,J34,P34,V34,AD34,AL34,AU34,BC34,,BN34,BV34,CD34,CL34)-CT34</f>
        <v/>
      </c>
      <c r="DN34" s="3100">
        <f>0/(10^6)</f>
        <v/>
      </c>
      <c r="DO34" s="2881">
        <f>DN34-CR34</f>
        <v/>
      </c>
      <c r="DX34" s="2878">
        <f>(CS34-CZ34)*10^6</f>
        <v/>
      </c>
      <c r="DY34" s="2878">
        <f>(CT34-DC34)*10^6</f>
        <v/>
      </c>
      <c r="DZ34" s="2878">
        <f>(CW34-DD34)*10^6</f>
        <v/>
      </c>
    </row>
    <row customHeight="1" ht="15" r="35" s="3">
      <c r="A35" s="140" t="n"/>
      <c r="B35" s="141" t="inlineStr">
        <is>
          <t>Autres agencements (eau electricité, autres)</t>
        </is>
      </c>
      <c r="C35" s="2486" t="inlineStr">
        <is>
          <t>CAP29</t>
        </is>
      </c>
      <c r="D35" s="2891" t="n">
        <v>0</v>
      </c>
      <c r="E35" s="2891" t="n">
        <v>0</v>
      </c>
      <c r="F35" s="2891" t="n">
        <v>0</v>
      </c>
      <c r="G35" s="2891" t="n">
        <v>0</v>
      </c>
      <c r="H35" s="37" t="n"/>
      <c r="I35" s="1214" t="n"/>
      <c r="J35" s="2891" t="n">
        <v>0</v>
      </c>
      <c r="K35" s="2891" t="n">
        <v>0</v>
      </c>
      <c r="L35" s="2891" t="n">
        <v>0</v>
      </c>
      <c r="M35" s="2891" t="n">
        <v>0</v>
      </c>
      <c r="N35" s="37" t="n"/>
      <c r="O35" s="3058" t="n"/>
      <c r="P35" s="2891" t="n">
        <v>0</v>
      </c>
      <c r="Q35" s="2891" t="n">
        <v>0</v>
      </c>
      <c r="R35" s="2891" t="n">
        <v>0</v>
      </c>
      <c r="S35" s="2891" t="n">
        <v>0</v>
      </c>
      <c r="T35" s="37" t="n"/>
      <c r="U35" s="3058" t="n"/>
      <c r="V35" s="2891" t="n">
        <v>0</v>
      </c>
      <c r="W35" s="2891" t="n">
        <v>0</v>
      </c>
      <c r="X35" s="2891" t="n">
        <v>0</v>
      </c>
      <c r="Y35" s="2975" t="n">
        <v>0</v>
      </c>
      <c r="Z35" s="3987" t="n">
        <v>0</v>
      </c>
      <c r="AA35" s="2891" t="n">
        <v>0</v>
      </c>
      <c r="AB35" s="37" t="n"/>
      <c r="AC35" s="3058" t="n"/>
      <c r="AD35" s="2891" t="n">
        <v>0</v>
      </c>
      <c r="AE35" s="2891" t="n">
        <v>0</v>
      </c>
      <c r="AF35" s="2891" t="n">
        <v>0</v>
      </c>
      <c r="AG35" s="2975" t="n">
        <v>0</v>
      </c>
      <c r="AH35" s="3987" t="n">
        <v>0</v>
      </c>
      <c r="AI35" s="2891" t="n">
        <v>15.27569</v>
      </c>
      <c r="AJ35" s="37" t="n">
        <v>-1</v>
      </c>
      <c r="AK35" s="1031" t="n"/>
      <c r="AL35" s="2891" t="n">
        <v>0</v>
      </c>
      <c r="AM35" s="2891" t="n">
        <v>0</v>
      </c>
      <c r="AN35" s="2891" t="n">
        <v>0</v>
      </c>
      <c r="AO35" s="2891" t="n">
        <v>0</v>
      </c>
      <c r="AP35" s="2975" t="n">
        <v>0</v>
      </c>
      <c r="AQ35" s="2975" t="n">
        <v>0</v>
      </c>
      <c r="AR35" s="2891" t="n">
        <v>0</v>
      </c>
      <c r="AS35" s="37" t="n"/>
      <c r="AT35" s="1031" t="n"/>
      <c r="AU35" s="2891" t="n"/>
      <c r="AV35" s="2891" t="n"/>
      <c r="AW35" s="2891" t="n"/>
      <c r="AX35" s="2975" t="n"/>
      <c r="AY35" s="2975" t="n"/>
      <c r="AZ35" s="2891" t="n"/>
      <c r="BA35" s="37" t="n"/>
      <c r="BB35" s="1031" t="n"/>
      <c r="BC35" s="2891" t="n"/>
      <c r="BD35" s="2891" t="n"/>
      <c r="BE35" s="2891" t="n"/>
      <c r="BF35" s="2975" t="n"/>
      <c r="BG35" s="2975" t="n"/>
      <c r="BH35" s="2891" t="n"/>
      <c r="BI35" s="37" t="n"/>
      <c r="BJ35" s="1031" t="n"/>
      <c r="BK35" s="2891" t="n"/>
      <c r="BL35" s="2891" t="n"/>
      <c r="BM35" s="2891" t="n"/>
      <c r="BN35" s="2891" t="n"/>
      <c r="BO35" s="2975" t="n"/>
      <c r="BP35" s="2975" t="n"/>
      <c r="BQ35" s="2891" t="n"/>
      <c r="BR35" s="37" t="n"/>
      <c r="BS35" s="3058" t="n"/>
      <c r="BT35" s="2891" t="n"/>
      <c r="BU35" s="2891" t="n"/>
      <c r="BV35" s="2891" t="n"/>
      <c r="BW35" s="2975" t="n"/>
      <c r="BX35" s="2975" t="n"/>
      <c r="BY35" s="2891" t="n"/>
      <c r="BZ35" s="37" t="n"/>
      <c r="CA35" s="3058" t="n"/>
      <c r="CB35" s="2891" t="n"/>
      <c r="CC35" s="2891" t="n"/>
      <c r="CD35" s="2891" t="n"/>
      <c r="CE35" s="2975" t="n"/>
      <c r="CF35" s="2975" t="n"/>
      <c r="CG35" s="2891" t="n"/>
      <c r="CH35" s="37" t="n"/>
      <c r="CI35" s="3058" t="n"/>
      <c r="CJ35" s="2891" t="n"/>
      <c r="CK35" s="2891" t="n"/>
      <c r="CL35" s="2891" t="n"/>
      <c r="CM35" s="2975" t="n"/>
      <c r="CN35" s="2975" t="n"/>
      <c r="CO35" s="2891" t="n"/>
      <c r="CP35" s="37" t="n"/>
      <c r="CQ35" s="1031" t="n"/>
      <c r="CR35" s="3987">
        <f>SUMIF($D$5:$CQ$5,CR$5,$D35:$CQ35)</f>
        <v/>
      </c>
      <c r="CS35" s="3987">
        <f>SUMIF($D$5:$CQ$5,CS$5,$D35:$CQ35)</f>
        <v/>
      </c>
      <c r="CT35" s="3987">
        <f>SUMIF($D$5:$CO$5,CT$5,$D35:$CO35)+SUMIF($D$5:$BI$5,CR$5,$D35:$BI35)</f>
        <v/>
      </c>
      <c r="CU35" s="3987">
        <f>+CR35-CS35</f>
        <v/>
      </c>
      <c r="CV35" s="3987">
        <f>+CR35-CT35</f>
        <v/>
      </c>
      <c r="CW35" s="3987">
        <f>SUMIF($D$5:$CQ$5,CW$5,$D35:$CQ35)</f>
        <v/>
      </c>
      <c r="CX35" s="37">
        <f>IFERROR(+CR35/CW35-1, "-")</f>
        <v/>
      </c>
      <c r="CY35" s="1137" t="n"/>
      <c r="CZ35" s="3060" t="n">
        <v>0</v>
      </c>
      <c r="DA35" s="2891" t="n">
        <v>0</v>
      </c>
      <c r="DB35" s="2891" t="n"/>
      <c r="DC35" s="2891" t="n"/>
      <c r="DD35" s="2891" t="n">
        <v>22.204944</v>
      </c>
      <c r="DE35" s="37" t="n"/>
      <c r="DF35" s="37" t="n"/>
      <c r="DG35" s="37" t="n"/>
      <c r="DH35" s="37" t="n"/>
      <c r="DI35" s="2298" t="n"/>
      <c r="DJ35" s="3041">
        <f>SUM(D35,J35,P35,V35,AD35,AL35,AU35,BC35,BK35,BT35,CB35,CJ35)-CR35</f>
        <v/>
      </c>
      <c r="DK35" s="3041">
        <f>SUM(E35,K35,Q35,W35,AE35,AM35,AV35,BD35,BL35,BU35,CC35,CK35)-CS35</f>
        <v/>
      </c>
      <c r="DL35" s="3041">
        <f>SUM(G35,M35,S35,AA35,AI35,AR35,AZ35,BH35,BQ35,BY35,CG35,CO35)-CW35</f>
        <v/>
      </c>
      <c r="DM35" s="3041">
        <f>SUM(D35,J35,P35,V35,AD35,AL35,AU35,BC35,,BN35,BV35,CD35,CL35)-CT35</f>
        <v/>
      </c>
      <c r="DN35" s="3100" t="n">
        <v>22.204944</v>
      </c>
      <c r="DO35" s="2881">
        <f>DN35-CR35</f>
        <v/>
      </c>
      <c r="DX35" s="2878">
        <f>(CS35-CZ35)*10^6</f>
        <v/>
      </c>
      <c r="DY35" s="2878">
        <f>(CT35-DC35)*10^6</f>
        <v/>
      </c>
      <c r="DZ35" s="2878">
        <f>(CW35-DD35)*10^6</f>
        <v/>
      </c>
    </row>
    <row customHeight="1" ht="15" r="36" s="3">
      <c r="A36" s="140" t="n"/>
      <c r="B36" s="141" t="inlineStr">
        <is>
          <t>Autres installations</t>
        </is>
      </c>
      <c r="C36" s="2486" t="inlineStr">
        <is>
          <t>CAP30</t>
        </is>
      </c>
      <c r="D36" s="2891" t="n">
        <v>0</v>
      </c>
      <c r="E36" s="2891" t="n">
        <v>0</v>
      </c>
      <c r="F36" s="2891" t="n">
        <v>0</v>
      </c>
      <c r="G36" s="2891" t="n">
        <v>0</v>
      </c>
      <c r="H36" s="37" t="n"/>
      <c r="I36" s="1214" t="n"/>
      <c r="J36" s="2891" t="n">
        <v>0</v>
      </c>
      <c r="K36" s="2891" t="n">
        <v>0</v>
      </c>
      <c r="L36" s="2891" t="n">
        <v>0</v>
      </c>
      <c r="M36" s="2891" t="n">
        <v>0</v>
      </c>
      <c r="N36" s="37" t="n"/>
      <c r="O36" s="3058" t="n"/>
      <c r="P36" s="2891" t="n">
        <v>0</v>
      </c>
      <c r="Q36" s="2891" t="n">
        <v>0</v>
      </c>
      <c r="R36" s="2891" t="n">
        <v>0</v>
      </c>
      <c r="S36" s="2891" t="n">
        <v>0</v>
      </c>
      <c r="T36" s="37" t="n"/>
      <c r="U36" s="3058" t="n"/>
      <c r="V36" s="2891" t="n">
        <v>0</v>
      </c>
      <c r="W36" s="2891" t="n">
        <v>0</v>
      </c>
      <c r="X36" s="2891" t="n">
        <v>0</v>
      </c>
      <c r="Y36" s="2975" t="n">
        <v>0</v>
      </c>
      <c r="Z36" s="3987" t="n">
        <v>0</v>
      </c>
      <c r="AA36" s="2891" t="n">
        <v>0</v>
      </c>
      <c r="AB36" s="37" t="n"/>
      <c r="AC36" s="3058" t="n"/>
      <c r="AD36" s="2891" t="n">
        <v>0</v>
      </c>
      <c r="AE36" s="2891" t="n">
        <v>0</v>
      </c>
      <c r="AF36" s="2891" t="n">
        <v>0</v>
      </c>
      <c r="AG36" s="2975" t="n">
        <v>0</v>
      </c>
      <c r="AH36" s="3987" t="n">
        <v>0</v>
      </c>
      <c r="AI36" s="2891" t="n">
        <v>0</v>
      </c>
      <c r="AJ36" s="37" t="n"/>
      <c r="AK36" s="1031" t="n"/>
      <c r="AL36" s="2891" t="n">
        <v>0</v>
      </c>
      <c r="AM36" s="2891" t="n">
        <v>0</v>
      </c>
      <c r="AN36" s="2891" t="n">
        <v>0</v>
      </c>
      <c r="AO36" s="2891" t="n">
        <v>0</v>
      </c>
      <c r="AP36" s="2975" t="n">
        <v>0</v>
      </c>
      <c r="AQ36" s="2975" t="n">
        <v>0</v>
      </c>
      <c r="AR36" s="2891" t="n">
        <v>0</v>
      </c>
      <c r="AS36" s="37" t="n"/>
      <c r="AT36" s="1031" t="n"/>
      <c r="AU36" s="2891" t="n"/>
      <c r="AV36" s="2891" t="n"/>
      <c r="AW36" s="2891" t="n"/>
      <c r="AX36" s="2975" t="n"/>
      <c r="AY36" s="2975" t="n"/>
      <c r="AZ36" s="2891" t="n"/>
      <c r="BA36" s="37" t="n"/>
      <c r="BB36" s="1031" t="n"/>
      <c r="BC36" s="2891" t="n"/>
      <c r="BD36" s="2891" t="n"/>
      <c r="BE36" s="2891" t="n"/>
      <c r="BF36" s="2975" t="n"/>
      <c r="BG36" s="2975" t="n"/>
      <c r="BH36" s="2891" t="n"/>
      <c r="BI36" s="37" t="n"/>
      <c r="BJ36" s="1031" t="n"/>
      <c r="BK36" s="2891" t="n"/>
      <c r="BL36" s="2891" t="n"/>
      <c r="BM36" s="2891" t="n"/>
      <c r="BN36" s="2891" t="n"/>
      <c r="BO36" s="2975" t="n"/>
      <c r="BP36" s="2975" t="n"/>
      <c r="BQ36" s="2891" t="n"/>
      <c r="BR36" s="37" t="n"/>
      <c r="BS36" s="3058" t="n"/>
      <c r="BT36" s="2891" t="n"/>
      <c r="BU36" s="2891" t="n"/>
      <c r="BV36" s="2891" t="n"/>
      <c r="BW36" s="2975" t="n"/>
      <c r="BX36" s="2975" t="n"/>
      <c r="BY36" s="2891" t="n"/>
      <c r="BZ36" s="37" t="n"/>
      <c r="CA36" s="3058" t="n"/>
      <c r="CB36" s="2891" t="n"/>
      <c r="CC36" s="2891" t="n"/>
      <c r="CD36" s="2891" t="n"/>
      <c r="CE36" s="2975" t="n"/>
      <c r="CF36" s="2975" t="n"/>
      <c r="CG36" s="2891" t="n"/>
      <c r="CH36" s="37" t="n"/>
      <c r="CI36" s="3058" t="n"/>
      <c r="CJ36" s="2891" t="n"/>
      <c r="CK36" s="2891" t="n"/>
      <c r="CL36" s="2891" t="n"/>
      <c r="CM36" s="2975" t="n"/>
      <c r="CN36" s="2975" t="n"/>
      <c r="CO36" s="2891" t="n"/>
      <c r="CP36" s="37" t="n"/>
      <c r="CQ36" s="1031" t="n"/>
      <c r="CR36" s="3987">
        <f>SUMIF($D$5:$CQ$5,CR$5,$D36:$CQ36)</f>
        <v/>
      </c>
      <c r="CS36" s="3987">
        <f>SUMIF($D$5:$CQ$5,CS$5,$D36:$CQ36)</f>
        <v/>
      </c>
      <c r="CT36" s="3987">
        <f>SUMIF($D$5:$CO$5,CT$5,$D36:$CO36)+SUMIF($D$5:$BI$5,CR$5,$D36:$BI36)</f>
        <v/>
      </c>
      <c r="CU36" s="3987">
        <f>+CR36-CS36</f>
        <v/>
      </c>
      <c r="CV36" s="3987">
        <f>+CR36-CT36</f>
        <v/>
      </c>
      <c r="CW36" s="3987">
        <f>SUMIF($D$5:$CQ$5,CW$5,$D36:$CQ36)</f>
        <v/>
      </c>
      <c r="CX36" s="37">
        <f>IFERROR(+CR36/CW36-1, "-")</f>
        <v/>
      </c>
      <c r="CY36" s="1137" t="n"/>
      <c r="CZ36" s="3060" t="n">
        <v>408</v>
      </c>
      <c r="DA36" s="2891" t="n">
        <v>408</v>
      </c>
      <c r="DB36" s="2891" t="n"/>
      <c r="DC36" s="2891" t="n"/>
      <c r="DD36" s="2891" t="n">
        <v>0</v>
      </c>
      <c r="DE36" s="37" t="n"/>
      <c r="DF36" s="37" t="n"/>
      <c r="DG36" s="37" t="n"/>
      <c r="DH36" s="37" t="n"/>
      <c r="DI36" s="2298" t="n"/>
      <c r="DJ36" s="3041">
        <f>SUM(D36,J36,P36,V36,AD36,AL36,AU36,BC36,BK36,BT36,CB36,CJ36)-CR36</f>
        <v/>
      </c>
      <c r="DK36" s="3041">
        <f>SUM(E36,K36,Q36,W36,AE36,AM36,AV36,BD36,BL36,BU36,CC36,CK36)-CS36</f>
        <v/>
      </c>
      <c r="DL36" s="3041">
        <f>SUM(G36,M36,S36,AA36,AI36,AR36,AZ36,BH36,BQ36,BY36,CG36,CO36)-CW36</f>
        <v/>
      </c>
      <c r="DM36" s="3041">
        <f>SUM(D36,J36,P36,V36,AD36,AL36,AU36,BC36,,BN36,BV36,CD36,CL36)-CT36</f>
        <v/>
      </c>
      <c r="DN36" s="3100">
        <f>0/(10^6)</f>
        <v/>
      </c>
      <c r="DO36" s="2881">
        <f>DN36-CR36</f>
        <v/>
      </c>
      <c r="DX36" s="2878">
        <f>(CS36-CZ36)*10^6</f>
        <v/>
      </c>
      <c r="DY36" s="2878">
        <f>(CT36-DC36)*10^6</f>
        <v/>
      </c>
      <c r="DZ36" s="2878">
        <f>(CW36-DD36)*10^6</f>
        <v/>
      </c>
    </row>
    <row customHeight="1" ht="15" r="37" s="3">
      <c r="A37" s="178" t="n"/>
      <c r="B37" s="141" t="inlineStr">
        <is>
          <t>Terrains et Batiments</t>
        </is>
      </c>
      <c r="C37" s="2486" t="inlineStr">
        <is>
          <t>CAP31</t>
        </is>
      </c>
      <c r="D37" s="2891" t="n">
        <v>0</v>
      </c>
      <c r="E37" s="2891" t="n">
        <v>0</v>
      </c>
      <c r="F37" s="2891" t="n">
        <v>0</v>
      </c>
      <c r="G37" s="2891" t="n">
        <v>0</v>
      </c>
      <c r="H37" s="37" t="n"/>
      <c r="I37" s="3982" t="n"/>
      <c r="J37" s="2891" t="n">
        <v>0</v>
      </c>
      <c r="K37" s="2891" t="n">
        <v>0</v>
      </c>
      <c r="L37" s="2891" t="n">
        <v>0</v>
      </c>
      <c r="M37" s="2891" t="n">
        <v>2.45</v>
      </c>
      <c r="N37" s="37" t="n">
        <v>-1</v>
      </c>
      <c r="O37" s="3058" t="n"/>
      <c r="P37" s="2891" t="n">
        <v>0</v>
      </c>
      <c r="Q37" s="2891" t="n">
        <v>0</v>
      </c>
      <c r="R37" s="2891" t="n">
        <v>0</v>
      </c>
      <c r="S37" s="2891" t="n">
        <v>4.4</v>
      </c>
      <c r="T37" s="37" t="n">
        <v>-1</v>
      </c>
      <c r="U37" s="3058" t="n"/>
      <c r="V37" s="2891" t="n">
        <v>2.071875</v>
      </c>
      <c r="W37" s="2891" t="n">
        <v>0</v>
      </c>
      <c r="X37" s="2891" t="n">
        <v>0</v>
      </c>
      <c r="Y37" s="2975" t="n">
        <v>2.071875</v>
      </c>
      <c r="Z37" s="3987" t="n">
        <v>2.071875</v>
      </c>
      <c r="AA37" s="2891" t="n">
        <v>39.3235</v>
      </c>
      <c r="AB37" s="37" t="n">
        <v>-0.9473120398743754</v>
      </c>
      <c r="AC37" s="3058" t="n"/>
      <c r="AD37" s="2891" t="n">
        <v>261.246699</v>
      </c>
      <c r="AE37" s="2891" t="n">
        <v>0</v>
      </c>
      <c r="AF37" s="2891" t="n">
        <v>0</v>
      </c>
      <c r="AG37" s="2975" t="n">
        <v>261.246699</v>
      </c>
      <c r="AH37" s="3987" t="n">
        <v>261.246699</v>
      </c>
      <c r="AI37" s="2891" t="n">
        <v>46.9</v>
      </c>
      <c r="AJ37" s="37" t="n">
        <v>4.570292089552239</v>
      </c>
      <c r="AK37" s="1031" t="n"/>
      <c r="AL37" s="2891" t="n">
        <v>158.68</v>
      </c>
      <c r="AM37" s="2891" t="n">
        <v>0</v>
      </c>
      <c r="AN37" s="2891" t="n">
        <v>0</v>
      </c>
      <c r="AO37" s="2891" t="n">
        <v>0</v>
      </c>
      <c r="AP37" s="2975" t="n">
        <v>158.68</v>
      </c>
      <c r="AQ37" s="2975" t="n">
        <v>158.68</v>
      </c>
      <c r="AR37" s="2891" t="n">
        <v>24.5</v>
      </c>
      <c r="AS37" s="37" t="n">
        <v>5.476734693877551</v>
      </c>
      <c r="AT37" s="1031" t="n"/>
      <c r="AU37" s="2891" t="n"/>
      <c r="AV37" s="2891" t="n"/>
      <c r="AW37" s="2891" t="n"/>
      <c r="AX37" s="2975" t="n"/>
      <c r="AY37" s="2975" t="n"/>
      <c r="AZ37" s="2891" t="n"/>
      <c r="BA37" s="37" t="n"/>
      <c r="BB37" s="1031" t="n"/>
      <c r="BC37" s="2891" t="n"/>
      <c r="BD37" s="2891" t="n"/>
      <c r="BE37" s="2891" t="n"/>
      <c r="BF37" s="2975" t="n"/>
      <c r="BG37" s="2975" t="n"/>
      <c r="BH37" s="2891" t="n"/>
      <c r="BI37" s="37" t="n"/>
      <c r="BJ37" s="1031" t="n"/>
      <c r="BK37" s="2891" t="n"/>
      <c r="BL37" s="2891" t="n"/>
      <c r="BM37" s="2891" t="n"/>
      <c r="BN37" s="2891" t="n"/>
      <c r="BO37" s="2975" t="n"/>
      <c r="BP37" s="2975" t="n"/>
      <c r="BQ37" s="2891" t="n"/>
      <c r="BR37" s="37" t="n"/>
      <c r="BS37" s="3058" t="n"/>
      <c r="BT37" s="2891" t="n"/>
      <c r="BU37" s="2891" t="n"/>
      <c r="BV37" s="2891" t="n"/>
      <c r="BW37" s="2975" t="n"/>
      <c r="BX37" s="2975" t="n"/>
      <c r="BY37" s="2891" t="n"/>
      <c r="BZ37" s="37" t="n"/>
      <c r="CA37" s="3058" t="n"/>
      <c r="CB37" s="2891" t="n"/>
      <c r="CC37" s="2891" t="n"/>
      <c r="CD37" s="2891" t="n"/>
      <c r="CE37" s="2975" t="n"/>
      <c r="CF37" s="2975" t="n"/>
      <c r="CG37" s="2891" t="n"/>
      <c r="CH37" s="37" t="n"/>
      <c r="CI37" s="3058" t="n"/>
      <c r="CJ37" s="2891" t="n"/>
      <c r="CK37" s="2891" t="n"/>
      <c r="CL37" s="2891" t="n"/>
      <c r="CM37" s="2975" t="n"/>
      <c r="CN37" s="2975" t="n"/>
      <c r="CO37" s="2891" t="n"/>
      <c r="CP37" s="37" t="n"/>
      <c r="CQ37" s="1031" t="n"/>
      <c r="CR37" s="3987">
        <f>SUMIF($D$5:$CQ$5,CR$5,$D37:$CQ37)</f>
        <v/>
      </c>
      <c r="CS37" s="3987">
        <f>SUMIF($D$5:$CQ$5,CS$5,$D37:$CQ37)</f>
        <v/>
      </c>
      <c r="CT37" s="3987">
        <f>SUMIF($D$5:$CO$5,CT$5,$D37:$CO37)+SUMIF($D$5:$BI$5,CR$5,$D37:$BI37)</f>
        <v/>
      </c>
      <c r="CU37" s="3987">
        <f>+CR37-CS37</f>
        <v/>
      </c>
      <c r="CV37" s="3987">
        <f>+CR37-CT37</f>
        <v/>
      </c>
      <c r="CW37" s="3987">
        <f>SUMIF($D$5:$CQ$5,CW$5,$D37:$CQ37)</f>
        <v/>
      </c>
      <c r="CX37" s="37">
        <f>IFERROR(+CR37/CW37-1, "-")</f>
        <v/>
      </c>
      <c r="CY37" s="3984" t="n"/>
      <c r="CZ37" s="3060" t="n">
        <v>0</v>
      </c>
      <c r="DA37" s="2891" t="n">
        <v>0</v>
      </c>
      <c r="DB37" s="2891" t="n"/>
      <c r="DC37" s="2891" t="n"/>
      <c r="DD37" s="2891" t="n">
        <v>364.6338</v>
      </c>
      <c r="DE37" s="37">
        <f>+CZ37/DD37-1</f>
        <v/>
      </c>
      <c r="DF37" s="37">
        <f>+DA37/DD37-1</f>
        <v/>
      </c>
      <c r="DG37" s="37">
        <f>+DB37/DD37-1</f>
        <v/>
      </c>
      <c r="DH37" s="37">
        <f>+DC37/DD37-1</f>
        <v/>
      </c>
      <c r="DI37" s="2298" t="n"/>
      <c r="DJ37" s="3041">
        <f>SUM(D37,J37,P37,V37,AD37,AL37,AU37,BC37,BK37,BT37,CB37,CJ37)-CR37</f>
        <v/>
      </c>
      <c r="DK37" s="3041">
        <f>SUM(E37,K37,Q37,W37,AE37,AM37,AV37,BD37,BL37,BU37,CC37,CK37)-CS37</f>
        <v/>
      </c>
      <c r="DL37" s="3041">
        <f>SUM(G37,M37,S37,AA37,AI37,AR37,AZ37,BH37,BQ37,BY37,CG37,CO37)-CW37</f>
        <v/>
      </c>
      <c r="DM37" s="3041">
        <f>SUM(D37,J37,P37,V37,AD37,AL37,AU37,BC37,,BN37,BV37,CD37,CL37)-CT37</f>
        <v/>
      </c>
      <c r="DN37" s="3100" t="n">
        <v>364.6338</v>
      </c>
      <c r="DO37" s="2881">
        <f>DN37-CR37</f>
        <v/>
      </c>
      <c r="DX37" s="2878">
        <f>(CS37-CZ37)*10^6</f>
        <v/>
      </c>
      <c r="DY37" s="2878">
        <f>(CT37-DC37)*10^6</f>
        <v/>
      </c>
      <c r="DZ37" s="2878">
        <f>(CW37-DD37)*10^6</f>
        <v/>
      </c>
    </row>
    <row customHeight="1" ht="15" r="38" s="3">
      <c r="A38" s="140" t="n"/>
      <c r="B38" s="141" t="inlineStr">
        <is>
          <t>Transport</t>
        </is>
      </c>
      <c r="C38" s="2486" t="inlineStr">
        <is>
          <t>CAP32</t>
        </is>
      </c>
      <c r="D38" s="2891" t="n">
        <v>0</v>
      </c>
      <c r="E38" s="2891" t="n">
        <v>0</v>
      </c>
      <c r="F38" s="2891" t="n">
        <v>0</v>
      </c>
      <c r="G38" s="2891" t="n">
        <v>0</v>
      </c>
      <c r="H38" s="37" t="n"/>
      <c r="I38" s="1214" t="n"/>
      <c r="J38" s="2891" t="n">
        <v>0</v>
      </c>
      <c r="K38" s="2891" t="n">
        <v>0</v>
      </c>
      <c r="L38" s="2891" t="n">
        <v>0</v>
      </c>
      <c r="M38" s="2891" t="n">
        <v>0</v>
      </c>
      <c r="N38" s="37" t="n"/>
      <c r="O38" s="3058" t="n"/>
      <c r="P38" s="2891" t="n">
        <v>0</v>
      </c>
      <c r="Q38" s="2891" t="n">
        <v>0</v>
      </c>
      <c r="R38" s="2891" t="n">
        <v>0</v>
      </c>
      <c r="S38" s="2891" t="n">
        <v>0</v>
      </c>
      <c r="T38" s="37" t="n"/>
      <c r="U38" s="3058" t="n"/>
      <c r="V38" s="2891" t="n">
        <v>0</v>
      </c>
      <c r="W38" s="2891" t="n">
        <v>0</v>
      </c>
      <c r="X38" s="2891" t="n">
        <v>0</v>
      </c>
      <c r="Y38" s="2975" t="n">
        <v>0</v>
      </c>
      <c r="Z38" s="3987" t="n">
        <v>0</v>
      </c>
      <c r="AA38" s="2891" t="n">
        <v>0</v>
      </c>
      <c r="AB38" s="37" t="n"/>
      <c r="AC38" s="3058" t="n"/>
      <c r="AD38" s="2891" t="n">
        <v>0</v>
      </c>
      <c r="AE38" s="2891" t="n">
        <v>0</v>
      </c>
      <c r="AF38" s="2891" t="n">
        <v>0</v>
      </c>
      <c r="AG38" s="2975" t="n">
        <v>0</v>
      </c>
      <c r="AH38" s="3987" t="n">
        <v>0</v>
      </c>
      <c r="AI38" s="2891" t="n">
        <v>0</v>
      </c>
      <c r="AJ38" s="37" t="n"/>
      <c r="AK38" s="1031" t="n"/>
      <c r="AL38" s="2891" t="n">
        <v>0</v>
      </c>
      <c r="AM38" s="2891" t="n">
        <v>0</v>
      </c>
      <c r="AN38" s="2891" t="n">
        <v>0</v>
      </c>
      <c r="AO38" s="2891" t="n">
        <v>0</v>
      </c>
      <c r="AP38" s="2975" t="n">
        <v>0</v>
      </c>
      <c r="AQ38" s="2975" t="n">
        <v>0</v>
      </c>
      <c r="AR38" s="2891" t="n">
        <v>0</v>
      </c>
      <c r="AS38" s="37" t="n"/>
      <c r="AT38" s="1031" t="n"/>
      <c r="AU38" s="2891" t="n"/>
      <c r="AV38" s="2891" t="n"/>
      <c r="AW38" s="2891" t="n"/>
      <c r="AX38" s="2975" t="n"/>
      <c r="AY38" s="2975" t="n"/>
      <c r="AZ38" s="2891" t="n"/>
      <c r="BA38" s="37" t="n"/>
      <c r="BB38" s="1031" t="n"/>
      <c r="BC38" s="2891" t="n"/>
      <c r="BD38" s="2891" t="n"/>
      <c r="BE38" s="2891" t="n"/>
      <c r="BF38" s="2975" t="n"/>
      <c r="BG38" s="2975" t="n"/>
      <c r="BH38" s="2891" t="n"/>
      <c r="BI38" s="37" t="n"/>
      <c r="BJ38" s="1031" t="n"/>
      <c r="BK38" s="2891" t="n"/>
      <c r="BL38" s="2891" t="n"/>
      <c r="BM38" s="2891" t="n"/>
      <c r="BN38" s="2891" t="n"/>
      <c r="BO38" s="2975" t="n"/>
      <c r="BP38" s="2975" t="n"/>
      <c r="BQ38" s="2891" t="n"/>
      <c r="BR38" s="37" t="n"/>
      <c r="BS38" s="3058" t="n"/>
      <c r="BT38" s="2891" t="n"/>
      <c r="BU38" s="2891" t="n"/>
      <c r="BV38" s="2891" t="n"/>
      <c r="BW38" s="2975" t="n"/>
      <c r="BX38" s="2975" t="n"/>
      <c r="BY38" s="2891" t="n"/>
      <c r="BZ38" s="37" t="n"/>
      <c r="CA38" s="3058" t="n"/>
      <c r="CB38" s="2891" t="n"/>
      <c r="CC38" s="2891" t="n"/>
      <c r="CD38" s="2891" t="n"/>
      <c r="CE38" s="2975" t="n"/>
      <c r="CF38" s="2975" t="n"/>
      <c r="CG38" s="2891" t="n"/>
      <c r="CH38" s="37" t="n"/>
      <c r="CI38" s="3058" t="n"/>
      <c r="CJ38" s="2891" t="n"/>
      <c r="CK38" s="2891" t="n"/>
      <c r="CL38" s="2891" t="n"/>
      <c r="CM38" s="2975" t="n"/>
      <c r="CN38" s="2975" t="n"/>
      <c r="CO38" s="2891" t="n"/>
      <c r="CP38" s="37" t="n"/>
      <c r="CQ38" s="1031" t="n"/>
      <c r="CR38" s="3987">
        <f>SUMIF($D$5:$CQ$5,CR$5,$D38:$CQ38)</f>
        <v/>
      </c>
      <c r="CS38" s="3987">
        <f>SUMIF($D$5:$CQ$5,CS$5,$D38:$CQ38)</f>
        <v/>
      </c>
      <c r="CT38" s="3987">
        <f>SUMIF($D$5:$CO$5,CT$5,$D38:$CO38)+SUMIF($D$5:$BI$5,CR$5,$D38:$BI38)</f>
        <v/>
      </c>
      <c r="CU38" s="3987">
        <f>+CR38-CS38</f>
        <v/>
      </c>
      <c r="CV38" s="3987">
        <f>+CR38-CT38</f>
        <v/>
      </c>
      <c r="CW38" s="3987">
        <f>SUMIF($D$5:$CQ$5,CW$5,$D38:$CQ38)</f>
        <v/>
      </c>
      <c r="CX38" s="37">
        <f>IFERROR(+CR38/CW38-1, "-")</f>
        <v/>
      </c>
      <c r="CY38" s="1137" t="n"/>
      <c r="CZ38" s="3060" t="n">
        <v>0</v>
      </c>
      <c r="DA38" s="2891" t="n">
        <v>0</v>
      </c>
      <c r="DB38" s="2891" t="n"/>
      <c r="DC38" s="2891" t="n"/>
      <c r="DD38" s="2891" t="n">
        <v>0</v>
      </c>
      <c r="DE38" s="37" t="n"/>
      <c r="DF38" s="37" t="n"/>
      <c r="DG38" s="37" t="n"/>
      <c r="DH38" s="37" t="n"/>
      <c r="DI38" s="2298" t="n"/>
      <c r="DJ38" s="3041">
        <f>SUM(D38,J38,P38,V38,AD38,AL38,AU38,BC38,BK38,BT38,CB38,CJ38)-CR38</f>
        <v/>
      </c>
      <c r="DK38" s="3041">
        <f>SUM(E38,K38,Q38,W38,AE38,AM38,AV38,BD38,BL38,BU38,CC38,CK38)-CS38</f>
        <v/>
      </c>
      <c r="DL38" s="3041">
        <f>SUM(G38,M38,S38,AA38,AI38,AR38,AZ38,BH38,BQ38,BY38,CG38,CO38)-CW38</f>
        <v/>
      </c>
      <c r="DM38" s="3041">
        <f>SUM(D38,J38,P38,V38,AD38,AL38,AU38,BC38,,BN38,BV38,CD38,CL38)-CT38</f>
        <v/>
      </c>
      <c r="DN38" s="3100" t="n">
        <v>0</v>
      </c>
      <c r="DO38" s="2881">
        <f>DN38-CR38</f>
        <v/>
      </c>
      <c r="DX38" s="2878">
        <f>(CS38-CZ38)*10^6</f>
        <v/>
      </c>
      <c r="DY38" s="2878">
        <f>(CT38-DC38)*10^6</f>
        <v/>
      </c>
      <c r="DZ38" s="2878">
        <f>(CW38-DD38)*10^6</f>
        <v/>
      </c>
    </row>
    <row customHeight="1" ht="15" r="39" s="3">
      <c r="A39" s="140" t="n"/>
      <c r="B39" s="141" t="inlineStr">
        <is>
          <t>Autres(mat. Bureau, bureautique,…)</t>
        </is>
      </c>
      <c r="C39" s="2486" t="inlineStr">
        <is>
          <t>CAP33</t>
        </is>
      </c>
      <c r="D39" s="2891" t="n">
        <v>0</v>
      </c>
      <c r="E39" s="2891" t="n">
        <v>66.6666666666667</v>
      </c>
      <c r="F39" s="2891" t="n">
        <v>-66.6666666666667</v>
      </c>
      <c r="G39" s="2891" t="n">
        <v>1.375</v>
      </c>
      <c r="H39" s="37" t="n">
        <v>-1</v>
      </c>
      <c r="I39" s="1214" t="n"/>
      <c r="J39" s="2891" t="n">
        <v>0</v>
      </c>
      <c r="K39" s="2891" t="n">
        <v>16.6666666666667</v>
      </c>
      <c r="L39" s="2891" t="n">
        <v>-16.6666666666667</v>
      </c>
      <c r="M39" s="2891" t="n">
        <v>0</v>
      </c>
      <c r="N39" s="37" t="n"/>
      <c r="O39" s="3058" t="n"/>
      <c r="P39" s="2891" t="n">
        <v>0</v>
      </c>
      <c r="Q39" s="2891" t="n">
        <v>16.6666666666667</v>
      </c>
      <c r="R39" s="2891" t="n">
        <v>-16.6666666666667</v>
      </c>
      <c r="S39" s="2891" t="n">
        <v>1.431203</v>
      </c>
      <c r="T39" s="37" t="n">
        <v>-1</v>
      </c>
      <c r="U39" s="3058" t="n"/>
      <c r="V39" s="2891" t="n">
        <v>0</v>
      </c>
      <c r="W39" s="2891" t="n">
        <v>230.58565</v>
      </c>
      <c r="X39" s="2891" t="n">
        <v>230.58565</v>
      </c>
      <c r="Y39" s="2975" t="n">
        <v>-230.58565</v>
      </c>
      <c r="Z39" s="3987" t="n">
        <v>-230.58565</v>
      </c>
      <c r="AA39" s="2891" t="n">
        <v>0</v>
      </c>
      <c r="AB39" s="37" t="n"/>
      <c r="AC39" s="3058" t="n"/>
      <c r="AD39" s="2891" t="n">
        <v>0</v>
      </c>
      <c r="AE39" s="2891" t="n">
        <v>230.58565</v>
      </c>
      <c r="AF39" s="2891" t="n">
        <v>230.58565</v>
      </c>
      <c r="AG39" s="2975" t="n">
        <v>-230.58565</v>
      </c>
      <c r="AH39" s="3987" t="n">
        <v>-230.58565</v>
      </c>
      <c r="AI39" s="2891" t="n">
        <v>0</v>
      </c>
      <c r="AJ39" s="37" t="n"/>
      <c r="AK39" s="1031" t="n"/>
      <c r="AL39" s="2891" t="n">
        <v>710.6749129999999</v>
      </c>
      <c r="AM39" s="2891" t="n">
        <v>230.58565</v>
      </c>
      <c r="AN39" s="2891" t="n">
        <v>230.58565</v>
      </c>
      <c r="AO39" s="2891" t="n">
        <v>0</v>
      </c>
      <c r="AP39" s="2975" t="n">
        <v>480.089263</v>
      </c>
      <c r="AQ39" s="2975" t="n">
        <v>480.089263</v>
      </c>
      <c r="AR39" s="2891" t="n">
        <v>0</v>
      </c>
      <c r="AS39" s="37" t="n"/>
      <c r="AT39" s="1031" t="n"/>
      <c r="AU39" s="2891" t="n"/>
      <c r="AV39" s="2891" t="n"/>
      <c r="AW39" s="2891" t="n"/>
      <c r="AX39" s="2975" t="n"/>
      <c r="AY39" s="2975" t="n"/>
      <c r="AZ39" s="2891" t="n"/>
      <c r="BA39" s="37" t="n"/>
      <c r="BB39" s="1031" t="n"/>
      <c r="BC39" s="2891" t="n"/>
      <c r="BD39" s="2891" t="n"/>
      <c r="BE39" s="2891" t="n"/>
      <c r="BF39" s="2975" t="n"/>
      <c r="BG39" s="2975" t="n"/>
      <c r="BH39" s="2891" t="n"/>
      <c r="BI39" s="37" t="n"/>
      <c r="BJ39" s="1031" t="n"/>
      <c r="BK39" s="2891" t="n"/>
      <c r="BL39" s="2891" t="n"/>
      <c r="BM39" s="2891" t="n"/>
      <c r="BN39" s="2891" t="n"/>
      <c r="BO39" s="2975" t="n"/>
      <c r="BP39" s="2975" t="n"/>
      <c r="BQ39" s="2891" t="n"/>
      <c r="BR39" s="37" t="n"/>
      <c r="BS39" s="3058" t="n"/>
      <c r="BT39" s="2891" t="n"/>
      <c r="BU39" s="2891" t="n"/>
      <c r="BV39" s="2891" t="n"/>
      <c r="BW39" s="2975" t="n"/>
      <c r="BX39" s="2975" t="n"/>
      <c r="BY39" s="2891" t="n"/>
      <c r="BZ39" s="37" t="n"/>
      <c r="CA39" s="3058" t="n"/>
      <c r="CB39" s="2891" t="n"/>
      <c r="CC39" s="2891" t="n"/>
      <c r="CD39" s="2891" t="n"/>
      <c r="CE39" s="2975" t="n"/>
      <c r="CF39" s="2975" t="n"/>
      <c r="CG39" s="2891" t="n"/>
      <c r="CH39" s="37" t="n"/>
      <c r="CI39" s="3058" t="n"/>
      <c r="CJ39" s="2891" t="n"/>
      <c r="CK39" s="2891" t="n"/>
      <c r="CL39" s="2891" t="n"/>
      <c r="CM39" s="2975" t="n"/>
      <c r="CN39" s="2975" t="n"/>
      <c r="CO39" s="2891" t="n"/>
      <c r="CP39" s="37" t="n"/>
      <c r="CQ39" s="1031" t="n"/>
      <c r="CR39" s="3987">
        <f>SUMIF($D$5:$CQ$5,CR$5,$D39:$CQ39)</f>
        <v/>
      </c>
      <c r="CS39" s="3987">
        <f>SUMIF($D$5:$CQ$5,CS$5,$D39:$CQ39)</f>
        <v/>
      </c>
      <c r="CT39" s="3987">
        <f>SUMIF($D$5:$CO$5,CT$5,$D39:$CO39)+SUMIF($D$5:$BI$5,CR$5,$D39:$BI39)</f>
        <v/>
      </c>
      <c r="CU39" s="3987">
        <f>+CR39-CS39</f>
        <v/>
      </c>
      <c r="CV39" s="3987">
        <f>+CR39-CT39</f>
        <v/>
      </c>
      <c r="CW39" s="3987">
        <f>SUMIF($D$5:$CQ$5,CW$5,$D39:$CQ39)</f>
        <v/>
      </c>
      <c r="CX39" s="37">
        <f>IFERROR(+CR39/CW39-1, "-")</f>
        <v/>
      </c>
      <c r="CY39" s="1137" t="n"/>
      <c r="CZ39" s="3060" t="n">
        <v>1011.75695</v>
      </c>
      <c r="DA39" s="2891" t="n">
        <v>1011.1682</v>
      </c>
      <c r="DB39" s="2891" t="n"/>
      <c r="DC39" s="2891" t="n"/>
      <c r="DD39" s="2891" t="n">
        <v>2.806203</v>
      </c>
      <c r="DE39" s="37" t="n"/>
      <c r="DF39" s="37" t="n"/>
      <c r="DG39" s="37" t="n"/>
      <c r="DH39" s="37" t="n"/>
      <c r="DI39" s="2298" t="n"/>
      <c r="DJ39" s="3041">
        <f>SUM(D39,J39,P39,V39,AD39,AL39,AU39,BC39,BK39,BT39,CB39,CJ39)-CR39</f>
        <v/>
      </c>
      <c r="DK39" s="3041">
        <f>SUM(E39,K39,Q39,W39,AE39,AM39,AV39,BD39,BL39,BU39,CC39,CK39)-CS39</f>
        <v/>
      </c>
      <c r="DL39" s="3041">
        <f>SUM(G39,M39,S39,AA39,AI39,AR39,AZ39,BH39,BQ39,BY39,CG39,CO39)-CW39</f>
        <v/>
      </c>
      <c r="DM39" s="3041">
        <f>SUM(D39,J39,P39,V39,AD39,AL39,AU39,BC39,,BN39,BV39,CD39,CL39)-CT39</f>
        <v/>
      </c>
      <c r="DN39" s="3100" t="n">
        <v>2.806203</v>
      </c>
      <c r="DO39" s="2881">
        <f>DN39-CR39</f>
        <v/>
      </c>
      <c r="DX39" s="2878">
        <f>(CS39-CZ39)*10^6</f>
        <v/>
      </c>
      <c r="DY39" s="2878">
        <f>(CT39-DC39)*10^6</f>
        <v/>
      </c>
      <c r="DZ39" s="2878">
        <f>(CW39-DD39)*10^6</f>
        <v/>
      </c>
    </row>
    <row customHeight="1" ht="15" r="40" s="3">
      <c r="A40" s="140" t="n"/>
      <c r="B40" s="141" t="inlineStr">
        <is>
          <t>Materiel bureautique</t>
        </is>
      </c>
      <c r="C40" s="2486" t="inlineStr">
        <is>
          <t>CAP34</t>
        </is>
      </c>
      <c r="D40" s="3057" t="n">
        <v>0</v>
      </c>
      <c r="E40" s="2891" t="n">
        <v>0</v>
      </c>
      <c r="F40" s="2891" t="n">
        <v>0</v>
      </c>
      <c r="G40" s="2891" t="n">
        <v>0</v>
      </c>
      <c r="H40" s="37" t="n"/>
      <c r="I40" s="1214" t="n"/>
      <c r="J40" s="3057" t="n">
        <v>0</v>
      </c>
      <c r="K40" s="2891" t="n">
        <v>0</v>
      </c>
      <c r="L40" s="2891" t="n">
        <v>0</v>
      </c>
      <c r="M40" s="2891" t="n">
        <v>0</v>
      </c>
      <c r="N40" s="37" t="n"/>
      <c r="O40" s="3058" t="n"/>
      <c r="P40" s="3057" t="n">
        <v>0.58875</v>
      </c>
      <c r="Q40" s="2891" t="n">
        <v>0</v>
      </c>
      <c r="R40" s="2891" t="n">
        <v>0.58875</v>
      </c>
      <c r="S40" s="2891" t="n">
        <v>0</v>
      </c>
      <c r="T40" s="37" t="n"/>
      <c r="U40" s="3058" t="n"/>
      <c r="V40" s="3057" t="n">
        <v>0</v>
      </c>
      <c r="W40" s="2891" t="n">
        <v>0</v>
      </c>
      <c r="X40" s="2891" t="n">
        <v>0</v>
      </c>
      <c r="Y40" s="2975" t="n">
        <v>0</v>
      </c>
      <c r="Z40" s="3987" t="n">
        <v>0</v>
      </c>
      <c r="AA40" s="2891" t="n">
        <v>0.906025</v>
      </c>
      <c r="AB40" s="37" t="n">
        <v>-1</v>
      </c>
      <c r="AC40" s="3058" t="n"/>
      <c r="AD40" s="3057" t="n">
        <v>0</v>
      </c>
      <c r="AE40" s="2891" t="n">
        <v>0</v>
      </c>
      <c r="AF40" s="2891" t="n">
        <v>0</v>
      </c>
      <c r="AG40" s="2975" t="n">
        <v>0</v>
      </c>
      <c r="AH40" s="3987" t="n">
        <v>0</v>
      </c>
      <c r="AI40" s="2891" t="n">
        <v>1.217288</v>
      </c>
      <c r="AJ40" s="37" t="n">
        <v>-1</v>
      </c>
      <c r="AK40" s="1031" t="n"/>
      <c r="AL40" s="3057" t="n">
        <v>0.405875</v>
      </c>
      <c r="AM40" s="2891" t="n">
        <v>0</v>
      </c>
      <c r="AN40" s="2891" t="n">
        <v>0</v>
      </c>
      <c r="AO40" s="2891" t="n">
        <v>0</v>
      </c>
      <c r="AP40" s="2975" t="n">
        <v>0.405875</v>
      </c>
      <c r="AQ40" s="2975" t="n">
        <v>0.405875</v>
      </c>
      <c r="AR40" s="2891" t="n">
        <v>0</v>
      </c>
      <c r="AS40" s="37" t="n"/>
      <c r="AT40" s="1031" t="n"/>
      <c r="AU40" s="3057" t="n"/>
      <c r="AV40" s="2891" t="n"/>
      <c r="AW40" s="2891" t="n"/>
      <c r="AX40" s="2975" t="n"/>
      <c r="AY40" s="2975" t="n"/>
      <c r="AZ40" s="2891" t="n"/>
      <c r="BA40" s="37" t="n"/>
      <c r="BB40" s="1031" t="n"/>
      <c r="BC40" s="3057" t="n"/>
      <c r="BD40" s="2891" t="n"/>
      <c r="BE40" s="2891" t="n"/>
      <c r="BF40" s="2975" t="n"/>
      <c r="BG40" s="2975" t="n"/>
      <c r="BH40" s="2891" t="n"/>
      <c r="BI40" s="37" t="n"/>
      <c r="BJ40" s="1031" t="n"/>
      <c r="BK40" s="3057" t="n"/>
      <c r="BL40" s="2891" t="n"/>
      <c r="BM40" s="2891" t="n"/>
      <c r="BN40" s="2891" t="n"/>
      <c r="BO40" s="2975" t="n"/>
      <c r="BP40" s="2975" t="n"/>
      <c r="BQ40" s="2891" t="n"/>
      <c r="BR40" s="37" t="n"/>
      <c r="BS40" s="3058" t="n"/>
      <c r="BT40" s="3057" t="n"/>
      <c r="BU40" s="2891" t="n"/>
      <c r="BV40" s="2891" t="n"/>
      <c r="BW40" s="2975" t="n"/>
      <c r="BX40" s="2975" t="n"/>
      <c r="BY40" s="2891" t="n"/>
      <c r="BZ40" s="37" t="n"/>
      <c r="CA40" s="3058" t="n"/>
      <c r="CB40" s="3057" t="n"/>
      <c r="CC40" s="2891" t="n"/>
      <c r="CD40" s="2891" t="n"/>
      <c r="CE40" s="2975" t="n"/>
      <c r="CF40" s="2975" t="n"/>
      <c r="CG40" s="2891" t="n"/>
      <c r="CH40" s="37" t="n"/>
      <c r="CI40" s="3058" t="n"/>
      <c r="CJ40" s="3057" t="n"/>
      <c r="CK40" s="2891" t="n"/>
      <c r="CL40" s="2891" t="n"/>
      <c r="CM40" s="2975" t="n"/>
      <c r="CN40" s="2975" t="n"/>
      <c r="CO40" s="2891" t="n"/>
      <c r="CP40" s="37" t="n"/>
      <c r="CQ40" s="1031" t="n"/>
      <c r="CR40" s="3987">
        <f>SUMIF($D$5:$CQ$5,CR$5,$D40:$CQ40)</f>
        <v/>
      </c>
      <c r="CS40" s="3987">
        <f>SUMIF($D$5:$CQ$5,CS$5,$D40:$CQ40)</f>
        <v/>
      </c>
      <c r="CT40" s="3987">
        <f>SUMIF($D$5:$CO$5,CT$5,$D40:$CO40)+SUMIF($D$5:$BI$5,CR$5,$D40:$BI40)</f>
        <v/>
      </c>
      <c r="CU40" s="3987">
        <f>+CR40-CS40</f>
        <v/>
      </c>
      <c r="CV40" s="3987">
        <f>+CR40-CT40</f>
        <v/>
      </c>
      <c r="CW40" s="3987">
        <f>SUMIF($D$5:$CQ$5,CW$5,$D40:$CQ40)</f>
        <v/>
      </c>
      <c r="CX40" s="37">
        <f>IFERROR(+CR40/CW40-1, "-")</f>
        <v/>
      </c>
      <c r="CY40" s="1137" t="n"/>
      <c r="CZ40" s="3060" t="n">
        <v>0</v>
      </c>
      <c r="DA40" s="2891" t="n">
        <v>0.58875</v>
      </c>
      <c r="DB40" s="2891" t="n"/>
      <c r="DC40" s="2891" t="n"/>
      <c r="DD40" s="2891" t="n">
        <v>7.294191000000001</v>
      </c>
      <c r="DE40" s="37">
        <f>+CZ40/DD40-1</f>
        <v/>
      </c>
      <c r="DF40" s="37">
        <f>+DA40/DD40-1</f>
        <v/>
      </c>
      <c r="DG40" s="37">
        <f>+DB40/DD40-1</f>
        <v/>
      </c>
      <c r="DH40" s="37">
        <f>+DC40/DD40-1</f>
        <v/>
      </c>
      <c r="DI40" s="2298" t="n"/>
      <c r="DJ40" s="3041">
        <f>SUM(D40,J40,P40,V40,AD40,AL40,AU40,BC40,BK40,BT40,CB40,CJ40)-CR40</f>
        <v/>
      </c>
      <c r="DK40" s="3041">
        <f>SUM(E40,K40,Q40,W40,AE40,AM40,AV40,BD40,BL40,BU40,CC40,CK40)-CS40</f>
        <v/>
      </c>
      <c r="DL40" s="3041">
        <f>SUM(G40,M40,S40,AA40,AI40,AR40,AZ40,BH40,BQ40,BY40,CG40,CO40)-CW40</f>
        <v/>
      </c>
      <c r="DM40" s="3041">
        <f>SUM(D40,J40,P40,V40,AD40,AL40,AU40,BC40,,BN40,BV40,CD40,CL40)-CT40</f>
        <v/>
      </c>
      <c r="DN40" s="3998" t="n">
        <v>7.294191</v>
      </c>
      <c r="DO40" s="2881">
        <f>DN40-CR40</f>
        <v/>
      </c>
      <c r="DX40" s="2878">
        <f>(CS40-CZ40)*10^6</f>
        <v/>
      </c>
      <c r="DY40" s="2878">
        <f>(CT40-DC40)*10^6</f>
        <v/>
      </c>
      <c r="DZ40" s="2878">
        <f>(CW40-DD40)*10^6</f>
        <v/>
      </c>
    </row>
    <row customHeight="1" ht="15" r="41" s="3" thickBot="1">
      <c r="A41" s="112" t="n"/>
      <c r="B41" s="113" t="inlineStr">
        <is>
          <t>Mobilier de bureau</t>
        </is>
      </c>
      <c r="C41" s="2486" t="inlineStr">
        <is>
          <t>CAP35</t>
        </is>
      </c>
      <c r="D41" s="3140" t="n">
        <v>0</v>
      </c>
      <c r="E41" s="3993" t="n">
        <v>0</v>
      </c>
      <c r="F41" s="3993" t="n">
        <v>0</v>
      </c>
      <c r="G41" s="3993" t="n">
        <v>6.244</v>
      </c>
      <c r="H41" s="197" t="n">
        <v>-1</v>
      </c>
      <c r="I41" s="3999" t="n"/>
      <c r="J41" s="3140" t="n">
        <v>0</v>
      </c>
      <c r="K41" s="3993" t="n">
        <v>0</v>
      </c>
      <c r="L41" s="3993" t="n">
        <v>0</v>
      </c>
      <c r="M41" s="3993" t="n">
        <v>0</v>
      </c>
      <c r="N41" s="197" t="n"/>
      <c r="O41" s="3909" t="n"/>
      <c r="P41" s="3140" t="n">
        <v>0</v>
      </c>
      <c r="Q41" s="3993" t="n">
        <v>0</v>
      </c>
      <c r="R41" s="3993" t="n">
        <v>0</v>
      </c>
      <c r="S41" s="3993" t="n">
        <v>0</v>
      </c>
      <c r="T41" s="197" t="n"/>
      <c r="U41" s="3909" t="n"/>
      <c r="V41" s="3140" t="n">
        <v>0</v>
      </c>
      <c r="W41" s="3993" t="n">
        <v>0</v>
      </c>
      <c r="X41" s="3993" t="n">
        <v>0</v>
      </c>
      <c r="Y41" s="2975" t="n">
        <v>0</v>
      </c>
      <c r="Z41" s="3993" t="n">
        <v>0</v>
      </c>
      <c r="AA41" s="3993" t="n">
        <v>4.394</v>
      </c>
      <c r="AB41" s="197" t="n">
        <v>-1</v>
      </c>
      <c r="AC41" s="3909" t="n"/>
      <c r="AD41" s="3140" t="n">
        <v>0.4</v>
      </c>
      <c r="AE41" s="3993" t="n">
        <v>0</v>
      </c>
      <c r="AF41" s="3993" t="n">
        <v>0</v>
      </c>
      <c r="AG41" s="2975" t="n">
        <v>0.4</v>
      </c>
      <c r="AH41" s="3993" t="n">
        <v>0.4</v>
      </c>
      <c r="AI41" s="3993" t="n">
        <v>13.5714</v>
      </c>
      <c r="AJ41" s="197" t="n">
        <v>-0.9705262537394815</v>
      </c>
      <c r="AK41" s="1662" t="n"/>
      <c r="AL41" s="3140" t="n">
        <v>2.728281</v>
      </c>
      <c r="AM41" s="3993" t="n">
        <v>0</v>
      </c>
      <c r="AN41" s="3993" t="n">
        <v>0</v>
      </c>
      <c r="AO41" s="3993" t="n">
        <v>0</v>
      </c>
      <c r="AP41" s="2975" t="n">
        <v>2.728281</v>
      </c>
      <c r="AQ41" s="2975" t="n">
        <v>2.728281</v>
      </c>
      <c r="AR41" s="3993" t="n">
        <v>0</v>
      </c>
      <c r="AS41" s="197" t="n"/>
      <c r="AT41" s="1662" t="n"/>
      <c r="AU41" s="3140" t="n"/>
      <c r="AV41" s="3993" t="n"/>
      <c r="AW41" s="3993" t="n"/>
      <c r="AX41" s="3993" t="n"/>
      <c r="AY41" s="3993" t="n"/>
      <c r="AZ41" s="3993" t="n"/>
      <c r="BA41" s="197" t="n"/>
      <c r="BB41" s="1662" t="n"/>
      <c r="BC41" s="3140" t="n"/>
      <c r="BD41" s="3993" t="n"/>
      <c r="BE41" s="3993" t="n"/>
      <c r="BF41" s="3993" t="n"/>
      <c r="BG41" s="3993" t="n"/>
      <c r="BH41" s="3993" t="n"/>
      <c r="BI41" s="197" t="n"/>
      <c r="BJ41" s="1662" t="n"/>
      <c r="BK41" s="3140" t="n"/>
      <c r="BL41" s="3993" t="n"/>
      <c r="BM41" s="3993" t="n"/>
      <c r="BN41" s="3993" t="n"/>
      <c r="BO41" s="3993" t="n"/>
      <c r="BP41" s="3993" t="n"/>
      <c r="BQ41" s="3993" t="n"/>
      <c r="BR41" s="197" t="n"/>
      <c r="BS41" s="3909" t="n"/>
      <c r="BT41" s="3140" t="n"/>
      <c r="BU41" s="3993" t="n"/>
      <c r="BV41" s="3993" t="n"/>
      <c r="BW41" s="3993" t="n"/>
      <c r="BX41" s="3993" t="n"/>
      <c r="BY41" s="3993" t="n"/>
      <c r="BZ41" s="197" t="n"/>
      <c r="CA41" s="3909" t="n"/>
      <c r="CB41" s="3140" t="n"/>
      <c r="CC41" s="3993" t="n"/>
      <c r="CD41" s="3993" t="n"/>
      <c r="CE41" s="3993" t="n"/>
      <c r="CF41" s="3993" t="n"/>
      <c r="CG41" s="3993" t="n"/>
      <c r="CH41" s="197" t="n"/>
      <c r="CI41" s="3909" t="n"/>
      <c r="CJ41" s="3140" t="n"/>
      <c r="CK41" s="3993" t="n"/>
      <c r="CL41" s="3993" t="n"/>
      <c r="CM41" s="3993" t="n"/>
      <c r="CN41" s="3993" t="n"/>
      <c r="CO41" s="3993" t="n"/>
      <c r="CP41" s="197" t="n"/>
      <c r="CQ41" s="1662" t="n"/>
      <c r="CR41" s="3993">
        <f>SUMIF($D$5:$CQ$5,CR$5,$D41:$CQ41)</f>
        <v/>
      </c>
      <c r="CS41" s="3993">
        <f>SUMIF($D$5:$CQ$5,CS$5,$D41:$CQ41)</f>
        <v/>
      </c>
      <c r="CT41" s="3993">
        <f>SUMIF($D$5:$CO$5,CT$5,$D41:$CO41)+SUMIF($D$5:$BI$5,CR$5,$D41:$BI41)</f>
        <v/>
      </c>
      <c r="CU41" s="3993">
        <f>+CR41-CS41</f>
        <v/>
      </c>
      <c r="CV41" s="3993">
        <f>+CR41-CT41</f>
        <v/>
      </c>
      <c r="CW41" s="3993">
        <f>SUMIF($D$5:$CQ$5,CW$5,$D41:$CQ41)</f>
        <v/>
      </c>
      <c r="CX41" s="2598">
        <f>IFERROR(+CR41/CW41-1, "-")</f>
        <v/>
      </c>
      <c r="CY41" s="4000" t="n"/>
      <c r="CZ41" s="4001" t="n">
        <v>0</v>
      </c>
      <c r="DA41" s="4002" t="n">
        <v>0</v>
      </c>
      <c r="DB41" s="4002" t="n"/>
      <c r="DC41" s="4002" t="n"/>
      <c r="DD41" s="4002" t="n">
        <v>28.9394</v>
      </c>
      <c r="DE41" s="1750">
        <f>+CZ41/DD41-1</f>
        <v/>
      </c>
      <c r="DF41" s="1750">
        <f>+DA41/DD41-1</f>
        <v/>
      </c>
      <c r="DG41" s="1750">
        <f>+DB41/DD41-1</f>
        <v/>
      </c>
      <c r="DH41" s="1750">
        <f>+DC41/DD41-1</f>
        <v/>
      </c>
      <c r="DI41" s="2298" t="n"/>
      <c r="DJ41" s="3041">
        <f>SUM(D41,J41,P41,V41,AD41,AL41,AU41,BC41,BK41,BT41,CB41,CJ41)-CR41</f>
        <v/>
      </c>
      <c r="DK41" s="3041">
        <f>SUM(E41,K41,Q41,W41,AE41,AM41,AV41,BD41,BL41,BU41,CC41,CK41)-CS41</f>
        <v/>
      </c>
      <c r="DL41" s="3041">
        <f>SUM(G41,M41,S41,AA41,AI41,AR41,AZ41,BH41,BQ41,BY41,CG41,CO41)-CW41</f>
        <v/>
      </c>
      <c r="DM41" s="3041">
        <f>SUM(D41,J41,P41,V41,AD41,AL41,AU41,BC41,,BN41,BV41,CD41,CL41)-CT41</f>
        <v/>
      </c>
      <c r="DN41" s="3991" t="n">
        <v>28.9394</v>
      </c>
      <c r="DO41" s="2881">
        <f>DN41-CR41</f>
        <v/>
      </c>
      <c r="DX41" s="2878">
        <f>(CS41-CZ41)*10^6</f>
        <v/>
      </c>
      <c r="DY41" s="2878">
        <f>(CT41-DC41)*10^6</f>
        <v/>
      </c>
      <c r="DZ41" s="2878">
        <f>(CW41-DD41)*10^6</f>
        <v/>
      </c>
    </row>
    <row customHeight="1" ht="30.5" r="42" s="3">
      <c r="T42" s="62" t="n"/>
      <c r="AB42" s="62" t="n"/>
      <c r="AS42" s="62" t="n"/>
      <c r="AT42" s="62" t="n"/>
      <c r="AU42" s="62" t="n"/>
      <c r="AV42" s="62" t="n"/>
      <c r="AW42" s="62" t="n"/>
      <c r="AX42" s="62" t="n"/>
      <c r="AY42" s="62" t="n"/>
      <c r="AZ42" s="62" t="n"/>
      <c r="BA42" s="62" t="n"/>
      <c r="BB42" s="62" t="n"/>
      <c r="BC42" s="62" t="n"/>
      <c r="BD42" s="62" t="n"/>
      <c r="BE42" s="62" t="n"/>
      <c r="BF42" s="62" t="n"/>
      <c r="BG42" s="62" t="n"/>
      <c r="BH42" s="62" t="n"/>
      <c r="BI42" s="62" t="n"/>
      <c r="BJ42" s="62" t="n"/>
      <c r="BK42" s="62" t="n"/>
      <c r="BL42" s="62" t="n"/>
      <c r="BM42" s="62" t="n"/>
      <c r="BN42" s="62" t="n"/>
      <c r="BO42" s="62" t="n"/>
      <c r="BP42" s="62" t="n"/>
      <c r="BQ42" s="62" t="n"/>
      <c r="BR42" s="62" t="n"/>
      <c r="BS42" s="62" t="n"/>
      <c r="BT42" s="62" t="n"/>
      <c r="BU42" s="62" t="n"/>
      <c r="BV42" s="62" t="n"/>
      <c r="BW42" s="62" t="n"/>
      <c r="BX42" s="62" t="n"/>
      <c r="BY42" s="62" t="n"/>
      <c r="BZ42" s="62" t="n"/>
      <c r="CA42" s="62" t="n"/>
      <c r="CB42" s="62" t="n"/>
      <c r="CC42" s="62" t="n"/>
      <c r="CD42" s="62" t="n"/>
      <c r="CE42" s="62" t="n"/>
      <c r="CF42" s="62" t="n"/>
      <c r="CG42" s="62" t="n"/>
      <c r="CH42" s="62" t="n"/>
      <c r="CI42" s="62" t="n"/>
      <c r="CJ42" s="62" t="n"/>
      <c r="CK42" s="62" t="n"/>
      <c r="CL42" s="62" t="n"/>
      <c r="CM42" s="62" t="n"/>
      <c r="CN42" s="62" t="n"/>
      <c r="CO42" s="62" t="n"/>
      <c r="CP42" s="62" t="n"/>
      <c r="CQ42" s="62" t="n"/>
      <c r="CR42" s="2973" t="n"/>
      <c r="CS42" s="2973" t="n"/>
      <c r="CT42" s="2973" t="n"/>
      <c r="CU42" s="2973" t="n"/>
      <c r="CV42" s="2973" t="n"/>
      <c r="CW42" s="2973" t="n"/>
      <c r="CX42" s="62" t="n"/>
      <c r="CZ42" s="2973" t="n"/>
      <c r="DA42" s="62" t="n"/>
      <c r="DB42" s="2973" t="n"/>
      <c r="DC42" s="2973" t="n"/>
      <c r="DI42" s="2298" t="n"/>
      <c r="DX42" s="2878">
        <f>(CS42-CZ42)*10^6</f>
        <v/>
      </c>
      <c r="DY42" s="2878">
        <f>(CT42-DC42)*10^6</f>
        <v/>
      </c>
      <c r="DZ42" s="2878">
        <f>(CW42-DD42)*10^6</f>
        <v/>
      </c>
    </row>
    <row customHeight="1" ht="23.25" r="43" s="3">
      <c r="BZ43" s="1481" t="n"/>
      <c r="CA43" s="1481" t="n"/>
      <c r="CB43" s="1481" t="n"/>
      <c r="CC43" s="1481" t="n"/>
      <c r="CD43" s="1481" t="n"/>
      <c r="CE43" s="1481" t="n"/>
      <c r="CF43" s="1481" t="n"/>
      <c r="CG43" s="1481" t="n"/>
      <c r="CH43" s="1481" t="n"/>
      <c r="CI43" s="1481" t="n"/>
      <c r="CJ43" s="1481" t="n"/>
      <c r="CK43" s="1481" t="n"/>
      <c r="CL43" s="1481" t="n"/>
      <c r="CM43" s="1481" t="n"/>
      <c r="CN43" s="1481" t="n"/>
      <c r="CO43" s="1481" t="n"/>
      <c r="CP43" s="1481" t="n"/>
      <c r="CQ43" s="1481" t="n"/>
      <c r="CR43" s="4003" t="n"/>
      <c r="CS43" s="4003" t="n"/>
      <c r="CT43" s="4003" t="n"/>
      <c r="CU43" s="2948" t="n"/>
      <c r="CV43" s="2948" t="n"/>
      <c r="CW43" s="2965" t="n"/>
      <c r="CX43" s="1481" t="n"/>
      <c r="CY43" s="323" t="n"/>
      <c r="CZ43" s="2965" t="n"/>
      <c r="DA43" s="2965" t="n"/>
      <c r="DB43" s="2965" t="n"/>
      <c r="DC43" s="2965" t="n"/>
      <c r="DD43" s="2947" t="n"/>
      <c r="DI43" s="2298" t="n"/>
      <c r="DX43" s="2878">
        <f>(CS43-CZ43)*10^6</f>
        <v/>
      </c>
      <c r="DY43" s="2878">
        <f>(CT43-DC43)*10^6</f>
        <v/>
      </c>
      <c r="DZ43" s="2878">
        <f>(CW43-DD43)*10^6</f>
        <v/>
      </c>
    </row>
    <row customHeight="1" ht="20.5" r="44" s="3">
      <c r="BZ44" s="1481" t="n"/>
      <c r="CA44" s="1481" t="n"/>
      <c r="CB44" s="1481" t="n"/>
      <c r="CC44" s="1481" t="n"/>
      <c r="CD44" s="1481" t="n"/>
      <c r="CE44" s="1481" t="n"/>
      <c r="CF44" s="1481" t="n"/>
      <c r="CG44" s="1481" t="n"/>
      <c r="CH44" s="1481" t="n"/>
      <c r="CI44" s="1481" t="n"/>
      <c r="CJ44" s="1481" t="n"/>
      <c r="CK44" s="1481" t="n"/>
      <c r="CL44" s="1481" t="n"/>
      <c r="CM44" s="1481" t="n"/>
      <c r="CN44" s="1481" t="n"/>
      <c r="CO44" s="1481" t="n"/>
      <c r="CP44" s="1481" t="n"/>
      <c r="CQ44" s="1481" t="n"/>
      <c r="CR44" s="4003" t="n"/>
      <c r="CS44" s="4003" t="n"/>
      <c r="CT44" s="3214" t="n"/>
      <c r="CU44" s="3214" t="n"/>
      <c r="CV44" s="3214" t="n"/>
      <c r="CW44" s="3214" t="n"/>
      <c r="CX44" s="1481" t="n"/>
      <c r="CY44" s="323" t="n"/>
      <c r="CZ44" s="3214" t="n"/>
      <c r="DA44" s="3214" t="n"/>
      <c r="DB44" s="3214" t="n"/>
      <c r="DC44" s="3214" t="n"/>
      <c r="DD44" s="4004" t="n"/>
      <c r="DI44" s="2298" t="n"/>
      <c r="DX44" s="2878">
        <f>(CS44-CZ44)*10^6</f>
        <v/>
      </c>
      <c r="DY44" s="2878">
        <f>(CT44-DC44)*10^6</f>
        <v/>
      </c>
      <c r="DZ44" s="2878">
        <f>(CW44-DD44)*10^6</f>
        <v/>
      </c>
    </row>
    <row r="45">
      <c r="BZ45" s="1481" t="n"/>
      <c r="CA45" s="1481" t="n"/>
      <c r="CB45" s="1481" t="n"/>
      <c r="CC45" s="1481" t="n"/>
      <c r="CD45" s="1481" t="n"/>
      <c r="CE45" s="1481" t="n"/>
      <c r="CF45" s="1481" t="n"/>
      <c r="CG45" s="1481" t="n"/>
      <c r="CH45" s="1481" t="n"/>
      <c r="CI45" s="1481" t="n"/>
      <c r="CJ45" s="1481" t="n"/>
      <c r="CK45" s="1481" t="n"/>
      <c r="CL45" s="1481" t="n"/>
      <c r="CM45" s="1481" t="n"/>
      <c r="CN45" s="1481" t="n"/>
      <c r="CO45" s="1481" t="n"/>
      <c r="CP45" s="1481" t="n"/>
      <c r="CQ45" s="1481" t="n"/>
      <c r="CR45" s="3214" t="n"/>
      <c r="CS45" s="3214" t="n"/>
      <c r="CT45" s="3214" t="n"/>
      <c r="CU45" s="3214" t="n"/>
      <c r="CV45" s="3214" t="n"/>
      <c r="CW45" s="3214" t="n"/>
      <c r="CX45" s="1481" t="n"/>
      <c r="CY45" s="323" t="n"/>
      <c r="CZ45" s="3214" t="n"/>
      <c r="DA45" s="3214" t="n"/>
      <c r="DB45" s="3214" t="n"/>
      <c r="DC45" s="3214" t="n"/>
      <c r="DD45" s="4004" t="n"/>
      <c r="DI45" s="2298" t="n"/>
      <c r="DX45" s="2878">
        <f>(CS45-CZ45)*10^6</f>
        <v/>
      </c>
      <c r="DY45" s="2878">
        <f>(CT45-DC45)*10^6</f>
        <v/>
      </c>
      <c r="DZ45" s="2878">
        <f>(CW45-DD45)*10^6</f>
        <v/>
      </c>
    </row>
    <row r="46">
      <c r="BZ46" s="1481" t="n"/>
      <c r="CA46" s="1481" t="n"/>
      <c r="CB46" s="1481" t="n"/>
      <c r="CC46" s="1481" t="n"/>
      <c r="CD46" s="1481" t="n"/>
      <c r="CE46" s="1481" t="n"/>
      <c r="CF46" s="1481" t="n"/>
      <c r="CG46" s="1481" t="n"/>
      <c r="CH46" s="1481" t="n"/>
      <c r="CI46" s="1481" t="n"/>
      <c r="CJ46" s="1481" t="n"/>
      <c r="CK46" s="1481" t="n"/>
      <c r="CL46" s="1481" t="n"/>
      <c r="CM46" s="1481" t="n"/>
      <c r="CN46" s="1481" t="n"/>
      <c r="CO46" s="1481" t="n"/>
      <c r="CP46" s="1481" t="n"/>
      <c r="CQ46" s="1481" t="n"/>
      <c r="CR46" s="3214" t="n"/>
      <c r="CS46" s="3214" t="n"/>
      <c r="CT46" s="3214" t="n"/>
      <c r="CU46" s="3214" t="n"/>
      <c r="CV46" s="3214" t="n"/>
      <c r="CW46" s="3214" t="n"/>
      <c r="CX46" s="1481" t="n"/>
      <c r="CY46" s="323" t="n"/>
      <c r="CZ46" s="3214" t="n"/>
      <c r="DA46" s="3214" t="n"/>
      <c r="DB46" s="3214" t="n"/>
      <c r="DC46" s="3214" t="n"/>
      <c r="DD46" s="4004" t="n"/>
      <c r="DI46" s="2298" t="n"/>
      <c r="DX46" s="2878">
        <f>(CS46-CZ46)*10^6</f>
        <v/>
      </c>
      <c r="DY46" s="2878">
        <f>(CT46-DC46)*10^6</f>
        <v/>
      </c>
      <c r="DZ46" s="2878">
        <f>(CW46-DD46)*10^6</f>
        <v/>
      </c>
    </row>
    <row r="47">
      <c r="BZ47" s="1481" t="n"/>
      <c r="CA47" s="1481" t="n"/>
      <c r="CB47" s="1481" t="n"/>
      <c r="CC47" s="1481" t="n"/>
      <c r="CD47" s="1481" t="n"/>
      <c r="CE47" s="1481" t="n"/>
      <c r="CF47" s="1481" t="n"/>
      <c r="CG47" s="1481" t="n"/>
      <c r="CH47" s="1481" t="n"/>
      <c r="CI47" s="1481" t="n"/>
      <c r="CJ47" s="1481" t="n"/>
      <c r="CK47" s="1481" t="n"/>
      <c r="CL47" s="1481" t="n"/>
      <c r="CM47" s="1481" t="n"/>
      <c r="CN47" s="1481" t="n"/>
      <c r="CO47" s="1481" t="n"/>
      <c r="CP47" s="1481" t="n"/>
      <c r="CQ47" s="1481" t="n"/>
      <c r="CR47" s="3214" t="n"/>
      <c r="CS47" s="3214" t="n"/>
      <c r="CT47" s="3214" t="n"/>
      <c r="CU47" s="3214" t="n"/>
      <c r="CV47" s="3214" t="n"/>
      <c r="CW47" s="3214" t="n"/>
      <c r="CX47" s="1481" t="n"/>
      <c r="CY47" s="323" t="n"/>
      <c r="CZ47" s="3214" t="n"/>
      <c r="DA47" s="3214" t="n"/>
      <c r="DB47" s="3214" t="n"/>
      <c r="DC47" s="3214" t="n"/>
      <c r="DD47" s="4004" t="n"/>
      <c r="DX47" s="2878">
        <f>(CS47-CZ47)*10^6</f>
        <v/>
      </c>
      <c r="DY47" s="2878">
        <f>(CT47-DC47)*10^6</f>
        <v/>
      </c>
      <c r="DZ47" s="2878">
        <f>(CW47-DD47)*10^6</f>
        <v/>
      </c>
    </row>
    <row customHeight="1" ht="12.75" r="48" s="3">
      <c r="B48" s="8" t="inlineStr">
        <is>
          <t xml:space="preserve">Terrains </t>
        </is>
      </c>
      <c r="BZ48" s="1481" t="n"/>
      <c r="CA48" s="1481" t="n"/>
      <c r="CB48" s="1481" t="n"/>
      <c r="CC48" s="1481" t="n"/>
      <c r="CD48" s="1481" t="n"/>
      <c r="CE48" s="1481" t="n"/>
      <c r="CF48" s="1481" t="n"/>
      <c r="CG48" s="1481" t="n"/>
      <c r="CH48" s="1481" t="n"/>
      <c r="CI48" s="1481" t="n"/>
      <c r="CJ48" s="1481" t="n"/>
      <c r="CK48" s="1481" t="n"/>
      <c r="CL48" s="1481" t="n"/>
      <c r="CM48" s="1481" t="n"/>
      <c r="CN48" s="1481" t="n"/>
      <c r="CO48" s="1481" t="n"/>
      <c r="CP48" s="1481" t="n"/>
      <c r="CQ48" s="1481" t="n"/>
      <c r="CR48" s="3214" t="n"/>
      <c r="CS48" s="3214" t="n"/>
      <c r="CT48" s="3214" t="n"/>
      <c r="CU48" s="3214" t="n"/>
      <c r="CV48" s="3214" t="n"/>
      <c r="CW48" s="3214" t="n"/>
      <c r="CX48" s="1481" t="n"/>
      <c r="CY48" s="323" t="n"/>
      <c r="CZ48" s="3214" t="n"/>
      <c r="DA48" s="3214" t="n"/>
      <c r="DB48" s="3214" t="n"/>
      <c r="DC48" s="3214" t="n"/>
      <c r="DD48" s="4004" t="n"/>
      <c r="DX48" s="2878">
        <f>(CS48-CZ48)*10^6</f>
        <v/>
      </c>
      <c r="DY48" s="2878">
        <f>(CT48-DC48)*10^6</f>
        <v/>
      </c>
      <c r="DZ48" s="2878">
        <f>(CW48-DD48)*10^6</f>
        <v/>
      </c>
    </row>
    <row customHeight="1" ht="12.75" r="49" s="3">
      <c r="B49" s="8" t="inlineStr">
        <is>
          <t xml:space="preserve">Constructions </t>
        </is>
      </c>
      <c r="BZ49" s="1481" t="n"/>
      <c r="CA49" s="1481" t="n"/>
      <c r="CB49" s="1481" t="n"/>
      <c r="CC49" s="1481" t="n"/>
      <c r="CD49" s="1481" t="n"/>
      <c r="CE49" s="1481" t="n"/>
      <c r="CF49" s="1481" t="n"/>
      <c r="CG49" s="1481" t="n"/>
      <c r="CH49" s="1481" t="n"/>
      <c r="CI49" s="1481" t="n"/>
      <c r="CJ49" s="1481" t="n"/>
      <c r="CK49" s="1481" t="n"/>
      <c r="CL49" s="1481" t="n"/>
      <c r="CM49" s="1481" t="n"/>
      <c r="CN49" s="1481" t="n"/>
      <c r="CO49" s="1481" t="n"/>
      <c r="CP49" s="1481" t="n"/>
      <c r="CQ49" s="1481" t="n"/>
      <c r="CR49" s="3214" t="n"/>
      <c r="CS49" s="3214" t="n"/>
      <c r="CT49" s="3214" t="n"/>
      <c r="CU49" s="3214" t="n"/>
      <c r="CV49" s="3214" t="n"/>
      <c r="CW49" s="3214" t="n"/>
      <c r="CX49" s="1481" t="n"/>
      <c r="CY49" s="323" t="n"/>
      <c r="CZ49" s="3214" t="n"/>
      <c r="DA49" s="3214" t="n"/>
      <c r="DB49" s="3214" t="n"/>
      <c r="DC49" s="3214" t="n"/>
      <c r="DD49" s="4004" t="n"/>
      <c r="DX49" s="2878">
        <f>(CS49-CZ49)*10^6</f>
        <v/>
      </c>
      <c r="DY49" s="2878">
        <f>(CT49-DC49)*10^6</f>
        <v/>
      </c>
      <c r="DZ49" s="2878">
        <f>(CW49-DD49)*10^6</f>
        <v/>
      </c>
    </row>
    <row customHeight="1" ht="12.75" r="50" s="3">
      <c r="B50" s="8" t="inlineStr">
        <is>
          <t>Installations Techniques, Matériel et Outillage</t>
        </is>
      </c>
      <c r="BZ50" s="1481" t="n"/>
      <c r="CA50" s="1481" t="n"/>
      <c r="CB50" s="1481" t="n"/>
      <c r="CC50" s="1481" t="n"/>
      <c r="CD50" s="1481" t="n"/>
      <c r="CE50" s="1481" t="n"/>
      <c r="CF50" s="1481" t="n"/>
      <c r="CG50" s="1481" t="n"/>
      <c r="CH50" s="1481" t="n"/>
      <c r="CI50" s="1481" t="n"/>
      <c r="CJ50" s="1481" t="n"/>
      <c r="CK50" s="1481" t="n"/>
      <c r="CL50" s="1481" t="n"/>
      <c r="CM50" s="1481" t="n"/>
      <c r="CN50" s="1481" t="n"/>
      <c r="CO50" s="1481" t="n"/>
      <c r="CP50" s="1481" t="n"/>
      <c r="CQ50" s="1481" t="n"/>
      <c r="CR50" s="323" t="n"/>
      <c r="CS50" s="323" t="n"/>
      <c r="CT50" s="323" t="n"/>
      <c r="CU50" s="323" t="n"/>
      <c r="CV50" s="323" t="n"/>
      <c r="CW50" s="323" t="n"/>
      <c r="CX50" s="323" t="n"/>
      <c r="CY50" s="323" t="n"/>
      <c r="CZ50" s="323" t="n"/>
      <c r="DA50" s="323" t="n"/>
      <c r="DB50" s="323" t="n"/>
      <c r="DC50" s="323" t="n"/>
      <c r="DD50" s="935" t="n"/>
      <c r="DX50" s="2878">
        <f>(CS50-CZ50)*10^6</f>
        <v/>
      </c>
      <c r="DY50" s="2878">
        <f>(CT50-DC50)*10^6</f>
        <v/>
      </c>
      <c r="DZ50" s="2878">
        <f>(CW50-DD50)*10^6</f>
        <v/>
      </c>
    </row>
    <row customHeight="1" ht="12.75" r="51" s="3">
      <c r="B51" s="8" t="inlineStr">
        <is>
          <t xml:space="preserve">Matériel de Transport </t>
        </is>
      </c>
      <c r="BZ51" s="1481" t="n"/>
      <c r="CA51" s="1481" t="n"/>
      <c r="CB51" s="1481" t="n"/>
      <c r="CC51" s="1481" t="n"/>
      <c r="CD51" s="1481" t="n"/>
      <c r="CE51" s="1481" t="n"/>
      <c r="CF51" s="1481" t="n"/>
      <c r="CG51" s="1481" t="n"/>
      <c r="CH51" s="1481" t="n"/>
      <c r="CI51" s="1481" t="n"/>
      <c r="CJ51" s="1481" t="n"/>
      <c r="CK51" s="1481" t="n"/>
      <c r="CL51" s="1481" t="n"/>
      <c r="CM51" s="1481" t="n"/>
      <c r="CN51" s="1481" t="n"/>
      <c r="CO51" s="1481" t="n"/>
      <c r="CP51" s="1481" t="n"/>
      <c r="CQ51" s="1481" t="n"/>
      <c r="CR51" s="323" t="n"/>
      <c r="CS51" s="323" t="n"/>
      <c r="CT51" s="323" t="n"/>
      <c r="CU51" s="323" t="n"/>
      <c r="CV51" s="323" t="n"/>
      <c r="CW51" s="323" t="n"/>
      <c r="CX51" s="323" t="n"/>
      <c r="CY51" s="323" t="n"/>
      <c r="CZ51" s="323" t="n"/>
      <c r="DA51" s="323" t="n"/>
      <c r="DB51" s="323" t="n"/>
      <c r="DC51" s="323" t="n"/>
      <c r="DD51" s="935" t="n"/>
      <c r="DX51" s="2878">
        <f>(CS51-CZ51)*10^6</f>
        <v/>
      </c>
      <c r="DY51" s="2878">
        <f>(CT51-DC51)*10^6</f>
        <v/>
      </c>
      <c r="DZ51" s="2878">
        <f>(CW51-DD51)*10^6</f>
        <v/>
      </c>
    </row>
    <row customHeight="1" ht="12.75" r="52" s="3">
      <c r="B52" s="8" t="inlineStr">
        <is>
          <t xml:space="preserve">Mobiliers, Matériel de Bureau et Aménagements Divers </t>
        </is>
      </c>
      <c r="BZ52" s="1481" t="n"/>
      <c r="CA52" s="1481" t="n"/>
      <c r="CB52" s="1481" t="n"/>
      <c r="CC52" s="1481" t="n"/>
      <c r="CD52" s="1481" t="n"/>
      <c r="CE52" s="1481" t="n"/>
      <c r="CF52" s="1481" t="n"/>
      <c r="CG52" s="1481" t="n"/>
      <c r="CH52" s="1481" t="n"/>
      <c r="CI52" s="1481" t="n"/>
      <c r="CJ52" s="1481" t="n"/>
      <c r="CK52" s="1481" t="n"/>
      <c r="CL52" s="1481" t="n"/>
      <c r="CM52" s="1481" t="n"/>
      <c r="CN52" s="1481" t="n"/>
      <c r="CO52" s="1481" t="n"/>
      <c r="CP52" s="1481" t="n"/>
      <c r="CQ52" s="1481" t="n"/>
      <c r="CR52" s="323" t="n"/>
      <c r="CS52" s="323" t="n"/>
      <c r="CT52" s="323" t="n"/>
      <c r="CU52" s="323" t="n"/>
      <c r="CV52" s="323" t="n"/>
      <c r="CW52" s="323" t="n"/>
      <c r="CX52" s="323" t="n"/>
      <c r="CY52" s="323" t="n"/>
      <c r="CZ52" s="323" t="n"/>
      <c r="DA52" s="323" t="n"/>
      <c r="DB52" s="323" t="n"/>
      <c r="DC52" s="323" t="n"/>
      <c r="DD52" s="935" t="n"/>
      <c r="DX52" s="2878">
        <f>(CS52-CZ52)*10^6</f>
        <v/>
      </c>
      <c r="DY52" s="2878">
        <f>(CT52-DC52)*10^6</f>
        <v/>
      </c>
      <c r="DZ52" s="2878">
        <f>(CW52-DD52)*10^6</f>
        <v/>
      </c>
    </row>
    <row customHeight="1" ht="12.75" r="53" s="3">
      <c r="B53" s="8" t="inlineStr">
        <is>
          <t>Licence Mobile</t>
        </is>
      </c>
      <c r="BZ53" s="1481" t="n"/>
      <c r="CA53" s="1481" t="n"/>
      <c r="CB53" s="1481" t="n"/>
      <c r="CC53" s="1481" t="n"/>
      <c r="CD53" s="1481" t="n"/>
      <c r="CE53" s="1481" t="n"/>
      <c r="CF53" s="1481" t="n"/>
      <c r="CG53" s="1481" t="n"/>
      <c r="CH53" s="1481" t="n"/>
      <c r="CI53" s="1481" t="n"/>
      <c r="CJ53" s="1481" t="n"/>
      <c r="CK53" s="1481" t="n"/>
      <c r="CL53" s="1481" t="n"/>
      <c r="CM53" s="1481" t="n"/>
      <c r="CN53" s="1481" t="n"/>
      <c r="CO53" s="1481" t="n"/>
      <c r="CP53" s="1481" t="n"/>
      <c r="CQ53" s="1481" t="n"/>
      <c r="CR53" s="323" t="n"/>
      <c r="CS53" s="323" t="n"/>
      <c r="CT53" s="323" t="n"/>
      <c r="CU53" s="323" t="n"/>
      <c r="CV53" s="323" t="n"/>
      <c r="CW53" s="323" t="n"/>
      <c r="CX53" s="323" t="n"/>
      <c r="CY53" s="323" t="n"/>
      <c r="CZ53" s="323" t="n"/>
      <c r="DA53" s="323" t="n"/>
      <c r="DB53" s="323" t="n"/>
      <c r="DC53" s="323" t="n"/>
      <c r="DD53" s="935" t="n"/>
      <c r="DX53" s="2878">
        <f>(CS53-CZ53)*10^6</f>
        <v/>
      </c>
      <c r="DY53" s="2878">
        <f>(CT53-DC53)*10^6</f>
        <v/>
      </c>
      <c r="DZ53" s="2878">
        <f>(CW53-DD53)*10^6</f>
        <v/>
      </c>
    </row>
    <row customHeight="1" ht="12.75" r="54" s="3">
      <c r="B54" s="8" t="inlineStr">
        <is>
          <t>Logiciels</t>
        </is>
      </c>
      <c r="BZ54" s="1481" t="n"/>
      <c r="CA54" s="1481" t="n"/>
      <c r="CB54" s="1481" t="n"/>
      <c r="CC54" s="1481" t="n"/>
      <c r="CD54" s="1481" t="n"/>
      <c r="CE54" s="1481" t="n"/>
      <c r="CF54" s="1481" t="n"/>
      <c r="CG54" s="1481" t="n"/>
      <c r="CH54" s="1481" t="n"/>
      <c r="CI54" s="1481" t="n"/>
      <c r="CJ54" s="1481" t="n"/>
      <c r="CK54" s="1481" t="n"/>
      <c r="CL54" s="1481" t="n"/>
      <c r="CM54" s="1481" t="n"/>
      <c r="CN54" s="1481" t="n"/>
      <c r="CO54" s="1481" t="n"/>
      <c r="CP54" s="1481" t="n"/>
      <c r="CQ54" s="1481" t="n"/>
      <c r="CR54" s="323" t="n"/>
      <c r="CS54" s="323" t="n"/>
      <c r="CT54" s="323" t="n"/>
      <c r="CU54" s="323" t="n"/>
      <c r="CV54" s="323" t="n"/>
      <c r="CW54" s="323" t="n"/>
      <c r="CX54" s="323" t="n"/>
      <c r="CY54" s="323" t="n"/>
      <c r="CZ54" s="323" t="n"/>
      <c r="DA54" s="323" t="n"/>
      <c r="DB54" s="323" t="n"/>
      <c r="DC54" s="323" t="n"/>
      <c r="DD54" s="935" t="n"/>
      <c r="DX54" s="2878">
        <f>(CS54-CZ54)*10^6</f>
        <v/>
      </c>
      <c r="DY54" s="2878">
        <f>(CT54-DC54)*10^6</f>
        <v/>
      </c>
      <c r="DZ54" s="2878">
        <f>(CW54-DD54)*10^6</f>
        <v/>
      </c>
    </row>
    <row customHeight="1" ht="12.75" r="55" s="3">
      <c r="B55" s="8" t="inlineStr">
        <is>
          <t>Cartes SIM</t>
        </is>
      </c>
      <c r="BZ55" s="1481" t="n"/>
      <c r="CA55" s="1481" t="n"/>
      <c r="CB55" s="1481" t="n"/>
      <c r="CC55" s="1481" t="n"/>
      <c r="CD55" s="1481" t="n"/>
      <c r="CE55" s="1481" t="n"/>
      <c r="CF55" s="1481" t="n"/>
      <c r="CG55" s="1481" t="n"/>
      <c r="CH55" s="1481" t="n"/>
      <c r="CI55" s="1481" t="n"/>
      <c r="CJ55" s="1481" t="n"/>
      <c r="CK55" s="1481" t="n"/>
      <c r="CL55" s="1481" t="n"/>
      <c r="CM55" s="1481" t="n"/>
      <c r="CN55" s="1481" t="n"/>
      <c r="CO55" s="1481" t="n"/>
      <c r="CP55" s="1481" t="n"/>
      <c r="CQ55" s="1481" t="n"/>
      <c r="CR55" s="323" t="n"/>
      <c r="CS55" s="323" t="n"/>
      <c r="CT55" s="323" t="n"/>
      <c r="CU55" s="323" t="n"/>
      <c r="CV55" s="323" t="n"/>
      <c r="CW55" s="323" t="n"/>
      <c r="CX55" s="323" t="n"/>
      <c r="CY55" s="323" t="n"/>
      <c r="CZ55" s="323" t="n"/>
      <c r="DA55" s="323" t="n"/>
      <c r="DB55" s="323" t="n"/>
      <c r="DC55" s="323" t="n"/>
      <c r="DD55" s="935" t="n"/>
      <c r="DX55" s="2878">
        <f>(CS55-CZ55)*10^6</f>
        <v/>
      </c>
      <c r="DY55" s="2878">
        <f>(CT55-DC55)*10^6</f>
        <v/>
      </c>
      <c r="DZ55" s="2878">
        <f>(CW55-DD55)*10^6</f>
        <v/>
      </c>
    </row>
    <row customHeight="1" ht="12.75" r="56" s="3">
      <c r="BZ56" s="1481" t="n"/>
      <c r="CA56" s="1481" t="n"/>
      <c r="CB56" s="1481" t="n"/>
      <c r="CC56" s="1481" t="n"/>
      <c r="CD56" s="1481" t="n"/>
      <c r="CE56" s="1481" t="n"/>
      <c r="CF56" s="1481" t="n"/>
      <c r="CG56" s="1481" t="n"/>
      <c r="CH56" s="1481" t="n"/>
      <c r="CI56" s="1481" t="n"/>
      <c r="CJ56" s="1481" t="n"/>
      <c r="CK56" s="1481" t="n"/>
      <c r="CL56" s="1481" t="n"/>
      <c r="CM56" s="1481" t="n"/>
      <c r="CN56" s="1481" t="n"/>
      <c r="CO56" s="1481" t="n"/>
      <c r="CP56" s="1481" t="n"/>
      <c r="CQ56" s="1481" t="n"/>
      <c r="CR56" s="323" t="n"/>
      <c r="CS56" s="323" t="n"/>
      <c r="CT56" s="323" t="n"/>
      <c r="CU56" s="323" t="n"/>
      <c r="CV56" s="323" t="n"/>
      <c r="CW56" s="323" t="n"/>
      <c r="CX56" s="323" t="n"/>
      <c r="CY56" s="323" t="n"/>
      <c r="CZ56" s="323" t="n"/>
      <c r="DA56" s="323" t="n"/>
      <c r="DB56" s="323" t="n"/>
      <c r="DC56" s="323" t="n"/>
      <c r="DD56" s="935" t="n"/>
      <c r="DX56" s="2878">
        <f>(CS56-CZ56)*10^6</f>
        <v/>
      </c>
      <c r="DY56" s="2878">
        <f>(CT56-DC56)*10^6</f>
        <v/>
      </c>
      <c r="DZ56" s="2878">
        <f>(CW56-DD56)*10^6</f>
        <v/>
      </c>
    </row>
    <row customHeight="1" ht="12.75" r="57" s="3">
      <c r="BZ57" s="1481" t="n"/>
      <c r="CA57" s="1481" t="n"/>
      <c r="CB57" s="1481" t="n"/>
      <c r="CC57" s="1481" t="n"/>
      <c r="CD57" s="1481" t="n"/>
      <c r="CE57" s="1481" t="n"/>
      <c r="CF57" s="1481" t="n"/>
      <c r="CG57" s="1481" t="n"/>
      <c r="CH57" s="1481" t="n"/>
      <c r="CI57" s="1481" t="n"/>
      <c r="CJ57" s="1481" t="n"/>
      <c r="CK57" s="1481" t="n"/>
      <c r="CL57" s="1481" t="n"/>
      <c r="CM57" s="1481" t="n"/>
      <c r="CN57" s="1481" t="n"/>
      <c r="CO57" s="1481" t="n"/>
      <c r="CP57" s="1481" t="n"/>
      <c r="CQ57" s="1481" t="n"/>
      <c r="CR57" s="323" t="n"/>
      <c r="CS57" s="323" t="n"/>
      <c r="CT57" s="323" t="n"/>
      <c r="CU57" s="323" t="n"/>
      <c r="CV57" s="323" t="n"/>
      <c r="CW57" s="323" t="n"/>
      <c r="CX57" s="323" t="n"/>
      <c r="CY57" s="323" t="n"/>
      <c r="CZ57" s="323" t="n"/>
      <c r="DA57" s="323" t="n"/>
      <c r="DB57" s="323" t="n"/>
      <c r="DC57" s="323" t="n"/>
      <c r="DD57" s="935" t="n"/>
      <c r="DX57" s="2878">
        <f>(CS57-CZ57)*10^6</f>
        <v/>
      </c>
      <c r="DY57" s="2878">
        <f>(CT57-DC57)*10^6</f>
        <v/>
      </c>
      <c r="DZ57" s="2878">
        <f>(CW57-DD57)*10^6</f>
        <v/>
      </c>
    </row>
    <row r="58">
      <c r="BZ58" s="1481" t="n"/>
      <c r="CA58" s="1481" t="n"/>
      <c r="CB58" s="1481" t="n"/>
      <c r="CC58" s="1481" t="n"/>
      <c r="CD58" s="1481" t="n"/>
      <c r="CE58" s="1481" t="n"/>
      <c r="CF58" s="1481" t="n"/>
      <c r="CG58" s="1481" t="n"/>
      <c r="CH58" s="1481" t="n"/>
      <c r="CI58" s="1481" t="n"/>
      <c r="CJ58" s="1481" t="n"/>
      <c r="CK58" s="1481" t="n"/>
      <c r="CL58" s="1481" t="n"/>
      <c r="CM58" s="1481" t="n"/>
      <c r="CN58" s="1481" t="n"/>
      <c r="CO58" s="1481" t="n"/>
      <c r="CP58" s="1481" t="n"/>
      <c r="CQ58" s="1481" t="n"/>
      <c r="CR58" s="3214" t="n"/>
      <c r="CS58" s="3214" t="n"/>
      <c r="CT58" s="3214" t="n"/>
      <c r="CU58" s="3214" t="n"/>
      <c r="CV58" s="3214" t="n"/>
      <c r="CW58" s="3214" t="n"/>
      <c r="CX58" s="1481" t="n"/>
      <c r="CY58" s="323" t="n"/>
      <c r="CZ58" s="3214" t="n"/>
      <c r="DA58" s="3214" t="n"/>
      <c r="DB58" s="3214" t="n"/>
      <c r="DC58" s="3214" t="n"/>
      <c r="DD58" s="4004" t="n"/>
      <c r="DX58" s="2878">
        <f>(CS58-CZ58)*10^6</f>
        <v/>
      </c>
      <c r="DY58" s="2878">
        <f>(CT58-DC58)*10^6</f>
        <v/>
      </c>
      <c r="DZ58" s="2878">
        <f>(CW58-DD58)*10^6</f>
        <v/>
      </c>
    </row>
    <row r="59">
      <c r="BZ59" s="1481" t="n"/>
      <c r="CA59" s="1481" t="n"/>
      <c r="CB59" s="1481" t="n"/>
      <c r="CC59" s="1481" t="n"/>
      <c r="CD59" s="1481" t="n"/>
      <c r="CE59" s="1481" t="n"/>
      <c r="CF59" s="1481" t="n"/>
      <c r="CG59" s="1481" t="n"/>
      <c r="CH59" s="1481" t="n"/>
      <c r="CI59" s="1481" t="n"/>
      <c r="CJ59" s="1481" t="n"/>
      <c r="CK59" s="1481" t="n"/>
      <c r="CL59" s="1481" t="n"/>
      <c r="CM59" s="1481" t="n"/>
      <c r="CN59" s="1481" t="n"/>
      <c r="CO59" s="1481" t="n"/>
      <c r="CP59" s="1481" t="n"/>
      <c r="CQ59" s="1481" t="n"/>
      <c r="CR59" s="3214" t="n"/>
      <c r="CS59" s="3214" t="n"/>
      <c r="CT59" s="3214" t="n"/>
      <c r="CU59" s="3214" t="n"/>
      <c r="CV59" s="3214" t="n"/>
      <c r="CW59" s="3214" t="n"/>
      <c r="CX59" s="1481" t="n"/>
      <c r="CY59" s="323" t="n"/>
      <c r="CZ59" s="3214" t="n"/>
      <c r="DA59" s="3214" t="n"/>
      <c r="DB59" s="3214" t="n"/>
      <c r="DC59" s="3214" t="n"/>
      <c r="DD59" s="4004" t="n"/>
      <c r="DX59" s="2878">
        <f>(CS59-CZ59)*10^6</f>
        <v/>
      </c>
      <c r="DY59" s="2878">
        <f>(CT59-DC59)*10^6</f>
        <v/>
      </c>
      <c r="DZ59" s="2878">
        <f>(CW59-DD59)*10^6</f>
        <v/>
      </c>
    </row>
    <row r="60">
      <c r="BZ60" s="1481" t="n"/>
      <c r="CA60" s="1481" t="n"/>
      <c r="CB60" s="1481" t="n"/>
      <c r="CC60" s="1481" t="n"/>
      <c r="CD60" s="1481" t="n"/>
      <c r="CE60" s="1481" t="n"/>
      <c r="CF60" s="1481" t="n"/>
      <c r="CG60" s="1481" t="n"/>
      <c r="CH60" s="1481" t="n"/>
      <c r="CI60" s="1481" t="n"/>
      <c r="CJ60" s="1481" t="n"/>
      <c r="CK60" s="1481" t="n"/>
      <c r="CL60" s="1481" t="n"/>
      <c r="CM60" s="1481" t="n"/>
      <c r="CN60" s="1481" t="n"/>
      <c r="CO60" s="1481" t="n"/>
      <c r="CP60" s="1481" t="n"/>
      <c r="CQ60" s="1481" t="n"/>
      <c r="CR60" s="3214" t="n"/>
      <c r="CS60" s="3214" t="n"/>
      <c r="CT60" s="3214" t="n"/>
      <c r="CU60" s="3214" t="n"/>
      <c r="CV60" s="3214" t="n"/>
      <c r="CW60" s="3214" t="n"/>
      <c r="CX60" s="1481" t="n"/>
      <c r="CY60" s="323" t="n"/>
      <c r="CZ60" s="3214" t="n"/>
      <c r="DA60" s="3214" t="n"/>
      <c r="DB60" s="3214" t="n"/>
      <c r="DC60" s="3214" t="n"/>
      <c r="DD60" s="4004" t="n"/>
      <c r="DX60" s="2878">
        <f>(CS60-CZ60)*10^6</f>
        <v/>
      </c>
      <c r="DY60" s="2878">
        <f>(CT60-DC60)*10^6</f>
        <v/>
      </c>
      <c r="DZ60" s="2878">
        <f>(CW60-DD60)*10^6</f>
        <v/>
      </c>
    </row>
    <row r="61">
      <c r="BZ61" s="1481" t="n"/>
      <c r="CA61" s="1481" t="n"/>
      <c r="CB61" s="1481" t="n"/>
      <c r="CC61" s="1481" t="n"/>
      <c r="CD61" s="1481" t="n"/>
      <c r="CE61" s="1481" t="n"/>
      <c r="CF61" s="1481" t="n"/>
      <c r="CG61" s="1481" t="n"/>
      <c r="CH61" s="1481" t="n"/>
      <c r="CI61" s="1481" t="n"/>
      <c r="CJ61" s="1481" t="n"/>
      <c r="CK61" s="1481" t="n"/>
      <c r="CL61" s="1481" t="n"/>
      <c r="CM61" s="1481" t="n"/>
      <c r="CN61" s="1481" t="n"/>
      <c r="CO61" s="1481" t="n"/>
      <c r="CP61" s="1481" t="n"/>
      <c r="CQ61" s="1481" t="n"/>
      <c r="CR61" s="3214" t="n"/>
      <c r="CS61" s="3214" t="n"/>
      <c r="CT61" s="3214" t="n"/>
      <c r="CU61" s="3214" t="n"/>
      <c r="CV61" s="3214" t="n"/>
      <c r="CW61" s="3214" t="n"/>
      <c r="CX61" s="1481" t="n"/>
      <c r="CY61" s="323" t="n"/>
      <c r="CZ61" s="3214" t="n"/>
      <c r="DA61" s="3214" t="n"/>
      <c r="DB61" s="3214" t="n"/>
      <c r="DC61" s="3214" t="n"/>
      <c r="DD61" s="4004" t="n"/>
      <c r="DX61" s="2878">
        <f>(CS61-CZ61)*10^6</f>
        <v/>
      </c>
      <c r="DY61" s="2878">
        <f>(CT61-DC61)*10^6</f>
        <v/>
      </c>
      <c r="DZ61" s="2878">
        <f>(CW61-DD61)*10^6</f>
        <v/>
      </c>
    </row>
    <row r="62">
      <c r="BZ62" s="1481" t="n"/>
      <c r="CA62" s="1481" t="n"/>
      <c r="CB62" s="1481" t="n"/>
      <c r="CC62" s="1481" t="n"/>
      <c r="CD62" s="1481" t="n"/>
      <c r="CE62" s="1481" t="n"/>
      <c r="CF62" s="1481" t="n"/>
      <c r="CG62" s="1481" t="n"/>
      <c r="CH62" s="1481" t="n"/>
      <c r="CI62" s="1481" t="n"/>
      <c r="CJ62" s="1481" t="n"/>
      <c r="CK62" s="1481" t="n"/>
      <c r="CL62" s="1481" t="n"/>
      <c r="CM62" s="1481" t="n"/>
      <c r="CN62" s="1481" t="n"/>
      <c r="CO62" s="1481" t="n"/>
      <c r="CP62" s="1481" t="n"/>
      <c r="CQ62" s="1481" t="n"/>
      <c r="CR62" s="3214" t="n"/>
      <c r="CS62" s="3214" t="n"/>
      <c r="CT62" s="3214" t="n"/>
      <c r="CU62" s="3214" t="n"/>
      <c r="CV62" s="3214" t="n"/>
      <c r="CW62" s="3214" t="n"/>
      <c r="CX62" s="1481" t="n"/>
      <c r="CY62" s="323" t="n"/>
      <c r="CZ62" s="3214" t="n"/>
      <c r="DA62" s="3214" t="n"/>
      <c r="DB62" s="3214" t="n"/>
      <c r="DC62" s="3214" t="n"/>
      <c r="DD62" s="4004" t="n"/>
      <c r="DX62" s="2878">
        <f>(CS62-CZ62)*10^6</f>
        <v/>
      </c>
      <c r="DY62" s="2878">
        <f>(CT62-DC62)*10^6</f>
        <v/>
      </c>
      <c r="DZ62" s="2878">
        <f>(CW62-DD62)*10^6</f>
        <v/>
      </c>
    </row>
    <row r="63">
      <c r="BZ63" s="1481" t="n"/>
      <c r="CA63" s="1481" t="n"/>
      <c r="CB63" s="1481" t="n"/>
      <c r="CC63" s="1481" t="n"/>
      <c r="CD63" s="1481" t="n"/>
      <c r="CE63" s="1481" t="n"/>
      <c r="CF63" s="1481" t="n"/>
      <c r="CG63" s="1481" t="n"/>
      <c r="CH63" s="1481" t="n"/>
      <c r="CI63" s="1481" t="n"/>
      <c r="CJ63" s="1481" t="n"/>
      <c r="CK63" s="1481" t="n"/>
      <c r="CL63" s="1481" t="n"/>
      <c r="CM63" s="1481" t="n"/>
      <c r="CN63" s="1481" t="n"/>
      <c r="CO63" s="1481" t="n"/>
      <c r="CP63" s="1481" t="n"/>
      <c r="CQ63" s="1481" t="n"/>
      <c r="CR63" s="3214" t="n"/>
      <c r="CS63" s="3214" t="n"/>
      <c r="CT63" s="3214" t="n"/>
      <c r="CU63" s="3214" t="n"/>
      <c r="CV63" s="3214" t="n"/>
      <c r="CW63" s="3214" t="n"/>
      <c r="CX63" s="1481" t="n"/>
      <c r="CY63" s="323" t="n"/>
      <c r="CZ63" s="3214" t="n"/>
      <c r="DA63" s="3214" t="n"/>
      <c r="DB63" s="3214" t="n"/>
      <c r="DC63" s="3214" t="n"/>
      <c r="DD63" s="4004" t="n"/>
      <c r="DX63" s="2878">
        <f>(CS63-CZ63)*10^6</f>
        <v/>
      </c>
      <c r="DY63" s="2878">
        <f>(CT63-DC63)*10^6</f>
        <v/>
      </c>
      <c r="DZ63" s="2878">
        <f>(CW63-DD63)*10^6</f>
        <v/>
      </c>
    </row>
    <row r="64">
      <c r="BZ64" s="1481" t="n"/>
      <c r="CA64" s="1481" t="n"/>
      <c r="CB64" s="1481" t="n"/>
      <c r="CC64" s="1481" t="n"/>
      <c r="CD64" s="1481" t="n"/>
      <c r="CE64" s="1481" t="n"/>
      <c r="CF64" s="1481" t="n"/>
      <c r="CG64" s="1481" t="n"/>
      <c r="CH64" s="1481" t="n"/>
      <c r="CI64" s="1481" t="n"/>
      <c r="CJ64" s="1481" t="n"/>
      <c r="CK64" s="1481" t="n"/>
      <c r="CL64" s="1481" t="n"/>
      <c r="CM64" s="1481" t="n"/>
      <c r="CN64" s="1481" t="n"/>
      <c r="CO64" s="1481" t="n"/>
      <c r="CP64" s="1481" t="n"/>
      <c r="CQ64" s="1481" t="n"/>
      <c r="CR64" s="3214" t="n"/>
      <c r="CS64" s="3214" t="n"/>
      <c r="CT64" s="3214" t="n"/>
      <c r="CU64" s="3214" t="n"/>
      <c r="CV64" s="3214" t="n"/>
      <c r="CW64" s="3214" t="n"/>
      <c r="CX64" s="1481" t="n"/>
      <c r="CY64" s="323" t="n"/>
      <c r="CZ64" s="3214" t="n"/>
      <c r="DA64" s="3214" t="n"/>
      <c r="DB64" s="3214" t="n"/>
      <c r="DC64" s="3214" t="n"/>
      <c r="DD64" s="4004" t="n"/>
      <c r="DX64" s="2878">
        <f>(CS64-CZ64)*10^6</f>
        <v/>
      </c>
      <c r="DY64" s="2878">
        <f>(CT64-DC64)*10^6</f>
        <v/>
      </c>
      <c r="DZ64" s="2878">
        <f>(CW64-DD64)*10^6</f>
        <v/>
      </c>
    </row>
    <row r="65">
      <c r="DX65" s="2878">
        <f>(CS65-CZ65)*10^6</f>
        <v/>
      </c>
      <c r="DY65" s="2878">
        <f>(CT65-DC65)*10^6</f>
        <v/>
      </c>
      <c r="DZ65" s="2878">
        <f>(CW65-DD65)*10^6</f>
        <v/>
      </c>
    </row>
    <row r="66">
      <c r="DX66" s="2878">
        <f>(CS66-CZ66)*10^6</f>
        <v/>
      </c>
      <c r="DY66" s="2878">
        <f>(CT66-DC66)*10^6</f>
        <v/>
      </c>
      <c r="DZ66" s="2878">
        <f>(CW66-DD66)*10^6</f>
        <v/>
      </c>
    </row>
    <row r="67">
      <c r="DX67" s="2878">
        <f>(CS67-CZ67)*10^6</f>
        <v/>
      </c>
      <c r="DY67" s="2878">
        <f>(CT67-DC67)*10^6</f>
        <v/>
      </c>
      <c r="DZ67" s="2878">
        <f>(CW67-DD67)*10^6</f>
        <v/>
      </c>
    </row>
    <row r="68">
      <c r="DX68" s="2878">
        <f>(CS68-CZ68)*10^6</f>
        <v/>
      </c>
      <c r="DY68" s="2878">
        <f>(CT68-DC68)*10^6</f>
        <v/>
      </c>
      <c r="DZ68" s="2878">
        <f>(CW68-DD68)*10^6</f>
        <v/>
      </c>
    </row>
    <row r="69">
      <c r="DX69" s="2878">
        <f>(CS69-CZ69)*10^6</f>
        <v/>
      </c>
      <c r="DY69" s="2878">
        <f>(CT69-DC69)*10^6</f>
        <v/>
      </c>
      <c r="DZ69" s="2878">
        <f>(CW69-DD69)*10^6</f>
        <v/>
      </c>
    </row>
    <row r="70">
      <c r="DX70" s="2878">
        <f>(CS70-CZ70)*10^6</f>
        <v/>
      </c>
      <c r="DY70" s="2878">
        <f>(CT70-DC70)*10^6</f>
        <v/>
      </c>
      <c r="DZ70" s="2878">
        <f>(CW70-DD70)*10^6</f>
        <v/>
      </c>
    </row>
    <row r="71">
      <c r="DX71" s="2878">
        <f>(CS71-CZ71)*10^6</f>
        <v/>
      </c>
      <c r="DY71" s="2878">
        <f>(CT71-DC71)*10^6</f>
        <v/>
      </c>
      <c r="DZ71" s="2878">
        <f>(CW71-DD71)*10^6</f>
        <v/>
      </c>
    </row>
    <row r="72">
      <c r="DX72" s="2878">
        <f>(CS72-CZ72)*10^6</f>
        <v/>
      </c>
      <c r="DY72" s="2878">
        <f>(CT72-DC72)*10^6</f>
        <v/>
      </c>
      <c r="DZ72" s="2878">
        <f>(CW72-DD72)*10^6</f>
        <v/>
      </c>
    </row>
    <row r="73">
      <c r="DX73" s="2878">
        <f>(CS73-CZ73)*10^6</f>
        <v/>
      </c>
      <c r="DY73" s="2878">
        <f>(CT73-DC73)*10^6</f>
        <v/>
      </c>
      <c r="DZ73" s="2878">
        <f>(CW73-DD73)*10^6</f>
        <v/>
      </c>
    </row>
    <row r="74">
      <c r="DX74" s="2878">
        <f>(CS74-CZ74)*10^6</f>
        <v/>
      </c>
      <c r="DY74" s="2878">
        <f>(CT74-DC74)*10^6</f>
        <v/>
      </c>
      <c r="DZ74" s="2878">
        <f>(CW74-DD74)*10^6</f>
        <v/>
      </c>
    </row>
    <row r="75">
      <c r="DX75" s="2878">
        <f>(CS75-CZ75)*10^6</f>
        <v/>
      </c>
      <c r="DY75" s="2878">
        <f>(CT75-DC75)*10^6</f>
        <v/>
      </c>
      <c r="DZ75" s="2878">
        <f>(CW75-DD75)*10^6</f>
        <v/>
      </c>
    </row>
    <row r="76">
      <c r="DX76" s="2878">
        <f>(CS76-CZ76)*10^6</f>
        <v/>
      </c>
      <c r="DY76" s="2878">
        <f>(CT76-DC76)*10^6</f>
        <v/>
      </c>
      <c r="DZ76" s="2878">
        <f>(CW76-DD76)*10^6</f>
        <v/>
      </c>
    </row>
    <row r="77">
      <c r="DX77" s="2878">
        <f>(CS77-CZ77)*10^6</f>
        <v/>
      </c>
      <c r="DY77" s="2878">
        <f>(CT77-DC77)*10^6</f>
        <v/>
      </c>
      <c r="DZ77" s="2878">
        <f>(CW77-DD77)*10^6</f>
        <v/>
      </c>
    </row>
    <row r="78">
      <c r="DX78" s="2878">
        <f>(CS78-CZ78)*10^6</f>
        <v/>
      </c>
      <c r="DY78" s="2878">
        <f>(CT78-DC78)*10^6</f>
        <v/>
      </c>
      <c r="DZ78" s="2878">
        <f>(CW78-DD78)*10^6</f>
        <v/>
      </c>
    </row>
    <row r="79">
      <c r="DX79" s="2878">
        <f>(CS79-CZ79)*10^6</f>
        <v/>
      </c>
      <c r="DY79" s="2878">
        <f>(CT79-DC79)*10^6</f>
        <v/>
      </c>
      <c r="DZ79" s="2878">
        <f>(CW79-DD79)*10^6</f>
        <v/>
      </c>
    </row>
    <row r="80">
      <c r="DX80" s="2878">
        <f>(CS80-CZ80)*10^6</f>
        <v/>
      </c>
      <c r="DY80" s="2878">
        <f>(CT80-DC80)*10^6</f>
        <v/>
      </c>
      <c r="DZ80" s="2878">
        <f>(CW80-DD80)*10^6</f>
        <v/>
      </c>
    </row>
    <row r="81">
      <c r="DX81" s="2878">
        <f>(CS81-CZ81)*10^6</f>
        <v/>
      </c>
      <c r="DY81" s="2878">
        <f>(CT81-DC81)*10^6</f>
        <v/>
      </c>
      <c r="DZ81" s="2878">
        <f>(CW81-DD81)*10^6</f>
        <v/>
      </c>
    </row>
    <row r="82">
      <c r="DX82" s="2878">
        <f>(CS82-CZ82)*10^6</f>
        <v/>
      </c>
      <c r="DY82" s="2878">
        <f>(CT82-DC82)*10^6</f>
        <v/>
      </c>
      <c r="DZ82" s="2878">
        <f>(CW82-DD82)*10^6</f>
        <v/>
      </c>
    </row>
    <row r="83">
      <c r="DX83" s="2878">
        <f>(CS83-CZ83)*10^6</f>
        <v/>
      </c>
      <c r="DY83" s="2878">
        <f>(CT83-DC83)*10^6</f>
        <v/>
      </c>
      <c r="DZ83" s="2878">
        <f>(CW83-DD83)*10^6</f>
        <v/>
      </c>
    </row>
    <row r="84">
      <c r="DX84" s="2878">
        <f>(CS84-CZ84)*10^6</f>
        <v/>
      </c>
      <c r="DY84" s="2878">
        <f>(CT84-DC84)*10^6</f>
        <v/>
      </c>
      <c r="DZ84" s="2878">
        <f>(CW84-DD84)*10^6</f>
        <v/>
      </c>
    </row>
    <row r="85">
      <c r="DX85" s="2878">
        <f>(CS85-CZ85)*10^6</f>
        <v/>
      </c>
      <c r="DY85" s="2878">
        <f>(CT85-DC85)*10^6</f>
        <v/>
      </c>
      <c r="DZ85" s="2878">
        <f>(CW85-DD85)*10^6</f>
        <v/>
      </c>
    </row>
    <row r="86">
      <c r="DX86" s="2878">
        <f>(CS86-CZ86)*10^6</f>
        <v/>
      </c>
      <c r="DY86" s="2878">
        <f>(CT86-DC86)*10^6</f>
        <v/>
      </c>
      <c r="DZ86" s="2878">
        <f>(CW86-DD86)*10^6</f>
        <v/>
      </c>
    </row>
    <row r="87">
      <c r="DX87" s="2878">
        <f>(CS87-CZ87)*10^6</f>
        <v/>
      </c>
      <c r="DY87" s="2878">
        <f>(CT87-DC87)*10^6</f>
        <v/>
      </c>
      <c r="DZ87" s="2878">
        <f>(CW87-DD87)*10^6</f>
        <v/>
      </c>
    </row>
    <row r="88">
      <c r="DX88" s="2878">
        <f>(CS88-CZ88)*10^6</f>
        <v/>
      </c>
      <c r="DY88" s="2878">
        <f>(CT88-DC88)*10^6</f>
        <v/>
      </c>
      <c r="DZ88" s="2878">
        <f>(CW88-DD88)*10^6</f>
        <v/>
      </c>
    </row>
    <row r="89">
      <c r="DX89" s="2878">
        <f>(CS89-CZ89)*10^6</f>
        <v/>
      </c>
      <c r="DY89" s="2878">
        <f>(CT89-DC89)*10^6</f>
        <v/>
      </c>
      <c r="DZ89" s="2878">
        <f>(CW89-DD89)*10^6</f>
        <v/>
      </c>
    </row>
    <row r="90">
      <c r="DX90" s="2878">
        <f>(CS90-CZ90)*10^6</f>
        <v/>
      </c>
      <c r="DY90" s="2878">
        <f>(CT90-DC90)*10^6</f>
        <v/>
      </c>
      <c r="DZ90" s="2878">
        <f>(CW90-DD90)*10^6</f>
        <v/>
      </c>
    </row>
    <row r="91">
      <c r="DX91" s="2878">
        <f>(CS91-CZ91)*10^6</f>
        <v/>
      </c>
      <c r="DY91" s="2878">
        <f>(CT91-DC91)*10^6</f>
        <v/>
      </c>
      <c r="DZ91" s="2878">
        <f>(CW91-DD91)*10^6</f>
        <v/>
      </c>
    </row>
    <row r="92">
      <c r="DX92" s="2878">
        <f>(CS92-CZ92)*10^6</f>
        <v/>
      </c>
      <c r="DY92" s="2878">
        <f>(CT92-DC92)*10^6</f>
        <v/>
      </c>
      <c r="DZ92" s="2878">
        <f>(CW92-DD92)*10^6</f>
        <v/>
      </c>
    </row>
    <row r="93">
      <c r="DX93" s="2878">
        <f>(CS93-CZ93)*10^6</f>
        <v/>
      </c>
      <c r="DY93" s="2878">
        <f>(CT93-DC93)*10^6</f>
        <v/>
      </c>
      <c r="DZ93" s="2878">
        <f>(CW93-DD93)*10^6</f>
        <v/>
      </c>
    </row>
    <row r="94">
      <c r="DX94" s="2878">
        <f>(CS94-CZ94)*10^6</f>
        <v/>
      </c>
      <c r="DY94" s="2878">
        <f>(CT94-DC94)*10^6</f>
        <v/>
      </c>
      <c r="DZ94" s="2878">
        <f>(CW94-DD94)*10^6</f>
        <v/>
      </c>
    </row>
    <row r="95">
      <c r="DX95" s="2878">
        <f>(CS95-CZ95)*10^6</f>
        <v/>
      </c>
      <c r="DY95" s="2878">
        <f>(CT95-DC95)*10^6</f>
        <v/>
      </c>
      <c r="DZ95" s="2878">
        <f>(CW95-DD95)*10^6</f>
        <v/>
      </c>
    </row>
    <row r="96">
      <c r="DX96" s="2878">
        <f>(CS96-CZ96)*10^6</f>
        <v/>
      </c>
      <c r="DY96" s="2878">
        <f>(CT96-DC96)*10^6</f>
        <v/>
      </c>
      <c r="DZ96" s="2878">
        <f>(CW96-DD96)*10^6</f>
        <v/>
      </c>
    </row>
    <row r="97">
      <c r="DX97" s="2878">
        <f>(CS97-CZ97)*10^6</f>
        <v/>
      </c>
      <c r="DY97" s="2878">
        <f>(CT97-DC97)*10^6</f>
        <v/>
      </c>
      <c r="DZ97" s="2878">
        <f>(CW97-DD97)*10^6</f>
        <v/>
      </c>
    </row>
    <row r="98">
      <c r="DX98" s="2878">
        <f>(CS98-CZ98)*10^6</f>
        <v/>
      </c>
      <c r="DY98" s="2878">
        <f>(CT98-DC98)*10^6</f>
        <v/>
      </c>
      <c r="DZ98" s="2878">
        <f>(CW98-DD98)*10^6</f>
        <v/>
      </c>
    </row>
    <row r="99">
      <c r="DX99" s="2878">
        <f>(CS99-CZ99)*10^6</f>
        <v/>
      </c>
      <c r="DY99" s="2878">
        <f>(CT99-DC99)*10^6</f>
        <v/>
      </c>
      <c r="DZ99" s="2878">
        <f>(CW99-DD99)*10^6</f>
        <v/>
      </c>
    </row>
    <row r="100">
      <c r="DX100" s="2878">
        <f>(CS100-CZ100)*10^6</f>
        <v/>
      </c>
      <c r="DY100" s="2878">
        <f>(CT100-DC100)*10^6</f>
        <v/>
      </c>
      <c r="DZ100" s="2878">
        <f>(CW100-DD100)*10^6</f>
        <v/>
      </c>
    </row>
    <row r="101">
      <c r="DX101" s="2878">
        <f>(CS101-CZ101)*10^6</f>
        <v/>
      </c>
      <c r="DY101" s="2878">
        <f>(CT101-DC101)*10^6</f>
        <v/>
      </c>
      <c r="DZ101" s="2878">
        <f>(CW101-DD101)*10^6</f>
        <v/>
      </c>
    </row>
    <row r="102">
      <c r="DX102" s="2878">
        <f>(CS102-CZ102)*10^6</f>
        <v/>
      </c>
      <c r="DY102" s="2878">
        <f>(CT102-DC102)*10^6</f>
        <v/>
      </c>
      <c r="DZ102" s="2878">
        <f>(CW102-DD102)*10^6</f>
        <v/>
      </c>
    </row>
    <row r="103">
      <c r="DX103" s="2878">
        <f>(CS103-CZ103)*10^6</f>
        <v/>
      </c>
      <c r="DY103" s="2878">
        <f>(CT103-DC103)*10^6</f>
        <v/>
      </c>
      <c r="DZ103" s="2878">
        <f>(CW103-DD103)*10^6</f>
        <v/>
      </c>
    </row>
    <row r="104">
      <c r="DX104" s="2878">
        <f>(CS104-CZ104)*10^6</f>
        <v/>
      </c>
      <c r="DY104" s="2878">
        <f>(CT104-DC104)*10^6</f>
        <v/>
      </c>
      <c r="DZ104" s="2878">
        <f>(CW104-DD104)*10^6</f>
        <v/>
      </c>
    </row>
    <row r="105">
      <c r="DX105" s="2878">
        <f>(CS105-CZ105)*10^6</f>
        <v/>
      </c>
      <c r="DY105" s="2878">
        <f>(CT105-DC105)*10^6</f>
        <v/>
      </c>
      <c r="DZ105" s="2878">
        <f>(CW105-DD105)*10^6</f>
        <v/>
      </c>
    </row>
    <row r="106">
      <c r="DX106" s="2878">
        <f>(CS106-CZ106)*10^6</f>
        <v/>
      </c>
      <c r="DY106" s="2878">
        <f>(CT106-DC106)*10^6</f>
        <v/>
      </c>
      <c r="DZ106" s="2878">
        <f>(CW106-DD106)*10^6</f>
        <v/>
      </c>
    </row>
    <row r="107">
      <c r="DX107" s="2878">
        <f>(CS107-CZ107)*10^6</f>
        <v/>
      </c>
      <c r="DY107" s="2878">
        <f>(CT107-DC107)*10^6</f>
        <v/>
      </c>
      <c r="DZ107" s="2878">
        <f>(CW107-DD107)*10^6</f>
        <v/>
      </c>
    </row>
    <row r="108">
      <c r="DX108" s="2878">
        <f>(CS108-CZ108)*10^6</f>
        <v/>
      </c>
      <c r="DY108" s="2878">
        <f>(CT108-DC108)*10^6</f>
        <v/>
      </c>
      <c r="DZ108" s="2878">
        <f>(CW108-DD108)*10^6</f>
        <v/>
      </c>
    </row>
    <row r="109">
      <c r="DX109" s="2878">
        <f>(CS109-CZ109)*10^6</f>
        <v/>
      </c>
      <c r="DY109" s="2878">
        <f>(CT109-DC109)*10^6</f>
        <v/>
      </c>
      <c r="DZ109" s="2878">
        <f>(CW109-DD109)*10^6</f>
        <v/>
      </c>
    </row>
    <row r="110">
      <c r="DX110" s="2878">
        <f>(CS110-CZ110)*10^6</f>
        <v/>
      </c>
      <c r="DY110" s="2878">
        <f>(CT110-DC110)*10^6</f>
        <v/>
      </c>
      <c r="DZ110" s="2878">
        <f>(CW110-DD110)*10^6</f>
        <v/>
      </c>
    </row>
    <row r="111">
      <c r="DX111" s="2878">
        <f>(CS111-CZ111)*10^6</f>
        <v/>
      </c>
      <c r="DY111" s="2878">
        <f>(CT111-DC111)*10^6</f>
        <v/>
      </c>
      <c r="DZ111" s="2878">
        <f>(CW111-DD111)*10^6</f>
        <v/>
      </c>
    </row>
    <row r="112">
      <c r="DX112" s="2878">
        <f>(CS112-CZ112)*10^6</f>
        <v/>
      </c>
      <c r="DY112" s="2878">
        <f>(CT112-DC112)*10^6</f>
        <v/>
      </c>
      <c r="DZ112" s="2878">
        <f>(CW112-DD112)*10^6</f>
        <v/>
      </c>
    </row>
    <row r="113">
      <c r="DX113" s="2878">
        <f>(CS113-CZ113)*10^6</f>
        <v/>
      </c>
      <c r="DY113" s="2878">
        <f>(CT113-DC113)*10^6</f>
        <v/>
      </c>
      <c r="DZ113" s="2878">
        <f>(CW113-DD113)*10^6</f>
        <v/>
      </c>
    </row>
    <row r="114">
      <c r="DX114" s="2878">
        <f>(CS114-CZ114)*10^6</f>
        <v/>
      </c>
      <c r="DY114" s="2878">
        <f>(CT114-DC114)*10^6</f>
        <v/>
      </c>
      <c r="DZ114" s="2878">
        <f>(CW114-DD114)*10^6</f>
        <v/>
      </c>
    </row>
    <row r="115">
      <c r="DX115" s="2878">
        <f>(CS115-CZ115)*10^6</f>
        <v/>
      </c>
      <c r="DY115" s="2878">
        <f>(CT115-DC115)*10^6</f>
        <v/>
      </c>
      <c r="DZ115" s="2878">
        <f>(CW115-DD115)*10^6</f>
        <v/>
      </c>
    </row>
    <row r="116">
      <c r="DX116" s="2878">
        <f>(CS116-CZ116)*10^6</f>
        <v/>
      </c>
      <c r="DY116" s="2878">
        <f>(CT116-DC116)*10^6</f>
        <v/>
      </c>
      <c r="DZ116" s="2878">
        <f>(CW116-DD116)*10^6</f>
        <v/>
      </c>
    </row>
    <row r="117">
      <c r="DX117" s="2878">
        <f>(CS117-CZ117)*10^6</f>
        <v/>
      </c>
      <c r="DY117" s="2878">
        <f>(CT117-DC117)*10^6</f>
        <v/>
      </c>
      <c r="DZ117" s="2878">
        <f>(CW117-DD117)*10^6</f>
        <v/>
      </c>
    </row>
    <row r="118">
      <c r="DX118" s="2878">
        <f>(CS118-CZ118)*10^6</f>
        <v/>
      </c>
      <c r="DY118" s="2878">
        <f>(CT118-DC118)*10^6</f>
        <v/>
      </c>
      <c r="DZ118" s="2878">
        <f>(CW118-DD118)*10^6</f>
        <v/>
      </c>
    </row>
    <row r="119">
      <c r="DX119" s="2878">
        <f>(CS119-CZ119)*10^6</f>
        <v/>
      </c>
      <c r="DY119" s="2878">
        <f>(CT119-DC119)*10^6</f>
        <v/>
      </c>
      <c r="DZ119" s="2878">
        <f>(CW119-DD119)*10^6</f>
        <v/>
      </c>
    </row>
    <row r="120">
      <c r="DX120" s="2878">
        <f>(CS120-CZ120)*10^6</f>
        <v/>
      </c>
      <c r="DY120" s="2878">
        <f>(CT120-DC120)*10^6</f>
        <v/>
      </c>
      <c r="DZ120" s="2878">
        <f>(CW120-DD120)*10^6</f>
        <v/>
      </c>
    </row>
    <row r="121">
      <c r="DX121" s="2878">
        <f>(CS121-CZ121)*10^6</f>
        <v/>
      </c>
      <c r="DY121" s="2878">
        <f>(CT121-DC121)*10^6</f>
        <v/>
      </c>
      <c r="DZ121" s="2878">
        <f>(CW121-DD121)*10^6</f>
        <v/>
      </c>
    </row>
    <row r="122">
      <c r="DX122" s="2878">
        <f>(CS122-CZ122)*10^6</f>
        <v/>
      </c>
      <c r="DY122" s="2878">
        <f>(CT122-DC122)*10^6</f>
        <v/>
      </c>
      <c r="DZ122" s="2878">
        <f>(CW122-DD122)*10^6</f>
        <v/>
      </c>
    </row>
    <row r="123">
      <c r="DX123" s="2878">
        <f>(CS123-CZ123)*10^6</f>
        <v/>
      </c>
      <c r="DY123" s="2878">
        <f>(CT123-DC123)*10^6</f>
        <v/>
      </c>
      <c r="DZ123" s="2878">
        <f>(CW123-DD123)*10^6</f>
        <v/>
      </c>
    </row>
    <row r="124">
      <c r="DX124" s="2878">
        <f>(CS124-CZ124)*10^6</f>
        <v/>
      </c>
      <c r="DY124" s="2878">
        <f>(CT124-DC124)*10^6</f>
        <v/>
      </c>
      <c r="DZ124" s="2878">
        <f>(CW124-DD124)*10^6</f>
        <v/>
      </c>
    </row>
    <row r="125">
      <c r="DX125" s="2878">
        <f>(CS125-CZ125)*10^6</f>
        <v/>
      </c>
      <c r="DY125" s="2878">
        <f>(CT125-DC125)*10^6</f>
        <v/>
      </c>
      <c r="DZ125" s="2878">
        <f>(CW125-DD125)*10^6</f>
        <v/>
      </c>
    </row>
    <row r="126">
      <c r="DX126" s="2878">
        <f>(CS126-CZ126)*10^6</f>
        <v/>
      </c>
      <c r="DY126" s="2878">
        <f>(CT126-DC126)*10^6</f>
        <v/>
      </c>
      <c r="DZ126" s="2878">
        <f>(CW126-DD126)*10^6</f>
        <v/>
      </c>
    </row>
    <row r="127">
      <c r="DX127" s="2878">
        <f>(CS127-CZ127)*10^6</f>
        <v/>
      </c>
      <c r="DY127" s="2878">
        <f>(CT127-DC127)*10^6</f>
        <v/>
      </c>
      <c r="DZ127" s="2878">
        <f>(CW127-DD127)*10^6</f>
        <v/>
      </c>
    </row>
    <row r="128">
      <c r="DX128" s="2878">
        <f>(CS128-CZ128)*10^6</f>
        <v/>
      </c>
      <c r="DY128" s="2878">
        <f>(CT128-DC128)*10^6</f>
        <v/>
      </c>
      <c r="DZ128" s="2878">
        <f>(CW128-DD128)*10^6</f>
        <v/>
      </c>
    </row>
    <row r="129">
      <c r="DX129" s="2878">
        <f>(CS129-CZ129)*10^6</f>
        <v/>
      </c>
      <c r="DY129" s="2878">
        <f>(CT129-DC129)*10^6</f>
        <v/>
      </c>
      <c r="DZ129" s="2878">
        <f>(CW129-DD129)*10^6</f>
        <v/>
      </c>
    </row>
    <row r="130">
      <c r="DX130" s="2878">
        <f>(CS130-CZ130)*10^6</f>
        <v/>
      </c>
      <c r="DY130" s="2878">
        <f>(CT130-DC130)*10^6</f>
        <v/>
      </c>
      <c r="DZ130" s="2878">
        <f>(CW130-DD130)*10^6</f>
        <v/>
      </c>
    </row>
    <row r="131">
      <c r="DX131" s="2878">
        <f>(CS131-CZ131)*10^6</f>
        <v/>
      </c>
      <c r="DY131" s="2878">
        <f>(CT131-DC131)*10^6</f>
        <v/>
      </c>
      <c r="DZ131" s="2878">
        <f>(CW131-DD131)*10^6</f>
        <v/>
      </c>
    </row>
    <row r="132">
      <c r="DX132" s="2878">
        <f>(CS132-CZ132)*10^6</f>
        <v/>
      </c>
      <c r="DY132" s="2878">
        <f>(CT132-DC132)*10^6</f>
        <v/>
      </c>
      <c r="DZ132" s="2878">
        <f>(CW132-DD132)*10^6</f>
        <v/>
      </c>
    </row>
    <row r="133">
      <c r="DX133" s="2878">
        <f>(CS133-CZ133)*10^6</f>
        <v/>
      </c>
      <c r="DY133" s="2878">
        <f>(CT133-DC133)*10^6</f>
        <v/>
      </c>
      <c r="DZ133" s="2878">
        <f>(CW133-DD133)*10^6</f>
        <v/>
      </c>
    </row>
    <row r="134">
      <c r="DX134" s="2878">
        <f>(CS134-CZ134)*10^6</f>
        <v/>
      </c>
      <c r="DY134" s="2878">
        <f>(CT134-DC134)*10^6</f>
        <v/>
      </c>
      <c r="DZ134" s="2878">
        <f>(CW134-DD134)*10^6</f>
        <v/>
      </c>
    </row>
    <row r="135">
      <c r="DX135" s="2878">
        <f>(CS135-CZ135)*10^6</f>
        <v/>
      </c>
      <c r="DY135" s="2878">
        <f>(CT135-DC135)*10^6</f>
        <v/>
      </c>
      <c r="DZ135" s="2878">
        <f>(CW135-DD135)*10^6</f>
        <v/>
      </c>
    </row>
    <row r="136">
      <c r="DX136" s="2878">
        <f>(CS136-CZ136)*10^6</f>
        <v/>
      </c>
      <c r="DY136" s="2878">
        <f>(CT136-DC136)*10^6</f>
        <v/>
      </c>
      <c r="DZ136" s="2878">
        <f>(CW136-DD136)*10^6</f>
        <v/>
      </c>
    </row>
    <row r="137">
      <c r="DX137" s="2878">
        <f>(CS137-CZ137)*10^6</f>
        <v/>
      </c>
      <c r="DY137" s="2878">
        <f>(CT137-DC137)*10^6</f>
        <v/>
      </c>
      <c r="DZ137" s="2878">
        <f>(CW137-DD137)*10^6</f>
        <v/>
      </c>
    </row>
    <row r="138">
      <c r="DX138" s="2878">
        <f>(CS138-CZ138)*10^6</f>
        <v/>
      </c>
      <c r="DY138" s="2878">
        <f>(CT138-DC138)*10^6</f>
        <v/>
      </c>
      <c r="DZ138" s="2878">
        <f>(CW138-DD138)*10^6</f>
        <v/>
      </c>
    </row>
    <row r="139">
      <c r="DX139" s="2878">
        <f>(CS139-CZ139)*10^6</f>
        <v/>
      </c>
      <c r="DY139" s="2878">
        <f>(CT139-DC139)*10^6</f>
        <v/>
      </c>
      <c r="DZ139" s="2878">
        <f>(CW139-DD139)*10^6</f>
        <v/>
      </c>
    </row>
    <row r="140">
      <c r="DX140" s="2878">
        <f>(CS140-CZ140)*10^6</f>
        <v/>
      </c>
      <c r="DY140" s="2878">
        <f>(CT140-DC140)*10^6</f>
        <v/>
      </c>
      <c r="DZ140" s="2878">
        <f>(CW140-DD140)*10^6</f>
        <v/>
      </c>
    </row>
    <row r="141">
      <c r="DX141" s="2878">
        <f>(CS141-CZ141)*10^6</f>
        <v/>
      </c>
      <c r="DY141" s="2878">
        <f>(CT141-DC141)*10^6</f>
        <v/>
      </c>
      <c r="DZ141" s="2878">
        <f>(CW141-DD141)*10^6</f>
        <v/>
      </c>
    </row>
    <row r="142">
      <c r="DX142" s="2878">
        <f>(CS142-CZ142)*10^6</f>
        <v/>
      </c>
      <c r="DY142" s="2878">
        <f>(CT142-DC142)*10^6</f>
        <v/>
      </c>
      <c r="DZ142" s="2878">
        <f>(CW142-DD142)*10^6</f>
        <v/>
      </c>
    </row>
    <row r="143">
      <c r="DX143" s="2878">
        <f>(CS143-CZ143)*10^6</f>
        <v/>
      </c>
      <c r="DY143" s="2878">
        <f>(CT143-DC143)*10^6</f>
        <v/>
      </c>
      <c r="DZ143" s="2878">
        <f>(CW143-DD143)*10^6</f>
        <v/>
      </c>
    </row>
    <row r="144">
      <c r="DX144" s="2878">
        <f>(CS144-CZ144)*10^6</f>
        <v/>
      </c>
      <c r="DY144" s="2878">
        <f>(CT144-DC144)*10^6</f>
        <v/>
      </c>
      <c r="DZ144" s="2878">
        <f>(CW144-DD144)*10^6</f>
        <v/>
      </c>
    </row>
    <row r="145">
      <c r="DX145" s="2878">
        <f>(CS145-CZ145)*10^6</f>
        <v/>
      </c>
      <c r="DY145" s="2878">
        <f>(CT145-DC145)*10^6</f>
        <v/>
      </c>
      <c r="DZ145" s="2878">
        <f>(CW145-DD145)*10^6</f>
        <v/>
      </c>
    </row>
    <row r="146">
      <c r="DX146" s="2878">
        <f>(CS146-CZ146)*10^6</f>
        <v/>
      </c>
      <c r="DY146" s="2878">
        <f>(CT146-DC146)*10^6</f>
        <v/>
      </c>
      <c r="DZ146" s="2878">
        <f>(CW146-DD146)*10^6</f>
        <v/>
      </c>
    </row>
    <row r="147">
      <c r="DX147" s="2878">
        <f>(CS147-CZ147)*10^6</f>
        <v/>
      </c>
      <c r="DY147" s="2878">
        <f>(CT147-DC147)*10^6</f>
        <v/>
      </c>
      <c r="DZ147" s="2878">
        <f>(CW147-DD147)*10^6</f>
        <v/>
      </c>
    </row>
    <row r="148">
      <c r="DX148" s="2878">
        <f>(CS148-CZ148)*10^6</f>
        <v/>
      </c>
      <c r="DY148" s="2878">
        <f>(CT148-DC148)*10^6</f>
        <v/>
      </c>
      <c r="DZ148" s="2878">
        <f>(CW148-DD148)*10^6</f>
        <v/>
      </c>
    </row>
    <row r="149">
      <c r="DX149" s="2878">
        <f>(CS149-CZ149)*10^6</f>
        <v/>
      </c>
      <c r="DY149" s="2878">
        <f>(CT149-DC149)*10^6</f>
        <v/>
      </c>
      <c r="DZ149" s="2878">
        <f>(CW149-DD149)*10^6</f>
        <v/>
      </c>
    </row>
    <row r="150">
      <c r="DX150" s="2878">
        <f>(CS150-CZ150)*10^6</f>
        <v/>
      </c>
      <c r="DY150" s="2878">
        <f>(CT150-DC150)*10^6</f>
        <v/>
      </c>
      <c r="DZ150" s="2878">
        <f>(CW150-DD150)*10^6</f>
        <v/>
      </c>
    </row>
    <row r="151">
      <c r="DX151" s="2878">
        <f>(CS151-CZ151)*10^6</f>
        <v/>
      </c>
      <c r="DY151" s="2878">
        <f>(CT151-DC151)*10^6</f>
        <v/>
      </c>
      <c r="DZ151" s="2878">
        <f>(CW151-DD151)*10^6</f>
        <v/>
      </c>
    </row>
    <row r="152">
      <c r="DX152" s="2878">
        <f>(CS152-CZ152)*10^6</f>
        <v/>
      </c>
      <c r="DY152" s="2878">
        <f>(CT152-DC152)*10^6</f>
        <v/>
      </c>
      <c r="DZ152" s="2878">
        <f>(CW152-DD152)*10^6</f>
        <v/>
      </c>
    </row>
    <row r="153">
      <c r="DX153" s="2878">
        <f>(CS153-CZ153)*10^6</f>
        <v/>
      </c>
      <c r="DY153" s="2878">
        <f>(CT153-DC153)*10^6</f>
        <v/>
      </c>
      <c r="DZ153" s="2878">
        <f>(CW153-DD153)*10^6</f>
        <v/>
      </c>
    </row>
    <row r="154">
      <c r="DX154" s="2878">
        <f>(CS154-CZ154)*10^6</f>
        <v/>
      </c>
      <c r="DY154" s="2878">
        <f>(CT154-DC154)*10^6</f>
        <v/>
      </c>
      <c r="DZ154" s="2878">
        <f>(CW154-DD154)*10^6</f>
        <v/>
      </c>
    </row>
    <row r="155">
      <c r="DX155" s="2878">
        <f>(CS155-CZ155)*10^6</f>
        <v/>
      </c>
      <c r="DY155" s="2878">
        <f>(CT155-DC155)*10^6</f>
        <v/>
      </c>
      <c r="DZ155" s="2878">
        <f>(CW155-DD155)*10^6</f>
        <v/>
      </c>
    </row>
    <row r="156">
      <c r="DX156" s="2878">
        <f>(CS156-CZ156)*10^6</f>
        <v/>
      </c>
      <c r="DY156" s="2878">
        <f>(CT156-DC156)*10^6</f>
        <v/>
      </c>
      <c r="DZ156" s="2878">
        <f>(CW156-DD156)*10^6</f>
        <v/>
      </c>
    </row>
    <row r="157">
      <c r="DX157" s="2878">
        <f>(CS157-CZ157)*10^6</f>
        <v/>
      </c>
      <c r="DY157" s="2878">
        <f>(CT157-DC157)*10^6</f>
        <v/>
      </c>
      <c r="DZ157" s="2878">
        <f>(CW157-DD157)*10^6</f>
        <v/>
      </c>
    </row>
    <row r="158">
      <c r="DX158" s="2878">
        <f>(CS158-CZ158)*10^6</f>
        <v/>
      </c>
      <c r="DY158" s="2878">
        <f>(CT158-DC158)*10^6</f>
        <v/>
      </c>
      <c r="DZ158" s="2878">
        <f>(CW158-DD158)*10^6</f>
        <v/>
      </c>
    </row>
    <row r="159">
      <c r="DX159" s="2878">
        <f>(CS159-CZ159)*10^6</f>
        <v/>
      </c>
      <c r="DY159" s="2878">
        <f>(CT159-DC159)*10^6</f>
        <v/>
      </c>
      <c r="DZ159" s="2878">
        <f>(CW159-DD159)*10^6</f>
        <v/>
      </c>
    </row>
    <row r="160">
      <c r="DX160" s="2878">
        <f>(CS160-CZ160)*10^6</f>
        <v/>
      </c>
      <c r="DY160" s="2878">
        <f>(CT160-DC160)*10^6</f>
        <v/>
      </c>
      <c r="DZ160" s="2878">
        <f>(CW160-DD160)*10^6</f>
        <v/>
      </c>
    </row>
    <row r="161">
      <c r="DX161" s="2878">
        <f>(CS161-CZ161)*10^6</f>
        <v/>
      </c>
      <c r="DY161" s="2878">
        <f>(CT161-DC161)*10^6</f>
        <v/>
      </c>
      <c r="DZ161" s="2878">
        <f>(CW161-DD161)*10^6</f>
        <v/>
      </c>
    </row>
    <row r="162">
      <c r="DX162" s="2878">
        <f>(CS162-CZ162)*10^6</f>
        <v/>
      </c>
      <c r="DY162" s="2878">
        <f>(CT162-DC162)*10^6</f>
        <v/>
      </c>
      <c r="DZ162" s="2878">
        <f>(CW162-DD162)*10^6</f>
        <v/>
      </c>
    </row>
    <row r="163">
      <c r="DX163" s="2878">
        <f>(CS163-CZ163)*10^6</f>
        <v/>
      </c>
      <c r="DY163" s="2878">
        <f>(CT163-DC163)*10^6</f>
        <v/>
      </c>
      <c r="DZ163" s="2878">
        <f>(CW163-DD163)*10^6</f>
        <v/>
      </c>
    </row>
    <row r="164">
      <c r="DX164" s="2878">
        <f>(CS164-CZ164)*10^6</f>
        <v/>
      </c>
      <c r="DY164" s="2878">
        <f>(CT164-DC164)*10^6</f>
        <v/>
      </c>
      <c r="DZ164" s="2878">
        <f>(CW164-DD164)*10^6</f>
        <v/>
      </c>
    </row>
    <row r="165">
      <c r="DX165" s="2878">
        <f>(CS165-CZ165)*10^6</f>
        <v/>
      </c>
      <c r="DY165" s="2878">
        <f>(CT165-DC165)*10^6</f>
        <v/>
      </c>
      <c r="DZ165" s="2878">
        <f>(CW165-DD165)*10^6</f>
        <v/>
      </c>
    </row>
    <row r="166">
      <c r="DX166" s="2878">
        <f>(CS166-CZ166)*10^6</f>
        <v/>
      </c>
      <c r="DY166" s="2878">
        <f>(CT166-DC166)*10^6</f>
        <v/>
      </c>
      <c r="DZ166" s="2878">
        <f>(CW166-DD166)*10^6</f>
        <v/>
      </c>
    </row>
    <row r="167">
      <c r="DX167" s="2878">
        <f>(CS167-CZ167)*10^6</f>
        <v/>
      </c>
      <c r="DY167" s="2878">
        <f>(CT167-DC167)*10^6</f>
        <v/>
      </c>
      <c r="DZ167" s="2878">
        <f>(CW167-DD167)*10^6</f>
        <v/>
      </c>
    </row>
    <row r="168">
      <c r="DX168" s="2878">
        <f>(CS168-CZ168)*10^6</f>
        <v/>
      </c>
      <c r="DY168" s="2878">
        <f>(CT168-DC168)*10^6</f>
        <v/>
      </c>
      <c r="DZ168" s="2878">
        <f>(CW168-DD168)*10^6</f>
        <v/>
      </c>
    </row>
    <row r="169">
      <c r="DX169" s="2878">
        <f>(CS169-CZ169)*10^6</f>
        <v/>
      </c>
      <c r="DY169" s="2878">
        <f>(CT169-DC169)*10^6</f>
        <v/>
      </c>
      <c r="DZ169" s="2878">
        <f>(CW169-DD169)*10^6</f>
        <v/>
      </c>
    </row>
    <row r="170">
      <c r="DX170" s="2878">
        <f>(CS170-CZ170)*10^6</f>
        <v/>
      </c>
      <c r="DY170" s="2878">
        <f>(CT170-DC170)*10^6</f>
        <v/>
      </c>
      <c r="DZ170" s="2878">
        <f>(CW170-DD170)*10^6</f>
        <v/>
      </c>
    </row>
    <row r="171">
      <c r="DX171" s="2878">
        <f>(CS171-CZ171)*10^6</f>
        <v/>
      </c>
      <c r="DY171" s="2878">
        <f>(CT171-DC171)*10^6</f>
        <v/>
      </c>
      <c r="DZ171" s="2878">
        <f>(CW171-DD171)*10^6</f>
        <v/>
      </c>
    </row>
    <row r="172">
      <c r="DX172" s="2878">
        <f>(CS172-CZ172)*10^6</f>
        <v/>
      </c>
      <c r="DY172" s="2878">
        <f>(CT172-DC172)*10^6</f>
        <v/>
      </c>
      <c r="DZ172" s="2878">
        <f>(CW172-DD172)*10^6</f>
        <v/>
      </c>
    </row>
    <row r="173">
      <c r="DX173" s="2878">
        <f>(CS173-CZ173)*10^6</f>
        <v/>
      </c>
      <c r="DY173" s="2878">
        <f>(CT173-DC173)*10^6</f>
        <v/>
      </c>
      <c r="DZ173" s="2878">
        <f>(CW173-DD173)*10^6</f>
        <v/>
      </c>
    </row>
    <row r="174">
      <c r="DX174" s="2878">
        <f>(CS174-CZ174)*10^6</f>
        <v/>
      </c>
      <c r="DY174" s="2878">
        <f>(CT174-DC174)*10^6</f>
        <v/>
      </c>
      <c r="DZ174" s="2878">
        <f>(CW174-DD174)*10^6</f>
        <v/>
      </c>
    </row>
    <row r="175">
      <c r="DX175" s="2878">
        <f>(CS175-CZ175)*10^6</f>
        <v/>
      </c>
      <c r="DY175" s="2878">
        <f>(CT175-DC175)*10^6</f>
        <v/>
      </c>
      <c r="DZ175" s="2878">
        <f>(CW175-DD175)*10^6</f>
        <v/>
      </c>
    </row>
    <row r="176">
      <c r="DX176" s="2878">
        <f>(CS176-CZ176)*10^6</f>
        <v/>
      </c>
      <c r="DY176" s="2878">
        <f>(CT176-DC176)*10^6</f>
        <v/>
      </c>
      <c r="DZ176" s="2878">
        <f>(CW176-DD176)*10^6</f>
        <v/>
      </c>
    </row>
    <row r="177">
      <c r="DX177" s="2878">
        <f>(CS177-CZ177)*10^6</f>
        <v/>
      </c>
      <c r="DY177" s="2878">
        <f>(CT177-DC177)*10^6</f>
        <v/>
      </c>
      <c r="DZ177" s="2878">
        <f>(CW177-DD177)*10^6</f>
        <v/>
      </c>
    </row>
    <row r="178">
      <c r="DX178" s="2878">
        <f>(CS178-CZ178)*10^6</f>
        <v/>
      </c>
      <c r="DY178" s="2878">
        <f>(CT178-DC178)*10^6</f>
        <v/>
      </c>
      <c r="DZ178" s="2878">
        <f>(CW178-DD178)*10^6</f>
        <v/>
      </c>
    </row>
    <row r="179">
      <c r="DX179" s="2878">
        <f>(CS179-CZ179)*10^6</f>
        <v/>
      </c>
      <c r="DY179" s="2878">
        <f>(CT179-DC179)*10^6</f>
        <v/>
      </c>
      <c r="DZ179" s="2878">
        <f>(CW179-DD179)*10^6</f>
        <v/>
      </c>
    </row>
    <row r="180">
      <c r="DX180" s="2878">
        <f>(CS180-CZ180)*10^6</f>
        <v/>
      </c>
      <c r="DY180" s="2878">
        <f>(CT180-DC180)*10^6</f>
        <v/>
      </c>
      <c r="DZ180" s="2878">
        <f>(CW180-DD180)*10^6</f>
        <v/>
      </c>
    </row>
    <row r="181">
      <c r="DX181" s="2878">
        <f>(CS181-CZ181)*10^6</f>
        <v/>
      </c>
      <c r="DY181" s="2878">
        <f>(CT181-DC181)*10^6</f>
        <v/>
      </c>
      <c r="DZ181" s="2878">
        <f>(CW181-DD181)*10^6</f>
        <v/>
      </c>
    </row>
    <row r="182">
      <c r="DX182" s="2878">
        <f>(CS182-CZ182)*10^6</f>
        <v/>
      </c>
      <c r="DY182" s="2878">
        <f>(CT182-DC182)*10^6</f>
        <v/>
      </c>
      <c r="DZ182" s="2878">
        <f>(CW182-DD182)*10^6</f>
        <v/>
      </c>
    </row>
    <row r="183">
      <c r="DX183" s="2878">
        <f>(CS183-CZ183)*10^6</f>
        <v/>
      </c>
      <c r="DY183" s="2878">
        <f>(CT183-DC183)*10^6</f>
        <v/>
      </c>
      <c r="DZ183" s="2878">
        <f>(CW183-DD183)*10^6</f>
        <v/>
      </c>
    </row>
    <row r="184">
      <c r="DX184" s="2878">
        <f>(CS184-CZ184)*10^6</f>
        <v/>
      </c>
      <c r="DY184" s="2878">
        <f>(CT184-DC184)*10^6</f>
        <v/>
      </c>
      <c r="DZ184" s="2878">
        <f>(CW184-DD184)*10^6</f>
        <v/>
      </c>
    </row>
    <row r="185">
      <c r="DX185" s="2878">
        <f>(CS185-CZ185)*10^6</f>
        <v/>
      </c>
      <c r="DY185" s="2878">
        <f>(CT185-DC185)*10^6</f>
        <v/>
      </c>
      <c r="DZ185" s="2878">
        <f>(CW185-DD185)*10^6</f>
        <v/>
      </c>
    </row>
    <row r="186">
      <c r="DX186" s="2878">
        <f>(CS186-CZ186)*10^6</f>
        <v/>
      </c>
      <c r="DY186" s="2878">
        <f>(CT186-DC186)*10^6</f>
        <v/>
      </c>
      <c r="DZ186" s="2878">
        <f>(CW186-DD186)*10^6</f>
        <v/>
      </c>
    </row>
    <row r="187">
      <c r="DX187" s="2878">
        <f>(CS187-CZ187)*10^6</f>
        <v/>
      </c>
      <c r="DY187" s="2878">
        <f>(CT187-DC187)*10^6</f>
        <v/>
      </c>
      <c r="DZ187" s="2878">
        <f>(CW187-DD187)*10^6</f>
        <v/>
      </c>
    </row>
    <row r="188">
      <c r="DX188" s="2878">
        <f>(CS188-CZ188)*10^6</f>
        <v/>
      </c>
      <c r="DY188" s="2878">
        <f>(CT188-DC188)*10^6</f>
        <v/>
      </c>
      <c r="DZ188" s="2878">
        <f>(CW188-DD188)*10^6</f>
        <v/>
      </c>
    </row>
    <row r="189">
      <c r="DX189" s="2878">
        <f>(CS189-CZ189)*10^6</f>
        <v/>
      </c>
      <c r="DY189" s="2878">
        <f>(CT189-DC189)*10^6</f>
        <v/>
      </c>
      <c r="DZ189" s="2878">
        <f>(CW189-DD189)*10^6</f>
        <v/>
      </c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14">
    <mergeCell ref="CZ4:DH4"/>
    <mergeCell ref="CR4:CX4"/>
    <mergeCell ref="BC4:BI4"/>
    <mergeCell ref="D4:H4"/>
    <mergeCell ref="J4:N4"/>
    <mergeCell ref="P4:T4"/>
    <mergeCell ref="V4:AB4"/>
    <mergeCell ref="AD4:AJ4"/>
    <mergeCell ref="AL4:AS4"/>
    <mergeCell ref="AU4:BA4"/>
    <mergeCell ref="BK4:BR4"/>
    <mergeCell ref="BT4:BZ4"/>
    <mergeCell ref="CB4:CH4"/>
    <mergeCell ref="CJ4:CP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12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3"/>
  <sheetViews>
    <sheetView view="pageBreakPreview" workbookViewId="0" zoomScale="60" zoomScaleNormal="85">
      <selection activeCell="A1" sqref="A1"/>
    </sheetView>
  </sheetViews>
  <sheetFormatPr baseColWidth="10" defaultColWidth="11.5" defaultRowHeight="19"/>
  <cols>
    <col bestFit="1" customWidth="1" max="1" min="1" style="2282" width="174"/>
    <col bestFit="1" customWidth="1" max="2" min="2" style="1807" width="39.83203125"/>
    <col bestFit="1" customWidth="1" max="3" min="3" style="1808" width="20.1640625"/>
    <col bestFit="1" customWidth="1" max="4" min="4" style="4005" width="46.83203125"/>
    <col bestFit="1" customWidth="1" max="5" min="5" style="4005" width="14"/>
    <col bestFit="1" customWidth="1" max="7" min="6" style="4005" width="18.33203125"/>
    <col bestFit="1" customWidth="1" max="8" min="8" style="4005" width="21.33203125"/>
    <col bestFit="1" customWidth="1" max="9" min="9" style="4005" width="20.33203125"/>
    <col bestFit="1" customWidth="1" max="11" min="10" style="4005" width="18.33203125"/>
    <col bestFit="1" customWidth="1" max="12" min="12" style="4005" width="21.33203125"/>
    <col bestFit="1" customWidth="1" max="15" min="13" style="4005" width="18.33203125"/>
    <col bestFit="1" customWidth="1" max="16" min="16" style="1807" width="21.33203125"/>
    <col bestFit="1" customWidth="1" max="17" min="17" style="4005" width="18.33203125"/>
    <col bestFit="1" customWidth="1" max="18" min="18" style="4005" width="20.33203125"/>
    <col bestFit="1" customWidth="1" max="19" min="19" style="4005" width="18.33203125"/>
    <col bestFit="1" customWidth="1" max="20" min="20" style="4005" width="21.33203125"/>
    <col bestFit="1" customWidth="1" max="21" min="21" style="4005" width="20.33203125"/>
    <col bestFit="1" customWidth="1" max="23" min="22" style="4005" width="18.33203125"/>
    <col bestFit="1" customWidth="1" max="24" min="24" style="4005" width="21.33203125"/>
    <col bestFit="1" customWidth="1" max="27" min="25" style="4005" width="18.33203125"/>
    <col bestFit="1" customWidth="1" max="28" min="28" style="4005" width="21.33203125"/>
    <col bestFit="1" customWidth="1" max="31" min="29" style="4005" width="20.33203125"/>
    <col bestFit="1" customWidth="1" max="32" min="32" style="4005" width="21.33203125"/>
    <col bestFit="1" customWidth="1" max="35" min="33" style="4005" width="20.33203125"/>
    <col bestFit="1" customWidth="1" max="36" min="36" style="4005" width="21.33203125"/>
    <col bestFit="1" customWidth="1" max="37" min="37" style="4005" width="20.33203125"/>
    <col bestFit="1" customWidth="1" max="38" min="38" style="4005" width="16.6640625"/>
    <col bestFit="1" customWidth="1" max="39" min="39" style="4005" width="20.33203125"/>
    <col bestFit="1" customWidth="1" max="40" min="40" style="4005" width="21.33203125"/>
    <col bestFit="1" customWidth="1" max="41" min="41" style="4005" width="20.33203125"/>
    <col bestFit="1" customWidth="1" max="42" min="42" style="4005" width="18.33203125"/>
    <col bestFit="1" customWidth="1" max="43" min="43" style="4005" width="20.33203125"/>
    <col bestFit="1" customWidth="1" max="44" min="44" style="4005" width="21.33203125"/>
    <col bestFit="1" customWidth="1" max="47" min="45" style="4005" width="18.33203125"/>
    <col bestFit="1" customWidth="1" max="48" min="48" style="4005" width="21.33203125"/>
    <col bestFit="1" customWidth="1" max="51" min="49" style="4005" width="20.33203125"/>
    <col bestFit="1" customWidth="1" max="52" min="52" style="4005" width="21.33203125"/>
    <col bestFit="1" customWidth="1" max="53" min="53" style="1807" width="20.33203125"/>
    <col bestFit="1" customWidth="1" max="54" min="54" style="1911" width="21.5"/>
    <col customWidth="1" hidden="1" max="55" min="55" style="1752" width="21.5"/>
    <col customWidth="1" max="16384" min="56" style="1752" width="11.5"/>
  </cols>
  <sheetData>
    <row r="1">
      <c r="A1" s="1805" t="inlineStr">
        <is>
          <t>Filiales : Suivi des CAPEX</t>
        </is>
      </c>
      <c r="B1" s="1804" t="n"/>
      <c r="C1" s="1805" t="n"/>
      <c r="D1" s="4006" t="n"/>
      <c r="E1" s="4006" t="n"/>
      <c r="F1" s="4006" t="n"/>
      <c r="G1" s="4006" t="n"/>
      <c r="H1" s="4006" t="n"/>
      <c r="I1" s="4006" t="n"/>
      <c r="J1" s="4006" t="n"/>
      <c r="K1" s="4006" t="n"/>
      <c r="L1" s="4006" t="n"/>
      <c r="M1" s="4006" t="n"/>
      <c r="N1" s="4006" t="n"/>
      <c r="O1" s="4006" t="n"/>
      <c r="P1" s="1804" t="n"/>
      <c r="Q1" s="4006" t="n"/>
      <c r="R1" s="4006" t="n"/>
      <c r="S1" s="4006" t="n"/>
      <c r="T1" s="4006" t="n"/>
      <c r="U1" s="4006" t="n"/>
      <c r="V1" s="4006" t="n"/>
      <c r="W1" s="4006" t="n"/>
      <c r="X1" s="4006" t="n"/>
      <c r="Y1" s="4006" t="n"/>
      <c r="Z1" s="4006" t="n"/>
      <c r="AA1" s="4006" t="n"/>
      <c r="AB1" s="4006" t="n"/>
      <c r="AC1" s="4006" t="n"/>
      <c r="AD1" s="4006" t="n"/>
      <c r="AE1" s="4006" t="n"/>
      <c r="AF1" s="4006" t="n"/>
      <c r="AG1" s="4006" t="n"/>
      <c r="AH1" s="4006" t="n"/>
      <c r="AI1" s="4006" t="n"/>
      <c r="AJ1" s="4006" t="n"/>
      <c r="AK1" s="4006" t="n"/>
      <c r="AL1" s="4006" t="n"/>
      <c r="AM1" s="4006" t="n"/>
      <c r="AN1" s="4006" t="n"/>
      <c r="AO1" s="4006" t="n"/>
      <c r="AP1" s="4006" t="n"/>
      <c r="AQ1" s="4006" t="n"/>
      <c r="AR1" s="4006" t="n"/>
      <c r="AS1" s="4006" t="n"/>
      <c r="AT1" s="4006" t="n"/>
      <c r="AU1" s="4006" t="n"/>
      <c r="AV1" s="4006" t="n"/>
      <c r="AW1" s="4006" t="n"/>
      <c r="AX1" s="4006" t="n"/>
      <c r="AY1" s="4006" t="n"/>
      <c r="AZ1" s="4006" t="n"/>
      <c r="BA1" s="1804" t="n"/>
      <c r="BB1" s="1804" t="n"/>
    </row>
    <row r="2">
      <c r="A2" s="2278" t="n"/>
      <c r="B2" s="1812" t="n"/>
      <c r="C2" s="1832" t="n"/>
      <c r="D2" s="1813" t="n"/>
      <c r="E2" s="1813" t="n"/>
      <c r="F2" s="4007" t="n"/>
      <c r="G2" s="4007" t="n"/>
      <c r="H2" s="4007" t="n"/>
      <c r="I2" s="4007" t="n"/>
      <c r="J2" s="4007" t="n"/>
      <c r="K2" s="4007" t="n"/>
      <c r="L2" s="4007" t="n"/>
      <c r="M2" s="4007" t="n"/>
      <c r="N2" s="4007" t="n"/>
      <c r="O2" s="4007" t="n"/>
      <c r="P2" s="4007" t="n"/>
      <c r="Q2" s="1812" t="n"/>
      <c r="R2" s="4007" t="n"/>
      <c r="S2" s="4007" t="n"/>
      <c r="T2" s="4007" t="n"/>
      <c r="U2" s="4007" t="n"/>
      <c r="V2" s="4007" t="n"/>
      <c r="W2" s="4007" t="n"/>
      <c r="X2" s="4007" t="n"/>
      <c r="Y2" s="4007" t="n"/>
      <c r="Z2" s="4007" t="n"/>
      <c r="AA2" s="4007" t="n"/>
      <c r="AB2" s="4007" t="n"/>
      <c r="AC2" s="4007" t="n"/>
      <c r="AD2" s="4007" t="n"/>
      <c r="AE2" s="4007" t="n"/>
      <c r="AF2" s="4007" t="n"/>
      <c r="AG2" s="4007" t="n"/>
      <c r="AH2" s="4007" t="n"/>
      <c r="AI2" s="4007" t="n"/>
      <c r="AJ2" s="4007" t="n"/>
      <c r="AK2" s="4007" t="n"/>
      <c r="AL2" s="4007" t="n"/>
      <c r="AM2" s="4007" t="n"/>
      <c r="AN2" s="4007" t="n"/>
      <c r="AO2" s="4007" t="n"/>
      <c r="AP2" s="4007" t="n"/>
      <c r="AQ2" s="4007" t="n"/>
      <c r="AR2" s="4007" t="n"/>
      <c r="AS2" s="4007" t="n"/>
      <c r="AT2" s="4007" t="n"/>
      <c r="AU2" s="4007" t="n"/>
      <c r="AV2" s="4007" t="n"/>
      <c r="AW2" s="4007" t="n"/>
      <c r="AX2" s="4007" t="n"/>
      <c r="AY2" s="4007" t="n"/>
      <c r="AZ2" s="4007" t="n"/>
      <c r="BA2" s="4008" t="inlineStr">
        <is>
          <t>MOIS</t>
        </is>
      </c>
      <c r="BB2" s="2191" t="n"/>
      <c r="BC2" s="1812" t="n"/>
    </row>
    <row r="3">
      <c r="A3" s="2278" t="n"/>
      <c r="B3" s="1812" t="n"/>
      <c r="C3" s="1832" t="n"/>
      <c r="D3" s="1813" t="n"/>
      <c r="E3" s="1813" t="n"/>
      <c r="F3" s="4007" t="n"/>
      <c r="G3" s="4007" t="n"/>
      <c r="H3" s="4007" t="n"/>
      <c r="I3" s="4007" t="n"/>
      <c r="J3" s="4007" t="n"/>
      <c r="K3" s="4007" t="n"/>
      <c r="L3" s="4007" t="n"/>
      <c r="M3" s="4007" t="n"/>
      <c r="N3" s="4007" t="n"/>
      <c r="O3" s="4007" t="n"/>
      <c r="P3" s="4007" t="n"/>
      <c r="Q3" s="1812" t="n"/>
      <c r="R3" s="4007" t="n"/>
      <c r="S3" s="4007" t="n"/>
      <c r="T3" s="4007" t="n"/>
      <c r="U3" s="4007" t="n"/>
      <c r="V3" s="4007" t="n"/>
      <c r="W3" s="4007" t="n"/>
      <c r="X3" s="4007" t="n"/>
      <c r="Y3" s="4007" t="n"/>
      <c r="Z3" s="4007" t="n"/>
      <c r="AA3" s="4007" t="n"/>
      <c r="AB3" s="4007" t="n"/>
      <c r="AC3" s="4007" t="n"/>
      <c r="AD3" s="4007" t="n"/>
      <c r="AE3" s="4007" t="n"/>
      <c r="AF3" s="4007" t="n"/>
      <c r="AG3" s="4007" t="n"/>
      <c r="AH3" s="4007" t="n"/>
      <c r="AI3" s="4007" t="n"/>
      <c r="AJ3" s="4007" t="n"/>
      <c r="AK3" s="4007" t="n"/>
      <c r="AL3" s="4007" t="n"/>
      <c r="AM3" s="4007" t="n"/>
      <c r="AN3" s="4007" t="n"/>
      <c r="AO3" s="4007" t="n"/>
      <c r="AP3" s="4007" t="n"/>
      <c r="AQ3" s="4007" t="n"/>
      <c r="AR3" s="4007" t="n"/>
      <c r="AS3" s="4007" t="n"/>
      <c r="AT3" s="4007" t="n"/>
      <c r="AU3" s="4007" t="n"/>
      <c r="AV3" s="4007" t="n"/>
      <c r="AW3" s="4007" t="n"/>
      <c r="AX3" s="4007" t="n"/>
      <c r="AY3" s="4007" t="n"/>
      <c r="AZ3" s="4007" t="n"/>
      <c r="BA3" s="4007" t="n"/>
      <c r="BC3" s="1812" t="n"/>
    </row>
    <row customFormat="1" customHeight="1" ht="15.5" r="4" s="1911">
      <c r="A4" s="2778" t="inlineStr">
        <is>
          <t>Intitulé du projet</t>
        </is>
      </c>
      <c r="B4" s="2773" t="inlineStr">
        <is>
          <t>N° Bon Commande/
Contrat</t>
        </is>
      </c>
      <c r="C4" s="2773" t="inlineStr">
        <is>
          <t>Date Emission BC
/Contrat</t>
        </is>
      </c>
      <c r="D4" s="2773" t="inlineStr">
        <is>
          <t>Fournissseurs</t>
        </is>
      </c>
      <c r="E4" s="2782" t="inlineStr">
        <is>
          <t>Direction</t>
        </is>
      </c>
      <c r="F4" s="4009" t="inlineStr">
        <is>
          <t>Réalisé Janvier 2025</t>
        </is>
      </c>
      <c r="G4" s="4010" t="n"/>
      <c r="H4" s="4010" t="n"/>
      <c r="I4" s="4011" t="n"/>
      <c r="J4" s="1913" t="inlineStr">
        <is>
          <t>Réalisé Février 2024</t>
        </is>
      </c>
      <c r="K4" s="4010" t="n"/>
      <c r="L4" s="4010" t="n"/>
      <c r="M4" s="4011" t="n"/>
      <c r="N4" s="1913" t="inlineStr">
        <is>
          <t>Réalisé Mars 2025</t>
        </is>
      </c>
      <c r="O4" s="4010" t="n"/>
      <c r="P4" s="4010" t="n"/>
      <c r="Q4" s="4011" t="n"/>
      <c r="R4" s="4009" t="inlineStr">
        <is>
          <t>Réalisé Avril 2025</t>
        </is>
      </c>
      <c r="S4" s="4010" t="n"/>
      <c r="T4" s="4010" t="n"/>
      <c r="U4" s="4011" t="n"/>
      <c r="V4" s="4009" t="inlineStr">
        <is>
          <t>Réalisé Mai 2025</t>
        </is>
      </c>
      <c r="W4" s="4010" t="n"/>
      <c r="X4" s="4010" t="n"/>
      <c r="Y4" s="4011" t="n"/>
      <c r="Z4" s="4009" t="inlineStr">
        <is>
          <t>Réalisé Juin 2025</t>
        </is>
      </c>
      <c r="AA4" s="4010" t="n"/>
      <c r="AB4" s="4010" t="n"/>
      <c r="AC4" s="4011" t="n"/>
      <c r="AD4" s="4009" t="inlineStr">
        <is>
          <t>Réalisé Juillet 2025</t>
        </is>
      </c>
      <c r="AE4" s="4010" t="n"/>
      <c r="AF4" s="4010" t="n"/>
      <c r="AG4" s="4011" t="n"/>
      <c r="AH4" s="4009" t="inlineStr">
        <is>
          <t>Réalisé Août 2025</t>
        </is>
      </c>
      <c r="AI4" s="4010" t="n"/>
      <c r="AJ4" s="4010" t="n"/>
      <c r="AK4" s="4011" t="n"/>
      <c r="AL4" s="4009" t="inlineStr">
        <is>
          <t>Réalisé Septembre 2025</t>
        </is>
      </c>
      <c r="AM4" s="4010" t="n"/>
      <c r="AN4" s="4010" t="n"/>
      <c r="AO4" s="4011" t="n"/>
      <c r="AP4" s="4009" t="inlineStr">
        <is>
          <t>Réalisé Octobre 2025</t>
        </is>
      </c>
      <c r="AQ4" s="4010" t="n"/>
      <c r="AR4" s="4010" t="n"/>
      <c r="AS4" s="4011" t="n"/>
      <c r="AT4" s="4009" t="inlineStr">
        <is>
          <t>Réalisé Novembre 2025</t>
        </is>
      </c>
      <c r="AU4" s="4010" t="n"/>
      <c r="AV4" s="4010" t="n"/>
      <c r="AW4" s="4011" t="n"/>
      <c r="AX4" s="4009" t="inlineStr">
        <is>
          <t>Réalisé Décembre 2025</t>
        </is>
      </c>
      <c r="AY4" s="4010" t="n"/>
      <c r="AZ4" s="4010" t="n"/>
      <c r="BA4" s="4011" t="n"/>
      <c r="BB4" s="4205" t="inlineStr">
        <is>
          <t>Capex mis en service 2025</t>
        </is>
      </c>
      <c r="BC4" s="2773" t="inlineStr">
        <is>
          <t>% de réalisation du budget</t>
        </is>
      </c>
    </row>
    <row customFormat="1" r="5" s="1911">
      <c r="A5" s="4012" t="n"/>
      <c r="B5" s="4012" t="n"/>
      <c r="C5" s="4012" t="n"/>
      <c r="D5" s="4012" t="n"/>
      <c r="E5" s="4012" t="n"/>
      <c r="F5" s="4013" t="inlineStr">
        <is>
          <t>Equipement</t>
        </is>
      </c>
      <c r="G5" s="4013" t="inlineStr">
        <is>
          <t>Prestations</t>
        </is>
      </c>
      <c r="H5" s="4013" t="inlineStr">
        <is>
          <t>Frais annexe(DD)</t>
        </is>
      </c>
      <c r="I5" s="4009" t="inlineStr">
        <is>
          <t>Total</t>
        </is>
      </c>
      <c r="J5" s="4013" t="inlineStr">
        <is>
          <t>Equipement</t>
        </is>
      </c>
      <c r="K5" s="4013" t="inlineStr">
        <is>
          <t>Prestations</t>
        </is>
      </c>
      <c r="L5" s="4013" t="inlineStr">
        <is>
          <t>Frais annexe(DD)</t>
        </is>
      </c>
      <c r="M5" s="4009" t="inlineStr">
        <is>
          <t>Total</t>
        </is>
      </c>
      <c r="N5" s="4013" t="inlineStr">
        <is>
          <t>Equipement</t>
        </is>
      </c>
      <c r="O5" s="4013" t="inlineStr">
        <is>
          <t>Prestations</t>
        </is>
      </c>
      <c r="P5" s="4013" t="inlineStr">
        <is>
          <t>Frais annexe(DD)</t>
        </is>
      </c>
      <c r="Q5" s="1913" t="inlineStr">
        <is>
          <t>Total</t>
        </is>
      </c>
      <c r="R5" s="4013" t="inlineStr">
        <is>
          <t>Equipement</t>
        </is>
      </c>
      <c r="S5" s="4013" t="inlineStr">
        <is>
          <t>Prestations</t>
        </is>
      </c>
      <c r="T5" s="4013" t="inlineStr">
        <is>
          <t>Frais annexe(DD)</t>
        </is>
      </c>
      <c r="U5" s="4009" t="inlineStr">
        <is>
          <t>Total</t>
        </is>
      </c>
      <c r="V5" s="4013" t="inlineStr">
        <is>
          <t>Equipement</t>
        </is>
      </c>
      <c r="W5" s="4013" t="inlineStr">
        <is>
          <t>Prestations</t>
        </is>
      </c>
      <c r="X5" s="4013" t="inlineStr">
        <is>
          <t>Frais annexe(DD)</t>
        </is>
      </c>
      <c r="Y5" s="4009" t="inlineStr">
        <is>
          <t>Total</t>
        </is>
      </c>
      <c r="Z5" s="4013" t="inlineStr">
        <is>
          <t>Equipement</t>
        </is>
      </c>
      <c r="AA5" s="4013" t="inlineStr">
        <is>
          <t>Prestations</t>
        </is>
      </c>
      <c r="AB5" s="4013" t="inlineStr">
        <is>
          <t>Frais annexe(DD)</t>
        </is>
      </c>
      <c r="AC5" s="4009" t="inlineStr">
        <is>
          <t>Total</t>
        </is>
      </c>
      <c r="AD5" s="4013" t="inlineStr">
        <is>
          <t>Equipement</t>
        </is>
      </c>
      <c r="AE5" s="4013" t="inlineStr">
        <is>
          <t>Prestations</t>
        </is>
      </c>
      <c r="AF5" s="4013" t="inlineStr">
        <is>
          <t>Frais annexe(DD)</t>
        </is>
      </c>
      <c r="AG5" s="4009" t="inlineStr">
        <is>
          <t>Total</t>
        </is>
      </c>
      <c r="AH5" s="4014" t="inlineStr">
        <is>
          <t>Equipement</t>
        </is>
      </c>
      <c r="AI5" s="4014" t="inlineStr">
        <is>
          <t>Prestations</t>
        </is>
      </c>
      <c r="AJ5" s="4014" t="inlineStr">
        <is>
          <t>Frais annexe(DD)</t>
        </is>
      </c>
      <c r="AK5" s="4015" t="inlineStr">
        <is>
          <t>Total</t>
        </is>
      </c>
      <c r="AL5" s="4013" t="inlineStr">
        <is>
          <t>Equipement</t>
        </is>
      </c>
      <c r="AM5" s="4013" t="inlineStr">
        <is>
          <t>Prestations</t>
        </is>
      </c>
      <c r="AN5" s="4013" t="inlineStr">
        <is>
          <t>Frais annexe(DD)</t>
        </is>
      </c>
      <c r="AO5" s="4009" t="inlineStr">
        <is>
          <t>Total</t>
        </is>
      </c>
      <c r="AP5" s="4013" t="inlineStr">
        <is>
          <t>Equipement</t>
        </is>
      </c>
      <c r="AQ5" s="4013" t="inlineStr">
        <is>
          <t>Prestations</t>
        </is>
      </c>
      <c r="AR5" s="4013" t="inlineStr">
        <is>
          <t>Frais annexe(DD)</t>
        </is>
      </c>
      <c r="AS5" s="4009" t="inlineStr">
        <is>
          <t>Total</t>
        </is>
      </c>
      <c r="AT5" s="4013" t="inlineStr">
        <is>
          <t>Equipement</t>
        </is>
      </c>
      <c r="AU5" s="4013" t="inlineStr">
        <is>
          <t>Prestations</t>
        </is>
      </c>
      <c r="AV5" s="4013" t="inlineStr">
        <is>
          <t>Frais annexe(DD)</t>
        </is>
      </c>
      <c r="AW5" s="4009" t="inlineStr">
        <is>
          <t>Total</t>
        </is>
      </c>
      <c r="AX5" s="4013" t="inlineStr">
        <is>
          <t>Equipement</t>
        </is>
      </c>
      <c r="AY5" s="4013" t="inlineStr">
        <is>
          <t>Prestations</t>
        </is>
      </c>
      <c r="AZ5" s="4013" t="inlineStr">
        <is>
          <t>Frais annexe(DD)</t>
        </is>
      </c>
      <c r="BA5" s="4009" t="inlineStr">
        <is>
          <t>Total</t>
        </is>
      </c>
      <c r="BB5" s="4012" t="n"/>
      <c r="BC5" s="4012" t="n"/>
    </row>
    <row r="6">
      <c r="A6" s="2279" t="n"/>
      <c r="B6" s="1911" t="n"/>
      <c r="C6" s="2217" t="n"/>
      <c r="D6" s="2218" t="n"/>
      <c r="E6" s="2218" t="n"/>
      <c r="F6" s="4016" t="n"/>
      <c r="G6" s="4016" t="n"/>
      <c r="H6" s="4016" t="n"/>
      <c r="I6" s="4016" t="n"/>
      <c r="J6" s="4016" t="n"/>
      <c r="K6" s="4016" t="n"/>
      <c r="L6" s="4016" t="n"/>
      <c r="M6" s="4016" t="n"/>
      <c r="N6" s="4016" t="n"/>
      <c r="O6" s="4016" t="n"/>
      <c r="P6" s="4016" t="n"/>
      <c r="Q6" s="1911" t="n"/>
      <c r="R6" s="4016" t="n"/>
      <c r="S6" s="4016" t="n"/>
      <c r="T6" s="4016" t="n"/>
      <c r="U6" s="4016" t="n"/>
      <c r="V6" s="4016" t="n"/>
      <c r="W6" s="4016" t="n"/>
      <c r="X6" s="4016" t="n"/>
      <c r="Y6" s="4016" t="n"/>
      <c r="Z6" s="4016" t="n"/>
      <c r="AA6" s="4016" t="n"/>
      <c r="AB6" s="4016" t="n"/>
      <c r="AC6" s="4016" t="n"/>
      <c r="AD6" s="4016" t="n"/>
      <c r="AE6" s="4016" t="n"/>
      <c r="AF6" s="4016" t="n"/>
      <c r="AG6" s="4016" t="n"/>
      <c r="AH6" s="4017" t="n"/>
      <c r="AI6" s="4017" t="n"/>
      <c r="AJ6" s="4017" t="n"/>
      <c r="AK6" s="4017" t="n"/>
      <c r="AL6" s="4016" t="n"/>
      <c r="AM6" s="4016" t="n"/>
      <c r="AN6" s="4016" t="n"/>
      <c r="AO6" s="4016" t="n"/>
      <c r="AP6" s="4016" t="n"/>
      <c r="AQ6" s="4016" t="n"/>
      <c r="AR6" s="4016" t="n"/>
      <c r="AS6" s="4016" t="n"/>
      <c r="AT6" s="4016" t="n"/>
      <c r="AU6" s="4016" t="n"/>
      <c r="AV6" s="4016" t="n"/>
      <c r="AW6" s="4016" t="n"/>
      <c r="AX6" s="4016" t="n"/>
      <c r="AY6" s="4016" t="n"/>
      <c r="AZ6" s="4016" t="n"/>
      <c r="BA6" s="4016" t="n"/>
      <c r="BC6" s="1807" t="n"/>
    </row>
    <row customFormat="1" r="7" s="884">
      <c r="A7" s="2403" t="inlineStr">
        <is>
          <t>CONCEPTION DES PLANS ARCHITECTURAUX CONTRÔLE SUIVI ET RECEPTION DES TRAVAUX D'AMENAGEMENT DE L'AGENCE DE STEINMETZ</t>
        </is>
      </c>
      <c r="B7" s="2404" t="inlineStr">
        <is>
          <t>BC21040012</t>
        </is>
      </c>
      <c r="C7" s="2405" t="n">
        <v>44301</v>
      </c>
      <c r="D7" s="2403" t="inlineStr">
        <is>
          <t>PLANETE ARCHI SARL</t>
        </is>
      </c>
      <c r="E7" s="2403" t="inlineStr">
        <is>
          <t>DCC</t>
        </is>
      </c>
      <c r="F7" s="4018" t="n">
        <v>0</v>
      </c>
      <c r="G7" s="4018" t="n">
        <v>0</v>
      </c>
      <c r="H7" s="4018" t="n">
        <v>0</v>
      </c>
      <c r="I7" s="4018" t="n">
        <v>0</v>
      </c>
      <c r="J7" s="4018" t="n">
        <v>0</v>
      </c>
      <c r="K7" s="4018" t="n">
        <v>850000</v>
      </c>
      <c r="L7" s="4018" t="n">
        <v>0</v>
      </c>
      <c r="M7" s="4018" t="n">
        <v>850000</v>
      </c>
      <c r="N7" s="4018" t="n">
        <v>0</v>
      </c>
      <c r="O7" s="4018" t="n">
        <v>0</v>
      </c>
      <c r="P7" s="4018" t="n">
        <v>0</v>
      </c>
      <c r="Q7" s="4018" t="n">
        <v>0</v>
      </c>
      <c r="R7" s="4018" t="n">
        <v>0</v>
      </c>
      <c r="S7" s="4018" t="n">
        <v>0</v>
      </c>
      <c r="T7" s="4018" t="n">
        <v>0</v>
      </c>
      <c r="U7" s="4018" t="n">
        <v>0</v>
      </c>
      <c r="V7" s="4018" t="n">
        <v>0</v>
      </c>
      <c r="W7" s="4018" t="n">
        <v>0</v>
      </c>
      <c r="X7" s="4018" t="n">
        <v>0</v>
      </c>
      <c r="Y7" s="4018" t="n">
        <v>0</v>
      </c>
      <c r="Z7" s="4018" t="n">
        <v>0</v>
      </c>
      <c r="AA7" s="4018" t="n">
        <v>0</v>
      </c>
      <c r="AB7" s="4018" t="n">
        <v>0</v>
      </c>
      <c r="AC7" s="4018" t="n">
        <v>0</v>
      </c>
      <c r="AD7" s="4018" t="n">
        <v>0</v>
      </c>
      <c r="AE7" s="4018" t="n">
        <v>0</v>
      </c>
      <c r="AF7" s="4018" t="n">
        <v>0</v>
      </c>
      <c r="AG7" s="4018" t="n">
        <v>0</v>
      </c>
      <c r="AH7" s="4018" t="n">
        <v>0</v>
      </c>
      <c r="AI7" s="4018" t="n">
        <v>0</v>
      </c>
      <c r="AJ7" s="4018" t="n">
        <v>0</v>
      </c>
      <c r="AK7" s="4018" t="n">
        <v>0</v>
      </c>
      <c r="AL7" s="4018" t="n">
        <v>0</v>
      </c>
      <c r="AM7" s="4018" t="n">
        <v>0</v>
      </c>
      <c r="AN7" s="4018" t="n">
        <v>0</v>
      </c>
      <c r="AO7" s="4018" t="n">
        <v>0</v>
      </c>
      <c r="AP7" s="4018" t="n">
        <v>0</v>
      </c>
      <c r="AQ7" s="4018" t="n">
        <v>0</v>
      </c>
      <c r="AR7" s="4018" t="n">
        <v>0</v>
      </c>
      <c r="AS7" s="4018" t="n">
        <v>0</v>
      </c>
      <c r="AT7" s="4018" t="n">
        <v>0</v>
      </c>
      <c r="AU7" s="4018" t="n">
        <v>0</v>
      </c>
      <c r="AV7" s="4018" t="n">
        <v>0</v>
      </c>
      <c r="AW7" s="4018" t="n">
        <v>0</v>
      </c>
      <c r="AX7" s="4019" t="n">
        <v>0</v>
      </c>
      <c r="AY7" s="4019" t="n">
        <v>0</v>
      </c>
      <c r="AZ7" s="4019" t="n">
        <v>0</v>
      </c>
      <c r="BA7" s="4019" t="n">
        <v>0</v>
      </c>
      <c r="BB7" s="4020">
        <f>I7+M7+Q7+U7+Y7+AC7+AG7+AK7+AO7+AS7+AW7+BA7</f>
        <v/>
      </c>
      <c r="BC7" s="1909" t="n"/>
    </row>
    <row customFormat="1" customHeight="1" ht="30" r="8" s="884">
      <c r="A8" s="4206" t="inlineStr">
        <is>
          <t xml:space="preserve"> CONCEPTION DES PLANS ARCHITECTURAUX CONTRÔLE SUIVI ET RECEPTION DES TRAVAUX D'AMENAGEMENT DE L'AGENCE DE PORTO-NOVO</t>
        </is>
      </c>
      <c r="B8" s="4207" t="inlineStr">
        <is>
          <t>BC21120026</t>
        </is>
      </c>
      <c r="C8" s="4208" t="n">
        <v>44561</v>
      </c>
      <c r="D8" s="4206" t="inlineStr">
        <is>
          <t>PLANETE ARCHI SARL</t>
        </is>
      </c>
      <c r="E8" s="4206" t="inlineStr">
        <is>
          <t>DAF</t>
        </is>
      </c>
      <c r="F8" s="4209" t="n">
        <v>0</v>
      </c>
      <c r="G8" s="4209" t="n">
        <v>0</v>
      </c>
      <c r="H8" s="4209" t="n">
        <v>0</v>
      </c>
      <c r="I8" s="4209" t="n">
        <v>0</v>
      </c>
      <c r="J8" s="4209" t="n">
        <v>0</v>
      </c>
      <c r="K8" s="4209" t="n">
        <v>4250000</v>
      </c>
      <c r="L8" s="4209" t="n">
        <v>0</v>
      </c>
      <c r="M8" s="4209" t="n">
        <v>4250000</v>
      </c>
      <c r="N8" s="4209" t="n">
        <v>0</v>
      </c>
      <c r="O8" s="4209" t="n">
        <v>0</v>
      </c>
      <c r="P8" s="4209" t="n">
        <v>0</v>
      </c>
      <c r="Q8" s="4209" t="n">
        <v>0</v>
      </c>
      <c r="R8" s="4209" t="n">
        <v>0</v>
      </c>
      <c r="S8" s="4209" t="n">
        <v>0</v>
      </c>
      <c r="T8" s="4209" t="n">
        <v>0</v>
      </c>
      <c r="U8" s="4209" t="n">
        <v>0</v>
      </c>
      <c r="V8" s="4209" t="n">
        <v>0</v>
      </c>
      <c r="W8" s="4209" t="n">
        <v>0</v>
      </c>
      <c r="X8" s="4209" t="n">
        <v>0</v>
      </c>
      <c r="Y8" s="4209" t="n">
        <v>0</v>
      </c>
      <c r="Z8" s="4209" t="n">
        <v>0</v>
      </c>
      <c r="AA8" s="4209" t="n">
        <v>0</v>
      </c>
      <c r="AB8" s="4209" t="n">
        <v>0</v>
      </c>
      <c r="AC8" s="4209" t="n">
        <v>0</v>
      </c>
      <c r="AD8" s="4209" t="n">
        <v>0</v>
      </c>
      <c r="AE8" s="4209" t="n">
        <v>0</v>
      </c>
      <c r="AF8" s="4209" t="n">
        <v>0</v>
      </c>
      <c r="AG8" s="4209" t="n">
        <v>0</v>
      </c>
      <c r="AH8" s="4209" t="n">
        <v>0</v>
      </c>
      <c r="AI8" s="4209" t="n">
        <v>0</v>
      </c>
      <c r="AJ8" s="4209" t="n">
        <v>0</v>
      </c>
      <c r="AK8" s="4209" t="n">
        <v>0</v>
      </c>
      <c r="AL8" s="4209" t="n">
        <v>0</v>
      </c>
      <c r="AM8" s="4209" t="n">
        <v>0</v>
      </c>
      <c r="AN8" s="4209" t="n">
        <v>0</v>
      </c>
      <c r="AO8" s="4209" t="n">
        <v>0</v>
      </c>
      <c r="AP8" s="4209" t="n">
        <v>0</v>
      </c>
      <c r="AQ8" s="4209" t="n">
        <v>0</v>
      </c>
      <c r="AR8" s="4209" t="n">
        <v>0</v>
      </c>
      <c r="AS8" s="4209" t="n">
        <v>0</v>
      </c>
      <c r="AT8" s="4209" t="n">
        <v>0</v>
      </c>
      <c r="AU8" s="4209" t="n">
        <v>0</v>
      </c>
      <c r="AV8" s="4209" t="n">
        <v>0</v>
      </c>
      <c r="AW8" s="4209" t="n">
        <v>0</v>
      </c>
      <c r="AX8" s="4210" t="n">
        <v>0</v>
      </c>
      <c r="AY8" s="4210" t="n">
        <v>0</v>
      </c>
      <c r="AZ8" s="4210" t="n">
        <v>0</v>
      </c>
      <c r="BA8" s="4210" t="n">
        <v>0</v>
      </c>
      <c r="BB8" s="4211">
        <f>I8+M8+Q8+U8+Y8+AC8+AG8+AK8+AO8+AS8+AW8+BA8</f>
        <v/>
      </c>
      <c r="BC8" s="4212" t="n"/>
    </row>
    <row customFormat="1" customHeight="1" ht="30" r="9" s="884">
      <c r="A9" s="4206" t="inlineStr">
        <is>
          <t>FOURNITURE ET IMPLEMENTATION D'UNE SOLUTION DE DOUBLE AUTHENTIFICATION DUO ET DE SECURISATION DE TRAFIC DNS UMBRELLA</t>
        </is>
      </c>
      <c r="B9" s="4207" t="inlineStr">
        <is>
          <t>BC22070020</t>
        </is>
      </c>
      <c r="C9" s="4208" t="n">
        <v>44768</v>
      </c>
      <c r="D9" s="4206" t="inlineStr">
        <is>
          <t>CASANET</t>
        </is>
      </c>
      <c r="E9" s="4206" t="inlineStr">
        <is>
          <t>DSI</t>
        </is>
      </c>
      <c r="F9" s="4209" t="n">
        <v>0</v>
      </c>
      <c r="G9" s="4209" t="n">
        <v>0</v>
      </c>
      <c r="H9" s="4209" t="n">
        <v>0</v>
      </c>
      <c r="I9" s="4209" t="n">
        <v>0</v>
      </c>
      <c r="J9" s="4209" t="n">
        <v>0</v>
      </c>
      <c r="K9" s="4209" t="n">
        <v>646425</v>
      </c>
      <c r="L9" s="4209" t="n">
        <v>0</v>
      </c>
      <c r="M9" s="4209" t="n">
        <v>646425</v>
      </c>
      <c r="N9" s="4209" t="n">
        <v>0</v>
      </c>
      <c r="O9" s="4209" t="n">
        <v>0</v>
      </c>
      <c r="P9" s="4209" t="n">
        <v>0</v>
      </c>
      <c r="Q9" s="4209" t="n">
        <v>0</v>
      </c>
      <c r="R9" s="4209" t="n">
        <v>0</v>
      </c>
      <c r="S9" s="4209" t="n">
        <v>0</v>
      </c>
      <c r="T9" s="4209" t="n">
        <v>0</v>
      </c>
      <c r="U9" s="4209" t="n">
        <v>0</v>
      </c>
      <c r="V9" s="4209" t="n">
        <v>0</v>
      </c>
      <c r="W9" s="4209" t="n">
        <v>0</v>
      </c>
      <c r="X9" s="4209" t="n">
        <v>0</v>
      </c>
      <c r="Y9" s="4209" t="n">
        <v>0</v>
      </c>
      <c r="Z9" s="4209" t="n">
        <v>0</v>
      </c>
      <c r="AA9" s="4209" t="n">
        <v>0</v>
      </c>
      <c r="AB9" s="4209" t="n">
        <v>0</v>
      </c>
      <c r="AC9" s="4209" t="n">
        <v>0</v>
      </c>
      <c r="AD9" s="4209" t="n">
        <v>0</v>
      </c>
      <c r="AE9" s="4209" t="n">
        <v>0</v>
      </c>
      <c r="AF9" s="4209" t="n">
        <v>0</v>
      </c>
      <c r="AG9" s="4209" t="n">
        <v>0</v>
      </c>
      <c r="AH9" s="4209" t="n">
        <v>0</v>
      </c>
      <c r="AI9" s="4209" t="n">
        <v>0</v>
      </c>
      <c r="AJ9" s="4209" t="n">
        <v>0</v>
      </c>
      <c r="AK9" s="4209" t="n">
        <v>0</v>
      </c>
      <c r="AL9" s="4209" t="n">
        <v>0</v>
      </c>
      <c r="AM9" s="4209" t="n">
        <v>0</v>
      </c>
      <c r="AN9" s="4209" t="n">
        <v>0</v>
      </c>
      <c r="AO9" s="4209" t="n">
        <v>0</v>
      </c>
      <c r="AP9" s="4209" t="n">
        <v>0</v>
      </c>
      <c r="AQ9" s="4209" t="n">
        <v>0</v>
      </c>
      <c r="AR9" s="4209" t="n">
        <v>0</v>
      </c>
      <c r="AS9" s="4209" t="n">
        <v>0</v>
      </c>
      <c r="AT9" s="4209" t="n">
        <v>0</v>
      </c>
      <c r="AU9" s="4209" t="n">
        <v>0</v>
      </c>
      <c r="AV9" s="4209" t="n">
        <v>0</v>
      </c>
      <c r="AW9" s="4209" t="n">
        <v>0</v>
      </c>
      <c r="AX9" s="4210" t="n">
        <v>0</v>
      </c>
      <c r="AY9" s="4210" t="n">
        <v>0</v>
      </c>
      <c r="AZ9" s="4210" t="n">
        <v>0</v>
      </c>
      <c r="BA9" s="4210" t="n">
        <v>0</v>
      </c>
      <c r="BB9" s="4211">
        <f>I9+M9+Q9+U9+Y9+AC9+AG9+AK9+AO9+AS9+AW9+BA9</f>
        <v/>
      </c>
      <c r="BC9" s="4212" t="n"/>
    </row>
    <row customFormat="1" customHeight="1" ht="30" r="10" s="884">
      <c r="A10" s="4206" t="inlineStr">
        <is>
          <t>ACQUISITION DE SOLUTION DE DIGITALISATION DU KIT COMMERCIAL</t>
        </is>
      </c>
      <c r="B10" s="4207" t="inlineStr">
        <is>
          <t>BC22120054</t>
        </is>
      </c>
      <c r="C10" s="4208" t="n">
        <v>44925</v>
      </c>
      <c r="D10" s="4206" t="inlineStr">
        <is>
          <t>FLEX EXPORTATION INC</t>
        </is>
      </c>
      <c r="E10" s="4206" t="inlineStr">
        <is>
          <t>DSI</t>
        </is>
      </c>
      <c r="F10" s="4209" t="n">
        <v>0</v>
      </c>
      <c r="G10" s="4209" t="n">
        <v>0</v>
      </c>
      <c r="H10" s="4209" t="n">
        <v>0</v>
      </c>
      <c r="I10" s="4209" t="n">
        <v>0</v>
      </c>
      <c r="J10" s="4209" t="n">
        <v>0</v>
      </c>
      <c r="K10" s="4209" t="n">
        <v>0</v>
      </c>
      <c r="L10" s="4209" t="n">
        <v>0</v>
      </c>
      <c r="M10" s="4209" t="n">
        <v>0</v>
      </c>
      <c r="N10" s="4209" t="n">
        <v>0</v>
      </c>
      <c r="O10" s="4209" t="n">
        <v>0</v>
      </c>
      <c r="P10" s="4209" t="n">
        <v>0</v>
      </c>
      <c r="Q10" s="4209" t="n">
        <v>0</v>
      </c>
      <c r="R10" s="4209" t="n">
        <v>0</v>
      </c>
      <c r="S10" s="4209" t="n">
        <v>0</v>
      </c>
      <c r="T10" s="4209" t="n">
        <v>0</v>
      </c>
      <c r="U10" s="4209" t="n">
        <v>0</v>
      </c>
      <c r="V10" s="4209" t="n">
        <v>0</v>
      </c>
      <c r="W10" s="4209" t="n">
        <v>40786751</v>
      </c>
      <c r="X10" s="4209" t="n">
        <v>0</v>
      </c>
      <c r="Y10" s="4209" t="n">
        <v>40786751</v>
      </c>
      <c r="Z10" s="4209" t="n">
        <v>0</v>
      </c>
      <c r="AA10" s="4209" t="n">
        <v>0</v>
      </c>
      <c r="AB10" s="4209" t="n">
        <v>0</v>
      </c>
      <c r="AC10" s="4209" t="n">
        <v>0</v>
      </c>
      <c r="AD10" s="4209" t="n">
        <v>0</v>
      </c>
      <c r="AE10" s="4209" t="n">
        <v>0</v>
      </c>
      <c r="AF10" s="4209" t="n">
        <v>0</v>
      </c>
      <c r="AG10" s="4209" t="n">
        <v>0</v>
      </c>
      <c r="AH10" s="4209" t="n">
        <v>0</v>
      </c>
      <c r="AI10" s="4209" t="n">
        <v>0</v>
      </c>
      <c r="AJ10" s="4209" t="n">
        <v>0</v>
      </c>
      <c r="AK10" s="4209" t="n">
        <v>0</v>
      </c>
      <c r="AL10" s="4209" t="n">
        <v>0</v>
      </c>
      <c r="AM10" s="4209" t="n">
        <v>0</v>
      </c>
      <c r="AN10" s="4209" t="n">
        <v>0</v>
      </c>
      <c r="AO10" s="4209" t="n">
        <v>0</v>
      </c>
      <c r="AP10" s="4209" t="n">
        <v>0</v>
      </c>
      <c r="AQ10" s="4209" t="n">
        <v>0</v>
      </c>
      <c r="AR10" s="4209" t="n">
        <v>0</v>
      </c>
      <c r="AS10" s="4209" t="n">
        <v>0</v>
      </c>
      <c r="AT10" s="4209" t="n">
        <v>0</v>
      </c>
      <c r="AU10" s="4209" t="n">
        <v>0</v>
      </c>
      <c r="AV10" s="4209" t="n">
        <v>0</v>
      </c>
      <c r="AW10" s="4209" t="n">
        <v>0</v>
      </c>
      <c r="AX10" s="4210" t="n">
        <v>0</v>
      </c>
      <c r="AY10" s="4210" t="n">
        <v>0</v>
      </c>
      <c r="AZ10" s="4210" t="n">
        <v>0</v>
      </c>
      <c r="BA10" s="4210" t="n">
        <v>0</v>
      </c>
      <c r="BB10" s="4211">
        <f>I10+M10+Q10+U10+Y10+AC10+AG10+AK10+AO10+AS10+AW10+BA10</f>
        <v/>
      </c>
      <c r="BC10" s="4212" t="n"/>
    </row>
    <row customFormat="1" customHeight="1" ht="30" r="11" s="884">
      <c r="A11" s="4206" t="inlineStr">
        <is>
          <t xml:space="preserve"> FOURNITURE TRANSPORT INSTALLATION MISE EN SERVICE ET MAINTENANCE DE SYSTÈME DE DETECTION D'INCENDIE DANS LES AGENCES DE PORTO-NOVO ET DJOUGOU</t>
        </is>
      </c>
      <c r="B11" s="4207" t="inlineStr">
        <is>
          <t>BC23050009</t>
        </is>
      </c>
      <c r="C11" s="4208" t="n">
        <v>45057</v>
      </c>
      <c r="D11" s="4206" t="inlineStr">
        <is>
          <t>ELECTRONIC SECURITY SYSTEMS</t>
        </is>
      </c>
      <c r="E11" s="4206" t="inlineStr">
        <is>
          <t>DAF</t>
        </is>
      </c>
      <c r="F11" s="4209" t="n">
        <v>0</v>
      </c>
      <c r="G11" s="4209" t="n">
        <v>0</v>
      </c>
      <c r="H11" s="4209" t="n">
        <v>0</v>
      </c>
      <c r="I11" s="4209" t="n">
        <v>0</v>
      </c>
      <c r="J11" s="4209" t="n">
        <v>0</v>
      </c>
      <c r="K11" s="4209" t="n">
        <v>0</v>
      </c>
      <c r="L11" s="4209" t="n">
        <v>0</v>
      </c>
      <c r="M11" s="4209" t="n">
        <v>0</v>
      </c>
      <c r="N11" s="4209" t="n">
        <v>5671670</v>
      </c>
      <c r="O11" s="4209" t="n">
        <v>0</v>
      </c>
      <c r="P11" s="4209" t="n">
        <v>0</v>
      </c>
      <c r="Q11" s="4209" t="n">
        <v>5671670</v>
      </c>
      <c r="R11" s="4209" t="n">
        <v>0</v>
      </c>
      <c r="S11" s="4209" t="n">
        <v>0</v>
      </c>
      <c r="T11" s="4209" t="n">
        <v>0</v>
      </c>
      <c r="U11" s="4209" t="n">
        <v>0</v>
      </c>
      <c r="V11" s="4209" t="n">
        <v>0</v>
      </c>
      <c r="W11" s="4209" t="n">
        <v>0</v>
      </c>
      <c r="X11" s="4209" t="n">
        <v>0</v>
      </c>
      <c r="Y11" s="4209" t="n">
        <v>0</v>
      </c>
      <c r="Z11" s="4209" t="n">
        <v>0</v>
      </c>
      <c r="AA11" s="4209" t="n">
        <v>0</v>
      </c>
      <c r="AB11" s="4209" t="n">
        <v>0</v>
      </c>
      <c r="AC11" s="4209" t="n">
        <v>0</v>
      </c>
      <c r="AD11" s="4209" t="n">
        <v>0</v>
      </c>
      <c r="AE11" s="4209" t="n">
        <v>0</v>
      </c>
      <c r="AF11" s="4209" t="n">
        <v>0</v>
      </c>
      <c r="AG11" s="4209" t="n">
        <v>0</v>
      </c>
      <c r="AH11" s="4209" t="n">
        <v>0</v>
      </c>
      <c r="AI11" s="4209" t="n">
        <v>0</v>
      </c>
      <c r="AJ11" s="4209" t="n">
        <v>0</v>
      </c>
      <c r="AK11" s="4209" t="n">
        <v>0</v>
      </c>
      <c r="AL11" s="4209" t="n">
        <v>0</v>
      </c>
      <c r="AM11" s="4209" t="n">
        <v>0</v>
      </c>
      <c r="AN11" s="4209" t="n">
        <v>0</v>
      </c>
      <c r="AO11" s="4209" t="n">
        <v>0</v>
      </c>
      <c r="AP11" s="4209" t="n">
        <v>0</v>
      </c>
      <c r="AQ11" s="4209" t="n">
        <v>0</v>
      </c>
      <c r="AR11" s="4209" t="n">
        <v>0</v>
      </c>
      <c r="AS11" s="4209" t="n">
        <v>0</v>
      </c>
      <c r="AT11" s="4209" t="n">
        <v>0</v>
      </c>
      <c r="AU11" s="4209" t="n">
        <v>0</v>
      </c>
      <c r="AV11" s="4209" t="n">
        <v>0</v>
      </c>
      <c r="AW11" s="4209" t="n">
        <v>0</v>
      </c>
      <c r="AX11" s="4210" t="n">
        <v>0</v>
      </c>
      <c r="AY11" s="4210" t="n">
        <v>0</v>
      </c>
      <c r="AZ11" s="4210" t="n">
        <v>0</v>
      </c>
      <c r="BA11" s="4210" t="n">
        <v>0</v>
      </c>
      <c r="BB11" s="4211">
        <f>I11+M11+Q11+U11+Y11+AC11+AG11+AK11+AO11+AS11+AW11+BA11</f>
        <v/>
      </c>
      <c r="BC11" s="4212" t="n"/>
    </row>
    <row customFormat="1" customHeight="1" ht="30" r="12" s="884">
      <c r="A12" s="4206" t="inlineStr">
        <is>
          <t>CONCEPTION, DEVELOPPEMENT ET MISE EN LIGNE DU SERVICE E-CATALOGUE</t>
        </is>
      </c>
      <c r="B12" s="4207" t="inlineStr">
        <is>
          <t>BC23060030</t>
        </is>
      </c>
      <c r="C12" s="4208" t="n">
        <v>45098</v>
      </c>
      <c r="D12" s="4206" t="inlineStr">
        <is>
          <t>CASANET</t>
        </is>
      </c>
      <c r="E12" s="4206" t="inlineStr">
        <is>
          <t>DMC</t>
        </is>
      </c>
      <c r="F12" s="4209" t="n">
        <v>0</v>
      </c>
      <c r="G12" s="4209" t="n">
        <v>0</v>
      </c>
      <c r="H12" s="4209" t="n">
        <v>0</v>
      </c>
      <c r="I12" s="4209" t="n">
        <v>0</v>
      </c>
      <c r="J12" s="4209" t="n">
        <v>0</v>
      </c>
      <c r="K12" s="4209" t="n">
        <v>0</v>
      </c>
      <c r="L12" s="4209" t="n">
        <v>0</v>
      </c>
      <c r="M12" s="4209" t="n">
        <v>0</v>
      </c>
      <c r="N12" s="4209" t="n">
        <v>0</v>
      </c>
      <c r="O12" s="4209" t="n">
        <v>0</v>
      </c>
      <c r="P12" s="4209" t="n">
        <v>0</v>
      </c>
      <c r="Q12" s="4209" t="n">
        <v>0</v>
      </c>
      <c r="R12" s="4209" t="n">
        <v>0</v>
      </c>
      <c r="S12" s="4209" t="n">
        <v>1326922</v>
      </c>
      <c r="T12" s="4209" t="n">
        <v>0</v>
      </c>
      <c r="U12" s="4209" t="n">
        <v>1326922</v>
      </c>
      <c r="V12" s="4209" t="n">
        <v>0</v>
      </c>
      <c r="W12" s="4209" t="n">
        <v>0</v>
      </c>
      <c r="X12" s="4209" t="n">
        <v>0</v>
      </c>
      <c r="Y12" s="4209" t="n">
        <v>0</v>
      </c>
      <c r="Z12" s="4209" t="n">
        <v>0</v>
      </c>
      <c r="AA12" s="4209" t="n">
        <v>0</v>
      </c>
      <c r="AB12" s="4209" t="n">
        <v>0</v>
      </c>
      <c r="AC12" s="4209" t="n">
        <v>0</v>
      </c>
      <c r="AD12" s="4209" t="n">
        <v>0</v>
      </c>
      <c r="AE12" s="4209" t="n">
        <v>0</v>
      </c>
      <c r="AF12" s="4209" t="n">
        <v>0</v>
      </c>
      <c r="AG12" s="4209" t="n">
        <v>0</v>
      </c>
      <c r="AH12" s="4209" t="n">
        <v>0</v>
      </c>
      <c r="AI12" s="4209" t="n">
        <v>0</v>
      </c>
      <c r="AJ12" s="4209" t="n">
        <v>0</v>
      </c>
      <c r="AK12" s="4209" t="n">
        <v>0</v>
      </c>
      <c r="AL12" s="4209" t="n">
        <v>0</v>
      </c>
      <c r="AM12" s="4209" t="n">
        <v>0</v>
      </c>
      <c r="AN12" s="4209" t="n">
        <v>0</v>
      </c>
      <c r="AO12" s="4209" t="n">
        <v>0</v>
      </c>
      <c r="AP12" s="4209" t="n">
        <v>0</v>
      </c>
      <c r="AQ12" s="4209" t="n">
        <v>0</v>
      </c>
      <c r="AR12" s="4209" t="n">
        <v>0</v>
      </c>
      <c r="AS12" s="4209" t="n">
        <v>0</v>
      </c>
      <c r="AT12" s="4209" t="n">
        <v>0</v>
      </c>
      <c r="AU12" s="4209" t="n">
        <v>0</v>
      </c>
      <c r="AV12" s="4209" t="n">
        <v>0</v>
      </c>
      <c r="AW12" s="4209" t="n">
        <v>0</v>
      </c>
      <c r="AX12" s="4210" t="n">
        <v>0</v>
      </c>
      <c r="AY12" s="4210" t="n">
        <v>0</v>
      </c>
      <c r="AZ12" s="4210" t="n">
        <v>0</v>
      </c>
      <c r="BA12" s="4210" t="n">
        <v>0</v>
      </c>
      <c r="BB12" s="4211">
        <f>I12+M12+Q12+U12+Y12+AC12+AG12+AK12+AO12+AS12+AW12+BA12</f>
        <v/>
      </c>
      <c r="BC12" s="4212" t="n"/>
    </row>
    <row customFormat="1" customHeight="1" ht="30" r="13" s="884">
      <c r="A13" s="4206" t="inlineStr">
        <is>
          <t>FOURNITURE ET INSTALLATION DE SYSTÈME DE DETECTION D'EAU ADRESSABLE POUR LES CENTRES TECHNIQUES</t>
        </is>
      </c>
      <c r="B13" s="4207" t="inlineStr">
        <is>
          <t>BC23070013</t>
        </is>
      </c>
      <c r="C13" s="4208" t="n">
        <v>45121</v>
      </c>
      <c r="D13" s="4206" t="inlineStr">
        <is>
          <t>DSID BENIN</t>
        </is>
      </c>
      <c r="E13" s="4206" t="inlineStr">
        <is>
          <t>DT</t>
        </is>
      </c>
      <c r="F13" s="4209" t="n">
        <v>0</v>
      </c>
      <c r="G13" s="4209" t="n">
        <v>0</v>
      </c>
      <c r="H13" s="4209" t="n">
        <v>0</v>
      </c>
      <c r="I13" s="4209" t="n">
        <v>0</v>
      </c>
      <c r="J13" s="4209" t="n">
        <v>0</v>
      </c>
      <c r="K13" s="4209" t="n">
        <v>3709732</v>
      </c>
      <c r="L13" s="4209" t="n">
        <v>0</v>
      </c>
      <c r="M13" s="4209" t="n">
        <v>3709732</v>
      </c>
      <c r="N13" s="4209" t="n">
        <v>0</v>
      </c>
      <c r="O13" s="4209" t="n">
        <v>0</v>
      </c>
      <c r="P13" s="4209" t="n">
        <v>0</v>
      </c>
      <c r="Q13" s="4209" t="n">
        <v>0</v>
      </c>
      <c r="R13" s="4209" t="n">
        <v>0</v>
      </c>
      <c r="S13" s="4209" t="n">
        <v>0</v>
      </c>
      <c r="T13" s="4209" t="n">
        <v>0</v>
      </c>
      <c r="U13" s="4209" t="n">
        <v>0</v>
      </c>
      <c r="V13" s="4209" t="n">
        <v>0</v>
      </c>
      <c r="W13" s="4209" t="n">
        <v>0</v>
      </c>
      <c r="X13" s="4209" t="n">
        <v>0</v>
      </c>
      <c r="Y13" s="4209" t="n">
        <v>0</v>
      </c>
      <c r="Z13" s="4209" t="n">
        <v>0</v>
      </c>
      <c r="AA13" s="4209" t="n">
        <v>0</v>
      </c>
      <c r="AB13" s="4209" t="n">
        <v>0</v>
      </c>
      <c r="AC13" s="4209" t="n">
        <v>0</v>
      </c>
      <c r="AD13" s="4209" t="n">
        <v>0</v>
      </c>
      <c r="AE13" s="4209" t="n">
        <v>0</v>
      </c>
      <c r="AF13" s="4209" t="n">
        <v>0</v>
      </c>
      <c r="AG13" s="4209" t="n">
        <v>0</v>
      </c>
      <c r="AH13" s="4209" t="n">
        <v>0</v>
      </c>
      <c r="AI13" s="4209" t="n">
        <v>0</v>
      </c>
      <c r="AJ13" s="4209" t="n">
        <v>0</v>
      </c>
      <c r="AK13" s="4209" t="n">
        <v>0</v>
      </c>
      <c r="AL13" s="4209" t="n">
        <v>0</v>
      </c>
      <c r="AM13" s="4209" t="n">
        <v>0</v>
      </c>
      <c r="AN13" s="4209" t="n">
        <v>0</v>
      </c>
      <c r="AO13" s="4209" t="n">
        <v>0</v>
      </c>
      <c r="AP13" s="4209" t="n">
        <v>0</v>
      </c>
      <c r="AQ13" s="4209" t="n">
        <v>0</v>
      </c>
      <c r="AR13" s="4209" t="n">
        <v>0</v>
      </c>
      <c r="AS13" s="4209" t="n">
        <v>0</v>
      </c>
      <c r="AT13" s="4209" t="n">
        <v>0</v>
      </c>
      <c r="AU13" s="4209" t="n">
        <v>0</v>
      </c>
      <c r="AV13" s="4209" t="n">
        <v>0</v>
      </c>
      <c r="AW13" s="4209" t="n">
        <v>0</v>
      </c>
      <c r="AX13" s="4210" t="n">
        <v>0</v>
      </c>
      <c r="AY13" s="4210" t="n">
        <v>0</v>
      </c>
      <c r="AZ13" s="4210" t="n">
        <v>0</v>
      </c>
      <c r="BA13" s="4210" t="n">
        <v>0</v>
      </c>
      <c r="BB13" s="4211">
        <f>I13+M13+Q13+U13+Y13+AC13+AG13+AK13+AO13+AS13+AW13+BA13</f>
        <v/>
      </c>
      <c r="BC13" s="4212" t="n"/>
    </row>
    <row customFormat="1" customHeight="1" ht="30" r="14" s="884">
      <c r="A14" s="4206" t="inlineStr">
        <is>
          <t>FOURNITURE ET MONTAGE DE MOBILIERS DANS LES AGENCES MOOV AFRICA AKASSATO; PARAKOU ET LOKOSSA</t>
        </is>
      </c>
      <c r="B14" s="4207" t="inlineStr">
        <is>
          <t>BC23090004</t>
        </is>
      </c>
      <c r="C14" s="4208" t="n">
        <v>45177</v>
      </c>
      <c r="D14" s="4206" t="inlineStr">
        <is>
          <t>MAROC BUREAU</t>
        </is>
      </c>
      <c r="E14" s="4206" t="inlineStr">
        <is>
          <t>DAF</t>
        </is>
      </c>
      <c r="F14" s="4209" t="n">
        <v>0</v>
      </c>
      <c r="G14" s="4209" t="n">
        <v>0</v>
      </c>
      <c r="H14" s="4209" t="n">
        <v>0</v>
      </c>
      <c r="I14" s="4209" t="n">
        <v>0</v>
      </c>
      <c r="J14" s="4209" t="n">
        <v>0</v>
      </c>
      <c r="K14" s="4209" t="n">
        <v>0</v>
      </c>
      <c r="L14" s="4209" t="n">
        <v>0</v>
      </c>
      <c r="M14" s="4209" t="n">
        <v>0</v>
      </c>
      <c r="N14" s="4209" t="n">
        <v>0</v>
      </c>
      <c r="O14" s="4209" t="n">
        <v>0</v>
      </c>
      <c r="P14" s="4209" t="n">
        <v>4979876</v>
      </c>
      <c r="Q14" s="4209" t="n">
        <v>4979876</v>
      </c>
      <c r="R14" s="4209" t="n">
        <v>0</v>
      </c>
      <c r="S14" s="4209" t="n">
        <v>0</v>
      </c>
      <c r="T14" s="4209" t="n">
        <v>0</v>
      </c>
      <c r="U14" s="4209" t="n">
        <v>0</v>
      </c>
      <c r="V14" s="4209" t="n">
        <v>0</v>
      </c>
      <c r="W14" s="4209" t="n">
        <v>0</v>
      </c>
      <c r="X14" s="4209" t="n">
        <v>916091</v>
      </c>
      <c r="Y14" s="4209" t="n">
        <v>916091</v>
      </c>
      <c r="Z14" s="4209" t="n">
        <v>0</v>
      </c>
      <c r="AA14" s="4209" t="n">
        <v>0</v>
      </c>
      <c r="AB14" s="4209" t="n">
        <v>0</v>
      </c>
      <c r="AC14" s="4209" t="n">
        <v>0</v>
      </c>
      <c r="AD14" s="4209" t="n">
        <v>0</v>
      </c>
      <c r="AE14" s="4209" t="n">
        <v>0</v>
      </c>
      <c r="AF14" s="4209" t="n">
        <v>0</v>
      </c>
      <c r="AG14" s="4209" t="n">
        <v>0</v>
      </c>
      <c r="AH14" s="4209" t="n">
        <v>0</v>
      </c>
      <c r="AI14" s="4209" t="n">
        <v>0</v>
      </c>
      <c r="AJ14" s="4209" t="n">
        <v>0</v>
      </c>
      <c r="AK14" s="4209" t="n">
        <v>0</v>
      </c>
      <c r="AL14" s="4209" t="n">
        <v>0</v>
      </c>
      <c r="AM14" s="4209" t="n">
        <v>0</v>
      </c>
      <c r="AN14" s="4209" t="n">
        <v>0</v>
      </c>
      <c r="AO14" s="4209" t="n">
        <v>0</v>
      </c>
      <c r="AP14" s="4209" t="n">
        <v>0</v>
      </c>
      <c r="AQ14" s="4209" t="n">
        <v>0</v>
      </c>
      <c r="AR14" s="4209" t="n">
        <v>0</v>
      </c>
      <c r="AS14" s="4209" t="n">
        <v>0</v>
      </c>
      <c r="AT14" s="4209" t="n">
        <v>0</v>
      </c>
      <c r="AU14" s="4209" t="n">
        <v>0</v>
      </c>
      <c r="AV14" s="4209" t="n">
        <v>0</v>
      </c>
      <c r="AW14" s="4209" t="n">
        <v>0</v>
      </c>
      <c r="AX14" s="4210" t="n">
        <v>0</v>
      </c>
      <c r="AY14" s="4210" t="n">
        <v>0</v>
      </c>
      <c r="AZ14" s="4210" t="n">
        <v>0</v>
      </c>
      <c r="BA14" s="4210" t="n">
        <v>0</v>
      </c>
      <c r="BB14" s="4211">
        <f>I14+M14+Q14+U14+Y14+AC14+AG14+AK14+AO14+AS14+AW14+BA14</f>
        <v/>
      </c>
      <c r="BC14" s="4212" t="n"/>
    </row>
    <row customFormat="1" customHeight="1" ht="30" r="15" s="884">
      <c r="A15" s="4206" t="inlineStr">
        <is>
          <t xml:space="preserve">PROGRAMME RAN 2023 COMMANDE N°03 : SERVICES POUR 58 MACRO BTS </t>
        </is>
      </c>
      <c r="B15" s="4207" t="inlineStr">
        <is>
          <t>BC23110026</t>
        </is>
      </c>
      <c r="C15" s="4208" t="n">
        <v>45254</v>
      </c>
      <c r="D15" s="4206" t="inlineStr">
        <is>
          <t>ERICSSON SENEGAL SUCCURSALE AU BENI</t>
        </is>
      </c>
      <c r="E15" s="4206" t="inlineStr">
        <is>
          <t>DT</t>
        </is>
      </c>
      <c r="F15" s="4209" t="n">
        <v>0</v>
      </c>
      <c r="G15" s="4209" t="n">
        <v>0</v>
      </c>
      <c r="H15" s="4209" t="n">
        <v>0</v>
      </c>
      <c r="I15" s="4209" t="n">
        <v>0</v>
      </c>
      <c r="J15" s="4209" t="n">
        <v>0</v>
      </c>
      <c r="K15" s="4209" t="n">
        <v>15620137</v>
      </c>
      <c r="L15" s="4209" t="n">
        <v>0</v>
      </c>
      <c r="M15" s="4209" t="n">
        <v>15620137</v>
      </c>
      <c r="N15" s="4209" t="n">
        <v>0</v>
      </c>
      <c r="O15" s="4209" t="n">
        <v>0</v>
      </c>
      <c r="P15" s="4209" t="n">
        <v>0</v>
      </c>
      <c r="Q15" s="4209" t="n">
        <v>0</v>
      </c>
      <c r="R15" s="4209" t="n">
        <v>0</v>
      </c>
      <c r="S15" s="4209" t="n">
        <v>0</v>
      </c>
      <c r="T15" s="4209" t="n">
        <v>0</v>
      </c>
      <c r="U15" s="4209" t="n">
        <v>0</v>
      </c>
      <c r="V15" s="4209" t="n">
        <v>0</v>
      </c>
      <c r="W15" s="4209" t="n">
        <v>0</v>
      </c>
      <c r="X15" s="4209" t="n">
        <v>0</v>
      </c>
      <c r="Y15" s="4209" t="n">
        <v>0</v>
      </c>
      <c r="Z15" s="4209" t="n">
        <v>0</v>
      </c>
      <c r="AA15" s="4209" t="n">
        <v>0</v>
      </c>
      <c r="AB15" s="4209" t="n">
        <v>0</v>
      </c>
      <c r="AC15" s="4209" t="n">
        <v>0</v>
      </c>
      <c r="AD15" s="4209" t="n">
        <v>0</v>
      </c>
      <c r="AE15" s="4209" t="n">
        <v>0</v>
      </c>
      <c r="AF15" s="4209" t="n">
        <v>0</v>
      </c>
      <c r="AG15" s="4209" t="n">
        <v>0</v>
      </c>
      <c r="AH15" s="4209" t="n">
        <v>0</v>
      </c>
      <c r="AI15" s="4209" t="n">
        <v>0</v>
      </c>
      <c r="AJ15" s="4209" t="n">
        <v>0</v>
      </c>
      <c r="AK15" s="4209" t="n">
        <v>0</v>
      </c>
      <c r="AL15" s="4209" t="n">
        <v>0</v>
      </c>
      <c r="AM15" s="4209" t="n">
        <v>0</v>
      </c>
      <c r="AN15" s="4209" t="n">
        <v>0</v>
      </c>
      <c r="AO15" s="4209" t="n">
        <v>0</v>
      </c>
      <c r="AP15" s="4209" t="n">
        <v>0</v>
      </c>
      <c r="AQ15" s="4209" t="n">
        <v>0</v>
      </c>
      <c r="AR15" s="4209" t="n">
        <v>0</v>
      </c>
      <c r="AS15" s="4209" t="n">
        <v>0</v>
      </c>
      <c r="AT15" s="4209" t="n">
        <v>0</v>
      </c>
      <c r="AU15" s="4209" t="n">
        <v>0</v>
      </c>
      <c r="AV15" s="4209" t="n">
        <v>0</v>
      </c>
      <c r="AW15" s="4209" t="n">
        <v>0</v>
      </c>
      <c r="AX15" s="4210" t="n">
        <v>0</v>
      </c>
      <c r="AY15" s="4210" t="n">
        <v>0</v>
      </c>
      <c r="AZ15" s="4210" t="n">
        <v>0</v>
      </c>
      <c r="BA15" s="4210" t="n">
        <v>0</v>
      </c>
      <c r="BB15" s="4211">
        <f>I15+M15+Q15+U15+Y15+AC15+AG15+AK15+AO15+AS15+AW15+BA15</f>
        <v/>
      </c>
      <c r="BC15" s="4212" t="n"/>
    </row>
    <row customFormat="1" customHeight="1" ht="30" r="16" s="1753">
      <c r="A16" s="4206" t="inlineStr">
        <is>
          <t>INSTALLATION DE 25 PYLÔNES GREENFIELD DE 40M</t>
        </is>
      </c>
      <c r="B16" s="4207" t="inlineStr">
        <is>
          <t>BC24010008</t>
        </is>
      </c>
      <c r="C16" s="4208" t="n">
        <v>45303</v>
      </c>
      <c r="D16" s="4206" t="inlineStr">
        <is>
          <t>SAGEMCOM BENIN SARL</t>
        </is>
      </c>
      <c r="E16" s="4206" t="inlineStr">
        <is>
          <t>DT</t>
        </is>
      </c>
      <c r="F16" s="4209" t="n">
        <v>0</v>
      </c>
      <c r="G16" s="4209" t="n">
        <v>0</v>
      </c>
      <c r="H16" s="4209" t="n">
        <v>0</v>
      </c>
      <c r="I16" s="4209" t="n">
        <v>0</v>
      </c>
      <c r="J16" s="4209" t="n">
        <v>0</v>
      </c>
      <c r="K16" s="4209" t="n">
        <v>12841349</v>
      </c>
      <c r="L16" s="4209" t="n">
        <v>0</v>
      </c>
      <c r="M16" s="4209" t="n">
        <v>12841349</v>
      </c>
      <c r="N16" s="4209" t="n">
        <v>0</v>
      </c>
      <c r="O16" s="4209" t="n">
        <v>0</v>
      </c>
      <c r="P16" s="4209" t="n">
        <v>0</v>
      </c>
      <c r="Q16" s="4209" t="n">
        <v>0</v>
      </c>
      <c r="R16" s="4209" t="n">
        <v>0</v>
      </c>
      <c r="S16" s="4209" t="n">
        <v>0</v>
      </c>
      <c r="T16" s="4209" t="n">
        <v>0</v>
      </c>
      <c r="U16" s="4209" t="n">
        <v>0</v>
      </c>
      <c r="V16" s="4209" t="n">
        <v>0</v>
      </c>
      <c r="W16" s="4209" t="n">
        <v>0</v>
      </c>
      <c r="X16" s="4209" t="n">
        <v>0</v>
      </c>
      <c r="Y16" s="4209" t="n">
        <v>0</v>
      </c>
      <c r="Z16" s="4209" t="n">
        <v>0</v>
      </c>
      <c r="AA16" s="4209" t="n">
        <v>0</v>
      </c>
      <c r="AB16" s="4209" t="n">
        <v>0</v>
      </c>
      <c r="AC16" s="4209" t="n">
        <v>0</v>
      </c>
      <c r="AD16" s="4209" t="n">
        <v>0</v>
      </c>
      <c r="AE16" s="4209" t="n">
        <v>0</v>
      </c>
      <c r="AF16" s="4209" t="n">
        <v>0</v>
      </c>
      <c r="AG16" s="4209" t="n">
        <v>0</v>
      </c>
      <c r="AH16" s="4209" t="n">
        <v>0</v>
      </c>
      <c r="AI16" s="4209" t="n">
        <v>0</v>
      </c>
      <c r="AJ16" s="4209" t="n">
        <v>0</v>
      </c>
      <c r="AK16" s="4209" t="n">
        <v>0</v>
      </c>
      <c r="AL16" s="4209" t="n">
        <v>0</v>
      </c>
      <c r="AM16" s="4209" t="n">
        <v>0</v>
      </c>
      <c r="AN16" s="4209" t="n">
        <v>0</v>
      </c>
      <c r="AO16" s="4209" t="n">
        <v>0</v>
      </c>
      <c r="AP16" s="4209" t="n">
        <v>0</v>
      </c>
      <c r="AQ16" s="4209" t="n">
        <v>0</v>
      </c>
      <c r="AR16" s="4209" t="n">
        <v>0</v>
      </c>
      <c r="AS16" s="4209" t="n">
        <v>0</v>
      </c>
      <c r="AT16" s="4209" t="n">
        <v>0</v>
      </c>
      <c r="AU16" s="4209" t="n">
        <v>0</v>
      </c>
      <c r="AV16" s="4209" t="n">
        <v>0</v>
      </c>
      <c r="AW16" s="4209" t="n">
        <v>0</v>
      </c>
      <c r="AX16" s="4210" t="n">
        <v>0</v>
      </c>
      <c r="AY16" s="4210" t="n">
        <v>0</v>
      </c>
      <c r="AZ16" s="4210" t="n">
        <v>0</v>
      </c>
      <c r="BA16" s="4210" t="n">
        <v>0</v>
      </c>
      <c r="BB16" s="4211">
        <f>I16+M16+Q16+U16+Y16+AC16+AG16+AK16+AO16+AS16+AW16+BA16</f>
        <v/>
      </c>
      <c r="BC16" s="4212" t="n"/>
    </row>
    <row customFormat="1" customHeight="1" ht="30" r="17" s="884">
      <c r="A17" s="4206" t="inlineStr">
        <is>
          <t>ELECTRIFICATION PAR EXTENTION BT DE 03 SITES ( SITE MINANTINKPON ; SITE HEVIE_7 ; SITE ALLADA_5)</t>
        </is>
      </c>
      <c r="B17" s="4207" t="inlineStr">
        <is>
          <t>BC24010026</t>
        </is>
      </c>
      <c r="C17" s="4208" t="n">
        <v>45310</v>
      </c>
      <c r="D17" s="4206" t="inlineStr">
        <is>
          <t>GRM SARL</t>
        </is>
      </c>
      <c r="E17" s="4206" t="inlineStr">
        <is>
          <t>DT</t>
        </is>
      </c>
      <c r="F17" s="4209" t="n">
        <v>0</v>
      </c>
      <c r="G17" s="4209" t="n">
        <v>0</v>
      </c>
      <c r="H17" s="4209" t="n">
        <v>0</v>
      </c>
      <c r="I17" s="4209" t="n">
        <v>0</v>
      </c>
      <c r="J17" s="4209" t="n">
        <v>0</v>
      </c>
      <c r="K17" s="4209" t="n">
        <v>0</v>
      </c>
      <c r="L17" s="4209" t="n">
        <v>0</v>
      </c>
      <c r="M17" s="4209" t="n">
        <v>0</v>
      </c>
      <c r="N17" s="4209" t="n">
        <v>0</v>
      </c>
      <c r="O17" s="4209" t="n">
        <v>0</v>
      </c>
      <c r="P17" s="4209" t="n">
        <v>0</v>
      </c>
      <c r="Q17" s="4209" t="n">
        <v>0</v>
      </c>
      <c r="R17" s="4209" t="n">
        <v>0</v>
      </c>
      <c r="S17" s="4209" t="n">
        <v>-900914</v>
      </c>
      <c r="T17" s="4209" t="n">
        <v>0</v>
      </c>
      <c r="U17" s="4209" t="n">
        <v>-900914</v>
      </c>
      <c r="V17" s="4209" t="n">
        <v>0</v>
      </c>
      <c r="W17" s="4209" t="n">
        <v>0</v>
      </c>
      <c r="X17" s="4209" t="n">
        <v>0</v>
      </c>
      <c r="Y17" s="4209" t="n">
        <v>0</v>
      </c>
      <c r="Z17" s="4209" t="n">
        <v>0</v>
      </c>
      <c r="AA17" s="4209" t="n">
        <v>0</v>
      </c>
      <c r="AB17" s="4209" t="n">
        <v>0</v>
      </c>
      <c r="AC17" s="4209" t="n">
        <v>0</v>
      </c>
      <c r="AD17" s="4209" t="n">
        <v>0</v>
      </c>
      <c r="AE17" s="4209" t="n">
        <v>0</v>
      </c>
      <c r="AF17" s="4209" t="n">
        <v>0</v>
      </c>
      <c r="AG17" s="4209" t="n">
        <v>0</v>
      </c>
      <c r="AH17" s="4209" t="n">
        <v>0</v>
      </c>
      <c r="AI17" s="4209" t="n">
        <v>0</v>
      </c>
      <c r="AJ17" s="4209" t="n">
        <v>0</v>
      </c>
      <c r="AK17" s="4209" t="n">
        <v>0</v>
      </c>
      <c r="AL17" s="4209" t="n">
        <v>0</v>
      </c>
      <c r="AM17" s="4209" t="n">
        <v>0</v>
      </c>
      <c r="AN17" s="4209" t="n">
        <v>0</v>
      </c>
      <c r="AO17" s="4209" t="n">
        <v>0</v>
      </c>
      <c r="AP17" s="4209" t="n">
        <v>0</v>
      </c>
      <c r="AQ17" s="4209" t="n">
        <v>0</v>
      </c>
      <c r="AR17" s="4209" t="n">
        <v>0</v>
      </c>
      <c r="AS17" s="4209" t="n">
        <v>0</v>
      </c>
      <c r="AT17" s="4209" t="n">
        <v>0</v>
      </c>
      <c r="AU17" s="4209" t="n">
        <v>0</v>
      </c>
      <c r="AV17" s="4209" t="n">
        <v>0</v>
      </c>
      <c r="AW17" s="4209" t="n">
        <v>0</v>
      </c>
      <c r="AX17" s="4210" t="n">
        <v>0</v>
      </c>
      <c r="AY17" s="4210" t="n">
        <v>0</v>
      </c>
      <c r="AZ17" s="4210" t="n">
        <v>0</v>
      </c>
      <c r="BA17" s="4210" t="n">
        <v>0</v>
      </c>
      <c r="BB17" s="4211">
        <f>I17+M17+Q17+U17+Y17+AC17+AG17+AK17+AO17+AS17+AW17+BA17</f>
        <v/>
      </c>
      <c r="BC17" s="4212" t="n"/>
    </row>
    <row customFormat="1" customHeight="1" ht="30" r="18" s="884">
      <c r="A18" s="4206" t="inlineStr">
        <is>
          <t>REALISATION D'UNE ETUDE D'IMPACT ENVIRONNEMENTAL DANS LE CADRE DE LA CONSTRUCTION DU MAGASIN AU CENTRE TECHNIQUE MOOV AFRICA AKASSATO</t>
        </is>
      </c>
      <c r="B18" s="4207" t="inlineStr">
        <is>
          <t>BC24010032</t>
        </is>
      </c>
      <c r="C18" s="4208" t="n">
        <v>45315</v>
      </c>
      <c r="D18" s="4206" t="inlineStr">
        <is>
          <t>ELOHIM INGENIERIE LOGISTIQUE</t>
        </is>
      </c>
      <c r="E18" s="4206" t="inlineStr">
        <is>
          <t>DAF</t>
        </is>
      </c>
      <c r="F18" s="4209" t="n">
        <v>0</v>
      </c>
      <c r="G18" s="4209" t="n">
        <v>0</v>
      </c>
      <c r="H18" s="4209" t="n">
        <v>0</v>
      </c>
      <c r="I18" s="4209" t="n">
        <v>0</v>
      </c>
      <c r="J18" s="4209" t="n">
        <v>0</v>
      </c>
      <c r="K18" s="4209" t="n">
        <v>0</v>
      </c>
      <c r="L18" s="4209" t="n">
        <v>0</v>
      </c>
      <c r="M18" s="4209" t="n">
        <v>0</v>
      </c>
      <c r="N18" s="4209" t="n">
        <v>0</v>
      </c>
      <c r="O18" s="4209" t="n">
        <v>0</v>
      </c>
      <c r="P18" s="4209" t="n">
        <v>0</v>
      </c>
      <c r="Q18" s="4209" t="n">
        <v>0</v>
      </c>
      <c r="R18" s="4209" t="n">
        <v>0</v>
      </c>
      <c r="S18" s="4209" t="n">
        <v>0</v>
      </c>
      <c r="T18" s="4209" t="n">
        <v>0</v>
      </c>
      <c r="U18" s="4209" t="n">
        <v>0</v>
      </c>
      <c r="V18" s="4209" t="n">
        <v>0</v>
      </c>
      <c r="W18" s="4209" t="n">
        <v>2240000</v>
      </c>
      <c r="X18" s="4209" t="n">
        <v>0</v>
      </c>
      <c r="Y18" s="4209" t="n">
        <v>2240000</v>
      </c>
      <c r="Z18" s="4209" t="n">
        <v>0</v>
      </c>
      <c r="AA18" s="4209" t="n">
        <v>0</v>
      </c>
      <c r="AB18" s="4209" t="n">
        <v>0</v>
      </c>
      <c r="AC18" s="4209" t="n">
        <v>0</v>
      </c>
      <c r="AD18" s="4209" t="n">
        <v>0</v>
      </c>
      <c r="AE18" s="4209" t="n">
        <v>0</v>
      </c>
      <c r="AF18" s="4209" t="n">
        <v>0</v>
      </c>
      <c r="AG18" s="4209" t="n">
        <v>0</v>
      </c>
      <c r="AH18" s="4209" t="n">
        <v>0</v>
      </c>
      <c r="AI18" s="4209" t="n">
        <v>0</v>
      </c>
      <c r="AJ18" s="4209" t="n">
        <v>0</v>
      </c>
      <c r="AK18" s="4209" t="n">
        <v>0</v>
      </c>
      <c r="AL18" s="4209" t="n">
        <v>0</v>
      </c>
      <c r="AM18" s="4209" t="n">
        <v>0</v>
      </c>
      <c r="AN18" s="4209" t="n">
        <v>0</v>
      </c>
      <c r="AO18" s="4209" t="n">
        <v>0</v>
      </c>
      <c r="AP18" s="4209" t="n">
        <v>0</v>
      </c>
      <c r="AQ18" s="4209" t="n">
        <v>0</v>
      </c>
      <c r="AR18" s="4209" t="n">
        <v>0</v>
      </c>
      <c r="AS18" s="4209" t="n">
        <v>0</v>
      </c>
      <c r="AT18" s="4209" t="n">
        <v>0</v>
      </c>
      <c r="AU18" s="4209" t="n">
        <v>0</v>
      </c>
      <c r="AV18" s="4209" t="n">
        <v>0</v>
      </c>
      <c r="AW18" s="4209" t="n">
        <v>0</v>
      </c>
      <c r="AX18" s="4210" t="n">
        <v>0</v>
      </c>
      <c r="AY18" s="4210" t="n">
        <v>0</v>
      </c>
      <c r="AZ18" s="4210" t="n">
        <v>0</v>
      </c>
      <c r="BA18" s="4210" t="n">
        <v>0</v>
      </c>
      <c r="BB18" s="4211">
        <f>I18+M18+Q18+U18+Y18+AC18+AG18+AK18+AO18+AS18+AW18+BA18</f>
        <v/>
      </c>
      <c r="BC18" s="4212" t="n"/>
    </row>
    <row customFormat="1" customHeight="1" ht="30" r="19" s="884">
      <c r="A19" s="4206" t="inlineStr">
        <is>
          <t>PRESTATIONS DE SERVICE POUR FOURNITURE D'EQUIPEMENTS POUR 70 LIENS FH Full IP ERICSSON (COMMANDE 2)</t>
        </is>
      </c>
      <c r="B19" s="4207" t="inlineStr">
        <is>
          <t>BC24010043</t>
        </is>
      </c>
      <c r="C19" s="4208" t="n">
        <v>45324</v>
      </c>
      <c r="D19" s="4206" t="inlineStr">
        <is>
          <t>ERICSSON BENIN</t>
        </is>
      </c>
      <c r="E19" s="4206" t="inlineStr">
        <is>
          <t>DT</t>
        </is>
      </c>
      <c r="F19" s="4209" t="n">
        <v>0</v>
      </c>
      <c r="G19" s="4209" t="n">
        <v>3464630</v>
      </c>
      <c r="H19" s="4209" t="n">
        <v>0</v>
      </c>
      <c r="I19" s="4209" t="n">
        <v>3464630</v>
      </c>
      <c r="J19" s="4209" t="n">
        <v>0</v>
      </c>
      <c r="K19" s="4209" t="n">
        <v>0</v>
      </c>
      <c r="L19" s="4209" t="n">
        <v>0</v>
      </c>
      <c r="M19" s="4209" t="n">
        <v>0</v>
      </c>
      <c r="N19" s="4209" t="n">
        <v>0</v>
      </c>
      <c r="O19" s="4209" t="n">
        <v>8661574</v>
      </c>
      <c r="P19" s="4209" t="n">
        <v>0</v>
      </c>
      <c r="Q19" s="4209" t="n">
        <v>8661574</v>
      </c>
      <c r="R19" s="4209" t="n">
        <v>0</v>
      </c>
      <c r="S19" s="4209" t="n">
        <v>0</v>
      </c>
      <c r="T19" s="4209" t="n">
        <v>0</v>
      </c>
      <c r="U19" s="4209" t="n">
        <v>0</v>
      </c>
      <c r="V19" s="4209" t="n">
        <v>0</v>
      </c>
      <c r="W19" s="4209" t="n">
        <v>0</v>
      </c>
      <c r="X19" s="4209" t="n">
        <v>0</v>
      </c>
      <c r="Y19" s="4209" t="n">
        <v>0</v>
      </c>
      <c r="Z19" s="4209" t="n">
        <v>0</v>
      </c>
      <c r="AA19" s="4209" t="n">
        <v>0</v>
      </c>
      <c r="AB19" s="4209" t="n">
        <v>0</v>
      </c>
      <c r="AC19" s="4209" t="n">
        <v>0</v>
      </c>
      <c r="AD19" s="4209" t="n">
        <v>0</v>
      </c>
      <c r="AE19" s="4209" t="n">
        <v>0</v>
      </c>
      <c r="AF19" s="4209" t="n">
        <v>0</v>
      </c>
      <c r="AG19" s="4209" t="n">
        <v>0</v>
      </c>
      <c r="AH19" s="4209" t="n">
        <v>0</v>
      </c>
      <c r="AI19" s="4209" t="n">
        <v>0</v>
      </c>
      <c r="AJ19" s="4209" t="n">
        <v>0</v>
      </c>
      <c r="AK19" s="4209" t="n">
        <v>0</v>
      </c>
      <c r="AL19" s="4209" t="n">
        <v>0</v>
      </c>
      <c r="AM19" s="4209" t="n">
        <v>0</v>
      </c>
      <c r="AN19" s="4209" t="n">
        <v>0</v>
      </c>
      <c r="AO19" s="4209" t="n">
        <v>0</v>
      </c>
      <c r="AP19" s="4209" t="n">
        <v>0</v>
      </c>
      <c r="AQ19" s="4209" t="n">
        <v>0</v>
      </c>
      <c r="AR19" s="4209" t="n">
        <v>0</v>
      </c>
      <c r="AS19" s="4209" t="n">
        <v>0</v>
      </c>
      <c r="AT19" s="4209" t="n">
        <v>0</v>
      </c>
      <c r="AU19" s="4209" t="n">
        <v>0</v>
      </c>
      <c r="AV19" s="4209" t="n">
        <v>0</v>
      </c>
      <c r="AW19" s="4209" t="n">
        <v>0</v>
      </c>
      <c r="AX19" s="4210" t="n">
        <v>0</v>
      </c>
      <c r="AY19" s="4210" t="n">
        <v>0</v>
      </c>
      <c r="AZ19" s="4210" t="n">
        <v>0</v>
      </c>
      <c r="BA19" s="4210" t="n">
        <v>0</v>
      </c>
      <c r="BB19" s="4211">
        <f>I19+M19+Q19+U19+Y19+AC19+AG19+AK19+AO19+AS19+AW19+BA19</f>
        <v/>
      </c>
      <c r="BC19" s="4212" t="n"/>
    </row>
    <row customFormat="1" customHeight="1" ht="30" r="20" s="884">
      <c r="A20" s="4206" t="inlineStr">
        <is>
          <t>ACQUISITION D'UN NOUVEAU MODULE ET INTEGRATION TECHNIQUE SUR IRIS LICENCES</t>
        </is>
      </c>
      <c r="B20" s="4207" t="inlineStr">
        <is>
          <t>BC24020004</t>
        </is>
      </c>
      <c r="C20" s="4208" t="n">
        <v>45330</v>
      </c>
      <c r="D20" s="4206" t="inlineStr">
        <is>
          <t>CASANET</t>
        </is>
      </c>
      <c r="E20" s="4206" t="inlineStr">
        <is>
          <t>DMC</t>
        </is>
      </c>
      <c r="F20" s="4209" t="n">
        <v>0</v>
      </c>
      <c r="G20" s="4209" t="n">
        <v>0</v>
      </c>
      <c r="H20" s="4209" t="n">
        <v>0</v>
      </c>
      <c r="I20" s="4209" t="n">
        <v>0</v>
      </c>
      <c r="J20" s="4209" t="n">
        <v>0</v>
      </c>
      <c r="K20" s="4209" t="n">
        <v>0</v>
      </c>
      <c r="L20" s="4209" t="n">
        <v>0</v>
      </c>
      <c r="M20" s="4209" t="n">
        <v>0</v>
      </c>
      <c r="N20" s="4209" t="n">
        <v>0</v>
      </c>
      <c r="O20" s="4209" t="n">
        <v>0</v>
      </c>
      <c r="P20" s="4209" t="n">
        <v>0</v>
      </c>
      <c r="Q20" s="4209" t="n">
        <v>0</v>
      </c>
      <c r="R20" s="4209" t="n">
        <v>0</v>
      </c>
      <c r="S20" s="4209" t="n">
        <v>42002720</v>
      </c>
      <c r="T20" s="4209" t="n">
        <v>0</v>
      </c>
      <c r="U20" s="4209" t="n">
        <v>42002720</v>
      </c>
      <c r="V20" s="4209" t="n">
        <v>0</v>
      </c>
      <c r="W20" s="4209" t="n">
        <v>0</v>
      </c>
      <c r="X20" s="4209" t="n">
        <v>0</v>
      </c>
      <c r="Y20" s="4209" t="n">
        <v>0</v>
      </c>
      <c r="Z20" s="4209" t="n">
        <v>0</v>
      </c>
      <c r="AA20" s="4209" t="n">
        <v>0</v>
      </c>
      <c r="AB20" s="4209" t="n">
        <v>0</v>
      </c>
      <c r="AC20" s="4209" t="n">
        <v>0</v>
      </c>
      <c r="AD20" s="4209" t="n">
        <v>0</v>
      </c>
      <c r="AE20" s="4209" t="n">
        <v>0</v>
      </c>
      <c r="AF20" s="4209" t="n">
        <v>0</v>
      </c>
      <c r="AG20" s="4209" t="n">
        <v>0</v>
      </c>
      <c r="AH20" s="4209" t="n">
        <v>0</v>
      </c>
      <c r="AI20" s="4209" t="n">
        <v>0</v>
      </c>
      <c r="AJ20" s="4209" t="n">
        <v>0</v>
      </c>
      <c r="AK20" s="4209" t="n">
        <v>0</v>
      </c>
      <c r="AL20" s="4209" t="n">
        <v>0</v>
      </c>
      <c r="AM20" s="4209" t="n">
        <v>0</v>
      </c>
      <c r="AN20" s="4209" t="n">
        <v>0</v>
      </c>
      <c r="AO20" s="4209" t="n">
        <v>0</v>
      </c>
      <c r="AP20" s="4209" t="n">
        <v>0</v>
      </c>
      <c r="AQ20" s="4209" t="n">
        <v>0</v>
      </c>
      <c r="AR20" s="4209" t="n">
        <v>0</v>
      </c>
      <c r="AS20" s="4209" t="n">
        <v>0</v>
      </c>
      <c r="AT20" s="4209" t="n">
        <v>0</v>
      </c>
      <c r="AU20" s="4209" t="n">
        <v>0</v>
      </c>
      <c r="AV20" s="4209" t="n">
        <v>0</v>
      </c>
      <c r="AW20" s="4209" t="n">
        <v>0</v>
      </c>
      <c r="AX20" s="4210" t="n">
        <v>0</v>
      </c>
      <c r="AY20" s="4210" t="n">
        <v>0</v>
      </c>
      <c r="AZ20" s="4210" t="n">
        <v>0</v>
      </c>
      <c r="BA20" s="4210" t="n">
        <v>0</v>
      </c>
      <c r="BB20" s="4211">
        <f>I20+M20+Q20+U20+Y20+AC20+AG20+AK20+AO20+AS20+AW20+BA20</f>
        <v/>
      </c>
      <c r="BC20" s="4212" t="n"/>
    </row>
    <row customFormat="1" customHeight="1" ht="30" r="21" s="884">
      <c r="A21" s="4206" t="inlineStr">
        <is>
          <t>AMÉNAGEMENT GÉNIE CIVIL DE 33 SITES COLOC :</t>
        </is>
      </c>
      <c r="B21" s="4207" t="inlineStr">
        <is>
          <t>BC24020006</t>
        </is>
      </c>
      <c r="C21" s="4208" t="n">
        <v>45334</v>
      </c>
      <c r="D21" s="4206" t="inlineStr">
        <is>
          <t>CETELEC</t>
        </is>
      </c>
      <c r="E21" s="4206" t="inlineStr">
        <is>
          <t>DT</t>
        </is>
      </c>
      <c r="F21" s="4209" t="n">
        <v>0</v>
      </c>
      <c r="G21" s="4209" t="n">
        <v>0</v>
      </c>
      <c r="H21" s="4209" t="n">
        <v>0</v>
      </c>
      <c r="I21" s="4209" t="n">
        <v>0</v>
      </c>
      <c r="J21" s="4209" t="n">
        <v>0</v>
      </c>
      <c r="K21" s="4209" t="n">
        <v>0</v>
      </c>
      <c r="L21" s="4209" t="n">
        <v>0</v>
      </c>
      <c r="M21" s="4209" t="n">
        <v>0</v>
      </c>
      <c r="N21" s="4209" t="n">
        <v>0</v>
      </c>
      <c r="O21" s="4209" t="n">
        <v>0</v>
      </c>
      <c r="P21" s="4209" t="n">
        <v>0</v>
      </c>
      <c r="Q21" s="4209" t="n">
        <v>0</v>
      </c>
      <c r="R21" s="4209" t="n">
        <v>0</v>
      </c>
      <c r="S21" s="4209" t="n">
        <v>0</v>
      </c>
      <c r="T21" s="4209" t="n">
        <v>0</v>
      </c>
      <c r="U21" s="4209" t="n">
        <v>0</v>
      </c>
      <c r="V21" s="4209" t="n">
        <v>0</v>
      </c>
      <c r="W21" s="4209" t="n">
        <v>0</v>
      </c>
      <c r="X21" s="4209" t="n">
        <v>0</v>
      </c>
      <c r="Y21" s="4209" t="n">
        <v>0</v>
      </c>
      <c r="Z21" s="4209" t="n">
        <v>0</v>
      </c>
      <c r="AA21" s="4209" t="n">
        <v>0</v>
      </c>
      <c r="AB21" s="4209" t="n">
        <v>0</v>
      </c>
      <c r="AC21" s="4209" t="n">
        <v>0</v>
      </c>
      <c r="AD21" s="4209" t="n">
        <v>0</v>
      </c>
      <c r="AE21" s="4209" t="n">
        <v>0</v>
      </c>
      <c r="AF21" s="4209" t="n">
        <v>0</v>
      </c>
      <c r="AG21" s="4209" t="n">
        <v>0</v>
      </c>
      <c r="AH21" s="4209" t="n">
        <v>0</v>
      </c>
      <c r="AI21" s="4209" t="n">
        <v>0</v>
      </c>
      <c r="AJ21" s="4209" t="n">
        <v>0</v>
      </c>
      <c r="AK21" s="4209" t="n">
        <v>0</v>
      </c>
      <c r="AL21" s="4209" t="n">
        <v>0</v>
      </c>
      <c r="AM21" s="4209" t="n">
        <v>0</v>
      </c>
      <c r="AN21" s="4209" t="n">
        <v>0</v>
      </c>
      <c r="AO21" s="4209" t="n">
        <v>0</v>
      </c>
      <c r="AP21" s="4209" t="n">
        <v>0</v>
      </c>
      <c r="AQ21" s="4209" t="n">
        <v>0</v>
      </c>
      <c r="AR21" s="4209" t="n">
        <v>0</v>
      </c>
      <c r="AS21" s="4209" t="n">
        <v>0</v>
      </c>
      <c r="AT21" s="4209" t="n">
        <v>0</v>
      </c>
      <c r="AU21" s="4209" t="n">
        <v>0</v>
      </c>
      <c r="AV21" s="4209" t="n">
        <v>0</v>
      </c>
      <c r="AW21" s="4209" t="n">
        <v>0</v>
      </c>
      <c r="AX21" s="4210" t="n">
        <v>0</v>
      </c>
      <c r="AY21" s="4210" t="n">
        <v>0</v>
      </c>
      <c r="AZ21" s="4210" t="n">
        <v>0</v>
      </c>
      <c r="BA21" s="4210" t="n">
        <v>0</v>
      </c>
      <c r="BB21" s="4211">
        <f>I21+M21+Q21+U21+Y21+AC21+AG21+AK21+AO21+AS21+AW21+BA21</f>
        <v/>
      </c>
      <c r="BC21" s="4212" t="n"/>
    </row>
    <row customFormat="1" customHeight="1" ht="30" r="22" s="884">
      <c r="A22" s="4206" t="inlineStr">
        <is>
          <t>FOURNITURE D'UNE SOLUTION TELECOM DE BUSINESS INTELLIGENCE (BI) ET TRAITEMENT DES REQUISITIONS</t>
        </is>
      </c>
      <c r="B22" s="4207" t="inlineStr">
        <is>
          <t>BC24020015</t>
        </is>
      </c>
      <c r="C22" s="4208" t="n">
        <v>45337</v>
      </c>
      <c r="D22" s="4206" t="inlineStr">
        <is>
          <t>BUREAU D'INGENERIE LOGICIELLE ET SY (BILOSYS)</t>
        </is>
      </c>
      <c r="E22" s="4206" t="inlineStr">
        <is>
          <t>DSI</t>
        </is>
      </c>
      <c r="F22" s="4209" t="n">
        <v>0</v>
      </c>
      <c r="G22" s="4209" t="n">
        <v>0</v>
      </c>
      <c r="H22" s="4209" t="n">
        <v>0</v>
      </c>
      <c r="I22" s="4209" t="n">
        <v>0</v>
      </c>
      <c r="J22" s="4209" t="n">
        <v>0</v>
      </c>
      <c r="K22" s="4209" t="n">
        <v>0</v>
      </c>
      <c r="L22" s="4209" t="n">
        <v>0</v>
      </c>
      <c r="M22" s="4209" t="n">
        <v>0</v>
      </c>
      <c r="N22" s="4209" t="n">
        <v>0</v>
      </c>
      <c r="O22" s="4209" t="n">
        <v>0</v>
      </c>
      <c r="P22" s="4209" t="n">
        <v>0</v>
      </c>
      <c r="Q22" s="4209" t="n">
        <v>0</v>
      </c>
      <c r="R22" s="4209" t="n">
        <v>0</v>
      </c>
      <c r="S22" s="4209" t="n">
        <v>0</v>
      </c>
      <c r="T22" s="4209" t="n">
        <v>0</v>
      </c>
      <c r="U22" s="4209" t="n">
        <v>0</v>
      </c>
      <c r="V22" s="4209" t="n">
        <v>0</v>
      </c>
      <c r="W22" s="4209" t="n">
        <v>114000000</v>
      </c>
      <c r="X22" s="4209" t="n">
        <v>0</v>
      </c>
      <c r="Y22" s="4209" t="n">
        <v>114000000</v>
      </c>
      <c r="Z22" s="4209" t="n">
        <v>0</v>
      </c>
      <c r="AA22" s="4209" t="n">
        <v>0</v>
      </c>
      <c r="AB22" s="4209" t="n">
        <v>0</v>
      </c>
      <c r="AC22" s="4209" t="n">
        <v>0</v>
      </c>
      <c r="AD22" s="4209" t="n">
        <v>0</v>
      </c>
      <c r="AE22" s="4209" t="n">
        <v>0</v>
      </c>
      <c r="AF22" s="4209" t="n">
        <v>0</v>
      </c>
      <c r="AG22" s="4209" t="n">
        <v>0</v>
      </c>
      <c r="AH22" s="4209" t="n">
        <v>0</v>
      </c>
      <c r="AI22" s="4209" t="n">
        <v>0</v>
      </c>
      <c r="AJ22" s="4209" t="n">
        <v>0</v>
      </c>
      <c r="AK22" s="4209" t="n">
        <v>0</v>
      </c>
      <c r="AL22" s="4209" t="n">
        <v>0</v>
      </c>
      <c r="AM22" s="4209" t="n">
        <v>0</v>
      </c>
      <c r="AN22" s="4209" t="n">
        <v>0</v>
      </c>
      <c r="AO22" s="4209" t="n">
        <v>0</v>
      </c>
      <c r="AP22" s="4209" t="n">
        <v>0</v>
      </c>
      <c r="AQ22" s="4209" t="n">
        <v>0</v>
      </c>
      <c r="AR22" s="4209" t="n">
        <v>0</v>
      </c>
      <c r="AS22" s="4209" t="n">
        <v>0</v>
      </c>
      <c r="AT22" s="4209" t="n">
        <v>0</v>
      </c>
      <c r="AU22" s="4209" t="n">
        <v>0</v>
      </c>
      <c r="AV22" s="4209" t="n">
        <v>0</v>
      </c>
      <c r="AW22" s="4209" t="n">
        <v>0</v>
      </c>
      <c r="AX22" s="4210" t="n">
        <v>0</v>
      </c>
      <c r="AY22" s="4210" t="n">
        <v>0</v>
      </c>
      <c r="AZ22" s="4210" t="n">
        <v>0</v>
      </c>
      <c r="BA22" s="4210" t="n">
        <v>0</v>
      </c>
      <c r="BB22" s="4211">
        <f>I22+M22+Q22+U22+Y22+AC22+AG22+AK22+AO22+AS22+AW22+BA22</f>
        <v/>
      </c>
      <c r="BC22" s="4212" t="n"/>
    </row>
    <row customFormat="1" customHeight="1" ht="30" r="23" s="884">
      <c r="A23" s="4206" t="inlineStr">
        <is>
          <t>MISE EN ŒUVRE DU RESEAU D'INTERCONNEXION DES SITES EN FIBRES OPTIQUES AERIENNE DANS LES REGIONS DE COTONOU_CENTRE ET COTONOU_OUEST</t>
        </is>
      </c>
      <c r="B23" s="4207" t="inlineStr">
        <is>
          <t>BC24020024</t>
        </is>
      </c>
      <c r="C23" s="4208" t="n">
        <v>45349</v>
      </c>
      <c r="D23" s="4206" t="inlineStr">
        <is>
          <t>SUD TELECOM ET AXOLUS</t>
        </is>
      </c>
      <c r="E23" s="4206" t="inlineStr">
        <is>
          <t>DT</t>
        </is>
      </c>
      <c r="F23" s="4209" t="n">
        <v>0</v>
      </c>
      <c r="G23" s="4209" t="n">
        <v>24522996</v>
      </c>
      <c r="H23" s="4209" t="n">
        <v>0</v>
      </c>
      <c r="I23" s="4209" t="n">
        <v>24522996</v>
      </c>
      <c r="J23" s="4209" t="n">
        <v>0</v>
      </c>
      <c r="K23" s="4209" t="n">
        <v>31520560</v>
      </c>
      <c r="L23" s="4209" t="n">
        <v>0</v>
      </c>
      <c r="M23" s="4209" t="n">
        <v>31520560</v>
      </c>
      <c r="N23" s="4209" t="n">
        <v>0</v>
      </c>
      <c r="O23" s="4209" t="n">
        <v>0</v>
      </c>
      <c r="P23" s="4209" t="n">
        <v>0</v>
      </c>
      <c r="Q23" s="4209" t="n">
        <v>0</v>
      </c>
      <c r="R23" s="4209" t="n">
        <v>0</v>
      </c>
      <c r="S23" s="4209" t="n">
        <v>0</v>
      </c>
      <c r="T23" s="4209" t="n">
        <v>0</v>
      </c>
      <c r="U23" s="4209" t="n">
        <v>0</v>
      </c>
      <c r="V23" s="4209" t="n">
        <v>0</v>
      </c>
      <c r="W23" s="4209" t="n">
        <v>0</v>
      </c>
      <c r="X23" s="4209" t="n">
        <v>0</v>
      </c>
      <c r="Y23" s="4209" t="n">
        <v>0</v>
      </c>
      <c r="Z23" s="4209" t="n">
        <v>0</v>
      </c>
      <c r="AA23" s="4209" t="n">
        <v>0</v>
      </c>
      <c r="AB23" s="4209" t="n">
        <v>0</v>
      </c>
      <c r="AC23" s="4209" t="n">
        <v>0</v>
      </c>
      <c r="AD23" s="4209" t="n">
        <v>0</v>
      </c>
      <c r="AE23" s="4209" t="n">
        <v>0</v>
      </c>
      <c r="AF23" s="4209" t="n">
        <v>0</v>
      </c>
      <c r="AG23" s="4209" t="n">
        <v>0</v>
      </c>
      <c r="AH23" s="4209" t="n">
        <v>0</v>
      </c>
      <c r="AI23" s="4209" t="n">
        <v>0</v>
      </c>
      <c r="AJ23" s="4209" t="n">
        <v>0</v>
      </c>
      <c r="AK23" s="4209" t="n">
        <v>0</v>
      </c>
      <c r="AL23" s="4209" t="n">
        <v>0</v>
      </c>
      <c r="AM23" s="4209" t="n">
        <v>0</v>
      </c>
      <c r="AN23" s="4209" t="n">
        <v>0</v>
      </c>
      <c r="AO23" s="4209" t="n">
        <v>0</v>
      </c>
      <c r="AP23" s="4209" t="n">
        <v>0</v>
      </c>
      <c r="AQ23" s="4209" t="n">
        <v>0</v>
      </c>
      <c r="AR23" s="4209" t="n">
        <v>0</v>
      </c>
      <c r="AS23" s="4209" t="n">
        <v>0</v>
      </c>
      <c r="AT23" s="4209" t="n">
        <v>0</v>
      </c>
      <c r="AU23" s="4209" t="n">
        <v>0</v>
      </c>
      <c r="AV23" s="4209" t="n">
        <v>0</v>
      </c>
      <c r="AW23" s="4209" t="n">
        <v>0</v>
      </c>
      <c r="AX23" s="4210" t="n">
        <v>0</v>
      </c>
      <c r="AY23" s="4210" t="n">
        <v>0</v>
      </c>
      <c r="AZ23" s="4210" t="n">
        <v>0</v>
      </c>
      <c r="BA23" s="4210" t="n">
        <v>0</v>
      </c>
      <c r="BB23" s="4211">
        <f>I23+M23+Q23+U23+Y23+AC23+AG23+AK23+AO23+AS23+AW23+BA23</f>
        <v/>
      </c>
      <c r="BC23" s="4212" t="n"/>
    </row>
    <row customFormat="1" customHeight="1" ht="30" r="24" s="884">
      <c r="A24" s="4206" t="inlineStr">
        <is>
          <t>MISE EN ŒUVRE DU RESEAU D'INTERCONNEXION DE SITES EN FIBRE OPTIQUE AERIENNE DANS LES REGIONS DE COTONOU EST_FIDJROSSE_OUIDAH</t>
        </is>
      </c>
      <c r="B24" s="4207" t="inlineStr">
        <is>
          <t>BC24020025</t>
        </is>
      </c>
      <c r="C24" s="4208" t="n">
        <v>45352</v>
      </c>
      <c r="D24" s="4206" t="inlineStr">
        <is>
          <t>J J TELECOM</t>
        </is>
      </c>
      <c r="E24" s="4206" t="inlineStr">
        <is>
          <t>DT</t>
        </is>
      </c>
      <c r="F24" s="4209" t="n">
        <v>0</v>
      </c>
      <c r="G24" s="4209" t="n">
        <v>107942850</v>
      </c>
      <c r="H24" s="4209" t="n">
        <v>0</v>
      </c>
      <c r="I24" s="4209" t="n">
        <v>107942850</v>
      </c>
      <c r="J24" s="4209" t="n">
        <v>0</v>
      </c>
      <c r="K24" s="4209" t="n">
        <v>0</v>
      </c>
      <c r="L24" s="4209" t="n">
        <v>0</v>
      </c>
      <c r="M24" s="4209" t="n">
        <v>0</v>
      </c>
      <c r="N24" s="4209" t="n">
        <v>0</v>
      </c>
      <c r="O24" s="4209" t="n">
        <v>0</v>
      </c>
      <c r="P24" s="4209" t="n">
        <v>0</v>
      </c>
      <c r="Q24" s="4209" t="n">
        <v>0</v>
      </c>
      <c r="R24" s="4209" t="n">
        <v>0</v>
      </c>
      <c r="S24" s="4209" t="n">
        <v>0</v>
      </c>
      <c r="T24" s="4209" t="n">
        <v>0</v>
      </c>
      <c r="U24" s="4209" t="n">
        <v>0</v>
      </c>
      <c r="V24" s="4209" t="n">
        <v>0</v>
      </c>
      <c r="W24" s="4209" t="n">
        <v>0</v>
      </c>
      <c r="X24" s="4209" t="n">
        <v>0</v>
      </c>
      <c r="Y24" s="4209" t="n">
        <v>0</v>
      </c>
      <c r="Z24" s="4209" t="n">
        <v>0</v>
      </c>
      <c r="AA24" s="4209" t="n">
        <v>0</v>
      </c>
      <c r="AB24" s="4209" t="n">
        <v>0</v>
      </c>
      <c r="AC24" s="4209" t="n">
        <v>0</v>
      </c>
      <c r="AD24" s="4209" t="n">
        <v>0</v>
      </c>
      <c r="AE24" s="4209" t="n">
        <v>0</v>
      </c>
      <c r="AF24" s="4209" t="n">
        <v>0</v>
      </c>
      <c r="AG24" s="4209" t="n">
        <v>0</v>
      </c>
      <c r="AH24" s="4209" t="n">
        <v>0</v>
      </c>
      <c r="AI24" s="4209" t="n">
        <v>0</v>
      </c>
      <c r="AJ24" s="4209" t="n">
        <v>0</v>
      </c>
      <c r="AK24" s="4209" t="n">
        <v>0</v>
      </c>
      <c r="AL24" s="4209" t="n">
        <v>0</v>
      </c>
      <c r="AM24" s="4209" t="n">
        <v>0</v>
      </c>
      <c r="AN24" s="4209" t="n">
        <v>0</v>
      </c>
      <c r="AO24" s="4209" t="n">
        <v>0</v>
      </c>
      <c r="AP24" s="4209" t="n">
        <v>0</v>
      </c>
      <c r="AQ24" s="4209" t="n">
        <v>0</v>
      </c>
      <c r="AR24" s="4209" t="n">
        <v>0</v>
      </c>
      <c r="AS24" s="4209" t="n">
        <v>0</v>
      </c>
      <c r="AT24" s="4209" t="n">
        <v>0</v>
      </c>
      <c r="AU24" s="4209" t="n">
        <v>0</v>
      </c>
      <c r="AV24" s="4209" t="n">
        <v>0</v>
      </c>
      <c r="AW24" s="4209" t="n">
        <v>0</v>
      </c>
      <c r="AX24" s="4210" t="n">
        <v>0</v>
      </c>
      <c r="AY24" s="4210" t="n">
        <v>0</v>
      </c>
      <c r="AZ24" s="4210" t="n">
        <v>0</v>
      </c>
      <c r="BA24" s="4210" t="n">
        <v>0</v>
      </c>
      <c r="BB24" s="4211">
        <f>I24+M24+Q24+U24+Y24+AC24+AG24+AK24+AO24+AS24+AW24+BA24</f>
        <v/>
      </c>
      <c r="BC24" s="4212" t="n"/>
    </row>
    <row customFormat="1" customHeight="1" ht="30" r="25" s="884">
      <c r="A25" s="4206" t="inlineStr">
        <is>
          <t>FOURNITURE, TRANSPORT, ET RACCORDEMENT DE 100 CUVES A GASOIL POUR SITES GSM</t>
        </is>
      </c>
      <c r="B25" s="4207" t="inlineStr">
        <is>
          <t>BC24030001</t>
        </is>
      </c>
      <c r="C25" s="4208" t="n">
        <v>45357</v>
      </c>
      <c r="D25" s="4206" t="inlineStr">
        <is>
          <t>NATECC</t>
        </is>
      </c>
      <c r="E25" s="4206" t="inlineStr">
        <is>
          <t>DT</t>
        </is>
      </c>
      <c r="F25" s="4209" t="n">
        <v>0</v>
      </c>
      <c r="G25" s="4209" t="n">
        <v>2520000</v>
      </c>
      <c r="H25" s="4209" t="n">
        <v>0</v>
      </c>
      <c r="I25" s="4209" t="n">
        <v>2520000</v>
      </c>
      <c r="J25" s="4209" t="n">
        <v>0</v>
      </c>
      <c r="K25" s="4209" t="n">
        <v>0</v>
      </c>
      <c r="L25" s="4209" t="n">
        <v>0</v>
      </c>
      <c r="M25" s="4209" t="n">
        <v>0</v>
      </c>
      <c r="N25" s="4209" t="n">
        <v>0</v>
      </c>
      <c r="O25" s="4209" t="n">
        <v>0</v>
      </c>
      <c r="P25" s="4209" t="n">
        <v>0</v>
      </c>
      <c r="Q25" s="4209" t="n">
        <v>0</v>
      </c>
      <c r="R25" s="4209" t="n">
        <v>0</v>
      </c>
      <c r="S25" s="4209" t="n">
        <v>0</v>
      </c>
      <c r="T25" s="4209" t="n">
        <v>0</v>
      </c>
      <c r="U25" s="4209" t="n">
        <v>0</v>
      </c>
      <c r="V25" s="4209" t="n">
        <v>0</v>
      </c>
      <c r="W25" s="4209" t="n">
        <v>0</v>
      </c>
      <c r="X25" s="4209" t="n">
        <v>0</v>
      </c>
      <c r="Y25" s="4209" t="n">
        <v>0</v>
      </c>
      <c r="Z25" s="4209" t="n">
        <v>0</v>
      </c>
      <c r="AA25" s="4209" t="n">
        <v>0</v>
      </c>
      <c r="AB25" s="4209" t="n">
        <v>0</v>
      </c>
      <c r="AC25" s="4209" t="n">
        <v>0</v>
      </c>
      <c r="AD25" s="4209" t="n">
        <v>0</v>
      </c>
      <c r="AE25" s="4209" t="n">
        <v>0</v>
      </c>
      <c r="AF25" s="4209" t="n">
        <v>0</v>
      </c>
      <c r="AG25" s="4209" t="n">
        <v>0</v>
      </c>
      <c r="AH25" s="4209" t="n">
        <v>0</v>
      </c>
      <c r="AI25" s="4209" t="n">
        <v>0</v>
      </c>
      <c r="AJ25" s="4209" t="n">
        <v>0</v>
      </c>
      <c r="AK25" s="4209" t="n">
        <v>0</v>
      </c>
      <c r="AL25" s="4209" t="n">
        <v>0</v>
      </c>
      <c r="AM25" s="4209" t="n">
        <v>0</v>
      </c>
      <c r="AN25" s="4209" t="n">
        <v>0</v>
      </c>
      <c r="AO25" s="4209" t="n">
        <v>0</v>
      </c>
      <c r="AP25" s="4209" t="n">
        <v>0</v>
      </c>
      <c r="AQ25" s="4209" t="n">
        <v>0</v>
      </c>
      <c r="AR25" s="4209" t="n">
        <v>0</v>
      </c>
      <c r="AS25" s="4209" t="n">
        <v>0</v>
      </c>
      <c r="AT25" s="4209" t="n">
        <v>0</v>
      </c>
      <c r="AU25" s="4209" t="n">
        <v>0</v>
      </c>
      <c r="AV25" s="4209" t="n">
        <v>0</v>
      </c>
      <c r="AW25" s="4209" t="n">
        <v>0</v>
      </c>
      <c r="AX25" s="4210" t="n">
        <v>0</v>
      </c>
      <c r="AY25" s="4210" t="n">
        <v>0</v>
      </c>
      <c r="AZ25" s="4210" t="n">
        <v>0</v>
      </c>
      <c r="BA25" s="4210" t="n">
        <v>0</v>
      </c>
      <c r="BB25" s="4211">
        <f>I25+M25+Q25+U25+Y25+AC25+AG25+AK25+AO25+AS25+AW25+BA25</f>
        <v/>
      </c>
      <c r="BC25" s="4212" t="n"/>
    </row>
    <row customFormat="1" customHeight="1" ht="30" r="26" s="884">
      <c r="A26" s="4206" t="inlineStr">
        <is>
          <t>FOURNITURE, TRANSPORT ET  INSTALLATION DE MODULES SOLAIRES PHOTOVOLTAÏQUES ET D'ATELIERS D'ENERGIES SOLAIRES SUR 25 SITES GSM</t>
        </is>
      </c>
      <c r="B26" s="4207" t="inlineStr">
        <is>
          <t>BC24030036</t>
        </is>
      </c>
      <c r="C26" s="4208" t="n">
        <v>45380</v>
      </c>
      <c r="D26" s="4206" t="inlineStr">
        <is>
          <t>IPT</t>
        </is>
      </c>
      <c r="E26" s="4206" t="inlineStr">
        <is>
          <t>DT</t>
        </is>
      </c>
      <c r="F26" s="4209" t="n">
        <v>0</v>
      </c>
      <c r="G26" s="4209" t="n">
        <v>0</v>
      </c>
      <c r="H26" s="4209" t="n">
        <v>0</v>
      </c>
      <c r="I26" s="4209" t="n">
        <v>0</v>
      </c>
      <c r="J26" s="4209" t="n">
        <v>0</v>
      </c>
      <c r="K26" s="4209" t="n">
        <v>0</v>
      </c>
      <c r="L26" s="4209" t="n">
        <v>0</v>
      </c>
      <c r="M26" s="4209" t="n">
        <v>0</v>
      </c>
      <c r="N26" s="4209" t="n">
        <v>0</v>
      </c>
      <c r="O26" s="4209" t="n">
        <v>0</v>
      </c>
      <c r="P26" s="4209" t="n">
        <v>0</v>
      </c>
      <c r="Q26" s="4209" t="n">
        <v>0</v>
      </c>
      <c r="R26" s="4209" t="n">
        <v>0</v>
      </c>
      <c r="S26" s="4209" t="n">
        <v>0</v>
      </c>
      <c r="T26" s="4209" t="n">
        <v>0</v>
      </c>
      <c r="U26" s="4209" t="n">
        <v>0</v>
      </c>
      <c r="V26" s="4209" t="n">
        <v>0</v>
      </c>
      <c r="W26" s="4209" t="n">
        <v>0</v>
      </c>
      <c r="X26" s="4209" t="n">
        <v>0</v>
      </c>
      <c r="Y26" s="4209" t="n">
        <v>0</v>
      </c>
      <c r="Z26" s="4209" t="n">
        <v>0</v>
      </c>
      <c r="AA26" s="4209" t="n">
        <v>0</v>
      </c>
      <c r="AB26" s="4209" t="n">
        <v>0</v>
      </c>
      <c r="AC26" s="4209" t="n">
        <v>0</v>
      </c>
      <c r="AD26" s="4209" t="n">
        <v>0</v>
      </c>
      <c r="AE26" s="4209" t="n">
        <v>0</v>
      </c>
      <c r="AF26" s="4209" t="n">
        <v>0</v>
      </c>
      <c r="AG26" s="4209" t="n">
        <v>0</v>
      </c>
      <c r="AH26" s="4209" t="n">
        <v>0</v>
      </c>
      <c r="AI26" s="4209" t="n">
        <v>0</v>
      </c>
      <c r="AJ26" s="4209" t="n">
        <v>0</v>
      </c>
      <c r="AK26" s="4209" t="n">
        <v>0</v>
      </c>
      <c r="AL26" s="4209" t="n">
        <v>0</v>
      </c>
      <c r="AM26" s="4209" t="n">
        <v>0</v>
      </c>
      <c r="AN26" s="4209" t="n">
        <v>0</v>
      </c>
      <c r="AO26" s="4209" t="n">
        <v>0</v>
      </c>
      <c r="AP26" s="4209" t="n">
        <v>0</v>
      </c>
      <c r="AQ26" s="4209" t="n">
        <v>0</v>
      </c>
      <c r="AR26" s="4209" t="n">
        <v>0</v>
      </c>
      <c r="AS26" s="4209" t="n">
        <v>0</v>
      </c>
      <c r="AT26" s="4209" t="n">
        <v>0</v>
      </c>
      <c r="AU26" s="4209" t="n">
        <v>0</v>
      </c>
      <c r="AV26" s="4209" t="n">
        <v>0</v>
      </c>
      <c r="AW26" s="4209" t="n">
        <v>0</v>
      </c>
      <c r="AX26" s="4210" t="n">
        <v>0</v>
      </c>
      <c r="AY26" s="4210" t="n">
        <v>0</v>
      </c>
      <c r="AZ26" s="4210" t="n">
        <v>0</v>
      </c>
      <c r="BA26" s="4210" t="n">
        <v>0</v>
      </c>
      <c r="BB26" s="4211">
        <f>I26+M26+Q26+U26+Y26+AC26+AG26+AK26+AO26+AS26+AW26+BA26</f>
        <v/>
      </c>
      <c r="BC26" s="4212" t="n"/>
    </row>
    <row customFormat="1" customHeight="1" ht="30" r="27" s="884">
      <c r="A27" s="4206" t="inlineStr">
        <is>
          <t xml:space="preserve">FOURNITURE ET TRANSPORT D'UNE PLATEFORME DE MONNAIE ELECTRONIQUE SUR LE SITE DE PRODUCTION ET SUR LE SITE DE REPRISE </t>
        </is>
      </c>
      <c r="B27" s="4207" t="inlineStr">
        <is>
          <t>BC24040003</t>
        </is>
      </c>
      <c r="C27" s="4208" t="n">
        <v>45385</v>
      </c>
      <c r="D27" s="4206" t="inlineStr">
        <is>
          <t>HUAWEI INTERNATIONAL Co. Limited</t>
        </is>
      </c>
      <c r="E27" s="4206" t="inlineStr">
        <is>
          <t>DSI</t>
        </is>
      </c>
      <c r="F27" s="4209" t="n">
        <v>0</v>
      </c>
      <c r="G27" s="4209" t="n">
        <v>0</v>
      </c>
      <c r="H27" s="4209" t="n">
        <v>0</v>
      </c>
      <c r="I27" s="4209" t="n">
        <v>0</v>
      </c>
      <c r="J27" s="4209" t="n">
        <v>0</v>
      </c>
      <c r="K27" s="4209" t="n">
        <v>0</v>
      </c>
      <c r="L27" s="4209" t="n">
        <v>0</v>
      </c>
      <c r="M27" s="4209" t="n">
        <v>0</v>
      </c>
      <c r="N27" s="4209" t="n">
        <v>0</v>
      </c>
      <c r="O27" s="4209" t="n">
        <v>0</v>
      </c>
      <c r="P27" s="4209" t="n">
        <v>0</v>
      </c>
      <c r="Q27" s="4209" t="n">
        <v>0</v>
      </c>
      <c r="R27" s="4209" t="n">
        <v>0</v>
      </c>
      <c r="S27" s="4209" t="n">
        <v>0</v>
      </c>
      <c r="T27" s="4209" t="n">
        <v>99005</v>
      </c>
      <c r="U27" s="4209" t="n">
        <v>99005</v>
      </c>
      <c r="V27" s="4209" t="n">
        <v>0</v>
      </c>
      <c r="W27" s="4209" t="n">
        <v>0</v>
      </c>
      <c r="X27" s="4209" t="n">
        <v>232169</v>
      </c>
      <c r="Y27" s="4209" t="n">
        <v>232169</v>
      </c>
      <c r="Z27" s="4209" t="n">
        <v>0</v>
      </c>
      <c r="AA27" s="4209" t="n">
        <v>0</v>
      </c>
      <c r="AB27" s="4209" t="n">
        <v>0</v>
      </c>
      <c r="AC27" s="4209" t="n">
        <v>0</v>
      </c>
      <c r="AD27" s="4209" t="n">
        <v>0</v>
      </c>
      <c r="AE27" s="4209" t="n">
        <v>0</v>
      </c>
      <c r="AF27" s="4209" t="n">
        <v>0</v>
      </c>
      <c r="AG27" s="4209" t="n">
        <v>0</v>
      </c>
      <c r="AH27" s="4209" t="n">
        <v>0</v>
      </c>
      <c r="AI27" s="4209" t="n">
        <v>0</v>
      </c>
      <c r="AJ27" s="4209" t="n">
        <v>0</v>
      </c>
      <c r="AK27" s="4209" t="n">
        <v>0</v>
      </c>
      <c r="AL27" s="4209" t="n">
        <v>0</v>
      </c>
      <c r="AM27" s="4209" t="n">
        <v>0</v>
      </c>
      <c r="AN27" s="4209" t="n">
        <v>0</v>
      </c>
      <c r="AO27" s="4209" t="n">
        <v>0</v>
      </c>
      <c r="AP27" s="4209" t="n">
        <v>0</v>
      </c>
      <c r="AQ27" s="4209" t="n">
        <v>0</v>
      </c>
      <c r="AR27" s="4209" t="n">
        <v>0</v>
      </c>
      <c r="AS27" s="4209" t="n">
        <v>0</v>
      </c>
      <c r="AT27" s="4209" t="n">
        <v>0</v>
      </c>
      <c r="AU27" s="4209" t="n">
        <v>0</v>
      </c>
      <c r="AV27" s="4209" t="n">
        <v>0</v>
      </c>
      <c r="AW27" s="4209" t="n">
        <v>0</v>
      </c>
      <c r="AX27" s="4210" t="n">
        <v>0</v>
      </c>
      <c r="AY27" s="4210" t="n">
        <v>0</v>
      </c>
      <c r="AZ27" s="4210" t="n">
        <v>0</v>
      </c>
      <c r="BA27" s="4210" t="n">
        <v>0</v>
      </c>
      <c r="BB27" s="4211">
        <f>I27+M27+Q27+U27+Y27+AC27+AG27+AK27+AO27+AS27+AW27+BA27</f>
        <v/>
      </c>
      <c r="BC27" s="4212" t="n"/>
    </row>
    <row customFormat="1" customHeight="1" ht="30" r="28" s="884">
      <c r="A28" s="4206" t="inlineStr">
        <is>
          <t>PRESTATION POUR L'INSTALLATION, LA MIGRATION ET LA MISE EN SERVICE D'UNE PLATEFORME DE MONNAIE ELECTRONIQUE SUR LE SITE DE PRODUCTION ET SUR LE SITE DE REPRISE</t>
        </is>
      </c>
      <c r="B28" s="4207" t="inlineStr">
        <is>
          <t>BC24040005</t>
        </is>
      </c>
      <c r="C28" s="4208" t="n">
        <v>45385</v>
      </c>
      <c r="D28" s="4206" t="inlineStr">
        <is>
          <t>HUAWEI TECHNOLOGIES BENIN</t>
        </is>
      </c>
      <c r="E28" s="4206" t="inlineStr">
        <is>
          <t>DSI</t>
        </is>
      </c>
      <c r="F28" s="4209" t="n">
        <v>0</v>
      </c>
      <c r="G28" s="4209" t="n">
        <v>0</v>
      </c>
      <c r="H28" s="4209" t="n">
        <v>0</v>
      </c>
      <c r="I28" s="4209" t="n">
        <v>0</v>
      </c>
      <c r="J28" s="4209" t="n">
        <v>0</v>
      </c>
      <c r="K28" s="4209" t="n">
        <v>0</v>
      </c>
      <c r="L28" s="4209" t="n">
        <v>0</v>
      </c>
      <c r="M28" s="4209" t="n">
        <v>0</v>
      </c>
      <c r="N28" s="4209" t="n">
        <v>0</v>
      </c>
      <c r="O28" s="4209" t="n">
        <v>0</v>
      </c>
      <c r="P28" s="4209" t="n">
        <v>0</v>
      </c>
      <c r="Q28" s="4209" t="n">
        <v>0</v>
      </c>
      <c r="R28" s="4209" t="n">
        <v>0</v>
      </c>
      <c r="S28" s="4209" t="n">
        <v>0</v>
      </c>
      <c r="T28" s="4209" t="n">
        <v>0</v>
      </c>
      <c r="U28" s="4209" t="n">
        <v>0</v>
      </c>
      <c r="V28" s="4209" t="n">
        <v>0</v>
      </c>
      <c r="W28" s="4209" t="n">
        <v>0</v>
      </c>
      <c r="X28" s="4209" t="n">
        <v>0</v>
      </c>
      <c r="Y28" s="4209" t="n">
        <v>0</v>
      </c>
      <c r="Z28" s="4209" t="n">
        <v>0</v>
      </c>
      <c r="AA28" s="4209" t="n">
        <v>0</v>
      </c>
      <c r="AB28" s="4209" t="n">
        <v>0</v>
      </c>
      <c r="AC28" s="4209" t="n">
        <v>0</v>
      </c>
      <c r="AD28" s="4209" t="n">
        <v>0</v>
      </c>
      <c r="AE28" s="4209" t="n">
        <v>0</v>
      </c>
      <c r="AF28" s="4209" t="n">
        <v>0</v>
      </c>
      <c r="AG28" s="4209" t="n">
        <v>0</v>
      </c>
      <c r="AH28" s="4209" t="n">
        <v>0</v>
      </c>
      <c r="AI28" s="4209" t="n">
        <v>0</v>
      </c>
      <c r="AJ28" s="4209" t="n">
        <v>0</v>
      </c>
      <c r="AK28" s="4209" t="n">
        <v>0</v>
      </c>
      <c r="AL28" s="4209" t="n">
        <v>0</v>
      </c>
      <c r="AM28" s="4209" t="n">
        <v>0</v>
      </c>
      <c r="AN28" s="4209" t="n">
        <v>0</v>
      </c>
      <c r="AO28" s="4209" t="n">
        <v>0</v>
      </c>
      <c r="AP28" s="4209" t="n">
        <v>0</v>
      </c>
      <c r="AQ28" s="4209" t="n">
        <v>0</v>
      </c>
      <c r="AR28" s="4209" t="n">
        <v>0</v>
      </c>
      <c r="AS28" s="4209" t="n">
        <v>0</v>
      </c>
      <c r="AT28" s="4209" t="n">
        <v>0</v>
      </c>
      <c r="AU28" s="4209" t="n">
        <v>0</v>
      </c>
      <c r="AV28" s="4209" t="n">
        <v>0</v>
      </c>
      <c r="AW28" s="4209" t="n">
        <v>0</v>
      </c>
      <c r="AX28" s="4210" t="n">
        <v>0</v>
      </c>
      <c r="AY28" s="4210" t="n">
        <v>0</v>
      </c>
      <c r="AZ28" s="4210" t="n">
        <v>0</v>
      </c>
      <c r="BA28" s="4210" t="n">
        <v>0</v>
      </c>
      <c r="BB28" s="4211">
        <f>I28+M28+Q28+U28+Y28+AC28+AG28+AK28+AO28+AS28+AW28+BA28</f>
        <v/>
      </c>
      <c r="BC28" s="4212" t="n"/>
    </row>
    <row customFormat="1" customHeight="1" ht="30" r="29" s="884">
      <c r="A29" s="4206" t="inlineStr">
        <is>
          <t>FOURNITURE, INSTALLATION ET MISE EN SERVICE D'UNE SOLUTION MICROSOFT SYSTEM CENTER CONFIGURATION MANAGER</t>
        </is>
      </c>
      <c r="B29" s="4207" t="inlineStr">
        <is>
          <t>BC24040013</t>
        </is>
      </c>
      <c r="C29" s="4208" t="n">
        <v>45401</v>
      </c>
      <c r="D29" s="4206" t="inlineStr">
        <is>
          <t>FTF SENEGAL</t>
        </is>
      </c>
      <c r="E29" s="4206" t="inlineStr">
        <is>
          <t>DSI</t>
        </is>
      </c>
      <c r="F29" s="4209" t="n">
        <v>0</v>
      </c>
      <c r="G29" s="4209" t="n">
        <v>7500000</v>
      </c>
      <c r="H29" s="4209" t="n">
        <v>0</v>
      </c>
      <c r="I29" s="4209" t="n">
        <v>7500000</v>
      </c>
      <c r="J29" s="4209" t="n">
        <v>0</v>
      </c>
      <c r="K29" s="4209" t="n">
        <v>0</v>
      </c>
      <c r="L29" s="4209" t="n">
        <v>0</v>
      </c>
      <c r="M29" s="4209" t="n">
        <v>0</v>
      </c>
      <c r="N29" s="4209" t="n">
        <v>0</v>
      </c>
      <c r="O29" s="4209" t="n">
        <v>0</v>
      </c>
      <c r="P29" s="4209" t="n">
        <v>0</v>
      </c>
      <c r="Q29" s="4209" t="n">
        <v>0</v>
      </c>
      <c r="R29" s="4209" t="n">
        <v>0</v>
      </c>
      <c r="S29" s="4209" t="n">
        <v>0</v>
      </c>
      <c r="T29" s="4209" t="n">
        <v>0</v>
      </c>
      <c r="U29" s="4209" t="n">
        <v>0</v>
      </c>
      <c r="V29" s="4209" t="n">
        <v>0</v>
      </c>
      <c r="W29" s="4209" t="n">
        <v>0</v>
      </c>
      <c r="X29" s="4209" t="n">
        <v>0</v>
      </c>
      <c r="Y29" s="4209" t="n">
        <v>0</v>
      </c>
      <c r="Z29" s="4209" t="n">
        <v>0</v>
      </c>
      <c r="AA29" s="4209" t="n">
        <v>0</v>
      </c>
      <c r="AB29" s="4209" t="n">
        <v>0</v>
      </c>
      <c r="AC29" s="4209" t="n">
        <v>0</v>
      </c>
      <c r="AD29" s="4209" t="n">
        <v>0</v>
      </c>
      <c r="AE29" s="4209" t="n">
        <v>0</v>
      </c>
      <c r="AF29" s="4209" t="n">
        <v>0</v>
      </c>
      <c r="AG29" s="4209" t="n">
        <v>0</v>
      </c>
      <c r="AH29" s="4209" t="n">
        <v>0</v>
      </c>
      <c r="AI29" s="4209" t="n">
        <v>0</v>
      </c>
      <c r="AJ29" s="4209" t="n">
        <v>0</v>
      </c>
      <c r="AK29" s="4209" t="n">
        <v>0</v>
      </c>
      <c r="AL29" s="4209" t="n">
        <v>0</v>
      </c>
      <c r="AM29" s="4209" t="n">
        <v>0</v>
      </c>
      <c r="AN29" s="4209" t="n">
        <v>0</v>
      </c>
      <c r="AO29" s="4209" t="n">
        <v>0</v>
      </c>
      <c r="AP29" s="4209" t="n">
        <v>0</v>
      </c>
      <c r="AQ29" s="4209" t="n">
        <v>0</v>
      </c>
      <c r="AR29" s="4209" t="n">
        <v>0</v>
      </c>
      <c r="AS29" s="4209" t="n">
        <v>0</v>
      </c>
      <c r="AT29" s="4209" t="n">
        <v>0</v>
      </c>
      <c r="AU29" s="4209" t="n">
        <v>0</v>
      </c>
      <c r="AV29" s="4209" t="n">
        <v>0</v>
      </c>
      <c r="AW29" s="4209" t="n">
        <v>0</v>
      </c>
      <c r="AX29" s="4210" t="n">
        <v>0</v>
      </c>
      <c r="AY29" s="4210" t="n">
        <v>0</v>
      </c>
      <c r="AZ29" s="4210" t="n">
        <v>0</v>
      </c>
      <c r="BA29" s="4210" t="n">
        <v>0</v>
      </c>
      <c r="BB29" s="4211">
        <f>I29+M29+Q29+U29+Y29+AC29+AG29+AK29+AO29+AS29+AW29+BA29</f>
        <v/>
      </c>
      <c r="BC29" s="4212" t="n"/>
    </row>
    <row customFormat="1" customHeight="1" ht="30" r="30" s="884">
      <c r="A30" s="4206" t="inlineStr">
        <is>
          <t>MODERNISATION DE LA PLATFORME DE PORTABILITE (STP &amp; MNPGW) DES SITES DE COTONOU ET DE BOHICON</t>
        </is>
      </c>
      <c r="B30" s="4207" t="inlineStr">
        <is>
          <t>BC24040028</t>
        </is>
      </c>
      <c r="C30" s="4208" t="n">
        <v>45412</v>
      </c>
      <c r="D30" s="4206" t="inlineStr">
        <is>
          <t>CORPORATE SOFTWARE</t>
        </is>
      </c>
      <c r="E30" s="4206" t="inlineStr">
        <is>
          <t>DT</t>
        </is>
      </c>
      <c r="F30" s="4209" t="n">
        <v>0</v>
      </c>
      <c r="G30" s="4209" t="n">
        <v>0</v>
      </c>
      <c r="H30" s="4209" t="n">
        <v>0</v>
      </c>
      <c r="I30" s="4209" t="n">
        <v>0</v>
      </c>
      <c r="J30" s="4209" t="n">
        <v>0</v>
      </c>
      <c r="K30" s="4209" t="n">
        <v>28287162</v>
      </c>
      <c r="L30" s="4209" t="n">
        <v>0</v>
      </c>
      <c r="M30" s="4209" t="n">
        <v>28287162</v>
      </c>
      <c r="N30" s="4209" t="n">
        <v>0</v>
      </c>
      <c r="O30" s="4209" t="n">
        <v>0</v>
      </c>
      <c r="P30" s="4209" t="n">
        <v>0</v>
      </c>
      <c r="Q30" s="4209" t="n">
        <v>0</v>
      </c>
      <c r="R30" s="4209" t="n">
        <v>0</v>
      </c>
      <c r="S30" s="4209" t="n">
        <v>0</v>
      </c>
      <c r="T30" s="4209" t="n">
        <v>0</v>
      </c>
      <c r="U30" s="4209" t="n">
        <v>0</v>
      </c>
      <c r="V30" s="4209" t="n">
        <v>0</v>
      </c>
      <c r="W30" s="4209" t="n">
        <v>0</v>
      </c>
      <c r="X30" s="4209" t="n">
        <v>0</v>
      </c>
      <c r="Y30" s="4209" t="n">
        <v>0</v>
      </c>
      <c r="Z30" s="4209" t="n">
        <v>0</v>
      </c>
      <c r="AA30" s="4209" t="n">
        <v>0</v>
      </c>
      <c r="AB30" s="4209" t="n">
        <v>0</v>
      </c>
      <c r="AC30" s="4209" t="n">
        <v>0</v>
      </c>
      <c r="AD30" s="4209" t="n">
        <v>0</v>
      </c>
      <c r="AE30" s="4209" t="n">
        <v>0</v>
      </c>
      <c r="AF30" s="4209" t="n">
        <v>0</v>
      </c>
      <c r="AG30" s="4209" t="n">
        <v>0</v>
      </c>
      <c r="AH30" s="4209" t="n">
        <v>0</v>
      </c>
      <c r="AI30" s="4209" t="n">
        <v>0</v>
      </c>
      <c r="AJ30" s="4209" t="n">
        <v>0</v>
      </c>
      <c r="AK30" s="4209" t="n">
        <v>0</v>
      </c>
      <c r="AL30" s="4209" t="n">
        <v>0</v>
      </c>
      <c r="AM30" s="4209" t="n">
        <v>0</v>
      </c>
      <c r="AN30" s="4209" t="n">
        <v>0</v>
      </c>
      <c r="AO30" s="4209" t="n">
        <v>0</v>
      </c>
      <c r="AP30" s="4209" t="n">
        <v>0</v>
      </c>
      <c r="AQ30" s="4209" t="n">
        <v>0</v>
      </c>
      <c r="AR30" s="4209" t="n">
        <v>0</v>
      </c>
      <c r="AS30" s="4209" t="n">
        <v>0</v>
      </c>
      <c r="AT30" s="4209" t="n">
        <v>0</v>
      </c>
      <c r="AU30" s="4209" t="n">
        <v>0</v>
      </c>
      <c r="AV30" s="4209" t="n">
        <v>0</v>
      </c>
      <c r="AW30" s="4209" t="n">
        <v>0</v>
      </c>
      <c r="AX30" s="4210" t="n">
        <v>0</v>
      </c>
      <c r="AY30" s="4210" t="n">
        <v>0</v>
      </c>
      <c r="AZ30" s="4210" t="n">
        <v>0</v>
      </c>
      <c r="BA30" s="4210" t="n">
        <v>0</v>
      </c>
      <c r="BB30" s="4211">
        <f>I30+M30+Q30+U30+Y30+AC30+AG30+AK30+AO30+AS30+AW30+BA30</f>
        <v/>
      </c>
      <c r="BC30" s="4212" t="n"/>
    </row>
    <row customFormat="1" customHeight="1" ht="30" r="31" s="884">
      <c r="A31" s="4206" t="inlineStr">
        <is>
          <t>MODERNISATION DE LA PLATEFORME DATA : 
PRESTATION POUR L'INSTALLATION ET LA MISE EN SERVICE DE LA PLATEFORME CORE PS DE TYPE VEPC 2G/3G/4G/5G NSA (Phase 1)</t>
        </is>
      </c>
      <c r="B31" s="4207" t="inlineStr">
        <is>
          <t>BC24040032</t>
        </is>
      </c>
      <c r="C31" s="4208" t="n">
        <v>45407</v>
      </c>
      <c r="D31" s="4206" t="inlineStr">
        <is>
          <t>HUAWEI TECHNOLOGIES BENIN</t>
        </is>
      </c>
      <c r="E31" s="4206" t="inlineStr">
        <is>
          <t>DT</t>
        </is>
      </c>
      <c r="F31" s="4209" t="n">
        <v>0</v>
      </c>
      <c r="G31" s="4209" t="n">
        <v>54822357</v>
      </c>
      <c r="H31" s="4209" t="n">
        <v>0</v>
      </c>
      <c r="I31" s="4209" t="n">
        <v>54822357</v>
      </c>
      <c r="J31" s="4209" t="n">
        <v>0</v>
      </c>
      <c r="K31" s="4209" t="n">
        <v>0</v>
      </c>
      <c r="L31" s="4209" t="n">
        <v>0</v>
      </c>
      <c r="M31" s="4209" t="n">
        <v>0</v>
      </c>
      <c r="N31" s="4209" t="n">
        <v>0</v>
      </c>
      <c r="O31" s="4209" t="n">
        <v>0</v>
      </c>
      <c r="P31" s="4209" t="n">
        <v>0</v>
      </c>
      <c r="Q31" s="4209" t="n">
        <v>0</v>
      </c>
      <c r="R31" s="4209" t="n">
        <v>0</v>
      </c>
      <c r="S31" s="4209" t="n">
        <v>0</v>
      </c>
      <c r="T31" s="4209" t="n">
        <v>0</v>
      </c>
      <c r="U31" s="4209" t="n">
        <v>0</v>
      </c>
      <c r="V31" s="4209" t="n">
        <v>0</v>
      </c>
      <c r="W31" s="4209" t="n">
        <v>27411178</v>
      </c>
      <c r="X31" s="4209" t="n">
        <v>0</v>
      </c>
      <c r="Y31" s="4209" t="n">
        <v>27411178</v>
      </c>
      <c r="Z31" s="4209" t="n">
        <v>0</v>
      </c>
      <c r="AA31" s="4209" t="n">
        <v>0</v>
      </c>
      <c r="AB31" s="4209" t="n">
        <v>0</v>
      </c>
      <c r="AC31" s="4209" t="n">
        <v>0</v>
      </c>
      <c r="AD31" s="4209" t="n">
        <v>0</v>
      </c>
      <c r="AE31" s="4209" t="n">
        <v>0</v>
      </c>
      <c r="AF31" s="4209" t="n">
        <v>0</v>
      </c>
      <c r="AG31" s="4209" t="n">
        <v>0</v>
      </c>
      <c r="AH31" s="4209" t="n">
        <v>0</v>
      </c>
      <c r="AI31" s="4209" t="n">
        <v>0</v>
      </c>
      <c r="AJ31" s="4209" t="n">
        <v>0</v>
      </c>
      <c r="AK31" s="4209" t="n">
        <v>0</v>
      </c>
      <c r="AL31" s="4209" t="n">
        <v>0</v>
      </c>
      <c r="AM31" s="4209" t="n">
        <v>0</v>
      </c>
      <c r="AN31" s="4209" t="n">
        <v>0</v>
      </c>
      <c r="AO31" s="4209" t="n">
        <v>0</v>
      </c>
      <c r="AP31" s="4209" t="n">
        <v>0</v>
      </c>
      <c r="AQ31" s="4209" t="n">
        <v>0</v>
      </c>
      <c r="AR31" s="4209" t="n">
        <v>0</v>
      </c>
      <c r="AS31" s="4209" t="n">
        <v>0</v>
      </c>
      <c r="AT31" s="4209" t="n">
        <v>0</v>
      </c>
      <c r="AU31" s="4209" t="n">
        <v>0</v>
      </c>
      <c r="AV31" s="4209" t="n">
        <v>0</v>
      </c>
      <c r="AW31" s="4209" t="n">
        <v>0</v>
      </c>
      <c r="AX31" s="4210" t="n">
        <v>0</v>
      </c>
      <c r="AY31" s="4210" t="n">
        <v>0</v>
      </c>
      <c r="AZ31" s="4210" t="n">
        <v>0</v>
      </c>
      <c r="BA31" s="4210" t="n">
        <v>0</v>
      </c>
      <c r="BB31" s="4211">
        <f>I31+M31+Q31+U31+Y31+AC31+AG31+AK31+AO31+AS31+AW31+BA31</f>
        <v/>
      </c>
      <c r="BC31" s="4212" t="n"/>
    </row>
    <row customFormat="1" customHeight="1" ht="30" r="32" s="884">
      <c r="A32" s="4206" t="inlineStr">
        <is>
          <t>ETUDE DU FIBRAGE DES SITES DE PORTO ET SEME-KPODJI</t>
        </is>
      </c>
      <c r="B32" s="4207" t="inlineStr">
        <is>
          <t>BC24050001</t>
        </is>
      </c>
      <c r="C32" s="4208" t="n">
        <v>45415</v>
      </c>
      <c r="D32" s="4206" t="inlineStr">
        <is>
          <t>J J TELECOM</t>
        </is>
      </c>
      <c r="E32" s="4206" t="inlineStr">
        <is>
          <t>DT</t>
        </is>
      </c>
      <c r="F32" s="4209" t="n">
        <v>0</v>
      </c>
      <c r="G32" s="4209" t="n">
        <v>0</v>
      </c>
      <c r="H32" s="4209" t="n">
        <v>0</v>
      </c>
      <c r="I32" s="4209" t="n">
        <v>0</v>
      </c>
      <c r="J32" s="4209" t="n">
        <v>0</v>
      </c>
      <c r="K32" s="4209" t="n">
        <v>0</v>
      </c>
      <c r="L32" s="4209" t="n">
        <v>0</v>
      </c>
      <c r="M32" s="4209" t="n">
        <v>0</v>
      </c>
      <c r="N32" s="4209" t="n">
        <v>0</v>
      </c>
      <c r="O32" s="4209" t="n">
        <v>3536803</v>
      </c>
      <c r="P32" s="4209" t="n">
        <v>0</v>
      </c>
      <c r="Q32" s="4209" t="n">
        <v>3536803</v>
      </c>
      <c r="R32" s="4209" t="n">
        <v>0</v>
      </c>
      <c r="S32" s="4209" t="n">
        <v>0</v>
      </c>
      <c r="T32" s="4209" t="n">
        <v>0</v>
      </c>
      <c r="U32" s="4209" t="n">
        <v>0</v>
      </c>
      <c r="V32" s="4209" t="n">
        <v>0</v>
      </c>
      <c r="W32" s="4209" t="n">
        <v>0</v>
      </c>
      <c r="X32" s="4209" t="n">
        <v>0</v>
      </c>
      <c r="Y32" s="4209" t="n">
        <v>0</v>
      </c>
      <c r="Z32" s="4209" t="n">
        <v>0</v>
      </c>
      <c r="AA32" s="4209" t="n">
        <v>0</v>
      </c>
      <c r="AB32" s="4209" t="n">
        <v>0</v>
      </c>
      <c r="AC32" s="4209" t="n">
        <v>0</v>
      </c>
      <c r="AD32" s="4209" t="n">
        <v>0</v>
      </c>
      <c r="AE32" s="4209" t="n">
        <v>0</v>
      </c>
      <c r="AF32" s="4209" t="n">
        <v>0</v>
      </c>
      <c r="AG32" s="4209" t="n">
        <v>0</v>
      </c>
      <c r="AH32" s="4209" t="n">
        <v>0</v>
      </c>
      <c r="AI32" s="4209" t="n">
        <v>0</v>
      </c>
      <c r="AJ32" s="4209" t="n">
        <v>0</v>
      </c>
      <c r="AK32" s="4209" t="n">
        <v>0</v>
      </c>
      <c r="AL32" s="4209" t="n">
        <v>0</v>
      </c>
      <c r="AM32" s="4209" t="n">
        <v>0</v>
      </c>
      <c r="AN32" s="4209" t="n">
        <v>0</v>
      </c>
      <c r="AO32" s="4209" t="n">
        <v>0</v>
      </c>
      <c r="AP32" s="4209" t="n">
        <v>0</v>
      </c>
      <c r="AQ32" s="4209" t="n">
        <v>0</v>
      </c>
      <c r="AR32" s="4209" t="n">
        <v>0</v>
      </c>
      <c r="AS32" s="4209" t="n">
        <v>0</v>
      </c>
      <c r="AT32" s="4209" t="n">
        <v>0</v>
      </c>
      <c r="AU32" s="4209" t="n">
        <v>0</v>
      </c>
      <c r="AV32" s="4209" t="n">
        <v>0</v>
      </c>
      <c r="AW32" s="4209" t="n">
        <v>0</v>
      </c>
      <c r="AX32" s="4210" t="n">
        <v>0</v>
      </c>
      <c r="AY32" s="4210" t="n">
        <v>0</v>
      </c>
      <c r="AZ32" s="4210" t="n">
        <v>0</v>
      </c>
      <c r="BA32" s="4210" t="n">
        <v>0</v>
      </c>
      <c r="BB32" s="4211">
        <f>I32+M32+Q32+U32+Y32+AC32+AG32+AK32+AO32+AS32+AW32+BA32</f>
        <v/>
      </c>
      <c r="BC32" s="4212" t="n"/>
    </row>
    <row customFormat="1" customHeight="1" ht="30" r="33" s="884">
      <c r="A33" s="4206" t="inlineStr">
        <is>
          <t>ASSEMBLAGE DE KIOSQUES REALISATION DE SOCLE EN BETON TRANSPORT MANUTENTION ET POSE SUR SITES</t>
        </is>
      </c>
      <c r="B33" s="4207" t="inlineStr">
        <is>
          <t>BC24050033</t>
        </is>
      </c>
      <c r="C33" s="4208" t="n">
        <v>45441</v>
      </c>
      <c r="D33" s="4206" t="inlineStr">
        <is>
          <t>MALF ET FILS</t>
        </is>
      </c>
      <c r="E33" s="4206" t="inlineStr">
        <is>
          <t>DCC</t>
        </is>
      </c>
      <c r="F33" s="4209" t="n">
        <v>0</v>
      </c>
      <c r="G33" s="4209" t="n">
        <v>5610000</v>
      </c>
      <c r="H33" s="4209" t="n">
        <v>0</v>
      </c>
      <c r="I33" s="4209" t="n">
        <v>5610000</v>
      </c>
      <c r="J33" s="4209" t="n">
        <v>0</v>
      </c>
      <c r="K33" s="4209" t="n">
        <v>0</v>
      </c>
      <c r="L33" s="4209" t="n">
        <v>0</v>
      </c>
      <c r="M33" s="4209" t="n">
        <v>0</v>
      </c>
      <c r="N33" s="4209" t="n">
        <v>0</v>
      </c>
      <c r="O33" s="4209" t="n">
        <v>0</v>
      </c>
      <c r="P33" s="4209" t="n">
        <v>0</v>
      </c>
      <c r="Q33" s="4209" t="n">
        <v>0</v>
      </c>
      <c r="R33" s="4209" t="n">
        <v>0</v>
      </c>
      <c r="S33" s="4209" t="n">
        <v>0</v>
      </c>
      <c r="T33" s="4209" t="n">
        <v>0</v>
      </c>
      <c r="U33" s="4209" t="n">
        <v>0</v>
      </c>
      <c r="V33" s="4209" t="n">
        <v>0</v>
      </c>
      <c r="W33" s="4209" t="n">
        <v>0</v>
      </c>
      <c r="X33" s="4209" t="n">
        <v>0</v>
      </c>
      <c r="Y33" s="4209" t="n">
        <v>0</v>
      </c>
      <c r="Z33" s="4209" t="n">
        <v>0</v>
      </c>
      <c r="AA33" s="4209" t="n">
        <v>0</v>
      </c>
      <c r="AB33" s="4209" t="n">
        <v>0</v>
      </c>
      <c r="AC33" s="4209" t="n">
        <v>0</v>
      </c>
      <c r="AD33" s="4209" t="n">
        <v>0</v>
      </c>
      <c r="AE33" s="4209" t="n">
        <v>0</v>
      </c>
      <c r="AF33" s="4209" t="n">
        <v>0</v>
      </c>
      <c r="AG33" s="4209" t="n">
        <v>0</v>
      </c>
      <c r="AH33" s="4209" t="n">
        <v>0</v>
      </c>
      <c r="AI33" s="4209" t="n">
        <v>0</v>
      </c>
      <c r="AJ33" s="4209" t="n">
        <v>0</v>
      </c>
      <c r="AK33" s="4209" t="n">
        <v>0</v>
      </c>
      <c r="AL33" s="4209" t="n">
        <v>0</v>
      </c>
      <c r="AM33" s="4209" t="n">
        <v>0</v>
      </c>
      <c r="AN33" s="4209" t="n">
        <v>0</v>
      </c>
      <c r="AO33" s="4209" t="n">
        <v>0</v>
      </c>
      <c r="AP33" s="4209" t="n">
        <v>0</v>
      </c>
      <c r="AQ33" s="4209" t="n">
        <v>0</v>
      </c>
      <c r="AR33" s="4209" t="n">
        <v>0</v>
      </c>
      <c r="AS33" s="4209" t="n">
        <v>0</v>
      </c>
      <c r="AT33" s="4209" t="n">
        <v>0</v>
      </c>
      <c r="AU33" s="4209" t="n">
        <v>0</v>
      </c>
      <c r="AV33" s="4209" t="n">
        <v>0</v>
      </c>
      <c r="AW33" s="4209" t="n">
        <v>0</v>
      </c>
      <c r="AX33" s="4210" t="n">
        <v>0</v>
      </c>
      <c r="AY33" s="4210" t="n">
        <v>0</v>
      </c>
      <c r="AZ33" s="4210" t="n">
        <v>0</v>
      </c>
      <c r="BA33" s="4210" t="n">
        <v>0</v>
      </c>
      <c r="BB33" s="4211">
        <f>I33+M33+Q33+U33+Y33+AC33+AG33+AK33+AO33+AS33+AW33+BA33</f>
        <v/>
      </c>
      <c r="BC33" s="4212" t="n"/>
    </row>
    <row customFormat="1" customHeight="1" ht="30" r="34" s="884">
      <c r="A34" s="4206" t="inlineStr">
        <is>
          <t>FOURNITURE ET INSTALLATION D'UNITE EXTERIEURE AVEC TRAITEMENT ANTICOROSIF POUR CLIMATISEUR VERTIV PX033</t>
        </is>
      </c>
      <c r="B34" s="4207" t="inlineStr">
        <is>
          <t>BC24050034</t>
        </is>
      </c>
      <c r="C34" s="4208" t="n">
        <v>45440</v>
      </c>
      <c r="D34" s="4206" t="inlineStr">
        <is>
          <t>VINCI ENERGIES BENIN</t>
        </is>
      </c>
      <c r="E34" s="4206" t="inlineStr">
        <is>
          <t>DT</t>
        </is>
      </c>
      <c r="F34" s="4209" t="n">
        <v>0</v>
      </c>
      <c r="G34" s="4209" t="n">
        <v>0</v>
      </c>
      <c r="H34" s="4209" t="n">
        <v>0</v>
      </c>
      <c r="I34" s="4209" t="n">
        <v>0</v>
      </c>
      <c r="J34" s="4209" t="n">
        <v>0</v>
      </c>
      <c r="K34" s="4209" t="n">
        <v>0</v>
      </c>
      <c r="L34" s="4209" t="n">
        <v>0</v>
      </c>
      <c r="M34" s="4209" t="n">
        <v>0</v>
      </c>
      <c r="N34" s="4209" t="n">
        <v>0</v>
      </c>
      <c r="O34" s="4209" t="n">
        <v>0</v>
      </c>
      <c r="P34" s="4209" t="n">
        <v>0</v>
      </c>
      <c r="Q34" s="4209" t="n">
        <v>0</v>
      </c>
      <c r="R34" s="4209" t="n">
        <v>67927769</v>
      </c>
      <c r="S34" s="4209" t="n">
        <v>0</v>
      </c>
      <c r="T34" s="4209" t="n">
        <v>0</v>
      </c>
      <c r="U34" s="4209" t="n">
        <v>67927769</v>
      </c>
      <c r="V34" s="4209" t="n">
        <v>0</v>
      </c>
      <c r="W34" s="4209" t="n">
        <v>0</v>
      </c>
      <c r="X34" s="4209" t="n">
        <v>0</v>
      </c>
      <c r="Y34" s="4209" t="n">
        <v>0</v>
      </c>
      <c r="Z34" s="4209" t="n">
        <v>0</v>
      </c>
      <c r="AA34" s="4209" t="n">
        <v>0</v>
      </c>
      <c r="AB34" s="4209" t="n">
        <v>0</v>
      </c>
      <c r="AC34" s="4209" t="n">
        <v>0</v>
      </c>
      <c r="AD34" s="4209" t="n">
        <v>0</v>
      </c>
      <c r="AE34" s="4209" t="n">
        <v>0</v>
      </c>
      <c r="AF34" s="4209" t="n">
        <v>0</v>
      </c>
      <c r="AG34" s="4209" t="n">
        <v>0</v>
      </c>
      <c r="AH34" s="4209" t="n">
        <v>0</v>
      </c>
      <c r="AI34" s="4209" t="n">
        <v>0</v>
      </c>
      <c r="AJ34" s="4209" t="n">
        <v>0</v>
      </c>
      <c r="AK34" s="4209" t="n">
        <v>0</v>
      </c>
      <c r="AL34" s="4209" t="n">
        <v>0</v>
      </c>
      <c r="AM34" s="4209" t="n">
        <v>0</v>
      </c>
      <c r="AN34" s="4209" t="n">
        <v>0</v>
      </c>
      <c r="AO34" s="4209" t="n">
        <v>0</v>
      </c>
      <c r="AP34" s="4209" t="n">
        <v>0</v>
      </c>
      <c r="AQ34" s="4209" t="n">
        <v>0</v>
      </c>
      <c r="AR34" s="4209" t="n">
        <v>0</v>
      </c>
      <c r="AS34" s="4209" t="n">
        <v>0</v>
      </c>
      <c r="AT34" s="4209" t="n">
        <v>0</v>
      </c>
      <c r="AU34" s="4209" t="n">
        <v>0</v>
      </c>
      <c r="AV34" s="4209" t="n">
        <v>0</v>
      </c>
      <c r="AW34" s="4209" t="n">
        <v>0</v>
      </c>
      <c r="AX34" s="4210" t="n">
        <v>0</v>
      </c>
      <c r="AY34" s="4210" t="n">
        <v>0</v>
      </c>
      <c r="AZ34" s="4210" t="n">
        <v>0</v>
      </c>
      <c r="BA34" s="4210" t="n">
        <v>0</v>
      </c>
      <c r="BB34" s="4211">
        <f>I34+M34+Q34+U34+Y34+AC34+AG34+AK34+AO34+AS34+AW34+BA34</f>
        <v/>
      </c>
      <c r="BC34" s="4212" t="n"/>
    </row>
    <row customFormat="1" customHeight="1" ht="30" r="35" s="884">
      <c r="A35" s="4206" t="inlineStr">
        <is>
          <t>FOURNITURE DE LOGICIEL POUR LA MISE EN SERVICE D'UNE PLATEFORME USSD/SMSC A INTEGRER A LA SOLUTION DE MONNAIE ELECTRONIQUE SUR LE SITE DE PRODUCTION ET SUR LE SITE DE REPRISE</t>
        </is>
      </c>
      <c r="B35" s="4207" t="inlineStr">
        <is>
          <t>BC24050046</t>
        </is>
      </c>
      <c r="C35" s="4208" t="n">
        <v>45447</v>
      </c>
      <c r="D35" s="4206" t="inlineStr">
        <is>
          <t>HUAWEI TECHNOLOGIES CO. LTD</t>
        </is>
      </c>
      <c r="E35" s="4206" t="inlineStr">
        <is>
          <t>DSI</t>
        </is>
      </c>
      <c r="F35" s="4209" t="n">
        <v>0</v>
      </c>
      <c r="G35" s="4209" t="n">
        <v>41718865</v>
      </c>
      <c r="H35" s="4209" t="n">
        <v>0</v>
      </c>
      <c r="I35" s="4209" t="n">
        <v>41718865</v>
      </c>
      <c r="J35" s="4209" t="n">
        <v>0</v>
      </c>
      <c r="K35" s="4209" t="n">
        <v>0</v>
      </c>
      <c r="L35" s="4209" t="n">
        <v>0</v>
      </c>
      <c r="M35" s="4209" t="n">
        <v>0</v>
      </c>
      <c r="N35" s="4209" t="n">
        <v>0</v>
      </c>
      <c r="O35" s="4209" t="n">
        <v>0</v>
      </c>
      <c r="P35" s="4209" t="n">
        <v>0</v>
      </c>
      <c r="Q35" s="4209" t="n">
        <v>0</v>
      </c>
      <c r="R35" s="4209" t="n">
        <v>0</v>
      </c>
      <c r="S35" s="4209" t="n">
        <v>0</v>
      </c>
      <c r="T35" s="4209" t="n">
        <v>0</v>
      </c>
      <c r="U35" s="4209" t="n">
        <v>0</v>
      </c>
      <c r="V35" s="4209" t="n">
        <v>0</v>
      </c>
      <c r="W35" s="4209" t="n">
        <v>0</v>
      </c>
      <c r="X35" s="4209" t="n">
        <v>0</v>
      </c>
      <c r="Y35" s="4209" t="n">
        <v>0</v>
      </c>
      <c r="Z35" s="4209" t="n">
        <v>0</v>
      </c>
      <c r="AA35" s="4209" t="n">
        <v>0</v>
      </c>
      <c r="AB35" s="4209" t="n">
        <v>0</v>
      </c>
      <c r="AC35" s="4209" t="n">
        <v>0</v>
      </c>
      <c r="AD35" s="4209" t="n">
        <v>0</v>
      </c>
      <c r="AE35" s="4209" t="n">
        <v>0</v>
      </c>
      <c r="AF35" s="4209" t="n">
        <v>0</v>
      </c>
      <c r="AG35" s="4209" t="n">
        <v>0</v>
      </c>
      <c r="AH35" s="4209" t="n">
        <v>0</v>
      </c>
      <c r="AI35" s="4209" t="n">
        <v>0</v>
      </c>
      <c r="AJ35" s="4209" t="n">
        <v>0</v>
      </c>
      <c r="AK35" s="4209" t="n">
        <v>0</v>
      </c>
      <c r="AL35" s="4209" t="n">
        <v>0</v>
      </c>
      <c r="AM35" s="4209" t="n">
        <v>0</v>
      </c>
      <c r="AN35" s="4209" t="n">
        <v>0</v>
      </c>
      <c r="AO35" s="4209" t="n">
        <v>0</v>
      </c>
      <c r="AP35" s="4209" t="n">
        <v>0</v>
      </c>
      <c r="AQ35" s="4209" t="n">
        <v>0</v>
      </c>
      <c r="AR35" s="4209" t="n">
        <v>0</v>
      </c>
      <c r="AS35" s="4209" t="n">
        <v>0</v>
      </c>
      <c r="AT35" s="4209" t="n">
        <v>0</v>
      </c>
      <c r="AU35" s="4209" t="n">
        <v>0</v>
      </c>
      <c r="AV35" s="4209" t="n">
        <v>0</v>
      </c>
      <c r="AW35" s="4209" t="n">
        <v>0</v>
      </c>
      <c r="AX35" s="4210" t="n">
        <v>0</v>
      </c>
      <c r="AY35" s="4210" t="n">
        <v>0</v>
      </c>
      <c r="AZ35" s="4210" t="n">
        <v>0</v>
      </c>
      <c r="BA35" s="4210" t="n">
        <v>0</v>
      </c>
      <c r="BB35" s="4211">
        <f>I35+M35+Q35+U35+Y35+AC35+AG35+AK35+AO35+AS35+AW35+BA35</f>
        <v/>
      </c>
      <c r="BC35" s="4212" t="n"/>
    </row>
    <row customFormat="1" customHeight="1" ht="30" r="36" s="884">
      <c r="A36" s="4206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36" s="4207" t="inlineStr">
        <is>
          <t>BC24050047</t>
        </is>
      </c>
      <c r="C36" s="4208" t="n">
        <v>45447</v>
      </c>
      <c r="D36" s="4206" t="inlineStr">
        <is>
          <t>HUAWEI TECHNOLOGIES BENIN SA</t>
        </is>
      </c>
      <c r="E36" s="4206" t="inlineStr">
        <is>
          <t>DSI</t>
        </is>
      </c>
      <c r="F36" s="4209" t="n">
        <v>0</v>
      </c>
      <c r="G36" s="4209" t="n">
        <v>0</v>
      </c>
      <c r="H36" s="4209" t="n">
        <v>0</v>
      </c>
      <c r="I36" s="4209" t="n">
        <v>0</v>
      </c>
      <c r="J36" s="4209" t="n">
        <v>0</v>
      </c>
      <c r="K36" s="4209" t="n">
        <v>0</v>
      </c>
      <c r="L36" s="4209" t="n">
        <v>0</v>
      </c>
      <c r="M36" s="4209" t="n">
        <v>0</v>
      </c>
      <c r="N36" s="4209" t="n">
        <v>0</v>
      </c>
      <c r="O36" s="4209" t="n">
        <v>0</v>
      </c>
      <c r="P36" s="4209" t="n">
        <v>0</v>
      </c>
      <c r="Q36" s="4209" t="n">
        <v>0</v>
      </c>
      <c r="R36" s="4209" t="n">
        <v>0</v>
      </c>
      <c r="S36" s="4209" t="n">
        <v>49196775</v>
      </c>
      <c r="T36" s="4209" t="n">
        <v>0</v>
      </c>
      <c r="U36" s="4209" t="n">
        <v>49196775</v>
      </c>
      <c r="V36" s="4209" t="n">
        <v>0</v>
      </c>
      <c r="W36" s="4209" t="n">
        <v>0</v>
      </c>
      <c r="X36" s="4209" t="n">
        <v>0</v>
      </c>
      <c r="Y36" s="4209" t="n">
        <v>0</v>
      </c>
      <c r="Z36" s="4209" t="n">
        <v>0</v>
      </c>
      <c r="AA36" s="4209" t="n">
        <v>0</v>
      </c>
      <c r="AB36" s="4209" t="n">
        <v>0</v>
      </c>
      <c r="AC36" s="4209" t="n">
        <v>0</v>
      </c>
      <c r="AD36" s="4209" t="n">
        <v>0</v>
      </c>
      <c r="AE36" s="4209" t="n">
        <v>0</v>
      </c>
      <c r="AF36" s="4209" t="n">
        <v>0</v>
      </c>
      <c r="AG36" s="4209" t="n">
        <v>0</v>
      </c>
      <c r="AH36" s="4209" t="n">
        <v>0</v>
      </c>
      <c r="AI36" s="4209" t="n">
        <v>0</v>
      </c>
      <c r="AJ36" s="4209" t="n">
        <v>0</v>
      </c>
      <c r="AK36" s="4209" t="n">
        <v>0</v>
      </c>
      <c r="AL36" s="4209" t="n">
        <v>0</v>
      </c>
      <c r="AM36" s="4209" t="n">
        <v>0</v>
      </c>
      <c r="AN36" s="4209" t="n">
        <v>0</v>
      </c>
      <c r="AO36" s="4209" t="n">
        <v>0</v>
      </c>
      <c r="AP36" s="4209" t="n">
        <v>0</v>
      </c>
      <c r="AQ36" s="4209" t="n">
        <v>0</v>
      </c>
      <c r="AR36" s="4209" t="n">
        <v>0</v>
      </c>
      <c r="AS36" s="4209" t="n">
        <v>0</v>
      </c>
      <c r="AT36" s="4209" t="n">
        <v>0</v>
      </c>
      <c r="AU36" s="4209" t="n">
        <v>0</v>
      </c>
      <c r="AV36" s="4209" t="n">
        <v>0</v>
      </c>
      <c r="AW36" s="4209" t="n">
        <v>0</v>
      </c>
      <c r="AX36" s="4210" t="n">
        <v>0</v>
      </c>
      <c r="AY36" s="4210" t="n">
        <v>0</v>
      </c>
      <c r="AZ36" s="4210" t="n">
        <v>0</v>
      </c>
      <c r="BA36" s="4210" t="n">
        <v>0</v>
      </c>
      <c r="BB36" s="4211">
        <f>I36+M36+Q36+U36+Y36+AC36+AG36+AK36+AO36+AS36+AW36+BA36</f>
        <v/>
      </c>
      <c r="BC36" s="4212" t="n"/>
    </row>
    <row customFormat="1" customHeight="1" ht="30" r="37" s="884">
      <c r="A37" s="4206" t="inlineStr">
        <is>
          <t>IMPLEMENTATION DE LA NUMEROTATION A 10 CHIFFRES DANS LA SOLUTION DE DIGITALISATION KIT COMMERCIAL (DKC)</t>
        </is>
      </c>
      <c r="B37" s="4207" t="inlineStr">
        <is>
          <t>BC24060019</t>
        </is>
      </c>
      <c r="C37" s="4208" t="n">
        <v>45464</v>
      </c>
      <c r="D37" s="4206" t="inlineStr">
        <is>
          <t>FLEX EXPORTATION INC</t>
        </is>
      </c>
      <c r="E37" s="4206" t="inlineStr">
        <is>
          <t>DSI</t>
        </is>
      </c>
      <c r="F37" s="4209" t="n">
        <v>0</v>
      </c>
      <c r="G37" s="4209" t="n">
        <v>32273085</v>
      </c>
      <c r="H37" s="4209" t="n">
        <v>0</v>
      </c>
      <c r="I37" s="4209" t="n">
        <v>32273085</v>
      </c>
      <c r="J37" s="4209" t="n">
        <v>0</v>
      </c>
      <c r="K37" s="4209" t="n">
        <v>0</v>
      </c>
      <c r="L37" s="4209" t="n">
        <v>0</v>
      </c>
      <c r="M37" s="4209" t="n">
        <v>0</v>
      </c>
      <c r="N37" s="4209" t="n">
        <v>0</v>
      </c>
      <c r="O37" s="4209" t="n">
        <v>0</v>
      </c>
      <c r="P37" s="4209" t="n">
        <v>0</v>
      </c>
      <c r="Q37" s="4209" t="n">
        <v>0</v>
      </c>
      <c r="R37" s="4209" t="n">
        <v>0</v>
      </c>
      <c r="S37" s="4209" t="n">
        <v>0</v>
      </c>
      <c r="T37" s="4209" t="n">
        <v>0</v>
      </c>
      <c r="U37" s="4209" t="n">
        <v>0</v>
      </c>
      <c r="V37" s="4209" t="n">
        <v>0</v>
      </c>
      <c r="W37" s="4209" t="n">
        <v>0</v>
      </c>
      <c r="X37" s="4209" t="n">
        <v>0</v>
      </c>
      <c r="Y37" s="4209" t="n">
        <v>0</v>
      </c>
      <c r="Z37" s="4209" t="n">
        <v>0</v>
      </c>
      <c r="AA37" s="4209" t="n">
        <v>0</v>
      </c>
      <c r="AB37" s="4209" t="n">
        <v>0</v>
      </c>
      <c r="AC37" s="4209" t="n">
        <v>0</v>
      </c>
      <c r="AD37" s="4209" t="n">
        <v>0</v>
      </c>
      <c r="AE37" s="4209" t="n">
        <v>0</v>
      </c>
      <c r="AF37" s="4209" t="n">
        <v>0</v>
      </c>
      <c r="AG37" s="4209" t="n">
        <v>0</v>
      </c>
      <c r="AH37" s="4209" t="n">
        <v>0</v>
      </c>
      <c r="AI37" s="4209" t="n">
        <v>0</v>
      </c>
      <c r="AJ37" s="4209" t="n">
        <v>0</v>
      </c>
      <c r="AK37" s="4209" t="n">
        <v>0</v>
      </c>
      <c r="AL37" s="4209" t="n">
        <v>0</v>
      </c>
      <c r="AM37" s="4209" t="n">
        <v>0</v>
      </c>
      <c r="AN37" s="4209" t="n">
        <v>0</v>
      </c>
      <c r="AO37" s="4209" t="n">
        <v>0</v>
      </c>
      <c r="AP37" s="4209" t="n">
        <v>0</v>
      </c>
      <c r="AQ37" s="4209" t="n">
        <v>0</v>
      </c>
      <c r="AR37" s="4209" t="n">
        <v>0</v>
      </c>
      <c r="AS37" s="4209" t="n">
        <v>0</v>
      </c>
      <c r="AT37" s="4209" t="n">
        <v>0</v>
      </c>
      <c r="AU37" s="4209" t="n">
        <v>0</v>
      </c>
      <c r="AV37" s="4209" t="n">
        <v>0</v>
      </c>
      <c r="AW37" s="4209" t="n">
        <v>0</v>
      </c>
      <c r="AX37" s="4210" t="n">
        <v>0</v>
      </c>
      <c r="AY37" s="4210" t="n">
        <v>0</v>
      </c>
      <c r="AZ37" s="4210" t="n">
        <v>0</v>
      </c>
      <c r="BA37" s="4210" t="n">
        <v>0</v>
      </c>
      <c r="BB37" s="4211">
        <f>I37+M37+Q37+U37+Y37+AC37+AG37+AK37+AO37+AS37+AW37+BA37</f>
        <v/>
      </c>
      <c r="BC37" s="4212" t="n"/>
    </row>
    <row customFormat="1" customHeight="1" ht="30" r="38" s="884">
      <c r="A38" s="4206" t="inlineStr">
        <is>
          <t>MISE A JOUR DE L'ADC DANS LE CADRE DU CHANGEMENT DU PLAN DE NUMEROTATION</t>
        </is>
      </c>
      <c r="B38" s="4207" t="inlineStr">
        <is>
          <t>BC24060021</t>
        </is>
      </c>
      <c r="C38" s="4208" t="n">
        <v>45462</v>
      </c>
      <c r="D38" s="4206" t="inlineStr">
        <is>
          <t>FLEX EXPORTATION INC</t>
        </is>
      </c>
      <c r="E38" s="4206" t="inlineStr">
        <is>
          <t>DMC</t>
        </is>
      </c>
      <c r="F38" s="4209" t="n">
        <v>0</v>
      </c>
      <c r="G38" s="4209" t="n">
        <v>0</v>
      </c>
      <c r="H38" s="4209" t="n">
        <v>0</v>
      </c>
      <c r="I38" s="4209" t="n">
        <v>0</v>
      </c>
      <c r="J38" s="4209" t="n">
        <v>0</v>
      </c>
      <c r="K38" s="4209" t="n">
        <v>22958495</v>
      </c>
      <c r="L38" s="4209" t="n">
        <v>0</v>
      </c>
      <c r="M38" s="4209" t="n">
        <v>22958495</v>
      </c>
      <c r="N38" s="4209" t="n">
        <v>0</v>
      </c>
      <c r="O38" s="4209" t="n">
        <v>0</v>
      </c>
      <c r="P38" s="4209" t="n">
        <v>0</v>
      </c>
      <c r="Q38" s="4209" t="n">
        <v>0</v>
      </c>
      <c r="R38" s="4209" t="n">
        <v>0</v>
      </c>
      <c r="S38" s="4209" t="n">
        <v>0</v>
      </c>
      <c r="T38" s="4209" t="n">
        <v>0</v>
      </c>
      <c r="U38" s="4209" t="n">
        <v>0</v>
      </c>
      <c r="V38" s="4209" t="n">
        <v>0</v>
      </c>
      <c r="W38" s="4209" t="n">
        <v>0</v>
      </c>
      <c r="X38" s="4209" t="n">
        <v>0</v>
      </c>
      <c r="Y38" s="4209" t="n">
        <v>0</v>
      </c>
      <c r="Z38" s="4209" t="n">
        <v>0</v>
      </c>
      <c r="AA38" s="4209" t="n">
        <v>0</v>
      </c>
      <c r="AB38" s="4209" t="n">
        <v>0</v>
      </c>
      <c r="AC38" s="4209" t="n">
        <v>0</v>
      </c>
      <c r="AD38" s="4209" t="n">
        <v>0</v>
      </c>
      <c r="AE38" s="4209" t="n">
        <v>0</v>
      </c>
      <c r="AF38" s="4209" t="n">
        <v>0</v>
      </c>
      <c r="AG38" s="4209" t="n">
        <v>0</v>
      </c>
      <c r="AH38" s="4209" t="n">
        <v>0</v>
      </c>
      <c r="AI38" s="4209" t="n">
        <v>0</v>
      </c>
      <c r="AJ38" s="4209" t="n">
        <v>0</v>
      </c>
      <c r="AK38" s="4209" t="n">
        <v>0</v>
      </c>
      <c r="AL38" s="4209" t="n">
        <v>0</v>
      </c>
      <c r="AM38" s="4209" t="n">
        <v>0</v>
      </c>
      <c r="AN38" s="4209" t="n">
        <v>0</v>
      </c>
      <c r="AO38" s="4209" t="n">
        <v>0</v>
      </c>
      <c r="AP38" s="4209" t="n">
        <v>0</v>
      </c>
      <c r="AQ38" s="4209" t="n">
        <v>0</v>
      </c>
      <c r="AR38" s="4209" t="n">
        <v>0</v>
      </c>
      <c r="AS38" s="4209" t="n">
        <v>0</v>
      </c>
      <c r="AT38" s="4209" t="n">
        <v>0</v>
      </c>
      <c r="AU38" s="4209" t="n">
        <v>0</v>
      </c>
      <c r="AV38" s="4209" t="n">
        <v>0</v>
      </c>
      <c r="AW38" s="4209" t="n">
        <v>0</v>
      </c>
      <c r="AX38" s="4210" t="n">
        <v>0</v>
      </c>
      <c r="AY38" s="4210" t="n">
        <v>0</v>
      </c>
      <c r="AZ38" s="4210" t="n">
        <v>0</v>
      </c>
      <c r="BA38" s="4210" t="n">
        <v>0</v>
      </c>
      <c r="BB38" s="4211">
        <f>I38+M38+Q38+U38+Y38+AC38+AG38+AK38+AO38+AS38+AW38+BA38</f>
        <v/>
      </c>
      <c r="BC38" s="4212" t="n"/>
    </row>
    <row customFormat="1" customHeight="1" ht="30" r="39" s="884">
      <c r="A39" s="4206" t="inlineStr">
        <is>
          <t>FOURNITURE, TRANSPORT ET INSTALLATION DE BATTERIES STATIONNAIRES 12V 170 AH SUR LE CENTRE TECHNIQUE NHQ</t>
        </is>
      </c>
      <c r="B39" s="4207" t="inlineStr">
        <is>
          <t>BC24070025</t>
        </is>
      </c>
      <c r="C39" s="4208" t="n">
        <v>45502</v>
      </c>
      <c r="D39" s="4206" t="inlineStr">
        <is>
          <t>DSID BENIN</t>
        </is>
      </c>
      <c r="E39" s="4206" t="inlineStr">
        <is>
          <t>DT</t>
        </is>
      </c>
      <c r="F39" s="4209" t="n">
        <v>0</v>
      </c>
      <c r="G39" s="4209" t="n">
        <v>0</v>
      </c>
      <c r="H39" s="4209" t="n">
        <v>0</v>
      </c>
      <c r="I39" s="4209" t="n">
        <v>0</v>
      </c>
      <c r="J39" s="4209" t="n">
        <v>0</v>
      </c>
      <c r="K39" s="4209" t="n">
        <v>1411301</v>
      </c>
      <c r="L39" s="4209" t="n">
        <v>0</v>
      </c>
      <c r="M39" s="4209" t="n">
        <v>1411301</v>
      </c>
      <c r="N39" s="4209" t="n">
        <v>0</v>
      </c>
      <c r="O39" s="4209" t="n">
        <v>0</v>
      </c>
      <c r="P39" s="4209" t="n">
        <v>0</v>
      </c>
      <c r="Q39" s="4209" t="n">
        <v>0</v>
      </c>
      <c r="R39" s="4209" t="n">
        <v>0</v>
      </c>
      <c r="S39" s="4209" t="n">
        <v>0</v>
      </c>
      <c r="T39" s="4209" t="n">
        <v>0</v>
      </c>
      <c r="U39" s="4209" t="n">
        <v>0</v>
      </c>
      <c r="V39" s="4209" t="n">
        <v>0</v>
      </c>
      <c r="W39" s="4209" t="n">
        <v>0</v>
      </c>
      <c r="X39" s="4209" t="n">
        <v>0</v>
      </c>
      <c r="Y39" s="4209" t="n">
        <v>0</v>
      </c>
      <c r="Z39" s="4209" t="n">
        <v>0</v>
      </c>
      <c r="AA39" s="4209" t="n">
        <v>0</v>
      </c>
      <c r="AB39" s="4209" t="n">
        <v>0</v>
      </c>
      <c r="AC39" s="4209" t="n">
        <v>0</v>
      </c>
      <c r="AD39" s="4209" t="n">
        <v>0</v>
      </c>
      <c r="AE39" s="4209" t="n">
        <v>0</v>
      </c>
      <c r="AF39" s="4209" t="n">
        <v>0</v>
      </c>
      <c r="AG39" s="4209" t="n">
        <v>0</v>
      </c>
      <c r="AH39" s="4209" t="n">
        <v>0</v>
      </c>
      <c r="AI39" s="4209" t="n">
        <v>0</v>
      </c>
      <c r="AJ39" s="4209" t="n">
        <v>0</v>
      </c>
      <c r="AK39" s="4209" t="n">
        <v>0</v>
      </c>
      <c r="AL39" s="4209" t="n">
        <v>0</v>
      </c>
      <c r="AM39" s="4209" t="n">
        <v>0</v>
      </c>
      <c r="AN39" s="4209" t="n">
        <v>0</v>
      </c>
      <c r="AO39" s="4209" t="n">
        <v>0</v>
      </c>
      <c r="AP39" s="4209" t="n">
        <v>0</v>
      </c>
      <c r="AQ39" s="4209" t="n">
        <v>0</v>
      </c>
      <c r="AR39" s="4209" t="n">
        <v>0</v>
      </c>
      <c r="AS39" s="4209" t="n">
        <v>0</v>
      </c>
      <c r="AT39" s="4209" t="n">
        <v>0</v>
      </c>
      <c r="AU39" s="4209" t="n">
        <v>0</v>
      </c>
      <c r="AV39" s="4209" t="n">
        <v>0</v>
      </c>
      <c r="AW39" s="4209" t="n">
        <v>0</v>
      </c>
      <c r="AX39" s="4210" t="n">
        <v>0</v>
      </c>
      <c r="AY39" s="4210" t="n">
        <v>0</v>
      </c>
      <c r="AZ39" s="4210" t="n">
        <v>0</v>
      </c>
      <c r="BA39" s="4210" t="n">
        <v>0</v>
      </c>
      <c r="BB39" s="4211">
        <f>I39+M39+Q39+U39+Y39+AC39+AG39+AK39+AO39+AS39+AW39+BA39</f>
        <v/>
      </c>
      <c r="BC39" s="4212" t="n"/>
    </row>
    <row customFormat="1" customHeight="1" ht="30" r="40" s="884">
      <c r="A40" s="4206" t="inlineStr">
        <is>
          <t>FOURNITURE DE MOBILIERS DANS LES AGENCES MOOV AFRICA SIEGE, STEINMETZ ET TOGOUDO</t>
        </is>
      </c>
      <c r="B40" s="4207" t="inlineStr">
        <is>
          <t>BC24070026</t>
        </is>
      </c>
      <c r="C40" s="4208" t="n">
        <v>45503</v>
      </c>
      <c r="D40" s="4206" t="inlineStr">
        <is>
          <t>MAROC BUREAU</t>
        </is>
      </c>
      <c r="E40" s="4206" t="inlineStr">
        <is>
          <t>DAF</t>
        </is>
      </c>
      <c r="F40" s="4209" t="n">
        <v>0</v>
      </c>
      <c r="G40" s="4209" t="n">
        <v>0</v>
      </c>
      <c r="H40" s="4209" t="n">
        <v>0</v>
      </c>
      <c r="I40" s="4209" t="n">
        <v>0</v>
      </c>
      <c r="J40" s="4209" t="n">
        <v>0</v>
      </c>
      <c r="K40" s="4209" t="n">
        <v>0</v>
      </c>
      <c r="L40" s="4209" t="n">
        <v>0</v>
      </c>
      <c r="M40" s="4209" t="n">
        <v>0</v>
      </c>
      <c r="N40" s="4209" t="n">
        <v>0</v>
      </c>
      <c r="O40" s="4209" t="n">
        <v>0</v>
      </c>
      <c r="P40" s="4209" t="n">
        <v>16843506</v>
      </c>
      <c r="Q40" s="4209" t="n">
        <v>16843506</v>
      </c>
      <c r="R40" s="4209" t="n">
        <v>0</v>
      </c>
      <c r="S40" s="4209" t="n">
        <v>0</v>
      </c>
      <c r="T40" s="4209" t="n">
        <v>0</v>
      </c>
      <c r="U40" s="4209" t="n">
        <v>0</v>
      </c>
      <c r="V40" s="4209" t="n">
        <v>29248467</v>
      </c>
      <c r="W40" s="4209" t="n">
        <v>0</v>
      </c>
      <c r="X40" s="4209" t="n">
        <v>1065807</v>
      </c>
      <c r="Y40" s="4209" t="n">
        <v>30314274</v>
      </c>
      <c r="Z40" s="4209" t="n">
        <v>0</v>
      </c>
      <c r="AA40" s="4209" t="n">
        <v>0</v>
      </c>
      <c r="AB40" s="4209" t="n">
        <v>0</v>
      </c>
      <c r="AC40" s="4209" t="n">
        <v>0</v>
      </c>
      <c r="AD40" s="4209" t="n">
        <v>0</v>
      </c>
      <c r="AE40" s="4209" t="n">
        <v>0</v>
      </c>
      <c r="AF40" s="4209" t="n">
        <v>0</v>
      </c>
      <c r="AG40" s="4209" t="n">
        <v>0</v>
      </c>
      <c r="AH40" s="4209" t="n">
        <v>0</v>
      </c>
      <c r="AI40" s="4209" t="n">
        <v>0</v>
      </c>
      <c r="AJ40" s="4209" t="n">
        <v>0</v>
      </c>
      <c r="AK40" s="4209" t="n">
        <v>0</v>
      </c>
      <c r="AL40" s="4209" t="n">
        <v>0</v>
      </c>
      <c r="AM40" s="4209" t="n">
        <v>0</v>
      </c>
      <c r="AN40" s="4209" t="n">
        <v>0</v>
      </c>
      <c r="AO40" s="4209" t="n">
        <v>0</v>
      </c>
      <c r="AP40" s="4209" t="n">
        <v>0</v>
      </c>
      <c r="AQ40" s="4209" t="n">
        <v>0</v>
      </c>
      <c r="AR40" s="4209" t="n">
        <v>0</v>
      </c>
      <c r="AS40" s="4209" t="n">
        <v>0</v>
      </c>
      <c r="AT40" s="4209" t="n">
        <v>0</v>
      </c>
      <c r="AU40" s="4209" t="n">
        <v>0</v>
      </c>
      <c r="AV40" s="4209" t="n">
        <v>0</v>
      </c>
      <c r="AW40" s="4209" t="n">
        <v>0</v>
      </c>
      <c r="AX40" s="4210" t="n">
        <v>0</v>
      </c>
      <c r="AY40" s="4210" t="n">
        <v>0</v>
      </c>
      <c r="AZ40" s="4210" t="n">
        <v>0</v>
      </c>
      <c r="BA40" s="4210" t="n">
        <v>0</v>
      </c>
      <c r="BB40" s="4211">
        <f>I40+M40+Q40+U40+Y40+AC40+AG40+AK40+AO40+AS40+AW40+BA40</f>
        <v/>
      </c>
      <c r="BC40" s="4212" t="n"/>
    </row>
    <row customFormat="1" customHeight="1" ht="30" r="41" s="884">
      <c r="A41" s="4206" t="inlineStr">
        <is>
          <t>FOURNITURE ET INSTALLATION DE BATTERIES STATIONNAIRES OPZV POUR ATELIER D'ENERGIE ET RBO SUR LE CENTRE TECHNIQUE DE BOHICON.</t>
        </is>
      </c>
      <c r="B41" s="4207" t="inlineStr">
        <is>
          <t>BC24090003</t>
        </is>
      </c>
      <c r="C41" s="4208" t="n">
        <v>45541</v>
      </c>
      <c r="D41" s="4206" t="inlineStr">
        <is>
          <t>INTEGRATED POWER TECHNOLOGIES -</t>
        </is>
      </c>
      <c r="E41" s="4206" t="inlineStr">
        <is>
          <t>DT</t>
        </is>
      </c>
      <c r="F41" s="4209" t="n">
        <v>0</v>
      </c>
      <c r="G41" s="4209" t="n">
        <v>0</v>
      </c>
      <c r="H41" s="4209" t="n">
        <v>0</v>
      </c>
      <c r="I41" s="4209" t="n">
        <v>0</v>
      </c>
      <c r="J41" s="4209" t="n">
        <v>63916450</v>
      </c>
      <c r="K41" s="4209" t="n">
        <v>0</v>
      </c>
      <c r="L41" s="4209" t="n">
        <v>9825514</v>
      </c>
      <c r="M41" s="4209" t="n">
        <v>73741964</v>
      </c>
      <c r="N41" s="4209" t="n">
        <v>0</v>
      </c>
      <c r="O41" s="4209" t="n">
        <v>0</v>
      </c>
      <c r="P41" s="4209" t="n">
        <v>1007600</v>
      </c>
      <c r="Q41" s="4209" t="n">
        <v>1007600</v>
      </c>
      <c r="R41" s="4209" t="n">
        <v>0</v>
      </c>
      <c r="S41" s="4209" t="n">
        <v>0</v>
      </c>
      <c r="T41" s="4209" t="n">
        <v>0</v>
      </c>
      <c r="U41" s="4209" t="n">
        <v>0</v>
      </c>
      <c r="V41" s="4209" t="n">
        <v>0</v>
      </c>
      <c r="W41" s="4209" t="n">
        <v>0</v>
      </c>
      <c r="X41" s="4209" t="n">
        <v>0</v>
      </c>
      <c r="Y41" s="4209" t="n">
        <v>0</v>
      </c>
      <c r="Z41" s="4209" t="n">
        <v>0</v>
      </c>
      <c r="AA41" s="4209" t="n">
        <v>0</v>
      </c>
      <c r="AB41" s="4209" t="n">
        <v>0</v>
      </c>
      <c r="AC41" s="4209" t="n">
        <v>0</v>
      </c>
      <c r="AD41" s="4209" t="n">
        <v>0</v>
      </c>
      <c r="AE41" s="4209" t="n">
        <v>0</v>
      </c>
      <c r="AF41" s="4209" t="n">
        <v>0</v>
      </c>
      <c r="AG41" s="4209" t="n">
        <v>0</v>
      </c>
      <c r="AH41" s="4209" t="n">
        <v>0</v>
      </c>
      <c r="AI41" s="4209" t="n">
        <v>0</v>
      </c>
      <c r="AJ41" s="4209" t="n">
        <v>0</v>
      </c>
      <c r="AK41" s="4209" t="n">
        <v>0</v>
      </c>
      <c r="AL41" s="4209" t="n">
        <v>0</v>
      </c>
      <c r="AM41" s="4209" t="n">
        <v>0</v>
      </c>
      <c r="AN41" s="4209" t="n">
        <v>0</v>
      </c>
      <c r="AO41" s="4209" t="n">
        <v>0</v>
      </c>
      <c r="AP41" s="4209" t="n">
        <v>0</v>
      </c>
      <c r="AQ41" s="4209" t="n">
        <v>0</v>
      </c>
      <c r="AR41" s="4209" t="n">
        <v>0</v>
      </c>
      <c r="AS41" s="4209" t="n">
        <v>0</v>
      </c>
      <c r="AT41" s="4209" t="n">
        <v>0</v>
      </c>
      <c r="AU41" s="4209" t="n">
        <v>0</v>
      </c>
      <c r="AV41" s="4209" t="n">
        <v>0</v>
      </c>
      <c r="AW41" s="4209" t="n">
        <v>0</v>
      </c>
      <c r="AX41" s="4210" t="n">
        <v>0</v>
      </c>
      <c r="AY41" s="4210" t="n">
        <v>0</v>
      </c>
      <c r="AZ41" s="4210" t="n">
        <v>0</v>
      </c>
      <c r="BA41" s="4210" t="n">
        <v>0</v>
      </c>
      <c r="BB41" s="4211">
        <f>I41+M41+Q41+U41+Y41+AC41+AG41+AK41+AO41+AS41+AW41+BA41</f>
        <v/>
      </c>
      <c r="BC41" s="4212" t="n"/>
    </row>
    <row customFormat="1" customHeight="1" ht="30" r="42" s="884">
      <c r="A42" s="4206" t="inlineStr">
        <is>
          <t>PROGRAMME RAN 2023 COMMANDE 4 PRESTATIONS POUR 10 BTS ET 05 EXTENSION LTE 1800MHZ</t>
        </is>
      </c>
      <c r="B42" s="4207" t="inlineStr">
        <is>
          <t>BC24090011</t>
        </is>
      </c>
      <c r="C42" s="4208" t="n">
        <v>45540</v>
      </c>
      <c r="D42" s="4206" t="inlineStr">
        <is>
          <t>HUAWEI TECHNOLOGIES BENIN</t>
        </is>
      </c>
      <c r="E42" s="4206" t="inlineStr">
        <is>
          <t>DT</t>
        </is>
      </c>
      <c r="F42" s="4209" t="n">
        <v>0</v>
      </c>
      <c r="G42" s="4209" t="n">
        <v>33430624</v>
      </c>
      <c r="H42" s="4209" t="n">
        <v>0</v>
      </c>
      <c r="I42" s="4209" t="n">
        <v>33430624</v>
      </c>
      <c r="J42" s="4209" t="n">
        <v>0</v>
      </c>
      <c r="K42" s="4209" t="n">
        <v>22553129</v>
      </c>
      <c r="L42" s="4209" t="n">
        <v>0</v>
      </c>
      <c r="M42" s="4209" t="n">
        <v>22553129</v>
      </c>
      <c r="N42" s="4209" t="n">
        <v>0</v>
      </c>
      <c r="O42" s="4209" t="n">
        <v>7832545</v>
      </c>
      <c r="P42" s="4209" t="n">
        <v>0</v>
      </c>
      <c r="Q42" s="4209" t="n">
        <v>7832545</v>
      </c>
      <c r="R42" s="4209" t="n">
        <v>0</v>
      </c>
      <c r="S42" s="4209" t="n">
        <v>0</v>
      </c>
      <c r="T42" s="4209" t="n">
        <v>0</v>
      </c>
      <c r="U42" s="4209" t="n">
        <v>0</v>
      </c>
      <c r="V42" s="4209" t="n">
        <v>0</v>
      </c>
      <c r="W42" s="4209" t="n">
        <v>0</v>
      </c>
      <c r="X42" s="4209" t="n">
        <v>0</v>
      </c>
      <c r="Y42" s="4209" t="n">
        <v>0</v>
      </c>
      <c r="Z42" s="4209" t="n">
        <v>0</v>
      </c>
      <c r="AA42" s="4209" t="n">
        <v>0</v>
      </c>
      <c r="AB42" s="4209" t="n">
        <v>0</v>
      </c>
      <c r="AC42" s="4209" t="n">
        <v>0</v>
      </c>
      <c r="AD42" s="4209" t="n">
        <v>0</v>
      </c>
      <c r="AE42" s="4209" t="n">
        <v>0</v>
      </c>
      <c r="AF42" s="4209" t="n">
        <v>0</v>
      </c>
      <c r="AG42" s="4209" t="n">
        <v>0</v>
      </c>
      <c r="AH42" s="4209" t="n">
        <v>0</v>
      </c>
      <c r="AI42" s="4209" t="n">
        <v>0</v>
      </c>
      <c r="AJ42" s="4209" t="n">
        <v>0</v>
      </c>
      <c r="AK42" s="4209" t="n">
        <v>0</v>
      </c>
      <c r="AL42" s="4209" t="n">
        <v>0</v>
      </c>
      <c r="AM42" s="4209" t="n">
        <v>0</v>
      </c>
      <c r="AN42" s="4209" t="n">
        <v>0</v>
      </c>
      <c r="AO42" s="4209" t="n">
        <v>0</v>
      </c>
      <c r="AP42" s="4209" t="n">
        <v>0</v>
      </c>
      <c r="AQ42" s="4209" t="n">
        <v>0</v>
      </c>
      <c r="AR42" s="4209" t="n">
        <v>0</v>
      </c>
      <c r="AS42" s="4209" t="n">
        <v>0</v>
      </c>
      <c r="AT42" s="4209" t="n">
        <v>0</v>
      </c>
      <c r="AU42" s="4209" t="n">
        <v>0</v>
      </c>
      <c r="AV42" s="4209" t="n">
        <v>0</v>
      </c>
      <c r="AW42" s="4209" t="n">
        <v>0</v>
      </c>
      <c r="AX42" s="4210" t="n">
        <v>0</v>
      </c>
      <c r="AY42" s="4210" t="n">
        <v>0</v>
      </c>
      <c r="AZ42" s="4210" t="n">
        <v>0</v>
      </c>
      <c r="BA42" s="4210" t="n">
        <v>0</v>
      </c>
      <c r="BB42" s="4211">
        <f>I42+M42+Q42+U42+Y42+AC42+AG42+AK42+AO42+AS42+AW42+BA42</f>
        <v/>
      </c>
      <c r="BC42" s="4212" t="n"/>
    </row>
    <row customFormat="1" customHeight="1" ht="30" r="43" s="884">
      <c r="A43" s="4206" t="inlineStr">
        <is>
          <t xml:space="preserve">PROGRAMME RAN 2023COMMANDE N° 04 : FOURNITURE POUR 10 BTS ET 05 EXTENSIONS LTE 1800MHZ  </t>
        </is>
      </c>
      <c r="B43" s="4207" t="inlineStr">
        <is>
          <t>BC24090012</t>
        </is>
      </c>
      <c r="C43" s="4208" t="n">
        <v>45540</v>
      </c>
      <c r="D43" s="4206" t="inlineStr">
        <is>
          <t>HUAWEI INTERNATIONAL Co. Limited</t>
        </is>
      </c>
      <c r="E43" s="4206" t="inlineStr">
        <is>
          <t>DT</t>
        </is>
      </c>
      <c r="F43" s="4209" t="n">
        <v>0</v>
      </c>
      <c r="G43" s="4209" t="n">
        <v>0</v>
      </c>
      <c r="H43" s="4209" t="n">
        <v>0</v>
      </c>
      <c r="I43" s="4209" t="n">
        <v>0</v>
      </c>
      <c r="J43" s="4209" t="n">
        <v>0</v>
      </c>
      <c r="K43" s="4209" t="n">
        <v>0</v>
      </c>
      <c r="L43" s="4209" t="n">
        <v>2508859</v>
      </c>
      <c r="M43" s="4209" t="n">
        <v>2508859</v>
      </c>
      <c r="N43" s="4209" t="n">
        <v>0</v>
      </c>
      <c r="O43" s="4209" t="n">
        <v>0</v>
      </c>
      <c r="P43" s="4209" t="n">
        <v>0</v>
      </c>
      <c r="Q43" s="4209" t="n">
        <v>0</v>
      </c>
      <c r="R43" s="4209" t="n">
        <v>0</v>
      </c>
      <c r="S43" s="4209" t="n">
        <v>0</v>
      </c>
      <c r="T43" s="4209" t="n">
        <v>0</v>
      </c>
      <c r="U43" s="4209" t="n">
        <v>0</v>
      </c>
      <c r="V43" s="4209" t="n">
        <v>0</v>
      </c>
      <c r="W43" s="4209" t="n">
        <v>0</v>
      </c>
      <c r="X43" s="4209" t="n">
        <v>0</v>
      </c>
      <c r="Y43" s="4209" t="n">
        <v>0</v>
      </c>
      <c r="Z43" s="4209" t="n">
        <v>0</v>
      </c>
      <c r="AA43" s="4209" t="n">
        <v>0</v>
      </c>
      <c r="AB43" s="4209" t="n">
        <v>0</v>
      </c>
      <c r="AC43" s="4209" t="n">
        <v>0</v>
      </c>
      <c r="AD43" s="4209" t="n">
        <v>0</v>
      </c>
      <c r="AE43" s="4209" t="n">
        <v>0</v>
      </c>
      <c r="AF43" s="4209" t="n">
        <v>0</v>
      </c>
      <c r="AG43" s="4209" t="n">
        <v>0</v>
      </c>
      <c r="AH43" s="4209" t="n">
        <v>0</v>
      </c>
      <c r="AI43" s="4209" t="n">
        <v>0</v>
      </c>
      <c r="AJ43" s="4209" t="n">
        <v>0</v>
      </c>
      <c r="AK43" s="4209" t="n">
        <v>0</v>
      </c>
      <c r="AL43" s="4209" t="n">
        <v>0</v>
      </c>
      <c r="AM43" s="4209" t="n">
        <v>0</v>
      </c>
      <c r="AN43" s="4209" t="n">
        <v>0</v>
      </c>
      <c r="AO43" s="4209" t="n">
        <v>0</v>
      </c>
      <c r="AP43" s="4209" t="n">
        <v>0</v>
      </c>
      <c r="AQ43" s="4209" t="n">
        <v>0</v>
      </c>
      <c r="AR43" s="4209" t="n">
        <v>0</v>
      </c>
      <c r="AS43" s="4209" t="n">
        <v>0</v>
      </c>
      <c r="AT43" s="4209" t="n">
        <v>0</v>
      </c>
      <c r="AU43" s="4209" t="n">
        <v>0</v>
      </c>
      <c r="AV43" s="4209" t="n">
        <v>0</v>
      </c>
      <c r="AW43" s="4209" t="n">
        <v>0</v>
      </c>
      <c r="AX43" s="4210" t="n">
        <v>0</v>
      </c>
      <c r="AY43" s="4210" t="n">
        <v>0</v>
      </c>
      <c r="AZ43" s="4210" t="n">
        <v>0</v>
      </c>
      <c r="BA43" s="4210" t="n">
        <v>0</v>
      </c>
      <c r="BB43" s="4211">
        <f>I43+M43+Q43+U43+Y43+AC43+AG43+AK43+AO43+AS43+AW43+BA43</f>
        <v/>
      </c>
      <c r="BC43" s="4212" t="n"/>
    </row>
    <row customFormat="1" customHeight="1" ht="30" r="44" s="884">
      <c r="A44" s="4206" t="inlineStr">
        <is>
          <t>INSTALLATION DE 24 PYLONES ROOFTOP</t>
        </is>
      </c>
      <c r="B44" s="4207" t="inlineStr">
        <is>
          <t>BC24090023</t>
        </is>
      </c>
      <c r="C44" s="4208" t="n">
        <v>45548</v>
      </c>
      <c r="D44" s="4206" t="inlineStr">
        <is>
          <t>SAGEMCOM BENIN</t>
        </is>
      </c>
      <c r="E44" s="4206" t="inlineStr">
        <is>
          <t>DT</t>
        </is>
      </c>
      <c r="F44" s="4209" t="n">
        <v>0</v>
      </c>
      <c r="G44" s="4209" t="n">
        <v>13263900</v>
      </c>
      <c r="H44" s="4209" t="n">
        <v>0</v>
      </c>
      <c r="I44" s="4209" t="n">
        <v>13263900</v>
      </c>
      <c r="J44" s="4209" t="n">
        <v>0</v>
      </c>
      <c r="K44" s="4209" t="n">
        <v>0</v>
      </c>
      <c r="L44" s="4209" t="n">
        <v>0</v>
      </c>
      <c r="M44" s="4209" t="n">
        <v>0</v>
      </c>
      <c r="N44" s="4209" t="n">
        <v>0</v>
      </c>
      <c r="O44" s="4209" t="n">
        <v>0</v>
      </c>
      <c r="P44" s="4209" t="n">
        <v>0</v>
      </c>
      <c r="Q44" s="4209" t="n">
        <v>0</v>
      </c>
      <c r="R44" s="4209" t="n">
        <v>0</v>
      </c>
      <c r="S44" s="4209" t="n">
        <v>0</v>
      </c>
      <c r="T44" s="4209" t="n">
        <v>0</v>
      </c>
      <c r="U44" s="4209" t="n">
        <v>0</v>
      </c>
      <c r="V44" s="4209" t="n">
        <v>0</v>
      </c>
      <c r="W44" s="4209" t="n">
        <v>0</v>
      </c>
      <c r="X44" s="4209" t="n">
        <v>0</v>
      </c>
      <c r="Y44" s="4209" t="n">
        <v>0</v>
      </c>
      <c r="Z44" s="4209" t="n">
        <v>0</v>
      </c>
      <c r="AA44" s="4209" t="n">
        <v>0</v>
      </c>
      <c r="AB44" s="4209" t="n">
        <v>0</v>
      </c>
      <c r="AC44" s="4209" t="n">
        <v>0</v>
      </c>
      <c r="AD44" s="4209" t="n">
        <v>0</v>
      </c>
      <c r="AE44" s="4209" t="n">
        <v>0</v>
      </c>
      <c r="AF44" s="4209" t="n">
        <v>0</v>
      </c>
      <c r="AG44" s="4209" t="n">
        <v>0</v>
      </c>
      <c r="AH44" s="4209" t="n">
        <v>0</v>
      </c>
      <c r="AI44" s="4209" t="n">
        <v>0</v>
      </c>
      <c r="AJ44" s="4209" t="n">
        <v>0</v>
      </c>
      <c r="AK44" s="4209" t="n">
        <v>0</v>
      </c>
      <c r="AL44" s="4209" t="n">
        <v>0</v>
      </c>
      <c r="AM44" s="4209" t="n">
        <v>0</v>
      </c>
      <c r="AN44" s="4209" t="n">
        <v>0</v>
      </c>
      <c r="AO44" s="4209" t="n">
        <v>0</v>
      </c>
      <c r="AP44" s="4209" t="n">
        <v>0</v>
      </c>
      <c r="AQ44" s="4209" t="n">
        <v>0</v>
      </c>
      <c r="AR44" s="4209" t="n">
        <v>0</v>
      </c>
      <c r="AS44" s="4209" t="n">
        <v>0</v>
      </c>
      <c r="AT44" s="4209" t="n">
        <v>0</v>
      </c>
      <c r="AU44" s="4209" t="n">
        <v>0</v>
      </c>
      <c r="AV44" s="4209" t="n">
        <v>0</v>
      </c>
      <c r="AW44" s="4209" t="n">
        <v>0</v>
      </c>
      <c r="AX44" s="4210" t="n">
        <v>0</v>
      </c>
      <c r="AY44" s="4210" t="n">
        <v>0</v>
      </c>
      <c r="AZ44" s="4210" t="n">
        <v>0</v>
      </c>
      <c r="BA44" s="4210" t="n">
        <v>0</v>
      </c>
      <c r="BB44" s="4211">
        <f>I44+M44+Q44+U44+Y44+AC44+AG44+AK44+AO44+AS44+AW44+BA44</f>
        <v/>
      </c>
      <c r="BC44" s="4212" t="n"/>
    </row>
    <row customFormat="1" customHeight="1" ht="30" r="45" s="884">
      <c r="A45" s="4206" t="inlineStr">
        <is>
          <t>PROGRAMME RAN 2024 COMMANDE 1
PRESTATIONS (SW)</t>
        </is>
      </c>
      <c r="B45" s="4207" t="inlineStr">
        <is>
          <t xml:space="preserve">BC24090032 </t>
        </is>
      </c>
      <c r="C45" s="4208" t="n">
        <v>45555</v>
      </c>
      <c r="D45" s="4206" t="inlineStr">
        <is>
          <t>ERICSSON SENEGAL SUCCURSALE AU BENIN</t>
        </is>
      </c>
      <c r="E45" s="4206" t="inlineStr">
        <is>
          <t>DT</t>
        </is>
      </c>
      <c r="F45" s="4209" t="n">
        <v>0</v>
      </c>
      <c r="G45" s="4209" t="n">
        <v>0</v>
      </c>
      <c r="H45" s="4209" t="n">
        <v>0</v>
      </c>
      <c r="I45" s="4209" t="n">
        <v>0</v>
      </c>
      <c r="J45" s="4209" t="n">
        <v>0</v>
      </c>
      <c r="K45" s="4209" t="n">
        <v>3619302</v>
      </c>
      <c r="L45" s="4209" t="n">
        <v>0</v>
      </c>
      <c r="M45" s="4209" t="n">
        <v>3619302</v>
      </c>
      <c r="N45" s="4209" t="n">
        <v>0</v>
      </c>
      <c r="O45" s="4209" t="n">
        <v>14477203</v>
      </c>
      <c r="P45" s="4209" t="n">
        <v>0</v>
      </c>
      <c r="Q45" s="4209" t="n">
        <v>14477203</v>
      </c>
      <c r="R45" s="4209" t="n">
        <v>0</v>
      </c>
      <c r="S45" s="4209" t="n">
        <v>0</v>
      </c>
      <c r="T45" s="4209" t="n">
        <v>0</v>
      </c>
      <c r="U45" s="4209" t="n">
        <v>0</v>
      </c>
      <c r="V45" s="4209" t="n">
        <v>0</v>
      </c>
      <c r="W45" s="4209" t="n">
        <v>0</v>
      </c>
      <c r="X45" s="4209" t="n">
        <v>0</v>
      </c>
      <c r="Y45" s="4209" t="n">
        <v>0</v>
      </c>
      <c r="Z45" s="4209" t="n">
        <v>0</v>
      </c>
      <c r="AA45" s="4209" t="n">
        <v>0</v>
      </c>
      <c r="AB45" s="4209" t="n">
        <v>0</v>
      </c>
      <c r="AC45" s="4209" t="n">
        <v>0</v>
      </c>
      <c r="AD45" s="4209" t="n">
        <v>0</v>
      </c>
      <c r="AE45" s="4209" t="n">
        <v>0</v>
      </c>
      <c r="AF45" s="4209" t="n">
        <v>0</v>
      </c>
      <c r="AG45" s="4209" t="n">
        <v>0</v>
      </c>
      <c r="AH45" s="4209" t="n">
        <v>0</v>
      </c>
      <c r="AI45" s="4209" t="n">
        <v>0</v>
      </c>
      <c r="AJ45" s="4209" t="n">
        <v>0</v>
      </c>
      <c r="AK45" s="4209" t="n">
        <v>0</v>
      </c>
      <c r="AL45" s="4209" t="n">
        <v>0</v>
      </c>
      <c r="AM45" s="4209" t="n">
        <v>0</v>
      </c>
      <c r="AN45" s="4209" t="n">
        <v>0</v>
      </c>
      <c r="AO45" s="4209" t="n">
        <v>0</v>
      </c>
      <c r="AP45" s="4209" t="n">
        <v>0</v>
      </c>
      <c r="AQ45" s="4209" t="n">
        <v>0</v>
      </c>
      <c r="AR45" s="4209" t="n">
        <v>0</v>
      </c>
      <c r="AS45" s="4209" t="n">
        <v>0</v>
      </c>
      <c r="AT45" s="4209" t="n">
        <v>0</v>
      </c>
      <c r="AU45" s="4209" t="n">
        <v>0</v>
      </c>
      <c r="AV45" s="4209" t="n">
        <v>0</v>
      </c>
      <c r="AW45" s="4209" t="n">
        <v>0</v>
      </c>
      <c r="AX45" s="4210" t="n">
        <v>0</v>
      </c>
      <c r="AY45" s="4210" t="n">
        <v>0</v>
      </c>
      <c r="AZ45" s="4210" t="n">
        <v>0</v>
      </c>
      <c r="BA45" s="4210" t="n">
        <v>0</v>
      </c>
      <c r="BB45" s="4211">
        <f>I45+M45+Q45+U45+Y45+AC45+AG45+AK45+AO45+AS45+AW45+BA45</f>
        <v/>
      </c>
      <c r="BC45" s="4212" t="n"/>
    </row>
    <row customFormat="1" customHeight="1" ht="30" r="46" s="884">
      <c r="A46" s="4206" t="inlineStr">
        <is>
          <t>COMMANDE COMPLEMENTAIRE RAN 2023 (COMMANDE N°1)
FOURNITURE</t>
        </is>
      </c>
      <c r="B46" s="4207" t="inlineStr">
        <is>
          <t>BC24090036</t>
        </is>
      </c>
      <c r="C46" s="4208" t="n">
        <v>45555</v>
      </c>
      <c r="D46" s="4206" t="inlineStr">
        <is>
          <t>ERICSSON AB</t>
        </is>
      </c>
      <c r="E46" s="4206" t="inlineStr">
        <is>
          <t>DT</t>
        </is>
      </c>
      <c r="F46" s="4209" t="n">
        <v>62746253</v>
      </c>
      <c r="G46" s="4209" t="n">
        <v>0</v>
      </c>
      <c r="H46" s="4209" t="n">
        <v>54130050</v>
      </c>
      <c r="I46" s="4209" t="n">
        <v>116876303</v>
      </c>
      <c r="J46" s="4209" t="n">
        <v>124443734</v>
      </c>
      <c r="K46" s="4209" t="n">
        <v>0</v>
      </c>
      <c r="L46" s="4209" t="n">
        <v>2529111</v>
      </c>
      <c r="M46" s="4209" t="n">
        <v>126972845</v>
      </c>
      <c r="N46" s="4209" t="n">
        <v>82962490</v>
      </c>
      <c r="O46" s="4209" t="n">
        <v>0</v>
      </c>
      <c r="P46" s="4209" t="n">
        <v>2865307</v>
      </c>
      <c r="Q46" s="4209" t="n">
        <v>85827797</v>
      </c>
      <c r="R46" s="4209" t="n">
        <v>0</v>
      </c>
      <c r="S46" s="4209" t="n">
        <v>0</v>
      </c>
      <c r="T46" s="4209" t="n">
        <v>525902</v>
      </c>
      <c r="U46" s="4209" t="n">
        <v>525902</v>
      </c>
      <c r="V46" s="4209" t="n">
        <v>0</v>
      </c>
      <c r="W46" s="4209" t="n">
        <v>0</v>
      </c>
      <c r="X46" s="4209" t="n">
        <v>1993544</v>
      </c>
      <c r="Y46" s="4209" t="n">
        <v>1993544</v>
      </c>
      <c r="Z46" s="4209" t="n">
        <v>0</v>
      </c>
      <c r="AA46" s="4209" t="n">
        <v>0</v>
      </c>
      <c r="AB46" s="4209" t="n">
        <v>0</v>
      </c>
      <c r="AC46" s="4209" t="n">
        <v>0</v>
      </c>
      <c r="AD46" s="4209" t="n">
        <v>0</v>
      </c>
      <c r="AE46" s="4209" t="n">
        <v>0</v>
      </c>
      <c r="AF46" s="4209" t="n">
        <v>0</v>
      </c>
      <c r="AG46" s="4209" t="n">
        <v>0</v>
      </c>
      <c r="AH46" s="4209" t="n">
        <v>0</v>
      </c>
      <c r="AI46" s="4209" t="n">
        <v>0</v>
      </c>
      <c r="AJ46" s="4209" t="n">
        <v>0</v>
      </c>
      <c r="AK46" s="4209" t="n">
        <v>0</v>
      </c>
      <c r="AL46" s="4209" t="n">
        <v>0</v>
      </c>
      <c r="AM46" s="4209" t="n">
        <v>0</v>
      </c>
      <c r="AN46" s="4209" t="n">
        <v>0</v>
      </c>
      <c r="AO46" s="4209" t="n">
        <v>0</v>
      </c>
      <c r="AP46" s="4209" t="n">
        <v>0</v>
      </c>
      <c r="AQ46" s="4209" t="n">
        <v>0</v>
      </c>
      <c r="AR46" s="4209" t="n">
        <v>0</v>
      </c>
      <c r="AS46" s="4209" t="n">
        <v>0</v>
      </c>
      <c r="AT46" s="4209" t="n">
        <v>0</v>
      </c>
      <c r="AU46" s="4209" t="n">
        <v>0</v>
      </c>
      <c r="AV46" s="4209" t="n">
        <v>0</v>
      </c>
      <c r="AW46" s="4209" t="n">
        <v>0</v>
      </c>
      <c r="AX46" s="4210" t="n">
        <v>0</v>
      </c>
      <c r="AY46" s="4210" t="n">
        <v>0</v>
      </c>
      <c r="AZ46" s="4210" t="n">
        <v>0</v>
      </c>
      <c r="BA46" s="4210" t="n">
        <v>0</v>
      </c>
      <c r="BB46" s="4211">
        <f>I46+M46+Q46+U46+Y46+AC46+AG46+AK46+AO46+AS46+AW46+BA46</f>
        <v/>
      </c>
      <c r="BC46" s="4212" t="n"/>
    </row>
    <row customFormat="1" customHeight="1" ht="30" r="47" s="884">
      <c r="A47" s="4206" t="inlineStr">
        <is>
          <t>COMMANDE COMPLEMENTAIRE RAN 2023 (COMMANDE N°1)
PRESTATIONS</t>
        </is>
      </c>
      <c r="B47" s="4207" t="inlineStr">
        <is>
          <t>BC24090037</t>
        </is>
      </c>
      <c r="C47" s="4208" t="n">
        <v>45555</v>
      </c>
      <c r="D47" s="4206" t="inlineStr">
        <is>
          <t>ERICSSON SENEGAL SUCCURSAL AU BENIN</t>
        </is>
      </c>
      <c r="E47" s="4206" t="inlineStr">
        <is>
          <t>DT</t>
        </is>
      </c>
      <c r="F47" s="4209" t="n">
        <v>0</v>
      </c>
      <c r="G47" s="4209" t="n">
        <v>0</v>
      </c>
      <c r="H47" s="4209" t="n">
        <v>0</v>
      </c>
      <c r="I47" s="4209" t="n">
        <v>0</v>
      </c>
      <c r="J47" s="4209" t="n">
        <v>0</v>
      </c>
      <c r="K47" s="4209" t="n">
        <v>0</v>
      </c>
      <c r="L47" s="4209" t="n">
        <v>0</v>
      </c>
      <c r="M47" s="4209" t="n">
        <v>0</v>
      </c>
      <c r="N47" s="4209" t="n">
        <v>0</v>
      </c>
      <c r="O47" s="4209" t="n">
        <v>0</v>
      </c>
      <c r="P47" s="4209" t="n">
        <v>0</v>
      </c>
      <c r="Q47" s="4209" t="n">
        <v>0</v>
      </c>
      <c r="R47" s="4209" t="n">
        <v>0</v>
      </c>
      <c r="S47" s="4209" t="n">
        <v>0</v>
      </c>
      <c r="T47" s="4209" t="n">
        <v>0</v>
      </c>
      <c r="U47" s="4209" t="n">
        <v>0</v>
      </c>
      <c r="V47" s="4209" t="n">
        <v>0</v>
      </c>
      <c r="W47" s="4209" t="n">
        <v>159515623</v>
      </c>
      <c r="X47" s="4209" t="n">
        <v>0</v>
      </c>
      <c r="Y47" s="4209" t="n">
        <v>159515623</v>
      </c>
      <c r="Z47" s="4209" t="n">
        <v>0</v>
      </c>
      <c r="AA47" s="4209" t="n">
        <v>0</v>
      </c>
      <c r="AB47" s="4209" t="n">
        <v>0</v>
      </c>
      <c r="AC47" s="4209" t="n">
        <v>0</v>
      </c>
      <c r="AD47" s="4209" t="n">
        <v>0</v>
      </c>
      <c r="AE47" s="4209" t="n">
        <v>0</v>
      </c>
      <c r="AF47" s="4209" t="n">
        <v>0</v>
      </c>
      <c r="AG47" s="4209" t="n">
        <v>0</v>
      </c>
      <c r="AH47" s="4209" t="n">
        <v>0</v>
      </c>
      <c r="AI47" s="4209" t="n">
        <v>0</v>
      </c>
      <c r="AJ47" s="4209" t="n">
        <v>0</v>
      </c>
      <c r="AK47" s="4209" t="n">
        <v>0</v>
      </c>
      <c r="AL47" s="4209" t="n">
        <v>0</v>
      </c>
      <c r="AM47" s="4209" t="n">
        <v>0</v>
      </c>
      <c r="AN47" s="4209" t="n">
        <v>0</v>
      </c>
      <c r="AO47" s="4209" t="n">
        <v>0</v>
      </c>
      <c r="AP47" s="4209" t="n">
        <v>0</v>
      </c>
      <c r="AQ47" s="4209" t="n">
        <v>0</v>
      </c>
      <c r="AR47" s="4209" t="n">
        <v>0</v>
      </c>
      <c r="AS47" s="4209" t="n">
        <v>0</v>
      </c>
      <c r="AT47" s="4209" t="n">
        <v>0</v>
      </c>
      <c r="AU47" s="4209" t="n">
        <v>0</v>
      </c>
      <c r="AV47" s="4209" t="n">
        <v>0</v>
      </c>
      <c r="AW47" s="4209" t="n">
        <v>0</v>
      </c>
      <c r="AX47" s="4210" t="n">
        <v>0</v>
      </c>
      <c r="AY47" s="4210" t="n">
        <v>0</v>
      </c>
      <c r="AZ47" s="4210" t="n">
        <v>0</v>
      </c>
      <c r="BA47" s="4210" t="n">
        <v>0</v>
      </c>
      <c r="BB47" s="4211">
        <f>I47+M47+Q47+U47+Y47+AC47+AG47+AK47+AO47+AS47+AW47+BA47</f>
        <v/>
      </c>
      <c r="BC47" s="4212" t="n"/>
    </row>
    <row customFormat="1" customHeight="1" ht="30" r="48" s="884">
      <c r="A48" s="4206" t="inlineStr">
        <is>
          <t>GESTION TECHNIQUE DU TRAFIC DE L'EDITION 2024 DU FESTIVAL WE LOVE EYA  
PRESTATIONS</t>
        </is>
      </c>
      <c r="B48" s="4207" t="inlineStr">
        <is>
          <t>BC24100012</t>
        </is>
      </c>
      <c r="C48" s="4208" t="n">
        <v>45583</v>
      </c>
      <c r="D48" s="4206" t="inlineStr">
        <is>
          <t>ERICSSON SENEGAL SUCCURSALE AU BENIN</t>
        </is>
      </c>
      <c r="E48" s="4206" t="inlineStr">
        <is>
          <t>DT</t>
        </is>
      </c>
      <c r="F48" s="4209" t="n">
        <v>0</v>
      </c>
      <c r="G48" s="4209" t="n">
        <v>113696408</v>
      </c>
      <c r="H48" s="4209" t="n">
        <v>0</v>
      </c>
      <c r="I48" s="4209" t="n">
        <v>113696408</v>
      </c>
      <c r="J48" s="4209" t="n">
        <v>0</v>
      </c>
      <c r="K48" s="4209" t="n">
        <v>0</v>
      </c>
      <c r="L48" s="4209" t="n">
        <v>0</v>
      </c>
      <c r="M48" s="4209" t="n">
        <v>0</v>
      </c>
      <c r="N48" s="4209" t="n">
        <v>0</v>
      </c>
      <c r="O48" s="4209" t="n">
        <v>0</v>
      </c>
      <c r="P48" s="4209" t="n">
        <v>0</v>
      </c>
      <c r="Q48" s="4209" t="n">
        <v>0</v>
      </c>
      <c r="R48" s="4209" t="n">
        <v>0</v>
      </c>
      <c r="S48" s="4209" t="n">
        <v>0</v>
      </c>
      <c r="T48" s="4209" t="n">
        <v>0</v>
      </c>
      <c r="U48" s="4209" t="n">
        <v>0</v>
      </c>
      <c r="V48" s="4209" t="n">
        <v>0</v>
      </c>
      <c r="W48" s="4209" t="n">
        <v>0</v>
      </c>
      <c r="X48" s="4209" t="n">
        <v>0</v>
      </c>
      <c r="Y48" s="4209" t="n">
        <v>0</v>
      </c>
      <c r="Z48" s="4209" t="n">
        <v>0</v>
      </c>
      <c r="AA48" s="4209" t="n">
        <v>0</v>
      </c>
      <c r="AB48" s="4209" t="n">
        <v>0</v>
      </c>
      <c r="AC48" s="4209" t="n">
        <v>0</v>
      </c>
      <c r="AD48" s="4209" t="n">
        <v>0</v>
      </c>
      <c r="AE48" s="4209" t="n">
        <v>0</v>
      </c>
      <c r="AF48" s="4209" t="n">
        <v>0</v>
      </c>
      <c r="AG48" s="4209" t="n">
        <v>0</v>
      </c>
      <c r="AH48" s="4209" t="n">
        <v>0</v>
      </c>
      <c r="AI48" s="4209" t="n">
        <v>0</v>
      </c>
      <c r="AJ48" s="4209" t="n">
        <v>0</v>
      </c>
      <c r="AK48" s="4209" t="n">
        <v>0</v>
      </c>
      <c r="AL48" s="4209" t="n">
        <v>0</v>
      </c>
      <c r="AM48" s="4209" t="n">
        <v>0</v>
      </c>
      <c r="AN48" s="4209" t="n">
        <v>0</v>
      </c>
      <c r="AO48" s="4209" t="n">
        <v>0</v>
      </c>
      <c r="AP48" s="4209" t="n">
        <v>0</v>
      </c>
      <c r="AQ48" s="4209" t="n">
        <v>0</v>
      </c>
      <c r="AR48" s="4209" t="n">
        <v>0</v>
      </c>
      <c r="AS48" s="4209" t="n">
        <v>0</v>
      </c>
      <c r="AT48" s="4209" t="n">
        <v>0</v>
      </c>
      <c r="AU48" s="4209" t="n">
        <v>0</v>
      </c>
      <c r="AV48" s="4209" t="n">
        <v>0</v>
      </c>
      <c r="AW48" s="4209" t="n">
        <v>0</v>
      </c>
      <c r="AX48" s="4210" t="n">
        <v>0</v>
      </c>
      <c r="AY48" s="4210" t="n">
        <v>0</v>
      </c>
      <c r="AZ48" s="4210" t="n">
        <v>0</v>
      </c>
      <c r="BA48" s="4210" t="n">
        <v>0</v>
      </c>
      <c r="BB48" s="4211">
        <f>I48+M48+Q48+U48+Y48+AC48+AG48+AK48+AO48+AS48+AW48+BA48</f>
        <v/>
      </c>
      <c r="BC48" s="4212" t="n"/>
    </row>
    <row customFormat="1" customHeight="1" ht="30" r="49" s="884">
      <c r="A49" s="4206" t="inlineStr">
        <is>
          <t xml:space="preserve">PROGRAMME RAN 2023 COMMANDE N°04 :
FOURNITURES POUR 10 MACROS BTS </t>
        </is>
      </c>
      <c r="B49" s="4207" t="inlineStr">
        <is>
          <t>BC24100014</t>
        </is>
      </c>
      <c r="C49" s="4208" t="n">
        <v>45583</v>
      </c>
      <c r="D49" s="4206" t="inlineStr">
        <is>
          <t>ERICSSON AB</t>
        </is>
      </c>
      <c r="E49" s="4206" t="inlineStr">
        <is>
          <t>DT</t>
        </is>
      </c>
      <c r="F49" s="4209" t="n">
        <v>17245110</v>
      </c>
      <c r="G49" s="4209" t="n">
        <v>0</v>
      </c>
      <c r="H49" s="4209" t="n">
        <v>15508100</v>
      </c>
      <c r="I49" s="4209" t="n">
        <v>32753210</v>
      </c>
      <c r="J49" s="4209" t="n">
        <v>137960876</v>
      </c>
      <c r="K49" s="4209" t="n">
        <v>0</v>
      </c>
      <c r="L49" s="4209" t="n">
        <v>5501178</v>
      </c>
      <c r="M49" s="4209" t="n">
        <v>143462054</v>
      </c>
      <c r="N49" s="4209" t="n">
        <v>17245110</v>
      </c>
      <c r="O49" s="4209" t="n">
        <v>0</v>
      </c>
      <c r="P49" s="4209" t="n">
        <v>43814825</v>
      </c>
      <c r="Q49" s="4209" t="n">
        <v>61059935</v>
      </c>
      <c r="R49" s="4209" t="n">
        <v>0</v>
      </c>
      <c r="S49" s="4209" t="n">
        <v>0</v>
      </c>
      <c r="T49" s="4209" t="n">
        <v>0</v>
      </c>
      <c r="U49" s="4209" t="n">
        <v>0</v>
      </c>
      <c r="V49" s="4209" t="n">
        <v>0</v>
      </c>
      <c r="W49" s="4209" t="n">
        <v>0</v>
      </c>
      <c r="X49" s="4209" t="n">
        <v>0</v>
      </c>
      <c r="Y49" s="4209" t="n">
        <v>0</v>
      </c>
      <c r="Z49" s="4209" t="n">
        <v>0</v>
      </c>
      <c r="AA49" s="4209" t="n">
        <v>0</v>
      </c>
      <c r="AB49" s="4209" t="n">
        <v>0</v>
      </c>
      <c r="AC49" s="4209" t="n">
        <v>0</v>
      </c>
      <c r="AD49" s="4209" t="n">
        <v>0</v>
      </c>
      <c r="AE49" s="4209" t="n">
        <v>0</v>
      </c>
      <c r="AF49" s="4209" t="n">
        <v>0</v>
      </c>
      <c r="AG49" s="4209" t="n">
        <v>0</v>
      </c>
      <c r="AH49" s="4209" t="n">
        <v>0</v>
      </c>
      <c r="AI49" s="4209" t="n">
        <v>0</v>
      </c>
      <c r="AJ49" s="4209" t="n">
        <v>0</v>
      </c>
      <c r="AK49" s="4209" t="n">
        <v>0</v>
      </c>
      <c r="AL49" s="4209" t="n">
        <v>0</v>
      </c>
      <c r="AM49" s="4209" t="n">
        <v>0</v>
      </c>
      <c r="AN49" s="4209" t="n">
        <v>0</v>
      </c>
      <c r="AO49" s="4209" t="n">
        <v>0</v>
      </c>
      <c r="AP49" s="4209" t="n">
        <v>0</v>
      </c>
      <c r="AQ49" s="4209" t="n">
        <v>0</v>
      </c>
      <c r="AR49" s="4209" t="n">
        <v>0</v>
      </c>
      <c r="AS49" s="4209" t="n">
        <v>0</v>
      </c>
      <c r="AT49" s="4209" t="n">
        <v>0</v>
      </c>
      <c r="AU49" s="4209" t="n">
        <v>0</v>
      </c>
      <c r="AV49" s="4209" t="n">
        <v>0</v>
      </c>
      <c r="AW49" s="4209" t="n">
        <v>0</v>
      </c>
      <c r="AX49" s="4210" t="n">
        <v>0</v>
      </c>
      <c r="AY49" s="4210" t="n">
        <v>0</v>
      </c>
      <c r="AZ49" s="4210" t="n">
        <v>0</v>
      </c>
      <c r="BA49" s="4210" t="n">
        <v>0</v>
      </c>
      <c r="BB49" s="4211">
        <f>I49+M49+Q49+U49+Y49+AC49+AG49+AK49+AO49+AS49+AW49+BA49</f>
        <v/>
      </c>
      <c r="BC49" s="4212" t="n"/>
    </row>
    <row customFormat="1" customHeight="1" ht="30" r="50" s="884">
      <c r="A50" s="4206" t="inlineStr">
        <is>
          <t>FOURNITURE, TRANSPORT ET INSTALLATION DE MODULES SOLAIRES PHOTOVOLTAÏQUES ET D'ATELIER D'ÉNERGIE SOLAIRE SUR 50 SITES GSM</t>
        </is>
      </c>
      <c r="B50" s="4207" t="inlineStr">
        <is>
          <t>BC24100015</t>
        </is>
      </c>
      <c r="C50" s="4208" t="n">
        <v>45590</v>
      </c>
      <c r="D50" s="4206" t="inlineStr">
        <is>
          <t>INTEGRATED POWER TECHNOLOGIES</t>
        </is>
      </c>
      <c r="E50" s="4206" t="inlineStr">
        <is>
          <t>DT</t>
        </is>
      </c>
      <c r="F50" s="4209" t="n">
        <v>0</v>
      </c>
      <c r="G50" s="4209" t="n">
        <v>0</v>
      </c>
      <c r="H50" s="4209" t="n">
        <v>132986</v>
      </c>
      <c r="I50" s="4209" t="n">
        <v>132986</v>
      </c>
      <c r="J50" s="4209" t="n">
        <v>165128975</v>
      </c>
      <c r="K50" s="4209" t="n">
        <v>0</v>
      </c>
      <c r="L50" s="4209" t="n">
        <v>12587224</v>
      </c>
      <c r="M50" s="4209" t="n">
        <v>177716199</v>
      </c>
      <c r="N50" s="4209" t="n">
        <v>165128976</v>
      </c>
      <c r="O50" s="4209" t="n">
        <v>0</v>
      </c>
      <c r="P50" s="4209" t="n">
        <v>23961954</v>
      </c>
      <c r="Q50" s="4209" t="n">
        <v>189090930</v>
      </c>
      <c r="R50" s="4209" t="n">
        <v>330257950</v>
      </c>
      <c r="S50" s="4209" t="n">
        <v>0</v>
      </c>
      <c r="T50" s="4209" t="n">
        <v>23486270</v>
      </c>
      <c r="U50" s="4209" t="n">
        <v>353744220</v>
      </c>
      <c r="V50" s="4209" t="n">
        <v>0</v>
      </c>
      <c r="W50" s="4209" t="n">
        <v>0</v>
      </c>
      <c r="X50" s="4209" t="n">
        <v>4244814</v>
      </c>
      <c r="Y50" s="4209" t="n">
        <v>4244814</v>
      </c>
      <c r="Z50" s="4209" t="n">
        <v>0</v>
      </c>
      <c r="AA50" s="4209" t="n">
        <v>0</v>
      </c>
      <c r="AB50" s="4209" t="n">
        <v>0</v>
      </c>
      <c r="AC50" s="4209" t="n">
        <v>0</v>
      </c>
      <c r="AD50" s="4209" t="n">
        <v>0</v>
      </c>
      <c r="AE50" s="4209" t="n">
        <v>0</v>
      </c>
      <c r="AF50" s="4209" t="n">
        <v>0</v>
      </c>
      <c r="AG50" s="4209" t="n">
        <v>0</v>
      </c>
      <c r="AH50" s="4209" t="n">
        <v>0</v>
      </c>
      <c r="AI50" s="4209" t="n">
        <v>0</v>
      </c>
      <c r="AJ50" s="4209" t="n">
        <v>0</v>
      </c>
      <c r="AK50" s="4209" t="n">
        <v>0</v>
      </c>
      <c r="AL50" s="4209" t="n">
        <v>0</v>
      </c>
      <c r="AM50" s="4209" t="n">
        <v>0</v>
      </c>
      <c r="AN50" s="4209" t="n">
        <v>0</v>
      </c>
      <c r="AO50" s="4209" t="n">
        <v>0</v>
      </c>
      <c r="AP50" s="4209" t="n">
        <v>0</v>
      </c>
      <c r="AQ50" s="4209" t="n">
        <v>0</v>
      </c>
      <c r="AR50" s="4209" t="n">
        <v>0</v>
      </c>
      <c r="AS50" s="4209" t="n">
        <v>0</v>
      </c>
      <c r="AT50" s="4209" t="n">
        <v>0</v>
      </c>
      <c r="AU50" s="4209" t="n">
        <v>0</v>
      </c>
      <c r="AV50" s="4209" t="n">
        <v>0</v>
      </c>
      <c r="AW50" s="4209" t="n">
        <v>0</v>
      </c>
      <c r="AX50" s="4210" t="n">
        <v>0</v>
      </c>
      <c r="AY50" s="4210" t="n">
        <v>0</v>
      </c>
      <c r="AZ50" s="4210" t="n">
        <v>0</v>
      </c>
      <c r="BA50" s="4210" t="n">
        <v>0</v>
      </c>
      <c r="BB50" s="4211">
        <f>I50+M50+Q50+U50+Y50+AC50+AG50+AK50+AO50+AS50+AW50+BA50</f>
        <v/>
      </c>
      <c r="BC50" s="4212" t="n"/>
    </row>
    <row customFormat="1" customHeight="1" ht="30" r="51" s="884">
      <c r="A51" s="4206" t="inlineStr">
        <is>
          <t>INSTALLATION DE MODULES SOLAIRES PHOTOVOLTAÏQUES ET D'ATELIER D'ÉNERGIE SOLAIRE SUR 50 SITES GSM</t>
        </is>
      </c>
      <c r="B51" s="4207" t="inlineStr">
        <is>
          <t>BC24100016</t>
        </is>
      </c>
      <c r="C51" s="4208" t="n">
        <v>45590</v>
      </c>
      <c r="D51" s="4206" t="inlineStr">
        <is>
          <t>SAGEMCOM BENIN</t>
        </is>
      </c>
      <c r="E51" s="4206" t="inlineStr">
        <is>
          <t>DT</t>
        </is>
      </c>
      <c r="F51" s="4209" t="n">
        <v>0</v>
      </c>
      <c r="G51" s="4209" t="n">
        <v>0</v>
      </c>
      <c r="H51" s="4209" t="n">
        <v>0</v>
      </c>
      <c r="I51" s="4209" t="n">
        <v>0</v>
      </c>
      <c r="J51" s="4209" t="n">
        <v>0</v>
      </c>
      <c r="K51" s="4209" t="n">
        <v>0</v>
      </c>
      <c r="L51" s="4209" t="n">
        <v>0</v>
      </c>
      <c r="M51" s="4209" t="n">
        <v>0</v>
      </c>
      <c r="N51" s="4209" t="n">
        <v>0</v>
      </c>
      <c r="O51" s="4209" t="n">
        <v>0</v>
      </c>
      <c r="P51" s="4209" t="n">
        <v>0</v>
      </c>
      <c r="Q51" s="4209" t="n">
        <v>0</v>
      </c>
      <c r="R51" s="4209" t="n">
        <v>0</v>
      </c>
      <c r="S51" s="4209" t="n">
        <v>112278240</v>
      </c>
      <c r="T51" s="4209" t="n">
        <v>0</v>
      </c>
      <c r="U51" s="4209" t="n">
        <v>112278240</v>
      </c>
      <c r="V51" s="4209" t="n">
        <v>0</v>
      </c>
      <c r="W51" s="4209" t="n">
        <v>28069560</v>
      </c>
      <c r="X51" s="4209" t="n">
        <v>0</v>
      </c>
      <c r="Y51" s="4209" t="n">
        <v>28069560</v>
      </c>
      <c r="Z51" s="4209" t="n">
        <v>0</v>
      </c>
      <c r="AA51" s="4209" t="n">
        <v>0</v>
      </c>
      <c r="AB51" s="4209" t="n">
        <v>0</v>
      </c>
      <c r="AC51" s="4209" t="n">
        <v>0</v>
      </c>
      <c r="AD51" s="4209" t="n">
        <v>0</v>
      </c>
      <c r="AE51" s="4209" t="n">
        <v>0</v>
      </c>
      <c r="AF51" s="4209" t="n">
        <v>0</v>
      </c>
      <c r="AG51" s="4209" t="n">
        <v>0</v>
      </c>
      <c r="AH51" s="4209" t="n">
        <v>0</v>
      </c>
      <c r="AI51" s="4209" t="n">
        <v>0</v>
      </c>
      <c r="AJ51" s="4209" t="n">
        <v>0</v>
      </c>
      <c r="AK51" s="4209" t="n">
        <v>0</v>
      </c>
      <c r="AL51" s="4209" t="n">
        <v>0</v>
      </c>
      <c r="AM51" s="4209" t="n">
        <v>0</v>
      </c>
      <c r="AN51" s="4209" t="n">
        <v>0</v>
      </c>
      <c r="AO51" s="4209" t="n">
        <v>0</v>
      </c>
      <c r="AP51" s="4209" t="n">
        <v>0</v>
      </c>
      <c r="AQ51" s="4209" t="n">
        <v>0</v>
      </c>
      <c r="AR51" s="4209" t="n">
        <v>0</v>
      </c>
      <c r="AS51" s="4209" t="n">
        <v>0</v>
      </c>
      <c r="AT51" s="4209" t="n">
        <v>0</v>
      </c>
      <c r="AU51" s="4209" t="n">
        <v>0</v>
      </c>
      <c r="AV51" s="4209" t="n">
        <v>0</v>
      </c>
      <c r="AW51" s="4209" t="n">
        <v>0</v>
      </c>
      <c r="AX51" s="4210" t="n">
        <v>0</v>
      </c>
      <c r="AY51" s="4210" t="n">
        <v>0</v>
      </c>
      <c r="AZ51" s="4210" t="n">
        <v>0</v>
      </c>
      <c r="BA51" s="4210" t="n">
        <v>0</v>
      </c>
      <c r="BB51" s="4211">
        <f>I51+M51+Q51+U51+Y51+AC51+AG51+AK51+AO51+AS51+AW51+BA51</f>
        <v/>
      </c>
      <c r="BC51" s="4212" t="n"/>
    </row>
    <row customFormat="1" customHeight="1" ht="30" r="52" s="884">
      <c r="A52" s="4206" t="inlineStr">
        <is>
          <t>FOURNITURE ET TRANSPORT DE MODULES SOLAIRES PHOTOVOLTAÏQUES ET ATELIER D’ENERGIE SOLAIRE SUR 50 SITES GSM</t>
        </is>
      </c>
      <c r="B52" s="4207" t="inlineStr">
        <is>
          <t>BC24100017</t>
        </is>
      </c>
      <c r="C52" s="4208" t="n">
        <v>45590</v>
      </c>
      <c r="D52" s="4206" t="inlineStr">
        <is>
          <t>SAGEMCOM ENERGIE &amp; TELECOM</t>
        </is>
      </c>
      <c r="E52" s="4206" t="inlineStr">
        <is>
          <t>DT</t>
        </is>
      </c>
      <c r="F52" s="4209" t="n">
        <v>0</v>
      </c>
      <c r="G52" s="4209" t="n">
        <v>0</v>
      </c>
      <c r="H52" s="4209" t="n">
        <v>0</v>
      </c>
      <c r="I52" s="4209" t="n">
        <v>0</v>
      </c>
      <c r="J52" s="4209" t="n">
        <v>0</v>
      </c>
      <c r="K52" s="4209" t="n">
        <v>0</v>
      </c>
      <c r="L52" s="4209" t="n">
        <v>0</v>
      </c>
      <c r="M52" s="4209" t="n">
        <v>0</v>
      </c>
      <c r="N52" s="4209" t="n">
        <v>124336649</v>
      </c>
      <c r="O52" s="4209" t="n">
        <v>0</v>
      </c>
      <c r="P52" s="4209" t="n">
        <v>34802970</v>
      </c>
      <c r="Q52" s="4209" t="n">
        <v>159139619</v>
      </c>
      <c r="R52" s="4209" t="n">
        <v>373009948</v>
      </c>
      <c r="S52" s="4209" t="n">
        <v>0</v>
      </c>
      <c r="T52" s="4209" t="n">
        <v>9359582</v>
      </c>
      <c r="U52" s="4209" t="n">
        <v>382369530</v>
      </c>
      <c r="V52" s="4209" t="n">
        <v>0</v>
      </c>
      <c r="W52" s="4209" t="n">
        <v>0</v>
      </c>
      <c r="X52" s="4209" t="n">
        <v>6812952</v>
      </c>
      <c r="Y52" s="4209" t="n">
        <v>6812952</v>
      </c>
      <c r="Z52" s="4209" t="n">
        <v>0</v>
      </c>
      <c r="AA52" s="4209" t="n">
        <v>0</v>
      </c>
      <c r="AB52" s="4209" t="n">
        <v>0</v>
      </c>
      <c r="AC52" s="4209" t="n">
        <v>0</v>
      </c>
      <c r="AD52" s="4209" t="n">
        <v>0</v>
      </c>
      <c r="AE52" s="4209" t="n">
        <v>0</v>
      </c>
      <c r="AF52" s="4209" t="n">
        <v>0</v>
      </c>
      <c r="AG52" s="4209" t="n">
        <v>0</v>
      </c>
      <c r="AH52" s="4209" t="n">
        <v>0</v>
      </c>
      <c r="AI52" s="4209" t="n">
        <v>0</v>
      </c>
      <c r="AJ52" s="4209" t="n">
        <v>0</v>
      </c>
      <c r="AK52" s="4209" t="n">
        <v>0</v>
      </c>
      <c r="AL52" s="4209" t="n">
        <v>0</v>
      </c>
      <c r="AM52" s="4209" t="n">
        <v>0</v>
      </c>
      <c r="AN52" s="4209" t="n">
        <v>0</v>
      </c>
      <c r="AO52" s="4209" t="n">
        <v>0</v>
      </c>
      <c r="AP52" s="4209" t="n">
        <v>0</v>
      </c>
      <c r="AQ52" s="4209" t="n">
        <v>0</v>
      </c>
      <c r="AR52" s="4209" t="n">
        <v>0</v>
      </c>
      <c r="AS52" s="4209" t="n">
        <v>0</v>
      </c>
      <c r="AT52" s="4209" t="n">
        <v>0</v>
      </c>
      <c r="AU52" s="4209" t="n">
        <v>0</v>
      </c>
      <c r="AV52" s="4209" t="n">
        <v>0</v>
      </c>
      <c r="AW52" s="4209" t="n">
        <v>0</v>
      </c>
      <c r="AX52" s="4210" t="n">
        <v>0</v>
      </c>
      <c r="AY52" s="4210" t="n">
        <v>0</v>
      </c>
      <c r="AZ52" s="4210" t="n">
        <v>0</v>
      </c>
      <c r="BA52" s="4210" t="n">
        <v>0</v>
      </c>
      <c r="BB52" s="4211">
        <f>I52+M52+Q52+U52+Y52+AC52+AG52+AK52+AO52+AS52+AW52+BA52</f>
        <v/>
      </c>
      <c r="BC52" s="4212" t="n"/>
    </row>
    <row customFormat="1" customHeight="1" ht="30" r="53" s="884">
      <c r="A53" s="4206" t="inlineStr">
        <is>
          <t xml:space="preserve">CONSTRUCTION D'UN ENTREPÔT A AKASSATO </t>
        </is>
      </c>
      <c r="B53" s="4207" t="inlineStr">
        <is>
          <t>BC24100019</t>
        </is>
      </c>
      <c r="C53" s="4208" t="n">
        <v>45602</v>
      </c>
      <c r="D53" s="4206" t="inlineStr">
        <is>
          <t>DSID BENIN</t>
        </is>
      </c>
      <c r="E53" s="4206" t="inlineStr">
        <is>
          <t>DAF</t>
        </is>
      </c>
      <c r="F53" s="4209" t="n">
        <v>0</v>
      </c>
      <c r="G53" s="4209" t="n">
        <v>0</v>
      </c>
      <c r="H53" s="4209" t="n">
        <v>0</v>
      </c>
      <c r="I53" s="4209" t="n">
        <v>0</v>
      </c>
      <c r="J53" s="4209" t="n">
        <v>0</v>
      </c>
      <c r="K53" s="4209" t="n">
        <v>0</v>
      </c>
      <c r="L53" s="4209" t="n">
        <v>0</v>
      </c>
      <c r="M53" s="4209" t="n">
        <v>0</v>
      </c>
      <c r="N53" s="4209" t="n">
        <v>0</v>
      </c>
      <c r="O53" s="4209" t="n">
        <v>0</v>
      </c>
      <c r="P53" s="4209" t="n">
        <v>0</v>
      </c>
      <c r="Q53" s="4209" t="n">
        <v>0</v>
      </c>
      <c r="R53" s="4209" t="n">
        <v>0</v>
      </c>
      <c r="S53" s="4209" t="n">
        <v>0</v>
      </c>
      <c r="T53" s="4209" t="n">
        <v>0</v>
      </c>
      <c r="U53" s="4209" t="n">
        <v>0</v>
      </c>
      <c r="V53" s="4209" t="n">
        <v>0</v>
      </c>
      <c r="W53" s="4209" t="n">
        <v>128504136</v>
      </c>
      <c r="X53" s="4209" t="n">
        <v>0</v>
      </c>
      <c r="Y53" s="4209" t="n">
        <v>128504136</v>
      </c>
      <c r="Z53" s="4209" t="n">
        <v>0</v>
      </c>
      <c r="AA53" s="4209" t="n">
        <v>0</v>
      </c>
      <c r="AB53" s="4209" t="n">
        <v>0</v>
      </c>
      <c r="AC53" s="4209" t="n">
        <v>0</v>
      </c>
      <c r="AD53" s="4209" t="n">
        <v>0</v>
      </c>
      <c r="AE53" s="4209" t="n">
        <v>0</v>
      </c>
      <c r="AF53" s="4209" t="n">
        <v>0</v>
      </c>
      <c r="AG53" s="4209" t="n">
        <v>0</v>
      </c>
      <c r="AH53" s="4209" t="n">
        <v>0</v>
      </c>
      <c r="AI53" s="4209" t="n">
        <v>0</v>
      </c>
      <c r="AJ53" s="4209" t="n">
        <v>0</v>
      </c>
      <c r="AK53" s="4209" t="n">
        <v>0</v>
      </c>
      <c r="AL53" s="4209" t="n">
        <v>0</v>
      </c>
      <c r="AM53" s="4209" t="n">
        <v>0</v>
      </c>
      <c r="AN53" s="4209" t="n">
        <v>0</v>
      </c>
      <c r="AO53" s="4209" t="n">
        <v>0</v>
      </c>
      <c r="AP53" s="4209" t="n">
        <v>0</v>
      </c>
      <c r="AQ53" s="4209" t="n">
        <v>0</v>
      </c>
      <c r="AR53" s="4209" t="n">
        <v>0</v>
      </c>
      <c r="AS53" s="4209" t="n">
        <v>0</v>
      </c>
      <c r="AT53" s="4209" t="n">
        <v>0</v>
      </c>
      <c r="AU53" s="4209" t="n">
        <v>0</v>
      </c>
      <c r="AV53" s="4209" t="n">
        <v>0</v>
      </c>
      <c r="AW53" s="4209" t="n">
        <v>0</v>
      </c>
      <c r="AX53" s="4210" t="n">
        <v>0</v>
      </c>
      <c r="AY53" s="4210" t="n">
        <v>0</v>
      </c>
      <c r="AZ53" s="4210" t="n">
        <v>0</v>
      </c>
      <c r="BA53" s="4210" t="n">
        <v>0</v>
      </c>
      <c r="BB53" s="4211">
        <f>I53+M53+Q53+U53+Y53+AC53+AG53+AK53+AO53+AS53+AW53+BA53</f>
        <v/>
      </c>
      <c r="BC53" s="4212" t="n"/>
    </row>
    <row customFormat="1" customHeight="1" ht="30" r="54" s="884">
      <c r="A54" s="4206" t="inlineStr">
        <is>
          <t>FOURNITURE ET TRANSPORT DE CLÔTURE METALLIQUE DES CHAMPS SOLAIRES DE 37 SITES</t>
        </is>
      </c>
      <c r="B54" s="4207" t="inlineStr">
        <is>
          <t>BC24100020</t>
        </is>
      </c>
      <c r="C54" s="4208" t="n">
        <v>45602</v>
      </c>
      <c r="D54" s="4206" t="inlineStr">
        <is>
          <t>SAGEMCOM ENERGIE &amp; TELECOM</t>
        </is>
      </c>
      <c r="E54" s="4206" t="inlineStr">
        <is>
          <t>DT</t>
        </is>
      </c>
      <c r="F54" s="4209" t="n">
        <v>42470487</v>
      </c>
      <c r="G54" s="4209" t="n">
        <v>0</v>
      </c>
      <c r="H54" s="4209" t="n">
        <v>0</v>
      </c>
      <c r="I54" s="4209" t="n">
        <v>42470487</v>
      </c>
      <c r="J54" s="4209" t="n">
        <v>0</v>
      </c>
      <c r="K54" s="4209" t="n">
        <v>0</v>
      </c>
      <c r="L54" s="4209" t="n">
        <v>0</v>
      </c>
      <c r="M54" s="4209" t="n">
        <v>0</v>
      </c>
      <c r="N54" s="4209" t="n">
        <v>0</v>
      </c>
      <c r="O54" s="4209" t="n">
        <v>0</v>
      </c>
      <c r="P54" s="4209" t="n">
        <v>0</v>
      </c>
      <c r="Q54" s="4209" t="n">
        <v>0</v>
      </c>
      <c r="R54" s="4209" t="n">
        <v>0</v>
      </c>
      <c r="S54" s="4209" t="n">
        <v>0</v>
      </c>
      <c r="T54" s="4209" t="n">
        <v>0</v>
      </c>
      <c r="U54" s="4209" t="n">
        <v>0</v>
      </c>
      <c r="V54" s="4209" t="n">
        <v>0</v>
      </c>
      <c r="W54" s="4209" t="n">
        <v>0</v>
      </c>
      <c r="X54" s="4209" t="n">
        <v>0</v>
      </c>
      <c r="Y54" s="4209" t="n">
        <v>0</v>
      </c>
      <c r="Z54" s="4209" t="n">
        <v>0</v>
      </c>
      <c r="AA54" s="4209" t="n">
        <v>0</v>
      </c>
      <c r="AB54" s="4209" t="n">
        <v>0</v>
      </c>
      <c r="AC54" s="4209" t="n">
        <v>0</v>
      </c>
      <c r="AD54" s="4209" t="n">
        <v>0</v>
      </c>
      <c r="AE54" s="4209" t="n">
        <v>0</v>
      </c>
      <c r="AF54" s="4209" t="n">
        <v>0</v>
      </c>
      <c r="AG54" s="4209" t="n">
        <v>0</v>
      </c>
      <c r="AH54" s="4209" t="n">
        <v>0</v>
      </c>
      <c r="AI54" s="4209" t="n">
        <v>0</v>
      </c>
      <c r="AJ54" s="4209" t="n">
        <v>0</v>
      </c>
      <c r="AK54" s="4209" t="n">
        <v>0</v>
      </c>
      <c r="AL54" s="4209" t="n">
        <v>0</v>
      </c>
      <c r="AM54" s="4209" t="n">
        <v>0</v>
      </c>
      <c r="AN54" s="4209" t="n">
        <v>0</v>
      </c>
      <c r="AO54" s="4209" t="n">
        <v>0</v>
      </c>
      <c r="AP54" s="4209" t="n">
        <v>0</v>
      </c>
      <c r="AQ54" s="4209" t="n">
        <v>0</v>
      </c>
      <c r="AR54" s="4209" t="n">
        <v>0</v>
      </c>
      <c r="AS54" s="4209" t="n">
        <v>0</v>
      </c>
      <c r="AT54" s="4209" t="n">
        <v>0</v>
      </c>
      <c r="AU54" s="4209" t="n">
        <v>0</v>
      </c>
      <c r="AV54" s="4209" t="n">
        <v>0</v>
      </c>
      <c r="AW54" s="4209" t="n">
        <v>0</v>
      </c>
      <c r="AX54" s="4210" t="n">
        <v>0</v>
      </c>
      <c r="AY54" s="4210" t="n">
        <v>0</v>
      </c>
      <c r="AZ54" s="4210" t="n">
        <v>0</v>
      </c>
      <c r="BA54" s="4210" t="n">
        <v>0</v>
      </c>
      <c r="BB54" s="4211">
        <f>I54+M54+Q54+U54+Y54+AC54+AG54+AK54+AO54+AS54+AW54+BA54</f>
        <v/>
      </c>
      <c r="BC54" s="4212" t="n"/>
    </row>
    <row customFormat="1" customHeight="1" ht="30" r="55" s="884">
      <c r="A55" s="4206" t="inlineStr">
        <is>
          <t>FOURNITURE ET TRANSPORT DE 15 SITES 5G
FRET AERIEN DES EQUIPEMENTS</t>
        </is>
      </c>
      <c r="B55" s="4207" t="inlineStr">
        <is>
          <t>BC24100032</t>
        </is>
      </c>
      <c r="C55" s="4208" t="n">
        <v>45594</v>
      </c>
      <c r="D55" s="4206" t="inlineStr">
        <is>
          <t>ERICSSON AB</t>
        </is>
      </c>
      <c r="E55" s="4206" t="inlineStr">
        <is>
          <t>DT</t>
        </is>
      </c>
      <c r="F55" s="4209" t="n">
        <v>0</v>
      </c>
      <c r="G55" s="4209" t="n">
        <v>0</v>
      </c>
      <c r="H55" s="4209" t="n">
        <v>1906311</v>
      </c>
      <c r="I55" s="4209" t="n">
        <v>1906311</v>
      </c>
      <c r="J55" s="4209" t="n">
        <v>0</v>
      </c>
      <c r="K55" s="4209" t="n">
        <v>0</v>
      </c>
      <c r="L55" s="4209" t="n">
        <v>0</v>
      </c>
      <c r="M55" s="4209" t="n">
        <v>0</v>
      </c>
      <c r="N55" s="4209" t="n">
        <v>0</v>
      </c>
      <c r="O55" s="4209" t="n">
        <v>0</v>
      </c>
      <c r="P55" s="4209" t="n">
        <v>0</v>
      </c>
      <c r="Q55" s="4209" t="n">
        <v>0</v>
      </c>
      <c r="R55" s="4209" t="n">
        <v>0</v>
      </c>
      <c r="S55" s="4209" t="n">
        <v>0</v>
      </c>
      <c r="T55" s="4209" t="n">
        <v>0</v>
      </c>
      <c r="U55" s="4209" t="n">
        <v>0</v>
      </c>
      <c r="V55" s="4209" t="n">
        <v>0</v>
      </c>
      <c r="W55" s="4209" t="n">
        <v>0</v>
      </c>
      <c r="X55" s="4209" t="n">
        <v>123680</v>
      </c>
      <c r="Y55" s="4209" t="n">
        <v>123680</v>
      </c>
      <c r="Z55" s="4209" t="n">
        <v>0</v>
      </c>
      <c r="AA55" s="4209" t="n">
        <v>0</v>
      </c>
      <c r="AB55" s="4209" t="n">
        <v>0</v>
      </c>
      <c r="AC55" s="4209" t="n">
        <v>0</v>
      </c>
      <c r="AD55" s="4209" t="n">
        <v>0</v>
      </c>
      <c r="AE55" s="4209" t="n">
        <v>0</v>
      </c>
      <c r="AF55" s="4209" t="n">
        <v>0</v>
      </c>
      <c r="AG55" s="4209" t="n">
        <v>0</v>
      </c>
      <c r="AH55" s="4209" t="n">
        <v>0</v>
      </c>
      <c r="AI55" s="4209" t="n">
        <v>0</v>
      </c>
      <c r="AJ55" s="4209" t="n">
        <v>0</v>
      </c>
      <c r="AK55" s="4209" t="n">
        <v>0</v>
      </c>
      <c r="AL55" s="4209" t="n">
        <v>0</v>
      </c>
      <c r="AM55" s="4209" t="n">
        <v>0</v>
      </c>
      <c r="AN55" s="4209" t="n">
        <v>0</v>
      </c>
      <c r="AO55" s="4209" t="n">
        <v>0</v>
      </c>
      <c r="AP55" s="4209" t="n">
        <v>0</v>
      </c>
      <c r="AQ55" s="4209" t="n">
        <v>0</v>
      </c>
      <c r="AR55" s="4209" t="n">
        <v>0</v>
      </c>
      <c r="AS55" s="4209" t="n">
        <v>0</v>
      </c>
      <c r="AT55" s="4209" t="n">
        <v>0</v>
      </c>
      <c r="AU55" s="4209" t="n">
        <v>0</v>
      </c>
      <c r="AV55" s="4209" t="n">
        <v>0</v>
      </c>
      <c r="AW55" s="4209" t="n">
        <v>0</v>
      </c>
      <c r="AX55" s="4210" t="n">
        <v>0</v>
      </c>
      <c r="AY55" s="4210" t="n">
        <v>0</v>
      </c>
      <c r="AZ55" s="4210" t="n">
        <v>0</v>
      </c>
      <c r="BA55" s="4210" t="n">
        <v>0</v>
      </c>
      <c r="BB55" s="4211">
        <f>I55+M55+Q55+U55+Y55+AC55+AG55+AK55+AO55+AS55+AW55+BA55</f>
        <v/>
      </c>
      <c r="BC55" s="4212" t="n"/>
    </row>
    <row customFormat="1" customHeight="1" ht="30" r="56" s="884">
      <c r="A56" s="4206" t="inlineStr">
        <is>
          <t xml:space="preserve">FOURNITURE ET INSTALLATION DE GARDE-CORPS ET ECHELLES SUR 13 SITES ROOFTOPS </t>
        </is>
      </c>
      <c r="B56" s="4207" t="inlineStr">
        <is>
          <t>BC24110001</t>
        </is>
      </c>
      <c r="C56" s="4208" t="n">
        <v>45604</v>
      </c>
      <c r="D56" s="4206" t="inlineStr">
        <is>
          <t>Société GROUPE D’AFRIQUE-BTP</t>
        </is>
      </c>
      <c r="E56" s="4206" t="inlineStr">
        <is>
          <t>DT</t>
        </is>
      </c>
      <c r="F56" s="4209" t="n">
        <v>12305551</v>
      </c>
      <c r="G56" s="4209" t="n">
        <v>0</v>
      </c>
      <c r="H56" s="4209" t="n">
        <v>0</v>
      </c>
      <c r="I56" s="4209" t="n">
        <v>12305551</v>
      </c>
      <c r="J56" s="4209" t="n">
        <v>0</v>
      </c>
      <c r="K56" s="4209" t="n">
        <v>0</v>
      </c>
      <c r="L56" s="4209" t="n">
        <v>0</v>
      </c>
      <c r="M56" s="4209" t="n">
        <v>0</v>
      </c>
      <c r="N56" s="4209" t="n">
        <v>0</v>
      </c>
      <c r="O56" s="4209" t="n">
        <v>0</v>
      </c>
      <c r="P56" s="4209" t="n">
        <v>0</v>
      </c>
      <c r="Q56" s="4209" t="n">
        <v>0</v>
      </c>
      <c r="R56" s="4209" t="n">
        <v>0</v>
      </c>
      <c r="S56" s="4209" t="n">
        <v>0</v>
      </c>
      <c r="T56" s="4209" t="n">
        <v>0</v>
      </c>
      <c r="U56" s="4209" t="n">
        <v>0</v>
      </c>
      <c r="V56" s="4209" t="n">
        <v>0</v>
      </c>
      <c r="W56" s="4209" t="n">
        <v>0</v>
      </c>
      <c r="X56" s="4209" t="n">
        <v>0</v>
      </c>
      <c r="Y56" s="4209" t="n">
        <v>0</v>
      </c>
      <c r="Z56" s="4209" t="n">
        <v>0</v>
      </c>
      <c r="AA56" s="4209" t="n">
        <v>0</v>
      </c>
      <c r="AB56" s="4209" t="n">
        <v>0</v>
      </c>
      <c r="AC56" s="4209" t="n">
        <v>0</v>
      </c>
      <c r="AD56" s="4209" t="n">
        <v>0</v>
      </c>
      <c r="AE56" s="4209" t="n">
        <v>0</v>
      </c>
      <c r="AF56" s="4209" t="n">
        <v>0</v>
      </c>
      <c r="AG56" s="4209" t="n">
        <v>0</v>
      </c>
      <c r="AH56" s="4209" t="n">
        <v>0</v>
      </c>
      <c r="AI56" s="4209" t="n">
        <v>0</v>
      </c>
      <c r="AJ56" s="4209" t="n">
        <v>0</v>
      </c>
      <c r="AK56" s="4209" t="n">
        <v>0</v>
      </c>
      <c r="AL56" s="4209" t="n">
        <v>0</v>
      </c>
      <c r="AM56" s="4209" t="n">
        <v>0</v>
      </c>
      <c r="AN56" s="4209" t="n">
        <v>0</v>
      </c>
      <c r="AO56" s="4209" t="n">
        <v>0</v>
      </c>
      <c r="AP56" s="4209" t="n">
        <v>0</v>
      </c>
      <c r="AQ56" s="4209" t="n">
        <v>0</v>
      </c>
      <c r="AR56" s="4209" t="n">
        <v>0</v>
      </c>
      <c r="AS56" s="4209" t="n">
        <v>0</v>
      </c>
      <c r="AT56" s="4209" t="n">
        <v>0</v>
      </c>
      <c r="AU56" s="4209" t="n">
        <v>0</v>
      </c>
      <c r="AV56" s="4209" t="n">
        <v>0</v>
      </c>
      <c r="AW56" s="4209" t="n">
        <v>0</v>
      </c>
      <c r="AX56" s="4210" t="n">
        <v>0</v>
      </c>
      <c r="AY56" s="4210" t="n">
        <v>0</v>
      </c>
      <c r="AZ56" s="4210" t="n">
        <v>0</v>
      </c>
      <c r="BA56" s="4210" t="n">
        <v>0</v>
      </c>
      <c r="BB56" s="4211">
        <f>I56+M56+Q56+U56+Y56+AC56+AG56+AK56+AO56+AS56+AW56+BA56</f>
        <v/>
      </c>
      <c r="BC56" s="4212" t="n"/>
    </row>
    <row customFormat="1" customHeight="1" ht="30" r="57" s="884">
      <c r="A57" s="4206" t="inlineStr">
        <is>
          <t>RECONFIGURATION DES ONDULEURS NH PLUS APRES REMPLACEMENT DES 400 BATTERIES AU CT NHQ</t>
        </is>
      </c>
      <c r="B57" s="4207" t="inlineStr">
        <is>
          <t>BC24110013</t>
        </is>
      </c>
      <c r="C57" s="4208" t="n">
        <v>45623</v>
      </c>
      <c r="D57" s="4206" t="inlineStr">
        <is>
          <t>AFRICA FOURNITURES ET SERVICES</t>
        </is>
      </c>
      <c r="E57" s="4206" t="inlineStr">
        <is>
          <t>DT</t>
        </is>
      </c>
      <c r="F57" s="4209" t="n">
        <v>0</v>
      </c>
      <c r="G57" s="4209" t="n">
        <v>0</v>
      </c>
      <c r="H57" s="4209" t="n">
        <v>0</v>
      </c>
      <c r="I57" s="4209" t="n">
        <v>0</v>
      </c>
      <c r="J57" s="4209" t="n">
        <v>0</v>
      </c>
      <c r="K57" s="4209" t="n">
        <v>0</v>
      </c>
      <c r="L57" s="4209" t="n">
        <v>0</v>
      </c>
      <c r="M57" s="4209" t="n">
        <v>0</v>
      </c>
      <c r="N57" s="4209" t="n">
        <v>0</v>
      </c>
      <c r="O57" s="4209" t="n">
        <v>5000000</v>
      </c>
      <c r="P57" s="4209" t="n">
        <v>0</v>
      </c>
      <c r="Q57" s="4209" t="n">
        <v>5000000</v>
      </c>
      <c r="R57" s="4209" t="n">
        <v>0</v>
      </c>
      <c r="S57" s="4209" t="n">
        <v>0</v>
      </c>
      <c r="T57" s="4209" t="n">
        <v>0</v>
      </c>
      <c r="U57" s="4209" t="n">
        <v>0</v>
      </c>
      <c r="V57" s="4209" t="n">
        <v>0</v>
      </c>
      <c r="W57" s="4209" t="n">
        <v>0</v>
      </c>
      <c r="X57" s="4209" t="n">
        <v>0</v>
      </c>
      <c r="Y57" s="4209" t="n">
        <v>0</v>
      </c>
      <c r="Z57" s="4209" t="n">
        <v>0</v>
      </c>
      <c r="AA57" s="4209" t="n">
        <v>0</v>
      </c>
      <c r="AB57" s="4209" t="n">
        <v>0</v>
      </c>
      <c r="AC57" s="4209" t="n">
        <v>0</v>
      </c>
      <c r="AD57" s="4209" t="n">
        <v>0</v>
      </c>
      <c r="AE57" s="4209" t="n">
        <v>0</v>
      </c>
      <c r="AF57" s="4209" t="n">
        <v>0</v>
      </c>
      <c r="AG57" s="4209" t="n">
        <v>0</v>
      </c>
      <c r="AH57" s="4209" t="n">
        <v>0</v>
      </c>
      <c r="AI57" s="4209" t="n">
        <v>0</v>
      </c>
      <c r="AJ57" s="4209" t="n">
        <v>0</v>
      </c>
      <c r="AK57" s="4209" t="n">
        <v>0</v>
      </c>
      <c r="AL57" s="4209" t="n">
        <v>0</v>
      </c>
      <c r="AM57" s="4209" t="n">
        <v>0</v>
      </c>
      <c r="AN57" s="4209" t="n">
        <v>0</v>
      </c>
      <c r="AO57" s="4209" t="n">
        <v>0</v>
      </c>
      <c r="AP57" s="4209" t="n">
        <v>0</v>
      </c>
      <c r="AQ57" s="4209" t="n">
        <v>0</v>
      </c>
      <c r="AR57" s="4209" t="n">
        <v>0</v>
      </c>
      <c r="AS57" s="4209" t="n">
        <v>0</v>
      </c>
      <c r="AT57" s="4209" t="n">
        <v>0</v>
      </c>
      <c r="AU57" s="4209" t="n">
        <v>0</v>
      </c>
      <c r="AV57" s="4209" t="n">
        <v>0</v>
      </c>
      <c r="AW57" s="4209" t="n">
        <v>0</v>
      </c>
      <c r="AX57" s="4210" t="n">
        <v>0</v>
      </c>
      <c r="AY57" s="4210" t="n">
        <v>0</v>
      </c>
      <c r="AZ57" s="4210" t="n">
        <v>0</v>
      </c>
      <c r="BA57" s="4210" t="n">
        <v>0</v>
      </c>
      <c r="BB57" s="4211">
        <f>I57+M57+Q57+U57+Y57+AC57+AG57+AK57+AO57+AS57+AW57+BA57</f>
        <v/>
      </c>
      <c r="BC57" s="4212" t="n"/>
    </row>
    <row customFormat="1" customHeight="1" ht="30" r="58" s="884">
      <c r="A58" s="4206" t="inlineStr">
        <is>
          <t>ACQUISITION DE DISQUES DE RECHANGE SUR LES NŒUDS ECMS ET NGCRS+ ROUTEURS</t>
        </is>
      </c>
      <c r="B58" s="4207" t="inlineStr">
        <is>
          <t>BC24110016</t>
        </is>
      </c>
      <c r="C58" s="4208" t="n">
        <v>45631</v>
      </c>
      <c r="D58" s="4206" t="inlineStr">
        <is>
          <t>ODDNET</t>
        </is>
      </c>
      <c r="E58" s="4206" t="inlineStr">
        <is>
          <t>DT</t>
        </is>
      </c>
      <c r="F58" s="4209" t="n">
        <v>0</v>
      </c>
      <c r="G58" s="4209" t="n">
        <v>0</v>
      </c>
      <c r="H58" s="4209" t="n">
        <v>0</v>
      </c>
      <c r="I58" s="4209" t="n">
        <v>0</v>
      </c>
      <c r="J58" s="4209" t="n">
        <v>0</v>
      </c>
      <c r="K58" s="4209" t="n">
        <v>0</v>
      </c>
      <c r="L58" s="4209" t="n">
        <v>0</v>
      </c>
      <c r="M58" s="4209" t="n">
        <v>0</v>
      </c>
      <c r="N58" s="4209" t="n">
        <v>17580960</v>
      </c>
      <c r="O58" s="4209" t="n">
        <v>0</v>
      </c>
      <c r="P58" s="4209" t="n">
        <v>0</v>
      </c>
      <c r="Q58" s="4209" t="n">
        <v>17580960</v>
      </c>
      <c r="R58" s="4209" t="n">
        <v>0</v>
      </c>
      <c r="S58" s="4209" t="n">
        <v>0</v>
      </c>
      <c r="T58" s="4209" t="n">
        <v>0</v>
      </c>
      <c r="U58" s="4209" t="n">
        <v>0</v>
      </c>
      <c r="V58" s="4209" t="n">
        <v>0</v>
      </c>
      <c r="W58" s="4209" t="n">
        <v>0</v>
      </c>
      <c r="X58" s="4209" t="n">
        <v>0</v>
      </c>
      <c r="Y58" s="4209" t="n">
        <v>0</v>
      </c>
      <c r="Z58" s="4209" t="n">
        <v>0</v>
      </c>
      <c r="AA58" s="4209" t="n">
        <v>0</v>
      </c>
      <c r="AB58" s="4209" t="n">
        <v>0</v>
      </c>
      <c r="AC58" s="4209" t="n">
        <v>0</v>
      </c>
      <c r="AD58" s="4209" t="n">
        <v>0</v>
      </c>
      <c r="AE58" s="4209" t="n">
        <v>0</v>
      </c>
      <c r="AF58" s="4209" t="n">
        <v>0</v>
      </c>
      <c r="AG58" s="4209" t="n">
        <v>0</v>
      </c>
      <c r="AH58" s="4209" t="n">
        <v>0</v>
      </c>
      <c r="AI58" s="4209" t="n">
        <v>0</v>
      </c>
      <c r="AJ58" s="4209" t="n">
        <v>0</v>
      </c>
      <c r="AK58" s="4209" t="n">
        <v>0</v>
      </c>
      <c r="AL58" s="4209" t="n">
        <v>0</v>
      </c>
      <c r="AM58" s="4209" t="n">
        <v>0</v>
      </c>
      <c r="AN58" s="4209" t="n">
        <v>0</v>
      </c>
      <c r="AO58" s="4209" t="n">
        <v>0</v>
      </c>
      <c r="AP58" s="4209" t="n">
        <v>0</v>
      </c>
      <c r="AQ58" s="4209" t="n">
        <v>0</v>
      </c>
      <c r="AR58" s="4209" t="n">
        <v>0</v>
      </c>
      <c r="AS58" s="4209" t="n">
        <v>0</v>
      </c>
      <c r="AT58" s="4209" t="n">
        <v>0</v>
      </c>
      <c r="AU58" s="4209" t="n">
        <v>0</v>
      </c>
      <c r="AV58" s="4209" t="n">
        <v>0</v>
      </c>
      <c r="AW58" s="4209" t="n">
        <v>0</v>
      </c>
      <c r="AX58" s="4210" t="n">
        <v>0</v>
      </c>
      <c r="AY58" s="4210" t="n">
        <v>0</v>
      </c>
      <c r="AZ58" s="4210" t="n">
        <v>0</v>
      </c>
      <c r="BA58" s="4210" t="n">
        <v>0</v>
      </c>
      <c r="BB58" s="4211">
        <f>I58+M58+Q58+U58+Y58+AC58+AG58+AK58+AO58+AS58+AW58+BA58</f>
        <v/>
      </c>
      <c r="BC58" s="4212" t="n"/>
    </row>
    <row customFormat="1" customHeight="1" ht="30" r="59" s="884">
      <c r="A59" s="4206" t="inlineStr">
        <is>
          <t>ETUDE DU FIBRAGE DES SITES DE ABOMEY-CALAVI-LOT2</t>
        </is>
      </c>
      <c r="B59" s="4207" t="inlineStr">
        <is>
          <t xml:space="preserve">BC24110023 </t>
        </is>
      </c>
      <c r="C59" s="4208" t="n">
        <v>45629</v>
      </c>
      <c r="D59" s="4206" t="inlineStr">
        <is>
          <t>FIBERCO</t>
        </is>
      </c>
      <c r="E59" s="4206" t="inlineStr">
        <is>
          <t>DT</t>
        </is>
      </c>
      <c r="F59" s="4209" t="n">
        <v>0</v>
      </c>
      <c r="G59" s="4209" t="n">
        <v>10010000</v>
      </c>
      <c r="H59" s="4209" t="n">
        <v>0</v>
      </c>
      <c r="I59" s="4209" t="n">
        <v>10010000</v>
      </c>
      <c r="J59" s="4209" t="n">
        <v>0</v>
      </c>
      <c r="K59" s="4209" t="n">
        <v>0</v>
      </c>
      <c r="L59" s="4209" t="n">
        <v>0</v>
      </c>
      <c r="M59" s="4209" t="n">
        <v>0</v>
      </c>
      <c r="N59" s="4209" t="n">
        <v>0</v>
      </c>
      <c r="O59" s="4209" t="n">
        <v>0</v>
      </c>
      <c r="P59" s="4209" t="n">
        <v>0</v>
      </c>
      <c r="Q59" s="4209" t="n">
        <v>0</v>
      </c>
      <c r="R59" s="4209" t="n">
        <v>0</v>
      </c>
      <c r="S59" s="4209" t="n">
        <v>0</v>
      </c>
      <c r="T59" s="4209" t="n">
        <v>0</v>
      </c>
      <c r="U59" s="4209" t="n">
        <v>0</v>
      </c>
      <c r="V59" s="4209" t="n">
        <v>0</v>
      </c>
      <c r="W59" s="4209" t="n">
        <v>0</v>
      </c>
      <c r="X59" s="4209" t="n">
        <v>0</v>
      </c>
      <c r="Y59" s="4209" t="n">
        <v>0</v>
      </c>
      <c r="Z59" s="4209" t="n">
        <v>0</v>
      </c>
      <c r="AA59" s="4209" t="n">
        <v>0</v>
      </c>
      <c r="AB59" s="4209" t="n">
        <v>0</v>
      </c>
      <c r="AC59" s="4209" t="n">
        <v>0</v>
      </c>
      <c r="AD59" s="4209" t="n">
        <v>0</v>
      </c>
      <c r="AE59" s="4209" t="n">
        <v>0</v>
      </c>
      <c r="AF59" s="4209" t="n">
        <v>0</v>
      </c>
      <c r="AG59" s="4209" t="n">
        <v>0</v>
      </c>
      <c r="AH59" s="4209" t="n">
        <v>0</v>
      </c>
      <c r="AI59" s="4209" t="n">
        <v>0</v>
      </c>
      <c r="AJ59" s="4209" t="n">
        <v>0</v>
      </c>
      <c r="AK59" s="4209" t="n">
        <v>0</v>
      </c>
      <c r="AL59" s="4209" t="n">
        <v>0</v>
      </c>
      <c r="AM59" s="4209" t="n">
        <v>0</v>
      </c>
      <c r="AN59" s="4209" t="n">
        <v>0</v>
      </c>
      <c r="AO59" s="4209" t="n">
        <v>0</v>
      </c>
      <c r="AP59" s="4209" t="n">
        <v>0</v>
      </c>
      <c r="AQ59" s="4209" t="n">
        <v>0</v>
      </c>
      <c r="AR59" s="4209" t="n">
        <v>0</v>
      </c>
      <c r="AS59" s="4209" t="n">
        <v>0</v>
      </c>
      <c r="AT59" s="4209" t="n">
        <v>0</v>
      </c>
      <c r="AU59" s="4209" t="n">
        <v>0</v>
      </c>
      <c r="AV59" s="4209" t="n">
        <v>0</v>
      </c>
      <c r="AW59" s="4209" t="n">
        <v>0</v>
      </c>
      <c r="AX59" s="4210" t="n">
        <v>0</v>
      </c>
      <c r="AY59" s="4210" t="n">
        <v>0</v>
      </c>
      <c r="AZ59" s="4210" t="n">
        <v>0</v>
      </c>
      <c r="BA59" s="4210" t="n">
        <v>0</v>
      </c>
      <c r="BB59" s="4211">
        <f>I59+M59+Q59+U59+Y59+AC59+AG59+AK59+AO59+AS59+AW59+BA59</f>
        <v/>
      </c>
      <c r="BC59" s="4212" t="n"/>
    </row>
    <row customFormat="1" customHeight="1" ht="30" r="60" s="884">
      <c r="A60" s="4206" t="inlineStr">
        <is>
          <t>AUDIT SECURITE TEST EXTERNES TESTS APPLICATIFS</t>
        </is>
      </c>
      <c r="B60" s="4207" t="inlineStr">
        <is>
          <t>BC24120007</t>
        </is>
      </c>
      <c r="C60" s="4208" t="n">
        <v>45636</v>
      </c>
      <c r="D60" s="4206" t="inlineStr">
        <is>
          <t>LMPS</t>
        </is>
      </c>
      <c r="E60" s="4206" t="inlineStr">
        <is>
          <t>DSI</t>
        </is>
      </c>
      <c r="F60" s="4209" t="n">
        <v>0</v>
      </c>
      <c r="G60" s="4209" t="n">
        <v>0</v>
      </c>
      <c r="H60" s="4209" t="n">
        <v>0</v>
      </c>
      <c r="I60" s="4209" t="n">
        <v>0</v>
      </c>
      <c r="J60" s="4209" t="n">
        <v>0</v>
      </c>
      <c r="K60" s="4209" t="n">
        <v>9655687</v>
      </c>
      <c r="L60" s="4209" t="n">
        <v>0</v>
      </c>
      <c r="M60" s="4209" t="n">
        <v>9655687</v>
      </c>
      <c r="N60" s="4209" t="n">
        <v>0</v>
      </c>
      <c r="O60" s="4209" t="n">
        <v>0</v>
      </c>
      <c r="P60" s="4209" t="n">
        <v>0</v>
      </c>
      <c r="Q60" s="4209" t="n">
        <v>0</v>
      </c>
      <c r="R60" s="4209" t="n">
        <v>0</v>
      </c>
      <c r="S60" s="4209" t="n">
        <v>0</v>
      </c>
      <c r="T60" s="4209" t="n">
        <v>0</v>
      </c>
      <c r="U60" s="4209" t="n">
        <v>0</v>
      </c>
      <c r="V60" s="4209" t="n">
        <v>0</v>
      </c>
      <c r="W60" s="4209" t="n">
        <v>0</v>
      </c>
      <c r="X60" s="4209" t="n">
        <v>0</v>
      </c>
      <c r="Y60" s="4209" t="n">
        <v>0</v>
      </c>
      <c r="Z60" s="4209" t="n">
        <v>0</v>
      </c>
      <c r="AA60" s="4209" t="n">
        <v>0</v>
      </c>
      <c r="AB60" s="4209" t="n">
        <v>0</v>
      </c>
      <c r="AC60" s="4209" t="n">
        <v>0</v>
      </c>
      <c r="AD60" s="4209" t="n">
        <v>0</v>
      </c>
      <c r="AE60" s="4209" t="n">
        <v>0</v>
      </c>
      <c r="AF60" s="4209" t="n">
        <v>0</v>
      </c>
      <c r="AG60" s="4209" t="n">
        <v>0</v>
      </c>
      <c r="AH60" s="4209" t="n">
        <v>0</v>
      </c>
      <c r="AI60" s="4209" t="n">
        <v>0</v>
      </c>
      <c r="AJ60" s="4209" t="n">
        <v>0</v>
      </c>
      <c r="AK60" s="4209" t="n">
        <v>0</v>
      </c>
      <c r="AL60" s="4209" t="n">
        <v>0</v>
      </c>
      <c r="AM60" s="4209" t="n">
        <v>0</v>
      </c>
      <c r="AN60" s="4209" t="n">
        <v>0</v>
      </c>
      <c r="AO60" s="4209" t="n">
        <v>0</v>
      </c>
      <c r="AP60" s="4209" t="n">
        <v>0</v>
      </c>
      <c r="AQ60" s="4209" t="n">
        <v>0</v>
      </c>
      <c r="AR60" s="4209" t="n">
        <v>0</v>
      </c>
      <c r="AS60" s="4209" t="n">
        <v>0</v>
      </c>
      <c r="AT60" s="4209" t="n">
        <v>0</v>
      </c>
      <c r="AU60" s="4209" t="n">
        <v>0</v>
      </c>
      <c r="AV60" s="4209" t="n">
        <v>0</v>
      </c>
      <c r="AW60" s="4209" t="n">
        <v>0</v>
      </c>
      <c r="AX60" s="4210" t="n">
        <v>0</v>
      </c>
      <c r="AY60" s="4210" t="n">
        <v>0</v>
      </c>
      <c r="AZ60" s="4210" t="n">
        <v>0</v>
      </c>
      <c r="BA60" s="4210" t="n">
        <v>0</v>
      </c>
      <c r="BB60" s="4211">
        <f>I60+M60+Q60+U60+Y60+AC60+AG60+AK60+AO60+AS60+AW60+BA60</f>
        <v/>
      </c>
      <c r="BC60" s="4212" t="n"/>
    </row>
    <row customFormat="1" customHeight="1" ht="30" r="61" s="884">
      <c r="A61" s="4206" t="inlineStr">
        <is>
          <t>ELECTRIFICATION PAR EXTENSION MT, BT ET BRANCHEMENT DES SITES KELETOMEY; MISSINKO ET LAGBAVE</t>
        </is>
      </c>
      <c r="B61" s="4207" t="inlineStr">
        <is>
          <t>BC24120010</t>
        </is>
      </c>
      <c r="C61" s="4208" t="n">
        <v>45636</v>
      </c>
      <c r="D61" s="4206" t="inlineStr">
        <is>
          <t>GRM SARL</t>
        </is>
      </c>
      <c r="E61" s="4206" t="inlineStr">
        <is>
          <t>DT</t>
        </is>
      </c>
      <c r="F61" s="4209" t="n">
        <v>0</v>
      </c>
      <c r="G61" s="4209" t="n">
        <v>16274695</v>
      </c>
      <c r="H61" s="4209" t="n">
        <v>0</v>
      </c>
      <c r="I61" s="4209" t="n">
        <v>16274695</v>
      </c>
      <c r="J61" s="4209" t="n">
        <v>0</v>
      </c>
      <c r="K61" s="4209" t="n">
        <v>13369437</v>
      </c>
      <c r="L61" s="4209" t="n">
        <v>0</v>
      </c>
      <c r="M61" s="4209" t="n">
        <v>13369437</v>
      </c>
      <c r="N61" s="4209" t="n">
        <v>0</v>
      </c>
      <c r="O61" s="4209" t="n">
        <v>28894132</v>
      </c>
      <c r="P61" s="4209" t="n">
        <v>0</v>
      </c>
      <c r="Q61" s="4209" t="n">
        <v>28894132</v>
      </c>
      <c r="R61" s="4209" t="n">
        <v>0</v>
      </c>
      <c r="S61" s="4209" t="n">
        <v>-25278014</v>
      </c>
      <c r="T61" s="4209" t="n">
        <v>0</v>
      </c>
      <c r="U61" s="4209" t="n">
        <v>-25278014</v>
      </c>
      <c r="V61" s="4209" t="n">
        <v>0</v>
      </c>
      <c r="W61" s="4209" t="n">
        <v>0</v>
      </c>
      <c r="X61" s="4209" t="n">
        <v>0</v>
      </c>
      <c r="Y61" s="4209" t="n">
        <v>0</v>
      </c>
      <c r="Z61" s="4209" t="n">
        <v>0</v>
      </c>
      <c r="AA61" s="4209" t="n">
        <v>0</v>
      </c>
      <c r="AB61" s="4209" t="n">
        <v>0</v>
      </c>
      <c r="AC61" s="4209" t="n">
        <v>0</v>
      </c>
      <c r="AD61" s="4209" t="n">
        <v>0</v>
      </c>
      <c r="AE61" s="4209" t="n">
        <v>0</v>
      </c>
      <c r="AF61" s="4209" t="n">
        <v>0</v>
      </c>
      <c r="AG61" s="4209" t="n">
        <v>0</v>
      </c>
      <c r="AH61" s="4209" t="n">
        <v>0</v>
      </c>
      <c r="AI61" s="4209" t="n">
        <v>0</v>
      </c>
      <c r="AJ61" s="4209" t="n">
        <v>0</v>
      </c>
      <c r="AK61" s="4209" t="n">
        <v>0</v>
      </c>
      <c r="AL61" s="4209" t="n">
        <v>0</v>
      </c>
      <c r="AM61" s="4209" t="n">
        <v>0</v>
      </c>
      <c r="AN61" s="4209" t="n">
        <v>0</v>
      </c>
      <c r="AO61" s="4209" t="n">
        <v>0</v>
      </c>
      <c r="AP61" s="4209" t="n">
        <v>0</v>
      </c>
      <c r="AQ61" s="4209" t="n">
        <v>0</v>
      </c>
      <c r="AR61" s="4209" t="n">
        <v>0</v>
      </c>
      <c r="AS61" s="4209" t="n">
        <v>0</v>
      </c>
      <c r="AT61" s="4209" t="n">
        <v>0</v>
      </c>
      <c r="AU61" s="4209" t="n">
        <v>0</v>
      </c>
      <c r="AV61" s="4209" t="n">
        <v>0</v>
      </c>
      <c r="AW61" s="4209" t="n">
        <v>0</v>
      </c>
      <c r="AX61" s="4210" t="n">
        <v>0</v>
      </c>
      <c r="AY61" s="4210" t="n">
        <v>0</v>
      </c>
      <c r="AZ61" s="4210" t="n">
        <v>0</v>
      </c>
      <c r="BA61" s="4210" t="n">
        <v>0</v>
      </c>
      <c r="BB61" s="4211">
        <f>I61+M61+Q61+U61+Y61+AC61+AG61+AK61+AO61+AS61+AW61+BA61</f>
        <v/>
      </c>
      <c r="BC61" s="4212" t="n"/>
    </row>
    <row customFormat="1" customHeight="1" ht="30" r="62" s="884">
      <c r="A62" s="4206" t="inlineStr">
        <is>
          <t>ELECTRIFICATION DES SITES PAR BRANCHEMENT 04 FILS 20A</t>
        </is>
      </c>
      <c r="B62" s="4207" t="inlineStr">
        <is>
          <t>BC24120012</t>
        </is>
      </c>
      <c r="C62" s="4208" t="n">
        <v>45657</v>
      </c>
      <c r="D62" s="4206" t="inlineStr">
        <is>
          <t>ELECTRO DESIGN SARL</t>
        </is>
      </c>
      <c r="E62" s="4206" t="inlineStr">
        <is>
          <t>DT</t>
        </is>
      </c>
      <c r="F62" s="4209" t="n">
        <v>0</v>
      </c>
      <c r="G62" s="4209" t="n">
        <v>1878815</v>
      </c>
      <c r="H62" s="4209" t="n">
        <v>0</v>
      </c>
      <c r="I62" s="4209" t="n">
        <v>1878815</v>
      </c>
      <c r="J62" s="4209" t="n">
        <v>0</v>
      </c>
      <c r="K62" s="4209" t="n">
        <v>0</v>
      </c>
      <c r="L62" s="4209" t="n">
        <v>355445</v>
      </c>
      <c r="M62" s="4209" t="n">
        <v>355445</v>
      </c>
      <c r="N62" s="4209" t="n">
        <v>0</v>
      </c>
      <c r="O62" s="4209" t="n">
        <v>1040580</v>
      </c>
      <c r="P62" s="4209" t="n">
        <v>0</v>
      </c>
      <c r="Q62" s="4209" t="n">
        <v>1040580</v>
      </c>
      <c r="R62" s="4209" t="n">
        <v>0</v>
      </c>
      <c r="S62" s="4209" t="n">
        <v>482850</v>
      </c>
      <c r="T62" s="4209" t="n">
        <v>0</v>
      </c>
      <c r="U62" s="4209" t="n">
        <v>482850</v>
      </c>
      <c r="V62" s="4209" t="n">
        <v>0</v>
      </c>
      <c r="W62" s="4209" t="n">
        <v>0</v>
      </c>
      <c r="X62" s="4209" t="n">
        <v>0</v>
      </c>
      <c r="Y62" s="4209" t="n">
        <v>0</v>
      </c>
      <c r="Z62" s="4209" t="n">
        <v>0</v>
      </c>
      <c r="AA62" s="4209" t="n">
        <v>0</v>
      </c>
      <c r="AB62" s="4209" t="n">
        <v>0</v>
      </c>
      <c r="AC62" s="4209" t="n">
        <v>0</v>
      </c>
      <c r="AD62" s="4209" t="n">
        <v>0</v>
      </c>
      <c r="AE62" s="4209" t="n">
        <v>0</v>
      </c>
      <c r="AF62" s="4209" t="n">
        <v>0</v>
      </c>
      <c r="AG62" s="4209" t="n">
        <v>0</v>
      </c>
      <c r="AH62" s="4209" t="n">
        <v>0</v>
      </c>
      <c r="AI62" s="4209" t="n">
        <v>0</v>
      </c>
      <c r="AJ62" s="4209" t="n">
        <v>0</v>
      </c>
      <c r="AK62" s="4209" t="n">
        <v>0</v>
      </c>
      <c r="AL62" s="4209" t="n">
        <v>0</v>
      </c>
      <c r="AM62" s="4209" t="n">
        <v>0</v>
      </c>
      <c r="AN62" s="4209" t="n">
        <v>0</v>
      </c>
      <c r="AO62" s="4209" t="n">
        <v>0</v>
      </c>
      <c r="AP62" s="4209" t="n">
        <v>0</v>
      </c>
      <c r="AQ62" s="4209" t="n">
        <v>0</v>
      </c>
      <c r="AR62" s="4209" t="n">
        <v>0</v>
      </c>
      <c r="AS62" s="4209" t="n">
        <v>0</v>
      </c>
      <c r="AT62" s="4209" t="n">
        <v>0</v>
      </c>
      <c r="AU62" s="4209" t="n">
        <v>0</v>
      </c>
      <c r="AV62" s="4209" t="n">
        <v>0</v>
      </c>
      <c r="AW62" s="4209" t="n">
        <v>0</v>
      </c>
      <c r="AX62" s="4210" t="n">
        <v>0</v>
      </c>
      <c r="AY62" s="4210" t="n">
        <v>0</v>
      </c>
      <c r="AZ62" s="4210" t="n">
        <v>0</v>
      </c>
      <c r="BA62" s="4210" t="n">
        <v>0</v>
      </c>
      <c r="BB62" s="4211">
        <f>I62+M62+Q62+U62+Y62+AC62+AG62+AK62+AO62+AS62+AW62+BA62</f>
        <v/>
      </c>
      <c r="BC62" s="4212" t="n"/>
    </row>
    <row customFormat="1" customHeight="1" ht="30" r="63" s="884">
      <c r="A63" s="4206" t="inlineStr">
        <is>
          <t xml:space="preserve"> FOURNITURE DE MODULES INVERTERS BRAVO ECI 48 VDC 3KVA </t>
        </is>
      </c>
      <c r="B63" s="4207" t="inlineStr">
        <is>
          <t>BC24120018</t>
        </is>
      </c>
      <c r="C63" s="4208" t="n">
        <v>45645</v>
      </c>
      <c r="D63" s="4206" t="inlineStr">
        <is>
          <t>ACELO-BENIN</t>
        </is>
      </c>
      <c r="E63" s="4206" t="inlineStr">
        <is>
          <t>DT</t>
        </is>
      </c>
      <c r="F63" s="4209" t="n">
        <v>0</v>
      </c>
      <c r="G63" s="4209" t="n">
        <v>0</v>
      </c>
      <c r="H63" s="4209" t="n">
        <v>0</v>
      </c>
      <c r="I63" s="4209" t="n">
        <v>0</v>
      </c>
      <c r="J63" s="4209" t="n">
        <v>12500000</v>
      </c>
      <c r="K63" s="4209" t="n">
        <v>0</v>
      </c>
      <c r="L63" s="4209" t="n">
        <v>0</v>
      </c>
      <c r="M63" s="4209" t="n">
        <v>12500000</v>
      </c>
      <c r="N63" s="4209" t="n">
        <v>0</v>
      </c>
      <c r="O63" s="4209" t="n">
        <v>0</v>
      </c>
      <c r="P63" s="4209" t="n">
        <v>0</v>
      </c>
      <c r="Q63" s="4209" t="n">
        <v>0</v>
      </c>
      <c r="R63" s="4209" t="n">
        <v>0</v>
      </c>
      <c r="S63" s="4209" t="n">
        <v>0</v>
      </c>
      <c r="T63" s="4209" t="n">
        <v>0</v>
      </c>
      <c r="U63" s="4209" t="n">
        <v>0</v>
      </c>
      <c r="V63" s="4209" t="n">
        <v>0</v>
      </c>
      <c r="W63" s="4209" t="n">
        <v>0</v>
      </c>
      <c r="X63" s="4209" t="n">
        <v>0</v>
      </c>
      <c r="Y63" s="4209" t="n">
        <v>0</v>
      </c>
      <c r="Z63" s="4209" t="n">
        <v>0</v>
      </c>
      <c r="AA63" s="4209" t="n">
        <v>0</v>
      </c>
      <c r="AB63" s="4209" t="n">
        <v>0</v>
      </c>
      <c r="AC63" s="4209" t="n">
        <v>0</v>
      </c>
      <c r="AD63" s="4209" t="n">
        <v>0</v>
      </c>
      <c r="AE63" s="4209" t="n">
        <v>0</v>
      </c>
      <c r="AF63" s="4209" t="n">
        <v>0</v>
      </c>
      <c r="AG63" s="4209" t="n">
        <v>0</v>
      </c>
      <c r="AH63" s="4209" t="n">
        <v>0</v>
      </c>
      <c r="AI63" s="4209" t="n">
        <v>0</v>
      </c>
      <c r="AJ63" s="4209" t="n">
        <v>0</v>
      </c>
      <c r="AK63" s="4209" t="n">
        <v>0</v>
      </c>
      <c r="AL63" s="4209" t="n">
        <v>0</v>
      </c>
      <c r="AM63" s="4209" t="n">
        <v>0</v>
      </c>
      <c r="AN63" s="4209" t="n">
        <v>0</v>
      </c>
      <c r="AO63" s="4209" t="n">
        <v>0</v>
      </c>
      <c r="AP63" s="4209" t="n">
        <v>0</v>
      </c>
      <c r="AQ63" s="4209" t="n">
        <v>0</v>
      </c>
      <c r="AR63" s="4209" t="n">
        <v>0</v>
      </c>
      <c r="AS63" s="4209" t="n">
        <v>0</v>
      </c>
      <c r="AT63" s="4209" t="n">
        <v>0</v>
      </c>
      <c r="AU63" s="4209" t="n">
        <v>0</v>
      </c>
      <c r="AV63" s="4209" t="n">
        <v>0</v>
      </c>
      <c r="AW63" s="4209" t="n">
        <v>0</v>
      </c>
      <c r="AX63" s="4210" t="n">
        <v>0</v>
      </c>
      <c r="AY63" s="4210" t="n">
        <v>0</v>
      </c>
      <c r="AZ63" s="4210" t="n">
        <v>0</v>
      </c>
      <c r="BA63" s="4210" t="n">
        <v>0</v>
      </c>
      <c r="BB63" s="4211">
        <f>I63+M63+Q63+U63+Y63+AC63+AG63+AK63+AO63+AS63+AW63+BA63</f>
        <v/>
      </c>
      <c r="BC63" s="4212" t="n"/>
    </row>
    <row customFormat="1" customHeight="1" ht="30" r="64" s="884">
      <c r="A64" s="4206" t="inlineStr">
        <is>
          <t>REAMENAGEMENT DES INFRASTRUCTURES DU CABLE SOUS MARIN WEST AFRICA IMPACTEES PAR LES TRAVAUX D'ASPHALTAGE DES RUES DE FIDJROSSE</t>
        </is>
      </c>
      <c r="B64" s="4207" t="inlineStr">
        <is>
          <t>BC24120019</t>
        </is>
      </c>
      <c r="C64" s="4208" t="n">
        <v>45645</v>
      </c>
      <c r="D64" s="4206" t="inlineStr">
        <is>
          <t>MOGIV BTP SERVICES</t>
        </is>
      </c>
      <c r="E64" s="4206" t="inlineStr">
        <is>
          <t>DT</t>
        </is>
      </c>
      <c r="F64" s="4209" t="n">
        <v>0</v>
      </c>
      <c r="G64" s="4209" t="n">
        <v>7091887</v>
      </c>
      <c r="H64" s="4209" t="n">
        <v>0</v>
      </c>
      <c r="I64" s="4209" t="n">
        <v>7091887</v>
      </c>
      <c r="J64" s="4209" t="n">
        <v>0</v>
      </c>
      <c r="K64" s="4209" t="n">
        <v>0</v>
      </c>
      <c r="L64" s="4209" t="n">
        <v>0</v>
      </c>
      <c r="M64" s="4209" t="n">
        <v>0</v>
      </c>
      <c r="N64" s="4209" t="n">
        <v>0</v>
      </c>
      <c r="O64" s="4209" t="n">
        <v>0</v>
      </c>
      <c r="P64" s="4209" t="n">
        <v>0</v>
      </c>
      <c r="Q64" s="4209" t="n">
        <v>0</v>
      </c>
      <c r="R64" s="4209" t="n">
        <v>0</v>
      </c>
      <c r="S64" s="4209" t="n">
        <v>0</v>
      </c>
      <c r="T64" s="4209" t="n">
        <v>0</v>
      </c>
      <c r="U64" s="4209" t="n">
        <v>0</v>
      </c>
      <c r="V64" s="4209" t="n">
        <v>0</v>
      </c>
      <c r="W64" s="4209" t="n">
        <v>0</v>
      </c>
      <c r="X64" s="4209" t="n">
        <v>0</v>
      </c>
      <c r="Y64" s="4209" t="n">
        <v>0</v>
      </c>
      <c r="Z64" s="4209" t="n">
        <v>0</v>
      </c>
      <c r="AA64" s="4209" t="n">
        <v>0</v>
      </c>
      <c r="AB64" s="4209" t="n">
        <v>0</v>
      </c>
      <c r="AC64" s="4209" t="n">
        <v>0</v>
      </c>
      <c r="AD64" s="4209" t="n">
        <v>0</v>
      </c>
      <c r="AE64" s="4209" t="n">
        <v>0</v>
      </c>
      <c r="AF64" s="4209" t="n">
        <v>0</v>
      </c>
      <c r="AG64" s="4209" t="n">
        <v>0</v>
      </c>
      <c r="AH64" s="4209" t="n">
        <v>0</v>
      </c>
      <c r="AI64" s="4209" t="n">
        <v>0</v>
      </c>
      <c r="AJ64" s="4209" t="n">
        <v>0</v>
      </c>
      <c r="AK64" s="4209" t="n">
        <v>0</v>
      </c>
      <c r="AL64" s="4209" t="n">
        <v>0</v>
      </c>
      <c r="AM64" s="4209" t="n">
        <v>0</v>
      </c>
      <c r="AN64" s="4209" t="n">
        <v>0</v>
      </c>
      <c r="AO64" s="4209" t="n">
        <v>0</v>
      </c>
      <c r="AP64" s="4209" t="n">
        <v>0</v>
      </c>
      <c r="AQ64" s="4209" t="n">
        <v>0</v>
      </c>
      <c r="AR64" s="4209" t="n">
        <v>0</v>
      </c>
      <c r="AS64" s="4209" t="n">
        <v>0</v>
      </c>
      <c r="AT64" s="4209" t="n">
        <v>0</v>
      </c>
      <c r="AU64" s="4209" t="n">
        <v>0</v>
      </c>
      <c r="AV64" s="4209" t="n">
        <v>0</v>
      </c>
      <c r="AW64" s="4209" t="n">
        <v>0</v>
      </c>
      <c r="AX64" s="4210" t="n">
        <v>0</v>
      </c>
      <c r="AY64" s="4210" t="n">
        <v>0</v>
      </c>
      <c r="AZ64" s="4210" t="n">
        <v>0</v>
      </c>
      <c r="BA64" s="4210" t="n">
        <v>0</v>
      </c>
      <c r="BB64" s="4211">
        <f>I64+M64+Q64+U64+Y64+AC64+AG64+AK64+AO64+AS64+AW64+BA64</f>
        <v/>
      </c>
      <c r="BC64" s="4212" t="n"/>
    </row>
    <row customFormat="1" customHeight="1" ht="30" r="65" s="884">
      <c r="A65" s="4206" t="inlineStr">
        <is>
          <t>PRESTATION DE SERVICES POUR LE DEPLOIEMENT DE POINT D'ACCES WIFI POUR WELOVEYA 2024</t>
        </is>
      </c>
      <c r="B65" s="4207" t="inlineStr">
        <is>
          <t>BC24120020</t>
        </is>
      </c>
      <c r="C65" s="4208" t="n">
        <v>45652</v>
      </c>
      <c r="D65" s="4206" t="inlineStr">
        <is>
          <t>ODDNET</t>
        </is>
      </c>
      <c r="E65" s="4206" t="inlineStr">
        <is>
          <t>DT</t>
        </is>
      </c>
      <c r="F65" s="4209" t="n">
        <v>0</v>
      </c>
      <c r="G65" s="4209" t="n">
        <v>0</v>
      </c>
      <c r="H65" s="4209" t="n">
        <v>0</v>
      </c>
      <c r="I65" s="4209" t="n">
        <v>0</v>
      </c>
      <c r="J65" s="4209" t="n">
        <v>0</v>
      </c>
      <c r="K65" s="4209" t="n">
        <v>0</v>
      </c>
      <c r="L65" s="4209" t="n">
        <v>0</v>
      </c>
      <c r="M65" s="4209" t="n">
        <v>0</v>
      </c>
      <c r="N65" s="4209" t="n">
        <v>0</v>
      </c>
      <c r="O65" s="4209" t="n">
        <v>0</v>
      </c>
      <c r="P65" s="4209" t="n">
        <v>0</v>
      </c>
      <c r="Q65" s="4209" t="n">
        <v>0</v>
      </c>
      <c r="R65" s="4209" t="n">
        <v>0</v>
      </c>
      <c r="S65" s="4209" t="n">
        <v>11807226</v>
      </c>
      <c r="T65" s="4209" t="n">
        <v>0</v>
      </c>
      <c r="U65" s="4209" t="n">
        <v>11807226</v>
      </c>
      <c r="V65" s="4209" t="n">
        <v>0</v>
      </c>
      <c r="W65" s="4209" t="n">
        <v>0</v>
      </c>
      <c r="X65" s="4209" t="n">
        <v>0</v>
      </c>
      <c r="Y65" s="4209" t="n">
        <v>0</v>
      </c>
      <c r="Z65" s="4209" t="n">
        <v>0</v>
      </c>
      <c r="AA65" s="4209" t="n">
        <v>0</v>
      </c>
      <c r="AB65" s="4209" t="n">
        <v>0</v>
      </c>
      <c r="AC65" s="4209" t="n">
        <v>0</v>
      </c>
      <c r="AD65" s="4209" t="n">
        <v>0</v>
      </c>
      <c r="AE65" s="4209" t="n">
        <v>0</v>
      </c>
      <c r="AF65" s="4209" t="n">
        <v>0</v>
      </c>
      <c r="AG65" s="4209" t="n">
        <v>0</v>
      </c>
      <c r="AH65" s="4209" t="n">
        <v>0</v>
      </c>
      <c r="AI65" s="4209" t="n">
        <v>0</v>
      </c>
      <c r="AJ65" s="4209" t="n">
        <v>0</v>
      </c>
      <c r="AK65" s="4209" t="n">
        <v>0</v>
      </c>
      <c r="AL65" s="4209" t="n">
        <v>0</v>
      </c>
      <c r="AM65" s="4209" t="n">
        <v>0</v>
      </c>
      <c r="AN65" s="4209" t="n">
        <v>0</v>
      </c>
      <c r="AO65" s="4209" t="n">
        <v>0</v>
      </c>
      <c r="AP65" s="4209" t="n">
        <v>0</v>
      </c>
      <c r="AQ65" s="4209" t="n">
        <v>0</v>
      </c>
      <c r="AR65" s="4209" t="n">
        <v>0</v>
      </c>
      <c r="AS65" s="4209" t="n">
        <v>0</v>
      </c>
      <c r="AT65" s="4209" t="n">
        <v>0</v>
      </c>
      <c r="AU65" s="4209" t="n">
        <v>0</v>
      </c>
      <c r="AV65" s="4209" t="n">
        <v>0</v>
      </c>
      <c r="AW65" s="4209" t="n">
        <v>0</v>
      </c>
      <c r="AX65" s="4210" t="n">
        <v>0</v>
      </c>
      <c r="AY65" s="4210" t="n">
        <v>0</v>
      </c>
      <c r="AZ65" s="4210" t="n">
        <v>0</v>
      </c>
      <c r="BA65" s="4210" t="n">
        <v>0</v>
      </c>
      <c r="BB65" s="4211">
        <f>I65+M65+Q65+U65+Y65+AC65+AG65+AK65+AO65+AS65+AW65+BA65</f>
        <v/>
      </c>
      <c r="BC65" s="4212" t="n"/>
    </row>
    <row customFormat="1" customHeight="1" ht="30" r="66" s="884">
      <c r="A66" s="4206" t="inlineStr">
        <is>
          <t>INSTALLATION TRANSPORT INSTALLATION ET MISE EN SERVICE DE GROUPES ELECTROGENES</t>
        </is>
      </c>
      <c r="B66" s="4207" t="inlineStr">
        <is>
          <t>BC24120023</t>
        </is>
      </c>
      <c r="C66" s="4208" t="n">
        <v>45653</v>
      </c>
      <c r="D66" s="4206" t="inlineStr">
        <is>
          <t>CETELEC</t>
        </is>
      </c>
      <c r="E66" s="4206" t="inlineStr">
        <is>
          <t>DT</t>
        </is>
      </c>
      <c r="F66" s="4209" t="n">
        <v>0</v>
      </c>
      <c r="G66" s="4209" t="n">
        <v>3867441</v>
      </c>
      <c r="H66" s="4209" t="n">
        <v>0</v>
      </c>
      <c r="I66" s="4209" t="n">
        <v>3867441</v>
      </c>
      <c r="J66" s="4209" t="n">
        <v>0</v>
      </c>
      <c r="K66" s="4209" t="n">
        <v>0</v>
      </c>
      <c r="L66" s="4209" t="n">
        <v>0</v>
      </c>
      <c r="M66" s="4209" t="n">
        <v>0</v>
      </c>
      <c r="N66" s="4209" t="n">
        <v>0</v>
      </c>
      <c r="O66" s="4209" t="n">
        <v>0</v>
      </c>
      <c r="P66" s="4209" t="n">
        <v>0</v>
      </c>
      <c r="Q66" s="4209" t="n">
        <v>0</v>
      </c>
      <c r="R66" s="4209" t="n">
        <v>0</v>
      </c>
      <c r="S66" s="4209" t="n">
        <v>0</v>
      </c>
      <c r="T66" s="4209" t="n">
        <v>0</v>
      </c>
      <c r="U66" s="4209" t="n">
        <v>0</v>
      </c>
      <c r="V66" s="4209" t="n">
        <v>0</v>
      </c>
      <c r="W66" s="4209" t="n">
        <v>8701742</v>
      </c>
      <c r="X66" s="4209" t="n">
        <v>0</v>
      </c>
      <c r="Y66" s="4209" t="n">
        <v>8701742</v>
      </c>
      <c r="Z66" s="4209" t="n">
        <v>0</v>
      </c>
      <c r="AA66" s="4209" t="n">
        <v>0</v>
      </c>
      <c r="AB66" s="4209" t="n">
        <v>0</v>
      </c>
      <c r="AC66" s="4209" t="n">
        <v>0</v>
      </c>
      <c r="AD66" s="4209" t="n">
        <v>0</v>
      </c>
      <c r="AE66" s="4209" t="n">
        <v>0</v>
      </c>
      <c r="AF66" s="4209" t="n">
        <v>0</v>
      </c>
      <c r="AG66" s="4209" t="n">
        <v>0</v>
      </c>
      <c r="AH66" s="4209" t="n">
        <v>0</v>
      </c>
      <c r="AI66" s="4209" t="n">
        <v>0</v>
      </c>
      <c r="AJ66" s="4209" t="n">
        <v>0</v>
      </c>
      <c r="AK66" s="4209" t="n">
        <v>0</v>
      </c>
      <c r="AL66" s="4209" t="n">
        <v>0</v>
      </c>
      <c r="AM66" s="4209" t="n">
        <v>0</v>
      </c>
      <c r="AN66" s="4209" t="n">
        <v>0</v>
      </c>
      <c r="AO66" s="4209" t="n">
        <v>0</v>
      </c>
      <c r="AP66" s="4209" t="n">
        <v>0</v>
      </c>
      <c r="AQ66" s="4209" t="n">
        <v>0</v>
      </c>
      <c r="AR66" s="4209" t="n">
        <v>0</v>
      </c>
      <c r="AS66" s="4209" t="n">
        <v>0</v>
      </c>
      <c r="AT66" s="4209" t="n">
        <v>0</v>
      </c>
      <c r="AU66" s="4209" t="n">
        <v>0</v>
      </c>
      <c r="AV66" s="4209" t="n">
        <v>0</v>
      </c>
      <c r="AW66" s="4209" t="n">
        <v>0</v>
      </c>
      <c r="AX66" s="4210" t="n">
        <v>0</v>
      </c>
      <c r="AY66" s="4210" t="n">
        <v>0</v>
      </c>
      <c r="AZ66" s="4210" t="n">
        <v>0</v>
      </c>
      <c r="BA66" s="4210" t="n">
        <v>0</v>
      </c>
      <c r="BB66" s="4211">
        <f>I66+M66+Q66+U66+Y66+AC66+AG66+AK66+AO66+AS66+AW66+BA66</f>
        <v/>
      </c>
      <c r="BC66" s="4212" t="n"/>
    </row>
    <row customFormat="1" customHeight="1" ht="30" r="67" s="884">
      <c r="A67" s="4206" t="inlineStr">
        <is>
          <t>PRESTATION POUR LE LANCEMENT COMMERCIAL DE LA 5G</t>
        </is>
      </c>
      <c r="B67" s="4207" t="inlineStr">
        <is>
          <t>BC24120024</t>
        </is>
      </c>
      <c r="C67" s="4208" t="n">
        <v>45654</v>
      </c>
      <c r="D67" s="4206" t="inlineStr">
        <is>
          <t>ERICSSON SENEGAL SUCCURSALE AU BENIN</t>
        </is>
      </c>
      <c r="E67" s="4206" t="inlineStr">
        <is>
          <t>DT</t>
        </is>
      </c>
      <c r="F67" s="4209" t="n">
        <v>0</v>
      </c>
      <c r="G67" s="4209" t="n">
        <v>0</v>
      </c>
      <c r="H67" s="4209" t="n">
        <v>0</v>
      </c>
      <c r="I67" s="4209" t="n">
        <v>0</v>
      </c>
      <c r="J67" s="4209" t="n">
        <v>0</v>
      </c>
      <c r="K67" s="4209" t="n">
        <v>68853084</v>
      </c>
      <c r="L67" s="4209" t="n">
        <v>0</v>
      </c>
      <c r="M67" s="4209" t="n">
        <v>68853084</v>
      </c>
      <c r="N67" s="4209" t="n">
        <v>0</v>
      </c>
      <c r="O67" s="4209" t="n">
        <v>0</v>
      </c>
      <c r="P67" s="4209" t="n">
        <v>0</v>
      </c>
      <c r="Q67" s="4209" t="n">
        <v>0</v>
      </c>
      <c r="R67" s="4209" t="n">
        <v>0</v>
      </c>
      <c r="S67" s="4209" t="n">
        <v>0</v>
      </c>
      <c r="T67" s="4209" t="n">
        <v>0</v>
      </c>
      <c r="U67" s="4209" t="n">
        <v>0</v>
      </c>
      <c r="V67" s="4209" t="n">
        <v>0</v>
      </c>
      <c r="W67" s="4209" t="n">
        <v>0</v>
      </c>
      <c r="X67" s="4209" t="n">
        <v>0</v>
      </c>
      <c r="Y67" s="4209" t="n">
        <v>0</v>
      </c>
      <c r="Z67" s="4209" t="n">
        <v>0</v>
      </c>
      <c r="AA67" s="4209" t="n">
        <v>0</v>
      </c>
      <c r="AB67" s="4209" t="n">
        <v>0</v>
      </c>
      <c r="AC67" s="4209" t="n">
        <v>0</v>
      </c>
      <c r="AD67" s="4209" t="n">
        <v>0</v>
      </c>
      <c r="AE67" s="4209" t="n">
        <v>0</v>
      </c>
      <c r="AF67" s="4209" t="n">
        <v>0</v>
      </c>
      <c r="AG67" s="4209" t="n">
        <v>0</v>
      </c>
      <c r="AH67" s="4209" t="n">
        <v>0</v>
      </c>
      <c r="AI67" s="4209" t="n">
        <v>0</v>
      </c>
      <c r="AJ67" s="4209" t="n">
        <v>0</v>
      </c>
      <c r="AK67" s="4209" t="n">
        <v>0</v>
      </c>
      <c r="AL67" s="4209" t="n">
        <v>0</v>
      </c>
      <c r="AM67" s="4209" t="n">
        <v>0</v>
      </c>
      <c r="AN67" s="4209" t="n">
        <v>0</v>
      </c>
      <c r="AO67" s="4209" t="n">
        <v>0</v>
      </c>
      <c r="AP67" s="4209" t="n">
        <v>0</v>
      </c>
      <c r="AQ67" s="4209" t="n">
        <v>0</v>
      </c>
      <c r="AR67" s="4209" t="n">
        <v>0</v>
      </c>
      <c r="AS67" s="4209" t="n">
        <v>0</v>
      </c>
      <c r="AT67" s="4209" t="n">
        <v>0</v>
      </c>
      <c r="AU67" s="4209" t="n">
        <v>0</v>
      </c>
      <c r="AV67" s="4209" t="n">
        <v>0</v>
      </c>
      <c r="AW67" s="4209" t="n">
        <v>0</v>
      </c>
      <c r="AX67" s="4210" t="n">
        <v>0</v>
      </c>
      <c r="AY67" s="4210" t="n">
        <v>0</v>
      </c>
      <c r="AZ67" s="4210" t="n">
        <v>0</v>
      </c>
      <c r="BA67" s="4210" t="n">
        <v>0</v>
      </c>
      <c r="BB67" s="4211">
        <f>I67+M67+Q67+U67+Y67+AC67+AG67+AK67+AO67+AS67+AW67+BA67</f>
        <v/>
      </c>
      <c r="BC67" s="4212" t="n"/>
    </row>
    <row customFormat="1" customHeight="1" ht="30" r="68" s="884">
      <c r="A68" s="4206" t="inlineStr">
        <is>
          <t>FOURNITURE POUR LE LANCEMENT COMMERCIAL DE LA 5G (SOFTWARE)</t>
        </is>
      </c>
      <c r="B68" s="4207" t="inlineStr">
        <is>
          <t>BC24120025</t>
        </is>
      </c>
      <c r="C68" s="4208" t="n">
        <v>45654</v>
      </c>
      <c r="D68" s="4206" t="inlineStr">
        <is>
          <t>ERICSSON AB</t>
        </is>
      </c>
      <c r="E68" s="4206" t="inlineStr">
        <is>
          <t>DT</t>
        </is>
      </c>
      <c r="F68" s="4209" t="n">
        <v>0</v>
      </c>
      <c r="G68" s="4209" t="n">
        <v>0</v>
      </c>
      <c r="H68" s="4209" t="n">
        <v>0</v>
      </c>
      <c r="I68" s="4209" t="n">
        <v>0</v>
      </c>
      <c r="J68" s="4209" t="n">
        <v>0</v>
      </c>
      <c r="K68" s="4209" t="n">
        <v>143015025</v>
      </c>
      <c r="L68" s="4209" t="n">
        <v>0</v>
      </c>
      <c r="M68" s="4209" t="n">
        <v>143015025</v>
      </c>
      <c r="N68" s="4209" t="n">
        <v>0</v>
      </c>
      <c r="O68" s="4209" t="n">
        <v>0</v>
      </c>
      <c r="P68" s="4209" t="n">
        <v>0</v>
      </c>
      <c r="Q68" s="4209" t="n">
        <v>0</v>
      </c>
      <c r="R68" s="4209" t="n">
        <v>0</v>
      </c>
      <c r="S68" s="4209" t="n">
        <v>0</v>
      </c>
      <c r="T68" s="4209" t="n">
        <v>0</v>
      </c>
      <c r="U68" s="4209" t="n">
        <v>0</v>
      </c>
      <c r="V68" s="4209" t="n">
        <v>0</v>
      </c>
      <c r="W68" s="4209" t="n">
        <v>0</v>
      </c>
      <c r="X68" s="4209" t="n">
        <v>0</v>
      </c>
      <c r="Y68" s="4209" t="n">
        <v>0</v>
      </c>
      <c r="Z68" s="4209" t="n">
        <v>0</v>
      </c>
      <c r="AA68" s="4209" t="n">
        <v>0</v>
      </c>
      <c r="AB68" s="4209" t="n">
        <v>0</v>
      </c>
      <c r="AC68" s="4209" t="n">
        <v>0</v>
      </c>
      <c r="AD68" s="4209" t="n">
        <v>0</v>
      </c>
      <c r="AE68" s="4209" t="n">
        <v>0</v>
      </c>
      <c r="AF68" s="4209" t="n">
        <v>0</v>
      </c>
      <c r="AG68" s="4209" t="n">
        <v>0</v>
      </c>
      <c r="AH68" s="4209" t="n">
        <v>0</v>
      </c>
      <c r="AI68" s="4209" t="n">
        <v>0</v>
      </c>
      <c r="AJ68" s="4209" t="n">
        <v>0</v>
      </c>
      <c r="AK68" s="4209" t="n">
        <v>0</v>
      </c>
      <c r="AL68" s="4209" t="n">
        <v>0</v>
      </c>
      <c r="AM68" s="4209" t="n">
        <v>0</v>
      </c>
      <c r="AN68" s="4209" t="n">
        <v>0</v>
      </c>
      <c r="AO68" s="4209" t="n">
        <v>0</v>
      </c>
      <c r="AP68" s="4209" t="n">
        <v>0</v>
      </c>
      <c r="AQ68" s="4209" t="n">
        <v>0</v>
      </c>
      <c r="AR68" s="4209" t="n">
        <v>0</v>
      </c>
      <c r="AS68" s="4209" t="n">
        <v>0</v>
      </c>
      <c r="AT68" s="4209" t="n">
        <v>0</v>
      </c>
      <c r="AU68" s="4209" t="n">
        <v>0</v>
      </c>
      <c r="AV68" s="4209" t="n">
        <v>0</v>
      </c>
      <c r="AW68" s="4209" t="n">
        <v>0</v>
      </c>
      <c r="AX68" s="4210" t="n">
        <v>0</v>
      </c>
      <c r="AY68" s="4210" t="n">
        <v>0</v>
      </c>
      <c r="AZ68" s="4210" t="n">
        <v>0</v>
      </c>
      <c r="BA68" s="4210" t="n">
        <v>0</v>
      </c>
      <c r="BB68" s="4211">
        <f>I68+M68+Q68+U68+Y68+AC68+AG68+AK68+AO68+AS68+AW68+BA68</f>
        <v/>
      </c>
      <c r="BC68" s="4212" t="n"/>
    </row>
    <row customFormat="1" customHeight="1" ht="30" r="69" s="884">
      <c r="A69" s="4206" t="inlineStr">
        <is>
          <t>ELECTRIFICATION DES SITES PAR BRANCHEMENT COMPTEUR 04 FILS SBEE 20A (SITE KETOU_5 SITE KETOU_8 SITE IKPINLE SITE HONVIE_2 SITE HONVIE_3 SITE AKASSATO_9 SITE AVOGBANA)</t>
        </is>
      </c>
      <c r="B69" s="4207" t="inlineStr">
        <is>
          <t>BC24120026</t>
        </is>
      </c>
      <c r="C69" s="4208" t="n">
        <v>45653</v>
      </c>
      <c r="D69" s="4206" t="inlineStr">
        <is>
          <t>ERM AFRIQUE</t>
        </is>
      </c>
      <c r="E69" s="4206" t="inlineStr">
        <is>
          <t>DT</t>
        </is>
      </c>
      <c r="F69" s="4209" t="n">
        <v>0</v>
      </c>
      <c r="G69" s="4209" t="n">
        <v>0</v>
      </c>
      <c r="H69" s="4209" t="n">
        <v>0</v>
      </c>
      <c r="I69" s="4209" t="n">
        <v>0</v>
      </c>
      <c r="J69" s="4209" t="n">
        <v>0</v>
      </c>
      <c r="K69" s="4209" t="n">
        <v>3357290</v>
      </c>
      <c r="L69" s="4209" t="n">
        <v>0</v>
      </c>
      <c r="M69" s="4209" t="n">
        <v>3357290</v>
      </c>
      <c r="N69" s="4209" t="n">
        <v>0</v>
      </c>
      <c r="O69" s="4209" t="n">
        <v>0</v>
      </c>
      <c r="P69" s="4209" t="n">
        <v>0</v>
      </c>
      <c r="Q69" s="4209" t="n">
        <v>0</v>
      </c>
      <c r="R69" s="4209" t="n">
        <v>0</v>
      </c>
      <c r="S69" s="4209" t="n">
        <v>612880</v>
      </c>
      <c r="T69" s="4209" t="n">
        <v>0</v>
      </c>
      <c r="U69" s="4209" t="n">
        <v>612880</v>
      </c>
      <c r="V69" s="4209" t="n">
        <v>0</v>
      </c>
      <c r="W69" s="4209" t="n">
        <v>0</v>
      </c>
      <c r="X69" s="4209" t="n">
        <v>0</v>
      </c>
      <c r="Y69" s="4209" t="n">
        <v>0</v>
      </c>
      <c r="Z69" s="4209" t="n">
        <v>0</v>
      </c>
      <c r="AA69" s="4209" t="n">
        <v>0</v>
      </c>
      <c r="AB69" s="4209" t="n">
        <v>0</v>
      </c>
      <c r="AC69" s="4209" t="n">
        <v>0</v>
      </c>
      <c r="AD69" s="4209" t="n">
        <v>0</v>
      </c>
      <c r="AE69" s="4209" t="n">
        <v>0</v>
      </c>
      <c r="AF69" s="4209" t="n">
        <v>0</v>
      </c>
      <c r="AG69" s="4209" t="n">
        <v>0</v>
      </c>
      <c r="AH69" s="4209" t="n">
        <v>0</v>
      </c>
      <c r="AI69" s="4209" t="n">
        <v>0</v>
      </c>
      <c r="AJ69" s="4209" t="n">
        <v>0</v>
      </c>
      <c r="AK69" s="4209" t="n">
        <v>0</v>
      </c>
      <c r="AL69" s="4209" t="n">
        <v>0</v>
      </c>
      <c r="AM69" s="4209" t="n">
        <v>0</v>
      </c>
      <c r="AN69" s="4209" t="n">
        <v>0</v>
      </c>
      <c r="AO69" s="4209" t="n">
        <v>0</v>
      </c>
      <c r="AP69" s="4209" t="n">
        <v>0</v>
      </c>
      <c r="AQ69" s="4209" t="n">
        <v>0</v>
      </c>
      <c r="AR69" s="4209" t="n">
        <v>0</v>
      </c>
      <c r="AS69" s="4209" t="n">
        <v>0</v>
      </c>
      <c r="AT69" s="4209" t="n">
        <v>0</v>
      </c>
      <c r="AU69" s="4209" t="n">
        <v>0</v>
      </c>
      <c r="AV69" s="4209" t="n">
        <v>0</v>
      </c>
      <c r="AW69" s="4209" t="n">
        <v>0</v>
      </c>
      <c r="AX69" s="4210" t="n">
        <v>0</v>
      </c>
      <c r="AY69" s="4210" t="n">
        <v>0</v>
      </c>
      <c r="AZ69" s="4210" t="n">
        <v>0</v>
      </c>
      <c r="BA69" s="4210" t="n">
        <v>0</v>
      </c>
      <c r="BB69" s="4211">
        <f>I69+M69+Q69+U69+Y69+AC69+AG69+AK69+AO69+AS69+AW69+BA69</f>
        <v/>
      </c>
      <c r="BC69" s="4212" t="n"/>
    </row>
    <row customFormat="1" customHeight="1" ht="30" r="70" s="884">
      <c r="A70" s="4206" t="inlineStr">
        <is>
          <t>NOUVELLE PLATEFORME MOBILE MONEY : INTEGRATION DES BANQUES ET FACTURIERS ET FORMATION SUR LES NOUVELLES FONCTIONNALITES</t>
        </is>
      </c>
      <c r="B70" s="4207" t="inlineStr">
        <is>
          <t>BC24120031</t>
        </is>
      </c>
      <c r="C70" s="4208" t="n">
        <v>45652</v>
      </c>
      <c r="D70" s="4206" t="inlineStr">
        <is>
          <t>HUAWEI TECHNOLOGIES BENIN</t>
        </is>
      </c>
      <c r="E70" s="4206" t="inlineStr">
        <is>
          <t>DSI</t>
        </is>
      </c>
      <c r="F70" s="4209" t="n">
        <v>0</v>
      </c>
      <c r="G70" s="4209" t="n">
        <v>69600099</v>
      </c>
      <c r="H70" s="4209" t="n">
        <v>0</v>
      </c>
      <c r="I70" s="4209" t="n">
        <v>69600099</v>
      </c>
      <c r="J70" s="4209" t="n">
        <v>0</v>
      </c>
      <c r="K70" s="4209" t="n">
        <v>0</v>
      </c>
      <c r="L70" s="4209" t="n">
        <v>0</v>
      </c>
      <c r="M70" s="4209" t="n">
        <v>0</v>
      </c>
      <c r="N70" s="4209" t="n">
        <v>0</v>
      </c>
      <c r="O70" s="4209" t="n">
        <v>0</v>
      </c>
      <c r="P70" s="4209" t="n">
        <v>0</v>
      </c>
      <c r="Q70" s="4209" t="n">
        <v>0</v>
      </c>
      <c r="R70" s="4209" t="n">
        <v>0</v>
      </c>
      <c r="S70" s="4209" t="n">
        <v>0</v>
      </c>
      <c r="T70" s="4209" t="n">
        <v>0</v>
      </c>
      <c r="U70" s="4209" t="n">
        <v>0</v>
      </c>
      <c r="V70" s="4209" t="n">
        <v>0</v>
      </c>
      <c r="W70" s="4209" t="n">
        <v>0</v>
      </c>
      <c r="X70" s="4209" t="n">
        <v>0</v>
      </c>
      <c r="Y70" s="4209" t="n">
        <v>0</v>
      </c>
      <c r="Z70" s="4209" t="n">
        <v>0</v>
      </c>
      <c r="AA70" s="4209" t="n">
        <v>0</v>
      </c>
      <c r="AB70" s="4209" t="n">
        <v>0</v>
      </c>
      <c r="AC70" s="4209" t="n">
        <v>0</v>
      </c>
      <c r="AD70" s="4209" t="n">
        <v>0</v>
      </c>
      <c r="AE70" s="4209" t="n">
        <v>0</v>
      </c>
      <c r="AF70" s="4209" t="n">
        <v>0</v>
      </c>
      <c r="AG70" s="4209" t="n">
        <v>0</v>
      </c>
      <c r="AH70" s="4209" t="n">
        <v>0</v>
      </c>
      <c r="AI70" s="4209" t="n">
        <v>0</v>
      </c>
      <c r="AJ70" s="4209" t="n">
        <v>0</v>
      </c>
      <c r="AK70" s="4209" t="n">
        <v>0</v>
      </c>
      <c r="AL70" s="4209" t="n">
        <v>0</v>
      </c>
      <c r="AM70" s="4209" t="n">
        <v>0</v>
      </c>
      <c r="AN70" s="4209" t="n">
        <v>0</v>
      </c>
      <c r="AO70" s="4209" t="n">
        <v>0</v>
      </c>
      <c r="AP70" s="4209" t="n">
        <v>0</v>
      </c>
      <c r="AQ70" s="4209" t="n">
        <v>0</v>
      </c>
      <c r="AR70" s="4209" t="n">
        <v>0</v>
      </c>
      <c r="AS70" s="4209" t="n">
        <v>0</v>
      </c>
      <c r="AT70" s="4209" t="n">
        <v>0</v>
      </c>
      <c r="AU70" s="4209" t="n">
        <v>0</v>
      </c>
      <c r="AV70" s="4209" t="n">
        <v>0</v>
      </c>
      <c r="AW70" s="4209" t="n">
        <v>0</v>
      </c>
      <c r="AX70" s="4210" t="n">
        <v>0</v>
      </c>
      <c r="AY70" s="4210" t="n">
        <v>0</v>
      </c>
      <c r="AZ70" s="4210" t="n">
        <v>0</v>
      </c>
      <c r="BA70" s="4210" t="n">
        <v>0</v>
      </c>
      <c r="BB70" s="4211">
        <f>I70+M70+Q70+U70+Y70+AC70+AG70+AK70+AO70+AS70+AW70+BA70</f>
        <v/>
      </c>
      <c r="BC70" s="4212" t="n"/>
    </row>
    <row customFormat="1" customHeight="1" ht="30" r="71" s="884">
      <c r="A71" s="4206" t="inlineStr">
        <is>
          <t>FOURNITURE DE GROUPES ELECTROGENES TRIPHASES CAPOTES INSONORISES DE 20KVA POUR LES SITES GSM</t>
        </is>
      </c>
      <c r="B71" s="4207" t="inlineStr">
        <is>
          <t>BC24120032</t>
        </is>
      </c>
      <c r="C71" s="4208" t="n">
        <v>45653</v>
      </c>
      <c r="D71" s="4206" t="inlineStr">
        <is>
          <t>CETELEC</t>
        </is>
      </c>
      <c r="E71" s="4206" t="inlineStr">
        <is>
          <t>DT</t>
        </is>
      </c>
      <c r="F71" s="4209" t="n">
        <v>9401595</v>
      </c>
      <c r="G71" s="4209" t="n">
        <v>0</v>
      </c>
      <c r="H71" s="4209" t="n">
        <v>0</v>
      </c>
      <c r="I71" s="4209" t="n">
        <v>9401595</v>
      </c>
      <c r="J71" s="4209" t="n">
        <v>0</v>
      </c>
      <c r="K71" s="4209" t="n">
        <v>0</v>
      </c>
      <c r="L71" s="4209" t="n">
        <v>0</v>
      </c>
      <c r="M71" s="4209" t="n">
        <v>0</v>
      </c>
      <c r="N71" s="4209" t="n">
        <v>0</v>
      </c>
      <c r="O71" s="4209" t="n">
        <v>0</v>
      </c>
      <c r="P71" s="4209" t="n">
        <v>0</v>
      </c>
      <c r="Q71" s="4209" t="n">
        <v>0</v>
      </c>
      <c r="R71" s="4209" t="n">
        <v>4328364</v>
      </c>
      <c r="S71" s="4209" t="n">
        <v>0</v>
      </c>
      <c r="T71" s="4209" t="n">
        <v>0</v>
      </c>
      <c r="U71" s="4209" t="n">
        <v>4328364</v>
      </c>
      <c r="V71" s="4209" t="n">
        <v>0</v>
      </c>
      <c r="W71" s="4209" t="n">
        <v>0</v>
      </c>
      <c r="X71" s="4209" t="n">
        <v>0</v>
      </c>
      <c r="Y71" s="4209" t="n">
        <v>0</v>
      </c>
      <c r="Z71" s="4209" t="n">
        <v>0</v>
      </c>
      <c r="AA71" s="4209" t="n">
        <v>0</v>
      </c>
      <c r="AB71" s="4209" t="n">
        <v>0</v>
      </c>
      <c r="AC71" s="4209" t="n">
        <v>0</v>
      </c>
      <c r="AD71" s="4209" t="n">
        <v>0</v>
      </c>
      <c r="AE71" s="4209" t="n">
        <v>0</v>
      </c>
      <c r="AF71" s="4209" t="n">
        <v>0</v>
      </c>
      <c r="AG71" s="4209" t="n">
        <v>0</v>
      </c>
      <c r="AH71" s="4209" t="n">
        <v>0</v>
      </c>
      <c r="AI71" s="4209" t="n">
        <v>0</v>
      </c>
      <c r="AJ71" s="4209" t="n">
        <v>0</v>
      </c>
      <c r="AK71" s="4209" t="n">
        <v>0</v>
      </c>
      <c r="AL71" s="4209" t="n">
        <v>0</v>
      </c>
      <c r="AM71" s="4209" t="n">
        <v>0</v>
      </c>
      <c r="AN71" s="4209" t="n">
        <v>0</v>
      </c>
      <c r="AO71" s="4209" t="n">
        <v>0</v>
      </c>
      <c r="AP71" s="4209" t="n">
        <v>0</v>
      </c>
      <c r="AQ71" s="4209" t="n">
        <v>0</v>
      </c>
      <c r="AR71" s="4209" t="n">
        <v>0</v>
      </c>
      <c r="AS71" s="4209" t="n">
        <v>0</v>
      </c>
      <c r="AT71" s="4209" t="n">
        <v>0</v>
      </c>
      <c r="AU71" s="4209" t="n">
        <v>0</v>
      </c>
      <c r="AV71" s="4209" t="n">
        <v>0</v>
      </c>
      <c r="AW71" s="4209" t="n">
        <v>0</v>
      </c>
      <c r="AX71" s="4210" t="n">
        <v>0</v>
      </c>
      <c r="AY71" s="4210" t="n">
        <v>0</v>
      </c>
      <c r="AZ71" s="4210" t="n">
        <v>0</v>
      </c>
      <c r="BA71" s="4210" t="n">
        <v>0</v>
      </c>
      <c r="BB71" s="4211">
        <f>I71+M71+Q71+U71+Y71+AC71+AG71+AK71+AO71+AS71+AW71+BA71</f>
        <v/>
      </c>
      <c r="BC71" s="4212" t="n"/>
    </row>
    <row customFormat="1" customHeight="1" ht="30" r="72" s="884">
      <c r="A72" s="4206" t="inlineStr">
        <is>
          <t>TRAVAUX COMPLEMENTAIRES SUR DIX (10) SITES AU SOL</t>
        </is>
      </c>
      <c r="B72" s="4207" t="inlineStr">
        <is>
          <t>BC24120033</t>
        </is>
      </c>
      <c r="C72" s="4208" t="n">
        <v>45657</v>
      </c>
      <c r="D72" s="4206" t="inlineStr">
        <is>
          <t>CETELEC</t>
        </is>
      </c>
      <c r="E72" s="4206" t="inlineStr">
        <is>
          <t>DT</t>
        </is>
      </c>
      <c r="F72" s="4209" t="n">
        <v>0</v>
      </c>
      <c r="G72" s="4209" t="n">
        <v>17808507</v>
      </c>
      <c r="H72" s="4209" t="n">
        <v>0</v>
      </c>
      <c r="I72" s="4209" t="n">
        <v>17808507</v>
      </c>
      <c r="J72" s="4209" t="n">
        <v>0</v>
      </c>
      <c r="K72" s="4209" t="n">
        <v>0</v>
      </c>
      <c r="L72" s="4209" t="n">
        <v>0</v>
      </c>
      <c r="M72" s="4209" t="n">
        <v>0</v>
      </c>
      <c r="N72" s="4209" t="n">
        <v>0</v>
      </c>
      <c r="O72" s="4209" t="n">
        <v>0</v>
      </c>
      <c r="P72" s="4209" t="n">
        <v>0</v>
      </c>
      <c r="Q72" s="4209" t="n">
        <v>0</v>
      </c>
      <c r="R72" s="4209" t="n">
        <v>0</v>
      </c>
      <c r="S72" s="4209" t="n">
        <v>0</v>
      </c>
      <c r="T72" s="4209" t="n">
        <v>0</v>
      </c>
      <c r="U72" s="4209" t="n">
        <v>0</v>
      </c>
      <c r="V72" s="4209" t="n">
        <v>0</v>
      </c>
      <c r="W72" s="4209" t="n">
        <v>0</v>
      </c>
      <c r="X72" s="4209" t="n">
        <v>0</v>
      </c>
      <c r="Y72" s="4209" t="n">
        <v>0</v>
      </c>
      <c r="Z72" s="4209" t="n">
        <v>0</v>
      </c>
      <c r="AA72" s="4209" t="n">
        <v>0</v>
      </c>
      <c r="AB72" s="4209" t="n">
        <v>0</v>
      </c>
      <c r="AC72" s="4209" t="n">
        <v>0</v>
      </c>
      <c r="AD72" s="4209" t="n">
        <v>0</v>
      </c>
      <c r="AE72" s="4209" t="n">
        <v>0</v>
      </c>
      <c r="AF72" s="4209" t="n">
        <v>0</v>
      </c>
      <c r="AG72" s="4209" t="n">
        <v>0</v>
      </c>
      <c r="AH72" s="4209" t="n">
        <v>0</v>
      </c>
      <c r="AI72" s="4209" t="n">
        <v>0</v>
      </c>
      <c r="AJ72" s="4209" t="n">
        <v>0</v>
      </c>
      <c r="AK72" s="4209" t="n">
        <v>0</v>
      </c>
      <c r="AL72" s="4209" t="n">
        <v>0</v>
      </c>
      <c r="AM72" s="4209" t="n">
        <v>0</v>
      </c>
      <c r="AN72" s="4209" t="n">
        <v>0</v>
      </c>
      <c r="AO72" s="4209" t="n">
        <v>0</v>
      </c>
      <c r="AP72" s="4209" t="n">
        <v>0</v>
      </c>
      <c r="AQ72" s="4209" t="n">
        <v>0</v>
      </c>
      <c r="AR72" s="4209" t="n">
        <v>0</v>
      </c>
      <c r="AS72" s="4209" t="n">
        <v>0</v>
      </c>
      <c r="AT72" s="4209" t="n">
        <v>0</v>
      </c>
      <c r="AU72" s="4209" t="n">
        <v>0</v>
      </c>
      <c r="AV72" s="4209" t="n">
        <v>0</v>
      </c>
      <c r="AW72" s="4209" t="n">
        <v>0</v>
      </c>
      <c r="AX72" s="4210" t="n">
        <v>0</v>
      </c>
      <c r="AY72" s="4210" t="n">
        <v>0</v>
      </c>
      <c r="AZ72" s="4210" t="n">
        <v>0</v>
      </c>
      <c r="BA72" s="4210" t="n">
        <v>0</v>
      </c>
      <c r="BB72" s="4211">
        <f>I72+M72+Q72+U72+Y72+AC72+AG72+AK72+AO72+AS72+AW72+BA72</f>
        <v/>
      </c>
      <c r="BC72" s="4212" t="n"/>
    </row>
    <row customFormat="1" customHeight="1" ht="30" r="73" s="884">
      <c r="A73" s="4206" t="inlineStr">
        <is>
          <t xml:space="preserve">FOURNITURE DE MODULES SOLAIRES PHOTOVOLTAÏQUES ET ATELIER D’ENERGIE SOLAIRE SUR 75 SITES GSM  </t>
        </is>
      </c>
      <c r="B73" s="4207" t="inlineStr">
        <is>
          <t>BC24120037</t>
        </is>
      </c>
      <c r="C73" s="4208" t="n">
        <v>45657</v>
      </c>
      <c r="D73" s="4206" t="inlineStr">
        <is>
          <t>SCHIELE MAROC</t>
        </is>
      </c>
      <c r="E73" s="4206" t="inlineStr">
        <is>
          <t>DT</t>
        </is>
      </c>
      <c r="F73" s="4209" t="n">
        <v>0</v>
      </c>
      <c r="G73" s="4209" t="n">
        <v>0</v>
      </c>
      <c r="H73" s="4209" t="n">
        <v>0</v>
      </c>
      <c r="I73" s="4209" t="n">
        <v>0</v>
      </c>
      <c r="J73" s="4209" t="n">
        <v>0</v>
      </c>
      <c r="K73" s="4209" t="n">
        <v>0</v>
      </c>
      <c r="L73" s="4209" t="n">
        <v>0</v>
      </c>
      <c r="M73" s="4209" t="n">
        <v>0</v>
      </c>
      <c r="N73" s="4209" t="n">
        <v>0</v>
      </c>
      <c r="O73" s="4209" t="n">
        <v>0</v>
      </c>
      <c r="P73" s="4209" t="n">
        <v>0</v>
      </c>
      <c r="Q73" s="4209" t="n">
        <v>0</v>
      </c>
      <c r="R73" s="4209" t="n">
        <v>0</v>
      </c>
      <c r="S73" s="4209" t="n">
        <v>0</v>
      </c>
      <c r="T73" s="4209" t="n">
        <v>8910301</v>
      </c>
      <c r="U73" s="4209" t="n">
        <v>8910301</v>
      </c>
      <c r="V73" s="4209" t="n">
        <v>434678106</v>
      </c>
      <c r="W73" s="4209" t="n">
        <v>0</v>
      </c>
      <c r="X73" s="4209" t="n">
        <v>3664942</v>
      </c>
      <c r="Y73" s="4209" t="n">
        <v>438343048</v>
      </c>
      <c r="Z73" s="4209" t="n">
        <v>0</v>
      </c>
      <c r="AA73" s="4209" t="n">
        <v>0</v>
      </c>
      <c r="AB73" s="4209" t="n">
        <v>0</v>
      </c>
      <c r="AC73" s="4209" t="n">
        <v>0</v>
      </c>
      <c r="AD73" s="4209" t="n">
        <v>0</v>
      </c>
      <c r="AE73" s="4209" t="n">
        <v>0</v>
      </c>
      <c r="AF73" s="4209" t="n">
        <v>0</v>
      </c>
      <c r="AG73" s="4209" t="n">
        <v>0</v>
      </c>
      <c r="AH73" s="4209" t="n">
        <v>0</v>
      </c>
      <c r="AI73" s="4209" t="n">
        <v>0</v>
      </c>
      <c r="AJ73" s="4209" t="n">
        <v>0</v>
      </c>
      <c r="AK73" s="4209" t="n">
        <v>0</v>
      </c>
      <c r="AL73" s="4209" t="n">
        <v>0</v>
      </c>
      <c r="AM73" s="4209" t="n">
        <v>0</v>
      </c>
      <c r="AN73" s="4209" t="n">
        <v>0</v>
      </c>
      <c r="AO73" s="4209" t="n">
        <v>0</v>
      </c>
      <c r="AP73" s="4209" t="n">
        <v>0</v>
      </c>
      <c r="AQ73" s="4209" t="n">
        <v>0</v>
      </c>
      <c r="AR73" s="4209" t="n">
        <v>0</v>
      </c>
      <c r="AS73" s="4209" t="n">
        <v>0</v>
      </c>
      <c r="AT73" s="4209" t="n">
        <v>0</v>
      </c>
      <c r="AU73" s="4209" t="n">
        <v>0</v>
      </c>
      <c r="AV73" s="4209" t="n">
        <v>0</v>
      </c>
      <c r="AW73" s="4209" t="n">
        <v>0</v>
      </c>
      <c r="AX73" s="4210" t="n">
        <v>0</v>
      </c>
      <c r="AY73" s="4210" t="n">
        <v>0</v>
      </c>
      <c r="AZ73" s="4210" t="n">
        <v>0</v>
      </c>
      <c r="BA73" s="4210" t="n">
        <v>0</v>
      </c>
      <c r="BB73" s="4211">
        <f>I73+M73+Q73+U73+Y73+AC73+AG73+AK73+AO73+AS73+AW73+BA73</f>
        <v/>
      </c>
      <c r="BC73" s="4212" t="n"/>
    </row>
    <row customFormat="1" customHeight="1" ht="30" r="74" s="884">
      <c r="A74" s="4206" t="inlineStr">
        <is>
          <t>PRESTATION POUR L'EXTENSION LOGICIEL LTE 2100 MHZ MIMO 4*4</t>
        </is>
      </c>
      <c r="B74" s="4207" t="inlineStr">
        <is>
          <t>BC25010006</t>
        </is>
      </c>
      <c r="C74" s="4208" t="n">
        <v>45665</v>
      </c>
      <c r="D74" s="4206" t="inlineStr">
        <is>
          <t>HUAWEI TECHNOLOGIES BENIN SA</t>
        </is>
      </c>
      <c r="E74" s="4206" t="inlineStr">
        <is>
          <t>DT</t>
        </is>
      </c>
      <c r="F74" s="4209" t="n">
        <v>0</v>
      </c>
      <c r="G74" s="4209" t="n">
        <v>0</v>
      </c>
      <c r="H74" s="4209" t="n">
        <v>0</v>
      </c>
      <c r="I74" s="4209" t="n">
        <v>0</v>
      </c>
      <c r="J74" s="4209" t="n">
        <v>0</v>
      </c>
      <c r="K74" s="4209" t="n">
        <v>5408374</v>
      </c>
      <c r="L74" s="4209" t="n">
        <v>0</v>
      </c>
      <c r="M74" s="4209" t="n">
        <v>5408374</v>
      </c>
      <c r="N74" s="4209" t="n">
        <v>0</v>
      </c>
      <c r="O74" s="4209" t="n">
        <v>0</v>
      </c>
      <c r="P74" s="4209" t="n">
        <v>0</v>
      </c>
      <c r="Q74" s="4209" t="n">
        <v>0</v>
      </c>
      <c r="R74" s="4209" t="n">
        <v>0</v>
      </c>
      <c r="S74" s="4209" t="n">
        <v>0</v>
      </c>
      <c r="T74" s="4209" t="n">
        <v>0</v>
      </c>
      <c r="U74" s="4209" t="n">
        <v>0</v>
      </c>
      <c r="V74" s="4209" t="n">
        <v>0</v>
      </c>
      <c r="W74" s="4209" t="n">
        <v>3245024</v>
      </c>
      <c r="X74" s="4209" t="n">
        <v>0</v>
      </c>
      <c r="Y74" s="4209" t="n">
        <v>3245024</v>
      </c>
      <c r="Z74" s="4209" t="n">
        <v>0</v>
      </c>
      <c r="AA74" s="4209" t="n">
        <v>0</v>
      </c>
      <c r="AB74" s="4209" t="n">
        <v>0</v>
      </c>
      <c r="AC74" s="4209" t="n">
        <v>0</v>
      </c>
      <c r="AD74" s="4209" t="n">
        <v>0</v>
      </c>
      <c r="AE74" s="4209" t="n">
        <v>0</v>
      </c>
      <c r="AF74" s="4209" t="n">
        <v>0</v>
      </c>
      <c r="AG74" s="4209" t="n">
        <v>0</v>
      </c>
      <c r="AH74" s="4209" t="n">
        <v>0</v>
      </c>
      <c r="AI74" s="4209" t="n">
        <v>0</v>
      </c>
      <c r="AJ74" s="4209" t="n">
        <v>0</v>
      </c>
      <c r="AK74" s="4209" t="n">
        <v>0</v>
      </c>
      <c r="AL74" s="4209" t="n">
        <v>0</v>
      </c>
      <c r="AM74" s="4209" t="n">
        <v>0</v>
      </c>
      <c r="AN74" s="4209" t="n">
        <v>0</v>
      </c>
      <c r="AO74" s="4209" t="n">
        <v>0</v>
      </c>
      <c r="AP74" s="4209" t="n">
        <v>0</v>
      </c>
      <c r="AQ74" s="4209" t="n">
        <v>0</v>
      </c>
      <c r="AR74" s="4209" t="n">
        <v>0</v>
      </c>
      <c r="AS74" s="4209" t="n">
        <v>0</v>
      </c>
      <c r="AT74" s="4209" t="n">
        <v>0</v>
      </c>
      <c r="AU74" s="4209" t="n">
        <v>0</v>
      </c>
      <c r="AV74" s="4209" t="n">
        <v>0</v>
      </c>
      <c r="AW74" s="4209" t="n">
        <v>0</v>
      </c>
      <c r="AX74" s="4210" t="n">
        <v>0</v>
      </c>
      <c r="AY74" s="4210" t="n">
        <v>0</v>
      </c>
      <c r="AZ74" s="4210" t="n">
        <v>0</v>
      </c>
      <c r="BA74" s="4210" t="n">
        <v>0</v>
      </c>
      <c r="BB74" s="4211">
        <f>I74+M74+Q74+U74+Y74+AC74+AG74+AK74+AO74+AS74+AW74+BA74</f>
        <v/>
      </c>
      <c r="BC74" s="4212" t="n"/>
    </row>
    <row customFormat="1" customHeight="1" ht="30" r="75" s="884">
      <c r="A75" s="4206" t="inlineStr">
        <is>
          <t>ACHAT DE BOX ANDROID POUR LA DIFFUSION DES SPOTS PUBLICITAIRES EN AGENCE</t>
        </is>
      </c>
      <c r="B75" s="4207" t="inlineStr">
        <is>
          <t>BC25010014</t>
        </is>
      </c>
      <c r="C75" s="4208" t="n">
        <v>45684</v>
      </c>
      <c r="D75" s="4206" t="inlineStr">
        <is>
          <t xml:space="preserve">SOFT INNOVATION </t>
        </is>
      </c>
      <c r="E75" s="4206" t="inlineStr">
        <is>
          <t>DSI</t>
        </is>
      </c>
      <c r="F75" s="4209" t="n">
        <v>0</v>
      </c>
      <c r="G75" s="4209" t="n">
        <v>0</v>
      </c>
      <c r="H75" s="4209" t="n">
        <v>0</v>
      </c>
      <c r="I75" s="4209" t="n">
        <v>0</v>
      </c>
      <c r="J75" s="4209" t="n">
        <v>0</v>
      </c>
      <c r="K75" s="4209" t="n">
        <v>0</v>
      </c>
      <c r="L75" s="4209" t="n">
        <v>0</v>
      </c>
      <c r="M75" s="4209" t="n">
        <v>0</v>
      </c>
      <c r="N75" s="4209" t="n">
        <v>0</v>
      </c>
      <c r="O75" s="4209" t="n">
        <v>0</v>
      </c>
      <c r="P75" s="4209" t="n">
        <v>0</v>
      </c>
      <c r="Q75" s="4209" t="n">
        <v>0</v>
      </c>
      <c r="R75" s="4209" t="n">
        <v>1000000</v>
      </c>
      <c r="S75" s="4209" t="n">
        <v>0</v>
      </c>
      <c r="T75" s="4209" t="n">
        <v>0</v>
      </c>
      <c r="U75" s="4209" t="n">
        <v>1000000</v>
      </c>
      <c r="V75" s="4209" t="n">
        <v>0</v>
      </c>
      <c r="W75" s="4209" t="n">
        <v>0</v>
      </c>
      <c r="X75" s="4209" t="n">
        <v>0</v>
      </c>
      <c r="Y75" s="4209" t="n">
        <v>0</v>
      </c>
      <c r="Z75" s="4209" t="n">
        <v>0</v>
      </c>
      <c r="AA75" s="4209" t="n">
        <v>0</v>
      </c>
      <c r="AB75" s="4209" t="n">
        <v>0</v>
      </c>
      <c r="AC75" s="4209" t="n">
        <v>0</v>
      </c>
      <c r="AD75" s="4209" t="n">
        <v>0</v>
      </c>
      <c r="AE75" s="4209" t="n">
        <v>0</v>
      </c>
      <c r="AF75" s="4209" t="n">
        <v>0</v>
      </c>
      <c r="AG75" s="4209" t="n">
        <v>0</v>
      </c>
      <c r="AH75" s="4209" t="n">
        <v>0</v>
      </c>
      <c r="AI75" s="4209" t="n">
        <v>0</v>
      </c>
      <c r="AJ75" s="4209" t="n">
        <v>0</v>
      </c>
      <c r="AK75" s="4209" t="n">
        <v>0</v>
      </c>
      <c r="AL75" s="4209" t="n">
        <v>0</v>
      </c>
      <c r="AM75" s="4209" t="n">
        <v>0</v>
      </c>
      <c r="AN75" s="4209" t="n">
        <v>0</v>
      </c>
      <c r="AO75" s="4209" t="n">
        <v>0</v>
      </c>
      <c r="AP75" s="4209" t="n">
        <v>0</v>
      </c>
      <c r="AQ75" s="4209" t="n">
        <v>0</v>
      </c>
      <c r="AR75" s="4209" t="n">
        <v>0</v>
      </c>
      <c r="AS75" s="4209" t="n">
        <v>0</v>
      </c>
      <c r="AT75" s="4209" t="n">
        <v>0</v>
      </c>
      <c r="AU75" s="4209" t="n">
        <v>0</v>
      </c>
      <c r="AV75" s="4209" t="n">
        <v>0</v>
      </c>
      <c r="AW75" s="4209" t="n">
        <v>0</v>
      </c>
      <c r="AX75" s="4210" t="n">
        <v>0</v>
      </c>
      <c r="AY75" s="4210" t="n">
        <v>0</v>
      </c>
      <c r="AZ75" s="4210" t="n">
        <v>0</v>
      </c>
      <c r="BA75" s="4210" t="n">
        <v>0</v>
      </c>
      <c r="BB75" s="4211">
        <f>I75+M75+Q75+U75+Y75+AC75+AG75+AK75+AO75+AS75+AW75+BA75</f>
        <v/>
      </c>
      <c r="BC75" s="4212" t="n"/>
    </row>
    <row customFormat="1" customHeight="1" ht="30" r="76" s="884">
      <c r="A76" s="4206" t="inlineStr">
        <is>
          <t>MODERNISATION DE LA PLATEFORME DATA :CORE PS DE TYPE VEPC 2G/3G/4G/5G NSA 
PHASE 2</t>
        </is>
      </c>
      <c r="B76" s="4207" t="inlineStr">
        <is>
          <t>BC25020018</t>
        </is>
      </c>
      <c r="C76" s="4208" t="n">
        <v>45701</v>
      </c>
      <c r="D76" s="4206" t="inlineStr">
        <is>
          <t>HUAWEI INTERNATIONAL Co. Limited</t>
        </is>
      </c>
      <c r="E76" s="4206" t="inlineStr">
        <is>
          <t>DT</t>
        </is>
      </c>
      <c r="F76" s="4209" t="n">
        <v>0</v>
      </c>
      <c r="G76" s="4209" t="n">
        <v>0</v>
      </c>
      <c r="H76" s="4209" t="n">
        <v>0</v>
      </c>
      <c r="I76" s="4209" t="n">
        <v>0</v>
      </c>
      <c r="J76" s="4209" t="n">
        <v>0</v>
      </c>
      <c r="K76" s="4209" t="n">
        <v>0</v>
      </c>
      <c r="L76" s="4209" t="n">
        <v>0</v>
      </c>
      <c r="M76" s="4209" t="n">
        <v>0</v>
      </c>
      <c r="N76" s="4209" t="n">
        <v>0</v>
      </c>
      <c r="O76" s="4209" t="n">
        <v>0</v>
      </c>
      <c r="P76" s="4209" t="n">
        <v>0</v>
      </c>
      <c r="Q76" s="4209" t="n">
        <v>0</v>
      </c>
      <c r="R76" s="4209" t="n">
        <v>0</v>
      </c>
      <c r="S76" s="4209" t="n">
        <v>0</v>
      </c>
      <c r="T76" s="4209" t="n">
        <v>0</v>
      </c>
      <c r="U76" s="4209" t="n">
        <v>0</v>
      </c>
      <c r="V76" s="4209" t="n">
        <v>0</v>
      </c>
      <c r="W76" s="4209" t="n">
        <v>0</v>
      </c>
      <c r="X76" s="4209" t="n">
        <v>0</v>
      </c>
      <c r="Y76" s="4209" t="n">
        <v>0</v>
      </c>
      <c r="Z76" s="4209" t="n">
        <v>0</v>
      </c>
      <c r="AA76" s="4209" t="n">
        <v>0</v>
      </c>
      <c r="AB76" s="4209" t="n">
        <v>0</v>
      </c>
      <c r="AC76" s="4209" t="n">
        <v>0</v>
      </c>
      <c r="AD76" s="4209" t="n">
        <v>0</v>
      </c>
      <c r="AE76" s="4209" t="n">
        <v>0</v>
      </c>
      <c r="AF76" s="4209" t="n">
        <v>0</v>
      </c>
      <c r="AG76" s="4209" t="n">
        <v>0</v>
      </c>
      <c r="AH76" s="4209" t="n">
        <v>0</v>
      </c>
      <c r="AI76" s="4209" t="n">
        <v>0</v>
      </c>
      <c r="AJ76" s="4209" t="n">
        <v>0</v>
      </c>
      <c r="AK76" s="4209" t="n">
        <v>0</v>
      </c>
      <c r="AL76" s="4209" t="n">
        <v>0</v>
      </c>
      <c r="AM76" s="4209" t="n">
        <v>0</v>
      </c>
      <c r="AN76" s="4209" t="n">
        <v>0</v>
      </c>
      <c r="AO76" s="4209" t="n">
        <v>0</v>
      </c>
      <c r="AP76" s="4209" t="n">
        <v>0</v>
      </c>
      <c r="AQ76" s="4209" t="n">
        <v>0</v>
      </c>
      <c r="AR76" s="4209" t="n">
        <v>0</v>
      </c>
      <c r="AS76" s="4209" t="n">
        <v>0</v>
      </c>
      <c r="AT76" s="4209" t="n">
        <v>0</v>
      </c>
      <c r="AU76" s="4209" t="n">
        <v>0</v>
      </c>
      <c r="AV76" s="4209" t="n">
        <v>0</v>
      </c>
      <c r="AW76" s="4209" t="n">
        <v>0</v>
      </c>
      <c r="AX76" s="4210" t="n">
        <v>0</v>
      </c>
      <c r="AY76" s="4210" t="n">
        <v>0</v>
      </c>
      <c r="AZ76" s="4210" t="n">
        <v>0</v>
      </c>
      <c r="BA76" s="4210" t="n">
        <v>0</v>
      </c>
      <c r="BB76" s="4211">
        <f>I76+M76+Q76+U76+Y76+AC76+AG76+AK76+AO76+AS76+AW76+BA76</f>
        <v/>
      </c>
      <c r="BC76" s="4212" t="n"/>
    </row>
    <row customFormat="1" customHeight="1" ht="30" r="77" s="884">
      <c r="A77" s="4206" t="inlineStr">
        <is>
          <t>PROGRAMME RAN 2023 COMMANDE N°04 PRESTATION POUR 15 MACRO BTS</t>
        </is>
      </c>
      <c r="B77" s="4207" t="inlineStr">
        <is>
          <t>BC25020027</t>
        </is>
      </c>
      <c r="C77" s="4208" t="n">
        <v>45707</v>
      </c>
      <c r="D77" s="4206" t="inlineStr">
        <is>
          <t>HUAWEI TECHNOLOGIES BENIN</t>
        </is>
      </c>
      <c r="E77" s="4206" t="inlineStr">
        <is>
          <t>DT</t>
        </is>
      </c>
      <c r="F77" s="4209" t="n">
        <v>0</v>
      </c>
      <c r="G77" s="4209" t="n">
        <v>0</v>
      </c>
      <c r="H77" s="4209" t="n">
        <v>0</v>
      </c>
      <c r="I77" s="4209" t="n">
        <v>0</v>
      </c>
      <c r="J77" s="4209" t="n">
        <v>0</v>
      </c>
      <c r="K77" s="4209" t="n">
        <v>0</v>
      </c>
      <c r="L77" s="4209" t="n">
        <v>0</v>
      </c>
      <c r="M77" s="4209" t="n">
        <v>0</v>
      </c>
      <c r="N77" s="4209" t="n">
        <v>0</v>
      </c>
      <c r="O77" s="4209" t="n">
        <v>35246453</v>
      </c>
      <c r="P77" s="4209" t="n">
        <v>0</v>
      </c>
      <c r="Q77" s="4209" t="n">
        <v>35246453</v>
      </c>
      <c r="R77" s="4209" t="n">
        <v>0</v>
      </c>
      <c r="S77" s="4209" t="n">
        <v>0</v>
      </c>
      <c r="T77" s="4209" t="n">
        <v>0</v>
      </c>
      <c r="U77" s="4209" t="n">
        <v>0</v>
      </c>
      <c r="V77" s="4209" t="n">
        <v>0</v>
      </c>
      <c r="W77" s="4209" t="n">
        <v>0</v>
      </c>
      <c r="X77" s="4209" t="n">
        <v>0</v>
      </c>
      <c r="Y77" s="4209" t="n">
        <v>0</v>
      </c>
      <c r="Z77" s="4209" t="n">
        <v>0</v>
      </c>
      <c r="AA77" s="4209" t="n">
        <v>0</v>
      </c>
      <c r="AB77" s="4209" t="n">
        <v>0</v>
      </c>
      <c r="AC77" s="4209" t="n">
        <v>0</v>
      </c>
      <c r="AD77" s="4209" t="n">
        <v>0</v>
      </c>
      <c r="AE77" s="4209" t="n">
        <v>0</v>
      </c>
      <c r="AF77" s="4209" t="n">
        <v>0</v>
      </c>
      <c r="AG77" s="4209" t="n">
        <v>0</v>
      </c>
      <c r="AH77" s="4209" t="n">
        <v>0</v>
      </c>
      <c r="AI77" s="4209" t="n">
        <v>0</v>
      </c>
      <c r="AJ77" s="4209" t="n">
        <v>0</v>
      </c>
      <c r="AK77" s="4209" t="n">
        <v>0</v>
      </c>
      <c r="AL77" s="4209" t="n">
        <v>0</v>
      </c>
      <c r="AM77" s="4209" t="n">
        <v>0</v>
      </c>
      <c r="AN77" s="4209" t="n">
        <v>0</v>
      </c>
      <c r="AO77" s="4209" t="n">
        <v>0</v>
      </c>
      <c r="AP77" s="4209" t="n">
        <v>0</v>
      </c>
      <c r="AQ77" s="4209" t="n">
        <v>0</v>
      </c>
      <c r="AR77" s="4209" t="n">
        <v>0</v>
      </c>
      <c r="AS77" s="4209" t="n">
        <v>0</v>
      </c>
      <c r="AT77" s="4209" t="n">
        <v>0</v>
      </c>
      <c r="AU77" s="4209" t="n">
        <v>0</v>
      </c>
      <c r="AV77" s="4209" t="n">
        <v>0</v>
      </c>
      <c r="AW77" s="4209" t="n">
        <v>0</v>
      </c>
      <c r="AX77" s="4210" t="n">
        <v>0</v>
      </c>
      <c r="AY77" s="4210" t="n">
        <v>0</v>
      </c>
      <c r="AZ77" s="4210" t="n">
        <v>0</v>
      </c>
      <c r="BA77" s="4210" t="n">
        <v>0</v>
      </c>
      <c r="BB77" s="4211">
        <f>I77+M77+Q77+U77+Y77+AC77+AG77+AK77+AO77+AS77+AW77+BA77</f>
        <v/>
      </c>
      <c r="BC77" s="4212" t="n"/>
    </row>
    <row customFormat="1" customHeight="1" ht="30" r="78" s="884">
      <c r="A78" s="4206" t="inlineStr">
        <is>
          <t>REALISATION TRANSPORT INSTALLATION ET REPLI DE MATS AMOVIBLES COMPLEMENTAIRES POUR LA COUVERTURE WELOVEYA  2024 ET WEWEXE  2025</t>
        </is>
      </c>
      <c r="B78" s="4207" t="inlineStr">
        <is>
          <t>BC25020029</t>
        </is>
      </c>
      <c r="C78" s="4208" t="n">
        <v>45714</v>
      </c>
      <c r="D78" s="4206" t="inlineStr">
        <is>
          <t>ESPOIR CONSTRUCTION</t>
        </is>
      </c>
      <c r="E78" s="4206" t="inlineStr">
        <is>
          <t>DT</t>
        </is>
      </c>
      <c r="F78" s="4209" t="n">
        <v>0</v>
      </c>
      <c r="G78" s="4209" t="n">
        <v>0</v>
      </c>
      <c r="H78" s="4209" t="n">
        <v>0</v>
      </c>
      <c r="I78" s="4209" t="n">
        <v>0</v>
      </c>
      <c r="J78" s="4209" t="n">
        <v>0</v>
      </c>
      <c r="K78" s="4209" t="n">
        <v>0</v>
      </c>
      <c r="L78" s="4209" t="n">
        <v>0</v>
      </c>
      <c r="M78" s="4209" t="n">
        <v>0</v>
      </c>
      <c r="N78" s="4209" t="n">
        <v>0</v>
      </c>
      <c r="O78" s="4209" t="n">
        <v>0</v>
      </c>
      <c r="P78" s="4209" t="n">
        <v>0</v>
      </c>
      <c r="Q78" s="4209" t="n">
        <v>0</v>
      </c>
      <c r="R78" s="4209" t="n">
        <v>0</v>
      </c>
      <c r="S78" s="4209" t="n">
        <v>0</v>
      </c>
      <c r="T78" s="4209" t="n">
        <v>0</v>
      </c>
      <c r="U78" s="4209" t="n">
        <v>0</v>
      </c>
      <c r="V78" s="4209" t="n">
        <v>0</v>
      </c>
      <c r="W78" s="4209" t="n">
        <v>0</v>
      </c>
      <c r="X78" s="4209" t="n">
        <v>0</v>
      </c>
      <c r="Y78" s="4209" t="n">
        <v>0</v>
      </c>
      <c r="Z78" s="4209" t="n">
        <v>0</v>
      </c>
      <c r="AA78" s="4209" t="n">
        <v>0</v>
      </c>
      <c r="AB78" s="4209" t="n">
        <v>0</v>
      </c>
      <c r="AC78" s="4209" t="n">
        <v>0</v>
      </c>
      <c r="AD78" s="4209" t="n">
        <v>0</v>
      </c>
      <c r="AE78" s="4209" t="n">
        <v>0</v>
      </c>
      <c r="AF78" s="4209" t="n">
        <v>0</v>
      </c>
      <c r="AG78" s="4209" t="n">
        <v>0</v>
      </c>
      <c r="AH78" s="4209" t="n">
        <v>0</v>
      </c>
      <c r="AI78" s="4209" t="n">
        <v>0</v>
      </c>
      <c r="AJ78" s="4209" t="n">
        <v>0</v>
      </c>
      <c r="AK78" s="4209" t="n">
        <v>0</v>
      </c>
      <c r="AL78" s="4209" t="n">
        <v>0</v>
      </c>
      <c r="AM78" s="4209" t="n">
        <v>0</v>
      </c>
      <c r="AN78" s="4209" t="n">
        <v>0</v>
      </c>
      <c r="AO78" s="4209" t="n">
        <v>0</v>
      </c>
      <c r="AP78" s="4209" t="n">
        <v>0</v>
      </c>
      <c r="AQ78" s="4209" t="n">
        <v>0</v>
      </c>
      <c r="AR78" s="4209" t="n">
        <v>0</v>
      </c>
      <c r="AS78" s="4209" t="n">
        <v>0</v>
      </c>
      <c r="AT78" s="4209" t="n">
        <v>0</v>
      </c>
      <c r="AU78" s="4209" t="n">
        <v>0</v>
      </c>
      <c r="AV78" s="4209" t="n">
        <v>0</v>
      </c>
      <c r="AW78" s="4209" t="n">
        <v>0</v>
      </c>
      <c r="AX78" s="4210" t="n">
        <v>0</v>
      </c>
      <c r="AY78" s="4210" t="n">
        <v>0</v>
      </c>
      <c r="AZ78" s="4210" t="n">
        <v>0</v>
      </c>
      <c r="BA78" s="4210" t="n">
        <v>0</v>
      </c>
      <c r="BB78" s="4211">
        <f>I78+M78+Q78+U78+Y78+AC78+AG78+AK78+AO78+AS78+AW78+BA78</f>
        <v/>
      </c>
      <c r="BC78" s="4212" t="n"/>
    </row>
    <row customFormat="1" customHeight="1" ht="30" r="79" s="884">
      <c r="A79" s="4206" t="inlineStr">
        <is>
          <t>PRESTATION POUR LA MISE A PALIER DES LOGICIELS DES NŒUDS DU BACKBONE ET LIAISONS D'ACCES FH ( COMMANDE N°1)</t>
        </is>
      </c>
      <c r="B79" s="4207" t="inlineStr">
        <is>
          <t>BC25020034</t>
        </is>
      </c>
      <c r="C79" s="4208" t="n">
        <v>45713</v>
      </c>
      <c r="D79" s="4206" t="inlineStr">
        <is>
          <t>HUAWEI TECHNOLOGIES BENIN</t>
        </is>
      </c>
      <c r="E79" s="4206" t="inlineStr">
        <is>
          <t>DT</t>
        </is>
      </c>
      <c r="F79" s="4209" t="n">
        <v>0</v>
      </c>
      <c r="G79" s="4209" t="n">
        <v>0</v>
      </c>
      <c r="H79" s="4209" t="n">
        <v>0</v>
      </c>
      <c r="I79" s="4209" t="n">
        <v>0</v>
      </c>
      <c r="J79" s="4209" t="n">
        <v>0</v>
      </c>
      <c r="K79" s="4209" t="n">
        <v>0</v>
      </c>
      <c r="L79" s="4209" t="n">
        <v>0</v>
      </c>
      <c r="M79" s="4209" t="n">
        <v>0</v>
      </c>
      <c r="N79" s="4209" t="n">
        <v>0</v>
      </c>
      <c r="O79" s="4209" t="n">
        <v>0</v>
      </c>
      <c r="P79" s="4209" t="n">
        <v>0</v>
      </c>
      <c r="Q79" s="4209" t="n">
        <v>0</v>
      </c>
      <c r="R79" s="4209" t="n">
        <v>0</v>
      </c>
      <c r="S79" s="4209" t="n">
        <v>0</v>
      </c>
      <c r="T79" s="4209" t="n">
        <v>0</v>
      </c>
      <c r="U79" s="4209" t="n">
        <v>0</v>
      </c>
      <c r="V79" s="4209" t="n">
        <v>0</v>
      </c>
      <c r="W79" s="4209" t="n">
        <v>0</v>
      </c>
      <c r="X79" s="4209" t="n">
        <v>0</v>
      </c>
      <c r="Y79" s="4209" t="n">
        <v>0</v>
      </c>
      <c r="Z79" s="4209" t="n">
        <v>0</v>
      </c>
      <c r="AA79" s="4209" t="n">
        <v>0</v>
      </c>
      <c r="AB79" s="4209" t="n">
        <v>0</v>
      </c>
      <c r="AC79" s="4209" t="n">
        <v>0</v>
      </c>
      <c r="AD79" s="4209" t="n">
        <v>0</v>
      </c>
      <c r="AE79" s="4209" t="n">
        <v>0</v>
      </c>
      <c r="AF79" s="4209" t="n">
        <v>0</v>
      </c>
      <c r="AG79" s="4209" t="n">
        <v>0</v>
      </c>
      <c r="AH79" s="4209" t="n">
        <v>0</v>
      </c>
      <c r="AI79" s="4209" t="n">
        <v>0</v>
      </c>
      <c r="AJ79" s="4209" t="n">
        <v>0</v>
      </c>
      <c r="AK79" s="4209" t="n">
        <v>0</v>
      </c>
      <c r="AL79" s="4209" t="n">
        <v>0</v>
      </c>
      <c r="AM79" s="4209" t="n">
        <v>0</v>
      </c>
      <c r="AN79" s="4209" t="n">
        <v>0</v>
      </c>
      <c r="AO79" s="4209" t="n">
        <v>0</v>
      </c>
      <c r="AP79" s="4209" t="n">
        <v>0</v>
      </c>
      <c r="AQ79" s="4209" t="n">
        <v>0</v>
      </c>
      <c r="AR79" s="4209" t="n">
        <v>0</v>
      </c>
      <c r="AS79" s="4209" t="n">
        <v>0</v>
      </c>
      <c r="AT79" s="4209" t="n">
        <v>0</v>
      </c>
      <c r="AU79" s="4209" t="n">
        <v>0</v>
      </c>
      <c r="AV79" s="4209" t="n">
        <v>0</v>
      </c>
      <c r="AW79" s="4209" t="n">
        <v>0</v>
      </c>
      <c r="AX79" s="4210" t="n">
        <v>0</v>
      </c>
      <c r="AY79" s="4210" t="n">
        <v>0</v>
      </c>
      <c r="AZ79" s="4210" t="n">
        <v>0</v>
      </c>
      <c r="BA79" s="4210" t="n">
        <v>0</v>
      </c>
      <c r="BB79" s="4211">
        <f>I79+M79+Q79+U79+Y79+AC79+AG79+AK79+AO79+AS79+AW79+BA79</f>
        <v/>
      </c>
      <c r="BC79" s="4212" t="n"/>
    </row>
    <row customFormat="1" customHeight="1" ht="30" r="80" s="884">
      <c r="A80" s="4206" t="inlineStr">
        <is>
          <t>FOURNITURE POUR LA MISE A NIVEAU LOGICIEL SRAN ( COMMANDE N°1)</t>
        </is>
      </c>
      <c r="B80" s="4207" t="inlineStr">
        <is>
          <t>BC25020038</t>
        </is>
      </c>
      <c r="C80" s="4208" t="n">
        <v>45714</v>
      </c>
      <c r="D80" s="4206" t="inlineStr">
        <is>
          <t>HUAWEI TECHNOLOGIES CO LTD</t>
        </is>
      </c>
      <c r="E80" s="4206" t="inlineStr">
        <is>
          <t>DT</t>
        </is>
      </c>
      <c r="F80" s="4209" t="n">
        <v>0</v>
      </c>
      <c r="G80" s="4209" t="n">
        <v>0</v>
      </c>
      <c r="H80" s="4209" t="n">
        <v>0</v>
      </c>
      <c r="I80" s="4209" t="n">
        <v>0</v>
      </c>
      <c r="J80" s="4209" t="n">
        <v>0</v>
      </c>
      <c r="K80" s="4209" t="n">
        <v>0</v>
      </c>
      <c r="L80" s="4209" t="n">
        <v>0</v>
      </c>
      <c r="M80" s="4209" t="n">
        <v>0</v>
      </c>
      <c r="N80" s="4209" t="n">
        <v>0</v>
      </c>
      <c r="O80" s="4209" t="n">
        <v>0</v>
      </c>
      <c r="P80" s="4209" t="n">
        <v>0</v>
      </c>
      <c r="Q80" s="4209" t="n">
        <v>0</v>
      </c>
      <c r="R80" s="4209" t="n">
        <v>0</v>
      </c>
      <c r="S80" s="4209" t="n">
        <v>0</v>
      </c>
      <c r="T80" s="4209" t="n">
        <v>0</v>
      </c>
      <c r="U80" s="4209" t="n">
        <v>0</v>
      </c>
      <c r="V80" s="4209" t="n">
        <v>0</v>
      </c>
      <c r="W80" s="4209" t="n">
        <v>0</v>
      </c>
      <c r="X80" s="4209" t="n">
        <v>0</v>
      </c>
      <c r="Y80" s="4209" t="n">
        <v>0</v>
      </c>
      <c r="Z80" s="4209" t="n">
        <v>0</v>
      </c>
      <c r="AA80" s="4209" t="n">
        <v>0</v>
      </c>
      <c r="AB80" s="4209" t="n">
        <v>0</v>
      </c>
      <c r="AC80" s="4209" t="n">
        <v>0</v>
      </c>
      <c r="AD80" s="4209" t="n">
        <v>0</v>
      </c>
      <c r="AE80" s="4209" t="n">
        <v>0</v>
      </c>
      <c r="AF80" s="4209" t="n">
        <v>0</v>
      </c>
      <c r="AG80" s="4209" t="n">
        <v>0</v>
      </c>
      <c r="AH80" s="4209" t="n">
        <v>0</v>
      </c>
      <c r="AI80" s="4209" t="n">
        <v>0</v>
      </c>
      <c r="AJ80" s="4209" t="n">
        <v>0</v>
      </c>
      <c r="AK80" s="4209" t="n">
        <v>0</v>
      </c>
      <c r="AL80" s="4209" t="n">
        <v>0</v>
      </c>
      <c r="AM80" s="4209" t="n">
        <v>0</v>
      </c>
      <c r="AN80" s="4209" t="n">
        <v>0</v>
      </c>
      <c r="AO80" s="4209" t="n">
        <v>0</v>
      </c>
      <c r="AP80" s="4209" t="n">
        <v>0</v>
      </c>
      <c r="AQ80" s="4209" t="n">
        <v>0</v>
      </c>
      <c r="AR80" s="4209" t="n">
        <v>0</v>
      </c>
      <c r="AS80" s="4209" t="n">
        <v>0</v>
      </c>
      <c r="AT80" s="4209" t="n">
        <v>0</v>
      </c>
      <c r="AU80" s="4209" t="n">
        <v>0</v>
      </c>
      <c r="AV80" s="4209" t="n">
        <v>0</v>
      </c>
      <c r="AW80" s="4209" t="n">
        <v>0</v>
      </c>
      <c r="AX80" s="4210" t="n">
        <v>0</v>
      </c>
      <c r="AY80" s="4210" t="n">
        <v>0</v>
      </c>
      <c r="AZ80" s="4210" t="n">
        <v>0</v>
      </c>
      <c r="BA80" s="4210" t="n">
        <v>0</v>
      </c>
      <c r="BB80" s="4211">
        <f>I80+M80+Q80+U80+Y80+AC80+AG80+AK80+AO80+AS80+AW80+BA80</f>
        <v/>
      </c>
      <c r="BC80" s="4212" t="n"/>
    </row>
    <row customFormat="1" customHeight="1" ht="30" r="81" s="884">
      <c r="A81" s="4206" t="inlineStr">
        <is>
          <t>PRESTATION POUR LA MISE A NIVEAU LOGICIEL SRAN (COMMANDE N°1)</t>
        </is>
      </c>
      <c r="B81" s="4207" t="inlineStr">
        <is>
          <t>BC25020039</t>
        </is>
      </c>
      <c r="C81" s="4208" t="n">
        <v>45714</v>
      </c>
      <c r="D81" s="4206" t="inlineStr">
        <is>
          <t>HUAWEI TECHNOLOGIES BENIN</t>
        </is>
      </c>
      <c r="E81" s="4206" t="inlineStr">
        <is>
          <t>DT</t>
        </is>
      </c>
      <c r="F81" s="4209" t="n">
        <v>0</v>
      </c>
      <c r="G81" s="4209" t="n">
        <v>0</v>
      </c>
      <c r="H81" s="4209" t="n">
        <v>0</v>
      </c>
      <c r="I81" s="4209" t="n">
        <v>0</v>
      </c>
      <c r="J81" s="4209" t="n">
        <v>0</v>
      </c>
      <c r="K81" s="4209" t="n">
        <v>0</v>
      </c>
      <c r="L81" s="4209" t="n">
        <v>0</v>
      </c>
      <c r="M81" s="4209" t="n">
        <v>0</v>
      </c>
      <c r="N81" s="4209" t="n">
        <v>0</v>
      </c>
      <c r="O81" s="4209" t="n">
        <v>0</v>
      </c>
      <c r="P81" s="4209" t="n">
        <v>0</v>
      </c>
      <c r="Q81" s="4209" t="n">
        <v>0</v>
      </c>
      <c r="R81" s="4209" t="n">
        <v>0</v>
      </c>
      <c r="S81" s="4209" t="n">
        <v>12697882</v>
      </c>
      <c r="T81" s="4209" t="n">
        <v>0</v>
      </c>
      <c r="U81" s="4209" t="n">
        <v>12697882</v>
      </c>
      <c r="V81" s="4209" t="n">
        <v>0</v>
      </c>
      <c r="W81" s="4209" t="n">
        <v>0</v>
      </c>
      <c r="X81" s="4209" t="n">
        <v>0</v>
      </c>
      <c r="Y81" s="4209" t="n">
        <v>0</v>
      </c>
      <c r="Z81" s="4209" t="n">
        <v>0</v>
      </c>
      <c r="AA81" s="4209" t="n">
        <v>0</v>
      </c>
      <c r="AB81" s="4209" t="n">
        <v>0</v>
      </c>
      <c r="AC81" s="4209" t="n">
        <v>0</v>
      </c>
      <c r="AD81" s="4209" t="n">
        <v>0</v>
      </c>
      <c r="AE81" s="4209" t="n">
        <v>0</v>
      </c>
      <c r="AF81" s="4209" t="n">
        <v>0</v>
      </c>
      <c r="AG81" s="4209" t="n">
        <v>0</v>
      </c>
      <c r="AH81" s="4209" t="n">
        <v>0</v>
      </c>
      <c r="AI81" s="4209" t="n">
        <v>0</v>
      </c>
      <c r="AJ81" s="4209" t="n">
        <v>0</v>
      </c>
      <c r="AK81" s="4209" t="n">
        <v>0</v>
      </c>
      <c r="AL81" s="4209" t="n">
        <v>0</v>
      </c>
      <c r="AM81" s="4209" t="n">
        <v>0</v>
      </c>
      <c r="AN81" s="4209" t="n">
        <v>0</v>
      </c>
      <c r="AO81" s="4209" t="n">
        <v>0</v>
      </c>
      <c r="AP81" s="4209" t="n">
        <v>0</v>
      </c>
      <c r="AQ81" s="4209" t="n">
        <v>0</v>
      </c>
      <c r="AR81" s="4209" t="n">
        <v>0</v>
      </c>
      <c r="AS81" s="4209" t="n">
        <v>0</v>
      </c>
      <c r="AT81" s="4209" t="n">
        <v>0</v>
      </c>
      <c r="AU81" s="4209" t="n">
        <v>0</v>
      </c>
      <c r="AV81" s="4209" t="n">
        <v>0</v>
      </c>
      <c r="AW81" s="4209" t="n">
        <v>0</v>
      </c>
      <c r="AX81" s="4210" t="n">
        <v>0</v>
      </c>
      <c r="AY81" s="4210" t="n">
        <v>0</v>
      </c>
      <c r="AZ81" s="4210" t="n">
        <v>0</v>
      </c>
      <c r="BA81" s="4210" t="n">
        <v>0</v>
      </c>
      <c r="BB81" s="4211">
        <f>I81+M81+Q81+U81+Y81+AC81+AG81+AK81+AO81+AS81+AW81+BA81</f>
        <v/>
      </c>
      <c r="BC81" s="4212" t="n"/>
    </row>
    <row customFormat="1" customHeight="1" ht="30" r="82" s="884">
      <c r="A82" s="4206" t="inlineStr">
        <is>
          <t>MISE EN OAUVRE DU RESEAU D'INTERCONNEXION DE SITES EN FIBRE OPTIQUE AERIENNE DANS LES REGIONS DE COTONOU, PORTO-NOVO , SEME ET CALAVI</t>
        </is>
      </c>
      <c r="B82" s="4207" t="inlineStr">
        <is>
          <t>BC25020046</t>
        </is>
      </c>
      <c r="C82" s="4208" t="n">
        <v>45726</v>
      </c>
      <c r="D82" s="4206" t="inlineStr">
        <is>
          <t>JJ TELECOM</t>
        </is>
      </c>
      <c r="E82" s="4206" t="inlineStr">
        <is>
          <t>DT</t>
        </is>
      </c>
      <c r="F82" s="4209" t="n">
        <v>0</v>
      </c>
      <c r="G82" s="4209" t="n">
        <v>0</v>
      </c>
      <c r="H82" s="4209" t="n">
        <v>0</v>
      </c>
      <c r="I82" s="4209" t="n">
        <v>0</v>
      </c>
      <c r="J82" s="4209" t="n">
        <v>0</v>
      </c>
      <c r="K82" s="4209" t="n">
        <v>0</v>
      </c>
      <c r="L82" s="4209" t="n">
        <v>0</v>
      </c>
      <c r="M82" s="4209" t="n">
        <v>0</v>
      </c>
      <c r="N82" s="4209" t="n">
        <v>0</v>
      </c>
      <c r="O82" s="4209" t="n">
        <v>0</v>
      </c>
      <c r="P82" s="4209" t="n">
        <v>0</v>
      </c>
      <c r="Q82" s="4209" t="n">
        <v>0</v>
      </c>
      <c r="R82" s="4209" t="n">
        <v>179908333</v>
      </c>
      <c r="S82" s="4209" t="n">
        <v>0</v>
      </c>
      <c r="T82" s="4209" t="n">
        <v>0</v>
      </c>
      <c r="U82" s="4209" t="n">
        <v>179908333</v>
      </c>
      <c r="V82" s="4209" t="n">
        <v>93552334</v>
      </c>
      <c r="W82" s="4209" t="n">
        <v>0</v>
      </c>
      <c r="X82" s="4209" t="n">
        <v>0</v>
      </c>
      <c r="Y82" s="4209" t="n">
        <v>93552334</v>
      </c>
      <c r="Z82" s="4209" t="n">
        <v>0</v>
      </c>
      <c r="AA82" s="4209" t="n">
        <v>0</v>
      </c>
      <c r="AB82" s="4209" t="n">
        <v>0</v>
      </c>
      <c r="AC82" s="4209" t="n">
        <v>0</v>
      </c>
      <c r="AD82" s="4209" t="n">
        <v>0</v>
      </c>
      <c r="AE82" s="4209" t="n">
        <v>0</v>
      </c>
      <c r="AF82" s="4209" t="n">
        <v>0</v>
      </c>
      <c r="AG82" s="4209" t="n">
        <v>0</v>
      </c>
      <c r="AH82" s="4209" t="n">
        <v>0</v>
      </c>
      <c r="AI82" s="4209" t="n">
        <v>0</v>
      </c>
      <c r="AJ82" s="4209" t="n">
        <v>0</v>
      </c>
      <c r="AK82" s="4209" t="n">
        <v>0</v>
      </c>
      <c r="AL82" s="4209" t="n">
        <v>0</v>
      </c>
      <c r="AM82" s="4209" t="n">
        <v>0</v>
      </c>
      <c r="AN82" s="4209" t="n">
        <v>0</v>
      </c>
      <c r="AO82" s="4209" t="n">
        <v>0</v>
      </c>
      <c r="AP82" s="4209" t="n">
        <v>0</v>
      </c>
      <c r="AQ82" s="4209" t="n">
        <v>0</v>
      </c>
      <c r="AR82" s="4209" t="n">
        <v>0</v>
      </c>
      <c r="AS82" s="4209" t="n">
        <v>0</v>
      </c>
      <c r="AT82" s="4209" t="n">
        <v>0</v>
      </c>
      <c r="AU82" s="4209" t="n">
        <v>0</v>
      </c>
      <c r="AV82" s="4209" t="n">
        <v>0</v>
      </c>
      <c r="AW82" s="4209" t="n">
        <v>0</v>
      </c>
      <c r="AX82" s="4210" t="n">
        <v>0</v>
      </c>
      <c r="AY82" s="4210" t="n">
        <v>0</v>
      </c>
      <c r="AZ82" s="4210" t="n">
        <v>0</v>
      </c>
      <c r="BA82" s="4210" t="n">
        <v>0</v>
      </c>
      <c r="BB82" s="4211">
        <f>I82+M82+Q82+U82+Y82+AC82+AG82+AK82+AO82+AS82+AW82+BA82</f>
        <v/>
      </c>
      <c r="BC82" s="4212" t="n"/>
    </row>
    <row customFormat="1" customHeight="1" ht="30" r="83" s="884">
      <c r="A83" s="4206" t="inlineStr">
        <is>
          <t>ACQUISITION DE POSTE TV TELEVISEUR LED SMART LG ULTRA</t>
        </is>
      </c>
      <c r="B83" s="4207" t="inlineStr">
        <is>
          <t>BC25030003</t>
        </is>
      </c>
      <c r="C83" s="4208" t="n">
        <v>45721</v>
      </c>
      <c r="D83" s="4206" t="inlineStr">
        <is>
          <t>SOCAR BENIN</t>
        </is>
      </c>
      <c r="E83" s="4206" t="inlineStr">
        <is>
          <t>DSI</t>
        </is>
      </c>
      <c r="F83" s="4209" t="n">
        <v>0</v>
      </c>
      <c r="G83" s="4209" t="n">
        <v>0</v>
      </c>
      <c r="H83" s="4209" t="n">
        <v>0</v>
      </c>
      <c r="I83" s="4209" t="n">
        <v>0</v>
      </c>
      <c r="J83" s="4209" t="n">
        <v>0</v>
      </c>
      <c r="K83" s="4209" t="n">
        <v>0</v>
      </c>
      <c r="L83" s="4209" t="n">
        <v>0</v>
      </c>
      <c r="M83" s="4209" t="n">
        <v>0</v>
      </c>
      <c r="N83" s="4209" t="n">
        <v>1830001</v>
      </c>
      <c r="O83" s="4209" t="n">
        <v>0</v>
      </c>
      <c r="P83" s="4209" t="n">
        <v>0</v>
      </c>
      <c r="Q83" s="4209" t="n">
        <v>1830001</v>
      </c>
      <c r="R83" s="4209" t="n">
        <v>0</v>
      </c>
      <c r="S83" s="4209" t="n">
        <v>0</v>
      </c>
      <c r="T83" s="4209" t="n">
        <v>0</v>
      </c>
      <c r="U83" s="4209" t="n">
        <v>0</v>
      </c>
      <c r="V83" s="4209" t="n">
        <v>0</v>
      </c>
      <c r="W83" s="4209" t="n">
        <v>0</v>
      </c>
      <c r="X83" s="4209" t="n">
        <v>0</v>
      </c>
      <c r="Y83" s="4209" t="n">
        <v>0</v>
      </c>
      <c r="Z83" s="4209" t="n">
        <v>0</v>
      </c>
      <c r="AA83" s="4209" t="n">
        <v>0</v>
      </c>
      <c r="AB83" s="4209" t="n">
        <v>0</v>
      </c>
      <c r="AC83" s="4209" t="n">
        <v>0</v>
      </c>
      <c r="AD83" s="4209" t="n">
        <v>0</v>
      </c>
      <c r="AE83" s="4209" t="n">
        <v>0</v>
      </c>
      <c r="AF83" s="4209" t="n">
        <v>0</v>
      </c>
      <c r="AG83" s="4209" t="n">
        <v>0</v>
      </c>
      <c r="AH83" s="4209" t="n">
        <v>0</v>
      </c>
      <c r="AI83" s="4209" t="n">
        <v>0</v>
      </c>
      <c r="AJ83" s="4209" t="n">
        <v>0</v>
      </c>
      <c r="AK83" s="4209" t="n">
        <v>0</v>
      </c>
      <c r="AL83" s="4209" t="n">
        <v>0</v>
      </c>
      <c r="AM83" s="4209" t="n">
        <v>0</v>
      </c>
      <c r="AN83" s="4209" t="n">
        <v>0</v>
      </c>
      <c r="AO83" s="4209" t="n">
        <v>0</v>
      </c>
      <c r="AP83" s="4209" t="n">
        <v>0</v>
      </c>
      <c r="AQ83" s="4209" t="n">
        <v>0</v>
      </c>
      <c r="AR83" s="4209" t="n">
        <v>0</v>
      </c>
      <c r="AS83" s="4209" t="n">
        <v>0</v>
      </c>
      <c r="AT83" s="4209" t="n">
        <v>0</v>
      </c>
      <c r="AU83" s="4209" t="n">
        <v>0</v>
      </c>
      <c r="AV83" s="4209" t="n">
        <v>0</v>
      </c>
      <c r="AW83" s="4209" t="n">
        <v>0</v>
      </c>
      <c r="AX83" s="4210" t="n">
        <v>0</v>
      </c>
      <c r="AY83" s="4210" t="n">
        <v>0</v>
      </c>
      <c r="AZ83" s="4210" t="n">
        <v>0</v>
      </c>
      <c r="BA83" s="4210" t="n">
        <v>0</v>
      </c>
      <c r="BB83" s="4211">
        <f>I83+M83+Q83+U83+Y83+AC83+AG83+AK83+AO83+AS83+AW83+BA83</f>
        <v/>
      </c>
      <c r="BC83" s="4212" t="n"/>
    </row>
    <row customFormat="1" customHeight="1" ht="30" r="84" s="884">
      <c r="A84" s="4206" t="inlineStr">
        <is>
          <t>DEMANTELEMENT ET REMISE EN ETAT DU SITE AZOVE 1</t>
        </is>
      </c>
      <c r="B84" s="4207" t="inlineStr">
        <is>
          <t>BC25030010</t>
        </is>
      </c>
      <c r="C84" s="4208" t="n">
        <v>45736</v>
      </c>
      <c r="D84" s="4206" t="inlineStr">
        <is>
          <t>IBJM</t>
        </is>
      </c>
      <c r="E84" s="4206" t="inlineStr">
        <is>
          <t>DT</t>
        </is>
      </c>
      <c r="F84" s="4209" t="n">
        <v>0</v>
      </c>
      <c r="G84" s="4209" t="n">
        <v>0</v>
      </c>
      <c r="H84" s="4209" t="n">
        <v>0</v>
      </c>
      <c r="I84" s="4209" t="n">
        <v>0</v>
      </c>
      <c r="J84" s="4209" t="n">
        <v>0</v>
      </c>
      <c r="K84" s="4209" t="n">
        <v>0</v>
      </c>
      <c r="L84" s="4209" t="n">
        <v>0</v>
      </c>
      <c r="M84" s="4209" t="n">
        <v>0</v>
      </c>
      <c r="N84" s="4209" t="n">
        <v>0</v>
      </c>
      <c r="O84" s="4209" t="n">
        <v>0</v>
      </c>
      <c r="P84" s="4209" t="n">
        <v>0</v>
      </c>
      <c r="Q84" s="4209" t="n">
        <v>0</v>
      </c>
      <c r="R84" s="4209" t="n">
        <v>0</v>
      </c>
      <c r="S84" s="4209" t="n">
        <v>0</v>
      </c>
      <c r="T84" s="4209" t="n">
        <v>0</v>
      </c>
      <c r="U84" s="4209" t="n">
        <v>0</v>
      </c>
      <c r="V84" s="4209" t="n">
        <v>0</v>
      </c>
      <c r="W84" s="4209" t="n">
        <v>4499000</v>
      </c>
      <c r="X84" s="4209" t="n">
        <v>0</v>
      </c>
      <c r="Y84" s="4209" t="n">
        <v>4499000</v>
      </c>
      <c r="Z84" s="4209" t="n">
        <v>0</v>
      </c>
      <c r="AA84" s="4209" t="n">
        <v>0</v>
      </c>
      <c r="AB84" s="4209" t="n">
        <v>0</v>
      </c>
      <c r="AC84" s="4209" t="n">
        <v>0</v>
      </c>
      <c r="AD84" s="4209" t="n">
        <v>0</v>
      </c>
      <c r="AE84" s="4209" t="n">
        <v>0</v>
      </c>
      <c r="AF84" s="4209" t="n">
        <v>0</v>
      </c>
      <c r="AG84" s="4209" t="n">
        <v>0</v>
      </c>
      <c r="AH84" s="4209" t="n">
        <v>0</v>
      </c>
      <c r="AI84" s="4209" t="n">
        <v>0</v>
      </c>
      <c r="AJ84" s="4209" t="n">
        <v>0</v>
      </c>
      <c r="AK84" s="4209" t="n">
        <v>0</v>
      </c>
      <c r="AL84" s="4209" t="n">
        <v>0</v>
      </c>
      <c r="AM84" s="4209" t="n">
        <v>0</v>
      </c>
      <c r="AN84" s="4209" t="n">
        <v>0</v>
      </c>
      <c r="AO84" s="4209" t="n">
        <v>0</v>
      </c>
      <c r="AP84" s="4209" t="n">
        <v>0</v>
      </c>
      <c r="AQ84" s="4209" t="n">
        <v>0</v>
      </c>
      <c r="AR84" s="4209" t="n">
        <v>0</v>
      </c>
      <c r="AS84" s="4209" t="n">
        <v>0</v>
      </c>
      <c r="AT84" s="4209" t="n">
        <v>0</v>
      </c>
      <c r="AU84" s="4209" t="n">
        <v>0</v>
      </c>
      <c r="AV84" s="4209" t="n">
        <v>0</v>
      </c>
      <c r="AW84" s="4209" t="n">
        <v>0</v>
      </c>
      <c r="AX84" s="4210" t="n">
        <v>0</v>
      </c>
      <c r="AY84" s="4210" t="n">
        <v>0</v>
      </c>
      <c r="AZ84" s="4210" t="n">
        <v>0</v>
      </c>
      <c r="BA84" s="4210" t="n">
        <v>0</v>
      </c>
      <c r="BB84" s="4211">
        <f>I84+M84+Q84+U84+Y84+AC84+AG84+AK84+AO84+AS84+AW84+BA84</f>
        <v/>
      </c>
      <c r="BC84" s="4212" t="n"/>
    </row>
    <row customFormat="1" customHeight="1" ht="30" r="85" s="884">
      <c r="A85" s="4206" t="inlineStr">
        <is>
          <t>MISE EN ŒUVRE DU RESEAU D'INTERCONNEXION DE SITES EN FIBRE OPTIQUE AERIENNE DANS LES REGIONS DE AKASSATO ET GLODJIGBE</t>
        </is>
      </c>
      <c r="B85" s="4207" t="inlineStr">
        <is>
          <t>BC25030013</t>
        </is>
      </c>
      <c r="C85" s="4208" t="n">
        <v>45735</v>
      </c>
      <c r="D85" s="4206" t="inlineStr">
        <is>
          <t>FIBERCO</t>
        </is>
      </c>
      <c r="E85" s="4206" t="inlineStr">
        <is>
          <t>DT</t>
        </is>
      </c>
      <c r="F85" s="4209" t="n">
        <v>0</v>
      </c>
      <c r="G85" s="4209" t="n">
        <v>0</v>
      </c>
      <c r="H85" s="4209" t="n">
        <v>0</v>
      </c>
      <c r="I85" s="4209" t="n">
        <v>0</v>
      </c>
      <c r="J85" s="4209" t="n">
        <v>0</v>
      </c>
      <c r="K85" s="4209" t="n">
        <v>0</v>
      </c>
      <c r="L85" s="4209" t="n">
        <v>0</v>
      </c>
      <c r="M85" s="4209" t="n">
        <v>0</v>
      </c>
      <c r="N85" s="4209" t="n">
        <v>0</v>
      </c>
      <c r="O85" s="4209" t="n">
        <v>0</v>
      </c>
      <c r="P85" s="4209" t="n">
        <v>0</v>
      </c>
      <c r="Q85" s="4209" t="n">
        <v>0</v>
      </c>
      <c r="R85" s="4209" t="n">
        <v>0</v>
      </c>
      <c r="S85" s="4209" t="n">
        <v>62106600</v>
      </c>
      <c r="T85" s="4209" t="n">
        <v>0</v>
      </c>
      <c r="U85" s="4209" t="n">
        <v>62106600</v>
      </c>
      <c r="V85" s="4209" t="n">
        <v>0</v>
      </c>
      <c r="W85" s="4209" t="n">
        <v>26617114</v>
      </c>
      <c r="X85" s="4209" t="n">
        <v>0</v>
      </c>
      <c r="Y85" s="4209" t="n">
        <v>26617114</v>
      </c>
      <c r="Z85" s="4209" t="n">
        <v>0</v>
      </c>
      <c r="AA85" s="4209" t="n">
        <v>0</v>
      </c>
      <c r="AB85" s="4209" t="n">
        <v>0</v>
      </c>
      <c r="AC85" s="4209" t="n">
        <v>0</v>
      </c>
      <c r="AD85" s="4209" t="n">
        <v>0</v>
      </c>
      <c r="AE85" s="4209" t="n">
        <v>0</v>
      </c>
      <c r="AF85" s="4209" t="n">
        <v>0</v>
      </c>
      <c r="AG85" s="4209" t="n">
        <v>0</v>
      </c>
      <c r="AH85" s="4209" t="n">
        <v>0</v>
      </c>
      <c r="AI85" s="4209" t="n">
        <v>0</v>
      </c>
      <c r="AJ85" s="4209" t="n">
        <v>0</v>
      </c>
      <c r="AK85" s="4209" t="n">
        <v>0</v>
      </c>
      <c r="AL85" s="4209" t="n">
        <v>0</v>
      </c>
      <c r="AM85" s="4209" t="n">
        <v>0</v>
      </c>
      <c r="AN85" s="4209" t="n">
        <v>0</v>
      </c>
      <c r="AO85" s="4209" t="n">
        <v>0</v>
      </c>
      <c r="AP85" s="4209" t="n">
        <v>0</v>
      </c>
      <c r="AQ85" s="4209" t="n">
        <v>0</v>
      </c>
      <c r="AR85" s="4209" t="n">
        <v>0</v>
      </c>
      <c r="AS85" s="4209" t="n">
        <v>0</v>
      </c>
      <c r="AT85" s="4209" t="n">
        <v>0</v>
      </c>
      <c r="AU85" s="4209" t="n">
        <v>0</v>
      </c>
      <c r="AV85" s="4209" t="n">
        <v>0</v>
      </c>
      <c r="AW85" s="4209" t="n">
        <v>0</v>
      </c>
      <c r="AX85" s="4210" t="n">
        <v>0</v>
      </c>
      <c r="AY85" s="4210" t="n">
        <v>0</v>
      </c>
      <c r="AZ85" s="4210" t="n">
        <v>0</v>
      </c>
      <c r="BA85" s="4210" t="n">
        <v>0</v>
      </c>
      <c r="BB85" s="4211">
        <f>I85+M85+Q85+U85+Y85+AC85+AG85+AK85+AO85+AS85+AW85+BA85</f>
        <v/>
      </c>
      <c r="BC85" s="4212" t="n"/>
    </row>
    <row customFormat="1" customHeight="1" ht="30" r="86" s="884">
      <c r="A86" s="4206" t="inlineStr">
        <is>
          <t>ELECTRIFICATION PAR BRANCHEMENT 4 FILS 25A DES SITES : OUMAKO, GBEHOUE, SEGBOHOUE, AKADJAME_5 , LONKLI, KPOBA, AZOVE_1</t>
        </is>
      </c>
      <c r="B86" s="4207" t="inlineStr">
        <is>
          <t>BC25030016</t>
        </is>
      </c>
      <c r="C86" s="4208" t="n">
        <v>45742</v>
      </c>
      <c r="D86" s="4206" t="inlineStr">
        <is>
          <t>GRM SARL</t>
        </is>
      </c>
      <c r="E86" s="4206" t="inlineStr">
        <is>
          <t>DT</t>
        </is>
      </c>
      <c r="F86" s="4209" t="n">
        <v>0</v>
      </c>
      <c r="G86" s="4209" t="n">
        <v>0</v>
      </c>
      <c r="H86" s="4209" t="n">
        <v>0</v>
      </c>
      <c r="I86" s="4209" t="n">
        <v>0</v>
      </c>
      <c r="J86" s="4209" t="n">
        <v>0</v>
      </c>
      <c r="K86" s="4209" t="n">
        <v>0</v>
      </c>
      <c r="L86" s="4209" t="n">
        <v>0</v>
      </c>
      <c r="M86" s="4209" t="n">
        <v>0</v>
      </c>
      <c r="N86" s="4209" t="n">
        <v>0</v>
      </c>
      <c r="O86" s="4209" t="n">
        <v>0</v>
      </c>
      <c r="P86" s="4209" t="n">
        <v>0</v>
      </c>
      <c r="Q86" s="4209" t="n">
        <v>0</v>
      </c>
      <c r="R86" s="4209" t="n">
        <v>0</v>
      </c>
      <c r="S86" s="4209" t="n">
        <v>-570200</v>
      </c>
      <c r="T86" s="4209" t="n">
        <v>0</v>
      </c>
      <c r="U86" s="4209" t="n">
        <v>-570200</v>
      </c>
      <c r="V86" s="4209" t="n">
        <v>0</v>
      </c>
      <c r="W86" s="4209" t="n">
        <v>1629536</v>
      </c>
      <c r="X86" s="4209" t="n">
        <v>0</v>
      </c>
      <c r="Y86" s="4209" t="n">
        <v>1629536</v>
      </c>
      <c r="Z86" s="4209" t="n">
        <v>0</v>
      </c>
      <c r="AA86" s="4209" t="n">
        <v>0</v>
      </c>
      <c r="AB86" s="4209" t="n">
        <v>0</v>
      </c>
      <c r="AC86" s="4209" t="n">
        <v>0</v>
      </c>
      <c r="AD86" s="4209" t="n">
        <v>0</v>
      </c>
      <c r="AE86" s="4209" t="n">
        <v>0</v>
      </c>
      <c r="AF86" s="4209" t="n">
        <v>0</v>
      </c>
      <c r="AG86" s="4209" t="n">
        <v>0</v>
      </c>
      <c r="AH86" s="4209" t="n">
        <v>0</v>
      </c>
      <c r="AI86" s="4209" t="n">
        <v>0</v>
      </c>
      <c r="AJ86" s="4209" t="n">
        <v>0</v>
      </c>
      <c r="AK86" s="4209" t="n">
        <v>0</v>
      </c>
      <c r="AL86" s="4209" t="n">
        <v>0</v>
      </c>
      <c r="AM86" s="4209" t="n">
        <v>0</v>
      </c>
      <c r="AN86" s="4209" t="n">
        <v>0</v>
      </c>
      <c r="AO86" s="4209" t="n">
        <v>0</v>
      </c>
      <c r="AP86" s="4209" t="n">
        <v>0</v>
      </c>
      <c r="AQ86" s="4209" t="n">
        <v>0</v>
      </c>
      <c r="AR86" s="4209" t="n">
        <v>0</v>
      </c>
      <c r="AS86" s="4209" t="n">
        <v>0</v>
      </c>
      <c r="AT86" s="4209" t="n">
        <v>0</v>
      </c>
      <c r="AU86" s="4209" t="n">
        <v>0</v>
      </c>
      <c r="AV86" s="4209" t="n">
        <v>0</v>
      </c>
      <c r="AW86" s="4209" t="n">
        <v>0</v>
      </c>
      <c r="AX86" s="4210" t="n">
        <v>0</v>
      </c>
      <c r="AY86" s="4210" t="n">
        <v>0</v>
      </c>
      <c r="AZ86" s="4210" t="n">
        <v>0</v>
      </c>
      <c r="BA86" s="4210" t="n">
        <v>0</v>
      </c>
      <c r="BB86" s="4211">
        <f>I86+M86+Q86+U86+Y86+AC86+AG86+AK86+AO86+AS86+AW86+BA86</f>
        <v/>
      </c>
      <c r="BC86" s="4212" t="n"/>
    </row>
    <row customFormat="1" customHeight="1" ht="30" r="87" s="884">
      <c r="A87" s="4206" t="inlineStr">
        <is>
          <t xml:space="preserve">FOURNITURE; TRANSPORT ET INSTALLATION D'UN TGBT DE 630A AU CT NHQ </t>
        </is>
      </c>
      <c r="B87" s="4207" t="inlineStr">
        <is>
          <t>BC25030021</t>
        </is>
      </c>
      <c r="C87" s="4208" t="n">
        <v>45742</v>
      </c>
      <c r="D87" s="4206" t="inlineStr">
        <is>
          <t>CETELEC</t>
        </is>
      </c>
      <c r="E87" s="4206" t="inlineStr">
        <is>
          <t>DT</t>
        </is>
      </c>
      <c r="F87" s="4209" t="n">
        <v>0</v>
      </c>
      <c r="G87" s="4209" t="n">
        <v>0</v>
      </c>
      <c r="H87" s="4209" t="n">
        <v>0</v>
      </c>
      <c r="I87" s="4209" t="n">
        <v>0</v>
      </c>
      <c r="J87" s="4209" t="n">
        <v>0</v>
      </c>
      <c r="K87" s="4209" t="n">
        <v>0</v>
      </c>
      <c r="L87" s="4209" t="n">
        <v>0</v>
      </c>
      <c r="M87" s="4209" t="n">
        <v>0</v>
      </c>
      <c r="N87" s="4209" t="n">
        <v>0</v>
      </c>
      <c r="O87" s="4209" t="n">
        <v>0</v>
      </c>
      <c r="P87" s="4209" t="n">
        <v>0</v>
      </c>
      <c r="Q87" s="4209" t="n">
        <v>0</v>
      </c>
      <c r="R87" s="4209" t="n">
        <v>0</v>
      </c>
      <c r="S87" s="4209" t="n">
        <v>0</v>
      </c>
      <c r="T87" s="4209" t="n">
        <v>0</v>
      </c>
      <c r="U87" s="4209" t="n">
        <v>0</v>
      </c>
      <c r="V87" s="4209" t="n">
        <v>18850084</v>
      </c>
      <c r="W87" s="4209" t="n">
        <v>0</v>
      </c>
      <c r="X87" s="4209" t="n">
        <v>0</v>
      </c>
      <c r="Y87" s="4209" t="n">
        <v>18850084</v>
      </c>
      <c r="Z87" s="4209" t="n">
        <v>0</v>
      </c>
      <c r="AA87" s="4209" t="n">
        <v>0</v>
      </c>
      <c r="AB87" s="4209" t="n">
        <v>0</v>
      </c>
      <c r="AC87" s="4209" t="n">
        <v>0</v>
      </c>
      <c r="AD87" s="4209" t="n">
        <v>0</v>
      </c>
      <c r="AE87" s="4209" t="n">
        <v>0</v>
      </c>
      <c r="AF87" s="4209" t="n">
        <v>0</v>
      </c>
      <c r="AG87" s="4209" t="n">
        <v>0</v>
      </c>
      <c r="AH87" s="4209" t="n">
        <v>0</v>
      </c>
      <c r="AI87" s="4209" t="n">
        <v>0</v>
      </c>
      <c r="AJ87" s="4209" t="n">
        <v>0</v>
      </c>
      <c r="AK87" s="4209" t="n">
        <v>0</v>
      </c>
      <c r="AL87" s="4209" t="n">
        <v>0</v>
      </c>
      <c r="AM87" s="4209" t="n">
        <v>0</v>
      </c>
      <c r="AN87" s="4209" t="n">
        <v>0</v>
      </c>
      <c r="AO87" s="4209" t="n">
        <v>0</v>
      </c>
      <c r="AP87" s="4209" t="n">
        <v>0</v>
      </c>
      <c r="AQ87" s="4209" t="n">
        <v>0</v>
      </c>
      <c r="AR87" s="4209" t="n">
        <v>0</v>
      </c>
      <c r="AS87" s="4209" t="n">
        <v>0</v>
      </c>
      <c r="AT87" s="4209" t="n">
        <v>0</v>
      </c>
      <c r="AU87" s="4209" t="n">
        <v>0</v>
      </c>
      <c r="AV87" s="4209" t="n">
        <v>0</v>
      </c>
      <c r="AW87" s="4209" t="n">
        <v>0</v>
      </c>
      <c r="AX87" s="4210" t="n">
        <v>0</v>
      </c>
      <c r="AY87" s="4210" t="n">
        <v>0</v>
      </c>
      <c r="AZ87" s="4210" t="n">
        <v>0</v>
      </c>
      <c r="BA87" s="4210" t="n">
        <v>0</v>
      </c>
      <c r="BB87" s="4211">
        <f>I87+M87+Q87+U87+Y87+AC87+AG87+AK87+AO87+AS87+AW87+BA87</f>
        <v/>
      </c>
      <c r="BC87" s="4212" t="n"/>
    </row>
    <row customFormat="1" customHeight="1" ht="30" r="88" s="884">
      <c r="A88" s="4206" t="inlineStr">
        <is>
          <t>TRAVAUX DE GENIE CIVIL POUR LA RÉALISATION DE DEUX ENTRÉE DE CÂBLES OPTIQUES À AKASSATO</t>
        </is>
      </c>
      <c r="B88" s="4207" t="inlineStr">
        <is>
          <t>BC25030023</t>
        </is>
      </c>
      <c r="C88" s="4208" t="n">
        <v>45765</v>
      </c>
      <c r="D88" s="4206" t="inlineStr">
        <is>
          <t>JJ TELECOM</t>
        </is>
      </c>
      <c r="E88" s="4206" t="inlineStr">
        <is>
          <t>DT</t>
        </is>
      </c>
      <c r="F88" s="4209" t="n">
        <v>0</v>
      </c>
      <c r="G88" s="4209" t="n">
        <v>0</v>
      </c>
      <c r="H88" s="4209" t="n">
        <v>0</v>
      </c>
      <c r="I88" s="4209" t="n">
        <v>0</v>
      </c>
      <c r="J88" s="4209" t="n">
        <v>0</v>
      </c>
      <c r="K88" s="4209" t="n">
        <v>0</v>
      </c>
      <c r="L88" s="4209" t="n">
        <v>0</v>
      </c>
      <c r="M88" s="4209" t="n">
        <v>0</v>
      </c>
      <c r="N88" s="4209" t="n">
        <v>0</v>
      </c>
      <c r="O88" s="4209" t="n">
        <v>0</v>
      </c>
      <c r="P88" s="4209" t="n">
        <v>0</v>
      </c>
      <c r="Q88" s="4209" t="n">
        <v>0</v>
      </c>
      <c r="R88" s="4209" t="n">
        <v>0</v>
      </c>
      <c r="S88" s="4209" t="n">
        <v>0</v>
      </c>
      <c r="T88" s="4209" t="n">
        <v>0</v>
      </c>
      <c r="U88" s="4209" t="n">
        <v>0</v>
      </c>
      <c r="V88" s="4209" t="n">
        <v>0</v>
      </c>
      <c r="W88" s="4209" t="n">
        <v>1232598</v>
      </c>
      <c r="X88" s="4209" t="n">
        <v>0</v>
      </c>
      <c r="Y88" s="4209" t="n">
        <v>1232598</v>
      </c>
      <c r="Z88" s="4209" t="n">
        <v>0</v>
      </c>
      <c r="AA88" s="4209" t="n">
        <v>0</v>
      </c>
      <c r="AB88" s="4209" t="n">
        <v>0</v>
      </c>
      <c r="AC88" s="4209" t="n">
        <v>0</v>
      </c>
      <c r="AD88" s="4209" t="n">
        <v>0</v>
      </c>
      <c r="AE88" s="4209" t="n">
        <v>0</v>
      </c>
      <c r="AF88" s="4209" t="n">
        <v>0</v>
      </c>
      <c r="AG88" s="4209" t="n">
        <v>0</v>
      </c>
      <c r="AH88" s="4209" t="n">
        <v>0</v>
      </c>
      <c r="AI88" s="4209" t="n">
        <v>0</v>
      </c>
      <c r="AJ88" s="4209" t="n">
        <v>0</v>
      </c>
      <c r="AK88" s="4209" t="n">
        <v>0</v>
      </c>
      <c r="AL88" s="4209" t="n">
        <v>0</v>
      </c>
      <c r="AM88" s="4209" t="n">
        <v>0</v>
      </c>
      <c r="AN88" s="4209" t="n">
        <v>0</v>
      </c>
      <c r="AO88" s="4209" t="n">
        <v>0</v>
      </c>
      <c r="AP88" s="4209" t="n">
        <v>0</v>
      </c>
      <c r="AQ88" s="4209" t="n">
        <v>0</v>
      </c>
      <c r="AR88" s="4209" t="n">
        <v>0</v>
      </c>
      <c r="AS88" s="4209" t="n">
        <v>0</v>
      </c>
      <c r="AT88" s="4209" t="n">
        <v>0</v>
      </c>
      <c r="AU88" s="4209" t="n">
        <v>0</v>
      </c>
      <c r="AV88" s="4209" t="n">
        <v>0</v>
      </c>
      <c r="AW88" s="4209" t="n">
        <v>0</v>
      </c>
      <c r="AX88" s="4210" t="n">
        <v>0</v>
      </c>
      <c r="AY88" s="4210" t="n">
        <v>0</v>
      </c>
      <c r="AZ88" s="4210" t="n">
        <v>0</v>
      </c>
      <c r="BA88" s="4210" t="n">
        <v>0</v>
      </c>
      <c r="BB88" s="4211">
        <f>I88+M88+Q88+U88+Y88+AC88+AG88+AK88+AO88+AS88+AW88+BA88</f>
        <v/>
      </c>
      <c r="BC88" s="4212" t="n"/>
    </row>
    <row customFormat="1" customHeight="1" ht="30" r="89" s="884">
      <c r="A89" s="4206" t="inlineStr">
        <is>
          <t>TRAVAUX DE GÉNIE CIVIL POUR LE FIBRAGE DE L'ESPLANADE AMAZONE ET LE SITE DE COCOTIER</t>
        </is>
      </c>
      <c r="B89" s="4207" t="inlineStr">
        <is>
          <t>BC25030024</t>
        </is>
      </c>
      <c r="C89" s="4208" t="n">
        <v>45764</v>
      </c>
      <c r="D89" s="4206" t="inlineStr">
        <is>
          <t>JJ TELECOM</t>
        </is>
      </c>
      <c r="E89" s="4206" t="inlineStr">
        <is>
          <t>DT</t>
        </is>
      </c>
      <c r="F89" s="4209" t="n">
        <v>0</v>
      </c>
      <c r="G89" s="4209" t="n">
        <v>0</v>
      </c>
      <c r="H89" s="4209" t="n">
        <v>0</v>
      </c>
      <c r="I89" s="4209" t="n">
        <v>0</v>
      </c>
      <c r="J89" s="4209" t="n">
        <v>0</v>
      </c>
      <c r="K89" s="4209" t="n">
        <v>0</v>
      </c>
      <c r="L89" s="4209" t="n">
        <v>0</v>
      </c>
      <c r="M89" s="4209" t="n">
        <v>0</v>
      </c>
      <c r="N89" s="4209" t="n">
        <v>0</v>
      </c>
      <c r="O89" s="4209" t="n">
        <v>0</v>
      </c>
      <c r="P89" s="4209" t="n">
        <v>0</v>
      </c>
      <c r="Q89" s="4209" t="n">
        <v>0</v>
      </c>
      <c r="R89" s="4209" t="n">
        <v>0</v>
      </c>
      <c r="S89" s="4209" t="n">
        <v>0</v>
      </c>
      <c r="T89" s="4209" t="n">
        <v>0</v>
      </c>
      <c r="U89" s="4209" t="n">
        <v>0</v>
      </c>
      <c r="V89" s="4209" t="n">
        <v>0</v>
      </c>
      <c r="W89" s="4209" t="n">
        <v>0</v>
      </c>
      <c r="X89" s="4209" t="n">
        <v>0</v>
      </c>
      <c r="Y89" s="4209" t="n">
        <v>0</v>
      </c>
      <c r="Z89" s="4209" t="n">
        <v>0</v>
      </c>
      <c r="AA89" s="4209" t="n">
        <v>0</v>
      </c>
      <c r="AB89" s="4209" t="n">
        <v>0</v>
      </c>
      <c r="AC89" s="4209" t="n">
        <v>0</v>
      </c>
      <c r="AD89" s="4209" t="n">
        <v>0</v>
      </c>
      <c r="AE89" s="4209" t="n">
        <v>0</v>
      </c>
      <c r="AF89" s="4209" t="n">
        <v>0</v>
      </c>
      <c r="AG89" s="4209" t="n">
        <v>0</v>
      </c>
      <c r="AH89" s="4209" t="n">
        <v>0</v>
      </c>
      <c r="AI89" s="4209" t="n">
        <v>0</v>
      </c>
      <c r="AJ89" s="4209" t="n">
        <v>0</v>
      </c>
      <c r="AK89" s="4209" t="n">
        <v>0</v>
      </c>
      <c r="AL89" s="4209" t="n">
        <v>0</v>
      </c>
      <c r="AM89" s="4209" t="n">
        <v>0</v>
      </c>
      <c r="AN89" s="4209" t="n">
        <v>0</v>
      </c>
      <c r="AO89" s="4209" t="n">
        <v>0</v>
      </c>
      <c r="AP89" s="4209" t="n">
        <v>0</v>
      </c>
      <c r="AQ89" s="4209" t="n">
        <v>0</v>
      </c>
      <c r="AR89" s="4209" t="n">
        <v>0</v>
      </c>
      <c r="AS89" s="4209" t="n">
        <v>0</v>
      </c>
      <c r="AT89" s="4209" t="n">
        <v>0</v>
      </c>
      <c r="AU89" s="4209" t="n">
        <v>0</v>
      </c>
      <c r="AV89" s="4209" t="n">
        <v>0</v>
      </c>
      <c r="AW89" s="4209" t="n">
        <v>0</v>
      </c>
      <c r="AX89" s="4210" t="n">
        <v>0</v>
      </c>
      <c r="AY89" s="4210" t="n">
        <v>0</v>
      </c>
      <c r="AZ89" s="4210" t="n">
        <v>0</v>
      </c>
      <c r="BA89" s="4210" t="n">
        <v>0</v>
      </c>
      <c r="BB89" s="4211">
        <f>I89+M89+Q89+U89+Y89+AC89+AG89+AK89+AO89+AS89+AW89+BA89</f>
        <v/>
      </c>
      <c r="BC89" s="4212" t="n"/>
    </row>
    <row customFormat="1" customHeight="1" ht="30" r="90" s="884">
      <c r="A90" s="4206" t="inlineStr">
        <is>
          <t>TRAVAUX COMPLEMENTAIRE DE GENIE CIVIL POUR LE FIBRAGE DES SITES PK_3 ET PK_9</t>
        </is>
      </c>
      <c r="B90" s="4207" t="inlineStr">
        <is>
          <t>BC25030026</t>
        </is>
      </c>
      <c r="C90" s="4208" t="n">
        <v>45764</v>
      </c>
      <c r="D90" s="4206" t="inlineStr">
        <is>
          <t>JJ TELECOM</t>
        </is>
      </c>
      <c r="E90" s="4206" t="inlineStr">
        <is>
          <t>DT</t>
        </is>
      </c>
      <c r="F90" s="4209" t="n">
        <v>0</v>
      </c>
      <c r="G90" s="4209" t="n">
        <v>0</v>
      </c>
      <c r="H90" s="4209" t="n">
        <v>0</v>
      </c>
      <c r="I90" s="4209" t="n">
        <v>0</v>
      </c>
      <c r="J90" s="4209" t="n">
        <v>0</v>
      </c>
      <c r="K90" s="4209" t="n">
        <v>0</v>
      </c>
      <c r="L90" s="4209" t="n">
        <v>0</v>
      </c>
      <c r="M90" s="4209" t="n">
        <v>0</v>
      </c>
      <c r="N90" s="4209" t="n">
        <v>0</v>
      </c>
      <c r="O90" s="4209" t="n">
        <v>0</v>
      </c>
      <c r="P90" s="4209" t="n">
        <v>0</v>
      </c>
      <c r="Q90" s="4209" t="n">
        <v>0</v>
      </c>
      <c r="R90" s="4209" t="n">
        <v>0</v>
      </c>
      <c r="S90" s="4209" t="n">
        <v>0</v>
      </c>
      <c r="T90" s="4209" t="n">
        <v>0</v>
      </c>
      <c r="U90" s="4209" t="n">
        <v>0</v>
      </c>
      <c r="V90" s="4209" t="n">
        <v>0</v>
      </c>
      <c r="W90" s="4209" t="n">
        <v>3430602</v>
      </c>
      <c r="X90" s="4209" t="n">
        <v>0</v>
      </c>
      <c r="Y90" s="4209" t="n">
        <v>3430602</v>
      </c>
      <c r="Z90" s="4209" t="n">
        <v>0</v>
      </c>
      <c r="AA90" s="4209" t="n">
        <v>0</v>
      </c>
      <c r="AB90" s="4209" t="n">
        <v>0</v>
      </c>
      <c r="AC90" s="4209" t="n">
        <v>0</v>
      </c>
      <c r="AD90" s="4209" t="n">
        <v>0</v>
      </c>
      <c r="AE90" s="4209" t="n">
        <v>0</v>
      </c>
      <c r="AF90" s="4209" t="n">
        <v>0</v>
      </c>
      <c r="AG90" s="4209" t="n">
        <v>0</v>
      </c>
      <c r="AH90" s="4209" t="n">
        <v>0</v>
      </c>
      <c r="AI90" s="4209" t="n">
        <v>0</v>
      </c>
      <c r="AJ90" s="4209" t="n">
        <v>0</v>
      </c>
      <c r="AK90" s="4209" t="n">
        <v>0</v>
      </c>
      <c r="AL90" s="4209" t="n">
        <v>0</v>
      </c>
      <c r="AM90" s="4209" t="n">
        <v>0</v>
      </c>
      <c r="AN90" s="4209" t="n">
        <v>0</v>
      </c>
      <c r="AO90" s="4209" t="n">
        <v>0</v>
      </c>
      <c r="AP90" s="4209" t="n">
        <v>0</v>
      </c>
      <c r="AQ90" s="4209" t="n">
        <v>0</v>
      </c>
      <c r="AR90" s="4209" t="n">
        <v>0</v>
      </c>
      <c r="AS90" s="4209" t="n">
        <v>0</v>
      </c>
      <c r="AT90" s="4209" t="n">
        <v>0</v>
      </c>
      <c r="AU90" s="4209" t="n">
        <v>0</v>
      </c>
      <c r="AV90" s="4209" t="n">
        <v>0</v>
      </c>
      <c r="AW90" s="4209" t="n">
        <v>0</v>
      </c>
      <c r="AX90" s="4210" t="n">
        <v>0</v>
      </c>
      <c r="AY90" s="4210" t="n">
        <v>0</v>
      </c>
      <c r="AZ90" s="4210" t="n">
        <v>0</v>
      </c>
      <c r="BA90" s="4210" t="n">
        <v>0</v>
      </c>
      <c r="BB90" s="4211">
        <f>I90+M90+Q90+U90+Y90+AC90+AG90+AK90+AO90+AS90+AW90+BA90</f>
        <v/>
      </c>
      <c r="BC90" s="4212" t="n"/>
    </row>
    <row customFormat="1" customHeight="1" ht="30" r="91" s="884">
      <c r="A91" s="4206" t="inlineStr">
        <is>
          <t xml:space="preserve">TRAVAUX DE REMISE EN ETAT ET D'ETANCHEITE DE LA DALLE </t>
        </is>
      </c>
      <c r="B91" s="4207" t="inlineStr">
        <is>
          <t>BC25030036</t>
        </is>
      </c>
      <c r="C91" s="4208" t="n">
        <v>45744</v>
      </c>
      <c r="D91" s="4206" t="inlineStr">
        <is>
          <t>MALF ET FILS</t>
        </is>
      </c>
      <c r="E91" s="4206" t="inlineStr">
        <is>
          <t>DT</t>
        </is>
      </c>
      <c r="F91" s="4209" t="n">
        <v>0</v>
      </c>
      <c r="G91" s="4209" t="n">
        <v>0</v>
      </c>
      <c r="H91" s="4209" t="n">
        <v>0</v>
      </c>
      <c r="I91" s="4209" t="n">
        <v>0</v>
      </c>
      <c r="J91" s="4209" t="n">
        <v>0</v>
      </c>
      <c r="K91" s="4209" t="n">
        <v>0</v>
      </c>
      <c r="L91" s="4209" t="n">
        <v>0</v>
      </c>
      <c r="M91" s="4209" t="n">
        <v>0</v>
      </c>
      <c r="N91" s="4209" t="n">
        <v>0</v>
      </c>
      <c r="O91" s="4209" t="n">
        <v>0</v>
      </c>
      <c r="P91" s="4209" t="n">
        <v>0</v>
      </c>
      <c r="Q91" s="4209" t="n">
        <v>0</v>
      </c>
      <c r="R91" s="4209" t="n">
        <v>0</v>
      </c>
      <c r="S91" s="4209" t="n">
        <v>0</v>
      </c>
      <c r="T91" s="4209" t="n">
        <v>0</v>
      </c>
      <c r="U91" s="4209" t="n">
        <v>0</v>
      </c>
      <c r="V91" s="4209" t="n">
        <v>0</v>
      </c>
      <c r="W91" s="4209" t="n">
        <v>1520000</v>
      </c>
      <c r="X91" s="4209" t="n">
        <v>0</v>
      </c>
      <c r="Y91" s="4209" t="n">
        <v>1520000</v>
      </c>
      <c r="Z91" s="4209" t="n">
        <v>0</v>
      </c>
      <c r="AA91" s="4209" t="n">
        <v>0</v>
      </c>
      <c r="AB91" s="4209" t="n">
        <v>0</v>
      </c>
      <c r="AC91" s="4209" t="n">
        <v>0</v>
      </c>
      <c r="AD91" s="4209" t="n">
        <v>0</v>
      </c>
      <c r="AE91" s="4209" t="n">
        <v>0</v>
      </c>
      <c r="AF91" s="4209" t="n">
        <v>0</v>
      </c>
      <c r="AG91" s="4209" t="n">
        <v>0</v>
      </c>
      <c r="AH91" s="4209" t="n">
        <v>0</v>
      </c>
      <c r="AI91" s="4209" t="n">
        <v>0</v>
      </c>
      <c r="AJ91" s="4209" t="n">
        <v>0</v>
      </c>
      <c r="AK91" s="4209" t="n">
        <v>0</v>
      </c>
      <c r="AL91" s="4209" t="n">
        <v>0</v>
      </c>
      <c r="AM91" s="4209" t="n">
        <v>0</v>
      </c>
      <c r="AN91" s="4209" t="n">
        <v>0</v>
      </c>
      <c r="AO91" s="4209" t="n">
        <v>0</v>
      </c>
      <c r="AP91" s="4209" t="n">
        <v>0</v>
      </c>
      <c r="AQ91" s="4209" t="n">
        <v>0</v>
      </c>
      <c r="AR91" s="4209" t="n">
        <v>0</v>
      </c>
      <c r="AS91" s="4209" t="n">
        <v>0</v>
      </c>
      <c r="AT91" s="4209" t="n">
        <v>0</v>
      </c>
      <c r="AU91" s="4209" t="n">
        <v>0</v>
      </c>
      <c r="AV91" s="4209" t="n">
        <v>0</v>
      </c>
      <c r="AW91" s="4209" t="n">
        <v>0</v>
      </c>
      <c r="AX91" s="4210" t="n">
        <v>0</v>
      </c>
      <c r="AY91" s="4210" t="n">
        <v>0</v>
      </c>
      <c r="AZ91" s="4210" t="n">
        <v>0</v>
      </c>
      <c r="BA91" s="4210" t="n">
        <v>0</v>
      </c>
      <c r="BB91" s="4211">
        <f>I91+M91+Q91+U91+Y91+AC91+AG91+AK91+AO91+AS91+AW91+BA91</f>
        <v/>
      </c>
      <c r="BC91" s="4212" t="n"/>
    </row>
    <row customFormat="1" customHeight="1" ht="30" r="92" s="884">
      <c r="A92" s="4206" t="inlineStr">
        <is>
          <t xml:space="preserve">TRAVAUX COMPLEMENTAIRES POUR LA CONSTRUCTION DES SITES DE: AKOGBATO_3, MISSESSINTO_2 ET MARO_MILITAIRE </t>
        </is>
      </c>
      <c r="B92" s="4207" t="inlineStr">
        <is>
          <t>BC25040003</t>
        </is>
      </c>
      <c r="C92" s="4208" t="n">
        <v>45755</v>
      </c>
      <c r="D92" s="4206" t="inlineStr">
        <is>
          <t>IBJM</t>
        </is>
      </c>
      <c r="E92" s="4206" t="inlineStr">
        <is>
          <t>DT</t>
        </is>
      </c>
      <c r="F92" s="4209" t="n">
        <v>0</v>
      </c>
      <c r="G92" s="4209" t="n">
        <v>0</v>
      </c>
      <c r="H92" s="4209" t="n">
        <v>0</v>
      </c>
      <c r="I92" s="4209" t="n">
        <v>0</v>
      </c>
      <c r="J92" s="4209" t="n">
        <v>0</v>
      </c>
      <c r="K92" s="4209" t="n">
        <v>0</v>
      </c>
      <c r="L92" s="4209" t="n">
        <v>0</v>
      </c>
      <c r="M92" s="4209" t="n">
        <v>0</v>
      </c>
      <c r="N92" s="4209" t="n">
        <v>0</v>
      </c>
      <c r="O92" s="4209" t="n">
        <v>0</v>
      </c>
      <c r="P92" s="4209" t="n">
        <v>0</v>
      </c>
      <c r="Q92" s="4209" t="n">
        <v>0</v>
      </c>
      <c r="R92" s="4209" t="n">
        <v>0</v>
      </c>
      <c r="S92" s="4209" t="n">
        <v>0</v>
      </c>
      <c r="T92" s="4209" t="n">
        <v>0</v>
      </c>
      <c r="U92" s="4209" t="n">
        <v>0</v>
      </c>
      <c r="V92" s="4209" t="n">
        <v>0</v>
      </c>
      <c r="W92" s="4209" t="n">
        <v>2948400</v>
      </c>
      <c r="X92" s="4209" t="n">
        <v>0</v>
      </c>
      <c r="Y92" s="4209" t="n">
        <v>2948400</v>
      </c>
      <c r="Z92" s="4209" t="n">
        <v>0</v>
      </c>
      <c r="AA92" s="4209" t="n">
        <v>0</v>
      </c>
      <c r="AB92" s="4209" t="n">
        <v>0</v>
      </c>
      <c r="AC92" s="4209" t="n">
        <v>0</v>
      </c>
      <c r="AD92" s="4209" t="n">
        <v>0</v>
      </c>
      <c r="AE92" s="4209" t="n">
        <v>0</v>
      </c>
      <c r="AF92" s="4209" t="n">
        <v>0</v>
      </c>
      <c r="AG92" s="4209" t="n">
        <v>0</v>
      </c>
      <c r="AH92" s="4209" t="n">
        <v>0</v>
      </c>
      <c r="AI92" s="4209" t="n">
        <v>0</v>
      </c>
      <c r="AJ92" s="4209" t="n">
        <v>0</v>
      </c>
      <c r="AK92" s="4209" t="n">
        <v>0</v>
      </c>
      <c r="AL92" s="4209" t="n">
        <v>0</v>
      </c>
      <c r="AM92" s="4209" t="n">
        <v>0</v>
      </c>
      <c r="AN92" s="4209" t="n">
        <v>0</v>
      </c>
      <c r="AO92" s="4209" t="n">
        <v>0</v>
      </c>
      <c r="AP92" s="4209" t="n">
        <v>0</v>
      </c>
      <c r="AQ92" s="4209" t="n">
        <v>0</v>
      </c>
      <c r="AR92" s="4209" t="n">
        <v>0</v>
      </c>
      <c r="AS92" s="4209" t="n">
        <v>0</v>
      </c>
      <c r="AT92" s="4209" t="n">
        <v>0</v>
      </c>
      <c r="AU92" s="4209" t="n">
        <v>0</v>
      </c>
      <c r="AV92" s="4209" t="n">
        <v>0</v>
      </c>
      <c r="AW92" s="4209" t="n">
        <v>0</v>
      </c>
      <c r="AX92" s="4210" t="n">
        <v>0</v>
      </c>
      <c r="AY92" s="4210" t="n">
        <v>0</v>
      </c>
      <c r="AZ92" s="4210" t="n">
        <v>0</v>
      </c>
      <c r="BA92" s="4210" t="n">
        <v>0</v>
      </c>
      <c r="BB92" s="4211">
        <f>I92+M92+Q92+U92+Y92+AC92+AG92+AK92+AO92+AS92+AW92+BA92</f>
        <v/>
      </c>
      <c r="BC92" s="4212" t="n"/>
    </row>
    <row customFormat="1" customHeight="1" ht="30" r="93" s="884">
      <c r="A93" s="4206" t="inlineStr">
        <is>
          <t>IMPLEMENTATION SUR INTERMEDIATE POUR LA PRISE EN COMPTE DES NOUVEAUX FORMATS DE CDR DU PROJET VEPC HUAWEI R9</t>
        </is>
      </c>
      <c r="B93" s="4207" t="inlineStr">
        <is>
          <t>BC25040007</t>
        </is>
      </c>
      <c r="C93" s="4208" t="n">
        <v>45761</v>
      </c>
      <c r="D93" s="4206" t="inlineStr">
        <is>
          <t>CSG INTERNATIONAL</t>
        </is>
      </c>
      <c r="E93" s="4206" t="inlineStr">
        <is>
          <t>DSI</t>
        </is>
      </c>
      <c r="F93" s="4209" t="n">
        <v>0</v>
      </c>
      <c r="G93" s="4209" t="n">
        <v>0</v>
      </c>
      <c r="H93" s="4209" t="n">
        <v>0</v>
      </c>
      <c r="I93" s="4209" t="n">
        <v>0</v>
      </c>
      <c r="J93" s="4209" t="n">
        <v>0</v>
      </c>
      <c r="K93" s="4209" t="n">
        <v>0</v>
      </c>
      <c r="L93" s="4209" t="n">
        <v>0</v>
      </c>
      <c r="M93" s="4209" t="n">
        <v>0</v>
      </c>
      <c r="N93" s="4209" t="n">
        <v>0</v>
      </c>
      <c r="O93" s="4209" t="n">
        <v>0</v>
      </c>
      <c r="P93" s="4209" t="n">
        <v>0</v>
      </c>
      <c r="Q93" s="4209" t="n">
        <v>0</v>
      </c>
      <c r="R93" s="4209" t="n">
        <v>0</v>
      </c>
      <c r="S93" s="4209" t="n">
        <v>0</v>
      </c>
      <c r="T93" s="4209" t="n">
        <v>0</v>
      </c>
      <c r="U93" s="4209" t="n">
        <v>0</v>
      </c>
      <c r="V93" s="4209" t="n">
        <v>0</v>
      </c>
      <c r="W93" s="4209" t="n">
        <v>13037145</v>
      </c>
      <c r="X93" s="4209" t="n">
        <v>0</v>
      </c>
      <c r="Y93" s="4209" t="n">
        <v>13037145</v>
      </c>
      <c r="Z93" s="4209" t="n">
        <v>0</v>
      </c>
      <c r="AA93" s="4209" t="n">
        <v>0</v>
      </c>
      <c r="AB93" s="4209" t="n">
        <v>0</v>
      </c>
      <c r="AC93" s="4209" t="n">
        <v>0</v>
      </c>
      <c r="AD93" s="4209" t="n">
        <v>0</v>
      </c>
      <c r="AE93" s="4209" t="n">
        <v>0</v>
      </c>
      <c r="AF93" s="4209" t="n">
        <v>0</v>
      </c>
      <c r="AG93" s="4209" t="n">
        <v>0</v>
      </c>
      <c r="AH93" s="4209" t="n">
        <v>0</v>
      </c>
      <c r="AI93" s="4209" t="n">
        <v>0</v>
      </c>
      <c r="AJ93" s="4209" t="n">
        <v>0</v>
      </c>
      <c r="AK93" s="4209" t="n">
        <v>0</v>
      </c>
      <c r="AL93" s="4209" t="n">
        <v>0</v>
      </c>
      <c r="AM93" s="4209" t="n">
        <v>0</v>
      </c>
      <c r="AN93" s="4209" t="n">
        <v>0</v>
      </c>
      <c r="AO93" s="4209" t="n">
        <v>0</v>
      </c>
      <c r="AP93" s="4209" t="n">
        <v>0</v>
      </c>
      <c r="AQ93" s="4209" t="n">
        <v>0</v>
      </c>
      <c r="AR93" s="4209" t="n">
        <v>0</v>
      </c>
      <c r="AS93" s="4209" t="n">
        <v>0</v>
      </c>
      <c r="AT93" s="4209" t="n">
        <v>0</v>
      </c>
      <c r="AU93" s="4209" t="n">
        <v>0</v>
      </c>
      <c r="AV93" s="4209" t="n">
        <v>0</v>
      </c>
      <c r="AW93" s="4209" t="n">
        <v>0</v>
      </c>
      <c r="AX93" s="4210" t="n">
        <v>0</v>
      </c>
      <c r="AY93" s="4210" t="n">
        <v>0</v>
      </c>
      <c r="AZ93" s="4210" t="n">
        <v>0</v>
      </c>
      <c r="BA93" s="4210" t="n">
        <v>0</v>
      </c>
      <c r="BB93" s="4211">
        <f>I93+M93+Q93+U93+Y93+AC93+AG93+AK93+AO93+AS93+AW93+BA93</f>
        <v/>
      </c>
      <c r="BC93" s="4212" t="n"/>
    </row>
    <row customFormat="1" customHeight="1" ht="30" r="94" s="884">
      <c r="A94" s="4206" t="inlineStr">
        <is>
          <t>RELOCATION DE 24 SITES 
PRESTATION D'INSTALLATION ET MISE EN SERVICE DES SITES DEMENAGES</t>
        </is>
      </c>
      <c r="B94" s="4207" t="inlineStr">
        <is>
          <t>BC25040008</t>
        </is>
      </c>
      <c r="C94" s="4208" t="n">
        <v>45751</v>
      </c>
      <c r="D94" s="4206" t="inlineStr">
        <is>
          <t>ERICSSON SENEGAL SUCCURSALE AU BENIN</t>
        </is>
      </c>
      <c r="E94" s="4206" t="inlineStr">
        <is>
          <t>DT</t>
        </is>
      </c>
      <c r="F94" s="4209" t="n">
        <v>0</v>
      </c>
      <c r="G94" s="4209" t="n">
        <v>0</v>
      </c>
      <c r="H94" s="4209" t="n">
        <v>0</v>
      </c>
      <c r="I94" s="4209" t="n">
        <v>0</v>
      </c>
      <c r="J94" s="4209" t="n">
        <v>0</v>
      </c>
      <c r="K94" s="4209" t="n">
        <v>0</v>
      </c>
      <c r="L94" s="4209" t="n">
        <v>0</v>
      </c>
      <c r="M94" s="4209" t="n">
        <v>0</v>
      </c>
      <c r="N94" s="4209" t="n">
        <v>0</v>
      </c>
      <c r="O94" s="4209" t="n">
        <v>0</v>
      </c>
      <c r="P94" s="4209" t="n">
        <v>0</v>
      </c>
      <c r="Q94" s="4209" t="n">
        <v>0</v>
      </c>
      <c r="R94" s="4209" t="n">
        <v>0</v>
      </c>
      <c r="S94" s="4209" t="n">
        <v>0</v>
      </c>
      <c r="T94" s="4209" t="n">
        <v>0</v>
      </c>
      <c r="U94" s="4209" t="n">
        <v>0</v>
      </c>
      <c r="V94" s="4209" t="n">
        <v>0</v>
      </c>
      <c r="W94" s="4209" t="n">
        <v>9566040</v>
      </c>
      <c r="X94" s="4209" t="n">
        <v>0</v>
      </c>
      <c r="Y94" s="4209" t="n">
        <v>9566040</v>
      </c>
      <c r="Z94" s="4209" t="n">
        <v>0</v>
      </c>
      <c r="AA94" s="4209" t="n">
        <v>0</v>
      </c>
      <c r="AB94" s="4209" t="n">
        <v>0</v>
      </c>
      <c r="AC94" s="4209" t="n">
        <v>0</v>
      </c>
      <c r="AD94" s="4209" t="n">
        <v>0</v>
      </c>
      <c r="AE94" s="4209" t="n">
        <v>0</v>
      </c>
      <c r="AF94" s="4209" t="n">
        <v>0</v>
      </c>
      <c r="AG94" s="4209" t="n">
        <v>0</v>
      </c>
      <c r="AH94" s="4209" t="n">
        <v>0</v>
      </c>
      <c r="AI94" s="4209" t="n">
        <v>0</v>
      </c>
      <c r="AJ94" s="4209" t="n">
        <v>0</v>
      </c>
      <c r="AK94" s="4209" t="n">
        <v>0</v>
      </c>
      <c r="AL94" s="4209" t="n">
        <v>0</v>
      </c>
      <c r="AM94" s="4209" t="n">
        <v>0</v>
      </c>
      <c r="AN94" s="4209" t="n">
        <v>0</v>
      </c>
      <c r="AO94" s="4209" t="n">
        <v>0</v>
      </c>
      <c r="AP94" s="4209" t="n">
        <v>0</v>
      </c>
      <c r="AQ94" s="4209" t="n">
        <v>0</v>
      </c>
      <c r="AR94" s="4209" t="n">
        <v>0</v>
      </c>
      <c r="AS94" s="4209" t="n">
        <v>0</v>
      </c>
      <c r="AT94" s="4209" t="n">
        <v>0</v>
      </c>
      <c r="AU94" s="4209" t="n">
        <v>0</v>
      </c>
      <c r="AV94" s="4209" t="n">
        <v>0</v>
      </c>
      <c r="AW94" s="4209" t="n">
        <v>0</v>
      </c>
      <c r="AX94" s="4210" t="n">
        <v>0</v>
      </c>
      <c r="AY94" s="4210" t="n">
        <v>0</v>
      </c>
      <c r="AZ94" s="4210" t="n">
        <v>0</v>
      </c>
      <c r="BA94" s="4210" t="n">
        <v>0</v>
      </c>
      <c r="BB94" s="4211">
        <f>I94+M94+Q94+U94+Y94+AC94+AG94+AK94+AO94+AS94+AW94+BA94</f>
        <v/>
      </c>
      <c r="BC94" s="4212" t="n"/>
    </row>
    <row customFormat="1" customHeight="1" ht="30" r="95" s="884">
      <c r="A95" s="4206" t="inlineStr">
        <is>
          <t>MISE EN OEUVRE DE QUATRE (04) LIAISONS A FIBRE OPTIQUE EN MODE SOUTERRAIN DANS LA ZONE DE FIDJROSSE</t>
        </is>
      </c>
      <c r="B95" s="4207" t="inlineStr">
        <is>
          <t>BC25040012</t>
        </is>
      </c>
      <c r="C95" s="4208" t="n">
        <v>45761</v>
      </c>
      <c r="D95" s="4206" t="inlineStr">
        <is>
          <t>JJ TELECOM</t>
        </is>
      </c>
      <c r="E95" s="4206" t="inlineStr">
        <is>
          <t>DT</t>
        </is>
      </c>
      <c r="F95" s="4209" t="n">
        <v>0</v>
      </c>
      <c r="G95" s="4209" t="n">
        <v>0</v>
      </c>
      <c r="H95" s="4209" t="n">
        <v>0</v>
      </c>
      <c r="I95" s="4209" t="n">
        <v>0</v>
      </c>
      <c r="J95" s="4209" t="n">
        <v>0</v>
      </c>
      <c r="K95" s="4209" t="n">
        <v>0</v>
      </c>
      <c r="L95" s="4209" t="n">
        <v>0</v>
      </c>
      <c r="M95" s="4209" t="n">
        <v>0</v>
      </c>
      <c r="N95" s="4209" t="n">
        <v>0</v>
      </c>
      <c r="O95" s="4209" t="n">
        <v>0</v>
      </c>
      <c r="P95" s="4209" t="n">
        <v>0</v>
      </c>
      <c r="Q95" s="4209" t="n">
        <v>0</v>
      </c>
      <c r="R95" s="4209" t="n">
        <v>0</v>
      </c>
      <c r="S95" s="4209" t="n">
        <v>0</v>
      </c>
      <c r="T95" s="4209" t="n">
        <v>0</v>
      </c>
      <c r="U95" s="4209" t="n">
        <v>0</v>
      </c>
      <c r="V95" s="4209" t="n">
        <v>0</v>
      </c>
      <c r="W95" s="4209" t="n">
        <v>12939924</v>
      </c>
      <c r="X95" s="4209" t="n">
        <v>0</v>
      </c>
      <c r="Y95" s="4209" t="n">
        <v>12939924</v>
      </c>
      <c r="Z95" s="4209" t="n">
        <v>0</v>
      </c>
      <c r="AA95" s="4209" t="n">
        <v>0</v>
      </c>
      <c r="AB95" s="4209" t="n">
        <v>0</v>
      </c>
      <c r="AC95" s="4209" t="n">
        <v>0</v>
      </c>
      <c r="AD95" s="4209" t="n">
        <v>0</v>
      </c>
      <c r="AE95" s="4209" t="n">
        <v>0</v>
      </c>
      <c r="AF95" s="4209" t="n">
        <v>0</v>
      </c>
      <c r="AG95" s="4209" t="n">
        <v>0</v>
      </c>
      <c r="AH95" s="4209" t="n">
        <v>0</v>
      </c>
      <c r="AI95" s="4209" t="n">
        <v>0</v>
      </c>
      <c r="AJ95" s="4209" t="n">
        <v>0</v>
      </c>
      <c r="AK95" s="4209" t="n">
        <v>0</v>
      </c>
      <c r="AL95" s="4209" t="n">
        <v>0</v>
      </c>
      <c r="AM95" s="4209" t="n">
        <v>0</v>
      </c>
      <c r="AN95" s="4209" t="n">
        <v>0</v>
      </c>
      <c r="AO95" s="4209" t="n">
        <v>0</v>
      </c>
      <c r="AP95" s="4209" t="n">
        <v>0</v>
      </c>
      <c r="AQ95" s="4209" t="n">
        <v>0</v>
      </c>
      <c r="AR95" s="4209" t="n">
        <v>0</v>
      </c>
      <c r="AS95" s="4209" t="n">
        <v>0</v>
      </c>
      <c r="AT95" s="4209" t="n">
        <v>0</v>
      </c>
      <c r="AU95" s="4209" t="n">
        <v>0</v>
      </c>
      <c r="AV95" s="4209" t="n">
        <v>0</v>
      </c>
      <c r="AW95" s="4209" t="n">
        <v>0</v>
      </c>
      <c r="AX95" s="4210" t="n">
        <v>0</v>
      </c>
      <c r="AY95" s="4210" t="n">
        <v>0</v>
      </c>
      <c r="AZ95" s="4210" t="n">
        <v>0</v>
      </c>
      <c r="BA95" s="4210" t="n">
        <v>0</v>
      </c>
      <c r="BB95" s="4211">
        <f>I95+M95+Q95+U95+Y95+AC95+AG95+AK95+AO95+AS95+AW95+BA95</f>
        <v/>
      </c>
      <c r="BC95" s="4212" t="n"/>
    </row>
    <row customFormat="1" customHeight="1" ht="30" r="96" s="884">
      <c r="A96" s="4206" t="inlineStr">
        <is>
          <t>TRAVAUX D'AMENAGEMENT AGENCES SIEGE, AEROPORT ET AU REFECTOIRE</t>
        </is>
      </c>
      <c r="B96" s="4207" t="inlineStr">
        <is>
          <t>BC25040015</t>
        </is>
      </c>
      <c r="C96" s="4208" t="n">
        <v>45765</v>
      </c>
      <c r="D96" s="4206" t="inlineStr">
        <is>
          <t>LUXE PROJECT</t>
        </is>
      </c>
      <c r="E96" s="4206" t="inlineStr">
        <is>
          <t>DAF</t>
        </is>
      </c>
      <c r="F96" s="4209" t="n">
        <v>0</v>
      </c>
      <c r="G96" s="4209" t="n">
        <v>0</v>
      </c>
      <c r="H96" s="4209" t="n">
        <v>0</v>
      </c>
      <c r="I96" s="4209" t="n">
        <v>0</v>
      </c>
      <c r="J96" s="4209" t="n">
        <v>0</v>
      </c>
      <c r="K96" s="4209" t="n">
        <v>0</v>
      </c>
      <c r="L96" s="4209" t="n">
        <v>0</v>
      </c>
      <c r="M96" s="4209" t="n">
        <v>0</v>
      </c>
      <c r="N96" s="4209" t="n">
        <v>0</v>
      </c>
      <c r="O96" s="4209" t="n">
        <v>0</v>
      </c>
      <c r="P96" s="4209" t="n">
        <v>0</v>
      </c>
      <c r="Q96" s="4209" t="n">
        <v>0</v>
      </c>
      <c r="R96" s="4209" t="n">
        <v>0</v>
      </c>
      <c r="S96" s="4209" t="n">
        <v>6828569</v>
      </c>
      <c r="T96" s="4209" t="n">
        <v>0</v>
      </c>
      <c r="U96" s="4209" t="n">
        <v>6828569</v>
      </c>
      <c r="V96" s="4209" t="n">
        <v>0</v>
      </c>
      <c r="W96" s="4209" t="n">
        <v>15933331</v>
      </c>
      <c r="X96" s="4209" t="n">
        <v>0</v>
      </c>
      <c r="Y96" s="4209" t="n">
        <v>15933331</v>
      </c>
      <c r="Z96" s="4209" t="n">
        <v>0</v>
      </c>
      <c r="AA96" s="4209" t="n">
        <v>0</v>
      </c>
      <c r="AB96" s="4209" t="n">
        <v>0</v>
      </c>
      <c r="AC96" s="4209" t="n">
        <v>0</v>
      </c>
      <c r="AD96" s="4209" t="n">
        <v>0</v>
      </c>
      <c r="AE96" s="4209" t="n">
        <v>0</v>
      </c>
      <c r="AF96" s="4209" t="n">
        <v>0</v>
      </c>
      <c r="AG96" s="4209" t="n">
        <v>0</v>
      </c>
      <c r="AH96" s="4209" t="n">
        <v>0</v>
      </c>
      <c r="AI96" s="4209" t="n">
        <v>0</v>
      </c>
      <c r="AJ96" s="4209" t="n">
        <v>0</v>
      </c>
      <c r="AK96" s="4209" t="n">
        <v>0</v>
      </c>
      <c r="AL96" s="4209" t="n">
        <v>0</v>
      </c>
      <c r="AM96" s="4209" t="n">
        <v>0</v>
      </c>
      <c r="AN96" s="4209" t="n">
        <v>0</v>
      </c>
      <c r="AO96" s="4209" t="n">
        <v>0</v>
      </c>
      <c r="AP96" s="4209" t="n">
        <v>0</v>
      </c>
      <c r="AQ96" s="4209" t="n">
        <v>0</v>
      </c>
      <c r="AR96" s="4209" t="n">
        <v>0</v>
      </c>
      <c r="AS96" s="4209" t="n">
        <v>0</v>
      </c>
      <c r="AT96" s="4209" t="n">
        <v>0</v>
      </c>
      <c r="AU96" s="4209" t="n">
        <v>0</v>
      </c>
      <c r="AV96" s="4209" t="n">
        <v>0</v>
      </c>
      <c r="AW96" s="4209" t="n">
        <v>0</v>
      </c>
      <c r="AX96" s="4210" t="n">
        <v>0</v>
      </c>
      <c r="AY96" s="4210" t="n">
        <v>0</v>
      </c>
      <c r="AZ96" s="4210" t="n">
        <v>0</v>
      </c>
      <c r="BA96" s="4210" t="n">
        <v>0</v>
      </c>
      <c r="BB96" s="4211">
        <f>I96+M96+Q96+U96+Y96+AC96+AG96+AK96+AO96+AS96+AW96+BA96</f>
        <v/>
      </c>
      <c r="BC96" s="4212" t="n"/>
    </row>
    <row customFormat="1" customHeight="1" ht="30" r="97" s="884">
      <c r="A97" s="4206" t="inlineStr">
        <is>
          <t>ELABORATION D'UN SCHEMA DIRECTEUR SI POUR MOOV MONEY SA</t>
        </is>
      </c>
      <c r="B97" s="4207" t="inlineStr">
        <is>
          <t xml:space="preserve">BC25040016 </t>
        </is>
      </c>
      <c r="C97" s="4208" t="n">
        <v>45769</v>
      </c>
      <c r="D97" s="4206" t="inlineStr">
        <is>
          <t>BEARINGPOINT MAROC</t>
        </is>
      </c>
      <c r="E97" s="4206" t="inlineStr">
        <is>
          <t>DSI</t>
        </is>
      </c>
      <c r="F97" s="4209" t="n">
        <v>0</v>
      </c>
      <c r="G97" s="4209" t="n">
        <v>0</v>
      </c>
      <c r="H97" s="4209" t="n">
        <v>0</v>
      </c>
      <c r="I97" s="4209" t="n">
        <v>0</v>
      </c>
      <c r="J97" s="4209" t="n">
        <v>0</v>
      </c>
      <c r="K97" s="4209" t="n">
        <v>0</v>
      </c>
      <c r="L97" s="4209" t="n">
        <v>0</v>
      </c>
      <c r="M97" s="4209" t="n">
        <v>0</v>
      </c>
      <c r="N97" s="4209" t="n">
        <v>0</v>
      </c>
      <c r="O97" s="4209" t="n">
        <v>0</v>
      </c>
      <c r="P97" s="4209" t="n">
        <v>0</v>
      </c>
      <c r="Q97" s="4209" t="n">
        <v>0</v>
      </c>
      <c r="R97" s="4209" t="n">
        <v>0</v>
      </c>
      <c r="S97" s="4209" t="n">
        <v>4981993</v>
      </c>
      <c r="T97" s="4209" t="n">
        <v>0</v>
      </c>
      <c r="U97" s="4209" t="n">
        <v>4981993</v>
      </c>
      <c r="V97" s="4209" t="n">
        <v>0</v>
      </c>
      <c r="W97" s="4209" t="n">
        <v>4981994</v>
      </c>
      <c r="X97" s="4209" t="n">
        <v>0</v>
      </c>
      <c r="Y97" s="4209" t="n">
        <v>4981994</v>
      </c>
      <c r="Z97" s="4209" t="n">
        <v>0</v>
      </c>
      <c r="AA97" s="4209" t="n">
        <v>0</v>
      </c>
      <c r="AB97" s="4209" t="n">
        <v>0</v>
      </c>
      <c r="AC97" s="4209" t="n">
        <v>0</v>
      </c>
      <c r="AD97" s="4209" t="n">
        <v>0</v>
      </c>
      <c r="AE97" s="4209" t="n">
        <v>0</v>
      </c>
      <c r="AF97" s="4209" t="n">
        <v>0</v>
      </c>
      <c r="AG97" s="4209" t="n">
        <v>0</v>
      </c>
      <c r="AH97" s="4209" t="n">
        <v>0</v>
      </c>
      <c r="AI97" s="4209" t="n">
        <v>0</v>
      </c>
      <c r="AJ97" s="4209" t="n">
        <v>0</v>
      </c>
      <c r="AK97" s="4209" t="n">
        <v>0</v>
      </c>
      <c r="AL97" s="4209" t="n">
        <v>0</v>
      </c>
      <c r="AM97" s="4209" t="n">
        <v>0</v>
      </c>
      <c r="AN97" s="4209" t="n">
        <v>0</v>
      </c>
      <c r="AO97" s="4209" t="n">
        <v>0</v>
      </c>
      <c r="AP97" s="4209" t="n">
        <v>0</v>
      </c>
      <c r="AQ97" s="4209" t="n">
        <v>0</v>
      </c>
      <c r="AR97" s="4209" t="n">
        <v>0</v>
      </c>
      <c r="AS97" s="4209" t="n">
        <v>0</v>
      </c>
      <c r="AT97" s="4209" t="n">
        <v>0</v>
      </c>
      <c r="AU97" s="4209" t="n">
        <v>0</v>
      </c>
      <c r="AV97" s="4209" t="n">
        <v>0</v>
      </c>
      <c r="AW97" s="4209" t="n">
        <v>0</v>
      </c>
      <c r="AX97" s="4210" t="n">
        <v>0</v>
      </c>
      <c r="AY97" s="4210" t="n">
        <v>0</v>
      </c>
      <c r="AZ97" s="4210" t="n">
        <v>0</v>
      </c>
      <c r="BA97" s="4210" t="n">
        <v>0</v>
      </c>
      <c r="BB97" s="4211">
        <f>I97+M97+Q97+U97+Y97+AC97+AG97+AK97+AO97+AS97+AW97+BA97</f>
        <v/>
      </c>
      <c r="BC97" s="4212" t="n"/>
    </row>
    <row customFormat="1" customHeight="1" ht="30" r="98" s="884">
      <c r="A98" s="4206" t="inlineStr">
        <is>
          <t>REPOSITIONNEMENT DES SHELTERS ET CONTENEUR POUR LA LIBERATION DE L'AIRE DES TRAVAUX DE CONSTRUCTION DU BATIMENT C DU MAGASIN D'AKASSATO</t>
        </is>
      </c>
      <c r="B98" s="4207" t="inlineStr">
        <is>
          <t>BC25040025</t>
        </is>
      </c>
      <c r="C98" s="4208" t="n">
        <v>45783</v>
      </c>
      <c r="D98" s="4206" t="inlineStr">
        <is>
          <t>DSID BENIN</t>
        </is>
      </c>
      <c r="E98" s="4206" t="inlineStr">
        <is>
          <t>DT</t>
        </is>
      </c>
      <c r="F98" s="4209" t="n">
        <v>0</v>
      </c>
      <c r="G98" s="4209" t="n">
        <v>0</v>
      </c>
      <c r="H98" s="4209" t="n">
        <v>0</v>
      </c>
      <c r="I98" s="4209" t="n">
        <v>0</v>
      </c>
      <c r="J98" s="4209" t="n">
        <v>0</v>
      </c>
      <c r="K98" s="4209" t="n">
        <v>0</v>
      </c>
      <c r="L98" s="4209" t="n">
        <v>0</v>
      </c>
      <c r="M98" s="4209" t="n">
        <v>0</v>
      </c>
      <c r="N98" s="4209" t="n">
        <v>0</v>
      </c>
      <c r="O98" s="4209" t="n">
        <v>0</v>
      </c>
      <c r="P98" s="4209" t="n">
        <v>0</v>
      </c>
      <c r="Q98" s="4209" t="n">
        <v>0</v>
      </c>
      <c r="R98" s="4209" t="n">
        <v>0</v>
      </c>
      <c r="S98" s="4209" t="n">
        <v>0</v>
      </c>
      <c r="T98" s="4209" t="n">
        <v>0</v>
      </c>
      <c r="U98" s="4209" t="n">
        <v>0</v>
      </c>
      <c r="V98" s="4209" t="n">
        <v>0</v>
      </c>
      <c r="W98" s="4209" t="n">
        <v>0</v>
      </c>
      <c r="X98" s="4209" t="n">
        <v>0</v>
      </c>
      <c r="Y98" s="4209" t="n">
        <v>0</v>
      </c>
      <c r="Z98" s="4209" t="n">
        <v>0</v>
      </c>
      <c r="AA98" s="4209" t="n">
        <v>0</v>
      </c>
      <c r="AB98" s="4209" t="n">
        <v>0</v>
      </c>
      <c r="AC98" s="4209" t="n">
        <v>0</v>
      </c>
      <c r="AD98" s="4209" t="n">
        <v>0</v>
      </c>
      <c r="AE98" s="4209" t="n">
        <v>0</v>
      </c>
      <c r="AF98" s="4209" t="n">
        <v>0</v>
      </c>
      <c r="AG98" s="4209" t="n">
        <v>0</v>
      </c>
      <c r="AH98" s="4209" t="n">
        <v>0</v>
      </c>
      <c r="AI98" s="4209" t="n">
        <v>0</v>
      </c>
      <c r="AJ98" s="4209" t="n">
        <v>0</v>
      </c>
      <c r="AK98" s="4209" t="n">
        <v>0</v>
      </c>
      <c r="AL98" s="4209" t="n">
        <v>0</v>
      </c>
      <c r="AM98" s="4209" t="n">
        <v>0</v>
      </c>
      <c r="AN98" s="4209" t="n">
        <v>0</v>
      </c>
      <c r="AO98" s="4209" t="n">
        <v>0</v>
      </c>
      <c r="AP98" s="4209" t="n">
        <v>0</v>
      </c>
      <c r="AQ98" s="4209" t="n">
        <v>0</v>
      </c>
      <c r="AR98" s="4209" t="n">
        <v>0</v>
      </c>
      <c r="AS98" s="4209" t="n">
        <v>0</v>
      </c>
      <c r="AT98" s="4209" t="n">
        <v>0</v>
      </c>
      <c r="AU98" s="4209" t="n">
        <v>0</v>
      </c>
      <c r="AV98" s="4209" t="n">
        <v>0</v>
      </c>
      <c r="AW98" s="4209" t="n">
        <v>0</v>
      </c>
      <c r="AX98" s="4210" t="n">
        <v>0</v>
      </c>
      <c r="AY98" s="4210" t="n">
        <v>0</v>
      </c>
      <c r="AZ98" s="4210" t="n">
        <v>0</v>
      </c>
      <c r="BA98" s="4210" t="n">
        <v>0</v>
      </c>
      <c r="BB98" s="4211">
        <f>I98+M98+Q98+U98+Y98+AC98+AG98+AK98+AO98+AS98+AW98+BA98</f>
        <v/>
      </c>
      <c r="BC98" s="4212" t="n"/>
    </row>
    <row customFormat="1" customHeight="1" ht="30" r="99" s="884">
      <c r="A99" s="4206" t="inlineStr">
        <is>
          <t>CONSTRUCTION D'UN POSTE TRANSFORMATION H59 AU CENTRE TECHNIQUE DE BOHICON</t>
        </is>
      </c>
      <c r="B99" s="4207" t="inlineStr">
        <is>
          <t>BC25050003</t>
        </is>
      </c>
      <c r="C99" s="4208" t="n">
        <v>45786</v>
      </c>
      <c r="D99" s="4206" t="inlineStr">
        <is>
          <t>GRM SARL</t>
        </is>
      </c>
      <c r="E99" s="4206" t="inlineStr">
        <is>
          <t>DT</t>
        </is>
      </c>
      <c r="F99" s="4209" t="n">
        <v>0</v>
      </c>
      <c r="G99" s="4209" t="n">
        <v>0</v>
      </c>
      <c r="H99" s="4209" t="n">
        <v>0</v>
      </c>
      <c r="I99" s="4209" t="n">
        <v>0</v>
      </c>
      <c r="J99" s="4209" t="n">
        <v>0</v>
      </c>
      <c r="K99" s="4209" t="n">
        <v>0</v>
      </c>
      <c r="L99" s="4209" t="n">
        <v>0</v>
      </c>
      <c r="M99" s="4209" t="n">
        <v>0</v>
      </c>
      <c r="N99" s="4209" t="n">
        <v>0</v>
      </c>
      <c r="O99" s="4209" t="n">
        <v>0</v>
      </c>
      <c r="P99" s="4209" t="n">
        <v>0</v>
      </c>
      <c r="Q99" s="4209" t="n">
        <v>0</v>
      </c>
      <c r="R99" s="4209" t="n">
        <v>0</v>
      </c>
      <c r="S99" s="4209" t="n">
        <v>0</v>
      </c>
      <c r="T99" s="4209" t="n">
        <v>0</v>
      </c>
      <c r="U99" s="4209" t="n">
        <v>0</v>
      </c>
      <c r="V99" s="4209" t="n">
        <v>0</v>
      </c>
      <c r="W99" s="4209" t="n">
        <v>0</v>
      </c>
      <c r="X99" s="4209" t="n">
        <v>0</v>
      </c>
      <c r="Y99" s="4209" t="n">
        <v>0</v>
      </c>
      <c r="Z99" s="4209" t="n">
        <v>0</v>
      </c>
      <c r="AA99" s="4209" t="n">
        <v>0</v>
      </c>
      <c r="AB99" s="4209" t="n">
        <v>0</v>
      </c>
      <c r="AC99" s="4209" t="n">
        <v>0</v>
      </c>
      <c r="AD99" s="4209" t="n">
        <v>0</v>
      </c>
      <c r="AE99" s="4209" t="n">
        <v>0</v>
      </c>
      <c r="AF99" s="4209" t="n">
        <v>0</v>
      </c>
      <c r="AG99" s="4209" t="n">
        <v>0</v>
      </c>
      <c r="AH99" s="4209" t="n">
        <v>0</v>
      </c>
      <c r="AI99" s="4209" t="n">
        <v>0</v>
      </c>
      <c r="AJ99" s="4209" t="n">
        <v>0</v>
      </c>
      <c r="AK99" s="4209" t="n">
        <v>0</v>
      </c>
      <c r="AL99" s="4209" t="n">
        <v>0</v>
      </c>
      <c r="AM99" s="4209" t="n">
        <v>0</v>
      </c>
      <c r="AN99" s="4209" t="n">
        <v>0</v>
      </c>
      <c r="AO99" s="4209" t="n">
        <v>0</v>
      </c>
      <c r="AP99" s="4209" t="n">
        <v>0</v>
      </c>
      <c r="AQ99" s="4209" t="n">
        <v>0</v>
      </c>
      <c r="AR99" s="4209" t="n">
        <v>0</v>
      </c>
      <c r="AS99" s="4209" t="n">
        <v>0</v>
      </c>
      <c r="AT99" s="4209" t="n">
        <v>0</v>
      </c>
      <c r="AU99" s="4209" t="n">
        <v>0</v>
      </c>
      <c r="AV99" s="4209" t="n">
        <v>0</v>
      </c>
      <c r="AW99" s="4209" t="n">
        <v>0</v>
      </c>
      <c r="AX99" s="4210" t="n">
        <v>0</v>
      </c>
      <c r="AY99" s="4210" t="n">
        <v>0</v>
      </c>
      <c r="AZ99" s="4210" t="n">
        <v>0</v>
      </c>
      <c r="BA99" s="4210" t="n">
        <v>0</v>
      </c>
      <c r="BB99" s="4211">
        <f>I99+M99+Q99+U99+Y99+AC99+AG99+AK99+AO99+AS99+AW99+BA99</f>
        <v/>
      </c>
      <c r="BC99" s="4212" t="n"/>
    </row>
    <row customFormat="1" customHeight="1" ht="30" r="100" s="884">
      <c r="A100" s="4206" t="inlineStr">
        <is>
          <t xml:space="preserve">REALISATION DE LEVE TOPOGRAPHIQUE ET ALTIMETRIQUE DE CENT (100) PARCELLES POUR LA CONSTRUCTION DE NOUVEAUX SITES </t>
        </is>
      </c>
      <c r="B100" s="4207" t="inlineStr">
        <is>
          <t>BC25050005</t>
        </is>
      </c>
      <c r="C100" s="4208" t="n">
        <v>45786</v>
      </c>
      <c r="D100" s="4206" t="inlineStr">
        <is>
          <t>ETS CABINETS ETPB</t>
        </is>
      </c>
      <c r="E100" s="4206" t="inlineStr">
        <is>
          <t>DT</t>
        </is>
      </c>
      <c r="F100" s="4209" t="n">
        <v>0</v>
      </c>
      <c r="G100" s="4209" t="n">
        <v>0</v>
      </c>
      <c r="H100" s="4209" t="n">
        <v>0</v>
      </c>
      <c r="I100" s="4209" t="n">
        <v>0</v>
      </c>
      <c r="J100" s="4209" t="n">
        <v>0</v>
      </c>
      <c r="K100" s="4209" t="n">
        <v>0</v>
      </c>
      <c r="L100" s="4209" t="n">
        <v>0</v>
      </c>
      <c r="M100" s="4209" t="n">
        <v>0</v>
      </c>
      <c r="N100" s="4209" t="n">
        <v>0</v>
      </c>
      <c r="O100" s="4209" t="n">
        <v>0</v>
      </c>
      <c r="P100" s="4209" t="n">
        <v>0</v>
      </c>
      <c r="Q100" s="4209" t="n">
        <v>0</v>
      </c>
      <c r="R100" s="4209" t="n">
        <v>0</v>
      </c>
      <c r="S100" s="4209" t="n">
        <v>0</v>
      </c>
      <c r="T100" s="4209" t="n">
        <v>0</v>
      </c>
      <c r="U100" s="4209" t="n">
        <v>0</v>
      </c>
      <c r="V100" s="4209" t="n">
        <v>0</v>
      </c>
      <c r="W100" s="4209" t="n">
        <v>0</v>
      </c>
      <c r="X100" s="4209" t="n">
        <v>0</v>
      </c>
      <c r="Y100" s="4209" t="n">
        <v>0</v>
      </c>
      <c r="Z100" s="4209" t="n">
        <v>0</v>
      </c>
      <c r="AA100" s="4209" t="n">
        <v>0</v>
      </c>
      <c r="AB100" s="4209" t="n">
        <v>0</v>
      </c>
      <c r="AC100" s="4209" t="n">
        <v>0</v>
      </c>
      <c r="AD100" s="4209" t="n">
        <v>0</v>
      </c>
      <c r="AE100" s="4209" t="n">
        <v>0</v>
      </c>
      <c r="AF100" s="4209" t="n">
        <v>0</v>
      </c>
      <c r="AG100" s="4209" t="n">
        <v>0</v>
      </c>
      <c r="AH100" s="4209" t="n">
        <v>0</v>
      </c>
      <c r="AI100" s="4209" t="n">
        <v>0</v>
      </c>
      <c r="AJ100" s="4209" t="n">
        <v>0</v>
      </c>
      <c r="AK100" s="4209" t="n">
        <v>0</v>
      </c>
      <c r="AL100" s="4209" t="n">
        <v>0</v>
      </c>
      <c r="AM100" s="4209" t="n">
        <v>0</v>
      </c>
      <c r="AN100" s="4209" t="n">
        <v>0</v>
      </c>
      <c r="AO100" s="4209" t="n">
        <v>0</v>
      </c>
      <c r="AP100" s="4209" t="n">
        <v>0</v>
      </c>
      <c r="AQ100" s="4209" t="n">
        <v>0</v>
      </c>
      <c r="AR100" s="4209" t="n">
        <v>0</v>
      </c>
      <c r="AS100" s="4209" t="n">
        <v>0</v>
      </c>
      <c r="AT100" s="4209" t="n">
        <v>0</v>
      </c>
      <c r="AU100" s="4209" t="n">
        <v>0</v>
      </c>
      <c r="AV100" s="4209" t="n">
        <v>0</v>
      </c>
      <c r="AW100" s="4209" t="n">
        <v>0</v>
      </c>
      <c r="AX100" s="4210" t="n">
        <v>0</v>
      </c>
      <c r="AY100" s="4210" t="n">
        <v>0</v>
      </c>
      <c r="AZ100" s="4210" t="n">
        <v>0</v>
      </c>
      <c r="BA100" s="4210" t="n">
        <v>0</v>
      </c>
      <c r="BB100" s="4211">
        <f>I100+M100+Q100+U100+Y100+AC100+AG100+AK100+AO100+AS100+AW100+BA100</f>
        <v/>
      </c>
      <c r="BC100" s="4212" t="n"/>
    </row>
    <row customFormat="1" customHeight="1" ht="30" r="101" s="884">
      <c r="A101" s="4206" t="inlineStr">
        <is>
          <t>TRAVAUX COMPLEMENTAIRES SUR CINQ (05) SITES AU SOL</t>
        </is>
      </c>
      <c r="B101" s="4207" t="inlineStr">
        <is>
          <t>BC25050006</t>
        </is>
      </c>
      <c r="C101" s="4208" t="n">
        <v>45797</v>
      </c>
      <c r="D101" s="4206" t="inlineStr">
        <is>
          <t>SAGEMCOM BENIN</t>
        </is>
      </c>
      <c r="E101" s="4206" t="inlineStr">
        <is>
          <t>DT</t>
        </is>
      </c>
      <c r="F101" s="4209" t="n">
        <v>0</v>
      </c>
      <c r="G101" s="4209" t="n">
        <v>0</v>
      </c>
      <c r="H101" s="4209" t="n">
        <v>0</v>
      </c>
      <c r="I101" s="4209" t="n">
        <v>0</v>
      </c>
      <c r="J101" s="4209" t="n">
        <v>0</v>
      </c>
      <c r="K101" s="4209" t="n">
        <v>0</v>
      </c>
      <c r="L101" s="4209" t="n">
        <v>0</v>
      </c>
      <c r="M101" s="4209" t="n">
        <v>0</v>
      </c>
      <c r="N101" s="4209" t="n">
        <v>0</v>
      </c>
      <c r="O101" s="4209" t="n">
        <v>0</v>
      </c>
      <c r="P101" s="4209" t="n">
        <v>0</v>
      </c>
      <c r="Q101" s="4209" t="n">
        <v>0</v>
      </c>
      <c r="R101" s="4209" t="n">
        <v>0</v>
      </c>
      <c r="S101" s="4209" t="n">
        <v>0</v>
      </c>
      <c r="T101" s="4209" t="n">
        <v>0</v>
      </c>
      <c r="U101" s="4209" t="n">
        <v>0</v>
      </c>
      <c r="V101" s="4209" t="n">
        <v>0</v>
      </c>
      <c r="W101" s="4209" t="n">
        <v>0</v>
      </c>
      <c r="X101" s="4209" t="n">
        <v>0</v>
      </c>
      <c r="Y101" s="4209" t="n">
        <v>0</v>
      </c>
      <c r="Z101" s="4209" t="n">
        <v>0</v>
      </c>
      <c r="AA101" s="4209" t="n">
        <v>0</v>
      </c>
      <c r="AB101" s="4209" t="n">
        <v>0</v>
      </c>
      <c r="AC101" s="4209" t="n">
        <v>0</v>
      </c>
      <c r="AD101" s="4209" t="n">
        <v>0</v>
      </c>
      <c r="AE101" s="4209" t="n">
        <v>0</v>
      </c>
      <c r="AF101" s="4209" t="n">
        <v>0</v>
      </c>
      <c r="AG101" s="4209" t="n">
        <v>0</v>
      </c>
      <c r="AH101" s="4209" t="n">
        <v>0</v>
      </c>
      <c r="AI101" s="4209" t="n">
        <v>0</v>
      </c>
      <c r="AJ101" s="4209" t="n">
        <v>0</v>
      </c>
      <c r="AK101" s="4209" t="n">
        <v>0</v>
      </c>
      <c r="AL101" s="4209" t="n">
        <v>0</v>
      </c>
      <c r="AM101" s="4209" t="n">
        <v>0</v>
      </c>
      <c r="AN101" s="4209" t="n">
        <v>0</v>
      </c>
      <c r="AO101" s="4209" t="n">
        <v>0</v>
      </c>
      <c r="AP101" s="4209" t="n">
        <v>0</v>
      </c>
      <c r="AQ101" s="4209" t="n">
        <v>0</v>
      </c>
      <c r="AR101" s="4209" t="n">
        <v>0</v>
      </c>
      <c r="AS101" s="4209" t="n">
        <v>0</v>
      </c>
      <c r="AT101" s="4209" t="n">
        <v>0</v>
      </c>
      <c r="AU101" s="4209" t="n">
        <v>0</v>
      </c>
      <c r="AV101" s="4209" t="n">
        <v>0</v>
      </c>
      <c r="AW101" s="4209" t="n">
        <v>0</v>
      </c>
      <c r="AX101" s="4210" t="n">
        <v>0</v>
      </c>
      <c r="AY101" s="4210" t="n">
        <v>0</v>
      </c>
      <c r="AZ101" s="4210" t="n">
        <v>0</v>
      </c>
      <c r="BA101" s="4210" t="n">
        <v>0</v>
      </c>
      <c r="BB101" s="4211">
        <f>I101+M101+Q101+U101+Y101+AC101+AG101+AK101+AO101+AS101+AW101+BA101</f>
        <v/>
      </c>
      <c r="BC101" s="4212" t="n"/>
    </row>
    <row customFormat="1" customHeight="1" ht="30" r="102" s="884">
      <c r="A102" s="4206" t="inlineStr">
        <is>
          <t>CONSTRUCTION DE SITES TECHNIQUES CLE EN MAIN DANS LE CADRE DE LA COUVERTURE EN CONFIGURATION (GUL) DES ZONES RURALES ET ULTRA RURALES</t>
        </is>
      </c>
      <c r="B102" s="4207" t="inlineStr">
        <is>
          <t>BC25050019</t>
        </is>
      </c>
      <c r="C102" s="4208" t="n">
        <v>45793</v>
      </c>
      <c r="D102" s="4206" t="inlineStr">
        <is>
          <t>HUAWEI TECHNOLOGIES BENIN</t>
        </is>
      </c>
      <c r="E102" s="4206" t="inlineStr">
        <is>
          <t>DT</t>
        </is>
      </c>
      <c r="F102" s="4209" t="n">
        <v>0</v>
      </c>
      <c r="G102" s="4209" t="n">
        <v>0</v>
      </c>
      <c r="H102" s="4209" t="n">
        <v>0</v>
      </c>
      <c r="I102" s="4209" t="n">
        <v>0</v>
      </c>
      <c r="J102" s="4209" t="n">
        <v>0</v>
      </c>
      <c r="K102" s="4209" t="n">
        <v>0</v>
      </c>
      <c r="L102" s="4209" t="n">
        <v>0</v>
      </c>
      <c r="M102" s="4209" t="n">
        <v>0</v>
      </c>
      <c r="N102" s="4209" t="n">
        <v>0</v>
      </c>
      <c r="O102" s="4209" t="n">
        <v>0</v>
      </c>
      <c r="P102" s="4209" t="n">
        <v>0</v>
      </c>
      <c r="Q102" s="4209" t="n">
        <v>0</v>
      </c>
      <c r="R102" s="4209" t="n">
        <v>0</v>
      </c>
      <c r="S102" s="4209" t="n">
        <v>0</v>
      </c>
      <c r="T102" s="4209" t="n">
        <v>0</v>
      </c>
      <c r="U102" s="4209" t="n">
        <v>0</v>
      </c>
      <c r="V102" s="4209" t="n">
        <v>0</v>
      </c>
      <c r="W102" s="4209" t="n">
        <v>0</v>
      </c>
      <c r="X102" s="4209" t="n">
        <v>0</v>
      </c>
      <c r="Y102" s="4209" t="n">
        <v>0</v>
      </c>
      <c r="Z102" s="4209" t="n">
        <v>0</v>
      </c>
      <c r="AA102" s="4209" t="n">
        <v>0</v>
      </c>
      <c r="AB102" s="4209" t="n">
        <v>0</v>
      </c>
      <c r="AC102" s="4209" t="n">
        <v>0</v>
      </c>
      <c r="AD102" s="4209" t="n">
        <v>0</v>
      </c>
      <c r="AE102" s="4209" t="n">
        <v>0</v>
      </c>
      <c r="AF102" s="4209" t="n">
        <v>0</v>
      </c>
      <c r="AG102" s="4209" t="n">
        <v>0</v>
      </c>
      <c r="AH102" s="4209" t="n">
        <v>0</v>
      </c>
      <c r="AI102" s="4209" t="n">
        <v>0</v>
      </c>
      <c r="AJ102" s="4209" t="n">
        <v>0</v>
      </c>
      <c r="AK102" s="4209" t="n">
        <v>0</v>
      </c>
      <c r="AL102" s="4209" t="n">
        <v>0</v>
      </c>
      <c r="AM102" s="4209" t="n">
        <v>0</v>
      </c>
      <c r="AN102" s="4209" t="n">
        <v>0</v>
      </c>
      <c r="AO102" s="4209" t="n">
        <v>0</v>
      </c>
      <c r="AP102" s="4209" t="n">
        <v>0</v>
      </c>
      <c r="AQ102" s="4209" t="n">
        <v>0</v>
      </c>
      <c r="AR102" s="4209" t="n">
        <v>0</v>
      </c>
      <c r="AS102" s="4209" t="n">
        <v>0</v>
      </c>
      <c r="AT102" s="4209" t="n">
        <v>0</v>
      </c>
      <c r="AU102" s="4209" t="n">
        <v>0</v>
      </c>
      <c r="AV102" s="4209" t="n">
        <v>0</v>
      </c>
      <c r="AW102" s="4209" t="n">
        <v>0</v>
      </c>
      <c r="AX102" s="4210" t="n">
        <v>0</v>
      </c>
      <c r="AY102" s="4210" t="n">
        <v>0</v>
      </c>
      <c r="AZ102" s="4210" t="n">
        <v>0</v>
      </c>
      <c r="BA102" s="4210" t="n">
        <v>0</v>
      </c>
      <c r="BB102" s="4211">
        <f>I102+M102+Q102+U102+Y102+AC102+AG102+AK102+AO102+AS102+AW102+BA102</f>
        <v/>
      </c>
      <c r="BC102" s="4212" t="n"/>
    </row>
    <row customFormat="1" customHeight="1" ht="30" r="103" s="884">
      <c r="A103" s="4206" t="inlineStr">
        <is>
          <t>FOURNITURE, INSTALLATION ET MISE EN SERVICE DE BORNE DIGITALE COMMERCIALE</t>
        </is>
      </c>
      <c r="B103" s="4207" t="inlineStr">
        <is>
          <t>BC25050043</t>
        </is>
      </c>
      <c r="C103" s="4208" t="n">
        <v>45810</v>
      </c>
      <c r="D103" s="4206" t="inlineStr">
        <is>
          <t>System &amp; Electronic Development FZC</t>
        </is>
      </c>
      <c r="E103" s="4206" t="inlineStr">
        <is>
          <t>DSI</t>
        </is>
      </c>
      <c r="F103" s="4209" t="n">
        <v>0</v>
      </c>
      <c r="G103" s="4209" t="n">
        <v>0</v>
      </c>
      <c r="H103" s="4209" t="n">
        <v>0</v>
      </c>
      <c r="I103" s="4209" t="n">
        <v>0</v>
      </c>
      <c r="J103" s="4209" t="n">
        <v>0</v>
      </c>
      <c r="K103" s="4209" t="n">
        <v>0</v>
      </c>
      <c r="L103" s="4209" t="n">
        <v>0</v>
      </c>
      <c r="M103" s="4209" t="n">
        <v>0</v>
      </c>
      <c r="N103" s="4209" t="n">
        <v>0</v>
      </c>
      <c r="O103" s="4209" t="n">
        <v>0</v>
      </c>
      <c r="P103" s="4209" t="n">
        <v>0</v>
      </c>
      <c r="Q103" s="4209" t="n">
        <v>0</v>
      </c>
      <c r="R103" s="4209" t="n">
        <v>0</v>
      </c>
      <c r="S103" s="4209" t="n">
        <v>0</v>
      </c>
      <c r="T103" s="4209" t="n">
        <v>0</v>
      </c>
      <c r="U103" s="4209" t="n">
        <v>0</v>
      </c>
      <c r="V103" s="4209" t="n">
        <v>0</v>
      </c>
      <c r="W103" s="4209" t="n">
        <v>0</v>
      </c>
      <c r="X103" s="4209" t="n">
        <v>0</v>
      </c>
      <c r="Y103" s="4209" t="n">
        <v>0</v>
      </c>
      <c r="Z103" s="4209" t="n">
        <v>0</v>
      </c>
      <c r="AA103" s="4209" t="n">
        <v>0</v>
      </c>
      <c r="AB103" s="4209" t="n">
        <v>0</v>
      </c>
      <c r="AC103" s="4209" t="n">
        <v>0</v>
      </c>
      <c r="AD103" s="4209" t="n">
        <v>0</v>
      </c>
      <c r="AE103" s="4209" t="n">
        <v>0</v>
      </c>
      <c r="AF103" s="4209" t="n">
        <v>0</v>
      </c>
      <c r="AG103" s="4209" t="n">
        <v>0</v>
      </c>
      <c r="AH103" s="4209" t="n">
        <v>0</v>
      </c>
      <c r="AI103" s="4209" t="n">
        <v>0</v>
      </c>
      <c r="AJ103" s="4209" t="n">
        <v>0</v>
      </c>
      <c r="AK103" s="4209" t="n">
        <v>0</v>
      </c>
      <c r="AL103" s="4209" t="n">
        <v>0</v>
      </c>
      <c r="AM103" s="4209" t="n">
        <v>0</v>
      </c>
      <c r="AN103" s="4209" t="n">
        <v>0</v>
      </c>
      <c r="AO103" s="4209" t="n">
        <v>0</v>
      </c>
      <c r="AP103" s="4209" t="n">
        <v>0</v>
      </c>
      <c r="AQ103" s="4209" t="n">
        <v>0</v>
      </c>
      <c r="AR103" s="4209" t="n">
        <v>0</v>
      </c>
      <c r="AS103" s="4209" t="n">
        <v>0</v>
      </c>
      <c r="AT103" s="4209" t="n">
        <v>0</v>
      </c>
      <c r="AU103" s="4209" t="n">
        <v>0</v>
      </c>
      <c r="AV103" s="4209" t="n">
        <v>0</v>
      </c>
      <c r="AW103" s="4209" t="n">
        <v>0</v>
      </c>
      <c r="AX103" s="4210" t="n">
        <v>0</v>
      </c>
      <c r="AY103" s="4210" t="n">
        <v>0</v>
      </c>
      <c r="AZ103" s="4210" t="n">
        <v>0</v>
      </c>
      <c r="BA103" s="4210" t="n">
        <v>0</v>
      </c>
      <c r="BB103" s="4211">
        <f>I103+M103+Q103+U103+Y103+AC103+AG103+AK103+AO103+AS103+AW103+BA103</f>
        <v/>
      </c>
      <c r="BC103" s="4212" t="n"/>
    </row>
    <row customFormat="1" customHeight="1" ht="30" r="104" s="884">
      <c r="A104" s="4206" t="inlineStr">
        <is>
          <t>WILSON REFRIGERATEUR 100L BRUT</t>
        </is>
      </c>
      <c r="B104" s="4207" t="inlineStr">
        <is>
          <t>BPC</t>
        </is>
      </c>
      <c r="C104" s="4208" t="n">
        <v>45450</v>
      </c>
      <c r="D104" s="4206" t="inlineStr">
        <is>
          <t>CHAFTEL</t>
        </is>
      </c>
      <c r="E104" s="4206" t="inlineStr">
        <is>
          <t>DSI</t>
        </is>
      </c>
      <c r="F104" s="4209" t="n">
        <v>0</v>
      </c>
      <c r="G104" s="4209" t="n">
        <v>0</v>
      </c>
      <c r="H104" s="4209" t="n">
        <v>0</v>
      </c>
      <c r="I104" s="4209" t="n">
        <v>0</v>
      </c>
      <c r="J104" s="4209" t="n">
        <v>0</v>
      </c>
      <c r="K104" s="4209" t="n">
        <v>0</v>
      </c>
      <c r="L104" s="4209" t="n">
        <v>0</v>
      </c>
      <c r="M104" s="4209" t="n">
        <v>0</v>
      </c>
      <c r="N104" s="4209" t="n">
        <v>89000</v>
      </c>
      <c r="O104" s="4209" t="n">
        <v>0</v>
      </c>
      <c r="P104" s="4209" t="n">
        <v>0</v>
      </c>
      <c r="Q104" s="4209" t="n">
        <v>89000</v>
      </c>
      <c r="R104" s="4209" t="n">
        <v>0</v>
      </c>
      <c r="S104" s="4209" t="n">
        <v>0</v>
      </c>
      <c r="T104" s="4209" t="n">
        <v>0</v>
      </c>
      <c r="U104" s="4209" t="n">
        <v>0</v>
      </c>
      <c r="V104" s="4209" t="n">
        <v>0</v>
      </c>
      <c r="W104" s="4209" t="n">
        <v>0</v>
      </c>
      <c r="X104" s="4209" t="n">
        <v>0</v>
      </c>
      <c r="Y104" s="4209" t="n">
        <v>0</v>
      </c>
      <c r="Z104" s="4209" t="n">
        <v>0</v>
      </c>
      <c r="AA104" s="4209" t="n">
        <v>0</v>
      </c>
      <c r="AB104" s="4209" t="n">
        <v>0</v>
      </c>
      <c r="AC104" s="4209" t="n">
        <v>0</v>
      </c>
      <c r="AD104" s="4209" t="n">
        <v>0</v>
      </c>
      <c r="AE104" s="4209" t="n">
        <v>0</v>
      </c>
      <c r="AF104" s="4209" t="n">
        <v>0</v>
      </c>
      <c r="AG104" s="4209" t="n">
        <v>0</v>
      </c>
      <c r="AH104" s="4209" t="n">
        <v>0</v>
      </c>
      <c r="AI104" s="4209" t="n">
        <v>0</v>
      </c>
      <c r="AJ104" s="4209" t="n">
        <v>0</v>
      </c>
      <c r="AK104" s="4209" t="n">
        <v>0</v>
      </c>
      <c r="AL104" s="4209" t="n">
        <v>0</v>
      </c>
      <c r="AM104" s="4209" t="n">
        <v>0</v>
      </c>
      <c r="AN104" s="4209" t="n">
        <v>0</v>
      </c>
      <c r="AO104" s="4209" t="n">
        <v>0</v>
      </c>
      <c r="AP104" s="4209" t="n">
        <v>0</v>
      </c>
      <c r="AQ104" s="4209" t="n">
        <v>0</v>
      </c>
      <c r="AR104" s="4209" t="n">
        <v>0</v>
      </c>
      <c r="AS104" s="4209" t="n">
        <v>0</v>
      </c>
      <c r="AT104" s="4209" t="n">
        <v>0</v>
      </c>
      <c r="AU104" s="4209" t="n">
        <v>0</v>
      </c>
      <c r="AV104" s="4209" t="n">
        <v>0</v>
      </c>
      <c r="AW104" s="4209" t="n">
        <v>0</v>
      </c>
      <c r="AX104" s="4210" t="n">
        <v>0</v>
      </c>
      <c r="AY104" s="4210" t="n">
        <v>0</v>
      </c>
      <c r="AZ104" s="4210" t="n">
        <v>0</v>
      </c>
      <c r="BA104" s="4210" t="n">
        <v>0</v>
      </c>
      <c r="BB104" s="4211">
        <f>I104+M104+Q104+U104+Y104+AC104+AG104+AK104+AO104+AS104+AW104+BA104</f>
        <v/>
      </c>
      <c r="BC104" s="4212" t="n"/>
    </row>
    <row customFormat="1" customHeight="1" ht="30" r="105" s="884">
      <c r="A105" s="4206" t="inlineStr">
        <is>
          <t>ACHAT DE CONGELATEUR XPER</t>
        </is>
      </c>
      <c r="B105" s="4207" t="inlineStr">
        <is>
          <t>BPC</t>
        </is>
      </c>
      <c r="C105" s="4208" t="n">
        <v>44862</v>
      </c>
      <c r="D105" s="4206" t="inlineStr">
        <is>
          <t>AMANI TRADING COMPANY</t>
        </is>
      </c>
      <c r="E105" s="4206" t="inlineStr">
        <is>
          <t>DSI</t>
        </is>
      </c>
      <c r="F105" s="4209" t="n">
        <v>0</v>
      </c>
      <c r="G105" s="4209" t="n">
        <v>0</v>
      </c>
      <c r="H105" s="4209" t="n">
        <v>0</v>
      </c>
      <c r="I105" s="4209" t="n">
        <v>0</v>
      </c>
      <c r="J105" s="4209" t="n">
        <v>0</v>
      </c>
      <c r="K105" s="4209" t="n">
        <v>0</v>
      </c>
      <c r="L105" s="4209" t="n">
        <v>0</v>
      </c>
      <c r="M105" s="4209" t="n">
        <v>0</v>
      </c>
      <c r="N105" s="4209" t="n">
        <v>499750</v>
      </c>
      <c r="O105" s="4209" t="n">
        <v>0</v>
      </c>
      <c r="P105" s="4209" t="n">
        <v>0</v>
      </c>
      <c r="Q105" s="4209" t="n">
        <v>499750</v>
      </c>
      <c r="R105" s="4209" t="n">
        <v>0</v>
      </c>
      <c r="S105" s="4209" t="n">
        <v>0</v>
      </c>
      <c r="T105" s="4209" t="n">
        <v>0</v>
      </c>
      <c r="U105" s="4209" t="n">
        <v>0</v>
      </c>
      <c r="V105" s="4209" t="n">
        <v>0</v>
      </c>
      <c r="W105" s="4209" t="n">
        <v>0</v>
      </c>
      <c r="X105" s="4209" t="n">
        <v>0</v>
      </c>
      <c r="Y105" s="4209" t="n">
        <v>0</v>
      </c>
      <c r="Z105" s="4209" t="n">
        <v>0</v>
      </c>
      <c r="AA105" s="4209" t="n">
        <v>0</v>
      </c>
      <c r="AB105" s="4209" t="n">
        <v>0</v>
      </c>
      <c r="AC105" s="4209" t="n">
        <v>0</v>
      </c>
      <c r="AD105" s="4209" t="n">
        <v>0</v>
      </c>
      <c r="AE105" s="4209" t="n">
        <v>0</v>
      </c>
      <c r="AF105" s="4209" t="n">
        <v>0</v>
      </c>
      <c r="AG105" s="4209" t="n">
        <v>0</v>
      </c>
      <c r="AH105" s="4209" t="n">
        <v>0</v>
      </c>
      <c r="AI105" s="4209" t="n">
        <v>0</v>
      </c>
      <c r="AJ105" s="4209" t="n">
        <v>0</v>
      </c>
      <c r="AK105" s="4209" t="n">
        <v>0</v>
      </c>
      <c r="AL105" s="4209" t="n">
        <v>0</v>
      </c>
      <c r="AM105" s="4209" t="n">
        <v>0</v>
      </c>
      <c r="AN105" s="4209" t="n">
        <v>0</v>
      </c>
      <c r="AO105" s="4209" t="n">
        <v>0</v>
      </c>
      <c r="AP105" s="4209" t="n">
        <v>0</v>
      </c>
      <c r="AQ105" s="4209" t="n">
        <v>0</v>
      </c>
      <c r="AR105" s="4209" t="n">
        <v>0</v>
      </c>
      <c r="AS105" s="4209" t="n">
        <v>0</v>
      </c>
      <c r="AT105" s="4209" t="n">
        <v>0</v>
      </c>
      <c r="AU105" s="4209" t="n">
        <v>0</v>
      </c>
      <c r="AV105" s="4209" t="n">
        <v>0</v>
      </c>
      <c r="AW105" s="4209" t="n">
        <v>0</v>
      </c>
      <c r="AX105" s="4210" t="n">
        <v>0</v>
      </c>
      <c r="AY105" s="4210" t="n">
        <v>0</v>
      </c>
      <c r="AZ105" s="4210" t="n">
        <v>0</v>
      </c>
      <c r="BA105" s="4210" t="n">
        <v>0</v>
      </c>
      <c r="BB105" s="4211">
        <f>I105+M105+Q105+U105+Y105+AC105+AG105+AK105+AO105+AS105+AW105+BA105</f>
        <v/>
      </c>
      <c r="BC105" s="4212" t="n"/>
    </row>
    <row customFormat="1" customHeight="1" ht="30" r="106" s="884">
      <c r="A106" s="4206" t="inlineStr">
        <is>
          <t>ELECTRIFICATION DE SITES TECHNIQUES</t>
        </is>
      </c>
      <c r="B106" s="4207" t="inlineStr">
        <is>
          <t>CONTRAT</t>
        </is>
      </c>
      <c r="C106" s="4208" t="n">
        <v>45715</v>
      </c>
      <c r="D106" s="4206" t="inlineStr">
        <is>
          <t>GRM</t>
        </is>
      </c>
      <c r="E106" s="4206" t="inlineStr">
        <is>
          <t>DT</t>
        </is>
      </c>
      <c r="F106" s="4209" t="n">
        <v>0</v>
      </c>
      <c r="G106" s="4209" t="n">
        <v>0</v>
      </c>
      <c r="H106" s="4209" t="n">
        <v>0</v>
      </c>
      <c r="I106" s="4209" t="n">
        <v>0</v>
      </c>
      <c r="J106" s="4209" t="n">
        <v>0</v>
      </c>
      <c r="K106" s="4209" t="n">
        <v>0</v>
      </c>
      <c r="L106" s="4209" t="n">
        <v>0</v>
      </c>
      <c r="M106" s="4209" t="n">
        <v>0</v>
      </c>
      <c r="N106" s="4209" t="n">
        <v>0</v>
      </c>
      <c r="O106" s="4209" t="n">
        <v>1566430</v>
      </c>
      <c r="P106" s="4209" t="n">
        <v>0</v>
      </c>
      <c r="Q106" s="4209" t="n">
        <v>1566430</v>
      </c>
      <c r="R106" s="4209" t="n">
        <v>0</v>
      </c>
      <c r="S106" s="4209" t="n">
        <v>0</v>
      </c>
      <c r="T106" s="4209" t="n">
        <v>0</v>
      </c>
      <c r="U106" s="4209" t="n">
        <v>0</v>
      </c>
      <c r="V106" s="4209" t="n">
        <v>0</v>
      </c>
      <c r="W106" s="4209" t="n">
        <v>0</v>
      </c>
      <c r="X106" s="4209" t="n">
        <v>0</v>
      </c>
      <c r="Y106" s="4209" t="n">
        <v>0</v>
      </c>
      <c r="Z106" s="4209" t="n">
        <v>0</v>
      </c>
      <c r="AA106" s="4209" t="n">
        <v>0</v>
      </c>
      <c r="AB106" s="4209" t="n">
        <v>0</v>
      </c>
      <c r="AC106" s="4209" t="n">
        <v>0</v>
      </c>
      <c r="AD106" s="4209" t="n">
        <v>0</v>
      </c>
      <c r="AE106" s="4209" t="n">
        <v>0</v>
      </c>
      <c r="AF106" s="4209" t="n">
        <v>0</v>
      </c>
      <c r="AG106" s="4209" t="n">
        <v>0</v>
      </c>
      <c r="AH106" s="4209" t="n">
        <v>0</v>
      </c>
      <c r="AI106" s="4209" t="n">
        <v>0</v>
      </c>
      <c r="AJ106" s="4209" t="n">
        <v>0</v>
      </c>
      <c r="AK106" s="4209" t="n">
        <v>0</v>
      </c>
      <c r="AL106" s="4209" t="n">
        <v>0</v>
      </c>
      <c r="AM106" s="4209" t="n">
        <v>0</v>
      </c>
      <c r="AN106" s="4209" t="n">
        <v>0</v>
      </c>
      <c r="AO106" s="4209" t="n">
        <v>0</v>
      </c>
      <c r="AP106" s="4209" t="n">
        <v>0</v>
      </c>
      <c r="AQ106" s="4209" t="n">
        <v>0</v>
      </c>
      <c r="AR106" s="4209" t="n">
        <v>0</v>
      </c>
      <c r="AS106" s="4209" t="n">
        <v>0</v>
      </c>
      <c r="AT106" s="4209" t="n">
        <v>0</v>
      </c>
      <c r="AU106" s="4209" t="n">
        <v>0</v>
      </c>
      <c r="AV106" s="4209" t="n">
        <v>0</v>
      </c>
      <c r="AW106" s="4209" t="n">
        <v>0</v>
      </c>
      <c r="AX106" s="4210" t="n">
        <v>0</v>
      </c>
      <c r="AY106" s="4210" t="n">
        <v>0</v>
      </c>
      <c r="AZ106" s="4210" t="n">
        <v>0</v>
      </c>
      <c r="BA106" s="4210" t="n">
        <v>0</v>
      </c>
      <c r="BB106" s="4211">
        <f>I106+M106+Q106+U106+Y106+AC106+AG106+AK106+AO106+AS106+AW106+BA106</f>
        <v/>
      </c>
      <c r="BC106" s="4212" t="n"/>
    </row>
    <row customFormat="1" customHeight="1" ht="30" r="107" s="884">
      <c r="A107" s="4206" t="inlineStr">
        <is>
          <t>CONCEPTION ET LA CONSTRUCTION D'UN NOUVEAU SYSTÈME DE CABLE SOUS-MARIN</t>
        </is>
      </c>
      <c r="B107" s="4207" t="inlineStr">
        <is>
          <t>AVENANT N°4 CONTRAT N°20510091435,19TRA</t>
        </is>
      </c>
      <c r="C107" s="4208" t="n">
        <v>45366</v>
      </c>
      <c r="D107" s="4206" t="inlineStr">
        <is>
          <t>ALCATEL SUBMARINE</t>
        </is>
      </c>
      <c r="E107" s="4206" t="inlineStr">
        <is>
          <t>DT</t>
        </is>
      </c>
      <c r="F107" s="4209" t="n">
        <v>0</v>
      </c>
      <c r="G107" s="4209" t="n">
        <v>0</v>
      </c>
      <c r="H107" s="4209" t="n">
        <v>17011612</v>
      </c>
      <c r="I107" s="4209" t="n">
        <v>17011612</v>
      </c>
      <c r="J107" s="4209" t="n">
        <v>0</v>
      </c>
      <c r="K107" s="4209" t="n">
        <v>0</v>
      </c>
      <c r="L107" s="4209" t="n">
        <v>0</v>
      </c>
      <c r="M107" s="4209" t="n">
        <v>0</v>
      </c>
      <c r="N107" s="4209" t="n">
        <v>0</v>
      </c>
      <c r="O107" s="4209" t="n">
        <v>0</v>
      </c>
      <c r="P107" s="4209" t="n">
        <v>0</v>
      </c>
      <c r="Q107" s="4209" t="n">
        <v>0</v>
      </c>
      <c r="R107" s="4209" t="n">
        <v>28922003</v>
      </c>
      <c r="S107" s="4209" t="n">
        <v>0</v>
      </c>
      <c r="T107" s="4209" t="n">
        <v>0</v>
      </c>
      <c r="U107" s="4209" t="n">
        <v>28922003</v>
      </c>
      <c r="V107" s="4209" t="n">
        <v>0</v>
      </c>
      <c r="W107" s="4209" t="n">
        <v>0</v>
      </c>
      <c r="X107" s="4209" t="n">
        <v>0</v>
      </c>
      <c r="Y107" s="4209" t="n">
        <v>0</v>
      </c>
      <c r="Z107" s="4209" t="n">
        <v>0</v>
      </c>
      <c r="AA107" s="4209" t="n">
        <v>0</v>
      </c>
      <c r="AB107" s="4209" t="n">
        <v>0</v>
      </c>
      <c r="AC107" s="4209" t="n">
        <v>0</v>
      </c>
      <c r="AD107" s="4209" t="n">
        <v>0</v>
      </c>
      <c r="AE107" s="4209" t="n">
        <v>0</v>
      </c>
      <c r="AF107" s="4209" t="n">
        <v>0</v>
      </c>
      <c r="AG107" s="4209" t="n">
        <v>0</v>
      </c>
      <c r="AH107" s="4209" t="n">
        <v>0</v>
      </c>
      <c r="AI107" s="4209" t="n">
        <v>0</v>
      </c>
      <c r="AJ107" s="4209" t="n">
        <v>0</v>
      </c>
      <c r="AK107" s="4209" t="n">
        <v>0</v>
      </c>
      <c r="AL107" s="4209" t="n">
        <v>0</v>
      </c>
      <c r="AM107" s="4209" t="n">
        <v>0</v>
      </c>
      <c r="AN107" s="4209" t="n">
        <v>0</v>
      </c>
      <c r="AO107" s="4209" t="n">
        <v>0</v>
      </c>
      <c r="AP107" s="4209" t="n">
        <v>0</v>
      </c>
      <c r="AQ107" s="4209" t="n">
        <v>0</v>
      </c>
      <c r="AR107" s="4209" t="n">
        <v>0</v>
      </c>
      <c r="AS107" s="4209" t="n">
        <v>0</v>
      </c>
      <c r="AT107" s="4209" t="n">
        <v>0</v>
      </c>
      <c r="AU107" s="4209" t="n">
        <v>0</v>
      </c>
      <c r="AV107" s="4209" t="n">
        <v>0</v>
      </c>
      <c r="AW107" s="4209" t="n">
        <v>0</v>
      </c>
      <c r="AX107" s="4210" t="n">
        <v>0</v>
      </c>
      <c r="AY107" s="4210" t="n">
        <v>0</v>
      </c>
      <c r="AZ107" s="4210" t="n">
        <v>0</v>
      </c>
      <c r="BA107" s="4210" t="n">
        <v>0</v>
      </c>
      <c r="BB107" s="4211">
        <f>I107+M107+Q107+U107+Y107+AC107+AG107+AK107+AO107+AS107+AW107+BA107</f>
        <v/>
      </c>
      <c r="BC107" s="4212" t="n"/>
    </row>
    <row customFormat="1" customHeight="1" ht="30" r="108" s="884">
      <c r="A108" s="4206" t="inlineStr">
        <is>
          <t>ELECTRIFICATION DE SITES TECHNIQUES</t>
        </is>
      </c>
      <c r="B108" s="4207" t="inlineStr">
        <is>
          <t>CONTRAT</t>
        </is>
      </c>
      <c r="C108" s="4208" t="n"/>
      <c r="D108" s="4206" t="inlineStr">
        <is>
          <t>ERM AFRIQUE</t>
        </is>
      </c>
      <c r="E108" s="4206" t="inlineStr">
        <is>
          <t>DT</t>
        </is>
      </c>
      <c r="F108" s="4209" t="n">
        <v>0</v>
      </c>
      <c r="G108" s="4209" t="n">
        <v>0</v>
      </c>
      <c r="H108" s="4209" t="n">
        <v>0</v>
      </c>
      <c r="I108" s="4209" t="n">
        <v>0</v>
      </c>
      <c r="J108" s="4209" t="n">
        <v>0</v>
      </c>
      <c r="K108" s="4209" t="n">
        <v>0</v>
      </c>
      <c r="L108" s="4209" t="n">
        <v>0</v>
      </c>
      <c r="M108" s="4209" t="n">
        <v>0</v>
      </c>
      <c r="N108" s="4209" t="n">
        <v>0</v>
      </c>
      <c r="O108" s="4209" t="n">
        <v>0</v>
      </c>
      <c r="P108" s="4209" t="n">
        <v>0</v>
      </c>
      <c r="Q108" s="4209" t="n">
        <v>0</v>
      </c>
      <c r="R108" s="4209" t="n">
        <v>0</v>
      </c>
      <c r="S108" s="4209" t="n">
        <v>2633030</v>
      </c>
      <c r="T108" s="4209" t="n">
        <v>0</v>
      </c>
      <c r="U108" s="4209" t="n">
        <v>2633030</v>
      </c>
      <c r="V108" s="4209" t="n">
        <v>0</v>
      </c>
      <c r="W108" s="4209" t="n">
        <v>0</v>
      </c>
      <c r="X108" s="4209" t="n">
        <v>0</v>
      </c>
      <c r="Y108" s="4209" t="n">
        <v>0</v>
      </c>
      <c r="Z108" s="4209" t="n">
        <v>0</v>
      </c>
      <c r="AA108" s="4209" t="n">
        <v>0</v>
      </c>
      <c r="AB108" s="4209" t="n">
        <v>0</v>
      </c>
      <c r="AC108" s="4209" t="n">
        <v>0</v>
      </c>
      <c r="AD108" s="4209" t="n">
        <v>0</v>
      </c>
      <c r="AE108" s="4209" t="n">
        <v>0</v>
      </c>
      <c r="AF108" s="4209" t="n">
        <v>0</v>
      </c>
      <c r="AG108" s="4209" t="n">
        <v>0</v>
      </c>
      <c r="AH108" s="4209" t="n">
        <v>0</v>
      </c>
      <c r="AI108" s="4209" t="n">
        <v>0</v>
      </c>
      <c r="AJ108" s="4209" t="n">
        <v>0</v>
      </c>
      <c r="AK108" s="4209" t="n">
        <v>0</v>
      </c>
      <c r="AL108" s="4209" t="n">
        <v>0</v>
      </c>
      <c r="AM108" s="4209" t="n">
        <v>0</v>
      </c>
      <c r="AN108" s="4209" t="n">
        <v>0</v>
      </c>
      <c r="AO108" s="4209" t="n">
        <v>0</v>
      </c>
      <c r="AP108" s="4209" t="n">
        <v>0</v>
      </c>
      <c r="AQ108" s="4209" t="n">
        <v>0</v>
      </c>
      <c r="AR108" s="4209" t="n">
        <v>0</v>
      </c>
      <c r="AS108" s="4209" t="n">
        <v>0</v>
      </c>
      <c r="AT108" s="4209" t="n">
        <v>0</v>
      </c>
      <c r="AU108" s="4209" t="n">
        <v>0</v>
      </c>
      <c r="AV108" s="4209" t="n">
        <v>0</v>
      </c>
      <c r="AW108" s="4209" t="n">
        <v>0</v>
      </c>
      <c r="AX108" s="4210" t="n">
        <v>0</v>
      </c>
      <c r="AY108" s="4210" t="n">
        <v>0</v>
      </c>
      <c r="AZ108" s="4210" t="n">
        <v>0</v>
      </c>
      <c r="BA108" s="4210" t="n">
        <v>0</v>
      </c>
      <c r="BB108" s="4211">
        <f>I108+M108+Q108+U108+Y108+AC108+AG108+AK108+AO108+AS108+AW108+BA108</f>
        <v/>
      </c>
      <c r="BC108" s="4212" t="n"/>
    </row>
    <row customFormat="1" customHeight="1" ht="30" r="109" s="884">
      <c r="A109" s="4206" t="inlineStr">
        <is>
          <t>ACQUISITION DE SITES TECHNIQUES</t>
        </is>
      </c>
      <c r="B109" s="4207" t="inlineStr">
        <is>
          <t>CONTRAT</t>
        </is>
      </c>
      <c r="C109" s="4208" t="n"/>
      <c r="D109" s="4206" t="inlineStr">
        <is>
          <t>Me SALAM OLAGNIKA</t>
        </is>
      </c>
      <c r="E109" s="4206" t="inlineStr">
        <is>
          <t>DT</t>
        </is>
      </c>
      <c r="F109" s="4209" t="n">
        <v>0</v>
      </c>
      <c r="G109" s="4209" t="n">
        <v>0</v>
      </c>
      <c r="H109" s="4209" t="n">
        <v>0</v>
      </c>
      <c r="I109" s="4209" t="n">
        <v>0</v>
      </c>
      <c r="J109" s="4209" t="n">
        <v>0</v>
      </c>
      <c r="K109" s="4209" t="n">
        <v>0</v>
      </c>
      <c r="L109" s="4209" t="n">
        <v>0</v>
      </c>
      <c r="M109" s="4209" t="n">
        <v>0</v>
      </c>
      <c r="N109" s="4209" t="n">
        <v>0</v>
      </c>
      <c r="O109" s="4209" t="n">
        <v>0</v>
      </c>
      <c r="P109" s="4209" t="n">
        <v>0</v>
      </c>
      <c r="Q109" s="4209" t="n">
        <v>0</v>
      </c>
      <c r="R109" s="4209" t="n">
        <v>0</v>
      </c>
      <c r="S109" s="4209" t="n">
        <v>2071875</v>
      </c>
      <c r="T109" s="4209" t="n">
        <v>0</v>
      </c>
      <c r="U109" s="4209" t="n">
        <v>2071875</v>
      </c>
      <c r="V109" s="4209" t="n">
        <v>0</v>
      </c>
      <c r="W109" s="4209" t="n">
        <v>0</v>
      </c>
      <c r="X109" s="4209" t="n">
        <v>0</v>
      </c>
      <c r="Y109" s="4209" t="n">
        <v>0</v>
      </c>
      <c r="Z109" s="4209" t="n">
        <v>0</v>
      </c>
      <c r="AA109" s="4209" t="n">
        <v>0</v>
      </c>
      <c r="AB109" s="4209" t="n">
        <v>0</v>
      </c>
      <c r="AC109" s="4209" t="n">
        <v>0</v>
      </c>
      <c r="AD109" s="4209" t="n">
        <v>0</v>
      </c>
      <c r="AE109" s="4209" t="n">
        <v>0</v>
      </c>
      <c r="AF109" s="4209" t="n">
        <v>0</v>
      </c>
      <c r="AG109" s="4209" t="n">
        <v>0</v>
      </c>
      <c r="AH109" s="4209" t="n">
        <v>0</v>
      </c>
      <c r="AI109" s="4209" t="n">
        <v>0</v>
      </c>
      <c r="AJ109" s="4209" t="n">
        <v>0</v>
      </c>
      <c r="AK109" s="4209" t="n">
        <v>0</v>
      </c>
      <c r="AL109" s="4209" t="n">
        <v>0</v>
      </c>
      <c r="AM109" s="4209" t="n">
        <v>0</v>
      </c>
      <c r="AN109" s="4209" t="n">
        <v>0</v>
      </c>
      <c r="AO109" s="4209" t="n">
        <v>0</v>
      </c>
      <c r="AP109" s="4209" t="n">
        <v>0</v>
      </c>
      <c r="AQ109" s="4209" t="n">
        <v>0</v>
      </c>
      <c r="AR109" s="4209" t="n">
        <v>0</v>
      </c>
      <c r="AS109" s="4209" t="n">
        <v>0</v>
      </c>
      <c r="AT109" s="4209" t="n">
        <v>0</v>
      </c>
      <c r="AU109" s="4209" t="n">
        <v>0</v>
      </c>
      <c r="AV109" s="4209" t="n">
        <v>0</v>
      </c>
      <c r="AW109" s="4209" t="n">
        <v>0</v>
      </c>
      <c r="AX109" s="4210" t="n">
        <v>0</v>
      </c>
      <c r="AY109" s="4210" t="n">
        <v>0</v>
      </c>
      <c r="AZ109" s="4210" t="n">
        <v>0</v>
      </c>
      <c r="BA109" s="4210" t="n">
        <v>0</v>
      </c>
      <c r="BB109" s="4211">
        <f>I109+M109+Q109+U109+Y109+AC109+AG109+AK109+AO109+AS109+AW109+BA109</f>
        <v/>
      </c>
      <c r="BC109" s="4212" t="n"/>
    </row>
    <row customFormat="1" customHeight="1" ht="30" r="110" s="884">
      <c r="A110" s="4206" t="inlineStr">
        <is>
          <t>ACQUISITION DE SITES TECHNIQUES</t>
        </is>
      </c>
      <c r="B110" s="4207" t="inlineStr">
        <is>
          <t>CONTRAT</t>
        </is>
      </c>
      <c r="C110" s="4208" t="n"/>
      <c r="D110" s="4206" t="inlineStr">
        <is>
          <t>Me CAMPBELL GLADYS</t>
        </is>
      </c>
      <c r="E110" s="4206" t="inlineStr">
        <is>
          <t>DT</t>
        </is>
      </c>
      <c r="F110" s="4209" t="n">
        <v>0</v>
      </c>
      <c r="G110" s="4209" t="n">
        <v>0</v>
      </c>
      <c r="H110" s="4209" t="n">
        <v>0</v>
      </c>
      <c r="I110" s="4209" t="n">
        <v>0</v>
      </c>
      <c r="J110" s="4209" t="n">
        <v>0</v>
      </c>
      <c r="K110" s="4209" t="n">
        <v>0</v>
      </c>
      <c r="L110" s="4209" t="n">
        <v>0</v>
      </c>
      <c r="M110" s="4209" t="n">
        <v>0</v>
      </c>
      <c r="N110" s="4209" t="n">
        <v>0</v>
      </c>
      <c r="O110" s="4209" t="n">
        <v>0</v>
      </c>
      <c r="P110" s="4209" t="n">
        <v>0</v>
      </c>
      <c r="Q110" s="4209" t="n">
        <v>0</v>
      </c>
      <c r="R110" s="4209" t="n">
        <v>0</v>
      </c>
      <c r="S110" s="4209" t="n">
        <v>0</v>
      </c>
      <c r="T110" s="4209" t="n">
        <v>0</v>
      </c>
      <c r="U110" s="4209" t="n">
        <v>0</v>
      </c>
      <c r="V110" s="4209" t="n">
        <v>0</v>
      </c>
      <c r="W110" s="4209" t="n">
        <v>-10901300</v>
      </c>
      <c r="X110" s="4209" t="n">
        <v>0</v>
      </c>
      <c r="Y110" s="4209" t="n">
        <v>-10901300</v>
      </c>
      <c r="Z110" s="4209" t="n">
        <v>0</v>
      </c>
      <c r="AA110" s="4209" t="n">
        <v>0</v>
      </c>
      <c r="AB110" s="4209" t="n">
        <v>0</v>
      </c>
      <c r="AC110" s="4209" t="n">
        <v>0</v>
      </c>
      <c r="AD110" s="4209" t="n">
        <v>0</v>
      </c>
      <c r="AE110" s="4209" t="n">
        <v>0</v>
      </c>
      <c r="AF110" s="4209" t="n">
        <v>0</v>
      </c>
      <c r="AG110" s="4209" t="n">
        <v>0</v>
      </c>
      <c r="AH110" s="4209" t="n">
        <v>0</v>
      </c>
      <c r="AI110" s="4209" t="n">
        <v>0</v>
      </c>
      <c r="AJ110" s="4209" t="n">
        <v>0</v>
      </c>
      <c r="AK110" s="4209" t="n">
        <v>0</v>
      </c>
      <c r="AL110" s="4209" t="n">
        <v>0</v>
      </c>
      <c r="AM110" s="4209" t="n">
        <v>0</v>
      </c>
      <c r="AN110" s="4209" t="n">
        <v>0</v>
      </c>
      <c r="AO110" s="4209" t="n">
        <v>0</v>
      </c>
      <c r="AP110" s="4209" t="n">
        <v>0</v>
      </c>
      <c r="AQ110" s="4209" t="n">
        <v>0</v>
      </c>
      <c r="AR110" s="4209" t="n">
        <v>0</v>
      </c>
      <c r="AS110" s="4209" t="n">
        <v>0</v>
      </c>
      <c r="AT110" s="4209" t="n">
        <v>0</v>
      </c>
      <c r="AU110" s="4209" t="n">
        <v>0</v>
      </c>
      <c r="AV110" s="4209" t="n">
        <v>0</v>
      </c>
      <c r="AW110" s="4209" t="n">
        <v>0</v>
      </c>
      <c r="AX110" s="4210" t="n">
        <v>0</v>
      </c>
      <c r="AY110" s="4210" t="n">
        <v>0</v>
      </c>
      <c r="AZ110" s="4210" t="n">
        <v>0</v>
      </c>
      <c r="BA110" s="4210" t="n">
        <v>0</v>
      </c>
      <c r="BB110" s="4211">
        <f>I110+M110+Q110+U110+Y110+AC110+AG110+AK110+AO110+AS110+AW110+BA110</f>
        <v/>
      </c>
      <c r="BC110" s="4212" t="n"/>
    </row>
    <row customFormat="1" customHeight="1" ht="30" r="111" s="884">
      <c r="A111" s="4206" t="inlineStr">
        <is>
          <t>ACQUISITION DE SITES TECHNIQUES</t>
        </is>
      </c>
      <c r="B111" s="4207" t="inlineStr">
        <is>
          <t>CONTRAT</t>
        </is>
      </c>
      <c r="C111" s="4208" t="n"/>
      <c r="D111" s="4206" t="inlineStr">
        <is>
          <t>Me GBEDOLO ANASTASIE</t>
        </is>
      </c>
      <c r="E111" s="4206" t="inlineStr">
        <is>
          <t>DT</t>
        </is>
      </c>
      <c r="F111" s="4209" t="n">
        <v>0</v>
      </c>
      <c r="G111" s="4209" t="n">
        <v>0</v>
      </c>
      <c r="H111" s="4209" t="n">
        <v>0</v>
      </c>
      <c r="I111" s="4209" t="n">
        <v>0</v>
      </c>
      <c r="J111" s="4209" t="n">
        <v>0</v>
      </c>
      <c r="K111" s="4209" t="n">
        <v>0</v>
      </c>
      <c r="L111" s="4209" t="n">
        <v>0</v>
      </c>
      <c r="M111" s="4209" t="n">
        <v>0</v>
      </c>
      <c r="N111" s="4209" t="n">
        <v>0</v>
      </c>
      <c r="O111" s="4209" t="n">
        <v>0</v>
      </c>
      <c r="P111" s="4209" t="n">
        <v>0</v>
      </c>
      <c r="Q111" s="4209" t="n">
        <v>0</v>
      </c>
      <c r="R111" s="4209" t="n">
        <v>0</v>
      </c>
      <c r="S111" s="4209" t="n">
        <v>0</v>
      </c>
      <c r="T111" s="4209" t="n">
        <v>0</v>
      </c>
      <c r="U111" s="4209" t="n">
        <v>0</v>
      </c>
      <c r="V111" s="4209" t="n">
        <v>0</v>
      </c>
      <c r="W111" s="4209" t="n">
        <v>0</v>
      </c>
      <c r="X111" s="4209" t="n">
        <v>0</v>
      </c>
      <c r="Y111" s="4209" t="n">
        <v>0</v>
      </c>
      <c r="Z111" s="4209" t="n">
        <v>0</v>
      </c>
      <c r="AA111" s="4209" t="n">
        <v>0</v>
      </c>
      <c r="AB111" s="4209" t="n">
        <v>0</v>
      </c>
      <c r="AC111" s="4209" t="n">
        <v>0</v>
      </c>
      <c r="AD111" s="4209" t="n">
        <v>0</v>
      </c>
      <c r="AE111" s="4209" t="n">
        <v>0</v>
      </c>
      <c r="AF111" s="4209" t="n">
        <v>0</v>
      </c>
      <c r="AG111" s="4209" t="n">
        <v>0</v>
      </c>
      <c r="AH111" s="4209" t="n">
        <v>0</v>
      </c>
      <c r="AI111" s="4209" t="n">
        <v>0</v>
      </c>
      <c r="AJ111" s="4209" t="n">
        <v>0</v>
      </c>
      <c r="AK111" s="4209" t="n">
        <v>0</v>
      </c>
      <c r="AL111" s="4209" t="n">
        <v>0</v>
      </c>
      <c r="AM111" s="4209" t="n">
        <v>0</v>
      </c>
      <c r="AN111" s="4209" t="n">
        <v>0</v>
      </c>
      <c r="AO111" s="4209" t="n">
        <v>0</v>
      </c>
      <c r="AP111" s="4209" t="n">
        <v>0</v>
      </c>
      <c r="AQ111" s="4209" t="n">
        <v>0</v>
      </c>
      <c r="AR111" s="4209" t="n">
        <v>0</v>
      </c>
      <c r="AS111" s="4209" t="n">
        <v>0</v>
      </c>
      <c r="AT111" s="4209" t="n">
        <v>0</v>
      </c>
      <c r="AU111" s="4209" t="n">
        <v>0</v>
      </c>
      <c r="AV111" s="4209" t="n">
        <v>0</v>
      </c>
      <c r="AW111" s="4209" t="n">
        <v>0</v>
      </c>
      <c r="AX111" s="4210" t="n">
        <v>0</v>
      </c>
      <c r="AY111" s="4210" t="n">
        <v>0</v>
      </c>
      <c r="AZ111" s="4210" t="n">
        <v>0</v>
      </c>
      <c r="BA111" s="4210" t="n">
        <v>0</v>
      </c>
      <c r="BB111" s="4211">
        <f>I111+M111+Q111+U111+Y111+AC111+AG111+AK111+AO111+AS111+AW111+BA111</f>
        <v/>
      </c>
      <c r="BC111" s="4212" t="n"/>
    </row>
    <row customFormat="1" customHeight="1" ht="30" r="112" s="884">
      <c r="A112" s="4206" t="inlineStr">
        <is>
          <t>ACQUISITION DE MOBILIERS DE BUREAU</t>
        </is>
      </c>
      <c r="B112" s="4207" t="inlineStr">
        <is>
          <t>CONTRAT</t>
        </is>
      </c>
      <c r="C112" s="4208" t="n"/>
      <c r="D112" s="4206" t="inlineStr">
        <is>
          <t>PLANETE MEUBLES &amp; DECO</t>
        </is>
      </c>
      <c r="E112" s="4206" t="inlineStr">
        <is>
          <t>DAF</t>
        </is>
      </c>
      <c r="F112" s="4209" t="n">
        <v>0</v>
      </c>
      <c r="G112" s="4209" t="n">
        <v>0</v>
      </c>
      <c r="H112" s="4209" t="n">
        <v>0</v>
      </c>
      <c r="I112" s="4209" t="n">
        <v>0</v>
      </c>
      <c r="J112" s="4209" t="n">
        <v>0</v>
      </c>
      <c r="K112" s="4209" t="n">
        <v>0</v>
      </c>
      <c r="L112" s="4209" t="n">
        <v>0</v>
      </c>
      <c r="M112" s="4209" t="n">
        <v>0</v>
      </c>
      <c r="N112" s="4209" t="n">
        <v>0</v>
      </c>
      <c r="O112" s="4209" t="n">
        <v>0</v>
      </c>
      <c r="P112" s="4209" t="n">
        <v>0</v>
      </c>
      <c r="Q112" s="4209" t="n">
        <v>0</v>
      </c>
      <c r="R112" s="4209" t="n">
        <v>0</v>
      </c>
      <c r="S112" s="4209" t="n">
        <v>0</v>
      </c>
      <c r="T112" s="4209" t="n">
        <v>0</v>
      </c>
      <c r="U112" s="4209" t="n">
        <v>0</v>
      </c>
      <c r="V112" s="4209" t="n">
        <v>400000</v>
      </c>
      <c r="W112" s="4209" t="n">
        <v>0</v>
      </c>
      <c r="X112" s="4209" t="n">
        <v>0</v>
      </c>
      <c r="Y112" s="4209" t="n">
        <v>400000</v>
      </c>
      <c r="Z112" s="4209" t="n">
        <v>0</v>
      </c>
      <c r="AA112" s="4209" t="n">
        <v>0</v>
      </c>
      <c r="AB112" s="4209" t="n">
        <v>0</v>
      </c>
      <c r="AC112" s="4209" t="n">
        <v>0</v>
      </c>
      <c r="AD112" s="4209" t="n">
        <v>0</v>
      </c>
      <c r="AE112" s="4209" t="n">
        <v>0</v>
      </c>
      <c r="AF112" s="4209" t="n">
        <v>0</v>
      </c>
      <c r="AG112" s="4209" t="n">
        <v>0</v>
      </c>
      <c r="AH112" s="4209" t="n">
        <v>0</v>
      </c>
      <c r="AI112" s="4209" t="n">
        <v>0</v>
      </c>
      <c r="AJ112" s="4209" t="n">
        <v>0</v>
      </c>
      <c r="AK112" s="4209" t="n">
        <v>0</v>
      </c>
      <c r="AL112" s="4209" t="n">
        <v>0</v>
      </c>
      <c r="AM112" s="4209" t="n">
        <v>0</v>
      </c>
      <c r="AN112" s="4209" t="n">
        <v>0</v>
      </c>
      <c r="AO112" s="4209" t="n">
        <v>0</v>
      </c>
      <c r="AP112" s="4209" t="n">
        <v>0</v>
      </c>
      <c r="AQ112" s="4209" t="n">
        <v>0</v>
      </c>
      <c r="AR112" s="4209" t="n">
        <v>0</v>
      </c>
      <c r="AS112" s="4209" t="n">
        <v>0</v>
      </c>
      <c r="AT112" s="4209" t="n">
        <v>0</v>
      </c>
      <c r="AU112" s="4209" t="n">
        <v>0</v>
      </c>
      <c r="AV112" s="4209" t="n">
        <v>0</v>
      </c>
      <c r="AW112" s="4209" t="n">
        <v>0</v>
      </c>
      <c r="AX112" s="4210" t="n">
        <v>0</v>
      </c>
      <c r="AY112" s="4210" t="n">
        <v>0</v>
      </c>
      <c r="AZ112" s="4210" t="n">
        <v>0</v>
      </c>
      <c r="BA112" s="4210" t="n">
        <v>0</v>
      </c>
      <c r="BB112" s="4211">
        <f>I112+M112+Q112+U112+Y112+AC112+AG112+AK112+AO112+AS112+AW112+BA112</f>
        <v/>
      </c>
      <c r="BC112" s="4212" t="n"/>
    </row>
    <row customFormat="1" customHeight="1" ht="30" r="113" s="884">
      <c r="A113" s="4206" t="inlineStr">
        <is>
          <t>REDEVANCES LIEES A L'EVALUATION ENVIRONNEMENTAL DU PROJET DE CONSTRUCTION DE L'ENTREPOT MOOV AFRICA AKASSATO</t>
        </is>
      </c>
      <c r="B113" s="4207" t="inlineStr">
        <is>
          <t>CONTRAT</t>
        </is>
      </c>
      <c r="C113" s="4208" t="n"/>
      <c r="D113" s="4206" t="inlineStr">
        <is>
          <t>ABE</t>
        </is>
      </c>
      <c r="E113" s="4206" t="inlineStr">
        <is>
          <t>DAF</t>
        </is>
      </c>
      <c r="F113" s="4209" t="n">
        <v>0</v>
      </c>
      <c r="G113" s="4209" t="n">
        <v>0</v>
      </c>
      <c r="H113" s="4209" t="n">
        <v>0</v>
      </c>
      <c r="I113" s="4209" t="n">
        <v>0</v>
      </c>
      <c r="J113" s="4209" t="n">
        <v>0</v>
      </c>
      <c r="K113" s="4209" t="n">
        <v>0</v>
      </c>
      <c r="L113" s="4209" t="n">
        <v>0</v>
      </c>
      <c r="M113" s="4209" t="n">
        <v>0</v>
      </c>
      <c r="N113" s="4209" t="n">
        <v>0</v>
      </c>
      <c r="O113" s="4209" t="n">
        <v>0</v>
      </c>
      <c r="P113" s="4209" t="n">
        <v>0</v>
      </c>
      <c r="Q113" s="4209" t="n">
        <v>0</v>
      </c>
      <c r="R113" s="4209" t="n">
        <v>0</v>
      </c>
      <c r="S113" s="4209" t="n">
        <v>0</v>
      </c>
      <c r="T113" s="4209" t="n">
        <v>0</v>
      </c>
      <c r="U113" s="4209" t="n">
        <v>0</v>
      </c>
      <c r="V113" s="4209" t="n">
        <v>0</v>
      </c>
      <c r="W113" s="4209" t="n">
        <v>3186000</v>
      </c>
      <c r="X113" s="4209" t="n">
        <v>0</v>
      </c>
      <c r="Y113" s="4209" t="n">
        <v>3186000</v>
      </c>
      <c r="Z113" s="4209" t="n">
        <v>0</v>
      </c>
      <c r="AA113" s="4209" t="n">
        <v>0</v>
      </c>
      <c r="AB113" s="4209" t="n">
        <v>0</v>
      </c>
      <c r="AC113" s="4209" t="n">
        <v>0</v>
      </c>
      <c r="AD113" s="4209" t="n">
        <v>0</v>
      </c>
      <c r="AE113" s="4209" t="n">
        <v>0</v>
      </c>
      <c r="AF113" s="4209" t="n">
        <v>0</v>
      </c>
      <c r="AG113" s="4209" t="n">
        <v>0</v>
      </c>
      <c r="AH113" s="4209" t="n">
        <v>0</v>
      </c>
      <c r="AI113" s="4209" t="n">
        <v>0</v>
      </c>
      <c r="AJ113" s="4209" t="n">
        <v>0</v>
      </c>
      <c r="AK113" s="4209" t="n">
        <v>0</v>
      </c>
      <c r="AL113" s="4209" t="n">
        <v>0</v>
      </c>
      <c r="AM113" s="4209" t="n">
        <v>0</v>
      </c>
      <c r="AN113" s="4209" t="n">
        <v>0</v>
      </c>
      <c r="AO113" s="4209" t="n">
        <v>0</v>
      </c>
      <c r="AP113" s="4209" t="n">
        <v>0</v>
      </c>
      <c r="AQ113" s="4209" t="n">
        <v>0</v>
      </c>
      <c r="AR113" s="4209" t="n">
        <v>0</v>
      </c>
      <c r="AS113" s="4209" t="n">
        <v>0</v>
      </c>
      <c r="AT113" s="4209" t="n">
        <v>0</v>
      </c>
      <c r="AU113" s="4209" t="n">
        <v>0</v>
      </c>
      <c r="AV113" s="4209" t="n">
        <v>0</v>
      </c>
      <c r="AW113" s="4209" t="n">
        <v>0</v>
      </c>
      <c r="AX113" s="4210" t="n">
        <v>0</v>
      </c>
      <c r="AY113" s="4210" t="n">
        <v>0</v>
      </c>
      <c r="AZ113" s="4210" t="n">
        <v>0</v>
      </c>
      <c r="BA113" s="4210" t="n">
        <v>0</v>
      </c>
      <c r="BB113" s="4211">
        <f>I113+M113+Q113+U113+Y113+AC113+AG113+AK113+AO113+AS113+AW113+BA113</f>
        <v/>
      </c>
      <c r="BC113" s="4212" t="n"/>
    </row>
    <row customFormat="1" customHeight="1" ht="30" r="114" s="884">
      <c r="A114" s="4206" t="inlineStr">
        <is>
          <t>ARCHITECTE POUR LA MAITRISE D'ŒUVRE RELATIVE AUX TRAVAUX D'AMENANGEMENT DE L'AGENCE AKASSATO</t>
        </is>
      </c>
      <c r="B114" s="4207" t="inlineStr">
        <is>
          <t>CONTRAT N°146/DG/2023</t>
        </is>
      </c>
      <c r="C114" s="4208" t="n">
        <v>45225</v>
      </c>
      <c r="D114" s="4206" t="inlineStr">
        <is>
          <t>PLANETE ARCHI</t>
        </is>
      </c>
      <c r="E114" s="4206" t="inlineStr">
        <is>
          <t>DAF</t>
        </is>
      </c>
      <c r="F114" s="4209" t="n">
        <v>0</v>
      </c>
      <c r="G114" s="4209" t="n">
        <v>0</v>
      </c>
      <c r="H114" s="4209" t="n">
        <v>0</v>
      </c>
      <c r="I114" s="4209" t="n">
        <v>0</v>
      </c>
      <c r="J114" s="4209" t="n">
        <v>0</v>
      </c>
      <c r="K114" s="4209" t="n">
        <v>0</v>
      </c>
      <c r="L114" s="4209" t="n">
        <v>0</v>
      </c>
      <c r="M114" s="4209" t="n">
        <v>0</v>
      </c>
      <c r="N114" s="4209" t="n">
        <v>0</v>
      </c>
      <c r="O114" s="4209" t="n">
        <v>0</v>
      </c>
      <c r="P114" s="4209" t="n">
        <v>0</v>
      </c>
      <c r="Q114" s="4209" t="n">
        <v>0</v>
      </c>
      <c r="R114" s="4209" t="n">
        <v>0</v>
      </c>
      <c r="S114" s="4209" t="n">
        <v>0</v>
      </c>
      <c r="T114" s="4209" t="n">
        <v>0</v>
      </c>
      <c r="U114" s="4209" t="n">
        <v>0</v>
      </c>
      <c r="V114" s="4209" t="n">
        <v>0</v>
      </c>
      <c r="W114" s="4209" t="n">
        <v>8059231</v>
      </c>
      <c r="X114" s="4209" t="n">
        <v>0</v>
      </c>
      <c r="Y114" s="4209" t="n">
        <v>8059231</v>
      </c>
      <c r="Z114" s="4209" t="n">
        <v>0</v>
      </c>
      <c r="AA114" s="4209" t="n">
        <v>0</v>
      </c>
      <c r="AB114" s="4209" t="n">
        <v>0</v>
      </c>
      <c r="AC114" s="4209" t="n">
        <v>0</v>
      </c>
      <c r="AD114" s="4209" t="n">
        <v>0</v>
      </c>
      <c r="AE114" s="4209" t="n">
        <v>0</v>
      </c>
      <c r="AF114" s="4209" t="n">
        <v>0</v>
      </c>
      <c r="AG114" s="4209" t="n">
        <v>0</v>
      </c>
      <c r="AH114" s="4209" t="n">
        <v>0</v>
      </c>
      <c r="AI114" s="4209" t="n">
        <v>0</v>
      </c>
      <c r="AJ114" s="4209" t="n">
        <v>0</v>
      </c>
      <c r="AK114" s="4209" t="n">
        <v>0</v>
      </c>
      <c r="AL114" s="4209" t="n">
        <v>0</v>
      </c>
      <c r="AM114" s="4209" t="n">
        <v>0</v>
      </c>
      <c r="AN114" s="4209" t="n">
        <v>0</v>
      </c>
      <c r="AO114" s="4209" t="n">
        <v>0</v>
      </c>
      <c r="AP114" s="4209" t="n">
        <v>0</v>
      </c>
      <c r="AQ114" s="4209" t="n">
        <v>0</v>
      </c>
      <c r="AR114" s="4209" t="n">
        <v>0</v>
      </c>
      <c r="AS114" s="4209" t="n">
        <v>0</v>
      </c>
      <c r="AT114" s="4209" t="n">
        <v>0</v>
      </c>
      <c r="AU114" s="4209" t="n">
        <v>0</v>
      </c>
      <c r="AV114" s="4209" t="n">
        <v>0</v>
      </c>
      <c r="AW114" s="4209" t="n">
        <v>0</v>
      </c>
      <c r="AX114" s="4210" t="n">
        <v>0</v>
      </c>
      <c r="AY114" s="4210" t="n">
        <v>0</v>
      </c>
      <c r="AZ114" s="4210" t="n">
        <v>0</v>
      </c>
      <c r="BA114" s="4210" t="n">
        <v>0</v>
      </c>
      <c r="BB114" s="4211">
        <f>I114+M114+Q114+U114+Y114+AC114+AG114+AK114+AO114+AS114+AW114+BA114</f>
        <v/>
      </c>
      <c r="BC114" s="4212" t="n"/>
    </row>
    <row customFormat="1" customHeight="1" ht="30" r="115" s="884">
      <c r="A115" s="4206" t="inlineStr">
        <is>
          <t>ARCHITECTE POUR LA MAITRISE D'ŒUVRE RELATIVE AUX TRAVAUX D'AMENANGEMENT DE L'AGENCE PARAKOU</t>
        </is>
      </c>
      <c r="B115" s="4207" t="inlineStr">
        <is>
          <t>CONTRAT N°146/DG/2023</t>
        </is>
      </c>
      <c r="C115" s="4208" t="n">
        <v>45225</v>
      </c>
      <c r="D115" s="4206" t="inlineStr">
        <is>
          <t>PLANETE ARCHI</t>
        </is>
      </c>
      <c r="E115" s="4206" t="inlineStr">
        <is>
          <t>DAF</t>
        </is>
      </c>
      <c r="F115" s="4209" t="n">
        <v>0</v>
      </c>
      <c r="G115" s="4209" t="n">
        <v>0</v>
      </c>
      <c r="H115" s="4209" t="n">
        <v>0</v>
      </c>
      <c r="I115" s="4209" t="n">
        <v>0</v>
      </c>
      <c r="J115" s="4209" t="n">
        <v>0</v>
      </c>
      <c r="K115" s="4209" t="n">
        <v>0</v>
      </c>
      <c r="L115" s="4209" t="n">
        <v>0</v>
      </c>
      <c r="M115" s="4209" t="n">
        <v>0</v>
      </c>
      <c r="N115" s="4209" t="n">
        <v>0</v>
      </c>
      <c r="O115" s="4209" t="n">
        <v>0</v>
      </c>
      <c r="P115" s="4209" t="n">
        <v>0</v>
      </c>
      <c r="Q115" s="4209" t="n">
        <v>0</v>
      </c>
      <c r="R115" s="4209" t="n">
        <v>0</v>
      </c>
      <c r="S115" s="4209" t="n">
        <v>0</v>
      </c>
      <c r="T115" s="4209" t="n">
        <v>0</v>
      </c>
      <c r="U115" s="4209" t="n">
        <v>0</v>
      </c>
      <c r="V115" s="4209" t="n">
        <v>0</v>
      </c>
      <c r="W115" s="4209" t="n">
        <v>12594065</v>
      </c>
      <c r="X115" s="4209" t="n">
        <v>0</v>
      </c>
      <c r="Y115" s="4209" t="n">
        <v>12594065</v>
      </c>
      <c r="Z115" s="4209" t="n">
        <v>0</v>
      </c>
      <c r="AA115" s="4209" t="n">
        <v>0</v>
      </c>
      <c r="AB115" s="4209" t="n">
        <v>0</v>
      </c>
      <c r="AC115" s="4209" t="n">
        <v>0</v>
      </c>
      <c r="AD115" s="4209" t="n">
        <v>0</v>
      </c>
      <c r="AE115" s="4209" t="n">
        <v>0</v>
      </c>
      <c r="AF115" s="4209" t="n">
        <v>0</v>
      </c>
      <c r="AG115" s="4209" t="n">
        <v>0</v>
      </c>
      <c r="AH115" s="4209" t="n">
        <v>0</v>
      </c>
      <c r="AI115" s="4209" t="n">
        <v>0</v>
      </c>
      <c r="AJ115" s="4209" t="n">
        <v>0</v>
      </c>
      <c r="AK115" s="4209" t="n">
        <v>0</v>
      </c>
      <c r="AL115" s="4209" t="n">
        <v>0</v>
      </c>
      <c r="AM115" s="4209" t="n">
        <v>0</v>
      </c>
      <c r="AN115" s="4209" t="n">
        <v>0</v>
      </c>
      <c r="AO115" s="4209" t="n">
        <v>0</v>
      </c>
      <c r="AP115" s="4209" t="n">
        <v>0</v>
      </c>
      <c r="AQ115" s="4209" t="n">
        <v>0</v>
      </c>
      <c r="AR115" s="4209" t="n">
        <v>0</v>
      </c>
      <c r="AS115" s="4209" t="n">
        <v>0</v>
      </c>
      <c r="AT115" s="4209" t="n">
        <v>0</v>
      </c>
      <c r="AU115" s="4209" t="n">
        <v>0</v>
      </c>
      <c r="AV115" s="4209" t="n">
        <v>0</v>
      </c>
      <c r="AW115" s="4209" t="n">
        <v>0</v>
      </c>
      <c r="AX115" s="4210" t="n">
        <v>0</v>
      </c>
      <c r="AY115" s="4210" t="n">
        <v>0</v>
      </c>
      <c r="AZ115" s="4210" t="n">
        <v>0</v>
      </c>
      <c r="BA115" s="4210" t="n">
        <v>0</v>
      </c>
      <c r="BB115" s="4211">
        <f>I115+M115+Q115+U115+Y115+AC115+AG115+AK115+AO115+AS115+AW115+BA115</f>
        <v/>
      </c>
      <c r="BC115" s="4212" t="n"/>
    </row>
    <row customFormat="1" customHeight="1" ht="30" r="116" s="884">
      <c r="A116" s="4206" t="inlineStr">
        <is>
          <t>ARCHITECTE POUR LA MAITRISE D'ŒUVRE RELATIVE AUX TRAVAUX D'AMENANGEMENT DE L'AGENCE GDIZ</t>
        </is>
      </c>
      <c r="B116" s="4207" t="inlineStr">
        <is>
          <t>CONTRAT N°146/DG/2023</t>
        </is>
      </c>
      <c r="C116" s="4208" t="n">
        <v>45225</v>
      </c>
      <c r="D116" s="4206" t="inlineStr">
        <is>
          <t>PLANETE ARCHI</t>
        </is>
      </c>
      <c r="E116" s="4206" t="inlineStr">
        <is>
          <t>DAF</t>
        </is>
      </c>
      <c r="F116" s="4209" t="n">
        <v>0</v>
      </c>
      <c r="G116" s="4209" t="n">
        <v>0</v>
      </c>
      <c r="H116" s="4209" t="n">
        <v>0</v>
      </c>
      <c r="I116" s="4209" t="n">
        <v>0</v>
      </c>
      <c r="J116" s="4209" t="n">
        <v>0</v>
      </c>
      <c r="K116" s="4209" t="n">
        <v>0</v>
      </c>
      <c r="L116" s="4209" t="n">
        <v>0</v>
      </c>
      <c r="M116" s="4209" t="n">
        <v>0</v>
      </c>
      <c r="N116" s="4209" t="n">
        <v>0</v>
      </c>
      <c r="O116" s="4209" t="n">
        <v>0</v>
      </c>
      <c r="P116" s="4209" t="n">
        <v>0</v>
      </c>
      <c r="Q116" s="4209" t="n">
        <v>0</v>
      </c>
      <c r="R116" s="4209" t="n">
        <v>0</v>
      </c>
      <c r="S116" s="4209" t="n">
        <v>0</v>
      </c>
      <c r="T116" s="4209" t="n">
        <v>0</v>
      </c>
      <c r="U116" s="4209" t="n">
        <v>0</v>
      </c>
      <c r="V116" s="4209" t="n">
        <v>0</v>
      </c>
      <c r="W116" s="4209" t="n">
        <v>3629549</v>
      </c>
      <c r="X116" s="4209" t="n">
        <v>0</v>
      </c>
      <c r="Y116" s="4209" t="n">
        <v>3629549</v>
      </c>
      <c r="Z116" s="4209" t="n">
        <v>0</v>
      </c>
      <c r="AA116" s="4209" t="n">
        <v>0</v>
      </c>
      <c r="AB116" s="4209" t="n">
        <v>0</v>
      </c>
      <c r="AC116" s="4209" t="n">
        <v>0</v>
      </c>
      <c r="AD116" s="4209" t="n">
        <v>0</v>
      </c>
      <c r="AE116" s="4209" t="n">
        <v>0</v>
      </c>
      <c r="AF116" s="4209" t="n">
        <v>0</v>
      </c>
      <c r="AG116" s="4209" t="n">
        <v>0</v>
      </c>
      <c r="AH116" s="4209" t="n">
        <v>0</v>
      </c>
      <c r="AI116" s="4209" t="n">
        <v>0</v>
      </c>
      <c r="AJ116" s="4209" t="n">
        <v>0</v>
      </c>
      <c r="AK116" s="4209" t="n">
        <v>0</v>
      </c>
      <c r="AL116" s="4209" t="n">
        <v>0</v>
      </c>
      <c r="AM116" s="4209" t="n">
        <v>0</v>
      </c>
      <c r="AN116" s="4209" t="n">
        <v>0</v>
      </c>
      <c r="AO116" s="4209" t="n">
        <v>0</v>
      </c>
      <c r="AP116" s="4209" t="n">
        <v>0</v>
      </c>
      <c r="AQ116" s="4209" t="n">
        <v>0</v>
      </c>
      <c r="AR116" s="4209" t="n">
        <v>0</v>
      </c>
      <c r="AS116" s="4209" t="n">
        <v>0</v>
      </c>
      <c r="AT116" s="4209" t="n">
        <v>0</v>
      </c>
      <c r="AU116" s="4209" t="n">
        <v>0</v>
      </c>
      <c r="AV116" s="4209" t="n">
        <v>0</v>
      </c>
      <c r="AW116" s="4209" t="n">
        <v>0</v>
      </c>
      <c r="AX116" s="4210" t="n">
        <v>0</v>
      </c>
      <c r="AY116" s="4210" t="n">
        <v>0</v>
      </c>
      <c r="AZ116" s="4210" t="n">
        <v>0</v>
      </c>
      <c r="BA116" s="4210" t="n">
        <v>0</v>
      </c>
      <c r="BB116" s="4211">
        <f>I116+M116+Q116+U116+Y116+AC116+AG116+AK116+AO116+AS116+AW116+BA116</f>
        <v/>
      </c>
      <c r="BC116" s="4212" t="n"/>
    </row>
    <row customFormat="1" customHeight="1" ht="30" r="117" s="884">
      <c r="A117" s="4206" t="inlineStr">
        <is>
          <t>ARCHITECTE POUR LA MAITRISE D'ŒUVRE RELATIVE AUX TRAVAUX D'AMENANGEMENT DE L'AGENCE LOKOSSA</t>
        </is>
      </c>
      <c r="B117" s="4207" t="inlineStr">
        <is>
          <t>CONTRAT N°146/DG/2023</t>
        </is>
      </c>
      <c r="C117" s="4208" t="n">
        <v>45225</v>
      </c>
      <c r="D117" s="4206" t="inlineStr">
        <is>
          <t>PLANETE ARCHI</t>
        </is>
      </c>
      <c r="E117" s="4206" t="inlineStr">
        <is>
          <t>DAF</t>
        </is>
      </c>
      <c r="F117" s="4209" t="n">
        <v>0</v>
      </c>
      <c r="G117" s="4209" t="n">
        <v>0</v>
      </c>
      <c r="H117" s="4209" t="n">
        <v>0</v>
      </c>
      <c r="I117" s="4209" t="n">
        <v>0</v>
      </c>
      <c r="J117" s="4209" t="n">
        <v>0</v>
      </c>
      <c r="K117" s="4209" t="n">
        <v>0</v>
      </c>
      <c r="L117" s="4209" t="n">
        <v>0</v>
      </c>
      <c r="M117" s="4209" t="n">
        <v>0</v>
      </c>
      <c r="N117" s="4209" t="n">
        <v>0</v>
      </c>
      <c r="O117" s="4209" t="n">
        <v>0</v>
      </c>
      <c r="P117" s="4209" t="n">
        <v>0</v>
      </c>
      <c r="Q117" s="4209" t="n">
        <v>0</v>
      </c>
      <c r="R117" s="4209" t="n">
        <v>0</v>
      </c>
      <c r="S117" s="4209" t="n">
        <v>0</v>
      </c>
      <c r="T117" s="4209" t="n">
        <v>0</v>
      </c>
      <c r="U117" s="4209" t="n">
        <v>0</v>
      </c>
      <c r="V117" s="4209" t="n">
        <v>0</v>
      </c>
      <c r="W117" s="4209" t="n">
        <v>4964876</v>
      </c>
      <c r="X117" s="4209" t="n">
        <v>0</v>
      </c>
      <c r="Y117" s="4209" t="n">
        <v>4964876</v>
      </c>
      <c r="Z117" s="4209" t="n">
        <v>0</v>
      </c>
      <c r="AA117" s="4209" t="n">
        <v>0</v>
      </c>
      <c r="AB117" s="4209" t="n">
        <v>0</v>
      </c>
      <c r="AC117" s="4209" t="n">
        <v>0</v>
      </c>
      <c r="AD117" s="4209" t="n">
        <v>0</v>
      </c>
      <c r="AE117" s="4209" t="n">
        <v>0</v>
      </c>
      <c r="AF117" s="4209" t="n">
        <v>0</v>
      </c>
      <c r="AG117" s="4209" t="n">
        <v>0</v>
      </c>
      <c r="AH117" s="4209" t="n">
        <v>0</v>
      </c>
      <c r="AI117" s="4209" t="n">
        <v>0</v>
      </c>
      <c r="AJ117" s="4209" t="n">
        <v>0</v>
      </c>
      <c r="AK117" s="4209" t="n">
        <v>0</v>
      </c>
      <c r="AL117" s="4209" t="n">
        <v>0</v>
      </c>
      <c r="AM117" s="4209" t="n">
        <v>0</v>
      </c>
      <c r="AN117" s="4209" t="n">
        <v>0</v>
      </c>
      <c r="AO117" s="4209" t="n">
        <v>0</v>
      </c>
      <c r="AP117" s="4209" t="n">
        <v>0</v>
      </c>
      <c r="AQ117" s="4209" t="n">
        <v>0</v>
      </c>
      <c r="AR117" s="4209" t="n">
        <v>0</v>
      </c>
      <c r="AS117" s="4209" t="n">
        <v>0</v>
      </c>
      <c r="AT117" s="4209" t="n">
        <v>0</v>
      </c>
      <c r="AU117" s="4209" t="n">
        <v>0</v>
      </c>
      <c r="AV117" s="4209" t="n">
        <v>0</v>
      </c>
      <c r="AW117" s="4209" t="n">
        <v>0</v>
      </c>
      <c r="AX117" s="4210" t="n">
        <v>0</v>
      </c>
      <c r="AY117" s="4210" t="n">
        <v>0</v>
      </c>
      <c r="AZ117" s="4210" t="n">
        <v>0</v>
      </c>
      <c r="BA117" s="4210" t="n">
        <v>0</v>
      </c>
      <c r="BB117" s="4211">
        <f>I117+M117+Q117+U117+Y117+AC117+AG117+AK117+AO117+AS117+AW117+BA117</f>
        <v/>
      </c>
      <c r="BC117" s="4212" t="n"/>
    </row>
    <row customFormat="1" customHeight="1" ht="30" r="118" s="884">
      <c r="A118" s="4206" t="inlineStr">
        <is>
          <t>ARCHITECTE POUR LA MAITRISE D'ŒUVRE RELATIVE AUX TRAVAUX DE CONSTRUCTION DE L'ENTREPOT AKASSATO</t>
        </is>
      </c>
      <c r="B118" s="4207" t="inlineStr">
        <is>
          <t>CONTRAT N°146/DG/2023</t>
        </is>
      </c>
      <c r="C118" s="4208" t="n">
        <v>45225</v>
      </c>
      <c r="D118" s="4206" t="inlineStr">
        <is>
          <t>PLANETE ARCHI</t>
        </is>
      </c>
      <c r="E118" s="4206" t="inlineStr">
        <is>
          <t>DAF</t>
        </is>
      </c>
      <c r="F118" s="4209" t="n">
        <v>0</v>
      </c>
      <c r="G118" s="4209" t="n">
        <v>0</v>
      </c>
      <c r="H118" s="4209" t="n">
        <v>0</v>
      </c>
      <c r="I118" s="4209" t="n">
        <v>0</v>
      </c>
      <c r="J118" s="4209" t="n">
        <v>0</v>
      </c>
      <c r="K118" s="4209" t="n">
        <v>0</v>
      </c>
      <c r="L118" s="4209" t="n">
        <v>0</v>
      </c>
      <c r="M118" s="4209" t="n">
        <v>0</v>
      </c>
      <c r="N118" s="4209" t="n">
        <v>0</v>
      </c>
      <c r="O118" s="4209" t="n">
        <v>0</v>
      </c>
      <c r="P118" s="4209" t="n">
        <v>0</v>
      </c>
      <c r="Q118" s="4209" t="n">
        <v>0</v>
      </c>
      <c r="R118" s="4209" t="n">
        <v>0</v>
      </c>
      <c r="S118" s="4209" t="n">
        <v>0</v>
      </c>
      <c r="T118" s="4209" t="n">
        <v>0</v>
      </c>
      <c r="U118" s="4209" t="n">
        <v>0</v>
      </c>
      <c r="V118" s="4209" t="n">
        <v>0</v>
      </c>
      <c r="W118" s="4209" t="n">
        <v>14992149</v>
      </c>
      <c r="X118" s="4209" t="n">
        <v>0</v>
      </c>
      <c r="Y118" s="4209" t="n">
        <v>14992149</v>
      </c>
      <c r="Z118" s="4209" t="n">
        <v>0</v>
      </c>
      <c r="AA118" s="4209" t="n">
        <v>0</v>
      </c>
      <c r="AB118" s="4209" t="n">
        <v>0</v>
      </c>
      <c r="AC118" s="4209" t="n">
        <v>0</v>
      </c>
      <c r="AD118" s="4209" t="n">
        <v>0</v>
      </c>
      <c r="AE118" s="4209" t="n">
        <v>0</v>
      </c>
      <c r="AF118" s="4209" t="n">
        <v>0</v>
      </c>
      <c r="AG118" s="4209" t="n">
        <v>0</v>
      </c>
      <c r="AH118" s="4209" t="n">
        <v>0</v>
      </c>
      <c r="AI118" s="4209" t="n">
        <v>0</v>
      </c>
      <c r="AJ118" s="4209" t="n">
        <v>0</v>
      </c>
      <c r="AK118" s="4209" t="n">
        <v>0</v>
      </c>
      <c r="AL118" s="4209" t="n">
        <v>0</v>
      </c>
      <c r="AM118" s="4209" t="n">
        <v>0</v>
      </c>
      <c r="AN118" s="4209" t="n">
        <v>0</v>
      </c>
      <c r="AO118" s="4209" t="n">
        <v>0</v>
      </c>
      <c r="AP118" s="4209" t="n">
        <v>0</v>
      </c>
      <c r="AQ118" s="4209" t="n">
        <v>0</v>
      </c>
      <c r="AR118" s="4209" t="n">
        <v>0</v>
      </c>
      <c r="AS118" s="4209" t="n">
        <v>0</v>
      </c>
      <c r="AT118" s="4209" t="n">
        <v>0</v>
      </c>
      <c r="AU118" s="4209" t="n">
        <v>0</v>
      </c>
      <c r="AV118" s="4209" t="n">
        <v>0</v>
      </c>
      <c r="AW118" s="4209" t="n">
        <v>0</v>
      </c>
      <c r="AX118" s="4210" t="n">
        <v>0</v>
      </c>
      <c r="AY118" s="4210" t="n">
        <v>0</v>
      </c>
      <c r="AZ118" s="4210" t="n">
        <v>0</v>
      </c>
      <c r="BA118" s="4210" t="n">
        <v>0</v>
      </c>
      <c r="BB118" s="4211">
        <f>I118+M118+Q118+U118+Y118+AC118+AG118+AK118+AO118+AS118+AW118+BA118</f>
        <v/>
      </c>
      <c r="BC118" s="4212" t="n"/>
    </row>
    <row customFormat="1" customHeight="1" ht="30" r="119" s="884">
      <c r="A119" s="4206" t="inlineStr">
        <is>
          <t>FOURNITURES ET  INSTALLATIONS CLIMATISEURS</t>
        </is>
      </c>
      <c r="B119" s="4207" t="inlineStr">
        <is>
          <t>CONTRAT N°05/2025/DAF</t>
        </is>
      </c>
      <c r="C119" s="4208" t="n">
        <v>45789</v>
      </c>
      <c r="D119" s="4206" t="inlineStr">
        <is>
          <t>SIMEF-BTP</t>
        </is>
      </c>
      <c r="E119" s="4206" t="inlineStr">
        <is>
          <t>DAF</t>
        </is>
      </c>
      <c r="F119" s="4209" t="n">
        <v>0</v>
      </c>
      <c r="G119" s="4209" t="n">
        <v>0</v>
      </c>
      <c r="H119" s="4209" t="n">
        <v>0</v>
      </c>
      <c r="I119" s="4209" t="n">
        <v>0</v>
      </c>
      <c r="J119" s="4209" t="n">
        <v>0</v>
      </c>
      <c r="K119" s="4209" t="n">
        <v>0</v>
      </c>
      <c r="L119" s="4209" t="n">
        <v>0</v>
      </c>
      <c r="M119" s="4209" t="n">
        <v>0</v>
      </c>
      <c r="N119" s="4209" t="n">
        <v>0</v>
      </c>
      <c r="O119" s="4209" t="n">
        <v>0</v>
      </c>
      <c r="P119" s="4209" t="n">
        <v>0</v>
      </c>
      <c r="Q119" s="4209" t="n">
        <v>0</v>
      </c>
      <c r="R119" s="4209" t="n">
        <v>0</v>
      </c>
      <c r="S119" s="4209" t="n">
        <v>0</v>
      </c>
      <c r="T119" s="4209" t="n">
        <v>0</v>
      </c>
      <c r="U119" s="4209" t="n">
        <v>0</v>
      </c>
      <c r="V119" s="4209" t="n">
        <v>0</v>
      </c>
      <c r="W119" s="4209" t="n">
        <v>0</v>
      </c>
      <c r="X119" s="4209" t="n">
        <v>0</v>
      </c>
      <c r="Y119" s="4209" t="n">
        <v>0</v>
      </c>
      <c r="Z119" s="4209" t="n">
        <v>0</v>
      </c>
      <c r="AA119" s="4209" t="n">
        <v>0</v>
      </c>
      <c r="AB119" s="4209" t="n">
        <v>0</v>
      </c>
      <c r="AC119" s="4209" t="n">
        <v>0</v>
      </c>
      <c r="AD119" s="4209" t="n">
        <v>0</v>
      </c>
      <c r="AE119" s="4209" t="n">
        <v>0</v>
      </c>
      <c r="AF119" s="4209" t="n">
        <v>0</v>
      </c>
      <c r="AG119" s="4209" t="n">
        <v>0</v>
      </c>
      <c r="AH119" s="4209" t="n">
        <v>0</v>
      </c>
      <c r="AI119" s="4209" t="n">
        <v>0</v>
      </c>
      <c r="AJ119" s="4209" t="n">
        <v>0</v>
      </c>
      <c r="AK119" s="4209" t="n">
        <v>0</v>
      </c>
      <c r="AL119" s="4209" t="n">
        <v>0</v>
      </c>
      <c r="AM119" s="4209" t="n">
        <v>0</v>
      </c>
      <c r="AN119" s="4209" t="n">
        <v>0</v>
      </c>
      <c r="AO119" s="4209" t="n">
        <v>0</v>
      </c>
      <c r="AP119" s="4209" t="n">
        <v>0</v>
      </c>
      <c r="AQ119" s="4209" t="n">
        <v>0</v>
      </c>
      <c r="AR119" s="4209" t="n">
        <v>0</v>
      </c>
      <c r="AS119" s="4209" t="n">
        <v>0</v>
      </c>
      <c r="AT119" s="4209" t="n">
        <v>0</v>
      </c>
      <c r="AU119" s="4209" t="n">
        <v>0</v>
      </c>
      <c r="AV119" s="4209" t="n">
        <v>0</v>
      </c>
      <c r="AW119" s="4209" t="n">
        <v>0</v>
      </c>
      <c r="AX119" s="4210" t="n">
        <v>0</v>
      </c>
      <c r="AY119" s="4210" t="n">
        <v>0</v>
      </c>
      <c r="AZ119" s="4210" t="n">
        <v>0</v>
      </c>
      <c r="BA119" s="4210" t="n">
        <v>0</v>
      </c>
      <c r="BB119" s="4211">
        <f>I119+M119+Q119+U119+Y119+AC119+AG119+AK119+AO119+AS119+AW119+BA119</f>
        <v/>
      </c>
      <c r="BC119" s="4212" t="n"/>
    </row>
    <row customFormat="1" customHeight="1" ht="30" r="120" s="884">
      <c r="A120" s="4206" t="inlineStr">
        <is>
          <t>NaN</t>
        </is>
      </c>
      <c r="B120" s="4207" t="inlineStr">
        <is>
          <t>NaN</t>
        </is>
      </c>
      <c r="C120" s="4208" t="n"/>
      <c r="D120" s="4206" t="inlineStr">
        <is>
          <t>NaN</t>
        </is>
      </c>
      <c r="E120" s="4206" t="inlineStr">
        <is>
          <t>NaN</t>
        </is>
      </c>
      <c r="F120" s="4209" t="n">
        <v>0</v>
      </c>
      <c r="G120" s="4209" t="n">
        <v>0</v>
      </c>
      <c r="H120" s="4209" t="n">
        <v>0</v>
      </c>
      <c r="I120" s="4209" t="n">
        <v>0</v>
      </c>
      <c r="J120" s="4209" t="n">
        <v>0</v>
      </c>
      <c r="K120" s="4209" t="n">
        <v>0</v>
      </c>
      <c r="L120" s="4209" t="n">
        <v>0</v>
      </c>
      <c r="M120" s="4209" t="n">
        <v>0</v>
      </c>
      <c r="N120" s="4209" t="n">
        <v>0</v>
      </c>
      <c r="O120" s="4209" t="n">
        <v>0</v>
      </c>
      <c r="P120" s="4209" t="n">
        <v>0</v>
      </c>
      <c r="Q120" s="4209" t="n">
        <v>0</v>
      </c>
      <c r="R120" s="4209" t="n">
        <v>0</v>
      </c>
      <c r="S120" s="4209" t="n">
        <v>0</v>
      </c>
      <c r="T120" s="4209" t="n">
        <v>0</v>
      </c>
      <c r="U120" s="4209" t="n">
        <v>0</v>
      </c>
      <c r="V120" s="4209" t="n">
        <v>0</v>
      </c>
      <c r="W120" s="4209" t="n">
        <v>0</v>
      </c>
      <c r="X120" s="4209" t="n">
        <v>0</v>
      </c>
      <c r="Y120" s="4209" t="n">
        <v>0</v>
      </c>
      <c r="Z120" s="4209" t="n">
        <v>0</v>
      </c>
      <c r="AA120" s="4209" t="n">
        <v>0</v>
      </c>
      <c r="AB120" s="4209" t="n">
        <v>0</v>
      </c>
      <c r="AC120" s="4209" t="n">
        <v>0</v>
      </c>
      <c r="AD120" s="4209" t="n">
        <v>0</v>
      </c>
      <c r="AE120" s="4209" t="n">
        <v>0</v>
      </c>
      <c r="AF120" s="4209" t="n">
        <v>0</v>
      </c>
      <c r="AG120" s="4209" t="n">
        <v>0</v>
      </c>
      <c r="AH120" s="4209" t="n">
        <v>0</v>
      </c>
      <c r="AI120" s="4209" t="n">
        <v>0</v>
      </c>
      <c r="AJ120" s="4209" t="n">
        <v>0</v>
      </c>
      <c r="AK120" s="4209" t="n">
        <v>0</v>
      </c>
      <c r="AL120" s="4209" t="n">
        <v>0</v>
      </c>
      <c r="AM120" s="4209" t="n">
        <v>0</v>
      </c>
      <c r="AN120" s="4209" t="n">
        <v>0</v>
      </c>
      <c r="AO120" s="4209" t="n">
        <v>0</v>
      </c>
      <c r="AP120" s="4209" t="n">
        <v>0</v>
      </c>
      <c r="AQ120" s="4209" t="n">
        <v>0</v>
      </c>
      <c r="AR120" s="4209" t="n">
        <v>0</v>
      </c>
      <c r="AS120" s="4209" t="n">
        <v>0</v>
      </c>
      <c r="AT120" s="4209" t="n">
        <v>0</v>
      </c>
      <c r="AU120" s="4209" t="n">
        <v>0</v>
      </c>
      <c r="AV120" s="4209" t="n">
        <v>0</v>
      </c>
      <c r="AW120" s="4209" t="n">
        <v>0</v>
      </c>
      <c r="AX120" s="4210" t="n">
        <v>0</v>
      </c>
      <c r="AY120" s="4210" t="n">
        <v>0</v>
      </c>
      <c r="AZ120" s="4210" t="n">
        <v>0</v>
      </c>
      <c r="BA120" s="4210" t="n">
        <v>0</v>
      </c>
      <c r="BB120" s="4211">
        <f>I120+M120+Q120+U120+Y120+AC120+AG120+AK120+AO120+AS120+AW120+BA120</f>
        <v/>
      </c>
      <c r="BC120" s="4212" t="n"/>
    </row>
    <row customFormat="1" customHeight="1" ht="30" r="121" s="884">
      <c r="A121" s="4206" t="inlineStr">
        <is>
          <t>NaN</t>
        </is>
      </c>
      <c r="B121" s="4207" t="inlineStr">
        <is>
          <t>NaN</t>
        </is>
      </c>
      <c r="C121" s="4208" t="n"/>
      <c r="D121" s="4206" t="inlineStr">
        <is>
          <t>NaN</t>
        </is>
      </c>
      <c r="E121" s="4206" t="inlineStr">
        <is>
          <t>NaN</t>
        </is>
      </c>
      <c r="F121" s="4209" t="n">
        <v>0</v>
      </c>
      <c r="G121" s="4209" t="n">
        <v>0</v>
      </c>
      <c r="H121" s="4209" t="n">
        <v>0</v>
      </c>
      <c r="I121" s="4209" t="n">
        <v>0</v>
      </c>
      <c r="J121" s="4209" t="n">
        <v>0</v>
      </c>
      <c r="K121" s="4209" t="n">
        <v>0</v>
      </c>
      <c r="L121" s="4209" t="n">
        <v>0</v>
      </c>
      <c r="M121" s="4209" t="n">
        <v>0</v>
      </c>
      <c r="N121" s="4209" t="n">
        <v>0</v>
      </c>
      <c r="O121" s="4209" t="n">
        <v>0</v>
      </c>
      <c r="P121" s="4209" t="n">
        <v>0</v>
      </c>
      <c r="Q121" s="4209" t="n">
        <v>0</v>
      </c>
      <c r="R121" s="4209" t="n">
        <v>0</v>
      </c>
      <c r="S121" s="4209" t="n">
        <v>0</v>
      </c>
      <c r="T121" s="4209" t="n">
        <v>0</v>
      </c>
      <c r="U121" s="4209" t="n">
        <v>0</v>
      </c>
      <c r="V121" s="4209" t="n">
        <v>0</v>
      </c>
      <c r="W121" s="4209" t="n">
        <v>0</v>
      </c>
      <c r="X121" s="4209" t="n">
        <v>0</v>
      </c>
      <c r="Y121" s="4209" t="n">
        <v>0</v>
      </c>
      <c r="Z121" s="4209" t="n">
        <v>0</v>
      </c>
      <c r="AA121" s="4209" t="n">
        <v>0</v>
      </c>
      <c r="AB121" s="4209" t="n">
        <v>0</v>
      </c>
      <c r="AC121" s="4209" t="n">
        <v>0</v>
      </c>
      <c r="AD121" s="4209" t="n">
        <v>0</v>
      </c>
      <c r="AE121" s="4209" t="n">
        <v>0</v>
      </c>
      <c r="AF121" s="4209" t="n">
        <v>0</v>
      </c>
      <c r="AG121" s="4209" t="n">
        <v>0</v>
      </c>
      <c r="AH121" s="4209" t="n">
        <v>0</v>
      </c>
      <c r="AI121" s="4209" t="n">
        <v>0</v>
      </c>
      <c r="AJ121" s="4209" t="n">
        <v>0</v>
      </c>
      <c r="AK121" s="4209" t="n">
        <v>0</v>
      </c>
      <c r="AL121" s="4209" t="n">
        <v>0</v>
      </c>
      <c r="AM121" s="4209" t="n">
        <v>0</v>
      </c>
      <c r="AN121" s="4209" t="n">
        <v>0</v>
      </c>
      <c r="AO121" s="4209" t="n">
        <v>0</v>
      </c>
      <c r="AP121" s="4209" t="n">
        <v>0</v>
      </c>
      <c r="AQ121" s="4209" t="n">
        <v>0</v>
      </c>
      <c r="AR121" s="4209" t="n">
        <v>0</v>
      </c>
      <c r="AS121" s="4209" t="n">
        <v>0</v>
      </c>
      <c r="AT121" s="4209" t="n">
        <v>0</v>
      </c>
      <c r="AU121" s="4209" t="n">
        <v>0</v>
      </c>
      <c r="AV121" s="4209" t="n">
        <v>0</v>
      </c>
      <c r="AW121" s="4209" t="n">
        <v>0</v>
      </c>
      <c r="AX121" s="4210" t="n">
        <v>0</v>
      </c>
      <c r="AY121" s="4210" t="n">
        <v>0</v>
      </c>
      <c r="AZ121" s="4210" t="n">
        <v>0</v>
      </c>
      <c r="BA121" s="4210" t="n">
        <v>0</v>
      </c>
      <c r="BB121" s="4211">
        <f>I121+M121+Q121+U121+Y121+AC121+AG121+AK121+AO121+AS121+AW121+BA121</f>
        <v/>
      </c>
      <c r="BC121" s="4212" t="n"/>
    </row>
    <row customFormat="1" customHeight="1" ht="30" r="122" s="884">
      <c r="A122" s="4206" t="inlineStr">
        <is>
          <t>Projet budgétisé</t>
        </is>
      </c>
      <c r="B122" s="4207" t="inlineStr">
        <is>
          <t>NaN</t>
        </is>
      </c>
      <c r="C122" s="4208" t="n"/>
      <c r="D122" s="4206" t="inlineStr">
        <is>
          <t>NaN</t>
        </is>
      </c>
      <c r="E122" s="4206" t="inlineStr">
        <is>
          <t>NaN</t>
        </is>
      </c>
      <c r="F122" s="4209" t="n">
        <v>0</v>
      </c>
      <c r="G122" s="4209" t="n">
        <v>0</v>
      </c>
      <c r="H122" s="4209" t="n">
        <v>0</v>
      </c>
      <c r="I122" s="4209" t="n">
        <v>0</v>
      </c>
      <c r="J122" s="4209" t="n">
        <v>0</v>
      </c>
      <c r="K122" s="4209" t="n">
        <v>0</v>
      </c>
      <c r="L122" s="4209" t="n">
        <v>0</v>
      </c>
      <c r="M122" s="4209" t="n">
        <v>0</v>
      </c>
      <c r="N122" s="4209" t="n">
        <v>0</v>
      </c>
      <c r="O122" s="4209" t="n">
        <v>0</v>
      </c>
      <c r="P122" s="4209" t="n">
        <v>0</v>
      </c>
      <c r="Q122" s="4209" t="n">
        <v>0</v>
      </c>
      <c r="R122" s="4209" t="n">
        <v>0</v>
      </c>
      <c r="S122" s="4209" t="n">
        <v>0</v>
      </c>
      <c r="T122" s="4209" t="n">
        <v>0</v>
      </c>
      <c r="U122" s="4209" t="n">
        <v>0</v>
      </c>
      <c r="V122" s="4209" t="n">
        <v>0</v>
      </c>
      <c r="W122" s="4209" t="n">
        <v>0</v>
      </c>
      <c r="X122" s="4209" t="n">
        <v>0</v>
      </c>
      <c r="Y122" s="4209" t="n">
        <v>0</v>
      </c>
      <c r="Z122" s="4209" t="n">
        <v>0</v>
      </c>
      <c r="AA122" s="4209" t="n">
        <v>0</v>
      </c>
      <c r="AB122" s="4209" t="n">
        <v>0</v>
      </c>
      <c r="AC122" s="4209" t="n">
        <v>0</v>
      </c>
      <c r="AD122" s="4209" t="n">
        <v>0</v>
      </c>
      <c r="AE122" s="4209" t="n">
        <v>0</v>
      </c>
      <c r="AF122" s="4209" t="n">
        <v>0</v>
      </c>
      <c r="AG122" s="4209" t="n">
        <v>0</v>
      </c>
      <c r="AH122" s="4209" t="n">
        <v>0</v>
      </c>
      <c r="AI122" s="4209" t="n">
        <v>0</v>
      </c>
      <c r="AJ122" s="4209" t="n">
        <v>0</v>
      </c>
      <c r="AK122" s="4209" t="n">
        <v>0</v>
      </c>
      <c r="AL122" s="4209" t="n">
        <v>0</v>
      </c>
      <c r="AM122" s="4209" t="n">
        <v>0</v>
      </c>
      <c r="AN122" s="4209" t="n">
        <v>0</v>
      </c>
      <c r="AO122" s="4209" t="n">
        <v>0</v>
      </c>
      <c r="AP122" s="4209" t="n">
        <v>0</v>
      </c>
      <c r="AQ122" s="4209" t="n">
        <v>0</v>
      </c>
      <c r="AR122" s="4209" t="n">
        <v>0</v>
      </c>
      <c r="AS122" s="4209" t="n">
        <v>0</v>
      </c>
      <c r="AT122" s="4209" t="n">
        <v>0</v>
      </c>
      <c r="AU122" s="4209" t="n">
        <v>0</v>
      </c>
      <c r="AV122" s="4209" t="n">
        <v>0</v>
      </c>
      <c r="AW122" s="4209" t="n">
        <v>0</v>
      </c>
      <c r="AX122" s="4210" t="n">
        <v>0</v>
      </c>
      <c r="AY122" s="4210" t="n">
        <v>0</v>
      </c>
      <c r="AZ122" s="4210" t="n">
        <v>0</v>
      </c>
      <c r="BA122" s="4210" t="n">
        <v>0</v>
      </c>
      <c r="BB122" s="4211">
        <f>I122+M122+Q122+U122+Y122+AC122+AG122+AK122+AO122+AS122+AW122+BA122</f>
        <v/>
      </c>
      <c r="BC122" s="4212" t="n"/>
    </row>
    <row customFormat="1" customHeight="1" ht="30" r="123" s="884">
      <c r="A123" s="4206" t="inlineStr">
        <is>
          <t>Nouveau projet</t>
        </is>
      </c>
      <c r="B123" s="4207" t="inlineStr">
        <is>
          <t>NaN</t>
        </is>
      </c>
      <c r="C123" s="4208" t="n"/>
      <c r="D123" s="4206" t="inlineStr">
        <is>
          <t>NaN</t>
        </is>
      </c>
      <c r="E123" s="4206" t="inlineStr">
        <is>
          <t>NaN</t>
        </is>
      </c>
      <c r="F123" s="4209" t="n">
        <v>0</v>
      </c>
      <c r="G123" s="4209" t="n">
        <v>0</v>
      </c>
      <c r="H123" s="4209" t="n">
        <v>0</v>
      </c>
      <c r="I123" s="4209" t="n">
        <v>0</v>
      </c>
      <c r="J123" s="4209" t="n">
        <v>0</v>
      </c>
      <c r="K123" s="4209" t="n">
        <v>0</v>
      </c>
      <c r="L123" s="4209" t="n">
        <v>0</v>
      </c>
      <c r="M123" s="4209" t="n">
        <v>0</v>
      </c>
      <c r="N123" s="4209" t="n">
        <v>0</v>
      </c>
      <c r="O123" s="4209" t="n">
        <v>0</v>
      </c>
      <c r="P123" s="4209" t="n">
        <v>0</v>
      </c>
      <c r="Q123" s="4209" t="n">
        <v>0</v>
      </c>
      <c r="R123" s="4209" t="n">
        <v>0</v>
      </c>
      <c r="S123" s="4209" t="n">
        <v>0</v>
      </c>
      <c r="T123" s="4209" t="n">
        <v>0</v>
      </c>
      <c r="U123" s="4209" t="n">
        <v>0</v>
      </c>
      <c r="V123" s="4209" t="n">
        <v>0</v>
      </c>
      <c r="W123" s="4209" t="n">
        <v>0</v>
      </c>
      <c r="X123" s="4209" t="n">
        <v>0</v>
      </c>
      <c r="Y123" s="4209" t="n">
        <v>0</v>
      </c>
      <c r="Z123" s="4209" t="n">
        <v>0</v>
      </c>
      <c r="AA123" s="4209" t="n">
        <v>0</v>
      </c>
      <c r="AB123" s="4209" t="n">
        <v>0</v>
      </c>
      <c r="AC123" s="4209" t="n">
        <v>0</v>
      </c>
      <c r="AD123" s="4209" t="n">
        <v>0</v>
      </c>
      <c r="AE123" s="4209" t="n">
        <v>0</v>
      </c>
      <c r="AF123" s="4209" t="n">
        <v>0</v>
      </c>
      <c r="AG123" s="4209" t="n">
        <v>0</v>
      </c>
      <c r="AH123" s="4209" t="n">
        <v>0</v>
      </c>
      <c r="AI123" s="4209" t="n">
        <v>0</v>
      </c>
      <c r="AJ123" s="4209" t="n">
        <v>0</v>
      </c>
      <c r="AK123" s="4209" t="n">
        <v>0</v>
      </c>
      <c r="AL123" s="4209" t="n">
        <v>0</v>
      </c>
      <c r="AM123" s="4209" t="n">
        <v>0</v>
      </c>
      <c r="AN123" s="4209" t="n">
        <v>0</v>
      </c>
      <c r="AO123" s="4209" t="n">
        <v>0</v>
      </c>
      <c r="AP123" s="4209" t="n">
        <v>0</v>
      </c>
      <c r="AQ123" s="4209" t="n">
        <v>0</v>
      </c>
      <c r="AR123" s="4209" t="n">
        <v>0</v>
      </c>
      <c r="AS123" s="4209" t="n">
        <v>0</v>
      </c>
      <c r="AT123" s="4209" t="n">
        <v>0</v>
      </c>
      <c r="AU123" s="4209" t="n">
        <v>0</v>
      </c>
      <c r="AV123" s="4209" t="n">
        <v>0</v>
      </c>
      <c r="AW123" s="4209" t="n">
        <v>0</v>
      </c>
      <c r="AX123" s="4210" t="n">
        <v>0</v>
      </c>
      <c r="AY123" s="4210" t="n">
        <v>0</v>
      </c>
      <c r="AZ123" s="4210" t="n">
        <v>0</v>
      </c>
      <c r="BA123" s="4210" t="n">
        <v>0</v>
      </c>
      <c r="BB123" s="4211">
        <f>I123+M123+Q123+U123+Y123+AC123+AG123+AK123+AO123+AS123+AW123+BA123</f>
        <v/>
      </c>
      <c r="BC123" s="4212" t="n"/>
    </row>
    <row customFormat="1" customHeight="1" ht="30" r="124" s="884">
      <c r="A124" s="4206" t="inlineStr">
        <is>
          <t>Report non budgétisé</t>
        </is>
      </c>
      <c r="B124" s="4207" t="inlineStr">
        <is>
          <t>NaN</t>
        </is>
      </c>
      <c r="C124" s="4208" t="n"/>
      <c r="D124" s="4206" t="inlineStr">
        <is>
          <t>NaN</t>
        </is>
      </c>
      <c r="E124" s="4206" t="inlineStr">
        <is>
          <t>NaN</t>
        </is>
      </c>
      <c r="F124" s="4209" t="n">
        <v>0</v>
      </c>
      <c r="G124" s="4209" t="n">
        <v>0</v>
      </c>
      <c r="H124" s="4209" t="n">
        <v>0</v>
      </c>
      <c r="I124" s="4209" t="n">
        <v>0</v>
      </c>
      <c r="J124" s="4209" t="n">
        <v>0</v>
      </c>
      <c r="K124" s="4209" t="n">
        <v>0</v>
      </c>
      <c r="L124" s="4209" t="n">
        <v>0</v>
      </c>
      <c r="M124" s="4209" t="n">
        <v>0</v>
      </c>
      <c r="N124" s="4209" t="n">
        <v>0</v>
      </c>
      <c r="O124" s="4209" t="n">
        <v>0</v>
      </c>
      <c r="P124" s="4209" t="n">
        <v>0</v>
      </c>
      <c r="Q124" s="4209" t="n">
        <v>0</v>
      </c>
      <c r="R124" s="4209" t="n">
        <v>0</v>
      </c>
      <c r="S124" s="4209" t="n">
        <v>0</v>
      </c>
      <c r="T124" s="4209" t="n">
        <v>0</v>
      </c>
      <c r="U124" s="4209" t="n">
        <v>0</v>
      </c>
      <c r="V124" s="4209" t="n">
        <v>0</v>
      </c>
      <c r="W124" s="4209" t="n">
        <v>0</v>
      </c>
      <c r="X124" s="4209" t="n">
        <v>0</v>
      </c>
      <c r="Y124" s="4209" t="n">
        <v>0</v>
      </c>
      <c r="Z124" s="4209" t="n">
        <v>0</v>
      </c>
      <c r="AA124" s="4209" t="n">
        <v>0</v>
      </c>
      <c r="AB124" s="4209" t="n">
        <v>0</v>
      </c>
      <c r="AC124" s="4209" t="n">
        <v>0</v>
      </c>
      <c r="AD124" s="4209" t="n">
        <v>0</v>
      </c>
      <c r="AE124" s="4209" t="n">
        <v>0</v>
      </c>
      <c r="AF124" s="4209" t="n">
        <v>0</v>
      </c>
      <c r="AG124" s="4209" t="n">
        <v>0</v>
      </c>
      <c r="AH124" s="4209" t="n">
        <v>0</v>
      </c>
      <c r="AI124" s="4209" t="n">
        <v>0</v>
      </c>
      <c r="AJ124" s="4209" t="n">
        <v>0</v>
      </c>
      <c r="AK124" s="4209" t="n">
        <v>0</v>
      </c>
      <c r="AL124" s="4209" t="n">
        <v>0</v>
      </c>
      <c r="AM124" s="4209" t="n">
        <v>0</v>
      </c>
      <c r="AN124" s="4209" t="n">
        <v>0</v>
      </c>
      <c r="AO124" s="4209" t="n">
        <v>0</v>
      </c>
      <c r="AP124" s="4209" t="n">
        <v>0</v>
      </c>
      <c r="AQ124" s="4209" t="n">
        <v>0</v>
      </c>
      <c r="AR124" s="4209" t="n">
        <v>0</v>
      </c>
      <c r="AS124" s="4209" t="n">
        <v>0</v>
      </c>
      <c r="AT124" s="4209" t="n">
        <v>0</v>
      </c>
      <c r="AU124" s="4209" t="n">
        <v>0</v>
      </c>
      <c r="AV124" s="4209" t="n">
        <v>0</v>
      </c>
      <c r="AW124" s="4209" t="n">
        <v>0</v>
      </c>
      <c r="AX124" s="4210" t="n">
        <v>0</v>
      </c>
      <c r="AY124" s="4210" t="n">
        <v>0</v>
      </c>
      <c r="AZ124" s="4210" t="n">
        <v>0</v>
      </c>
      <c r="BA124" s="4210" t="n">
        <v>0</v>
      </c>
      <c r="BB124" s="4211">
        <f>I124+M124+Q124+U124+Y124+AC124+AG124+AK124+AO124+AS124+AW124+BA124</f>
        <v/>
      </c>
      <c r="BC124" s="4212" t="n"/>
    </row>
    <row customFormat="1" customHeight="1" ht="30" r="125" s="884">
      <c r="A125" s="4206" t="n"/>
      <c r="B125" s="4207" t="n"/>
      <c r="C125" s="4208" t="n"/>
      <c r="D125" s="4206" t="n"/>
      <c r="E125" s="4206" t="n"/>
      <c r="F125" s="4209" t="n"/>
      <c r="G125" s="4209" t="n"/>
      <c r="H125" s="4209" t="n"/>
      <c r="I125" s="4209" t="n"/>
      <c r="J125" s="4209" t="n"/>
      <c r="K125" s="4209" t="n"/>
      <c r="L125" s="4209" t="n"/>
      <c r="M125" s="4209" t="n"/>
      <c r="N125" s="4209" t="n"/>
      <c r="O125" s="4209" t="n"/>
      <c r="P125" s="4209" t="n"/>
      <c r="Q125" s="4209" t="n"/>
      <c r="R125" s="4209" t="n"/>
      <c r="S125" s="4209" t="n"/>
      <c r="T125" s="4209" t="n"/>
      <c r="U125" s="4209" t="n"/>
      <c r="V125" s="4209" t="n"/>
      <c r="W125" s="4209" t="n"/>
      <c r="X125" s="4209" t="n"/>
      <c r="Y125" s="4209" t="n"/>
      <c r="Z125" s="4209" t="n"/>
      <c r="AA125" s="4209" t="n"/>
      <c r="AB125" s="4209" t="n"/>
      <c r="AC125" s="4209" t="n"/>
      <c r="AD125" s="4209" t="n"/>
      <c r="AE125" s="4209" t="n"/>
      <c r="AF125" s="4209" t="n"/>
      <c r="AG125" s="4209" t="n"/>
      <c r="AH125" s="4209" t="n"/>
      <c r="AI125" s="4209" t="n"/>
      <c r="AJ125" s="4209" t="n"/>
      <c r="AK125" s="4209" t="n"/>
      <c r="AL125" s="4209" t="n"/>
      <c r="AM125" s="4209" t="n"/>
      <c r="AN125" s="4209" t="n"/>
      <c r="AO125" s="4209" t="n"/>
      <c r="AP125" s="4209" t="n"/>
      <c r="AQ125" s="4209" t="n"/>
      <c r="AR125" s="4209" t="n"/>
      <c r="AS125" s="4209" t="n"/>
      <c r="AT125" s="4209" t="n"/>
      <c r="AU125" s="4209" t="n"/>
      <c r="AV125" s="4209" t="n"/>
      <c r="AW125" s="4209" t="n"/>
      <c r="AX125" s="4210" t="n"/>
      <c r="AY125" s="4210" t="n"/>
      <c r="AZ125" s="4210" t="n"/>
      <c r="BA125" s="4210" t="n"/>
      <c r="BB125" s="4211" t="n"/>
      <c r="BC125" s="4212" t="n"/>
    </row>
    <row customFormat="1" customHeight="1" ht="30" r="126" s="884">
      <c r="A126" s="2280" t="inlineStr">
        <is>
          <t>TOTAL</t>
        </is>
      </c>
      <c r="B126" s="2221" t="n"/>
      <c r="C126" s="2222" t="n"/>
      <c r="D126" s="2223" t="n"/>
      <c r="E126" s="2223" t="n"/>
      <c r="F126" s="4021">
        <f>SUM(F7:F124)</f>
        <v/>
      </c>
      <c r="G126" s="4021">
        <f>SUM(G7:G124)</f>
        <v/>
      </c>
      <c r="H126" s="4021">
        <f>SUM(H7:H124)</f>
        <v/>
      </c>
      <c r="I126" s="4021">
        <f>SUM(I7:I124)</f>
        <v/>
      </c>
      <c r="J126" s="4021">
        <f>SUM(J7:J124)</f>
        <v/>
      </c>
      <c r="K126" s="4021">
        <f>SUM(K7:K124)</f>
        <v/>
      </c>
      <c r="L126" s="4021">
        <f>SUM(L7:L124)</f>
        <v/>
      </c>
      <c r="M126" s="4021">
        <f>SUM(M7:M124)</f>
        <v/>
      </c>
      <c r="N126" s="4021">
        <f>SUM(N7:N124)</f>
        <v/>
      </c>
      <c r="O126" s="4021">
        <f>SUM(O7:O124)</f>
        <v/>
      </c>
      <c r="P126" s="4021">
        <f>SUM(P7:P124)</f>
        <v/>
      </c>
      <c r="Q126" s="4021">
        <f>SUM(Q7:Q124)</f>
        <v/>
      </c>
      <c r="R126" s="4021">
        <f>SUM(R7:R124)</f>
        <v/>
      </c>
      <c r="S126" s="4021">
        <f>SUM(S7:S124)</f>
        <v/>
      </c>
      <c r="T126" s="4021">
        <f>SUM(T7:T124)</f>
        <v/>
      </c>
      <c r="U126" s="4021">
        <f>SUM(U7:U124)</f>
        <v/>
      </c>
      <c r="V126" s="4021">
        <f>SUM(V7:V124)</f>
        <v/>
      </c>
      <c r="W126" s="4021">
        <f>SUM(W7:W124)</f>
        <v/>
      </c>
      <c r="X126" s="4021">
        <f>SUM(X7:X124)</f>
        <v/>
      </c>
      <c r="Y126" s="4021">
        <f>SUM(Y7:Y124)</f>
        <v/>
      </c>
      <c r="Z126" s="4021">
        <f>SUM(Z7:Z124)</f>
        <v/>
      </c>
      <c r="AA126" s="4021">
        <f>SUM(AA7:AA124)</f>
        <v/>
      </c>
      <c r="AB126" s="4021">
        <f>SUM(AB7:AB124)</f>
        <v/>
      </c>
      <c r="AC126" s="4021">
        <f>SUM(AC7:AC124)</f>
        <v/>
      </c>
      <c r="AD126" s="4021">
        <f>SUM(AD7:AD124)</f>
        <v/>
      </c>
      <c r="AE126" s="4021">
        <f>SUM(AE7:AE124)</f>
        <v/>
      </c>
      <c r="AF126" s="4021">
        <f>SUM(AF7:AF124)</f>
        <v/>
      </c>
      <c r="AG126" s="4021">
        <f>SUM(AG7:AG124)</f>
        <v/>
      </c>
      <c r="AH126" s="4021">
        <f>SUM(AH7:AH124)</f>
        <v/>
      </c>
      <c r="AI126" s="4021">
        <f>SUM(AI7:AI124)</f>
        <v/>
      </c>
      <c r="AJ126" s="4021">
        <f>SUM(AJ7:AJ124)</f>
        <v/>
      </c>
      <c r="AK126" s="4021">
        <f>SUM(AK7:AK124)</f>
        <v/>
      </c>
      <c r="AL126" s="4021">
        <f>SUM(AL7:AL124)</f>
        <v/>
      </c>
      <c r="AM126" s="4021">
        <f>SUM(AM7:AM124)</f>
        <v/>
      </c>
      <c r="AN126" s="4021">
        <f>SUM(AN7:AN124)</f>
        <v/>
      </c>
      <c r="AO126" s="4021">
        <f>SUM(AO7:AO124)</f>
        <v/>
      </c>
      <c r="AP126" s="4021">
        <f>SUM(AP7:AP124)</f>
        <v/>
      </c>
      <c r="AQ126" s="4021">
        <f>SUM(AQ7:AQ124)</f>
        <v/>
      </c>
      <c r="AR126" s="4021">
        <f>SUM(AR7:AR124)</f>
        <v/>
      </c>
      <c r="AS126" s="4021">
        <f>SUM(AS7:AS124)</f>
        <v/>
      </c>
      <c r="AT126" s="4021">
        <f>SUM(AT7:AT124)</f>
        <v/>
      </c>
      <c r="AU126" s="4021">
        <f>SUM(AU7:AU124)</f>
        <v/>
      </c>
      <c r="AV126" s="4021">
        <f>SUM(AV7:AV124)</f>
        <v/>
      </c>
      <c r="AW126" s="4021">
        <f>SUM(AW7:AW124)</f>
        <v/>
      </c>
      <c r="AX126" s="4021">
        <f>SUM(AX7:AX124)</f>
        <v/>
      </c>
      <c r="AY126" s="4021">
        <f>SUM(AY7:AY124)</f>
        <v/>
      </c>
      <c r="AZ126" s="4021">
        <f>SUM(AZ7:AZ124)</f>
        <v/>
      </c>
      <c r="BA126" s="4021">
        <f>SUM(BA7:BA124)</f>
        <v/>
      </c>
      <c r="BB126" s="4021">
        <f>SUM(BB7:BB124)</f>
        <v/>
      </c>
      <c r="BC126" s="4022">
        <f>SUM(BC7:BC124)</f>
        <v/>
      </c>
    </row>
    <row customFormat="1" customHeight="1" ht="30" r="127" s="884">
      <c r="A127" s="2281" t="n"/>
      <c r="B127" s="1878" t="n"/>
      <c r="C127" s="1879" t="n"/>
      <c r="D127" s="1880" t="n"/>
      <c r="E127" s="1880" t="n"/>
      <c r="F127" s="4023" t="n"/>
      <c r="G127" s="4023" t="n"/>
      <c r="H127" s="4023" t="n"/>
      <c r="I127" s="4023" t="n"/>
      <c r="J127" s="4023" t="n"/>
      <c r="K127" s="4023" t="n"/>
      <c r="L127" s="4023" t="n"/>
      <c r="M127" s="4023" t="n"/>
      <c r="N127" s="4023" t="n"/>
      <c r="O127" s="4023" t="n"/>
      <c r="P127" s="4023" t="n"/>
      <c r="Q127" s="4023" t="n"/>
      <c r="R127" s="4023" t="n"/>
      <c r="S127" s="4023" t="n"/>
      <c r="T127" s="4023" t="n"/>
      <c r="U127" s="4023" t="n"/>
      <c r="V127" s="4023" t="n"/>
      <c r="W127" s="4023" t="n"/>
      <c r="X127" s="4023" t="n"/>
      <c r="Y127" s="4023" t="n"/>
      <c r="Z127" s="4023" t="n"/>
      <c r="AA127" s="4023" t="n"/>
      <c r="AB127" s="4023" t="n"/>
      <c r="AC127" s="4023" t="n"/>
      <c r="AD127" s="4023" t="n"/>
      <c r="AE127" s="4023" t="n"/>
      <c r="AF127" s="4023" t="n"/>
      <c r="AG127" s="4023" t="n"/>
      <c r="AH127" s="4023" t="n"/>
      <c r="AI127" s="4023" t="n"/>
      <c r="AJ127" s="4023" t="n"/>
      <c r="AK127" s="4023" t="n"/>
      <c r="AL127" s="4023" t="n"/>
      <c r="AM127" s="4023" t="n"/>
      <c r="AN127" s="4023" t="n"/>
      <c r="AO127" s="4023" t="n"/>
      <c r="AP127" s="4023" t="n"/>
      <c r="AQ127" s="4023" t="n"/>
      <c r="AR127" s="4023" t="n"/>
      <c r="AS127" s="4023" t="n"/>
      <c r="AT127" s="4023" t="n"/>
      <c r="AU127" s="4023" t="n"/>
      <c r="AV127" s="4023" t="n"/>
      <c r="AW127" s="4023" t="n"/>
      <c r="AX127" s="4023" t="n"/>
      <c r="AY127" s="4023" t="n"/>
      <c r="AZ127" s="4023" t="n"/>
      <c r="BA127" s="4023" t="n"/>
      <c r="BB127" s="4024" t="n"/>
      <c r="BC127" s="4023" t="n"/>
    </row>
    <row customFormat="1" customHeight="1" ht="30" r="128" s="884">
      <c r="A128" s="2282" t="n"/>
      <c r="B128" s="1807" t="n"/>
      <c r="C128" s="1808" t="n"/>
      <c r="D128" s="4005" t="n"/>
      <c r="E128" s="4005" t="n"/>
      <c r="F128" s="4005" t="n"/>
      <c r="G128" s="4005" t="n"/>
      <c r="H128" s="4005" t="n"/>
      <c r="I128" s="4005" t="n"/>
      <c r="J128" s="4005" t="n"/>
      <c r="K128" s="4005" t="n"/>
      <c r="L128" s="4005" t="n"/>
      <c r="M128" s="4005" t="n"/>
      <c r="N128" s="4005" t="n"/>
      <c r="O128" s="4005" t="n"/>
      <c r="P128" s="1807" t="n"/>
      <c r="Q128" s="4005" t="n"/>
      <c r="R128" s="4005" t="n"/>
      <c r="S128" s="4005" t="n"/>
      <c r="T128" s="4005" t="n"/>
      <c r="U128" s="4005" t="n"/>
      <c r="V128" s="4005" t="n"/>
      <c r="W128" s="4005" t="n"/>
      <c r="X128" s="4005" t="n"/>
      <c r="Y128" s="4005" t="n"/>
      <c r="Z128" s="4005" t="n"/>
      <c r="AA128" s="4005" t="n"/>
      <c r="AB128" s="4005" t="n"/>
      <c r="AC128" s="4005" t="n"/>
      <c r="AD128" s="4005" t="n"/>
      <c r="AE128" s="4005" t="n"/>
      <c r="AF128" s="4005" t="n"/>
      <c r="AG128" s="4005" t="n"/>
      <c r="AH128" s="4005" t="n"/>
      <c r="AI128" s="4005" t="n"/>
      <c r="AJ128" s="4005" t="n"/>
      <c r="AK128" s="4005" t="n"/>
      <c r="AL128" s="4005" t="n"/>
      <c r="AM128" s="4005" t="n"/>
      <c r="AN128" s="4005" t="n"/>
      <c r="AO128" s="4005" t="n"/>
      <c r="AP128" s="4005" t="n"/>
      <c r="AQ128" s="4005" t="n"/>
      <c r="AR128" s="4005" t="n"/>
      <c r="AS128" s="4005" t="n"/>
      <c r="AT128" s="4005" t="n"/>
      <c r="AU128" s="4005" t="n"/>
      <c r="AV128" s="4005" t="n"/>
      <c r="AW128" s="4005" t="n"/>
      <c r="AX128" s="4005" t="n"/>
      <c r="AY128" s="4005" t="n"/>
      <c r="AZ128" s="4005" t="n"/>
      <c r="BA128" s="1807" t="n"/>
      <c r="BB128" s="1911" t="n"/>
    </row>
    <row customFormat="1" customHeight="1" ht="30" r="129" s="884">
      <c r="A129" s="2282" t="n"/>
      <c r="B129" s="1807" t="n"/>
      <c r="C129" s="1808" t="n"/>
      <c r="D129" s="4005" t="n"/>
      <c r="E129" s="4005" t="n"/>
      <c r="F129" s="4005" t="n"/>
      <c r="G129" s="4005" t="n"/>
      <c r="H129" s="4005" t="n"/>
      <c r="I129" s="4005" t="n"/>
      <c r="J129" s="4005" t="n"/>
      <c r="K129" s="4005" t="n"/>
      <c r="L129" s="4005" t="n"/>
      <c r="M129" s="4005" t="n"/>
      <c r="N129" s="4005" t="n"/>
      <c r="O129" s="4005" t="n"/>
      <c r="P129" s="1807" t="n"/>
      <c r="Q129" s="4005" t="n"/>
      <c r="R129" s="4005" t="n"/>
      <c r="S129" s="4005" t="n"/>
      <c r="T129" s="4005" t="n"/>
      <c r="U129" s="4005" t="n"/>
      <c r="V129" s="4005" t="n"/>
      <c r="W129" s="4005" t="n"/>
      <c r="X129" s="4005" t="n"/>
      <c r="Y129" s="4005" t="n"/>
      <c r="Z129" s="4005" t="n"/>
      <c r="AA129" s="4005" t="n"/>
      <c r="AB129" s="4005" t="n"/>
      <c r="AC129" s="4005" t="n"/>
      <c r="AD129" s="4005" t="n"/>
      <c r="AE129" s="4005" t="n"/>
      <c r="AF129" s="4005" t="n"/>
      <c r="AG129" s="4005" t="n"/>
      <c r="AH129" s="4005" t="n"/>
      <c r="AI129" s="4005" t="n"/>
      <c r="AJ129" s="4005" t="n"/>
      <c r="AK129" s="4005" t="n"/>
      <c r="AL129" s="4005" t="n"/>
      <c r="AM129" s="4005" t="n"/>
      <c r="AN129" s="4005" t="n"/>
      <c r="AO129" s="4005" t="n"/>
      <c r="AP129" s="4005" t="n"/>
      <c r="AQ129" s="4005" t="n"/>
      <c r="AR129" s="4005" t="n"/>
      <c r="AS129" s="4005" t="n"/>
      <c r="AT129" s="4005" t="n"/>
      <c r="AU129" s="4005" t="n"/>
      <c r="AV129" s="4005" t="n"/>
      <c r="AW129" s="4005" t="n"/>
      <c r="AX129" s="4005" t="n"/>
      <c r="AY129" s="4005" t="n"/>
      <c r="AZ129" s="4005" t="n"/>
      <c r="BA129" s="1807" t="n"/>
      <c r="BB129" s="4016" t="n"/>
      <c r="BC129" s="4025" t="n"/>
    </row>
    <row customFormat="1" customHeight="1" ht="30" r="130" s="884">
      <c r="A130" s="2282" t="n"/>
      <c r="B130" s="1807" t="n"/>
      <c r="C130" s="1808" t="n"/>
      <c r="D130" s="4005" t="n"/>
      <c r="E130" s="4005" t="n"/>
      <c r="F130" s="4005" t="n"/>
      <c r="G130" s="4005" t="n"/>
      <c r="H130" s="4005" t="n"/>
      <c r="I130" s="4005" t="n"/>
      <c r="J130" s="4005" t="n"/>
      <c r="K130" s="4005" t="n"/>
      <c r="L130" s="4005" t="n"/>
      <c r="M130" s="4005" t="n"/>
      <c r="N130" s="4005" t="n"/>
      <c r="O130" s="4005" t="n"/>
      <c r="P130" s="1807" t="n"/>
      <c r="Q130" s="4005" t="n"/>
      <c r="R130" s="4005" t="n"/>
      <c r="S130" s="4005" t="n"/>
      <c r="T130" s="4005" t="n"/>
      <c r="U130" s="4005" t="n"/>
      <c r="V130" s="4005" t="n"/>
      <c r="W130" s="4005" t="n"/>
      <c r="X130" s="4005" t="n"/>
      <c r="Y130" s="4005" t="n"/>
      <c r="Z130" s="4005" t="n"/>
      <c r="AA130" s="4005" t="n"/>
      <c r="AB130" s="4005" t="n"/>
      <c r="AC130" s="4005" t="n"/>
      <c r="AD130" s="4005" t="n"/>
      <c r="AE130" s="4005" t="n"/>
      <c r="AF130" s="4005" t="n"/>
      <c r="AG130" s="4005" t="n"/>
      <c r="AH130" s="4005" t="n"/>
      <c r="AI130" s="4005" t="n"/>
      <c r="AJ130" s="4005" t="n"/>
      <c r="AK130" s="4005" t="n"/>
      <c r="AL130" s="4005" t="n"/>
      <c r="AM130" s="4005" t="n"/>
      <c r="AN130" s="4005" t="n"/>
      <c r="AO130" s="4005" t="n"/>
      <c r="AP130" s="4005" t="n"/>
      <c r="AQ130" s="4005" t="n"/>
      <c r="AR130" s="4005" t="n"/>
      <c r="AS130" s="4005" t="n"/>
      <c r="AT130" s="4005" t="n"/>
      <c r="AU130" s="4005" t="n"/>
      <c r="AV130" s="4005" t="n"/>
      <c r="AW130" s="4005" t="n"/>
      <c r="AX130" s="4005" t="n"/>
      <c r="AY130" s="4005" t="n"/>
      <c r="AZ130" s="4005" t="n"/>
      <c r="BA130" s="1807" t="n"/>
      <c r="BB130" s="4016" t="n"/>
    </row>
    <row customFormat="1" customHeight="1" ht="30" r="131" s="884">
      <c r="A131" s="2282" t="n"/>
      <c r="B131" s="1807" t="n"/>
      <c r="C131" s="1808" t="n"/>
      <c r="D131" s="4005" t="n"/>
      <c r="E131" s="4005" t="n"/>
      <c r="F131" s="4005" t="n"/>
      <c r="G131" s="4005" t="n"/>
      <c r="H131" s="4005" t="n"/>
      <c r="I131" s="4005" t="n"/>
      <c r="J131" s="4005" t="n"/>
      <c r="K131" s="4005" t="n"/>
      <c r="L131" s="4005" t="n"/>
      <c r="M131" s="4005" t="n"/>
      <c r="N131" s="4005" t="n"/>
      <c r="O131" s="4005" t="n"/>
      <c r="P131" s="1807" t="n"/>
      <c r="Q131" s="4005" t="n"/>
      <c r="R131" s="4005" t="n"/>
      <c r="S131" s="4005" t="n"/>
      <c r="T131" s="4005" t="n"/>
      <c r="U131" s="4005" t="n"/>
      <c r="V131" s="4005" t="n"/>
      <c r="W131" s="4005" t="n"/>
      <c r="X131" s="4005" t="n"/>
      <c r="Y131" s="4005" t="n"/>
      <c r="Z131" s="4005" t="n"/>
      <c r="AA131" s="4005" t="n"/>
      <c r="AB131" s="4005" t="n"/>
      <c r="AC131" s="4005" t="n"/>
      <c r="AD131" s="4005" t="n"/>
      <c r="AE131" s="4005" t="n"/>
      <c r="AF131" s="4005" t="n"/>
      <c r="AG131" s="4005" t="n"/>
      <c r="AH131" s="4005" t="n"/>
      <c r="AI131" s="4005" t="n"/>
      <c r="AJ131" s="4005" t="n"/>
      <c r="AK131" s="4005" t="n"/>
      <c r="AL131" s="4005" t="n"/>
      <c r="AM131" s="4005" t="n"/>
      <c r="AN131" s="4005" t="n"/>
      <c r="AO131" s="4005" t="n"/>
      <c r="AP131" s="4005" t="n"/>
      <c r="AQ131" s="4005" t="n"/>
      <c r="AR131" s="4005" t="n"/>
      <c r="AS131" s="4005" t="n"/>
      <c r="AT131" s="4005" t="n"/>
      <c r="AU131" s="4005" t="n"/>
      <c r="AV131" s="4005" t="n"/>
      <c r="AW131" s="4005" t="n"/>
      <c r="AX131" s="4005" t="n"/>
      <c r="AY131" s="4005" t="n"/>
      <c r="AZ131" s="4005" t="n"/>
      <c r="BA131" s="1807" t="n"/>
      <c r="BC131" s="4026">
        <f>BB13+BB14</f>
        <v/>
      </c>
    </row>
    <row customFormat="1" customHeight="1" ht="30" r="132" s="884">
      <c r="A132" s="2282" t="n"/>
      <c r="B132" s="1807" t="n"/>
      <c r="C132" s="1808" t="n"/>
      <c r="D132" s="4005" t="n"/>
      <c r="E132" s="4005" t="n"/>
      <c r="F132" s="4005" t="n"/>
      <c r="G132" s="4005" t="n"/>
      <c r="H132" s="4005" t="n"/>
      <c r="I132" s="4005" t="n"/>
      <c r="J132" s="4005" t="n"/>
      <c r="K132" s="4005" t="n"/>
      <c r="L132" s="4005" t="n"/>
      <c r="M132" s="4005" t="n"/>
      <c r="N132" s="4005" t="n"/>
      <c r="O132" s="4005" t="n"/>
      <c r="P132" s="1807" t="n"/>
      <c r="Q132" s="4005" t="n"/>
      <c r="R132" s="4005" t="n"/>
      <c r="S132" s="4005" t="n"/>
      <c r="T132" s="4005" t="n"/>
      <c r="U132" s="4005" t="n"/>
      <c r="V132" s="4005" t="n"/>
      <c r="W132" s="4005" t="n"/>
      <c r="X132" s="4005" t="n"/>
      <c r="Y132" s="4005" t="n"/>
      <c r="Z132" s="4005" t="n"/>
      <c r="AA132" s="4005" t="n"/>
      <c r="AB132" s="4005" t="n"/>
      <c r="AC132" s="4005" t="n"/>
      <c r="AD132" s="4005" t="n"/>
      <c r="AE132" s="4005" t="n"/>
      <c r="AF132" s="4005" t="n"/>
      <c r="AG132" s="4005" t="n"/>
      <c r="AH132" s="4005" t="n"/>
      <c r="AI132" s="4005" t="n"/>
      <c r="AJ132" s="4005" t="n"/>
      <c r="AK132" s="4005" t="n"/>
      <c r="AL132" s="4005" t="n"/>
      <c r="AM132" s="4005" t="n"/>
      <c r="AN132" s="4005" t="n"/>
      <c r="AO132" s="4005" t="n"/>
      <c r="AP132" s="4005" t="n"/>
      <c r="AQ132" s="4005" t="n"/>
      <c r="AR132" s="4005" t="n"/>
      <c r="AS132" s="4005" t="n"/>
      <c r="AT132" s="4005" t="n"/>
      <c r="AU132" s="4005" t="n"/>
      <c r="AV132" s="4005" t="n"/>
      <c r="AW132" s="4005" t="n"/>
      <c r="AX132" s="4005" t="n"/>
      <c r="AY132" s="4005" t="n"/>
      <c r="AZ132" s="4005" t="n"/>
      <c r="BA132" s="1807" t="n"/>
      <c r="BC132" s="4026">
        <f>BC13-BB12</f>
        <v/>
      </c>
    </row>
    <row customFormat="1" customHeight="1" ht="30" r="133" s="884">
      <c r="A133" s="2282" t="n"/>
      <c r="B133" s="1807" t="n"/>
      <c r="C133" s="1808" t="n"/>
      <c r="D133" s="4005" t="n"/>
      <c r="E133" s="4005" t="n"/>
      <c r="F133" s="4005" t="n"/>
      <c r="G133" s="4005" t="n"/>
      <c r="H133" s="4005" t="n"/>
      <c r="I133" s="4005" t="n"/>
      <c r="J133" s="4005" t="n"/>
      <c r="K133" s="4005" t="n"/>
      <c r="L133" s="4005" t="n"/>
      <c r="M133" s="4005" t="n"/>
      <c r="N133" s="4005" t="n"/>
      <c r="O133" s="4005" t="n"/>
      <c r="P133" s="1807" t="n"/>
      <c r="Q133" s="4005" t="n"/>
      <c r="R133" s="4005" t="n"/>
      <c r="S133" s="4005" t="n"/>
      <c r="T133" s="4005" t="n"/>
      <c r="U133" s="4005" t="n"/>
      <c r="V133" s="4005" t="n"/>
      <c r="W133" s="4005" t="n"/>
      <c r="X133" s="4005" t="n"/>
      <c r="Y133" s="4005" t="n"/>
      <c r="Z133" s="4005" t="n"/>
      <c r="AA133" s="4005" t="n"/>
      <c r="AB133" s="4005" t="n"/>
      <c r="AC133" s="4005" t="n"/>
      <c r="AD133" s="4005" t="n"/>
      <c r="AE133" s="4005" t="n"/>
      <c r="AF133" s="4005" t="n"/>
      <c r="AG133" s="4005" t="n"/>
      <c r="AH133" s="4005" t="n"/>
      <c r="AI133" s="4005" t="n"/>
      <c r="AJ133" s="4005" t="n"/>
      <c r="AK133" s="4005" t="n"/>
      <c r="AL133" s="4005" t="n"/>
      <c r="AM133" s="4005" t="n"/>
      <c r="AN133" s="4005" t="n"/>
      <c r="AO133" s="4005" t="n"/>
      <c r="AP133" s="4005" t="n"/>
      <c r="AQ133" s="4005" t="n"/>
      <c r="AR133" s="4005" t="n"/>
      <c r="AS133" s="4005" t="n"/>
      <c r="AT133" s="4005" t="n"/>
      <c r="AU133" s="4005" t="n"/>
      <c r="AV133" s="4005" t="n"/>
      <c r="AW133" s="4005" t="n"/>
      <c r="AX133" s="4005" t="n"/>
      <c r="AY133" s="4005" t="n"/>
      <c r="AZ133" s="4005" t="n"/>
      <c r="BA133" s="1807" t="n"/>
      <c r="BB133" s="4016" t="n"/>
    </row>
    <row customFormat="1" customHeight="1" ht="30" r="134" s="884">
      <c r="A134" s="2282" t="n"/>
      <c r="B134" s="1807" t="n"/>
      <c r="C134" s="1808" t="n"/>
      <c r="D134" s="4005" t="n"/>
      <c r="E134" s="4005" t="n"/>
      <c r="F134" s="4005" t="n"/>
      <c r="G134" s="4005" t="n"/>
      <c r="H134" s="4005" t="n"/>
      <c r="I134" s="4005" t="n"/>
      <c r="J134" s="4005" t="n"/>
      <c r="K134" s="4005" t="n"/>
      <c r="L134" s="4005" t="n"/>
      <c r="M134" s="4005" t="n"/>
      <c r="N134" s="4005" t="n"/>
      <c r="O134" s="4005" t="n"/>
      <c r="P134" s="1807" t="n"/>
      <c r="Q134" s="4005" t="n"/>
      <c r="R134" s="4005" t="n"/>
      <c r="S134" s="4005" t="n"/>
      <c r="T134" s="4005" t="n"/>
      <c r="U134" s="4005" t="n"/>
      <c r="V134" s="4005" t="n"/>
      <c r="W134" s="4005" t="n"/>
      <c r="X134" s="4005" t="n"/>
      <c r="Y134" s="4005" t="n"/>
      <c r="Z134" s="4005" t="n"/>
      <c r="AA134" s="4005" t="n"/>
      <c r="AB134" s="4005" t="n"/>
      <c r="AC134" s="4005" t="n"/>
      <c r="AD134" s="4005" t="n"/>
      <c r="AE134" s="4005" t="n"/>
      <c r="AF134" s="4005" t="n"/>
      <c r="AG134" s="4005" t="n"/>
      <c r="AH134" s="4005" t="n"/>
      <c r="AI134" s="4005" t="n"/>
      <c r="AJ134" s="4005" t="n"/>
      <c r="AK134" s="4005" t="n"/>
      <c r="AL134" s="4005" t="n"/>
      <c r="AM134" s="4005" t="n"/>
      <c r="AN134" s="4005" t="n"/>
      <c r="AO134" s="4005" t="n"/>
      <c r="AP134" s="4005" t="n"/>
      <c r="AQ134" s="4005" t="n"/>
      <c r="AR134" s="4005" t="n"/>
      <c r="AS134" s="4005" t="n"/>
      <c r="AT134" s="4005" t="n"/>
      <c r="AU134" s="4005" t="n"/>
      <c r="AV134" s="4005" t="n"/>
      <c r="AW134" s="4005" t="n"/>
      <c r="AX134" s="4005" t="n"/>
      <c r="AY134" s="4005" t="n"/>
      <c r="AZ134" s="4005" t="n"/>
      <c r="BA134" s="1807" t="n"/>
      <c r="BB134" s="4027" t="n"/>
    </row>
    <row customFormat="1" customHeight="1" ht="30" r="135" s="1753">
      <c r="A135" s="2282" t="n"/>
      <c r="B135" s="1807" t="n"/>
      <c r="C135" s="1808" t="n"/>
      <c r="D135" s="4005" t="n"/>
      <c r="E135" s="4005" t="n"/>
      <c r="F135" s="4005" t="n"/>
      <c r="G135" s="4005" t="n"/>
      <c r="H135" s="4005" t="n"/>
      <c r="I135" s="4005" t="n"/>
      <c r="J135" s="4005" t="n"/>
      <c r="K135" s="4005" t="n"/>
      <c r="L135" s="4005" t="n"/>
      <c r="M135" s="4005" t="n"/>
      <c r="N135" s="4005" t="n"/>
      <c r="O135" s="4005" t="n"/>
      <c r="P135" s="1807" t="n"/>
      <c r="Q135" s="4005" t="n"/>
      <c r="R135" s="4005" t="n"/>
      <c r="S135" s="4005" t="n"/>
      <c r="T135" s="4005" t="n"/>
      <c r="U135" s="4005" t="n"/>
      <c r="V135" s="4005" t="n"/>
      <c r="W135" s="4005" t="n"/>
      <c r="X135" s="4005" t="n"/>
      <c r="Y135" s="4005" t="n"/>
      <c r="Z135" s="4005" t="n"/>
      <c r="AA135" s="4005" t="n"/>
      <c r="AB135" s="4005" t="n"/>
      <c r="AC135" s="4005" t="n"/>
      <c r="AD135" s="4005" t="n"/>
      <c r="AE135" s="4005" t="n"/>
      <c r="AF135" s="4005" t="n"/>
      <c r="AG135" s="4005" t="n"/>
      <c r="AH135" s="4005" t="n"/>
      <c r="AI135" s="4005" t="n"/>
      <c r="AJ135" s="4005" t="n"/>
      <c r="AK135" s="4005" t="n"/>
      <c r="AL135" s="4005" t="n"/>
      <c r="AM135" s="4005" t="n"/>
      <c r="AN135" s="4005" t="n"/>
      <c r="AO135" s="4005" t="n"/>
      <c r="AP135" s="4005" t="n"/>
      <c r="AQ135" s="4005" t="n"/>
      <c r="AR135" s="4005" t="n"/>
      <c r="AS135" s="4005" t="n"/>
      <c r="AT135" s="4005" t="n"/>
      <c r="AU135" s="4005" t="n"/>
      <c r="AV135" s="4005" t="n"/>
      <c r="AW135" s="4005" t="n"/>
      <c r="AX135" s="4005" t="n"/>
      <c r="AY135" s="4005" t="n"/>
      <c r="AZ135" s="4005" t="n"/>
      <c r="BA135" s="1807" t="n"/>
      <c r="BB135" s="4028" t="n"/>
    </row>
    <row customFormat="1" customHeight="1" ht="30" r="136" s="884">
      <c r="A136" s="2282" t="n"/>
      <c r="B136" s="1807" t="n"/>
      <c r="C136" s="1808" t="n"/>
      <c r="D136" s="4005" t="n"/>
      <c r="E136" s="4005" t="n"/>
      <c r="F136" s="4005" t="n"/>
      <c r="G136" s="4005" t="n"/>
      <c r="H136" s="4005" t="n"/>
      <c r="I136" s="4005" t="n"/>
      <c r="J136" s="4005" t="n"/>
      <c r="K136" s="4005" t="n"/>
      <c r="L136" s="4005" t="n"/>
      <c r="M136" s="4005" t="n"/>
      <c r="N136" s="4005" t="n"/>
      <c r="O136" s="4005" t="n"/>
      <c r="P136" s="4005" t="n"/>
      <c r="Q136" s="4005" t="n"/>
      <c r="R136" s="4005" t="n"/>
      <c r="S136" s="4005" t="n"/>
      <c r="T136" s="4005" t="n"/>
      <c r="U136" s="4005" t="n"/>
      <c r="V136" s="4005" t="n"/>
      <c r="W136" s="4005" t="n"/>
      <c r="X136" s="4005" t="n"/>
      <c r="Y136" s="4005" t="n"/>
      <c r="Z136" s="4005" t="n"/>
      <c r="AA136" s="4005" t="n"/>
      <c r="AB136" s="4005" t="n"/>
      <c r="AC136" s="4005" t="n"/>
      <c r="AD136" s="4005" t="n"/>
      <c r="AE136" s="4005" t="n"/>
      <c r="AF136" s="4005" t="n"/>
      <c r="AG136" s="4005" t="n"/>
      <c r="AH136" s="4005" t="n"/>
      <c r="AI136" s="4005" t="n"/>
      <c r="AJ136" s="4005" t="n"/>
      <c r="AK136" s="4005" t="n"/>
      <c r="AL136" s="4005" t="n"/>
      <c r="AM136" s="4005" t="n"/>
      <c r="AN136" s="4005" t="n"/>
      <c r="AO136" s="4005" t="n"/>
      <c r="AP136" s="4005" t="n"/>
      <c r="AQ136" s="4005" t="n"/>
      <c r="AR136" s="4005" t="n"/>
      <c r="AS136" s="4005" t="n"/>
      <c r="AT136" s="4005" t="n"/>
      <c r="AU136" s="4005" t="n"/>
      <c r="AV136" s="4005" t="n"/>
      <c r="AW136" s="4005" t="n"/>
      <c r="AX136" s="4005" t="n"/>
      <c r="AY136" s="4005" t="n"/>
      <c r="AZ136" s="4005" t="n"/>
      <c r="BA136" s="1807" t="n"/>
      <c r="BB136" s="1911" t="n"/>
    </row>
    <row customFormat="1" customHeight="1" ht="30" r="137" s="1753">
      <c r="A137" s="2282" t="n"/>
      <c r="B137" s="1807" t="n"/>
      <c r="C137" s="1808" t="n"/>
      <c r="D137" s="4005" t="n"/>
      <c r="E137" s="4005" t="n"/>
      <c r="F137" s="4005" t="n"/>
      <c r="G137" s="4005" t="n"/>
      <c r="H137" s="4005" t="n"/>
      <c r="I137" s="4005" t="n"/>
      <c r="J137" s="4005" t="n"/>
      <c r="K137" s="4005" t="n"/>
      <c r="L137" s="4005" t="n"/>
      <c r="M137" s="4005" t="n"/>
      <c r="N137" s="4005" t="n"/>
      <c r="O137" s="4005" t="n"/>
      <c r="P137" s="1807" t="n"/>
      <c r="Q137" s="4005" t="n"/>
      <c r="R137" s="4005" t="n"/>
      <c r="S137" s="4005" t="n"/>
      <c r="T137" s="4005" t="n"/>
      <c r="U137" s="4005" t="n"/>
      <c r="V137" s="4005" t="n"/>
      <c r="W137" s="4005" t="n"/>
      <c r="X137" s="4005" t="n"/>
      <c r="Y137" s="4005" t="n"/>
      <c r="Z137" s="4005" t="n"/>
      <c r="AA137" s="4005" t="n"/>
      <c r="AB137" s="4005" t="n"/>
      <c r="AC137" s="4005" t="n"/>
      <c r="AD137" s="4005" t="n"/>
      <c r="AE137" s="4005" t="n"/>
      <c r="AF137" s="4005" t="n"/>
      <c r="AG137" s="4005" t="n"/>
      <c r="AH137" s="4005" t="n"/>
      <c r="AI137" s="4005" t="n"/>
      <c r="AJ137" s="4005" t="n"/>
      <c r="AK137" s="4005" t="n"/>
      <c r="AL137" s="4005" t="n"/>
      <c r="AM137" s="4005" t="n"/>
      <c r="AN137" s="4005" t="n"/>
      <c r="AO137" s="4005" t="n"/>
      <c r="AP137" s="4005" t="n"/>
      <c r="AQ137" s="4005" t="n"/>
      <c r="AR137" s="4005" t="n"/>
      <c r="AS137" s="4005" t="n"/>
      <c r="AT137" s="4005" t="n"/>
      <c r="AU137" s="4005" t="n"/>
      <c r="AV137" s="4005" t="n"/>
      <c r="AW137" s="4005" t="n"/>
      <c r="AX137" s="4005" t="n"/>
      <c r="AY137" s="4005" t="n"/>
      <c r="AZ137" s="4005" t="n"/>
      <c r="BA137" s="1807" t="n"/>
      <c r="BB137" s="1911" t="n"/>
    </row>
    <row customFormat="1" customHeight="1" ht="30" r="138" s="884">
      <c r="A138" s="2282" t="n"/>
      <c r="B138" s="1807" t="n"/>
      <c r="C138" s="1808" t="n"/>
      <c r="D138" s="4005" t="n"/>
      <c r="E138" s="4005" t="n"/>
      <c r="F138" s="4005" t="n"/>
      <c r="G138" s="4005" t="n"/>
      <c r="H138" s="4005" t="n"/>
      <c r="I138" s="4005" t="n"/>
      <c r="J138" s="4005" t="n"/>
      <c r="K138" s="4005" t="n"/>
      <c r="L138" s="4005" t="n"/>
      <c r="M138" s="4005" t="n"/>
      <c r="N138" s="4005" t="n"/>
      <c r="O138" s="4005" t="n"/>
      <c r="P138" s="1807" t="n"/>
      <c r="Q138" s="4005" t="n"/>
      <c r="R138" s="4005" t="n"/>
      <c r="S138" s="4005" t="n"/>
      <c r="T138" s="4005" t="n"/>
      <c r="U138" s="4005" t="n"/>
      <c r="V138" s="4005" t="n"/>
      <c r="W138" s="4005" t="n"/>
      <c r="X138" s="4005" t="n"/>
      <c r="Y138" s="4005" t="n"/>
      <c r="Z138" s="4005" t="n"/>
      <c r="AA138" s="4005" t="n"/>
      <c r="AB138" s="4005" t="n"/>
      <c r="AC138" s="4005" t="n"/>
      <c r="AD138" s="4005" t="n"/>
      <c r="AE138" s="4005" t="n"/>
      <c r="AF138" s="4005" t="n"/>
      <c r="AG138" s="4005" t="n"/>
      <c r="AH138" s="4005" t="n"/>
      <c r="AI138" s="4005" t="n"/>
      <c r="AJ138" s="4005" t="n"/>
      <c r="AK138" s="4005" t="n"/>
      <c r="AL138" s="4005" t="n"/>
      <c r="AM138" s="4005" t="n"/>
      <c r="AN138" s="4005" t="n"/>
      <c r="AO138" s="4005" t="n"/>
      <c r="AP138" s="4005" t="n"/>
      <c r="AQ138" s="4005" t="n"/>
      <c r="AR138" s="4005" t="n"/>
      <c r="AS138" s="4005" t="n"/>
      <c r="AT138" s="4005" t="n"/>
      <c r="AU138" s="4005" t="n"/>
      <c r="AV138" s="4005" t="n"/>
      <c r="AW138" s="4005" t="n"/>
      <c r="AX138" s="4005" t="n"/>
      <c r="AY138" s="4005" t="n"/>
      <c r="AZ138" s="4005" t="n"/>
      <c r="BA138" s="1807" t="n"/>
      <c r="BB138" s="1911" t="n"/>
    </row>
    <row customFormat="1" customHeight="1" ht="30" r="139" s="884">
      <c r="A139" s="2282" t="n"/>
      <c r="B139" s="1807" t="n"/>
      <c r="C139" s="1808" t="n"/>
      <c r="D139" s="4005" t="n"/>
      <c r="E139" s="4005" t="n"/>
      <c r="F139" s="4005" t="n"/>
      <c r="G139" s="4005" t="n"/>
      <c r="H139" s="4005" t="n"/>
      <c r="I139" s="4005" t="n"/>
      <c r="J139" s="4005" t="n"/>
      <c r="K139" s="4005" t="n"/>
      <c r="L139" s="4005" t="n"/>
      <c r="M139" s="4005" t="n"/>
      <c r="N139" s="4005" t="n"/>
      <c r="O139" s="4005" t="n"/>
      <c r="P139" s="1807" t="n"/>
      <c r="Q139" s="4005" t="n"/>
      <c r="R139" s="4005" t="n"/>
      <c r="S139" s="4005" t="n"/>
      <c r="T139" s="4005" t="n"/>
      <c r="U139" s="4005" t="n"/>
      <c r="V139" s="4005" t="n"/>
      <c r="W139" s="4005" t="n"/>
      <c r="X139" s="4005" t="n"/>
      <c r="Y139" s="4005" t="n"/>
      <c r="Z139" s="4005" t="n"/>
      <c r="AA139" s="4005" t="n"/>
      <c r="AB139" s="4005" t="n"/>
      <c r="AC139" s="4005" t="n"/>
      <c r="AD139" s="4005" t="n"/>
      <c r="AE139" s="4005" t="n"/>
      <c r="AF139" s="4005" t="n"/>
      <c r="AG139" s="4005" t="n"/>
      <c r="AH139" s="4005" t="n"/>
      <c r="AI139" s="4005" t="n"/>
      <c r="AJ139" s="4005" t="n"/>
      <c r="AK139" s="4005" t="n"/>
      <c r="AL139" s="4005" t="n"/>
      <c r="AM139" s="4005" t="n"/>
      <c r="AN139" s="4005" t="n"/>
      <c r="AO139" s="4005" t="n"/>
      <c r="AP139" s="4005" t="n"/>
      <c r="AQ139" s="4005" t="n"/>
      <c r="AR139" s="4005" t="n"/>
      <c r="AS139" s="4005" t="n"/>
      <c r="AT139" s="4005" t="n"/>
      <c r="AU139" s="4005" t="n"/>
      <c r="AV139" s="4005" t="n"/>
      <c r="AW139" s="4005" t="n"/>
      <c r="AX139" s="4005" t="n"/>
      <c r="AY139" s="4005" t="n"/>
      <c r="AZ139" s="4005" t="n"/>
      <c r="BA139" s="1807" t="n"/>
      <c r="BB139" s="1911" t="n"/>
    </row>
    <row customFormat="1" customHeight="1" ht="30" r="140" s="884">
      <c r="A140" s="2282" t="n"/>
      <c r="B140" s="1807" t="n"/>
      <c r="C140" s="1808" t="n"/>
      <c r="D140" s="4005" t="n"/>
      <c r="E140" s="4005" t="n"/>
      <c r="F140" s="4005" t="n"/>
      <c r="G140" s="4005" t="n"/>
      <c r="H140" s="4005" t="n"/>
      <c r="I140" s="4005" t="n"/>
      <c r="J140" s="4005" t="n"/>
      <c r="K140" s="4005" t="n"/>
      <c r="L140" s="4005" t="n"/>
      <c r="M140" s="4005" t="n"/>
      <c r="N140" s="4005" t="n"/>
      <c r="O140" s="4005" t="n"/>
      <c r="P140" s="1807" t="n"/>
      <c r="Q140" s="4005" t="n"/>
      <c r="R140" s="4005" t="n"/>
      <c r="S140" s="4005" t="n"/>
      <c r="T140" s="4005" t="n"/>
      <c r="U140" s="4005" t="n"/>
      <c r="V140" s="4005" t="n"/>
      <c r="W140" s="4005" t="n"/>
      <c r="X140" s="4005" t="n"/>
      <c r="Y140" s="4005" t="n"/>
      <c r="Z140" s="4005" t="n"/>
      <c r="AA140" s="4005" t="n"/>
      <c r="AB140" s="4005" t="n"/>
      <c r="AC140" s="4005" t="n"/>
      <c r="AD140" s="4005" t="n"/>
      <c r="AE140" s="4005" t="n"/>
      <c r="AF140" s="4005" t="n"/>
      <c r="AG140" s="4005" t="n"/>
      <c r="AH140" s="4005" t="n"/>
      <c r="AI140" s="4005" t="n"/>
      <c r="AJ140" s="4005" t="n"/>
      <c r="AK140" s="4005" t="n"/>
      <c r="AL140" s="4005" t="n"/>
      <c r="AM140" s="4005" t="n"/>
      <c r="AN140" s="4005" t="n"/>
      <c r="AO140" s="4005" t="n"/>
      <c r="AP140" s="4005" t="n"/>
      <c r="AQ140" s="4005" t="n"/>
      <c r="AR140" s="4005" t="n"/>
      <c r="AS140" s="4005" t="n"/>
      <c r="AT140" s="4005" t="n"/>
      <c r="AU140" s="4005" t="n"/>
      <c r="AV140" s="4005" t="n"/>
      <c r="AW140" s="4005" t="n"/>
      <c r="AX140" s="4005" t="n"/>
      <c r="AY140" s="4005" t="n"/>
      <c r="AZ140" s="4005" t="n"/>
      <c r="BA140" s="1807" t="n"/>
      <c r="BB140" s="1911" t="n"/>
    </row>
    <row customFormat="1" customHeight="1" ht="30" r="141" s="884">
      <c r="A141" s="2282" t="n"/>
      <c r="B141" s="1807" t="n"/>
      <c r="C141" s="1808" t="n"/>
      <c r="D141" s="4005" t="n"/>
      <c r="E141" s="4005" t="n"/>
      <c r="F141" s="4005" t="n"/>
      <c r="G141" s="4005" t="n"/>
      <c r="H141" s="4005" t="n"/>
      <c r="I141" s="4005" t="n"/>
      <c r="J141" s="4005" t="n"/>
      <c r="K141" s="4005" t="n"/>
      <c r="L141" s="4005" t="n"/>
      <c r="M141" s="4005" t="n"/>
      <c r="N141" s="4005" t="n"/>
      <c r="O141" s="4005" t="n"/>
      <c r="P141" s="1807" t="n"/>
      <c r="Q141" s="4005" t="n"/>
      <c r="R141" s="4005" t="n"/>
      <c r="S141" s="4005" t="n"/>
      <c r="T141" s="4005" t="n"/>
      <c r="U141" s="4005" t="n"/>
      <c r="V141" s="4005" t="n"/>
      <c r="W141" s="4005" t="n"/>
      <c r="X141" s="4005" t="n"/>
      <c r="Y141" s="4005" t="n"/>
      <c r="Z141" s="4005" t="n"/>
      <c r="AA141" s="4005" t="n"/>
      <c r="AB141" s="4005" t="n"/>
      <c r="AC141" s="4005" t="n"/>
      <c r="AD141" s="4005" t="n"/>
      <c r="AE141" s="4005" t="n"/>
      <c r="AF141" s="4005" t="n"/>
      <c r="AG141" s="4005" t="n"/>
      <c r="AH141" s="4005" t="n"/>
      <c r="AI141" s="4005" t="n"/>
      <c r="AJ141" s="4005" t="n"/>
      <c r="AK141" s="4005" t="n"/>
      <c r="AL141" s="4005" t="n"/>
      <c r="AM141" s="4005" t="n"/>
      <c r="AN141" s="4005" t="n"/>
      <c r="AO141" s="4005" t="n"/>
      <c r="AP141" s="4005" t="n"/>
      <c r="AQ141" s="4005" t="n"/>
      <c r="AR141" s="4005" t="n"/>
      <c r="AS141" s="4005" t="n"/>
      <c r="AT141" s="4005" t="n"/>
      <c r="AU141" s="4005" t="n"/>
      <c r="AV141" s="4005" t="n"/>
      <c r="AW141" s="4005" t="n"/>
      <c r="AX141" s="4005" t="n"/>
      <c r="AY141" s="4005" t="n"/>
      <c r="AZ141" s="4005" t="n"/>
      <c r="BA141" s="1807" t="n"/>
      <c r="BB141" s="1911" t="n"/>
    </row>
    <row customFormat="1" customHeight="1" ht="30" r="142" s="884">
      <c r="A142" s="2282" t="n"/>
      <c r="B142" s="1807" t="n"/>
      <c r="C142" s="1808" t="n"/>
      <c r="D142" s="4005" t="n"/>
      <c r="E142" s="4005" t="n"/>
      <c r="F142" s="4005" t="n"/>
      <c r="G142" s="4005" t="n"/>
      <c r="H142" s="4005" t="n"/>
      <c r="I142" s="4005" t="n"/>
      <c r="J142" s="4005" t="n"/>
      <c r="K142" s="4005" t="n"/>
      <c r="L142" s="4005" t="n"/>
      <c r="M142" s="4005" t="n"/>
      <c r="N142" s="4005" t="n"/>
      <c r="O142" s="4005" t="n"/>
      <c r="P142" s="1807" t="n"/>
      <c r="Q142" s="4005" t="n"/>
      <c r="R142" s="4005" t="n"/>
      <c r="S142" s="4005" t="n"/>
      <c r="T142" s="4005" t="n"/>
      <c r="U142" s="4005" t="n"/>
      <c r="V142" s="4005" t="n"/>
      <c r="W142" s="4005" t="n"/>
      <c r="X142" s="4005" t="n"/>
      <c r="Y142" s="4005" t="n"/>
      <c r="Z142" s="4005" t="n"/>
      <c r="AA142" s="4005" t="n"/>
      <c r="AB142" s="4005" t="n"/>
      <c r="AC142" s="4005" t="n"/>
      <c r="AD142" s="4005" t="n"/>
      <c r="AE142" s="4005" t="n"/>
      <c r="AF142" s="4005" t="n"/>
      <c r="AG142" s="4005" t="n"/>
      <c r="AH142" s="4005" t="n"/>
      <c r="AI142" s="4005" t="n"/>
      <c r="AJ142" s="4005" t="n"/>
      <c r="AK142" s="4005" t="n"/>
      <c r="AL142" s="4005" t="n"/>
      <c r="AM142" s="4005" t="n"/>
      <c r="AN142" s="4005" t="n"/>
      <c r="AO142" s="4005" t="n"/>
      <c r="AP142" s="4005" t="n"/>
      <c r="AQ142" s="4005" t="n"/>
      <c r="AR142" s="4005" t="n"/>
      <c r="AS142" s="4005" t="n"/>
      <c r="AT142" s="4005" t="n"/>
      <c r="AU142" s="4005" t="n"/>
      <c r="AV142" s="4005" t="n"/>
      <c r="AW142" s="4005" t="n"/>
      <c r="AX142" s="4005" t="n"/>
      <c r="AY142" s="4005" t="n"/>
      <c r="AZ142" s="4005" t="n"/>
      <c r="BA142" s="1807" t="n"/>
      <c r="BB142" s="1911" t="n"/>
    </row>
    <row customFormat="1" customHeight="1" ht="30" r="143" s="884">
      <c r="A143" s="2282" t="n"/>
      <c r="B143" s="1807" t="n"/>
      <c r="C143" s="1808" t="n"/>
      <c r="D143" s="4005" t="n"/>
      <c r="E143" s="4005" t="n"/>
      <c r="F143" s="4005" t="n"/>
      <c r="G143" s="4005" t="n"/>
      <c r="H143" s="4005" t="n"/>
      <c r="I143" s="4005" t="n"/>
      <c r="J143" s="4005" t="n"/>
      <c r="K143" s="4005" t="n"/>
      <c r="L143" s="4005" t="n"/>
      <c r="M143" s="4005" t="n"/>
      <c r="N143" s="4005" t="n"/>
      <c r="O143" s="4005" t="n"/>
      <c r="P143" s="1807" t="n"/>
      <c r="Q143" s="4005" t="n"/>
      <c r="R143" s="4005" t="n"/>
      <c r="S143" s="4005" t="n"/>
      <c r="T143" s="4005" t="n"/>
      <c r="U143" s="4005" t="n"/>
      <c r="V143" s="4005" t="n"/>
      <c r="W143" s="4005" t="n"/>
      <c r="X143" s="4005" t="n"/>
      <c r="Y143" s="4005" t="n"/>
      <c r="Z143" s="4005" t="n"/>
      <c r="AA143" s="4005" t="n"/>
      <c r="AB143" s="4005" t="n"/>
      <c r="AC143" s="4005" t="n"/>
      <c r="AD143" s="4005" t="n"/>
      <c r="AE143" s="4005" t="n"/>
      <c r="AF143" s="4005" t="n"/>
      <c r="AG143" s="4005" t="n"/>
      <c r="AH143" s="4005" t="n"/>
      <c r="AI143" s="4005" t="n"/>
      <c r="AJ143" s="4005" t="n"/>
      <c r="AK143" s="4005" t="n"/>
      <c r="AL143" s="4005" t="n"/>
      <c r="AM143" s="4005" t="n"/>
      <c r="AN143" s="4005" t="n"/>
      <c r="AO143" s="4005" t="n"/>
      <c r="AP143" s="4005" t="n"/>
      <c r="AQ143" s="4005" t="n"/>
      <c r="AR143" s="4005" t="n"/>
      <c r="AS143" s="4005" t="n"/>
      <c r="AT143" s="4005" t="n"/>
      <c r="AU143" s="4005" t="n"/>
      <c r="AV143" s="4005" t="n"/>
      <c r="AW143" s="4005" t="n"/>
      <c r="AX143" s="4005" t="n"/>
      <c r="AY143" s="4005" t="n"/>
      <c r="AZ143" s="4005" t="n"/>
      <c r="BA143" s="1807" t="n"/>
      <c r="BB143" s="1911" t="n"/>
    </row>
    <row customFormat="1" customHeight="1" ht="30" r="144" s="884">
      <c r="A144" s="2282" t="n"/>
      <c r="B144" s="1807" t="n"/>
      <c r="C144" s="1808" t="n"/>
      <c r="D144" s="4005" t="n"/>
      <c r="E144" s="4005" t="n"/>
      <c r="F144" s="4005" t="n"/>
      <c r="G144" s="4005" t="n"/>
      <c r="H144" s="4005" t="n"/>
      <c r="I144" s="4005" t="n"/>
      <c r="J144" s="4005" t="n"/>
      <c r="K144" s="4005" t="n"/>
      <c r="L144" s="4005" t="n"/>
      <c r="M144" s="4005" t="n"/>
      <c r="N144" s="4005" t="n"/>
      <c r="O144" s="4005" t="n"/>
      <c r="P144" s="1807" t="n"/>
      <c r="Q144" s="4005" t="n"/>
      <c r="R144" s="4005" t="n"/>
      <c r="S144" s="4005" t="n"/>
      <c r="T144" s="4005" t="n"/>
      <c r="U144" s="4005" t="n"/>
      <c r="V144" s="4005" t="n"/>
      <c r="W144" s="4005" t="n"/>
      <c r="X144" s="4005" t="n"/>
      <c r="Y144" s="4005" t="n"/>
      <c r="Z144" s="4005" t="n"/>
      <c r="AA144" s="4005" t="n"/>
      <c r="AB144" s="4005" t="n"/>
      <c r="AC144" s="4005" t="n"/>
      <c r="AD144" s="4005" t="n"/>
      <c r="AE144" s="4005" t="n"/>
      <c r="AF144" s="4005" t="n"/>
      <c r="AG144" s="4005" t="n"/>
      <c r="AH144" s="4005" t="n"/>
      <c r="AI144" s="4005" t="n"/>
      <c r="AJ144" s="4005" t="n"/>
      <c r="AK144" s="4005" t="n"/>
      <c r="AL144" s="4005" t="n"/>
      <c r="AM144" s="4005" t="n"/>
      <c r="AN144" s="4005" t="n"/>
      <c r="AO144" s="4005" t="n"/>
      <c r="AP144" s="4005" t="n"/>
      <c r="AQ144" s="4005" t="n"/>
      <c r="AR144" s="4005" t="n"/>
      <c r="AS144" s="4005" t="n"/>
      <c r="AT144" s="4005" t="n"/>
      <c r="AU144" s="4005" t="n"/>
      <c r="AV144" s="4005" t="n"/>
      <c r="AW144" s="4005" t="n"/>
      <c r="AX144" s="4005" t="n"/>
      <c r="AY144" s="4005" t="n"/>
      <c r="AZ144" s="4005" t="n"/>
      <c r="BA144" s="1807" t="n"/>
      <c r="BB144" s="1911" t="n"/>
    </row>
    <row customFormat="1" customHeight="1" ht="30" r="145" s="884">
      <c r="A145" s="2282" t="n"/>
      <c r="B145" s="1807" t="n"/>
      <c r="C145" s="1808" t="n"/>
      <c r="D145" s="4005" t="n"/>
      <c r="E145" s="4005" t="n"/>
      <c r="F145" s="4005" t="n"/>
      <c r="G145" s="4005" t="n"/>
      <c r="H145" s="4005" t="n"/>
      <c r="I145" s="4005" t="n"/>
      <c r="J145" s="4005" t="n"/>
      <c r="K145" s="4005" t="n"/>
      <c r="L145" s="4005" t="n"/>
      <c r="M145" s="4005" t="n"/>
      <c r="N145" s="4005" t="n"/>
      <c r="O145" s="4005" t="n"/>
      <c r="P145" s="1807" t="n"/>
      <c r="Q145" s="4005" t="n"/>
      <c r="R145" s="4005" t="n"/>
      <c r="S145" s="4005" t="n"/>
      <c r="T145" s="4005" t="n"/>
      <c r="U145" s="4005" t="n"/>
      <c r="V145" s="4005" t="n"/>
      <c r="W145" s="4005" t="n"/>
      <c r="X145" s="4005" t="n"/>
      <c r="Y145" s="4005" t="n"/>
      <c r="Z145" s="4005" t="n"/>
      <c r="AA145" s="4005" t="n"/>
      <c r="AB145" s="4005" t="n"/>
      <c r="AC145" s="4005" t="n"/>
      <c r="AD145" s="4005" t="n"/>
      <c r="AE145" s="4005" t="n"/>
      <c r="AF145" s="4005" t="n"/>
      <c r="AG145" s="4005" t="n"/>
      <c r="AH145" s="4005" t="n"/>
      <c r="AI145" s="4005" t="n"/>
      <c r="AJ145" s="4005" t="n"/>
      <c r="AK145" s="4005" t="n"/>
      <c r="AL145" s="4005" t="n"/>
      <c r="AM145" s="4005" t="n"/>
      <c r="AN145" s="4005" t="n"/>
      <c r="AO145" s="4005" t="n"/>
      <c r="AP145" s="4005" t="n"/>
      <c r="AQ145" s="4005" t="n"/>
      <c r="AR145" s="4005" t="n"/>
      <c r="AS145" s="4005" t="n"/>
      <c r="AT145" s="4005" t="n"/>
      <c r="AU145" s="4005" t="n"/>
      <c r="AV145" s="4005" t="n"/>
      <c r="AW145" s="4005" t="n"/>
      <c r="AX145" s="4005" t="n"/>
      <c r="AY145" s="4005" t="n"/>
      <c r="AZ145" s="4005" t="n"/>
      <c r="BA145" s="1807" t="n"/>
      <c r="BB145" s="1911" t="n"/>
    </row>
    <row customFormat="1" customHeight="1" ht="30" r="146" s="884">
      <c r="A146" s="2282" t="n"/>
      <c r="B146" s="1807" t="n"/>
      <c r="C146" s="1808" t="n"/>
      <c r="D146" s="4005" t="n"/>
      <c r="E146" s="4005" t="n"/>
      <c r="F146" s="4005" t="n"/>
      <c r="G146" s="4005" t="n"/>
      <c r="H146" s="4005" t="n"/>
      <c r="I146" s="4005" t="n"/>
      <c r="J146" s="4005" t="n"/>
      <c r="K146" s="4005" t="n"/>
      <c r="L146" s="4005" t="n"/>
      <c r="M146" s="4005" t="n"/>
      <c r="N146" s="4005" t="n"/>
      <c r="O146" s="4005" t="n"/>
      <c r="P146" s="1807" t="n"/>
      <c r="Q146" s="4005" t="n"/>
      <c r="R146" s="4005" t="n"/>
      <c r="S146" s="4005" t="n"/>
      <c r="T146" s="4005" t="n"/>
      <c r="U146" s="4005" t="n"/>
      <c r="V146" s="4005" t="n"/>
      <c r="W146" s="4005" t="n"/>
      <c r="X146" s="4005" t="n"/>
      <c r="Y146" s="4005" t="n"/>
      <c r="Z146" s="4005" t="n"/>
      <c r="AA146" s="4005" t="n"/>
      <c r="AB146" s="4005" t="n"/>
      <c r="AC146" s="4005" t="n"/>
      <c r="AD146" s="4005" t="n"/>
      <c r="AE146" s="4005" t="n"/>
      <c r="AF146" s="4005" t="n"/>
      <c r="AG146" s="4005" t="n"/>
      <c r="AH146" s="4005" t="n"/>
      <c r="AI146" s="4005" t="n"/>
      <c r="AJ146" s="4005" t="n"/>
      <c r="AK146" s="4005" t="n"/>
      <c r="AL146" s="4005" t="n"/>
      <c r="AM146" s="4005" t="n"/>
      <c r="AN146" s="4005" t="n"/>
      <c r="AO146" s="4005" t="n"/>
      <c r="AP146" s="4005" t="n"/>
      <c r="AQ146" s="4005" t="n"/>
      <c r="AR146" s="4005" t="n"/>
      <c r="AS146" s="4005" t="n"/>
      <c r="AT146" s="4005" t="n"/>
      <c r="AU146" s="4005" t="n"/>
      <c r="AV146" s="4005" t="n"/>
      <c r="AW146" s="4005" t="n"/>
      <c r="AX146" s="4005" t="n"/>
      <c r="AY146" s="4005" t="n"/>
      <c r="AZ146" s="4005" t="n"/>
      <c r="BA146" s="1807" t="n"/>
      <c r="BB146" s="1911" t="n"/>
    </row>
    <row customFormat="1" customHeight="1" ht="30" r="147" s="884">
      <c r="A147" s="2282" t="n"/>
      <c r="B147" s="1807" t="n"/>
      <c r="C147" s="1808" t="n"/>
      <c r="D147" s="4005" t="n"/>
      <c r="E147" s="4005" t="n"/>
      <c r="F147" s="4005" t="n"/>
      <c r="G147" s="4005" t="n"/>
      <c r="H147" s="4005" t="n"/>
      <c r="I147" s="4005" t="n"/>
      <c r="J147" s="4005" t="n"/>
      <c r="K147" s="4005" t="n"/>
      <c r="L147" s="4005" t="n"/>
      <c r="M147" s="4005" t="n"/>
      <c r="N147" s="4005" t="n"/>
      <c r="O147" s="4005" t="n"/>
      <c r="P147" s="1807" t="n"/>
      <c r="Q147" s="4005" t="n"/>
      <c r="R147" s="4005" t="n"/>
      <c r="S147" s="4005" t="n"/>
      <c r="T147" s="4005" t="n"/>
      <c r="U147" s="4005" t="n"/>
      <c r="V147" s="4005" t="n"/>
      <c r="W147" s="4005" t="n"/>
      <c r="X147" s="4005" t="n"/>
      <c r="Y147" s="4005" t="n"/>
      <c r="Z147" s="4005" t="n"/>
      <c r="AA147" s="4005" t="n"/>
      <c r="AB147" s="4005" t="n"/>
      <c r="AC147" s="4005" t="n"/>
      <c r="AD147" s="4005" t="n"/>
      <c r="AE147" s="4005" t="n"/>
      <c r="AF147" s="4005" t="n"/>
      <c r="AG147" s="4005" t="n"/>
      <c r="AH147" s="4005" t="n"/>
      <c r="AI147" s="4005" t="n"/>
      <c r="AJ147" s="4005" t="n"/>
      <c r="AK147" s="4005" t="n"/>
      <c r="AL147" s="4005" t="n"/>
      <c r="AM147" s="4005" t="n"/>
      <c r="AN147" s="4005" t="n"/>
      <c r="AO147" s="4005" t="n"/>
      <c r="AP147" s="4005" t="n"/>
      <c r="AQ147" s="4005" t="n"/>
      <c r="AR147" s="4005" t="n"/>
      <c r="AS147" s="4005" t="n"/>
      <c r="AT147" s="4005" t="n"/>
      <c r="AU147" s="4005" t="n"/>
      <c r="AV147" s="4005" t="n"/>
      <c r="AW147" s="4005" t="n"/>
      <c r="AX147" s="4005" t="n"/>
      <c r="AY147" s="4005" t="n"/>
      <c r="AZ147" s="4005" t="n"/>
      <c r="BA147" s="1807" t="n"/>
      <c r="BB147" s="1911" t="n"/>
    </row>
    <row customFormat="1" customHeight="1" ht="30" r="148" s="884">
      <c r="A148" s="2282" t="n"/>
      <c r="B148" s="1807" t="n"/>
      <c r="C148" s="1808" t="n"/>
      <c r="D148" s="4005" t="n"/>
      <c r="E148" s="4005" t="n"/>
      <c r="F148" s="4005" t="n"/>
      <c r="G148" s="4005" t="n"/>
      <c r="H148" s="4005" t="n"/>
      <c r="I148" s="4005" t="n"/>
      <c r="J148" s="4005" t="n"/>
      <c r="K148" s="4005" t="n"/>
      <c r="L148" s="4005" t="n"/>
      <c r="M148" s="4005" t="n"/>
      <c r="N148" s="4005" t="n"/>
      <c r="O148" s="4005" t="n"/>
      <c r="P148" s="1807" t="n"/>
      <c r="Q148" s="4005" t="n"/>
      <c r="R148" s="4005" t="n"/>
      <c r="S148" s="4005" t="n"/>
      <c r="T148" s="4005" t="n"/>
      <c r="U148" s="4005" t="n"/>
      <c r="V148" s="4005" t="n"/>
      <c r="W148" s="4005" t="n"/>
      <c r="X148" s="4005" t="n"/>
      <c r="Y148" s="4005" t="n"/>
      <c r="Z148" s="4005" t="n"/>
      <c r="AA148" s="4005" t="n"/>
      <c r="AB148" s="4005" t="n"/>
      <c r="AC148" s="4005" t="n"/>
      <c r="AD148" s="4005" t="n"/>
      <c r="AE148" s="4005" t="n"/>
      <c r="AF148" s="4005" t="n"/>
      <c r="AG148" s="4005" t="n"/>
      <c r="AH148" s="4005" t="n"/>
      <c r="AI148" s="4005" t="n"/>
      <c r="AJ148" s="4005" t="n"/>
      <c r="AK148" s="4005" t="n"/>
      <c r="AL148" s="4005" t="n"/>
      <c r="AM148" s="4005" t="n"/>
      <c r="AN148" s="4005" t="n"/>
      <c r="AO148" s="4005" t="n"/>
      <c r="AP148" s="4005" t="n"/>
      <c r="AQ148" s="4005" t="n"/>
      <c r="AR148" s="4005" t="n"/>
      <c r="AS148" s="4005" t="n"/>
      <c r="AT148" s="4005" t="n"/>
      <c r="AU148" s="4005" t="n"/>
      <c r="AV148" s="4005" t="n"/>
      <c r="AW148" s="4005" t="n"/>
      <c r="AX148" s="4005" t="n"/>
      <c r="AY148" s="4005" t="n"/>
      <c r="AZ148" s="4005" t="n"/>
      <c r="BA148" s="1807" t="n"/>
      <c r="BB148" s="1911" t="n"/>
    </row>
    <row customFormat="1" customHeight="1" ht="30" r="149" s="884">
      <c r="A149" s="2282" t="n"/>
      <c r="B149" s="1807" t="n"/>
      <c r="C149" s="1808" t="n"/>
      <c r="D149" s="4005" t="n"/>
      <c r="E149" s="4005" t="n"/>
      <c r="F149" s="4005" t="n"/>
      <c r="G149" s="4005" t="n"/>
      <c r="H149" s="4005" t="n"/>
      <c r="I149" s="4005" t="n"/>
      <c r="J149" s="4005" t="n"/>
      <c r="K149" s="4005" t="n"/>
      <c r="L149" s="4005" t="n"/>
      <c r="M149" s="4005" t="n"/>
      <c r="N149" s="4005" t="n"/>
      <c r="O149" s="4005" t="n"/>
      <c r="P149" s="1807" t="n"/>
      <c r="Q149" s="4005" t="n"/>
      <c r="R149" s="4005" t="n"/>
      <c r="S149" s="4005" t="n"/>
      <c r="T149" s="4005" t="n"/>
      <c r="U149" s="4005" t="n"/>
      <c r="V149" s="4005" t="n"/>
      <c r="W149" s="4005" t="n"/>
      <c r="X149" s="4005" t="n"/>
      <c r="Y149" s="4005" t="n"/>
      <c r="Z149" s="4005" t="n"/>
      <c r="AA149" s="4005" t="n"/>
      <c r="AB149" s="4005" t="n"/>
      <c r="AC149" s="4005" t="n"/>
      <c r="AD149" s="4005" t="n"/>
      <c r="AE149" s="4005" t="n"/>
      <c r="AF149" s="4005" t="n"/>
      <c r="AG149" s="4005" t="n"/>
      <c r="AH149" s="4005" t="n"/>
      <c r="AI149" s="4005" t="n"/>
      <c r="AJ149" s="4005" t="n"/>
      <c r="AK149" s="4005" t="n"/>
      <c r="AL149" s="4005" t="n"/>
      <c r="AM149" s="4005" t="n"/>
      <c r="AN149" s="4005" t="n"/>
      <c r="AO149" s="4005" t="n"/>
      <c r="AP149" s="4005" t="n"/>
      <c r="AQ149" s="4005" t="n"/>
      <c r="AR149" s="4005" t="n"/>
      <c r="AS149" s="4005" t="n"/>
      <c r="AT149" s="4005" t="n"/>
      <c r="AU149" s="4005" t="n"/>
      <c r="AV149" s="4005" t="n"/>
      <c r="AW149" s="4005" t="n"/>
      <c r="AX149" s="4005" t="n"/>
      <c r="AY149" s="4005" t="n"/>
      <c r="AZ149" s="4005" t="n"/>
      <c r="BA149" s="1807" t="n"/>
      <c r="BB149" s="1911" t="n"/>
    </row>
    <row customFormat="1" customHeight="1" ht="30" r="150" s="884">
      <c r="A150" s="2282" t="n"/>
      <c r="B150" s="1807" t="n"/>
      <c r="C150" s="1808" t="n"/>
      <c r="D150" s="4005" t="n"/>
      <c r="E150" s="4005" t="n"/>
      <c r="F150" s="4005" t="n"/>
      <c r="G150" s="4005" t="n"/>
      <c r="H150" s="4005" t="n"/>
      <c r="I150" s="4005" t="n"/>
      <c r="J150" s="4005" t="n"/>
      <c r="K150" s="4005" t="n"/>
      <c r="L150" s="4005" t="n"/>
      <c r="M150" s="4005" t="n"/>
      <c r="N150" s="4005" t="n"/>
      <c r="O150" s="4005" t="n"/>
      <c r="P150" s="1807" t="n"/>
      <c r="Q150" s="4005" t="n"/>
      <c r="R150" s="4005" t="n"/>
      <c r="S150" s="4005" t="n"/>
      <c r="T150" s="4005" t="n"/>
      <c r="U150" s="4005" t="n"/>
      <c r="V150" s="4005" t="n"/>
      <c r="W150" s="4005" t="n"/>
      <c r="X150" s="4005" t="n"/>
      <c r="Y150" s="4005" t="n"/>
      <c r="Z150" s="4005" t="n"/>
      <c r="AA150" s="4005" t="n"/>
      <c r="AB150" s="4005" t="n"/>
      <c r="AC150" s="4005" t="n"/>
      <c r="AD150" s="4005" t="n"/>
      <c r="AE150" s="4005" t="n"/>
      <c r="AF150" s="4005" t="n"/>
      <c r="AG150" s="4005" t="n"/>
      <c r="AH150" s="4005" t="n"/>
      <c r="AI150" s="4005" t="n"/>
      <c r="AJ150" s="4005" t="n"/>
      <c r="AK150" s="4005" t="n"/>
      <c r="AL150" s="4005" t="n"/>
      <c r="AM150" s="4005" t="n"/>
      <c r="AN150" s="4005" t="n"/>
      <c r="AO150" s="4005" t="n"/>
      <c r="AP150" s="4005" t="n"/>
      <c r="AQ150" s="4005" t="n"/>
      <c r="AR150" s="4005" t="n"/>
      <c r="AS150" s="4005" t="n"/>
      <c r="AT150" s="4005" t="n"/>
      <c r="AU150" s="4005" t="n"/>
      <c r="AV150" s="4005" t="n"/>
      <c r="AW150" s="4005" t="n"/>
      <c r="AX150" s="4005" t="n"/>
      <c r="AY150" s="4005" t="n"/>
      <c r="AZ150" s="4005" t="n"/>
      <c r="BA150" s="1807" t="n"/>
      <c r="BB150" s="1911" t="n"/>
    </row>
    <row customFormat="1" customHeight="1" ht="30" r="151" s="884">
      <c r="A151" s="2282" t="n"/>
      <c r="B151" s="1807" t="n"/>
      <c r="C151" s="1808" t="n"/>
      <c r="D151" s="4005" t="n"/>
      <c r="E151" s="4005" t="n"/>
      <c r="F151" s="4005" t="n"/>
      <c r="G151" s="4005" t="n"/>
      <c r="H151" s="4005" t="n"/>
      <c r="I151" s="4005" t="n"/>
      <c r="J151" s="4005" t="n"/>
      <c r="K151" s="4005" t="n"/>
      <c r="L151" s="4005" t="n"/>
      <c r="M151" s="4005" t="n"/>
      <c r="N151" s="4005" t="n"/>
      <c r="O151" s="4005" t="n"/>
      <c r="P151" s="1807" t="n"/>
      <c r="Q151" s="4005" t="n"/>
      <c r="R151" s="4005" t="n"/>
      <c r="S151" s="4005" t="n"/>
      <c r="T151" s="4005" t="n"/>
      <c r="U151" s="4005" t="n"/>
      <c r="V151" s="4005" t="n"/>
      <c r="W151" s="4005" t="n"/>
      <c r="X151" s="4005" t="n"/>
      <c r="Y151" s="4005" t="n"/>
      <c r="Z151" s="4005" t="n"/>
      <c r="AA151" s="4005" t="n"/>
      <c r="AB151" s="4005" t="n"/>
      <c r="AC151" s="4005" t="n"/>
      <c r="AD151" s="4005" t="n"/>
      <c r="AE151" s="4005" t="n"/>
      <c r="AF151" s="4005" t="n"/>
      <c r="AG151" s="4005" t="n"/>
      <c r="AH151" s="4005" t="n"/>
      <c r="AI151" s="4005" t="n"/>
      <c r="AJ151" s="4005" t="n"/>
      <c r="AK151" s="4005" t="n"/>
      <c r="AL151" s="4005" t="n"/>
      <c r="AM151" s="4005" t="n"/>
      <c r="AN151" s="4005" t="n"/>
      <c r="AO151" s="4005" t="n"/>
      <c r="AP151" s="4005" t="n"/>
      <c r="AQ151" s="4005" t="n"/>
      <c r="AR151" s="4005" t="n"/>
      <c r="AS151" s="4005" t="n"/>
      <c r="AT151" s="4005" t="n"/>
      <c r="AU151" s="4005" t="n"/>
      <c r="AV151" s="4005" t="n"/>
      <c r="AW151" s="4005" t="n"/>
      <c r="AX151" s="4005" t="n"/>
      <c r="AY151" s="4005" t="n"/>
      <c r="AZ151" s="4005" t="n"/>
      <c r="BA151" s="1807" t="n"/>
      <c r="BB151" s="1911" t="n"/>
    </row>
    <row customFormat="1" customHeight="1" ht="30" r="152" s="884">
      <c r="A152" s="2282" t="n"/>
      <c r="B152" s="1807" t="n"/>
      <c r="C152" s="1808" t="n"/>
      <c r="D152" s="4005" t="n"/>
      <c r="E152" s="4005" t="n"/>
      <c r="F152" s="4005" t="n"/>
      <c r="G152" s="4005" t="n"/>
      <c r="H152" s="4005" t="n"/>
      <c r="I152" s="4005" t="n"/>
      <c r="J152" s="4005" t="n"/>
      <c r="K152" s="4005" t="n"/>
      <c r="L152" s="4005" t="n"/>
      <c r="M152" s="4005" t="n"/>
      <c r="N152" s="4005" t="n"/>
      <c r="O152" s="4005" t="n"/>
      <c r="P152" s="1807" t="n"/>
      <c r="Q152" s="4005" t="n"/>
      <c r="R152" s="4005" t="n"/>
      <c r="S152" s="4005" t="n"/>
      <c r="T152" s="4005" t="n"/>
      <c r="U152" s="4005" t="n"/>
      <c r="V152" s="4005" t="n"/>
      <c r="W152" s="4005" t="n"/>
      <c r="X152" s="4005" t="n"/>
      <c r="Y152" s="4005" t="n"/>
      <c r="Z152" s="4005" t="n"/>
      <c r="AA152" s="4005" t="n"/>
      <c r="AB152" s="4005" t="n"/>
      <c r="AC152" s="4005" t="n"/>
      <c r="AD152" s="4005" t="n"/>
      <c r="AE152" s="4005" t="n"/>
      <c r="AF152" s="4005" t="n"/>
      <c r="AG152" s="4005" t="n"/>
      <c r="AH152" s="4005" t="n"/>
      <c r="AI152" s="4005" t="n"/>
      <c r="AJ152" s="4005" t="n"/>
      <c r="AK152" s="4005" t="n"/>
      <c r="AL152" s="4005" t="n"/>
      <c r="AM152" s="4005" t="n"/>
      <c r="AN152" s="4005" t="n"/>
      <c r="AO152" s="4005" t="n"/>
      <c r="AP152" s="4005" t="n"/>
      <c r="AQ152" s="4005" t="n"/>
      <c r="AR152" s="4005" t="n"/>
      <c r="AS152" s="4005" t="n"/>
      <c r="AT152" s="4005" t="n"/>
      <c r="AU152" s="4005" t="n"/>
      <c r="AV152" s="4005" t="n"/>
      <c r="AW152" s="4005" t="n"/>
      <c r="AX152" s="4005" t="n"/>
      <c r="AY152" s="4005" t="n"/>
      <c r="AZ152" s="4005" t="n"/>
      <c r="BA152" s="1807" t="n"/>
      <c r="BB152" s="1911" t="n"/>
    </row>
    <row customFormat="1" customHeight="1" ht="30" r="153" s="884">
      <c r="A153" s="2282" t="n"/>
      <c r="B153" s="1807" t="n"/>
      <c r="C153" s="1808" t="n"/>
      <c r="D153" s="4005" t="n"/>
      <c r="E153" s="4005" t="n"/>
      <c r="F153" s="4005" t="n"/>
      <c r="G153" s="4005" t="n"/>
      <c r="H153" s="4005" t="n"/>
      <c r="I153" s="4005" t="n"/>
      <c r="J153" s="4005" t="n"/>
      <c r="K153" s="4005" t="n"/>
      <c r="L153" s="4005" t="n"/>
      <c r="M153" s="4005" t="n"/>
      <c r="N153" s="4005" t="n"/>
      <c r="O153" s="4005" t="n"/>
      <c r="P153" s="1807" t="n"/>
      <c r="Q153" s="4005" t="n"/>
      <c r="R153" s="4005" t="n"/>
      <c r="S153" s="4005" t="n"/>
      <c r="T153" s="4005" t="n"/>
      <c r="U153" s="4005" t="n"/>
      <c r="V153" s="4005" t="n"/>
      <c r="W153" s="4005" t="n"/>
      <c r="X153" s="4005" t="n"/>
      <c r="Y153" s="4005" t="n"/>
      <c r="Z153" s="4005" t="n"/>
      <c r="AA153" s="4005" t="n"/>
      <c r="AB153" s="4005" t="n"/>
      <c r="AC153" s="4005" t="n"/>
      <c r="AD153" s="4005" t="n"/>
      <c r="AE153" s="4005" t="n"/>
      <c r="AF153" s="4005" t="n"/>
      <c r="AG153" s="4005" t="n"/>
      <c r="AH153" s="4005" t="n"/>
      <c r="AI153" s="4005" t="n"/>
      <c r="AJ153" s="4005" t="n"/>
      <c r="AK153" s="4005" t="n"/>
      <c r="AL153" s="4005" t="n"/>
      <c r="AM153" s="4005" t="n"/>
      <c r="AN153" s="4005" t="n"/>
      <c r="AO153" s="4005" t="n"/>
      <c r="AP153" s="4005" t="n"/>
      <c r="AQ153" s="4005" t="n"/>
      <c r="AR153" s="4005" t="n"/>
      <c r="AS153" s="4005" t="n"/>
      <c r="AT153" s="4005" t="n"/>
      <c r="AU153" s="4005" t="n"/>
      <c r="AV153" s="4005" t="n"/>
      <c r="AW153" s="4005" t="n"/>
      <c r="AX153" s="4005" t="n"/>
      <c r="AY153" s="4005" t="n"/>
      <c r="AZ153" s="4005" t="n"/>
      <c r="BA153" s="1807" t="n"/>
      <c r="BB153" s="1911" t="n"/>
    </row>
    <row customFormat="1" customHeight="1" ht="30" r="154" s="884">
      <c r="A154" s="2282" t="n"/>
      <c r="B154" s="1807" t="n"/>
      <c r="C154" s="1808" t="n"/>
      <c r="D154" s="4005" t="n"/>
      <c r="E154" s="4005" t="n"/>
      <c r="F154" s="4005" t="n"/>
      <c r="G154" s="4005" t="n"/>
      <c r="H154" s="4005" t="n"/>
      <c r="I154" s="4005" t="n"/>
      <c r="J154" s="4005" t="n"/>
      <c r="K154" s="4005" t="n"/>
      <c r="L154" s="4005" t="n"/>
      <c r="M154" s="4005" t="n"/>
      <c r="N154" s="4005" t="n"/>
      <c r="O154" s="4005" t="n"/>
      <c r="P154" s="1807" t="n"/>
      <c r="Q154" s="4005" t="n"/>
      <c r="R154" s="4005" t="n"/>
      <c r="S154" s="4005" t="n"/>
      <c r="T154" s="4005" t="n"/>
      <c r="U154" s="4005" t="n"/>
      <c r="V154" s="4005" t="n"/>
      <c r="W154" s="4005" t="n"/>
      <c r="X154" s="4005" t="n"/>
      <c r="Y154" s="4005" t="n"/>
      <c r="Z154" s="4005" t="n"/>
      <c r="AA154" s="4005" t="n"/>
      <c r="AB154" s="4005" t="n"/>
      <c r="AC154" s="4005" t="n"/>
      <c r="AD154" s="4005" t="n"/>
      <c r="AE154" s="4005" t="n"/>
      <c r="AF154" s="4005" t="n"/>
      <c r="AG154" s="4005" t="n"/>
      <c r="AH154" s="4005" t="n"/>
      <c r="AI154" s="4005" t="n"/>
      <c r="AJ154" s="4005" t="n"/>
      <c r="AK154" s="4005" t="n"/>
      <c r="AL154" s="4005" t="n"/>
      <c r="AM154" s="4005" t="n"/>
      <c r="AN154" s="4005" t="n"/>
      <c r="AO154" s="4005" t="n"/>
      <c r="AP154" s="4005" t="n"/>
      <c r="AQ154" s="4005" t="n"/>
      <c r="AR154" s="4005" t="n"/>
      <c r="AS154" s="4005" t="n"/>
      <c r="AT154" s="4005" t="n"/>
      <c r="AU154" s="4005" t="n"/>
      <c r="AV154" s="4005" t="n"/>
      <c r="AW154" s="4005" t="n"/>
      <c r="AX154" s="4005" t="n"/>
      <c r="AY154" s="4005" t="n"/>
      <c r="AZ154" s="4005" t="n"/>
      <c r="BA154" s="1807" t="n"/>
      <c r="BB154" s="1911" t="n"/>
    </row>
    <row customFormat="1" customHeight="1" ht="30" r="155" s="884">
      <c r="A155" s="2282" t="n"/>
      <c r="B155" s="1807" t="n"/>
      <c r="C155" s="1808" t="n"/>
      <c r="D155" s="4005" t="n"/>
      <c r="E155" s="4005" t="n"/>
      <c r="F155" s="4005" t="n"/>
      <c r="G155" s="4005" t="n"/>
      <c r="H155" s="4005" t="n"/>
      <c r="I155" s="4005" t="n"/>
      <c r="J155" s="4005" t="n"/>
      <c r="K155" s="4005" t="n"/>
      <c r="L155" s="4005" t="n"/>
      <c r="M155" s="4005" t="n"/>
      <c r="N155" s="4005" t="n"/>
      <c r="O155" s="4005" t="n"/>
      <c r="P155" s="1807" t="n"/>
      <c r="Q155" s="4005" t="n"/>
      <c r="R155" s="4005" t="n"/>
      <c r="S155" s="4005" t="n"/>
      <c r="T155" s="4005" t="n"/>
      <c r="U155" s="4005" t="n"/>
      <c r="V155" s="4005" t="n"/>
      <c r="W155" s="4005" t="n"/>
      <c r="X155" s="4005" t="n"/>
      <c r="Y155" s="4005" t="n"/>
      <c r="Z155" s="4005" t="n"/>
      <c r="AA155" s="4005" t="n"/>
      <c r="AB155" s="4005" t="n"/>
      <c r="AC155" s="4005" t="n"/>
      <c r="AD155" s="4005" t="n"/>
      <c r="AE155" s="4005" t="n"/>
      <c r="AF155" s="4005" t="n"/>
      <c r="AG155" s="4005" t="n"/>
      <c r="AH155" s="4005" t="n"/>
      <c r="AI155" s="4005" t="n"/>
      <c r="AJ155" s="4005" t="n"/>
      <c r="AK155" s="4005" t="n"/>
      <c r="AL155" s="4005" t="n"/>
      <c r="AM155" s="4005" t="n"/>
      <c r="AN155" s="4005" t="n"/>
      <c r="AO155" s="4005" t="n"/>
      <c r="AP155" s="4005" t="n"/>
      <c r="AQ155" s="4005" t="n"/>
      <c r="AR155" s="4005" t="n"/>
      <c r="AS155" s="4005" t="n"/>
      <c r="AT155" s="4005" t="n"/>
      <c r="AU155" s="4005" t="n"/>
      <c r="AV155" s="4005" t="n"/>
      <c r="AW155" s="4005" t="n"/>
      <c r="AX155" s="4005" t="n"/>
      <c r="AY155" s="4005" t="n"/>
      <c r="AZ155" s="4005" t="n"/>
      <c r="BA155" s="1807" t="n"/>
      <c r="BB155" s="1911" t="n"/>
    </row>
    <row customFormat="1" customHeight="1" ht="30" r="156" s="884">
      <c r="A156" s="2282" t="n"/>
      <c r="B156" s="1807" t="n"/>
      <c r="C156" s="1808" t="n"/>
      <c r="D156" s="4005" t="n"/>
      <c r="E156" s="4005" t="n"/>
      <c r="F156" s="4005" t="n"/>
      <c r="G156" s="4005" t="n"/>
      <c r="H156" s="4005" t="n"/>
      <c r="I156" s="4005" t="n"/>
      <c r="J156" s="4005" t="n"/>
      <c r="K156" s="4005" t="n"/>
      <c r="L156" s="4005" t="n"/>
      <c r="M156" s="4005" t="n"/>
      <c r="N156" s="4005" t="n"/>
      <c r="O156" s="4005" t="n"/>
      <c r="P156" s="1807" t="n"/>
      <c r="Q156" s="4005" t="n"/>
      <c r="R156" s="4005" t="n"/>
      <c r="S156" s="4005" t="n"/>
      <c r="T156" s="4005" t="n"/>
      <c r="U156" s="4005" t="n"/>
      <c r="V156" s="4005" t="n"/>
      <c r="W156" s="4005" t="n"/>
      <c r="X156" s="4005" t="n"/>
      <c r="Y156" s="4005" t="n"/>
      <c r="Z156" s="4005" t="n"/>
      <c r="AA156" s="4005" t="n"/>
      <c r="AB156" s="4005" t="n"/>
      <c r="AC156" s="4005" t="n"/>
      <c r="AD156" s="4005" t="n"/>
      <c r="AE156" s="4005" t="n"/>
      <c r="AF156" s="4005" t="n"/>
      <c r="AG156" s="4005" t="n"/>
      <c r="AH156" s="4005" t="n"/>
      <c r="AI156" s="4005" t="n"/>
      <c r="AJ156" s="4005" t="n"/>
      <c r="AK156" s="4005" t="n"/>
      <c r="AL156" s="4005" t="n"/>
      <c r="AM156" s="4005" t="n"/>
      <c r="AN156" s="4005" t="n"/>
      <c r="AO156" s="4005" t="n"/>
      <c r="AP156" s="4005" t="n"/>
      <c r="AQ156" s="4005" t="n"/>
      <c r="AR156" s="4005" t="n"/>
      <c r="AS156" s="4005" t="n"/>
      <c r="AT156" s="4005" t="n"/>
      <c r="AU156" s="4005" t="n"/>
      <c r="AV156" s="4005" t="n"/>
      <c r="AW156" s="4005" t="n"/>
      <c r="AX156" s="4005" t="n"/>
      <c r="AY156" s="4005" t="n"/>
      <c r="AZ156" s="4005" t="n"/>
      <c r="BA156" s="1807" t="n"/>
      <c r="BB156" s="1911" t="n"/>
    </row>
    <row customFormat="1" customHeight="1" ht="30" r="157" s="884">
      <c r="A157" s="2282" t="n"/>
      <c r="B157" s="1807" t="n"/>
      <c r="C157" s="1808" t="n"/>
      <c r="D157" s="4005" t="n"/>
      <c r="E157" s="4005" t="n"/>
      <c r="F157" s="4005" t="n"/>
      <c r="G157" s="4005" t="n"/>
      <c r="H157" s="4005" t="n"/>
      <c r="I157" s="4005" t="n"/>
      <c r="J157" s="4005" t="n"/>
      <c r="K157" s="4005" t="n"/>
      <c r="L157" s="4005" t="n"/>
      <c r="M157" s="4005" t="n"/>
      <c r="N157" s="4005" t="n"/>
      <c r="O157" s="4005" t="n"/>
      <c r="P157" s="1807" t="n"/>
      <c r="Q157" s="4005" t="n"/>
      <c r="R157" s="4005" t="n"/>
      <c r="S157" s="4005" t="n"/>
      <c r="T157" s="4005" t="n"/>
      <c r="U157" s="4005" t="n"/>
      <c r="V157" s="4005" t="n"/>
      <c r="W157" s="4005" t="n"/>
      <c r="X157" s="4005" t="n"/>
      <c r="Y157" s="4005" t="n"/>
      <c r="Z157" s="4005" t="n"/>
      <c r="AA157" s="4005" t="n"/>
      <c r="AB157" s="4005" t="n"/>
      <c r="AC157" s="4005" t="n"/>
      <c r="AD157" s="4005" t="n"/>
      <c r="AE157" s="4005" t="n"/>
      <c r="AF157" s="4005" t="n"/>
      <c r="AG157" s="4005" t="n"/>
      <c r="AH157" s="4005" t="n"/>
      <c r="AI157" s="4005" t="n"/>
      <c r="AJ157" s="4005" t="n"/>
      <c r="AK157" s="4005" t="n"/>
      <c r="AL157" s="4005" t="n"/>
      <c r="AM157" s="4005" t="n"/>
      <c r="AN157" s="4005" t="n"/>
      <c r="AO157" s="4005" t="n"/>
      <c r="AP157" s="4005" t="n"/>
      <c r="AQ157" s="4005" t="n"/>
      <c r="AR157" s="4005" t="n"/>
      <c r="AS157" s="4005" t="n"/>
      <c r="AT157" s="4005" t="n"/>
      <c r="AU157" s="4005" t="n"/>
      <c r="AV157" s="4005" t="n"/>
      <c r="AW157" s="4005" t="n"/>
      <c r="AX157" s="4005" t="n"/>
      <c r="AY157" s="4005" t="n"/>
      <c r="AZ157" s="4005" t="n"/>
      <c r="BA157" s="1807" t="n"/>
      <c r="BB157" s="1911" t="n"/>
    </row>
    <row customFormat="1" customHeight="1" ht="30" r="158" s="884">
      <c r="A158" s="2282" t="n"/>
      <c r="B158" s="1807" t="n"/>
      <c r="C158" s="1808" t="n"/>
      <c r="D158" s="4005" t="n"/>
      <c r="E158" s="4005" t="n"/>
      <c r="F158" s="4005" t="n"/>
      <c r="G158" s="4005" t="n"/>
      <c r="H158" s="4005" t="n"/>
      <c r="I158" s="4005" t="n"/>
      <c r="J158" s="4005" t="n"/>
      <c r="K158" s="4005" t="n"/>
      <c r="L158" s="4005" t="n"/>
      <c r="M158" s="4005" t="n"/>
      <c r="N158" s="4005" t="n"/>
      <c r="O158" s="4005" t="n"/>
      <c r="P158" s="1807" t="n"/>
      <c r="Q158" s="4005" t="n"/>
      <c r="R158" s="4005" t="n"/>
      <c r="S158" s="4005" t="n"/>
      <c r="T158" s="4005" t="n"/>
      <c r="U158" s="4005" t="n"/>
      <c r="V158" s="4005" t="n"/>
      <c r="W158" s="4005" t="n"/>
      <c r="X158" s="4005" t="n"/>
      <c r="Y158" s="4005" t="n"/>
      <c r="Z158" s="4005" t="n"/>
      <c r="AA158" s="4005" t="n"/>
      <c r="AB158" s="4005" t="n"/>
      <c r="AC158" s="4005" t="n"/>
      <c r="AD158" s="4005" t="n"/>
      <c r="AE158" s="4005" t="n"/>
      <c r="AF158" s="4005" t="n"/>
      <c r="AG158" s="4005" t="n"/>
      <c r="AH158" s="4005" t="n"/>
      <c r="AI158" s="4005" t="n"/>
      <c r="AJ158" s="4005" t="n"/>
      <c r="AK158" s="4005" t="n"/>
      <c r="AL158" s="4005" t="n"/>
      <c r="AM158" s="4005" t="n"/>
      <c r="AN158" s="4005" t="n"/>
      <c r="AO158" s="4005" t="n"/>
      <c r="AP158" s="4005" t="n"/>
      <c r="AQ158" s="4005" t="n"/>
      <c r="AR158" s="4005" t="n"/>
      <c r="AS158" s="4005" t="n"/>
      <c r="AT158" s="4005" t="n"/>
      <c r="AU158" s="4005" t="n"/>
      <c r="AV158" s="4005" t="n"/>
      <c r="AW158" s="4005" t="n"/>
      <c r="AX158" s="4005" t="n"/>
      <c r="AY158" s="4005" t="n"/>
      <c r="AZ158" s="4005" t="n"/>
      <c r="BA158" s="1807" t="n"/>
      <c r="BB158" s="1911" t="n"/>
    </row>
    <row customFormat="1" customHeight="1" ht="30" r="159" s="884">
      <c r="A159" s="2282" t="n"/>
      <c r="B159" s="1807" t="n"/>
      <c r="C159" s="1808" t="n"/>
      <c r="D159" s="4005" t="n"/>
      <c r="E159" s="4005" t="n"/>
      <c r="F159" s="4005" t="n"/>
      <c r="G159" s="4005" t="n"/>
      <c r="H159" s="4005" t="n"/>
      <c r="I159" s="4005" t="n"/>
      <c r="J159" s="4005" t="n"/>
      <c r="K159" s="4005" t="n"/>
      <c r="L159" s="4005" t="n"/>
      <c r="M159" s="4005" t="n"/>
      <c r="N159" s="4005" t="n"/>
      <c r="O159" s="4005" t="n"/>
      <c r="P159" s="1807" t="n"/>
      <c r="Q159" s="4005" t="n"/>
      <c r="R159" s="4005" t="n"/>
      <c r="S159" s="4005" t="n"/>
      <c r="T159" s="4005" t="n"/>
      <c r="U159" s="4005" t="n"/>
      <c r="V159" s="4005" t="n"/>
      <c r="W159" s="4005" t="n"/>
      <c r="X159" s="4005" t="n"/>
      <c r="Y159" s="4005" t="n"/>
      <c r="Z159" s="4005" t="n"/>
      <c r="AA159" s="4005" t="n"/>
      <c r="AB159" s="4005" t="n"/>
      <c r="AC159" s="4005" t="n"/>
      <c r="AD159" s="4005" t="n"/>
      <c r="AE159" s="4005" t="n"/>
      <c r="AF159" s="4005" t="n"/>
      <c r="AG159" s="4005" t="n"/>
      <c r="AH159" s="4005" t="n"/>
      <c r="AI159" s="4005" t="n"/>
      <c r="AJ159" s="4005" t="n"/>
      <c r="AK159" s="4005" t="n"/>
      <c r="AL159" s="4005" t="n"/>
      <c r="AM159" s="4005" t="n"/>
      <c r="AN159" s="4005" t="n"/>
      <c r="AO159" s="4005" t="n"/>
      <c r="AP159" s="4005" t="n"/>
      <c r="AQ159" s="4005" t="n"/>
      <c r="AR159" s="4005" t="n"/>
      <c r="AS159" s="4005" t="n"/>
      <c r="AT159" s="4005" t="n"/>
      <c r="AU159" s="4005" t="n"/>
      <c r="AV159" s="4005" t="n"/>
      <c r="AW159" s="4005" t="n"/>
      <c r="AX159" s="4005" t="n"/>
      <c r="AY159" s="4005" t="n"/>
      <c r="AZ159" s="4005" t="n"/>
      <c r="BA159" s="1807" t="n"/>
      <c r="BB159" s="1911" t="n"/>
    </row>
    <row customFormat="1" customHeight="1" ht="30" r="160" s="884">
      <c r="A160" s="2282" t="n"/>
      <c r="B160" s="1807" t="n"/>
      <c r="C160" s="1808" t="n"/>
      <c r="D160" s="4005" t="n"/>
      <c r="E160" s="4005" t="n"/>
      <c r="F160" s="4005" t="n"/>
      <c r="G160" s="4005" t="n"/>
      <c r="H160" s="4005" t="n"/>
      <c r="I160" s="4005" t="n"/>
      <c r="J160" s="4005" t="n"/>
      <c r="K160" s="4005" t="n"/>
      <c r="L160" s="4005" t="n"/>
      <c r="M160" s="4005" t="n"/>
      <c r="N160" s="4005" t="n"/>
      <c r="O160" s="4005" t="n"/>
      <c r="P160" s="1807" t="n"/>
      <c r="Q160" s="4005" t="n"/>
      <c r="R160" s="4005" t="n"/>
      <c r="S160" s="4005" t="n"/>
      <c r="T160" s="4005" t="n"/>
      <c r="U160" s="4005" t="n"/>
      <c r="V160" s="4005" t="n"/>
      <c r="W160" s="4005" t="n"/>
      <c r="X160" s="4005" t="n"/>
      <c r="Y160" s="4005" t="n"/>
      <c r="Z160" s="4005" t="n"/>
      <c r="AA160" s="4005" t="n"/>
      <c r="AB160" s="4005" t="n"/>
      <c r="AC160" s="4005" t="n"/>
      <c r="AD160" s="4005" t="n"/>
      <c r="AE160" s="4005" t="n"/>
      <c r="AF160" s="4005" t="n"/>
      <c r="AG160" s="4005" t="n"/>
      <c r="AH160" s="4005" t="n"/>
      <c r="AI160" s="4005" t="n"/>
      <c r="AJ160" s="4005" t="n"/>
      <c r="AK160" s="4005" t="n"/>
      <c r="AL160" s="4005" t="n"/>
      <c r="AM160" s="4005" t="n"/>
      <c r="AN160" s="4005" t="n"/>
      <c r="AO160" s="4005" t="n"/>
      <c r="AP160" s="4005" t="n"/>
      <c r="AQ160" s="4005" t="n"/>
      <c r="AR160" s="4005" t="n"/>
      <c r="AS160" s="4005" t="n"/>
      <c r="AT160" s="4005" t="n"/>
      <c r="AU160" s="4005" t="n"/>
      <c r="AV160" s="4005" t="n"/>
      <c r="AW160" s="4005" t="n"/>
      <c r="AX160" s="4005" t="n"/>
      <c r="AY160" s="4005" t="n"/>
      <c r="AZ160" s="4005" t="n"/>
      <c r="BA160" s="1807" t="n"/>
      <c r="BB160" s="1911" t="n"/>
    </row>
    <row customFormat="1" customHeight="1" ht="30" r="161" s="884">
      <c r="A161" s="2282" t="n"/>
      <c r="B161" s="1807" t="n"/>
      <c r="C161" s="1808" t="n"/>
      <c r="D161" s="4005" t="n"/>
      <c r="E161" s="4005" t="n"/>
      <c r="F161" s="4005" t="n"/>
      <c r="G161" s="4005" t="n"/>
      <c r="H161" s="4005" t="n"/>
      <c r="I161" s="4005" t="n"/>
      <c r="J161" s="4005" t="n"/>
      <c r="K161" s="4005" t="n"/>
      <c r="L161" s="4005" t="n"/>
      <c r="M161" s="4005" t="n"/>
      <c r="N161" s="4005" t="n"/>
      <c r="O161" s="4005" t="n"/>
      <c r="P161" s="1807" t="n"/>
      <c r="Q161" s="4005" t="n"/>
      <c r="R161" s="4005" t="n"/>
      <c r="S161" s="4005" t="n"/>
      <c r="T161" s="4005" t="n"/>
      <c r="U161" s="4005" t="n"/>
      <c r="V161" s="4005" t="n"/>
      <c r="W161" s="4005" t="n"/>
      <c r="X161" s="4005" t="n"/>
      <c r="Y161" s="4005" t="n"/>
      <c r="Z161" s="4005" t="n"/>
      <c r="AA161" s="4005" t="n"/>
      <c r="AB161" s="4005" t="n"/>
      <c r="AC161" s="4005" t="n"/>
      <c r="AD161" s="4005" t="n"/>
      <c r="AE161" s="4005" t="n"/>
      <c r="AF161" s="4005" t="n"/>
      <c r="AG161" s="4005" t="n"/>
      <c r="AH161" s="4005" t="n"/>
      <c r="AI161" s="4005" t="n"/>
      <c r="AJ161" s="4005" t="n"/>
      <c r="AK161" s="4005" t="n"/>
      <c r="AL161" s="4005" t="n"/>
      <c r="AM161" s="4005" t="n"/>
      <c r="AN161" s="4005" t="n"/>
      <c r="AO161" s="4005" t="n"/>
      <c r="AP161" s="4005" t="n"/>
      <c r="AQ161" s="4005" t="n"/>
      <c r="AR161" s="4005" t="n"/>
      <c r="AS161" s="4005" t="n"/>
      <c r="AT161" s="4005" t="n"/>
      <c r="AU161" s="4005" t="n"/>
      <c r="AV161" s="4005" t="n"/>
      <c r="AW161" s="4005" t="n"/>
      <c r="AX161" s="4005" t="n"/>
      <c r="AY161" s="4005" t="n"/>
      <c r="AZ161" s="4005" t="n"/>
      <c r="BA161" s="1807" t="n"/>
      <c r="BB161" s="1911" t="n"/>
    </row>
    <row customFormat="1" customHeight="1" ht="30" r="162" s="884">
      <c r="A162" s="2282" t="n"/>
      <c r="B162" s="1807" t="n"/>
      <c r="C162" s="1808" t="n"/>
      <c r="D162" s="4005" t="n"/>
      <c r="E162" s="4005" t="n"/>
      <c r="F162" s="4005" t="n"/>
      <c r="G162" s="4005" t="n"/>
      <c r="H162" s="4005" t="n"/>
      <c r="I162" s="4005" t="n"/>
      <c r="J162" s="4005" t="n"/>
      <c r="K162" s="4005" t="n"/>
      <c r="L162" s="4005" t="n"/>
      <c r="M162" s="4005" t="n"/>
      <c r="N162" s="4005" t="n"/>
      <c r="O162" s="4005" t="n"/>
      <c r="P162" s="1807" t="n"/>
      <c r="Q162" s="4005" t="n"/>
      <c r="R162" s="4005" t="n"/>
      <c r="S162" s="4005" t="n"/>
      <c r="T162" s="4005" t="n"/>
      <c r="U162" s="4005" t="n"/>
      <c r="V162" s="4005" t="n"/>
      <c r="W162" s="4005" t="n"/>
      <c r="X162" s="4005" t="n"/>
      <c r="Y162" s="4005" t="n"/>
      <c r="Z162" s="4005" t="n"/>
      <c r="AA162" s="4005" t="n"/>
      <c r="AB162" s="4005" t="n"/>
      <c r="AC162" s="4005" t="n"/>
      <c r="AD162" s="4005" t="n"/>
      <c r="AE162" s="4005" t="n"/>
      <c r="AF162" s="4005" t="n"/>
      <c r="AG162" s="4005" t="n"/>
      <c r="AH162" s="4005" t="n"/>
      <c r="AI162" s="4005" t="n"/>
      <c r="AJ162" s="4005" t="n"/>
      <c r="AK162" s="4005" t="n"/>
      <c r="AL162" s="4005" t="n"/>
      <c r="AM162" s="4005" t="n"/>
      <c r="AN162" s="4005" t="n"/>
      <c r="AO162" s="4005" t="n"/>
      <c r="AP162" s="4005" t="n"/>
      <c r="AQ162" s="4005" t="n"/>
      <c r="AR162" s="4005" t="n"/>
      <c r="AS162" s="4005" t="n"/>
      <c r="AT162" s="4005" t="n"/>
      <c r="AU162" s="4005" t="n"/>
      <c r="AV162" s="4005" t="n"/>
      <c r="AW162" s="4005" t="n"/>
      <c r="AX162" s="4005" t="n"/>
      <c r="AY162" s="4005" t="n"/>
      <c r="AZ162" s="4005" t="n"/>
      <c r="BA162" s="1807" t="n"/>
      <c r="BB162" s="1911" t="n"/>
    </row>
    <row customFormat="1" customHeight="1" ht="30" r="163" s="884">
      <c r="A163" s="2282" t="n"/>
      <c r="B163" s="1807" t="n"/>
      <c r="C163" s="1808" t="n"/>
      <c r="D163" s="4005" t="n"/>
      <c r="E163" s="4005" t="n"/>
      <c r="F163" s="4005" t="n"/>
      <c r="G163" s="4005" t="n"/>
      <c r="H163" s="4005" t="n"/>
      <c r="I163" s="4005" t="n"/>
      <c r="J163" s="4005" t="n"/>
      <c r="K163" s="4005" t="n"/>
      <c r="L163" s="4005" t="n"/>
      <c r="M163" s="4005" t="n"/>
      <c r="N163" s="4005" t="n"/>
      <c r="O163" s="4005" t="n"/>
      <c r="P163" s="1807" t="n"/>
      <c r="Q163" s="4005" t="n"/>
      <c r="R163" s="4005" t="n"/>
      <c r="S163" s="4005" t="n"/>
      <c r="T163" s="4005" t="n"/>
      <c r="U163" s="4005" t="n"/>
      <c r="V163" s="4005" t="n"/>
      <c r="W163" s="4005" t="n"/>
      <c r="X163" s="4005" t="n"/>
      <c r="Y163" s="4005" t="n"/>
      <c r="Z163" s="4005" t="n"/>
      <c r="AA163" s="4005" t="n"/>
      <c r="AB163" s="4005" t="n"/>
      <c r="AC163" s="4005" t="n"/>
      <c r="AD163" s="4005" t="n"/>
      <c r="AE163" s="4005" t="n"/>
      <c r="AF163" s="4005" t="n"/>
      <c r="AG163" s="4005" t="n"/>
      <c r="AH163" s="4005" t="n"/>
      <c r="AI163" s="4005" t="n"/>
      <c r="AJ163" s="4005" t="n"/>
      <c r="AK163" s="4005" t="n"/>
      <c r="AL163" s="4005" t="n"/>
      <c r="AM163" s="4005" t="n"/>
      <c r="AN163" s="4005" t="n"/>
      <c r="AO163" s="4005" t="n"/>
      <c r="AP163" s="4005" t="n"/>
      <c r="AQ163" s="4005" t="n"/>
      <c r="AR163" s="4005" t="n"/>
      <c r="AS163" s="4005" t="n"/>
      <c r="AT163" s="4005" t="n"/>
      <c r="AU163" s="4005" t="n"/>
      <c r="AV163" s="4005" t="n"/>
      <c r="AW163" s="4005" t="n"/>
      <c r="AX163" s="4005" t="n"/>
      <c r="AY163" s="4005" t="n"/>
      <c r="AZ163" s="4005" t="n"/>
      <c r="BA163" s="1807" t="n"/>
      <c r="BB163" s="1911" t="n"/>
    </row>
    <row customFormat="1" customHeight="1" ht="30" r="164" s="884">
      <c r="A164" s="2282" t="n"/>
      <c r="B164" s="1807" t="n"/>
      <c r="C164" s="1808" t="n"/>
      <c r="D164" s="4005" t="n"/>
      <c r="E164" s="4005" t="n"/>
      <c r="F164" s="4005" t="n"/>
      <c r="G164" s="4005" t="n"/>
      <c r="H164" s="4005" t="n"/>
      <c r="I164" s="4005" t="n"/>
      <c r="J164" s="4005" t="n"/>
      <c r="K164" s="4005" t="n"/>
      <c r="L164" s="4005" t="n"/>
      <c r="M164" s="4005" t="n"/>
      <c r="N164" s="4005" t="n"/>
      <c r="O164" s="4005" t="n"/>
      <c r="P164" s="1807" t="n"/>
      <c r="Q164" s="4005" t="n"/>
      <c r="R164" s="4005" t="n"/>
      <c r="S164" s="4005" t="n"/>
      <c r="T164" s="4005" t="n"/>
      <c r="U164" s="4005" t="n"/>
      <c r="V164" s="4005" t="n"/>
      <c r="W164" s="4005" t="n"/>
      <c r="X164" s="4005" t="n"/>
      <c r="Y164" s="4005" t="n"/>
      <c r="Z164" s="4005" t="n"/>
      <c r="AA164" s="4005" t="n"/>
      <c r="AB164" s="4005" t="n"/>
      <c r="AC164" s="4005" t="n"/>
      <c r="AD164" s="4005" t="n"/>
      <c r="AE164" s="4005" t="n"/>
      <c r="AF164" s="4005" t="n"/>
      <c r="AG164" s="4005" t="n"/>
      <c r="AH164" s="4005" t="n"/>
      <c r="AI164" s="4005" t="n"/>
      <c r="AJ164" s="4005" t="n"/>
      <c r="AK164" s="4005" t="n"/>
      <c r="AL164" s="4005" t="n"/>
      <c r="AM164" s="4005" t="n"/>
      <c r="AN164" s="4005" t="n"/>
      <c r="AO164" s="4005" t="n"/>
      <c r="AP164" s="4005" t="n"/>
      <c r="AQ164" s="4005" t="n"/>
      <c r="AR164" s="4005" t="n"/>
      <c r="AS164" s="4005" t="n"/>
      <c r="AT164" s="4005" t="n"/>
      <c r="AU164" s="4005" t="n"/>
      <c r="AV164" s="4005" t="n"/>
      <c r="AW164" s="4005" t="n"/>
      <c r="AX164" s="4005" t="n"/>
      <c r="AY164" s="4005" t="n"/>
      <c r="AZ164" s="4005" t="n"/>
      <c r="BA164" s="1807" t="n"/>
      <c r="BB164" s="1911" t="n"/>
    </row>
    <row customFormat="1" customHeight="1" ht="30" r="165" s="884">
      <c r="A165" s="2282" t="n"/>
      <c r="B165" s="1807" t="n"/>
      <c r="C165" s="1808" t="n"/>
      <c r="D165" s="4005" t="n"/>
      <c r="E165" s="4005" t="n"/>
      <c r="F165" s="4005" t="n"/>
      <c r="G165" s="4005" t="n"/>
      <c r="H165" s="4005" t="n"/>
      <c r="I165" s="4005" t="n"/>
      <c r="J165" s="4005" t="n"/>
      <c r="K165" s="4005" t="n"/>
      <c r="L165" s="4005" t="n"/>
      <c r="M165" s="4005" t="n"/>
      <c r="N165" s="4005" t="n"/>
      <c r="O165" s="4005" t="n"/>
      <c r="P165" s="1807" t="n"/>
      <c r="Q165" s="4005" t="n"/>
      <c r="R165" s="4005" t="n"/>
      <c r="S165" s="4005" t="n"/>
      <c r="T165" s="4005" t="n"/>
      <c r="U165" s="4005" t="n"/>
      <c r="V165" s="4005" t="n"/>
      <c r="W165" s="4005" t="n"/>
      <c r="X165" s="4005" t="n"/>
      <c r="Y165" s="4005" t="n"/>
      <c r="Z165" s="4005" t="n"/>
      <c r="AA165" s="4005" t="n"/>
      <c r="AB165" s="4005" t="n"/>
      <c r="AC165" s="4005" t="n"/>
      <c r="AD165" s="4005" t="n"/>
      <c r="AE165" s="4005" t="n"/>
      <c r="AF165" s="4005" t="n"/>
      <c r="AG165" s="4005" t="n"/>
      <c r="AH165" s="4005" t="n"/>
      <c r="AI165" s="4005" t="n"/>
      <c r="AJ165" s="4005" t="n"/>
      <c r="AK165" s="4005" t="n"/>
      <c r="AL165" s="4005" t="n"/>
      <c r="AM165" s="4005" t="n"/>
      <c r="AN165" s="4005" t="n"/>
      <c r="AO165" s="4005" t="n"/>
      <c r="AP165" s="4005" t="n"/>
      <c r="AQ165" s="4005" t="n"/>
      <c r="AR165" s="4005" t="n"/>
      <c r="AS165" s="4005" t="n"/>
      <c r="AT165" s="4005" t="n"/>
      <c r="AU165" s="4005" t="n"/>
      <c r="AV165" s="4005" t="n"/>
      <c r="AW165" s="4005" t="n"/>
      <c r="AX165" s="4005" t="n"/>
      <c r="AY165" s="4005" t="n"/>
      <c r="AZ165" s="4005" t="n"/>
      <c r="BA165" s="1807" t="n"/>
      <c r="BB165" s="1911" t="n"/>
    </row>
    <row customFormat="1" customHeight="1" ht="30" r="166" s="1753">
      <c r="A166" s="2282" t="n"/>
      <c r="B166" s="1807" t="n"/>
      <c r="C166" s="1808" t="n"/>
      <c r="D166" s="4005" t="n"/>
      <c r="E166" s="4005" t="n"/>
      <c r="F166" s="4005" t="n"/>
      <c r="G166" s="4005" t="n"/>
      <c r="H166" s="4005" t="n"/>
      <c r="I166" s="4005" t="n"/>
      <c r="J166" s="4005" t="n"/>
      <c r="K166" s="4005" t="n"/>
      <c r="L166" s="4005" t="n"/>
      <c r="M166" s="4005" t="n"/>
      <c r="N166" s="4005" t="n"/>
      <c r="O166" s="4005" t="n"/>
      <c r="P166" s="1807" t="n"/>
      <c r="Q166" s="4005" t="n"/>
      <c r="R166" s="4005" t="n"/>
      <c r="S166" s="4005" t="n"/>
      <c r="T166" s="4005" t="n"/>
      <c r="U166" s="4005" t="n"/>
      <c r="V166" s="4005" t="n"/>
      <c r="W166" s="4005" t="n"/>
      <c r="X166" s="4005" t="n"/>
      <c r="Y166" s="4005" t="n"/>
      <c r="Z166" s="4005" t="n"/>
      <c r="AA166" s="4005" t="n"/>
      <c r="AB166" s="4005" t="n"/>
      <c r="AC166" s="4005" t="n"/>
      <c r="AD166" s="4005" t="n"/>
      <c r="AE166" s="4005" t="n"/>
      <c r="AF166" s="4005" t="n"/>
      <c r="AG166" s="4005" t="n"/>
      <c r="AH166" s="4005" t="n"/>
      <c r="AI166" s="4005" t="n"/>
      <c r="AJ166" s="4005" t="n"/>
      <c r="AK166" s="4005" t="n"/>
      <c r="AL166" s="4005" t="n"/>
      <c r="AM166" s="4005" t="n"/>
      <c r="AN166" s="4005" t="n"/>
      <c r="AO166" s="4005" t="n"/>
      <c r="AP166" s="4005" t="n"/>
      <c r="AQ166" s="4005" t="n"/>
      <c r="AR166" s="4005" t="n"/>
      <c r="AS166" s="4005" t="n"/>
      <c r="AT166" s="4005" t="n"/>
      <c r="AU166" s="4005" t="n"/>
      <c r="AV166" s="4005" t="n"/>
      <c r="AW166" s="4005" t="n"/>
      <c r="AX166" s="4005" t="n"/>
      <c r="AY166" s="4005" t="n"/>
      <c r="AZ166" s="4005" t="n"/>
      <c r="BA166" s="1807" t="n"/>
      <c r="BB166" s="1911" t="n"/>
    </row>
    <row customFormat="1" customHeight="1" ht="30" r="167" s="884">
      <c r="A167" s="2282" t="n"/>
      <c r="B167" s="1807" t="n"/>
      <c r="C167" s="1808" t="n"/>
      <c r="D167" s="4005" t="n"/>
      <c r="E167" s="4005" t="n"/>
      <c r="F167" s="4005" t="n"/>
      <c r="G167" s="4005" t="n"/>
      <c r="H167" s="4005" t="n"/>
      <c r="I167" s="4005" t="n"/>
      <c r="J167" s="4005" t="n"/>
      <c r="K167" s="4005" t="n"/>
      <c r="L167" s="4005" t="n"/>
      <c r="M167" s="4005" t="n"/>
      <c r="N167" s="4005" t="n"/>
      <c r="O167" s="4005" t="n"/>
      <c r="P167" s="1807" t="n"/>
      <c r="Q167" s="4005" t="n"/>
      <c r="R167" s="4005" t="n"/>
      <c r="S167" s="4005" t="n"/>
      <c r="T167" s="4005" t="n"/>
      <c r="U167" s="4005" t="n"/>
      <c r="V167" s="4005" t="n"/>
      <c r="W167" s="4005" t="n"/>
      <c r="X167" s="4005" t="n"/>
      <c r="Y167" s="4005" t="n"/>
      <c r="Z167" s="4005" t="n"/>
      <c r="AA167" s="4005" t="n"/>
      <c r="AB167" s="4005" t="n"/>
      <c r="AC167" s="4005" t="n"/>
      <c r="AD167" s="4005" t="n"/>
      <c r="AE167" s="4005" t="n"/>
      <c r="AF167" s="4005" t="n"/>
      <c r="AG167" s="4005" t="n"/>
      <c r="AH167" s="4005" t="n"/>
      <c r="AI167" s="4005" t="n"/>
      <c r="AJ167" s="4005" t="n"/>
      <c r="AK167" s="4005" t="n"/>
      <c r="AL167" s="4005" t="n"/>
      <c r="AM167" s="4005" t="n"/>
      <c r="AN167" s="4005" t="n"/>
      <c r="AO167" s="4005" t="n"/>
      <c r="AP167" s="4005" t="n"/>
      <c r="AQ167" s="4005" t="n"/>
      <c r="AR167" s="4005" t="n"/>
      <c r="AS167" s="4005" t="n"/>
      <c r="AT167" s="4005" t="n"/>
      <c r="AU167" s="4005" t="n"/>
      <c r="AV167" s="4005" t="n"/>
      <c r="AW167" s="4005" t="n"/>
      <c r="AX167" s="4005" t="n"/>
      <c r="AY167" s="4005" t="n"/>
      <c r="AZ167" s="4005" t="n"/>
      <c r="BA167" s="1807" t="n"/>
      <c r="BB167" s="1911" t="n"/>
    </row>
    <row customFormat="1" customHeight="1" ht="30" r="168" s="884">
      <c r="A168" s="2282" t="n"/>
      <c r="B168" s="1807" t="n"/>
      <c r="C168" s="1808" t="n"/>
      <c r="D168" s="4005" t="n"/>
      <c r="E168" s="4005" t="n"/>
      <c r="F168" s="4005" t="n"/>
      <c r="G168" s="4005" t="n"/>
      <c r="H168" s="4005" t="n"/>
      <c r="I168" s="4005" t="n"/>
      <c r="J168" s="4005" t="n"/>
      <c r="K168" s="4005" t="n"/>
      <c r="L168" s="4005" t="n"/>
      <c r="M168" s="4005" t="n"/>
      <c r="N168" s="4005" t="n"/>
      <c r="O168" s="4005" t="n"/>
      <c r="P168" s="1807" t="n"/>
      <c r="Q168" s="4005" t="n"/>
      <c r="R168" s="4005" t="n"/>
      <c r="S168" s="4005" t="n"/>
      <c r="T168" s="4005" t="n"/>
      <c r="U168" s="4005" t="n"/>
      <c r="V168" s="4005" t="n"/>
      <c r="W168" s="4005" t="n"/>
      <c r="X168" s="4005" t="n"/>
      <c r="Y168" s="4005" t="n"/>
      <c r="Z168" s="4005" t="n"/>
      <c r="AA168" s="4005" t="n"/>
      <c r="AB168" s="4005" t="n"/>
      <c r="AC168" s="4005" t="n"/>
      <c r="AD168" s="4005" t="n"/>
      <c r="AE168" s="4005" t="n"/>
      <c r="AF168" s="4005" t="n"/>
      <c r="AG168" s="4005" t="n"/>
      <c r="AH168" s="4005" t="n"/>
      <c r="AI168" s="4005" t="n"/>
      <c r="AJ168" s="4005" t="n"/>
      <c r="AK168" s="4005" t="n"/>
      <c r="AL168" s="4005" t="n"/>
      <c r="AM168" s="4005" t="n"/>
      <c r="AN168" s="4005" t="n"/>
      <c r="AO168" s="4005" t="n"/>
      <c r="AP168" s="4005" t="n"/>
      <c r="AQ168" s="4005" t="n"/>
      <c r="AR168" s="4005" t="n"/>
      <c r="AS168" s="4005" t="n"/>
      <c r="AT168" s="4005" t="n"/>
      <c r="AU168" s="4005" t="n"/>
      <c r="AV168" s="4005" t="n"/>
      <c r="AW168" s="4005" t="n"/>
      <c r="AX168" s="4005" t="n"/>
      <c r="AY168" s="4005" t="n"/>
      <c r="AZ168" s="4005" t="n"/>
      <c r="BA168" s="1807" t="n"/>
      <c r="BB168" s="1911" t="n"/>
    </row>
    <row customFormat="1" customHeight="1" ht="30" r="169" s="884">
      <c r="A169" s="2282" t="n"/>
      <c r="B169" s="1807" t="n"/>
      <c r="C169" s="1808" t="n"/>
      <c r="D169" s="4005" t="n"/>
      <c r="E169" s="4005" t="n"/>
      <c r="F169" s="4005" t="n"/>
      <c r="G169" s="4005" t="n"/>
      <c r="H169" s="4005" t="n"/>
      <c r="I169" s="4005" t="n"/>
      <c r="J169" s="4005" t="n"/>
      <c r="K169" s="4005" t="n"/>
      <c r="L169" s="4005" t="n"/>
      <c r="M169" s="4005" t="n"/>
      <c r="N169" s="4005" t="n"/>
      <c r="O169" s="4005" t="n"/>
      <c r="P169" s="1807" t="n"/>
      <c r="Q169" s="4005" t="n"/>
      <c r="R169" s="4005" t="n"/>
      <c r="S169" s="4005" t="n"/>
      <c r="T169" s="4005" t="n"/>
      <c r="U169" s="4005" t="n"/>
      <c r="V169" s="4005" t="n"/>
      <c r="W169" s="4005" t="n"/>
      <c r="X169" s="4005" t="n"/>
      <c r="Y169" s="4005" t="n"/>
      <c r="Z169" s="4005" t="n"/>
      <c r="AA169" s="4005" t="n"/>
      <c r="AB169" s="4005" t="n"/>
      <c r="AC169" s="4005" t="n"/>
      <c r="AD169" s="4005" t="n"/>
      <c r="AE169" s="4005" t="n"/>
      <c r="AF169" s="4005" t="n"/>
      <c r="AG169" s="4005" t="n"/>
      <c r="AH169" s="4005" t="n"/>
      <c r="AI169" s="4005" t="n"/>
      <c r="AJ169" s="4005" t="n"/>
      <c r="AK169" s="4005" t="n"/>
      <c r="AL169" s="4005" t="n"/>
      <c r="AM169" s="4005" t="n"/>
      <c r="AN169" s="4005" t="n"/>
      <c r="AO169" s="4005" t="n"/>
      <c r="AP169" s="4005" t="n"/>
      <c r="AQ169" s="4005" t="n"/>
      <c r="AR169" s="4005" t="n"/>
      <c r="AS169" s="4005" t="n"/>
      <c r="AT169" s="4005" t="n"/>
      <c r="AU169" s="4005" t="n"/>
      <c r="AV169" s="4005" t="n"/>
      <c r="AW169" s="4005" t="n"/>
      <c r="AX169" s="4005" t="n"/>
      <c r="AY169" s="4005" t="n"/>
      <c r="AZ169" s="4005" t="n"/>
      <c r="BA169" s="1807" t="n"/>
      <c r="BB169" s="1911" t="n"/>
    </row>
    <row customFormat="1" customHeight="1" ht="30" r="170" s="884">
      <c r="A170" s="2282" t="n"/>
      <c r="B170" s="1807" t="n"/>
      <c r="C170" s="1808" t="n"/>
      <c r="D170" s="4005" t="n"/>
      <c r="E170" s="4005" t="n"/>
      <c r="F170" s="4005" t="n"/>
      <c r="G170" s="4005" t="n"/>
      <c r="H170" s="4005" t="n"/>
      <c r="I170" s="4005" t="n"/>
      <c r="J170" s="4005" t="n"/>
      <c r="K170" s="4005" t="n"/>
      <c r="L170" s="4005" t="n"/>
      <c r="M170" s="4005" t="n"/>
      <c r="N170" s="4005" t="n"/>
      <c r="O170" s="4005" t="n"/>
      <c r="P170" s="1807" t="n"/>
      <c r="Q170" s="4005" t="n"/>
      <c r="R170" s="4005" t="n"/>
      <c r="S170" s="4005" t="n"/>
      <c r="T170" s="4005" t="n"/>
      <c r="U170" s="4005" t="n"/>
      <c r="V170" s="4005" t="n"/>
      <c r="W170" s="4005" t="n"/>
      <c r="X170" s="4005" t="n"/>
      <c r="Y170" s="4005" t="n"/>
      <c r="Z170" s="4005" t="n"/>
      <c r="AA170" s="4005" t="n"/>
      <c r="AB170" s="4005" t="n"/>
      <c r="AC170" s="4005" t="n"/>
      <c r="AD170" s="4005" t="n"/>
      <c r="AE170" s="4005" t="n"/>
      <c r="AF170" s="4005" t="n"/>
      <c r="AG170" s="4005" t="n"/>
      <c r="AH170" s="4005" t="n"/>
      <c r="AI170" s="4005" t="n"/>
      <c r="AJ170" s="4005" t="n"/>
      <c r="AK170" s="4005" t="n"/>
      <c r="AL170" s="4005" t="n"/>
      <c r="AM170" s="4005" t="n"/>
      <c r="AN170" s="4005" t="n"/>
      <c r="AO170" s="4005" t="n"/>
      <c r="AP170" s="4005" t="n"/>
      <c r="AQ170" s="4005" t="n"/>
      <c r="AR170" s="4005" t="n"/>
      <c r="AS170" s="4005" t="n"/>
      <c r="AT170" s="4005" t="n"/>
      <c r="AU170" s="4005" t="n"/>
      <c r="AV170" s="4005" t="n"/>
      <c r="AW170" s="4005" t="n"/>
      <c r="AX170" s="4005" t="n"/>
      <c r="AY170" s="4005" t="n"/>
      <c r="AZ170" s="4005" t="n"/>
      <c r="BA170" s="1807" t="n"/>
      <c r="BB170" s="1911" t="n"/>
    </row>
    <row customFormat="1" customHeight="1" ht="30" r="171" s="884">
      <c r="A171" s="2282" t="n"/>
      <c r="B171" s="1807" t="n"/>
      <c r="C171" s="1808" t="n"/>
      <c r="D171" s="4005" t="n"/>
      <c r="E171" s="4005" t="n"/>
      <c r="F171" s="4005" t="n"/>
      <c r="G171" s="4005" t="n"/>
      <c r="H171" s="4005" t="n"/>
      <c r="I171" s="4005" t="n"/>
      <c r="J171" s="4005" t="n"/>
      <c r="K171" s="4005" t="n"/>
      <c r="L171" s="4005" t="n"/>
      <c r="M171" s="4005" t="n"/>
      <c r="N171" s="4005" t="n"/>
      <c r="O171" s="4005" t="n"/>
      <c r="P171" s="1807" t="n"/>
      <c r="Q171" s="4005" t="n"/>
      <c r="R171" s="4005" t="n"/>
      <c r="S171" s="4005" t="n"/>
      <c r="T171" s="4005" t="n"/>
      <c r="U171" s="4005" t="n"/>
      <c r="V171" s="4005" t="n"/>
      <c r="W171" s="4005" t="n"/>
      <c r="X171" s="4005" t="n"/>
      <c r="Y171" s="4005" t="n"/>
      <c r="Z171" s="4005" t="n"/>
      <c r="AA171" s="4005" t="n"/>
      <c r="AB171" s="4005" t="n"/>
      <c r="AC171" s="4005" t="n"/>
      <c r="AD171" s="4005" t="n"/>
      <c r="AE171" s="4005" t="n"/>
      <c r="AF171" s="4005" t="n"/>
      <c r="AG171" s="4005" t="n"/>
      <c r="AH171" s="4005" t="n"/>
      <c r="AI171" s="4005" t="n"/>
      <c r="AJ171" s="4005" t="n"/>
      <c r="AK171" s="4005" t="n"/>
      <c r="AL171" s="4005" t="n"/>
      <c r="AM171" s="4005" t="n"/>
      <c r="AN171" s="4005" t="n"/>
      <c r="AO171" s="4005" t="n"/>
      <c r="AP171" s="4005" t="n"/>
      <c r="AQ171" s="4005" t="n"/>
      <c r="AR171" s="4005" t="n"/>
      <c r="AS171" s="4005" t="n"/>
      <c r="AT171" s="4005" t="n"/>
      <c r="AU171" s="4005" t="n"/>
      <c r="AV171" s="4005" t="n"/>
      <c r="AW171" s="4005" t="n"/>
      <c r="AX171" s="4005" t="n"/>
      <c r="AY171" s="4005" t="n"/>
      <c r="AZ171" s="4005" t="n"/>
      <c r="BA171" s="1807" t="n"/>
      <c r="BB171" s="1911" t="n"/>
    </row>
    <row customFormat="1" customHeight="1" ht="30" r="172" s="884">
      <c r="A172" s="2282" t="n"/>
      <c r="B172" s="1807" t="n"/>
      <c r="C172" s="1808" t="n"/>
      <c r="D172" s="4005" t="n"/>
      <c r="E172" s="4005" t="n"/>
      <c r="F172" s="4005" t="n"/>
      <c r="G172" s="4005" t="n"/>
      <c r="H172" s="4005" t="n"/>
      <c r="I172" s="4005" t="n"/>
      <c r="J172" s="4005" t="n"/>
      <c r="K172" s="4005" t="n"/>
      <c r="L172" s="4005" t="n"/>
      <c r="M172" s="4005" t="n"/>
      <c r="N172" s="4005" t="n"/>
      <c r="O172" s="4005" t="n"/>
      <c r="P172" s="1807" t="n"/>
      <c r="Q172" s="4005" t="n"/>
      <c r="R172" s="4005" t="n"/>
      <c r="S172" s="4005" t="n"/>
      <c r="T172" s="4005" t="n"/>
      <c r="U172" s="4005" t="n"/>
      <c r="V172" s="4005" t="n"/>
      <c r="W172" s="4005" t="n"/>
      <c r="X172" s="4005" t="n"/>
      <c r="Y172" s="4005" t="n"/>
      <c r="Z172" s="4005" t="n"/>
      <c r="AA172" s="4005" t="n"/>
      <c r="AB172" s="4005" t="n"/>
      <c r="AC172" s="4005" t="n"/>
      <c r="AD172" s="4005" t="n"/>
      <c r="AE172" s="4005" t="n"/>
      <c r="AF172" s="4005" t="n"/>
      <c r="AG172" s="4005" t="n"/>
      <c r="AH172" s="4005" t="n"/>
      <c r="AI172" s="4005" t="n"/>
      <c r="AJ172" s="4005" t="n"/>
      <c r="AK172" s="4005" t="n"/>
      <c r="AL172" s="4005" t="n"/>
      <c r="AM172" s="4005" t="n"/>
      <c r="AN172" s="4005" t="n"/>
      <c r="AO172" s="4005" t="n"/>
      <c r="AP172" s="4005" t="n"/>
      <c r="AQ172" s="4005" t="n"/>
      <c r="AR172" s="4005" t="n"/>
      <c r="AS172" s="4005" t="n"/>
      <c r="AT172" s="4005" t="n"/>
      <c r="AU172" s="4005" t="n"/>
      <c r="AV172" s="4005" t="n"/>
      <c r="AW172" s="4005" t="n"/>
      <c r="AX172" s="4005" t="n"/>
      <c r="AY172" s="4005" t="n"/>
      <c r="AZ172" s="4005" t="n"/>
      <c r="BA172" s="1807" t="n"/>
      <c r="BB172" s="1911" t="n"/>
    </row>
    <row customFormat="1" customHeight="1" ht="30" r="173" s="1753">
      <c r="A173" s="2282" t="n"/>
      <c r="B173" s="1807" t="n"/>
      <c r="C173" s="1808" t="n"/>
      <c r="D173" s="4005" t="n"/>
      <c r="E173" s="4005" t="n"/>
      <c r="F173" s="4005" t="n"/>
      <c r="G173" s="4005" t="n"/>
      <c r="H173" s="4005" t="n"/>
      <c r="I173" s="4005" t="n"/>
      <c r="J173" s="4005" t="n"/>
      <c r="K173" s="4005" t="n"/>
      <c r="L173" s="4005" t="n"/>
      <c r="M173" s="4005" t="n"/>
      <c r="N173" s="4005" t="n"/>
      <c r="O173" s="4005" t="n"/>
      <c r="P173" s="1807" t="n"/>
      <c r="Q173" s="4005" t="n"/>
      <c r="R173" s="4005" t="n"/>
      <c r="S173" s="4005" t="n"/>
      <c r="T173" s="4005" t="n"/>
      <c r="U173" s="4005" t="n"/>
      <c r="V173" s="4005" t="n"/>
      <c r="W173" s="4005" t="n"/>
      <c r="X173" s="4005" t="n"/>
      <c r="Y173" s="4005" t="n"/>
      <c r="Z173" s="4005" t="n"/>
      <c r="AA173" s="4005" t="n"/>
      <c r="AB173" s="4005" t="n"/>
      <c r="AC173" s="4005" t="n"/>
      <c r="AD173" s="4005" t="n"/>
      <c r="AE173" s="4005" t="n"/>
      <c r="AF173" s="4005" t="n"/>
      <c r="AG173" s="4005" t="n"/>
      <c r="AH173" s="4005" t="n"/>
      <c r="AI173" s="4005" t="n"/>
      <c r="AJ173" s="4005" t="n"/>
      <c r="AK173" s="4005" t="n"/>
      <c r="AL173" s="4005" t="n"/>
      <c r="AM173" s="4005" t="n"/>
      <c r="AN173" s="4005" t="n"/>
      <c r="AO173" s="4005" t="n"/>
      <c r="AP173" s="4005" t="n"/>
      <c r="AQ173" s="4005" t="n"/>
      <c r="AR173" s="4005" t="n"/>
      <c r="AS173" s="4005" t="n"/>
      <c r="AT173" s="4005" t="n"/>
      <c r="AU173" s="4005" t="n"/>
      <c r="AV173" s="4005" t="n"/>
      <c r="AW173" s="4005" t="n"/>
      <c r="AX173" s="4005" t="n"/>
      <c r="AY173" s="4005" t="n"/>
      <c r="AZ173" s="4005" t="n"/>
      <c r="BA173" s="1807" t="n"/>
      <c r="BB173" s="1911" t="n"/>
    </row>
    <row customFormat="1" customHeight="1" ht="30" r="174" s="884">
      <c r="A174" s="2282" t="n"/>
      <c r="B174" s="1807" t="n"/>
      <c r="C174" s="1808" t="n"/>
      <c r="D174" s="4005" t="n"/>
      <c r="E174" s="4005" t="n"/>
      <c r="F174" s="4005" t="n"/>
      <c r="G174" s="4005" t="n"/>
      <c r="H174" s="4005" t="n"/>
      <c r="I174" s="4005" t="n"/>
      <c r="J174" s="4005" t="n"/>
      <c r="K174" s="4005" t="n"/>
      <c r="L174" s="4005" t="n"/>
      <c r="M174" s="4005" t="n"/>
      <c r="N174" s="4005" t="n"/>
      <c r="O174" s="4005" t="n"/>
      <c r="P174" s="1807" t="n"/>
      <c r="Q174" s="4005" t="n"/>
      <c r="R174" s="4005" t="n"/>
      <c r="S174" s="4005" t="n"/>
      <c r="T174" s="4005" t="n"/>
      <c r="U174" s="4005" t="n"/>
      <c r="V174" s="4005" t="n"/>
      <c r="W174" s="4005" t="n"/>
      <c r="X174" s="4005" t="n"/>
      <c r="Y174" s="4005" t="n"/>
      <c r="Z174" s="4005" t="n"/>
      <c r="AA174" s="4005" t="n"/>
      <c r="AB174" s="4005" t="n"/>
      <c r="AC174" s="4005" t="n"/>
      <c r="AD174" s="4005" t="n"/>
      <c r="AE174" s="4005" t="n"/>
      <c r="AF174" s="4005" t="n"/>
      <c r="AG174" s="4005" t="n"/>
      <c r="AH174" s="4005" t="n"/>
      <c r="AI174" s="4005" t="n"/>
      <c r="AJ174" s="4005" t="n"/>
      <c r="AK174" s="4005" t="n"/>
      <c r="AL174" s="4005" t="n"/>
      <c r="AM174" s="4005" t="n"/>
      <c r="AN174" s="4005" t="n"/>
      <c r="AO174" s="4005" t="n"/>
      <c r="AP174" s="4005" t="n"/>
      <c r="AQ174" s="4005" t="n"/>
      <c r="AR174" s="4005" t="n"/>
      <c r="AS174" s="4005" t="n"/>
      <c r="AT174" s="4005" t="n"/>
      <c r="AU174" s="4005" t="n"/>
      <c r="AV174" s="4005" t="n"/>
      <c r="AW174" s="4005" t="n"/>
      <c r="AX174" s="4005" t="n"/>
      <c r="AY174" s="4005" t="n"/>
      <c r="AZ174" s="4005" t="n"/>
      <c r="BA174" s="1807" t="n"/>
      <c r="BB174" s="1911" t="n"/>
    </row>
    <row customFormat="1" customHeight="1" ht="30" r="175" s="884">
      <c r="A175" s="2282" t="n"/>
      <c r="B175" s="1807" t="n"/>
      <c r="C175" s="1808" t="n"/>
      <c r="D175" s="4005" t="n"/>
      <c r="E175" s="4005" t="n"/>
      <c r="F175" s="4005" t="n"/>
      <c r="G175" s="4005" t="n"/>
      <c r="H175" s="4005" t="n"/>
      <c r="I175" s="4005" t="n"/>
      <c r="J175" s="4005" t="n"/>
      <c r="K175" s="4005" t="n"/>
      <c r="L175" s="4005" t="n"/>
      <c r="M175" s="4005" t="n"/>
      <c r="N175" s="4005" t="n"/>
      <c r="O175" s="4005" t="n"/>
      <c r="P175" s="1807" t="n"/>
      <c r="Q175" s="4005" t="n"/>
      <c r="R175" s="4005" t="n"/>
      <c r="S175" s="4005" t="n"/>
      <c r="T175" s="4005" t="n"/>
      <c r="U175" s="4005" t="n"/>
      <c r="V175" s="4005" t="n"/>
      <c r="W175" s="4005" t="n"/>
      <c r="X175" s="4005" t="n"/>
      <c r="Y175" s="4005" t="n"/>
      <c r="Z175" s="4005" t="n"/>
      <c r="AA175" s="4005" t="n"/>
      <c r="AB175" s="4005" t="n"/>
      <c r="AC175" s="4005" t="n"/>
      <c r="AD175" s="4005" t="n"/>
      <c r="AE175" s="4005" t="n"/>
      <c r="AF175" s="4005" t="n"/>
      <c r="AG175" s="4005" t="n"/>
      <c r="AH175" s="4005" t="n"/>
      <c r="AI175" s="4005" t="n"/>
      <c r="AJ175" s="4005" t="n"/>
      <c r="AK175" s="4005" t="n"/>
      <c r="AL175" s="4005" t="n"/>
      <c r="AM175" s="4005" t="n"/>
      <c r="AN175" s="4005" t="n"/>
      <c r="AO175" s="4005" t="n"/>
      <c r="AP175" s="4005" t="n"/>
      <c r="AQ175" s="4005" t="n"/>
      <c r="AR175" s="4005" t="n"/>
      <c r="AS175" s="4005" t="n"/>
      <c r="AT175" s="4005" t="n"/>
      <c r="AU175" s="4005" t="n"/>
      <c r="AV175" s="4005" t="n"/>
      <c r="AW175" s="4005" t="n"/>
      <c r="AX175" s="4005" t="n"/>
      <c r="AY175" s="4005" t="n"/>
      <c r="AZ175" s="4005" t="n"/>
      <c r="BA175" s="1807" t="n"/>
      <c r="BB175" s="1911" t="n"/>
    </row>
    <row customFormat="1" customHeight="1" ht="30" r="176" s="884">
      <c r="A176" s="2282" t="n"/>
      <c r="B176" s="1807" t="n"/>
      <c r="C176" s="1808" t="n"/>
      <c r="D176" s="4005" t="n"/>
      <c r="E176" s="4005" t="n"/>
      <c r="F176" s="4005" t="n"/>
      <c r="G176" s="4005" t="n"/>
      <c r="H176" s="4005" t="n"/>
      <c r="I176" s="4005" t="n"/>
      <c r="J176" s="4005" t="n"/>
      <c r="K176" s="4005" t="n"/>
      <c r="L176" s="4005" t="n"/>
      <c r="M176" s="4005" t="n"/>
      <c r="N176" s="4005" t="n"/>
      <c r="O176" s="4005" t="n"/>
      <c r="P176" s="1807" t="n"/>
      <c r="Q176" s="4005" t="n"/>
      <c r="R176" s="4005" t="n"/>
      <c r="S176" s="4005" t="n"/>
      <c r="T176" s="4005" t="n"/>
      <c r="U176" s="4005" t="n"/>
      <c r="V176" s="4005" t="n"/>
      <c r="W176" s="4005" t="n"/>
      <c r="X176" s="4005" t="n"/>
      <c r="Y176" s="4005" t="n"/>
      <c r="Z176" s="4005" t="n"/>
      <c r="AA176" s="4005" t="n"/>
      <c r="AB176" s="4005" t="n"/>
      <c r="AC176" s="4005" t="n"/>
      <c r="AD176" s="4005" t="n"/>
      <c r="AE176" s="4005" t="n"/>
      <c r="AF176" s="4005" t="n"/>
      <c r="AG176" s="4005" t="n"/>
      <c r="AH176" s="4005" t="n"/>
      <c r="AI176" s="4005" t="n"/>
      <c r="AJ176" s="4005" t="n"/>
      <c r="AK176" s="4005" t="n"/>
      <c r="AL176" s="4005" t="n"/>
      <c r="AM176" s="4005" t="n"/>
      <c r="AN176" s="4005" t="n"/>
      <c r="AO176" s="4005" t="n"/>
      <c r="AP176" s="4005" t="n"/>
      <c r="AQ176" s="4005" t="n"/>
      <c r="AR176" s="4005" t="n"/>
      <c r="AS176" s="4005" t="n"/>
      <c r="AT176" s="4005" t="n"/>
      <c r="AU176" s="4005" t="n"/>
      <c r="AV176" s="4005" t="n"/>
      <c r="AW176" s="4005" t="n"/>
      <c r="AX176" s="4005" t="n"/>
      <c r="AY176" s="4005" t="n"/>
      <c r="AZ176" s="4005" t="n"/>
      <c r="BA176" s="1807" t="n"/>
      <c r="BB176" s="1911" t="n"/>
    </row>
    <row customFormat="1" customHeight="1" ht="30" r="177" s="884">
      <c r="A177" s="2282" t="n"/>
      <c r="B177" s="1807" t="n"/>
      <c r="C177" s="1808" t="n"/>
      <c r="D177" s="4005" t="n"/>
      <c r="E177" s="4005" t="n"/>
      <c r="F177" s="4005" t="n"/>
      <c r="G177" s="4005" t="n"/>
      <c r="H177" s="4005" t="n"/>
      <c r="I177" s="4005" t="n"/>
      <c r="J177" s="4005" t="n"/>
      <c r="K177" s="4005" t="n"/>
      <c r="L177" s="4005" t="n"/>
      <c r="M177" s="4005" t="n"/>
      <c r="N177" s="4005" t="n"/>
      <c r="O177" s="4005" t="n"/>
      <c r="P177" s="1807" t="n"/>
      <c r="Q177" s="4005" t="n"/>
      <c r="R177" s="4005" t="n"/>
      <c r="S177" s="4005" t="n"/>
      <c r="T177" s="4005" t="n"/>
      <c r="U177" s="4005" t="n"/>
      <c r="V177" s="4005" t="n"/>
      <c r="W177" s="4005" t="n"/>
      <c r="X177" s="4005" t="n"/>
      <c r="Y177" s="4005" t="n"/>
      <c r="Z177" s="4005" t="n"/>
      <c r="AA177" s="4005" t="n"/>
      <c r="AB177" s="4005" t="n"/>
      <c r="AC177" s="4005" t="n"/>
      <c r="AD177" s="4005" t="n"/>
      <c r="AE177" s="4005" t="n"/>
      <c r="AF177" s="4005" t="n"/>
      <c r="AG177" s="4005" t="n"/>
      <c r="AH177" s="4005" t="n"/>
      <c r="AI177" s="4005" t="n"/>
      <c r="AJ177" s="4005" t="n"/>
      <c r="AK177" s="4005" t="n"/>
      <c r="AL177" s="4005" t="n"/>
      <c r="AM177" s="4005" t="n"/>
      <c r="AN177" s="4005" t="n"/>
      <c r="AO177" s="4005" t="n"/>
      <c r="AP177" s="4005" t="n"/>
      <c r="AQ177" s="4005" t="n"/>
      <c r="AR177" s="4005" t="n"/>
      <c r="AS177" s="4005" t="n"/>
      <c r="AT177" s="4005" t="n"/>
      <c r="AU177" s="4005" t="n"/>
      <c r="AV177" s="4005" t="n"/>
      <c r="AW177" s="4005" t="n"/>
      <c r="AX177" s="4005" t="n"/>
      <c r="AY177" s="4005" t="n"/>
      <c r="AZ177" s="4005" t="n"/>
      <c r="BA177" s="1807" t="n"/>
      <c r="BB177" s="1911" t="n"/>
    </row>
    <row customFormat="1" customHeight="1" ht="30" r="178" s="884">
      <c r="A178" s="2282" t="n"/>
      <c r="B178" s="1807" t="n"/>
      <c r="C178" s="1808" t="n"/>
      <c r="D178" s="4005" t="n"/>
      <c r="E178" s="4005" t="n"/>
      <c r="F178" s="4005" t="n"/>
      <c r="G178" s="4005" t="n"/>
      <c r="H178" s="4005" t="n"/>
      <c r="I178" s="4005" t="n"/>
      <c r="J178" s="4005" t="n"/>
      <c r="K178" s="4005" t="n"/>
      <c r="L178" s="4005" t="n"/>
      <c r="M178" s="4005" t="n"/>
      <c r="N178" s="4005" t="n"/>
      <c r="O178" s="4005" t="n"/>
      <c r="P178" s="1807" t="n"/>
      <c r="Q178" s="4005" t="n"/>
      <c r="R178" s="4005" t="n"/>
      <c r="S178" s="4005" t="n"/>
      <c r="T178" s="4005" t="n"/>
      <c r="U178" s="4005" t="n"/>
      <c r="V178" s="4005" t="n"/>
      <c r="W178" s="4005" t="n"/>
      <c r="X178" s="4005" t="n"/>
      <c r="Y178" s="4005" t="n"/>
      <c r="Z178" s="4005" t="n"/>
      <c r="AA178" s="4005" t="n"/>
      <c r="AB178" s="4005" t="n"/>
      <c r="AC178" s="4005" t="n"/>
      <c r="AD178" s="4005" t="n"/>
      <c r="AE178" s="4005" t="n"/>
      <c r="AF178" s="4005" t="n"/>
      <c r="AG178" s="4005" t="n"/>
      <c r="AH178" s="4005" t="n"/>
      <c r="AI178" s="4005" t="n"/>
      <c r="AJ178" s="4005" t="n"/>
      <c r="AK178" s="4005" t="n"/>
      <c r="AL178" s="4005" t="n"/>
      <c r="AM178" s="4005" t="n"/>
      <c r="AN178" s="4005" t="n"/>
      <c r="AO178" s="4005" t="n"/>
      <c r="AP178" s="4005" t="n"/>
      <c r="AQ178" s="4005" t="n"/>
      <c r="AR178" s="4005" t="n"/>
      <c r="AS178" s="4005" t="n"/>
      <c r="AT178" s="4005" t="n"/>
      <c r="AU178" s="4005" t="n"/>
      <c r="AV178" s="4005" t="n"/>
      <c r="AW178" s="4005" t="n"/>
      <c r="AX178" s="4005" t="n"/>
      <c r="AY178" s="4005" t="n"/>
      <c r="AZ178" s="4005" t="n"/>
      <c r="BA178" s="1807" t="n"/>
      <c r="BB178" s="1911" t="n"/>
    </row>
    <row customFormat="1" customHeight="1" ht="30" r="179" s="884">
      <c r="A179" s="2282" t="n"/>
      <c r="B179" s="1807" t="n"/>
      <c r="C179" s="1808" t="n"/>
      <c r="D179" s="4005" t="n"/>
      <c r="E179" s="4005" t="n"/>
      <c r="F179" s="4005" t="n"/>
      <c r="G179" s="4005" t="n"/>
      <c r="H179" s="4005" t="n"/>
      <c r="I179" s="4005" t="n"/>
      <c r="J179" s="4005" t="n"/>
      <c r="K179" s="4005" t="n"/>
      <c r="L179" s="4005" t="n"/>
      <c r="M179" s="4005" t="n"/>
      <c r="N179" s="4005" t="n"/>
      <c r="O179" s="4005" t="n"/>
      <c r="P179" s="1807" t="n"/>
      <c r="Q179" s="4005" t="n"/>
      <c r="R179" s="4005" t="n"/>
      <c r="S179" s="4005" t="n"/>
      <c r="T179" s="4005" t="n"/>
      <c r="U179" s="4005" t="n"/>
      <c r="V179" s="4005" t="n"/>
      <c r="W179" s="4005" t="n"/>
      <c r="X179" s="4005" t="n"/>
      <c r="Y179" s="4005" t="n"/>
      <c r="Z179" s="4005" t="n"/>
      <c r="AA179" s="4005" t="n"/>
      <c r="AB179" s="4005" t="n"/>
      <c r="AC179" s="4005" t="n"/>
      <c r="AD179" s="4005" t="n"/>
      <c r="AE179" s="4005" t="n"/>
      <c r="AF179" s="4005" t="n"/>
      <c r="AG179" s="4005" t="n"/>
      <c r="AH179" s="4005" t="n"/>
      <c r="AI179" s="4005" t="n"/>
      <c r="AJ179" s="4005" t="n"/>
      <c r="AK179" s="4005" t="n"/>
      <c r="AL179" s="4005" t="n"/>
      <c r="AM179" s="4005" t="n"/>
      <c r="AN179" s="4005" t="n"/>
      <c r="AO179" s="4005" t="n"/>
      <c r="AP179" s="4005" t="n"/>
      <c r="AQ179" s="4005" t="n"/>
      <c r="AR179" s="4005" t="n"/>
      <c r="AS179" s="4005" t="n"/>
      <c r="AT179" s="4005" t="n"/>
      <c r="AU179" s="4005" t="n"/>
      <c r="AV179" s="4005" t="n"/>
      <c r="AW179" s="4005" t="n"/>
      <c r="AX179" s="4005" t="n"/>
      <c r="AY179" s="4005" t="n"/>
      <c r="AZ179" s="4005" t="n"/>
      <c r="BA179" s="1807" t="n"/>
      <c r="BB179" s="1911" t="n"/>
    </row>
    <row customFormat="1" customHeight="1" ht="30" r="180" s="884">
      <c r="A180" s="2282" t="n"/>
      <c r="B180" s="1807" t="n"/>
      <c r="C180" s="1808" t="n"/>
      <c r="D180" s="4005" t="n"/>
      <c r="E180" s="4005" t="n"/>
      <c r="F180" s="4005" t="n"/>
      <c r="G180" s="4005" t="n"/>
      <c r="H180" s="4005" t="n"/>
      <c r="I180" s="4005" t="n"/>
      <c r="J180" s="4005" t="n"/>
      <c r="K180" s="4005" t="n"/>
      <c r="L180" s="4005" t="n"/>
      <c r="M180" s="4005" t="n"/>
      <c r="N180" s="4005" t="n"/>
      <c r="O180" s="4005" t="n"/>
      <c r="P180" s="1807" t="n"/>
      <c r="Q180" s="4005" t="n"/>
      <c r="R180" s="4005" t="n"/>
      <c r="S180" s="4005" t="n"/>
      <c r="T180" s="4005" t="n"/>
      <c r="U180" s="4005" t="n"/>
      <c r="V180" s="4005" t="n"/>
      <c r="W180" s="4005" t="n"/>
      <c r="X180" s="4005" t="n"/>
      <c r="Y180" s="4005" t="n"/>
      <c r="Z180" s="4005" t="n"/>
      <c r="AA180" s="4005" t="n"/>
      <c r="AB180" s="4005" t="n"/>
      <c r="AC180" s="4005" t="n"/>
      <c r="AD180" s="4005" t="n"/>
      <c r="AE180" s="4005" t="n"/>
      <c r="AF180" s="4005" t="n"/>
      <c r="AG180" s="4005" t="n"/>
      <c r="AH180" s="4005" t="n"/>
      <c r="AI180" s="4005" t="n"/>
      <c r="AJ180" s="4005" t="n"/>
      <c r="AK180" s="4005" t="n"/>
      <c r="AL180" s="4005" t="n"/>
      <c r="AM180" s="4005" t="n"/>
      <c r="AN180" s="4005" t="n"/>
      <c r="AO180" s="4005" t="n"/>
      <c r="AP180" s="4005" t="n"/>
      <c r="AQ180" s="4005" t="n"/>
      <c r="AR180" s="4005" t="n"/>
      <c r="AS180" s="4005" t="n"/>
      <c r="AT180" s="4005" t="n"/>
      <c r="AU180" s="4005" t="n"/>
      <c r="AV180" s="4005" t="n"/>
      <c r="AW180" s="4005" t="n"/>
      <c r="AX180" s="4005" t="n"/>
      <c r="AY180" s="4005" t="n"/>
      <c r="AZ180" s="4005" t="n"/>
      <c r="BA180" s="1807" t="n"/>
      <c r="BB180" s="1911" t="n"/>
    </row>
    <row customFormat="1" customHeight="1" ht="30" r="181" s="884">
      <c r="A181" s="2282" t="n"/>
      <c r="B181" s="1807" t="n"/>
      <c r="C181" s="1808" t="n"/>
      <c r="D181" s="4005" t="n"/>
      <c r="E181" s="4005" t="n"/>
      <c r="F181" s="4005" t="n"/>
      <c r="G181" s="4005" t="n"/>
      <c r="H181" s="4005" t="n"/>
      <c r="I181" s="4005" t="n"/>
      <c r="J181" s="4005" t="n"/>
      <c r="K181" s="4005" t="n"/>
      <c r="L181" s="4005" t="n"/>
      <c r="M181" s="4005" t="n"/>
      <c r="N181" s="4005" t="n"/>
      <c r="O181" s="4005" t="n"/>
      <c r="P181" s="1807" t="n"/>
      <c r="Q181" s="4005" t="n"/>
      <c r="R181" s="4005" t="n"/>
      <c r="S181" s="4005" t="n"/>
      <c r="T181" s="4005" t="n"/>
      <c r="U181" s="4005" t="n"/>
      <c r="V181" s="4005" t="n"/>
      <c r="W181" s="4005" t="n"/>
      <c r="X181" s="4005" t="n"/>
      <c r="Y181" s="4005" t="n"/>
      <c r="Z181" s="4005" t="n"/>
      <c r="AA181" s="4005" t="n"/>
      <c r="AB181" s="4005" t="n"/>
      <c r="AC181" s="4005" t="n"/>
      <c r="AD181" s="4005" t="n"/>
      <c r="AE181" s="4005" t="n"/>
      <c r="AF181" s="4005" t="n"/>
      <c r="AG181" s="4005" t="n"/>
      <c r="AH181" s="4005" t="n"/>
      <c r="AI181" s="4005" t="n"/>
      <c r="AJ181" s="4005" t="n"/>
      <c r="AK181" s="4005" t="n"/>
      <c r="AL181" s="4005" t="n"/>
      <c r="AM181" s="4005" t="n"/>
      <c r="AN181" s="4005" t="n"/>
      <c r="AO181" s="4005" t="n"/>
      <c r="AP181" s="4005" t="n"/>
      <c r="AQ181" s="4005" t="n"/>
      <c r="AR181" s="4005" t="n"/>
      <c r="AS181" s="4005" t="n"/>
      <c r="AT181" s="4005" t="n"/>
      <c r="AU181" s="4005" t="n"/>
      <c r="AV181" s="4005" t="n"/>
      <c r="AW181" s="4005" t="n"/>
      <c r="AX181" s="4005" t="n"/>
      <c r="AY181" s="4005" t="n"/>
      <c r="AZ181" s="4005" t="n"/>
      <c r="BA181" s="1807" t="n"/>
      <c r="BB181" s="1911" t="n"/>
    </row>
    <row customFormat="1" customHeight="1" ht="30" r="182" s="884">
      <c r="A182" s="2282" t="n"/>
      <c r="B182" s="1807" t="n"/>
      <c r="C182" s="1808" t="n"/>
      <c r="D182" s="4005" t="n"/>
      <c r="E182" s="4005" t="n"/>
      <c r="F182" s="4005" t="n"/>
      <c r="G182" s="4005" t="n"/>
      <c r="H182" s="4005" t="n"/>
      <c r="I182" s="4005" t="n"/>
      <c r="J182" s="4005" t="n"/>
      <c r="K182" s="4005" t="n"/>
      <c r="L182" s="4005" t="n"/>
      <c r="M182" s="4005" t="n"/>
      <c r="N182" s="4005" t="n"/>
      <c r="O182" s="4005" t="n"/>
      <c r="P182" s="1807" t="n"/>
      <c r="Q182" s="4005" t="n"/>
      <c r="R182" s="4005" t="n"/>
      <c r="S182" s="4005" t="n"/>
      <c r="T182" s="4005" t="n"/>
      <c r="U182" s="4005" t="n"/>
      <c r="V182" s="4005" t="n"/>
      <c r="W182" s="4005" t="n"/>
      <c r="X182" s="4005" t="n"/>
      <c r="Y182" s="4005" t="n"/>
      <c r="Z182" s="4005" t="n"/>
      <c r="AA182" s="4005" t="n"/>
      <c r="AB182" s="4005" t="n"/>
      <c r="AC182" s="4005" t="n"/>
      <c r="AD182" s="4005" t="n"/>
      <c r="AE182" s="4005" t="n"/>
      <c r="AF182" s="4005" t="n"/>
      <c r="AG182" s="4005" t="n"/>
      <c r="AH182" s="4005" t="n"/>
      <c r="AI182" s="4005" t="n"/>
      <c r="AJ182" s="4005" t="n"/>
      <c r="AK182" s="4005" t="n"/>
      <c r="AL182" s="4005" t="n"/>
      <c r="AM182" s="4005" t="n"/>
      <c r="AN182" s="4005" t="n"/>
      <c r="AO182" s="4005" t="n"/>
      <c r="AP182" s="4005" t="n"/>
      <c r="AQ182" s="4005" t="n"/>
      <c r="AR182" s="4005" t="n"/>
      <c r="AS182" s="4005" t="n"/>
      <c r="AT182" s="4005" t="n"/>
      <c r="AU182" s="4005" t="n"/>
      <c r="AV182" s="4005" t="n"/>
      <c r="AW182" s="4005" t="n"/>
      <c r="AX182" s="4005" t="n"/>
      <c r="AY182" s="4005" t="n"/>
      <c r="AZ182" s="4005" t="n"/>
      <c r="BA182" s="1807" t="n"/>
      <c r="BB182" s="1911" t="n"/>
    </row>
    <row customFormat="1" customHeight="1" ht="30" r="183" s="884">
      <c r="A183" s="2282" t="n"/>
      <c r="B183" s="1807" t="n"/>
      <c r="C183" s="1808" t="n"/>
      <c r="D183" s="4005" t="n"/>
      <c r="E183" s="4005" t="n"/>
      <c r="F183" s="4005" t="n"/>
      <c r="G183" s="4005" t="n"/>
      <c r="H183" s="4005" t="n"/>
      <c r="I183" s="4005" t="n"/>
      <c r="J183" s="4005" t="n"/>
      <c r="K183" s="4005" t="n"/>
      <c r="L183" s="4005" t="n"/>
      <c r="M183" s="4005" t="n"/>
      <c r="N183" s="4005" t="n"/>
      <c r="O183" s="4005" t="n"/>
      <c r="P183" s="1807" t="n"/>
      <c r="Q183" s="4005" t="n"/>
      <c r="R183" s="4005" t="n"/>
      <c r="S183" s="4005" t="n"/>
      <c r="T183" s="4005" t="n"/>
      <c r="U183" s="4005" t="n"/>
      <c r="V183" s="4005" t="n"/>
      <c r="W183" s="4005" t="n"/>
      <c r="X183" s="4005" t="n"/>
      <c r="Y183" s="4005" t="n"/>
      <c r="Z183" s="4005" t="n"/>
      <c r="AA183" s="4005" t="n"/>
      <c r="AB183" s="4005" t="n"/>
      <c r="AC183" s="4005" t="n"/>
      <c r="AD183" s="4005" t="n"/>
      <c r="AE183" s="4005" t="n"/>
      <c r="AF183" s="4005" t="n"/>
      <c r="AG183" s="4005" t="n"/>
      <c r="AH183" s="4005" t="n"/>
      <c r="AI183" s="4005" t="n"/>
      <c r="AJ183" s="4005" t="n"/>
      <c r="AK183" s="4005" t="n"/>
      <c r="AL183" s="4005" t="n"/>
      <c r="AM183" s="4005" t="n"/>
      <c r="AN183" s="4005" t="n"/>
      <c r="AO183" s="4005" t="n"/>
      <c r="AP183" s="4005" t="n"/>
      <c r="AQ183" s="4005" t="n"/>
      <c r="AR183" s="4005" t="n"/>
      <c r="AS183" s="4005" t="n"/>
      <c r="AT183" s="4005" t="n"/>
      <c r="AU183" s="4005" t="n"/>
      <c r="AV183" s="4005" t="n"/>
      <c r="AW183" s="4005" t="n"/>
      <c r="AX183" s="4005" t="n"/>
      <c r="AY183" s="4005" t="n"/>
      <c r="AZ183" s="4005" t="n"/>
      <c r="BA183" s="1807" t="n"/>
      <c r="BB183" s="1911" t="n"/>
    </row>
    <row customFormat="1" customHeight="1" ht="30" r="184" s="884">
      <c r="A184" s="2282" t="n"/>
      <c r="B184" s="1807" t="n"/>
      <c r="C184" s="1808" t="n"/>
      <c r="D184" s="4005" t="n"/>
      <c r="E184" s="4005" t="n"/>
      <c r="F184" s="4005" t="n"/>
      <c r="G184" s="4005" t="n"/>
      <c r="H184" s="4005" t="n"/>
      <c r="I184" s="4005" t="n"/>
      <c r="J184" s="4005" t="n"/>
      <c r="K184" s="4005" t="n"/>
      <c r="L184" s="4005" t="n"/>
      <c r="M184" s="4005" t="n"/>
      <c r="N184" s="4005" t="n"/>
      <c r="O184" s="4005" t="n"/>
      <c r="P184" s="1807" t="n"/>
      <c r="Q184" s="4005" t="n"/>
      <c r="R184" s="4005" t="n"/>
      <c r="S184" s="4005" t="n"/>
      <c r="T184" s="4005" t="n"/>
      <c r="U184" s="4005" t="n"/>
      <c r="V184" s="4005" t="n"/>
      <c r="W184" s="4005" t="n"/>
      <c r="X184" s="4005" t="n"/>
      <c r="Y184" s="4005" t="n"/>
      <c r="Z184" s="4005" t="n"/>
      <c r="AA184" s="4005" t="n"/>
      <c r="AB184" s="4005" t="n"/>
      <c r="AC184" s="4005" t="n"/>
      <c r="AD184" s="4005" t="n"/>
      <c r="AE184" s="4005" t="n"/>
      <c r="AF184" s="4005" t="n"/>
      <c r="AG184" s="4005" t="n"/>
      <c r="AH184" s="4005" t="n"/>
      <c r="AI184" s="4005" t="n"/>
      <c r="AJ184" s="4005" t="n"/>
      <c r="AK184" s="4005" t="n"/>
      <c r="AL184" s="4005" t="n"/>
      <c r="AM184" s="4005" t="n"/>
      <c r="AN184" s="4005" t="n"/>
      <c r="AO184" s="4005" t="n"/>
      <c r="AP184" s="4005" t="n"/>
      <c r="AQ184" s="4005" t="n"/>
      <c r="AR184" s="4005" t="n"/>
      <c r="AS184" s="4005" t="n"/>
      <c r="AT184" s="4005" t="n"/>
      <c r="AU184" s="4005" t="n"/>
      <c r="AV184" s="4005" t="n"/>
      <c r="AW184" s="4005" t="n"/>
      <c r="AX184" s="4005" t="n"/>
      <c r="AY184" s="4005" t="n"/>
      <c r="AZ184" s="4005" t="n"/>
      <c r="BA184" s="1807" t="n"/>
      <c r="BB184" s="1911" t="n"/>
    </row>
    <row customFormat="1" customHeight="1" ht="30" r="185" s="884">
      <c r="A185" s="2282" t="n"/>
      <c r="B185" s="1807" t="n"/>
      <c r="C185" s="1808" t="n"/>
      <c r="D185" s="4005" t="n"/>
      <c r="E185" s="4005" t="n"/>
      <c r="F185" s="4005" t="n"/>
      <c r="G185" s="4005" t="n"/>
      <c r="H185" s="4005" t="n"/>
      <c r="I185" s="4005" t="n"/>
      <c r="J185" s="4005" t="n"/>
      <c r="K185" s="4005" t="n"/>
      <c r="L185" s="4005" t="n"/>
      <c r="M185" s="4005" t="n"/>
      <c r="N185" s="4005" t="n"/>
      <c r="O185" s="4005" t="n"/>
      <c r="P185" s="1807" t="n"/>
      <c r="Q185" s="4005" t="n"/>
      <c r="R185" s="4005" t="n"/>
      <c r="S185" s="4005" t="n"/>
      <c r="T185" s="4005" t="n"/>
      <c r="U185" s="4005" t="n"/>
      <c r="V185" s="4005" t="n"/>
      <c r="W185" s="4005" t="n"/>
      <c r="X185" s="4005" t="n"/>
      <c r="Y185" s="4005" t="n"/>
      <c r="Z185" s="4005" t="n"/>
      <c r="AA185" s="4005" t="n"/>
      <c r="AB185" s="4005" t="n"/>
      <c r="AC185" s="4005" t="n"/>
      <c r="AD185" s="4005" t="n"/>
      <c r="AE185" s="4005" t="n"/>
      <c r="AF185" s="4005" t="n"/>
      <c r="AG185" s="4005" t="n"/>
      <c r="AH185" s="4005" t="n"/>
      <c r="AI185" s="4005" t="n"/>
      <c r="AJ185" s="4005" t="n"/>
      <c r="AK185" s="4005" t="n"/>
      <c r="AL185" s="4005" t="n"/>
      <c r="AM185" s="4005" t="n"/>
      <c r="AN185" s="4005" t="n"/>
      <c r="AO185" s="4005" t="n"/>
      <c r="AP185" s="4005" t="n"/>
      <c r="AQ185" s="4005" t="n"/>
      <c r="AR185" s="4005" t="n"/>
      <c r="AS185" s="4005" t="n"/>
      <c r="AT185" s="4005" t="n"/>
      <c r="AU185" s="4005" t="n"/>
      <c r="AV185" s="4005" t="n"/>
      <c r="AW185" s="4005" t="n"/>
      <c r="AX185" s="4005" t="n"/>
      <c r="AY185" s="4005" t="n"/>
      <c r="AZ185" s="4005" t="n"/>
      <c r="BA185" s="1807" t="n"/>
      <c r="BB185" s="1911" t="n"/>
    </row>
    <row customFormat="1" customHeight="1" ht="30" r="186" s="884">
      <c r="A186" s="2282" t="n"/>
      <c r="B186" s="1807" t="n"/>
      <c r="C186" s="1808" t="n"/>
      <c r="D186" s="4005" t="n"/>
      <c r="E186" s="4005" t="n"/>
      <c r="F186" s="4005" t="n"/>
      <c r="G186" s="4005" t="n"/>
      <c r="H186" s="4005" t="n"/>
      <c r="I186" s="4005" t="n"/>
      <c r="J186" s="4005" t="n"/>
      <c r="K186" s="4005" t="n"/>
      <c r="L186" s="4005" t="n"/>
      <c r="M186" s="4005" t="n"/>
      <c r="N186" s="4005" t="n"/>
      <c r="O186" s="4005" t="n"/>
      <c r="P186" s="1807" t="n"/>
      <c r="Q186" s="4005" t="n"/>
      <c r="R186" s="4005" t="n"/>
      <c r="S186" s="4005" t="n"/>
      <c r="T186" s="4005" t="n"/>
      <c r="U186" s="4005" t="n"/>
      <c r="V186" s="4005" t="n"/>
      <c r="W186" s="4005" t="n"/>
      <c r="X186" s="4005" t="n"/>
      <c r="Y186" s="4005" t="n"/>
      <c r="Z186" s="4005" t="n"/>
      <c r="AA186" s="4005" t="n"/>
      <c r="AB186" s="4005" t="n"/>
      <c r="AC186" s="4005" t="n"/>
      <c r="AD186" s="4005" t="n"/>
      <c r="AE186" s="4005" t="n"/>
      <c r="AF186" s="4005" t="n"/>
      <c r="AG186" s="4005" t="n"/>
      <c r="AH186" s="4005" t="n"/>
      <c r="AI186" s="4005" t="n"/>
      <c r="AJ186" s="4005" t="n"/>
      <c r="AK186" s="4005" t="n"/>
      <c r="AL186" s="4005" t="n"/>
      <c r="AM186" s="4005" t="n"/>
      <c r="AN186" s="4005" t="n"/>
      <c r="AO186" s="4005" t="n"/>
      <c r="AP186" s="4005" t="n"/>
      <c r="AQ186" s="4005" t="n"/>
      <c r="AR186" s="4005" t="n"/>
      <c r="AS186" s="4005" t="n"/>
      <c r="AT186" s="4005" t="n"/>
      <c r="AU186" s="4005" t="n"/>
      <c r="AV186" s="4005" t="n"/>
      <c r="AW186" s="4005" t="n"/>
      <c r="AX186" s="4005" t="n"/>
      <c r="AY186" s="4005" t="n"/>
      <c r="AZ186" s="4005" t="n"/>
      <c r="BA186" s="1807" t="n"/>
      <c r="BB186" s="1911" t="n"/>
    </row>
    <row customFormat="1" customHeight="1" ht="30" r="187" s="884">
      <c r="A187" s="2282" t="n"/>
      <c r="B187" s="1807" t="n"/>
      <c r="C187" s="1808" t="n"/>
      <c r="D187" s="4005" t="n"/>
      <c r="E187" s="4005" t="n"/>
      <c r="F187" s="4005" t="n"/>
      <c r="G187" s="4005" t="n"/>
      <c r="H187" s="4005" t="n"/>
      <c r="I187" s="4005" t="n"/>
      <c r="J187" s="4005" t="n"/>
      <c r="K187" s="4005" t="n"/>
      <c r="L187" s="4005" t="n"/>
      <c r="M187" s="4005" t="n"/>
      <c r="N187" s="4005" t="n"/>
      <c r="O187" s="4005" t="n"/>
      <c r="P187" s="1807" t="n"/>
      <c r="Q187" s="4005" t="n"/>
      <c r="R187" s="4005" t="n"/>
      <c r="S187" s="4005" t="n"/>
      <c r="T187" s="4005" t="n"/>
      <c r="U187" s="4005" t="n"/>
      <c r="V187" s="4005" t="n"/>
      <c r="W187" s="4005" t="n"/>
      <c r="X187" s="4005" t="n"/>
      <c r="Y187" s="4005" t="n"/>
      <c r="Z187" s="4005" t="n"/>
      <c r="AA187" s="4005" t="n"/>
      <c r="AB187" s="4005" t="n"/>
      <c r="AC187" s="4005" t="n"/>
      <c r="AD187" s="4005" t="n"/>
      <c r="AE187" s="4005" t="n"/>
      <c r="AF187" s="4005" t="n"/>
      <c r="AG187" s="4005" t="n"/>
      <c r="AH187" s="4005" t="n"/>
      <c r="AI187" s="4005" t="n"/>
      <c r="AJ187" s="4005" t="n"/>
      <c r="AK187" s="4005" t="n"/>
      <c r="AL187" s="4005" t="n"/>
      <c r="AM187" s="4005" t="n"/>
      <c r="AN187" s="4005" t="n"/>
      <c r="AO187" s="4005" t="n"/>
      <c r="AP187" s="4005" t="n"/>
      <c r="AQ187" s="4005" t="n"/>
      <c r="AR187" s="4005" t="n"/>
      <c r="AS187" s="4005" t="n"/>
      <c r="AT187" s="4005" t="n"/>
      <c r="AU187" s="4005" t="n"/>
      <c r="AV187" s="4005" t="n"/>
      <c r="AW187" s="4005" t="n"/>
      <c r="AX187" s="4005" t="n"/>
      <c r="AY187" s="4005" t="n"/>
      <c r="AZ187" s="4005" t="n"/>
      <c r="BA187" s="1807" t="n"/>
      <c r="BB187" s="1911" t="n"/>
    </row>
    <row customFormat="1" customHeight="1" ht="30" r="188" s="884">
      <c r="A188" s="2282" t="n"/>
      <c r="B188" s="1807" t="n"/>
      <c r="C188" s="1808" t="n"/>
      <c r="D188" s="4005" t="n"/>
      <c r="E188" s="4005" t="n"/>
      <c r="F188" s="4005" t="n"/>
      <c r="G188" s="4005" t="n"/>
      <c r="H188" s="4005" t="n"/>
      <c r="I188" s="4005" t="n"/>
      <c r="J188" s="4005" t="n"/>
      <c r="K188" s="4005" t="n"/>
      <c r="L188" s="4005" t="n"/>
      <c r="M188" s="4005" t="n"/>
      <c r="N188" s="4005" t="n"/>
      <c r="O188" s="4005" t="n"/>
      <c r="P188" s="1807" t="n"/>
      <c r="Q188" s="4005" t="n"/>
      <c r="R188" s="4005" t="n"/>
      <c r="S188" s="4005" t="n"/>
      <c r="T188" s="4005" t="n"/>
      <c r="U188" s="4005" t="n"/>
      <c r="V188" s="4005" t="n"/>
      <c r="W188" s="4005" t="n"/>
      <c r="X188" s="4005" t="n"/>
      <c r="Y188" s="4005" t="n"/>
      <c r="Z188" s="4005" t="n"/>
      <c r="AA188" s="4005" t="n"/>
      <c r="AB188" s="4005" t="n"/>
      <c r="AC188" s="4005" t="n"/>
      <c r="AD188" s="4005" t="n"/>
      <c r="AE188" s="4005" t="n"/>
      <c r="AF188" s="4005" t="n"/>
      <c r="AG188" s="4005" t="n"/>
      <c r="AH188" s="4005" t="n"/>
      <c r="AI188" s="4005" t="n"/>
      <c r="AJ188" s="4005" t="n"/>
      <c r="AK188" s="4005" t="n"/>
      <c r="AL188" s="4005" t="n"/>
      <c r="AM188" s="4005" t="n"/>
      <c r="AN188" s="4005" t="n"/>
      <c r="AO188" s="4005" t="n"/>
      <c r="AP188" s="4005" t="n"/>
      <c r="AQ188" s="4005" t="n"/>
      <c r="AR188" s="4005" t="n"/>
      <c r="AS188" s="4005" t="n"/>
      <c r="AT188" s="4005" t="n"/>
      <c r="AU188" s="4005" t="n"/>
      <c r="AV188" s="4005" t="n"/>
      <c r="AW188" s="4005" t="n"/>
      <c r="AX188" s="4005" t="n"/>
      <c r="AY188" s="4005" t="n"/>
      <c r="AZ188" s="4005" t="n"/>
      <c r="BA188" s="1807" t="n"/>
      <c r="BB188" s="1911" t="n"/>
    </row>
    <row customFormat="1" customHeight="1" ht="30" r="189" s="884">
      <c r="A189" s="2282" t="n"/>
      <c r="B189" s="1807" t="n"/>
      <c r="C189" s="1808" t="n"/>
      <c r="D189" s="4005" t="n"/>
      <c r="E189" s="4005" t="n"/>
      <c r="F189" s="4005" t="n"/>
      <c r="G189" s="4005" t="n"/>
      <c r="H189" s="4005" t="n"/>
      <c r="I189" s="4005" t="n"/>
      <c r="J189" s="4005" t="n"/>
      <c r="K189" s="4005" t="n"/>
      <c r="L189" s="4005" t="n"/>
      <c r="M189" s="4005" t="n"/>
      <c r="N189" s="4005" t="n"/>
      <c r="O189" s="4005" t="n"/>
      <c r="P189" s="1807" t="n"/>
      <c r="Q189" s="4005" t="n"/>
      <c r="R189" s="4005" t="n"/>
      <c r="S189" s="4005" t="n"/>
      <c r="T189" s="4005" t="n"/>
      <c r="U189" s="4005" t="n"/>
      <c r="V189" s="4005" t="n"/>
      <c r="W189" s="4005" t="n"/>
      <c r="X189" s="4005" t="n"/>
      <c r="Y189" s="4005" t="n"/>
      <c r="Z189" s="4005" t="n"/>
      <c r="AA189" s="4005" t="n"/>
      <c r="AB189" s="4005" t="n"/>
      <c r="AC189" s="4005" t="n"/>
      <c r="AD189" s="4005" t="n"/>
      <c r="AE189" s="4005" t="n"/>
      <c r="AF189" s="4005" t="n"/>
      <c r="AG189" s="4005" t="n"/>
      <c r="AH189" s="4005" t="n"/>
      <c r="AI189" s="4005" t="n"/>
      <c r="AJ189" s="4005" t="n"/>
      <c r="AK189" s="4005" t="n"/>
      <c r="AL189" s="4005" t="n"/>
      <c r="AM189" s="4005" t="n"/>
      <c r="AN189" s="4005" t="n"/>
      <c r="AO189" s="4005" t="n"/>
      <c r="AP189" s="4005" t="n"/>
      <c r="AQ189" s="4005" t="n"/>
      <c r="AR189" s="4005" t="n"/>
      <c r="AS189" s="4005" t="n"/>
      <c r="AT189" s="4005" t="n"/>
      <c r="AU189" s="4005" t="n"/>
      <c r="AV189" s="4005" t="n"/>
      <c r="AW189" s="4005" t="n"/>
      <c r="AX189" s="4005" t="n"/>
      <c r="AY189" s="4005" t="n"/>
      <c r="AZ189" s="4005" t="n"/>
      <c r="BA189" s="1807" t="n"/>
      <c r="BB189" s="1911" t="n"/>
    </row>
    <row customFormat="1" customHeight="1" ht="30" r="190" s="884">
      <c r="A190" s="2282" t="n"/>
      <c r="B190" s="1807" t="n"/>
      <c r="C190" s="1808" t="n"/>
      <c r="D190" s="4005" t="n"/>
      <c r="E190" s="4005" t="n"/>
      <c r="F190" s="4005" t="n"/>
      <c r="G190" s="4005" t="n"/>
      <c r="H190" s="4005" t="n"/>
      <c r="I190" s="4005" t="n"/>
      <c r="J190" s="4005" t="n"/>
      <c r="K190" s="4005" t="n"/>
      <c r="L190" s="4005" t="n"/>
      <c r="M190" s="4005" t="n"/>
      <c r="N190" s="4005" t="n"/>
      <c r="O190" s="4005" t="n"/>
      <c r="P190" s="1807" t="n"/>
      <c r="Q190" s="4005" t="n"/>
      <c r="R190" s="4005" t="n"/>
      <c r="S190" s="4005" t="n"/>
      <c r="T190" s="4005" t="n"/>
      <c r="U190" s="4005" t="n"/>
      <c r="V190" s="4005" t="n"/>
      <c r="W190" s="4005" t="n"/>
      <c r="X190" s="4005" t="n"/>
      <c r="Y190" s="4005" t="n"/>
      <c r="Z190" s="4005" t="n"/>
      <c r="AA190" s="4005" t="n"/>
      <c r="AB190" s="4005" t="n"/>
      <c r="AC190" s="4005" t="n"/>
      <c r="AD190" s="4005" t="n"/>
      <c r="AE190" s="4005" t="n"/>
      <c r="AF190" s="4005" t="n"/>
      <c r="AG190" s="4005" t="n"/>
      <c r="AH190" s="4005" t="n"/>
      <c r="AI190" s="4005" t="n"/>
      <c r="AJ190" s="4005" t="n"/>
      <c r="AK190" s="4005" t="n"/>
      <c r="AL190" s="4005" t="n"/>
      <c r="AM190" s="4005" t="n"/>
      <c r="AN190" s="4005" t="n"/>
      <c r="AO190" s="4005" t="n"/>
      <c r="AP190" s="4005" t="n"/>
      <c r="AQ190" s="4005" t="n"/>
      <c r="AR190" s="4005" t="n"/>
      <c r="AS190" s="4005" t="n"/>
      <c r="AT190" s="4005" t="n"/>
      <c r="AU190" s="4005" t="n"/>
      <c r="AV190" s="4005" t="n"/>
      <c r="AW190" s="4005" t="n"/>
      <c r="AX190" s="4005" t="n"/>
      <c r="AY190" s="4005" t="n"/>
      <c r="AZ190" s="4005" t="n"/>
      <c r="BA190" s="1807" t="n"/>
      <c r="BB190" s="1911" t="n"/>
    </row>
    <row customFormat="1" customHeight="1" ht="30" r="191" s="884">
      <c r="A191" s="2282" t="n"/>
      <c r="B191" s="1807" t="n"/>
      <c r="C191" s="1808" t="n"/>
      <c r="D191" s="4005" t="n"/>
      <c r="E191" s="4005" t="n"/>
      <c r="F191" s="4005" t="n"/>
      <c r="G191" s="4005" t="n"/>
      <c r="H191" s="4005" t="n"/>
      <c r="I191" s="4005" t="n"/>
      <c r="J191" s="4005" t="n"/>
      <c r="K191" s="4005" t="n"/>
      <c r="L191" s="4005" t="n"/>
      <c r="M191" s="4005" t="n"/>
      <c r="N191" s="4005" t="n"/>
      <c r="O191" s="4005" t="n"/>
      <c r="P191" s="1807" t="n"/>
      <c r="Q191" s="4005" t="n"/>
      <c r="R191" s="4005" t="n"/>
      <c r="S191" s="4005" t="n"/>
      <c r="T191" s="4005" t="n"/>
      <c r="U191" s="4005" t="n"/>
      <c r="V191" s="4005" t="n"/>
      <c r="W191" s="4005" t="n"/>
      <c r="X191" s="4005" t="n"/>
      <c r="Y191" s="4005" t="n"/>
      <c r="Z191" s="4005" t="n"/>
      <c r="AA191" s="4005" t="n"/>
      <c r="AB191" s="4005" t="n"/>
      <c r="AC191" s="4005" t="n"/>
      <c r="AD191" s="4005" t="n"/>
      <c r="AE191" s="4005" t="n"/>
      <c r="AF191" s="4005" t="n"/>
      <c r="AG191" s="4005" t="n"/>
      <c r="AH191" s="4005" t="n"/>
      <c r="AI191" s="4005" t="n"/>
      <c r="AJ191" s="4005" t="n"/>
      <c r="AK191" s="4005" t="n"/>
      <c r="AL191" s="4005" t="n"/>
      <c r="AM191" s="4005" t="n"/>
      <c r="AN191" s="4005" t="n"/>
      <c r="AO191" s="4005" t="n"/>
      <c r="AP191" s="4005" t="n"/>
      <c r="AQ191" s="4005" t="n"/>
      <c r="AR191" s="4005" t="n"/>
      <c r="AS191" s="4005" t="n"/>
      <c r="AT191" s="4005" t="n"/>
      <c r="AU191" s="4005" t="n"/>
      <c r="AV191" s="4005" t="n"/>
      <c r="AW191" s="4005" t="n"/>
      <c r="AX191" s="4005" t="n"/>
      <c r="AY191" s="4005" t="n"/>
      <c r="AZ191" s="4005" t="n"/>
      <c r="BA191" s="1807" t="n"/>
      <c r="BB191" s="1911" t="n"/>
    </row>
    <row customFormat="1" customHeight="1" ht="30" r="192" s="884">
      <c r="A192" s="2282" t="n"/>
      <c r="B192" s="1807" t="n"/>
      <c r="C192" s="1808" t="n"/>
      <c r="D192" s="4005" t="n"/>
      <c r="E192" s="4005" t="n"/>
      <c r="F192" s="4005" t="n"/>
      <c r="G192" s="4005" t="n"/>
      <c r="H192" s="4005" t="n"/>
      <c r="I192" s="4005" t="n"/>
      <c r="J192" s="4005" t="n"/>
      <c r="K192" s="4005" t="n"/>
      <c r="L192" s="4005" t="n"/>
      <c r="M192" s="4005" t="n"/>
      <c r="N192" s="4005" t="n"/>
      <c r="O192" s="4005" t="n"/>
      <c r="P192" s="1807" t="n"/>
      <c r="Q192" s="4005" t="n"/>
      <c r="R192" s="4005" t="n"/>
      <c r="S192" s="4005" t="n"/>
      <c r="T192" s="4005" t="n"/>
      <c r="U192" s="4005" t="n"/>
      <c r="V192" s="4005" t="n"/>
      <c r="W192" s="4005" t="n"/>
      <c r="X192" s="4005" t="n"/>
      <c r="Y192" s="4005" t="n"/>
      <c r="Z192" s="4005" t="n"/>
      <c r="AA192" s="4005" t="n"/>
      <c r="AB192" s="4005" t="n"/>
      <c r="AC192" s="4005" t="n"/>
      <c r="AD192" s="4005" t="n"/>
      <c r="AE192" s="4005" t="n"/>
      <c r="AF192" s="4005" t="n"/>
      <c r="AG192" s="4005" t="n"/>
      <c r="AH192" s="4005" t="n"/>
      <c r="AI192" s="4005" t="n"/>
      <c r="AJ192" s="4005" t="n"/>
      <c r="AK192" s="4005" t="n"/>
      <c r="AL192" s="4005" t="n"/>
      <c r="AM192" s="4005" t="n"/>
      <c r="AN192" s="4005" t="n"/>
      <c r="AO192" s="4005" t="n"/>
      <c r="AP192" s="4005" t="n"/>
      <c r="AQ192" s="4005" t="n"/>
      <c r="AR192" s="4005" t="n"/>
      <c r="AS192" s="4005" t="n"/>
      <c r="AT192" s="4005" t="n"/>
      <c r="AU192" s="4005" t="n"/>
      <c r="AV192" s="4005" t="n"/>
      <c r="AW192" s="4005" t="n"/>
      <c r="AX192" s="4005" t="n"/>
      <c r="AY192" s="4005" t="n"/>
      <c r="AZ192" s="4005" t="n"/>
      <c r="BA192" s="1807" t="n"/>
      <c r="BB192" s="1911" t="n"/>
    </row>
    <row customFormat="1" customHeight="1" ht="30" r="193" s="884">
      <c r="A193" s="2282" t="n"/>
      <c r="B193" s="1807" t="n"/>
      <c r="C193" s="1808" t="n"/>
      <c r="D193" s="4005" t="n"/>
      <c r="E193" s="4005" t="n"/>
      <c r="F193" s="4005" t="n"/>
      <c r="G193" s="4005" t="n"/>
      <c r="H193" s="4005" t="n"/>
      <c r="I193" s="4005" t="n"/>
      <c r="J193" s="4005" t="n"/>
      <c r="K193" s="4005" t="n"/>
      <c r="L193" s="4005" t="n"/>
      <c r="M193" s="4005" t="n"/>
      <c r="N193" s="4005" t="n"/>
      <c r="O193" s="4005" t="n"/>
      <c r="P193" s="1807" t="n"/>
      <c r="Q193" s="4005" t="n"/>
      <c r="R193" s="4005" t="n"/>
      <c r="S193" s="4005" t="n"/>
      <c r="T193" s="4005" t="n"/>
      <c r="U193" s="4005" t="n"/>
      <c r="V193" s="4005" t="n"/>
      <c r="W193" s="4005" t="n"/>
      <c r="X193" s="4005" t="n"/>
      <c r="Y193" s="4005" t="n"/>
      <c r="Z193" s="4005" t="n"/>
      <c r="AA193" s="4005" t="n"/>
      <c r="AB193" s="4005" t="n"/>
      <c r="AC193" s="4005" t="n"/>
      <c r="AD193" s="4005" t="n"/>
      <c r="AE193" s="4005" t="n"/>
      <c r="AF193" s="4005" t="n"/>
      <c r="AG193" s="4005" t="n"/>
      <c r="AH193" s="4005" t="n"/>
      <c r="AI193" s="4005" t="n"/>
      <c r="AJ193" s="4005" t="n"/>
      <c r="AK193" s="4005" t="n"/>
      <c r="AL193" s="4005" t="n"/>
      <c r="AM193" s="4005" t="n"/>
      <c r="AN193" s="4005" t="n"/>
      <c r="AO193" s="4005" t="n"/>
      <c r="AP193" s="4005" t="n"/>
      <c r="AQ193" s="4005" t="n"/>
      <c r="AR193" s="4005" t="n"/>
      <c r="AS193" s="4005" t="n"/>
      <c r="AT193" s="4005" t="n"/>
      <c r="AU193" s="4005" t="n"/>
      <c r="AV193" s="4005" t="n"/>
      <c r="AW193" s="4005" t="n"/>
      <c r="AX193" s="4005" t="n"/>
      <c r="AY193" s="4005" t="n"/>
      <c r="AZ193" s="4005" t="n"/>
      <c r="BA193" s="1807" t="n"/>
      <c r="BB193" s="1911" t="n"/>
    </row>
    <row customFormat="1" customHeight="1" ht="30" r="194" s="884">
      <c r="A194" s="2282" t="n"/>
      <c r="B194" s="1807" t="n"/>
      <c r="C194" s="1808" t="n"/>
      <c r="D194" s="4005" t="n"/>
      <c r="E194" s="4005" t="n"/>
      <c r="F194" s="4005" t="n"/>
      <c r="G194" s="4005" t="n"/>
      <c r="H194" s="4005" t="n"/>
      <c r="I194" s="4005" t="n"/>
      <c r="J194" s="4005" t="n"/>
      <c r="K194" s="4005" t="n"/>
      <c r="L194" s="4005" t="n"/>
      <c r="M194" s="4005" t="n"/>
      <c r="N194" s="4005" t="n"/>
      <c r="O194" s="4005" t="n"/>
      <c r="P194" s="1807" t="n"/>
      <c r="Q194" s="4005" t="n"/>
      <c r="R194" s="4005" t="n"/>
      <c r="S194" s="4005" t="n"/>
      <c r="T194" s="4005" t="n"/>
      <c r="U194" s="4005" t="n"/>
      <c r="V194" s="4005" t="n"/>
      <c r="W194" s="4005" t="n"/>
      <c r="X194" s="4005" t="n"/>
      <c r="Y194" s="4005" t="n"/>
      <c r="Z194" s="4005" t="n"/>
      <c r="AA194" s="4005" t="n"/>
      <c r="AB194" s="4005" t="n"/>
      <c r="AC194" s="4005" t="n"/>
      <c r="AD194" s="4005" t="n"/>
      <c r="AE194" s="4005" t="n"/>
      <c r="AF194" s="4005" t="n"/>
      <c r="AG194" s="4005" t="n"/>
      <c r="AH194" s="4005" t="n"/>
      <c r="AI194" s="4005" t="n"/>
      <c r="AJ194" s="4005" t="n"/>
      <c r="AK194" s="4005" t="n"/>
      <c r="AL194" s="4005" t="n"/>
      <c r="AM194" s="4005" t="n"/>
      <c r="AN194" s="4005" t="n"/>
      <c r="AO194" s="4005" t="n"/>
      <c r="AP194" s="4005" t="n"/>
      <c r="AQ194" s="4005" t="n"/>
      <c r="AR194" s="4005" t="n"/>
      <c r="AS194" s="4005" t="n"/>
      <c r="AT194" s="4005" t="n"/>
      <c r="AU194" s="4005" t="n"/>
      <c r="AV194" s="4005" t="n"/>
      <c r="AW194" s="4005" t="n"/>
      <c r="AX194" s="4005" t="n"/>
      <c r="AY194" s="4005" t="n"/>
      <c r="AZ194" s="4005" t="n"/>
      <c r="BA194" s="1807" t="n"/>
      <c r="BB194" s="1911" t="n"/>
    </row>
    <row customFormat="1" customHeight="1" ht="30" r="195" s="884">
      <c r="A195" s="2282" t="n"/>
      <c r="B195" s="1807" t="n"/>
      <c r="C195" s="1808" t="n"/>
      <c r="D195" s="4005" t="n"/>
      <c r="E195" s="4005" t="n"/>
      <c r="F195" s="4005" t="n"/>
      <c r="G195" s="4005" t="n"/>
      <c r="H195" s="4005" t="n"/>
      <c r="I195" s="4005" t="n"/>
      <c r="J195" s="4005" t="n"/>
      <c r="K195" s="4005" t="n"/>
      <c r="L195" s="4005" t="n"/>
      <c r="M195" s="4005" t="n"/>
      <c r="N195" s="4005" t="n"/>
      <c r="O195" s="4005" t="n"/>
      <c r="P195" s="1807" t="n"/>
      <c r="Q195" s="4005" t="n"/>
      <c r="R195" s="4005" t="n"/>
      <c r="S195" s="4005" t="n"/>
      <c r="T195" s="4005" t="n"/>
      <c r="U195" s="4005" t="n"/>
      <c r="V195" s="4005" t="n"/>
      <c r="W195" s="4005" t="n"/>
      <c r="X195" s="4005" t="n"/>
      <c r="Y195" s="4005" t="n"/>
      <c r="Z195" s="4005" t="n"/>
      <c r="AA195" s="4005" t="n"/>
      <c r="AB195" s="4005" t="n"/>
      <c r="AC195" s="4005" t="n"/>
      <c r="AD195" s="4005" t="n"/>
      <c r="AE195" s="4005" t="n"/>
      <c r="AF195" s="4005" t="n"/>
      <c r="AG195" s="4005" t="n"/>
      <c r="AH195" s="4005" t="n"/>
      <c r="AI195" s="4005" t="n"/>
      <c r="AJ195" s="4005" t="n"/>
      <c r="AK195" s="4005" t="n"/>
      <c r="AL195" s="4005" t="n"/>
      <c r="AM195" s="4005" t="n"/>
      <c r="AN195" s="4005" t="n"/>
      <c r="AO195" s="4005" t="n"/>
      <c r="AP195" s="4005" t="n"/>
      <c r="AQ195" s="4005" t="n"/>
      <c r="AR195" s="4005" t="n"/>
      <c r="AS195" s="4005" t="n"/>
      <c r="AT195" s="4005" t="n"/>
      <c r="AU195" s="4005" t="n"/>
      <c r="AV195" s="4005" t="n"/>
      <c r="AW195" s="4005" t="n"/>
      <c r="AX195" s="4005" t="n"/>
      <c r="AY195" s="4005" t="n"/>
      <c r="AZ195" s="4005" t="n"/>
      <c r="BA195" s="1807" t="n"/>
      <c r="BB195" s="1911" t="n"/>
    </row>
    <row customFormat="1" customHeight="1" ht="30" r="196" s="884">
      <c r="A196" s="2282" t="n"/>
      <c r="B196" s="1807" t="n"/>
      <c r="C196" s="1808" t="n"/>
      <c r="D196" s="4005" t="n"/>
      <c r="E196" s="4005" t="n"/>
      <c r="F196" s="4005" t="n"/>
      <c r="G196" s="4005" t="n"/>
      <c r="H196" s="4005" t="n"/>
      <c r="I196" s="4005" t="n"/>
      <c r="J196" s="4005" t="n"/>
      <c r="K196" s="4005" t="n"/>
      <c r="L196" s="4005" t="n"/>
      <c r="M196" s="4005" t="n"/>
      <c r="N196" s="4005" t="n"/>
      <c r="O196" s="4005" t="n"/>
      <c r="P196" s="1807" t="n"/>
      <c r="Q196" s="4005" t="n"/>
      <c r="R196" s="4005" t="n"/>
      <c r="S196" s="4005" t="n"/>
      <c r="T196" s="4005" t="n"/>
      <c r="U196" s="4005" t="n"/>
      <c r="V196" s="4005" t="n"/>
      <c r="W196" s="4005" t="n"/>
      <c r="X196" s="4005" t="n"/>
      <c r="Y196" s="4005" t="n"/>
      <c r="Z196" s="4005" t="n"/>
      <c r="AA196" s="4005" t="n"/>
      <c r="AB196" s="4005" t="n"/>
      <c r="AC196" s="4005" t="n"/>
      <c r="AD196" s="4005" t="n"/>
      <c r="AE196" s="4005" t="n"/>
      <c r="AF196" s="4005" t="n"/>
      <c r="AG196" s="4005" t="n"/>
      <c r="AH196" s="4005" t="n"/>
      <c r="AI196" s="4005" t="n"/>
      <c r="AJ196" s="4005" t="n"/>
      <c r="AK196" s="4005" t="n"/>
      <c r="AL196" s="4005" t="n"/>
      <c r="AM196" s="4005" t="n"/>
      <c r="AN196" s="4005" t="n"/>
      <c r="AO196" s="4005" t="n"/>
      <c r="AP196" s="4005" t="n"/>
      <c r="AQ196" s="4005" t="n"/>
      <c r="AR196" s="4005" t="n"/>
      <c r="AS196" s="4005" t="n"/>
      <c r="AT196" s="4005" t="n"/>
      <c r="AU196" s="4005" t="n"/>
      <c r="AV196" s="4005" t="n"/>
      <c r="AW196" s="4005" t="n"/>
      <c r="AX196" s="4005" t="n"/>
      <c r="AY196" s="4005" t="n"/>
      <c r="AZ196" s="4005" t="n"/>
      <c r="BA196" s="1807" t="n"/>
      <c r="BB196" s="1911" t="n"/>
    </row>
    <row customFormat="1" customHeight="1" ht="30" r="197" s="884">
      <c r="A197" s="2282" t="n"/>
      <c r="B197" s="1807" t="n"/>
      <c r="C197" s="1808" t="n"/>
      <c r="D197" s="4005" t="n"/>
      <c r="E197" s="4005" t="n"/>
      <c r="F197" s="4005" t="n"/>
      <c r="G197" s="4005" t="n"/>
      <c r="H197" s="4005" t="n"/>
      <c r="I197" s="4005" t="n"/>
      <c r="J197" s="4005" t="n"/>
      <c r="K197" s="4005" t="n"/>
      <c r="L197" s="4005" t="n"/>
      <c r="M197" s="4005" t="n"/>
      <c r="N197" s="4005" t="n"/>
      <c r="O197" s="4005" t="n"/>
      <c r="P197" s="1807" t="n"/>
      <c r="Q197" s="4005" t="n"/>
      <c r="R197" s="4005" t="n"/>
      <c r="S197" s="4005" t="n"/>
      <c r="T197" s="4005" t="n"/>
      <c r="U197" s="4005" t="n"/>
      <c r="V197" s="4005" t="n"/>
      <c r="W197" s="4005" t="n"/>
      <c r="X197" s="4005" t="n"/>
      <c r="Y197" s="4005" t="n"/>
      <c r="Z197" s="4005" t="n"/>
      <c r="AA197" s="4005" t="n"/>
      <c r="AB197" s="4005" t="n"/>
      <c r="AC197" s="4005" t="n"/>
      <c r="AD197" s="4005" t="n"/>
      <c r="AE197" s="4005" t="n"/>
      <c r="AF197" s="4005" t="n"/>
      <c r="AG197" s="4005" t="n"/>
      <c r="AH197" s="4005" t="n"/>
      <c r="AI197" s="4005" t="n"/>
      <c r="AJ197" s="4005" t="n"/>
      <c r="AK197" s="4005" t="n"/>
      <c r="AL197" s="4005" t="n"/>
      <c r="AM197" s="4005" t="n"/>
      <c r="AN197" s="4005" t="n"/>
      <c r="AO197" s="4005" t="n"/>
      <c r="AP197" s="4005" t="n"/>
      <c r="AQ197" s="4005" t="n"/>
      <c r="AR197" s="4005" t="n"/>
      <c r="AS197" s="4005" t="n"/>
      <c r="AT197" s="4005" t="n"/>
      <c r="AU197" s="4005" t="n"/>
      <c r="AV197" s="4005" t="n"/>
      <c r="AW197" s="4005" t="n"/>
      <c r="AX197" s="4005" t="n"/>
      <c r="AY197" s="4005" t="n"/>
      <c r="AZ197" s="4005" t="n"/>
      <c r="BA197" s="1807" t="n"/>
      <c r="BB197" s="1911" t="n"/>
    </row>
    <row customFormat="1" customHeight="1" ht="30" r="198" s="884">
      <c r="A198" s="2282" t="n"/>
      <c r="B198" s="1807" t="n"/>
      <c r="C198" s="1808" t="n"/>
      <c r="D198" s="4005" t="n"/>
      <c r="E198" s="4005" t="n"/>
      <c r="F198" s="4005" t="n"/>
      <c r="G198" s="4005" t="n"/>
      <c r="H198" s="4005" t="n"/>
      <c r="I198" s="4005" t="n"/>
      <c r="J198" s="4005" t="n"/>
      <c r="K198" s="4005" t="n"/>
      <c r="L198" s="4005" t="n"/>
      <c r="M198" s="4005" t="n"/>
      <c r="N198" s="4005" t="n"/>
      <c r="O198" s="4005" t="n"/>
      <c r="P198" s="1807" t="n"/>
      <c r="Q198" s="4005" t="n"/>
      <c r="R198" s="4005" t="n"/>
      <c r="S198" s="4005" t="n"/>
      <c r="T198" s="4005" t="n"/>
      <c r="U198" s="4005" t="n"/>
      <c r="V198" s="4005" t="n"/>
      <c r="W198" s="4005" t="n"/>
      <c r="X198" s="4005" t="n"/>
      <c r="Y198" s="4005" t="n"/>
      <c r="Z198" s="4005" t="n"/>
      <c r="AA198" s="4005" t="n"/>
      <c r="AB198" s="4005" t="n"/>
      <c r="AC198" s="4005" t="n"/>
      <c r="AD198" s="4005" t="n"/>
      <c r="AE198" s="4005" t="n"/>
      <c r="AF198" s="4005" t="n"/>
      <c r="AG198" s="4005" t="n"/>
      <c r="AH198" s="4005" t="n"/>
      <c r="AI198" s="4005" t="n"/>
      <c r="AJ198" s="4005" t="n"/>
      <c r="AK198" s="4005" t="n"/>
      <c r="AL198" s="4005" t="n"/>
      <c r="AM198" s="4005" t="n"/>
      <c r="AN198" s="4005" t="n"/>
      <c r="AO198" s="4005" t="n"/>
      <c r="AP198" s="4005" t="n"/>
      <c r="AQ198" s="4005" t="n"/>
      <c r="AR198" s="4005" t="n"/>
      <c r="AS198" s="4005" t="n"/>
      <c r="AT198" s="4005" t="n"/>
      <c r="AU198" s="4005" t="n"/>
      <c r="AV198" s="4005" t="n"/>
      <c r="AW198" s="4005" t="n"/>
      <c r="AX198" s="4005" t="n"/>
      <c r="AY198" s="4005" t="n"/>
      <c r="AZ198" s="4005" t="n"/>
      <c r="BA198" s="1807" t="n"/>
      <c r="BB198" s="1911" t="n"/>
    </row>
    <row customFormat="1" customHeight="1" ht="30" r="199" s="884">
      <c r="A199" s="2282" t="n"/>
      <c r="B199" s="1807" t="n"/>
      <c r="C199" s="1808" t="n"/>
      <c r="D199" s="4005" t="n"/>
      <c r="E199" s="4005" t="n"/>
      <c r="F199" s="4005" t="n"/>
      <c r="G199" s="4005" t="n"/>
      <c r="H199" s="4005" t="n"/>
      <c r="I199" s="4005" t="n"/>
      <c r="J199" s="4005" t="n"/>
      <c r="K199" s="4005" t="n"/>
      <c r="L199" s="4005" t="n"/>
      <c r="M199" s="4005" t="n"/>
      <c r="N199" s="4005" t="n"/>
      <c r="O199" s="4005" t="n"/>
      <c r="P199" s="1807" t="n"/>
      <c r="Q199" s="4005" t="n"/>
      <c r="R199" s="4005" t="n"/>
      <c r="S199" s="4005" t="n"/>
      <c r="T199" s="4005" t="n"/>
      <c r="U199" s="4005" t="n"/>
      <c r="V199" s="4005" t="n"/>
      <c r="W199" s="4005" t="n"/>
      <c r="X199" s="4005" t="n"/>
      <c r="Y199" s="4005" t="n"/>
      <c r="Z199" s="4005" t="n"/>
      <c r="AA199" s="4005" t="n"/>
      <c r="AB199" s="4005" t="n"/>
      <c r="AC199" s="4005" t="n"/>
      <c r="AD199" s="4005" t="n"/>
      <c r="AE199" s="4005" t="n"/>
      <c r="AF199" s="4005" t="n"/>
      <c r="AG199" s="4005" t="n"/>
      <c r="AH199" s="4005" t="n"/>
      <c r="AI199" s="4005" t="n"/>
      <c r="AJ199" s="4005" t="n"/>
      <c r="AK199" s="4005" t="n"/>
      <c r="AL199" s="4005" t="n"/>
      <c r="AM199" s="4005" t="n"/>
      <c r="AN199" s="4005" t="n"/>
      <c r="AO199" s="4005" t="n"/>
      <c r="AP199" s="4005" t="n"/>
      <c r="AQ199" s="4005" t="n"/>
      <c r="AR199" s="4005" t="n"/>
      <c r="AS199" s="4005" t="n"/>
      <c r="AT199" s="4005" t="n"/>
      <c r="AU199" s="4005" t="n"/>
      <c r="AV199" s="4005" t="n"/>
      <c r="AW199" s="4005" t="n"/>
      <c r="AX199" s="4005" t="n"/>
      <c r="AY199" s="4005" t="n"/>
      <c r="AZ199" s="4005" t="n"/>
      <c r="BA199" s="1807" t="n"/>
      <c r="BB199" s="1911" t="n"/>
    </row>
    <row customFormat="1" customHeight="1" ht="30" r="200" s="884">
      <c r="A200" s="2282" t="n"/>
      <c r="B200" s="1807" t="n"/>
      <c r="C200" s="1808" t="n"/>
      <c r="D200" s="4005" t="n"/>
      <c r="E200" s="4005" t="n"/>
      <c r="F200" s="4005" t="n"/>
      <c r="G200" s="4005" t="n"/>
      <c r="H200" s="4005" t="n"/>
      <c r="I200" s="4005" t="n"/>
      <c r="J200" s="4005" t="n"/>
      <c r="K200" s="4005" t="n"/>
      <c r="L200" s="4005" t="n"/>
      <c r="M200" s="4005" t="n"/>
      <c r="N200" s="4005" t="n"/>
      <c r="O200" s="4005" t="n"/>
      <c r="P200" s="1807" t="n"/>
      <c r="Q200" s="4005" t="n"/>
      <c r="R200" s="4005" t="n"/>
      <c r="S200" s="4005" t="n"/>
      <c r="T200" s="4005" t="n"/>
      <c r="U200" s="4005" t="n"/>
      <c r="V200" s="4005" t="n"/>
      <c r="W200" s="4005" t="n"/>
      <c r="X200" s="4005" t="n"/>
      <c r="Y200" s="4005" t="n"/>
      <c r="Z200" s="4005" t="n"/>
      <c r="AA200" s="4005" t="n"/>
      <c r="AB200" s="4005" t="n"/>
      <c r="AC200" s="4005" t="n"/>
      <c r="AD200" s="4005" t="n"/>
      <c r="AE200" s="4005" t="n"/>
      <c r="AF200" s="4005" t="n"/>
      <c r="AG200" s="4005" t="n"/>
      <c r="AH200" s="4005" t="n"/>
      <c r="AI200" s="4005" t="n"/>
      <c r="AJ200" s="4005" t="n"/>
      <c r="AK200" s="4005" t="n"/>
      <c r="AL200" s="4005" t="n"/>
      <c r="AM200" s="4005" t="n"/>
      <c r="AN200" s="4005" t="n"/>
      <c r="AO200" s="4005" t="n"/>
      <c r="AP200" s="4005" t="n"/>
      <c r="AQ200" s="4005" t="n"/>
      <c r="AR200" s="4005" t="n"/>
      <c r="AS200" s="4005" t="n"/>
      <c r="AT200" s="4005" t="n"/>
      <c r="AU200" s="4005" t="n"/>
      <c r="AV200" s="4005" t="n"/>
      <c r="AW200" s="4005" t="n"/>
      <c r="AX200" s="4005" t="n"/>
      <c r="AY200" s="4005" t="n"/>
      <c r="AZ200" s="4005" t="n"/>
      <c r="BA200" s="1807" t="n"/>
      <c r="BB200" s="1911" t="n"/>
    </row>
    <row customFormat="1" customHeight="1" ht="30" r="201" s="884">
      <c r="A201" s="2282" t="n"/>
      <c r="B201" s="1807" t="n"/>
      <c r="C201" s="1808" t="n"/>
      <c r="D201" s="4005" t="n"/>
      <c r="E201" s="4005" t="n"/>
      <c r="F201" s="4005" t="n"/>
      <c r="G201" s="4005" t="n"/>
      <c r="H201" s="4005" t="n"/>
      <c r="I201" s="4005" t="n"/>
      <c r="J201" s="4005" t="n"/>
      <c r="K201" s="4005" t="n"/>
      <c r="L201" s="4005" t="n"/>
      <c r="M201" s="4005" t="n"/>
      <c r="N201" s="4005" t="n"/>
      <c r="O201" s="4005" t="n"/>
      <c r="P201" s="1807" t="n"/>
      <c r="Q201" s="4005" t="n"/>
      <c r="R201" s="4005" t="n"/>
      <c r="S201" s="4005" t="n"/>
      <c r="T201" s="4005" t="n"/>
      <c r="U201" s="4005" t="n"/>
      <c r="V201" s="4005" t="n"/>
      <c r="W201" s="4005" t="n"/>
      <c r="X201" s="4005" t="n"/>
      <c r="Y201" s="4005" t="n"/>
      <c r="Z201" s="4005" t="n"/>
      <c r="AA201" s="4005" t="n"/>
      <c r="AB201" s="4005" t="n"/>
      <c r="AC201" s="4005" t="n"/>
      <c r="AD201" s="4005" t="n"/>
      <c r="AE201" s="4005" t="n"/>
      <c r="AF201" s="4005" t="n"/>
      <c r="AG201" s="4005" t="n"/>
      <c r="AH201" s="4005" t="n"/>
      <c r="AI201" s="4005" t="n"/>
      <c r="AJ201" s="4005" t="n"/>
      <c r="AK201" s="4005" t="n"/>
      <c r="AL201" s="4005" t="n"/>
      <c r="AM201" s="4005" t="n"/>
      <c r="AN201" s="4005" t="n"/>
      <c r="AO201" s="4005" t="n"/>
      <c r="AP201" s="4005" t="n"/>
      <c r="AQ201" s="4005" t="n"/>
      <c r="AR201" s="4005" t="n"/>
      <c r="AS201" s="4005" t="n"/>
      <c r="AT201" s="4005" t="n"/>
      <c r="AU201" s="4005" t="n"/>
      <c r="AV201" s="4005" t="n"/>
      <c r="AW201" s="4005" t="n"/>
      <c r="AX201" s="4005" t="n"/>
      <c r="AY201" s="4005" t="n"/>
      <c r="AZ201" s="4005" t="n"/>
      <c r="BA201" s="1807" t="n"/>
      <c r="BB201" s="1911" t="n"/>
    </row>
    <row customFormat="1" customHeight="1" ht="30" r="202" s="884">
      <c r="A202" s="2282" t="n"/>
      <c r="B202" s="1807" t="n"/>
      <c r="C202" s="1808" t="n"/>
      <c r="D202" s="4005" t="n"/>
      <c r="E202" s="4005" t="n"/>
      <c r="F202" s="4005" t="n"/>
      <c r="G202" s="4005" t="n"/>
      <c r="H202" s="4005" t="n"/>
      <c r="I202" s="4005" t="n"/>
      <c r="J202" s="4005" t="n"/>
      <c r="K202" s="4005" t="n"/>
      <c r="L202" s="4005" t="n"/>
      <c r="M202" s="4005" t="n"/>
      <c r="N202" s="4005" t="n"/>
      <c r="O202" s="4005" t="n"/>
      <c r="P202" s="1807" t="n"/>
      <c r="Q202" s="4005" t="n"/>
      <c r="R202" s="4005" t="n"/>
      <c r="S202" s="4005" t="n"/>
      <c r="T202" s="4005" t="n"/>
      <c r="U202" s="4005" t="n"/>
      <c r="V202" s="4005" t="n"/>
      <c r="W202" s="4005" t="n"/>
      <c r="X202" s="4005" t="n"/>
      <c r="Y202" s="4005" t="n"/>
      <c r="Z202" s="4005" t="n"/>
      <c r="AA202" s="4005" t="n"/>
      <c r="AB202" s="4005" t="n"/>
      <c r="AC202" s="4005" t="n"/>
      <c r="AD202" s="4005" t="n"/>
      <c r="AE202" s="4005" t="n"/>
      <c r="AF202" s="4005" t="n"/>
      <c r="AG202" s="4005" t="n"/>
      <c r="AH202" s="4005" t="n"/>
      <c r="AI202" s="4005" t="n"/>
      <c r="AJ202" s="4005" t="n"/>
      <c r="AK202" s="4005" t="n"/>
      <c r="AL202" s="4005" t="n"/>
      <c r="AM202" s="4005" t="n"/>
      <c r="AN202" s="4005" t="n"/>
      <c r="AO202" s="4005" t="n"/>
      <c r="AP202" s="4005" t="n"/>
      <c r="AQ202" s="4005" t="n"/>
      <c r="AR202" s="4005" t="n"/>
      <c r="AS202" s="4005" t="n"/>
      <c r="AT202" s="4005" t="n"/>
      <c r="AU202" s="4005" t="n"/>
      <c r="AV202" s="4005" t="n"/>
      <c r="AW202" s="4005" t="n"/>
      <c r="AX202" s="4005" t="n"/>
      <c r="AY202" s="4005" t="n"/>
      <c r="AZ202" s="4005" t="n"/>
      <c r="BA202" s="1807" t="n"/>
      <c r="BB202" s="1911" t="n"/>
    </row>
    <row customFormat="1" customHeight="1" ht="30" r="203" s="884">
      <c r="A203" s="2282" t="n"/>
      <c r="B203" s="1807" t="n"/>
      <c r="C203" s="1808" t="n"/>
      <c r="D203" s="4005" t="n"/>
      <c r="E203" s="4005" t="n"/>
      <c r="F203" s="4005" t="n"/>
      <c r="G203" s="4005" t="n"/>
      <c r="H203" s="4005" t="n"/>
      <c r="I203" s="4005" t="n"/>
      <c r="J203" s="4005" t="n"/>
      <c r="K203" s="4005" t="n"/>
      <c r="L203" s="4005" t="n"/>
      <c r="M203" s="4005" t="n"/>
      <c r="N203" s="4005" t="n"/>
      <c r="O203" s="4005" t="n"/>
      <c r="P203" s="1807" t="n"/>
      <c r="Q203" s="4005" t="n"/>
      <c r="R203" s="4005" t="n"/>
      <c r="S203" s="4005" t="n"/>
      <c r="T203" s="4005" t="n"/>
      <c r="U203" s="4005" t="n"/>
      <c r="V203" s="4005" t="n"/>
      <c r="W203" s="4005" t="n"/>
      <c r="X203" s="4005" t="n"/>
      <c r="Y203" s="4005" t="n"/>
      <c r="Z203" s="4005" t="n"/>
      <c r="AA203" s="4005" t="n"/>
      <c r="AB203" s="4005" t="n"/>
      <c r="AC203" s="4005" t="n"/>
      <c r="AD203" s="4005" t="n"/>
      <c r="AE203" s="4005" t="n"/>
      <c r="AF203" s="4005" t="n"/>
      <c r="AG203" s="4005" t="n"/>
      <c r="AH203" s="4005" t="n"/>
      <c r="AI203" s="4005" t="n"/>
      <c r="AJ203" s="4005" t="n"/>
      <c r="AK203" s="4005" t="n"/>
      <c r="AL203" s="4005" t="n"/>
      <c r="AM203" s="4005" t="n"/>
      <c r="AN203" s="4005" t="n"/>
      <c r="AO203" s="4005" t="n"/>
      <c r="AP203" s="4005" t="n"/>
      <c r="AQ203" s="4005" t="n"/>
      <c r="AR203" s="4005" t="n"/>
      <c r="AS203" s="4005" t="n"/>
      <c r="AT203" s="4005" t="n"/>
      <c r="AU203" s="4005" t="n"/>
      <c r="AV203" s="4005" t="n"/>
      <c r="AW203" s="4005" t="n"/>
      <c r="AX203" s="4005" t="n"/>
      <c r="AY203" s="4005" t="n"/>
      <c r="AZ203" s="4005" t="n"/>
      <c r="BA203" s="1807" t="n"/>
      <c r="BB203" s="1911" t="n"/>
    </row>
    <row customFormat="1" customHeight="1" ht="30" r="204" s="884">
      <c r="A204" s="2282" t="n"/>
      <c r="B204" s="1807" t="n"/>
      <c r="C204" s="1808" t="n"/>
      <c r="D204" s="4005" t="n"/>
      <c r="E204" s="4005" t="n"/>
      <c r="F204" s="4005" t="n"/>
      <c r="G204" s="4005" t="n"/>
      <c r="H204" s="4005" t="n"/>
      <c r="I204" s="4005" t="n"/>
      <c r="J204" s="4005" t="n"/>
      <c r="K204" s="4005" t="n"/>
      <c r="L204" s="4005" t="n"/>
      <c r="M204" s="4005" t="n"/>
      <c r="N204" s="4005" t="n"/>
      <c r="O204" s="4005" t="n"/>
      <c r="P204" s="1807" t="n"/>
      <c r="Q204" s="4005" t="n"/>
      <c r="R204" s="4005" t="n"/>
      <c r="S204" s="4005" t="n"/>
      <c r="T204" s="4005" t="n"/>
      <c r="U204" s="4005" t="n"/>
      <c r="V204" s="4005" t="n"/>
      <c r="W204" s="4005" t="n"/>
      <c r="X204" s="4005" t="n"/>
      <c r="Y204" s="4005" t="n"/>
      <c r="Z204" s="4005" t="n"/>
      <c r="AA204" s="4005" t="n"/>
      <c r="AB204" s="4005" t="n"/>
      <c r="AC204" s="4005" t="n"/>
      <c r="AD204" s="4005" t="n"/>
      <c r="AE204" s="4005" t="n"/>
      <c r="AF204" s="4005" t="n"/>
      <c r="AG204" s="4005" t="n"/>
      <c r="AH204" s="4005" t="n"/>
      <c r="AI204" s="4005" t="n"/>
      <c r="AJ204" s="4005" t="n"/>
      <c r="AK204" s="4005" t="n"/>
      <c r="AL204" s="4005" t="n"/>
      <c r="AM204" s="4005" t="n"/>
      <c r="AN204" s="4005" t="n"/>
      <c r="AO204" s="4005" t="n"/>
      <c r="AP204" s="4005" t="n"/>
      <c r="AQ204" s="4005" t="n"/>
      <c r="AR204" s="4005" t="n"/>
      <c r="AS204" s="4005" t="n"/>
      <c r="AT204" s="4005" t="n"/>
      <c r="AU204" s="4005" t="n"/>
      <c r="AV204" s="4005" t="n"/>
      <c r="AW204" s="4005" t="n"/>
      <c r="AX204" s="4005" t="n"/>
      <c r="AY204" s="4005" t="n"/>
      <c r="AZ204" s="4005" t="n"/>
      <c r="BA204" s="1807" t="n"/>
      <c r="BB204" s="1911" t="n"/>
    </row>
    <row customFormat="1" customHeight="1" ht="30" r="205" s="884">
      <c r="A205" s="2282" t="n"/>
      <c r="B205" s="1807" t="n"/>
      <c r="C205" s="1808" t="n"/>
      <c r="D205" s="4005" t="n"/>
      <c r="E205" s="4005" t="n"/>
      <c r="F205" s="4005" t="n"/>
      <c r="G205" s="4005" t="n"/>
      <c r="H205" s="4005" t="n"/>
      <c r="I205" s="4005" t="n"/>
      <c r="J205" s="4005" t="n"/>
      <c r="K205" s="4005" t="n"/>
      <c r="L205" s="4005" t="n"/>
      <c r="M205" s="4005" t="n"/>
      <c r="N205" s="4005" t="n"/>
      <c r="O205" s="4005" t="n"/>
      <c r="P205" s="1807" t="n"/>
      <c r="Q205" s="4005" t="n"/>
      <c r="R205" s="4005" t="n"/>
      <c r="S205" s="4005" t="n"/>
      <c r="T205" s="4005" t="n"/>
      <c r="U205" s="4005" t="n"/>
      <c r="V205" s="4005" t="n"/>
      <c r="W205" s="4005" t="n"/>
      <c r="X205" s="4005" t="n"/>
      <c r="Y205" s="4005" t="n"/>
      <c r="Z205" s="4005" t="n"/>
      <c r="AA205" s="4005" t="n"/>
      <c r="AB205" s="4005" t="n"/>
      <c r="AC205" s="4005" t="n"/>
      <c r="AD205" s="4005" t="n"/>
      <c r="AE205" s="4005" t="n"/>
      <c r="AF205" s="4005" t="n"/>
      <c r="AG205" s="4005" t="n"/>
      <c r="AH205" s="4005" t="n"/>
      <c r="AI205" s="4005" t="n"/>
      <c r="AJ205" s="4005" t="n"/>
      <c r="AK205" s="4005" t="n"/>
      <c r="AL205" s="4005" t="n"/>
      <c r="AM205" s="4005" t="n"/>
      <c r="AN205" s="4005" t="n"/>
      <c r="AO205" s="4005" t="n"/>
      <c r="AP205" s="4005" t="n"/>
      <c r="AQ205" s="4005" t="n"/>
      <c r="AR205" s="4005" t="n"/>
      <c r="AS205" s="4005" t="n"/>
      <c r="AT205" s="4005" t="n"/>
      <c r="AU205" s="4005" t="n"/>
      <c r="AV205" s="4005" t="n"/>
      <c r="AW205" s="4005" t="n"/>
      <c r="AX205" s="4005" t="n"/>
      <c r="AY205" s="4005" t="n"/>
      <c r="AZ205" s="4005" t="n"/>
      <c r="BA205" s="1807" t="n"/>
      <c r="BB205" s="1911" t="n"/>
    </row>
    <row customFormat="1" customHeight="1" ht="30" r="206" s="884">
      <c r="A206" s="2282" t="n"/>
      <c r="B206" s="1807" t="n"/>
      <c r="C206" s="1808" t="n"/>
      <c r="D206" s="4005" t="n"/>
      <c r="E206" s="4005" t="n"/>
      <c r="F206" s="4005" t="n"/>
      <c r="G206" s="4005" t="n"/>
      <c r="H206" s="4005" t="n"/>
      <c r="I206" s="4005" t="n"/>
      <c r="J206" s="4005" t="n"/>
      <c r="K206" s="4005" t="n"/>
      <c r="L206" s="4005" t="n"/>
      <c r="M206" s="4005" t="n"/>
      <c r="N206" s="4005" t="n"/>
      <c r="O206" s="4005" t="n"/>
      <c r="P206" s="1807" t="n"/>
      <c r="Q206" s="4005" t="n"/>
      <c r="R206" s="4005" t="n"/>
      <c r="S206" s="4005" t="n"/>
      <c r="T206" s="4005" t="n"/>
      <c r="U206" s="4005" t="n"/>
      <c r="V206" s="4005" t="n"/>
      <c r="W206" s="4005" t="n"/>
      <c r="X206" s="4005" t="n"/>
      <c r="Y206" s="4005" t="n"/>
      <c r="Z206" s="4005" t="n"/>
      <c r="AA206" s="4005" t="n"/>
      <c r="AB206" s="4005" t="n"/>
      <c r="AC206" s="4005" t="n"/>
      <c r="AD206" s="4005" t="n"/>
      <c r="AE206" s="4005" t="n"/>
      <c r="AF206" s="4005" t="n"/>
      <c r="AG206" s="4005" t="n"/>
      <c r="AH206" s="4005" t="n"/>
      <c r="AI206" s="4005" t="n"/>
      <c r="AJ206" s="4005" t="n"/>
      <c r="AK206" s="4005" t="n"/>
      <c r="AL206" s="4005" t="n"/>
      <c r="AM206" s="4005" t="n"/>
      <c r="AN206" s="4005" t="n"/>
      <c r="AO206" s="4005" t="n"/>
      <c r="AP206" s="4005" t="n"/>
      <c r="AQ206" s="4005" t="n"/>
      <c r="AR206" s="4005" t="n"/>
      <c r="AS206" s="4005" t="n"/>
      <c r="AT206" s="4005" t="n"/>
      <c r="AU206" s="4005" t="n"/>
      <c r="AV206" s="4005" t="n"/>
      <c r="AW206" s="4005" t="n"/>
      <c r="AX206" s="4005" t="n"/>
      <c r="AY206" s="4005" t="n"/>
      <c r="AZ206" s="4005" t="n"/>
      <c r="BA206" s="1807" t="n"/>
      <c r="BB206" s="1911" t="n"/>
    </row>
    <row customFormat="1" customHeight="1" ht="30" r="207" s="884">
      <c r="A207" s="2282" t="n"/>
      <c r="B207" s="1807" t="n"/>
      <c r="C207" s="1808" t="n"/>
      <c r="D207" s="4005" t="n"/>
      <c r="E207" s="4005" t="n"/>
      <c r="F207" s="4005" t="n"/>
      <c r="G207" s="4005" t="n"/>
      <c r="H207" s="4005" t="n"/>
      <c r="I207" s="4005" t="n"/>
      <c r="J207" s="4005" t="n"/>
      <c r="K207" s="4005" t="n"/>
      <c r="L207" s="4005" t="n"/>
      <c r="M207" s="4005" t="n"/>
      <c r="N207" s="4005" t="n"/>
      <c r="O207" s="4005" t="n"/>
      <c r="P207" s="1807" t="n"/>
      <c r="Q207" s="4005" t="n"/>
      <c r="R207" s="4005" t="n"/>
      <c r="S207" s="4005" t="n"/>
      <c r="T207" s="4005" t="n"/>
      <c r="U207" s="4005" t="n"/>
      <c r="V207" s="4005" t="n"/>
      <c r="W207" s="4005" t="n"/>
      <c r="X207" s="4005" t="n"/>
      <c r="Y207" s="4005" t="n"/>
      <c r="Z207" s="4005" t="n"/>
      <c r="AA207" s="4005" t="n"/>
      <c r="AB207" s="4005" t="n"/>
      <c r="AC207" s="4005" t="n"/>
      <c r="AD207" s="4005" t="n"/>
      <c r="AE207" s="4005" t="n"/>
      <c r="AF207" s="4005" t="n"/>
      <c r="AG207" s="4005" t="n"/>
      <c r="AH207" s="4005" t="n"/>
      <c r="AI207" s="4005" t="n"/>
      <c r="AJ207" s="4005" t="n"/>
      <c r="AK207" s="4005" t="n"/>
      <c r="AL207" s="4005" t="n"/>
      <c r="AM207" s="4005" t="n"/>
      <c r="AN207" s="4005" t="n"/>
      <c r="AO207" s="4005" t="n"/>
      <c r="AP207" s="4005" t="n"/>
      <c r="AQ207" s="4005" t="n"/>
      <c r="AR207" s="4005" t="n"/>
      <c r="AS207" s="4005" t="n"/>
      <c r="AT207" s="4005" t="n"/>
      <c r="AU207" s="4005" t="n"/>
      <c r="AV207" s="4005" t="n"/>
      <c r="AW207" s="4005" t="n"/>
      <c r="AX207" s="4005" t="n"/>
      <c r="AY207" s="4005" t="n"/>
      <c r="AZ207" s="4005" t="n"/>
      <c r="BA207" s="1807" t="n"/>
      <c r="BB207" s="1911" t="n"/>
    </row>
    <row customFormat="1" customHeight="1" ht="30" r="208" s="884">
      <c r="A208" s="2282" t="n"/>
      <c r="B208" s="1807" t="n"/>
      <c r="C208" s="1808" t="n"/>
      <c r="D208" s="4005" t="n"/>
      <c r="E208" s="4005" t="n"/>
      <c r="F208" s="4005" t="n"/>
      <c r="G208" s="4005" t="n"/>
      <c r="H208" s="4005" t="n"/>
      <c r="I208" s="4005" t="n"/>
      <c r="J208" s="4005" t="n"/>
      <c r="K208" s="4005" t="n"/>
      <c r="L208" s="4005" t="n"/>
      <c r="M208" s="4005" t="n"/>
      <c r="N208" s="4005" t="n"/>
      <c r="O208" s="4005" t="n"/>
      <c r="P208" s="1807" t="n"/>
      <c r="Q208" s="4005" t="n"/>
      <c r="R208" s="4005" t="n"/>
      <c r="S208" s="4005" t="n"/>
      <c r="T208" s="4005" t="n"/>
      <c r="U208" s="4005" t="n"/>
      <c r="V208" s="4005" t="n"/>
      <c r="W208" s="4005" t="n"/>
      <c r="X208" s="4005" t="n"/>
      <c r="Y208" s="4005" t="n"/>
      <c r="Z208" s="4005" t="n"/>
      <c r="AA208" s="4005" t="n"/>
      <c r="AB208" s="4005" t="n"/>
      <c r="AC208" s="4005" t="n"/>
      <c r="AD208" s="4005" t="n"/>
      <c r="AE208" s="4005" t="n"/>
      <c r="AF208" s="4005" t="n"/>
      <c r="AG208" s="4005" t="n"/>
      <c r="AH208" s="4005" t="n"/>
      <c r="AI208" s="4005" t="n"/>
      <c r="AJ208" s="4005" t="n"/>
      <c r="AK208" s="4005" t="n"/>
      <c r="AL208" s="4005" t="n"/>
      <c r="AM208" s="4005" t="n"/>
      <c r="AN208" s="4005" t="n"/>
      <c r="AO208" s="4005" t="n"/>
      <c r="AP208" s="4005" t="n"/>
      <c r="AQ208" s="4005" t="n"/>
      <c r="AR208" s="4005" t="n"/>
      <c r="AS208" s="4005" t="n"/>
      <c r="AT208" s="4005" t="n"/>
      <c r="AU208" s="4005" t="n"/>
      <c r="AV208" s="4005" t="n"/>
      <c r="AW208" s="4005" t="n"/>
      <c r="AX208" s="4005" t="n"/>
      <c r="AY208" s="4005" t="n"/>
      <c r="AZ208" s="4005" t="n"/>
      <c r="BA208" s="1807" t="n"/>
      <c r="BB208" s="1911" t="n"/>
    </row>
    <row customFormat="1" customHeight="1" ht="30" r="209" s="884">
      <c r="A209" s="2282" t="n"/>
      <c r="B209" s="1807" t="n"/>
      <c r="C209" s="1808" t="n"/>
      <c r="D209" s="4005" t="n"/>
      <c r="E209" s="4005" t="n"/>
      <c r="F209" s="4005" t="n"/>
      <c r="G209" s="4005" t="n"/>
      <c r="H209" s="4005" t="n"/>
      <c r="I209" s="4005" t="n"/>
      <c r="J209" s="4005" t="n"/>
      <c r="K209" s="4005" t="n"/>
      <c r="L209" s="4005" t="n"/>
      <c r="M209" s="4005" t="n"/>
      <c r="N209" s="4005" t="n"/>
      <c r="O209" s="4005" t="n"/>
      <c r="P209" s="1807" t="n"/>
      <c r="Q209" s="4005" t="n"/>
      <c r="R209" s="4005" t="n"/>
      <c r="S209" s="4005" t="n"/>
      <c r="T209" s="4005" t="n"/>
      <c r="U209" s="4005" t="n"/>
      <c r="V209" s="4005" t="n"/>
      <c r="W209" s="4005" t="n"/>
      <c r="X209" s="4005" t="n"/>
      <c r="Y209" s="4005" t="n"/>
      <c r="Z209" s="4005" t="n"/>
      <c r="AA209" s="4005" t="n"/>
      <c r="AB209" s="4005" t="n"/>
      <c r="AC209" s="4005" t="n"/>
      <c r="AD209" s="4005" t="n"/>
      <c r="AE209" s="4005" t="n"/>
      <c r="AF209" s="4005" t="n"/>
      <c r="AG209" s="4005" t="n"/>
      <c r="AH209" s="4005" t="n"/>
      <c r="AI209" s="4005" t="n"/>
      <c r="AJ209" s="4005" t="n"/>
      <c r="AK209" s="4005" t="n"/>
      <c r="AL209" s="4005" t="n"/>
      <c r="AM209" s="4005" t="n"/>
      <c r="AN209" s="4005" t="n"/>
      <c r="AO209" s="4005" t="n"/>
      <c r="AP209" s="4005" t="n"/>
      <c r="AQ209" s="4005" t="n"/>
      <c r="AR209" s="4005" t="n"/>
      <c r="AS209" s="4005" t="n"/>
      <c r="AT209" s="4005" t="n"/>
      <c r="AU209" s="4005" t="n"/>
      <c r="AV209" s="4005" t="n"/>
      <c r="AW209" s="4005" t="n"/>
      <c r="AX209" s="4005" t="n"/>
      <c r="AY209" s="4005" t="n"/>
      <c r="AZ209" s="4005" t="n"/>
      <c r="BA209" s="1807" t="n"/>
      <c r="BB209" s="1911" t="n"/>
    </row>
    <row customFormat="1" customHeight="1" ht="30" r="210" s="884">
      <c r="A210" s="2282" t="n"/>
      <c r="B210" s="1807" t="n"/>
      <c r="C210" s="1808" t="n"/>
      <c r="D210" s="4005" t="n"/>
      <c r="E210" s="4005" t="n"/>
      <c r="F210" s="4005" t="n"/>
      <c r="G210" s="4005" t="n"/>
      <c r="H210" s="4005" t="n"/>
      <c r="I210" s="4005" t="n"/>
      <c r="J210" s="4005" t="n"/>
      <c r="K210" s="4005" t="n"/>
      <c r="L210" s="4005" t="n"/>
      <c r="M210" s="4005" t="n"/>
      <c r="N210" s="4005" t="n"/>
      <c r="O210" s="4005" t="n"/>
      <c r="P210" s="1807" t="n"/>
      <c r="Q210" s="4005" t="n"/>
      <c r="R210" s="4005" t="n"/>
      <c r="S210" s="4005" t="n"/>
      <c r="T210" s="4005" t="n"/>
      <c r="U210" s="4005" t="n"/>
      <c r="V210" s="4005" t="n"/>
      <c r="W210" s="4005" t="n"/>
      <c r="X210" s="4005" t="n"/>
      <c r="Y210" s="4005" t="n"/>
      <c r="Z210" s="4005" t="n"/>
      <c r="AA210" s="4005" t="n"/>
      <c r="AB210" s="4005" t="n"/>
      <c r="AC210" s="4005" t="n"/>
      <c r="AD210" s="4005" t="n"/>
      <c r="AE210" s="4005" t="n"/>
      <c r="AF210" s="4005" t="n"/>
      <c r="AG210" s="4005" t="n"/>
      <c r="AH210" s="4005" t="n"/>
      <c r="AI210" s="4005" t="n"/>
      <c r="AJ210" s="4005" t="n"/>
      <c r="AK210" s="4005" t="n"/>
      <c r="AL210" s="4005" t="n"/>
      <c r="AM210" s="4005" t="n"/>
      <c r="AN210" s="4005" t="n"/>
      <c r="AO210" s="4005" t="n"/>
      <c r="AP210" s="4005" t="n"/>
      <c r="AQ210" s="4005" t="n"/>
      <c r="AR210" s="4005" t="n"/>
      <c r="AS210" s="4005" t="n"/>
      <c r="AT210" s="4005" t="n"/>
      <c r="AU210" s="4005" t="n"/>
      <c r="AV210" s="4005" t="n"/>
      <c r="AW210" s="4005" t="n"/>
      <c r="AX210" s="4005" t="n"/>
      <c r="AY210" s="4005" t="n"/>
      <c r="AZ210" s="4005" t="n"/>
      <c r="BA210" s="1807" t="n"/>
      <c r="BB210" s="1911" t="n"/>
    </row>
    <row customFormat="1" customHeight="1" ht="30" r="211" s="884">
      <c r="A211" s="2282" t="n"/>
      <c r="B211" s="1807" t="n"/>
      <c r="C211" s="1808" t="n"/>
      <c r="D211" s="4005" t="n"/>
      <c r="E211" s="4005" t="n"/>
      <c r="F211" s="4005" t="n"/>
      <c r="G211" s="4005" t="n"/>
      <c r="H211" s="4005" t="n"/>
      <c r="I211" s="4005" t="n"/>
      <c r="J211" s="4005" t="n"/>
      <c r="K211" s="4005" t="n"/>
      <c r="L211" s="4005" t="n"/>
      <c r="M211" s="4005" t="n"/>
      <c r="N211" s="4005" t="n"/>
      <c r="O211" s="4005" t="n"/>
      <c r="P211" s="1807" t="n"/>
      <c r="Q211" s="4005" t="n"/>
      <c r="R211" s="4005" t="n"/>
      <c r="S211" s="4005" t="n"/>
      <c r="T211" s="4005" t="n"/>
      <c r="U211" s="4005" t="n"/>
      <c r="V211" s="4005" t="n"/>
      <c r="W211" s="4005" t="n"/>
      <c r="X211" s="4005" t="n"/>
      <c r="Y211" s="4005" t="n"/>
      <c r="Z211" s="4005" t="n"/>
      <c r="AA211" s="4005" t="n"/>
      <c r="AB211" s="4005" t="n"/>
      <c r="AC211" s="4005" t="n"/>
      <c r="AD211" s="4005" t="n"/>
      <c r="AE211" s="4005" t="n"/>
      <c r="AF211" s="4005" t="n"/>
      <c r="AG211" s="4005" t="n"/>
      <c r="AH211" s="4005" t="n"/>
      <c r="AI211" s="4005" t="n"/>
      <c r="AJ211" s="4005" t="n"/>
      <c r="AK211" s="4005" t="n"/>
      <c r="AL211" s="4005" t="n"/>
      <c r="AM211" s="4005" t="n"/>
      <c r="AN211" s="4005" t="n"/>
      <c r="AO211" s="4005" t="n"/>
      <c r="AP211" s="4005" t="n"/>
      <c r="AQ211" s="4005" t="n"/>
      <c r="AR211" s="4005" t="n"/>
      <c r="AS211" s="4005" t="n"/>
      <c r="AT211" s="4005" t="n"/>
      <c r="AU211" s="4005" t="n"/>
      <c r="AV211" s="4005" t="n"/>
      <c r="AW211" s="4005" t="n"/>
      <c r="AX211" s="4005" t="n"/>
      <c r="AY211" s="4005" t="n"/>
      <c r="AZ211" s="4005" t="n"/>
      <c r="BA211" s="1807" t="n"/>
      <c r="BB211" s="1911" t="n"/>
    </row>
    <row customFormat="1" customHeight="1" ht="30" r="212" s="884">
      <c r="A212" s="2282" t="n"/>
      <c r="B212" s="1807" t="n"/>
      <c r="C212" s="1808" t="n"/>
      <c r="D212" s="4005" t="n"/>
      <c r="E212" s="4005" t="n"/>
      <c r="F212" s="4005" t="n"/>
      <c r="G212" s="4005" t="n"/>
      <c r="H212" s="4005" t="n"/>
      <c r="I212" s="4005" t="n"/>
      <c r="J212" s="4005" t="n"/>
      <c r="K212" s="4005" t="n"/>
      <c r="L212" s="4005" t="n"/>
      <c r="M212" s="4005" t="n"/>
      <c r="N212" s="4005" t="n"/>
      <c r="O212" s="4005" t="n"/>
      <c r="P212" s="1807" t="n"/>
      <c r="Q212" s="4005" t="n"/>
      <c r="R212" s="4005" t="n"/>
      <c r="S212" s="4005" t="n"/>
      <c r="T212" s="4005" t="n"/>
      <c r="U212" s="4005" t="n"/>
      <c r="V212" s="4005" t="n"/>
      <c r="W212" s="4005" t="n"/>
      <c r="X212" s="4005" t="n"/>
      <c r="Y212" s="4005" t="n"/>
      <c r="Z212" s="4005" t="n"/>
      <c r="AA212" s="4005" t="n"/>
      <c r="AB212" s="4005" t="n"/>
      <c r="AC212" s="4005" t="n"/>
      <c r="AD212" s="4005" t="n"/>
      <c r="AE212" s="4005" t="n"/>
      <c r="AF212" s="4005" t="n"/>
      <c r="AG212" s="4005" t="n"/>
      <c r="AH212" s="4005" t="n"/>
      <c r="AI212" s="4005" t="n"/>
      <c r="AJ212" s="4005" t="n"/>
      <c r="AK212" s="4005" t="n"/>
      <c r="AL212" s="4005" t="n"/>
      <c r="AM212" s="4005" t="n"/>
      <c r="AN212" s="4005" t="n"/>
      <c r="AO212" s="4005" t="n"/>
      <c r="AP212" s="4005" t="n"/>
      <c r="AQ212" s="4005" t="n"/>
      <c r="AR212" s="4005" t="n"/>
      <c r="AS212" s="4005" t="n"/>
      <c r="AT212" s="4005" t="n"/>
      <c r="AU212" s="4005" t="n"/>
      <c r="AV212" s="4005" t="n"/>
      <c r="AW212" s="4005" t="n"/>
      <c r="AX212" s="4005" t="n"/>
      <c r="AY212" s="4005" t="n"/>
      <c r="AZ212" s="4005" t="n"/>
      <c r="BA212" s="1807" t="n"/>
      <c r="BB212" s="1911" t="n"/>
    </row>
    <row customFormat="1" customHeight="1" ht="30" r="213" s="884">
      <c r="A213" s="2282" t="n"/>
      <c r="B213" s="1807" t="n"/>
      <c r="C213" s="1808" t="n"/>
      <c r="D213" s="4005" t="n"/>
      <c r="E213" s="4005" t="n"/>
      <c r="F213" s="4005" t="n"/>
      <c r="G213" s="4005" t="n"/>
      <c r="H213" s="4005" t="n"/>
      <c r="I213" s="4005" t="n"/>
      <c r="J213" s="4005" t="n"/>
      <c r="K213" s="4005" t="n"/>
      <c r="L213" s="4005" t="n"/>
      <c r="M213" s="4005" t="n"/>
      <c r="N213" s="4005" t="n"/>
      <c r="O213" s="4005" t="n"/>
      <c r="P213" s="1807" t="n"/>
      <c r="Q213" s="4005" t="n"/>
      <c r="R213" s="4005" t="n"/>
      <c r="S213" s="4005" t="n"/>
      <c r="T213" s="4005" t="n"/>
      <c r="U213" s="4005" t="n"/>
      <c r="V213" s="4005" t="n"/>
      <c r="W213" s="4005" t="n"/>
      <c r="X213" s="4005" t="n"/>
      <c r="Y213" s="4005" t="n"/>
      <c r="Z213" s="4005" t="n"/>
      <c r="AA213" s="4005" t="n"/>
      <c r="AB213" s="4005" t="n"/>
      <c r="AC213" s="4005" t="n"/>
      <c r="AD213" s="4005" t="n"/>
      <c r="AE213" s="4005" t="n"/>
      <c r="AF213" s="4005" t="n"/>
      <c r="AG213" s="4005" t="n"/>
      <c r="AH213" s="4005" t="n"/>
      <c r="AI213" s="4005" t="n"/>
      <c r="AJ213" s="4005" t="n"/>
      <c r="AK213" s="4005" t="n"/>
      <c r="AL213" s="4005" t="n"/>
      <c r="AM213" s="4005" t="n"/>
      <c r="AN213" s="4005" t="n"/>
      <c r="AO213" s="4005" t="n"/>
      <c r="AP213" s="4005" t="n"/>
      <c r="AQ213" s="4005" t="n"/>
      <c r="AR213" s="4005" t="n"/>
      <c r="AS213" s="4005" t="n"/>
      <c r="AT213" s="4005" t="n"/>
      <c r="AU213" s="4005" t="n"/>
      <c r="AV213" s="4005" t="n"/>
      <c r="AW213" s="4005" t="n"/>
      <c r="AX213" s="4005" t="n"/>
      <c r="AY213" s="4005" t="n"/>
      <c r="AZ213" s="4005" t="n"/>
      <c r="BA213" s="1807" t="n"/>
      <c r="BB213" s="1911" t="n"/>
    </row>
    <row customFormat="1" customHeight="1" ht="30" r="214" s="884">
      <c r="A214" s="2282" t="n"/>
      <c r="B214" s="1807" t="n"/>
      <c r="C214" s="1808" t="n"/>
      <c r="D214" s="4005" t="n"/>
      <c r="E214" s="4005" t="n"/>
      <c r="F214" s="4005" t="n"/>
      <c r="G214" s="4005" t="n"/>
      <c r="H214" s="4005" t="n"/>
      <c r="I214" s="4005" t="n"/>
      <c r="J214" s="4005" t="n"/>
      <c r="K214" s="4005" t="n"/>
      <c r="L214" s="4005" t="n"/>
      <c r="M214" s="4005" t="n"/>
      <c r="N214" s="4005" t="n"/>
      <c r="O214" s="4005" t="n"/>
      <c r="P214" s="1807" t="n"/>
      <c r="Q214" s="4005" t="n"/>
      <c r="R214" s="4005" t="n"/>
      <c r="S214" s="4005" t="n"/>
      <c r="T214" s="4005" t="n"/>
      <c r="U214" s="4005" t="n"/>
      <c r="V214" s="4005" t="n"/>
      <c r="W214" s="4005" t="n"/>
      <c r="X214" s="4005" t="n"/>
      <c r="Y214" s="4005" t="n"/>
      <c r="Z214" s="4005" t="n"/>
      <c r="AA214" s="4005" t="n"/>
      <c r="AB214" s="4005" t="n"/>
      <c r="AC214" s="4005" t="n"/>
      <c r="AD214" s="4005" t="n"/>
      <c r="AE214" s="4005" t="n"/>
      <c r="AF214" s="4005" t="n"/>
      <c r="AG214" s="4005" t="n"/>
      <c r="AH214" s="4005" t="n"/>
      <c r="AI214" s="4005" t="n"/>
      <c r="AJ214" s="4005" t="n"/>
      <c r="AK214" s="4005" t="n"/>
      <c r="AL214" s="4005" t="n"/>
      <c r="AM214" s="4005" t="n"/>
      <c r="AN214" s="4005" t="n"/>
      <c r="AO214" s="4005" t="n"/>
      <c r="AP214" s="4005" t="n"/>
      <c r="AQ214" s="4005" t="n"/>
      <c r="AR214" s="4005" t="n"/>
      <c r="AS214" s="4005" t="n"/>
      <c r="AT214" s="4005" t="n"/>
      <c r="AU214" s="4005" t="n"/>
      <c r="AV214" s="4005" t="n"/>
      <c r="AW214" s="4005" t="n"/>
      <c r="AX214" s="4005" t="n"/>
      <c r="AY214" s="4005" t="n"/>
      <c r="AZ214" s="4005" t="n"/>
      <c r="BA214" s="1807" t="n"/>
      <c r="BB214" s="1911" t="n"/>
    </row>
    <row customFormat="1" customHeight="1" ht="30" r="215" s="884">
      <c r="A215" s="2282" t="n"/>
      <c r="B215" s="1807" t="n"/>
      <c r="C215" s="1808" t="n"/>
      <c r="D215" s="4005" t="n"/>
      <c r="E215" s="4005" t="n"/>
      <c r="F215" s="4005" t="n"/>
      <c r="G215" s="4005" t="n"/>
      <c r="H215" s="4005" t="n"/>
      <c r="I215" s="4005" t="n"/>
      <c r="J215" s="4005" t="n"/>
      <c r="K215" s="4005" t="n"/>
      <c r="L215" s="4005" t="n"/>
      <c r="M215" s="4005" t="n"/>
      <c r="N215" s="4005" t="n"/>
      <c r="O215" s="4005" t="n"/>
      <c r="P215" s="1807" t="n"/>
      <c r="Q215" s="4005" t="n"/>
      <c r="R215" s="4005" t="n"/>
      <c r="S215" s="4005" t="n"/>
      <c r="T215" s="4005" t="n"/>
      <c r="U215" s="4005" t="n"/>
      <c r="V215" s="4005" t="n"/>
      <c r="W215" s="4005" t="n"/>
      <c r="X215" s="4005" t="n"/>
      <c r="Y215" s="4005" t="n"/>
      <c r="Z215" s="4005" t="n"/>
      <c r="AA215" s="4005" t="n"/>
      <c r="AB215" s="4005" t="n"/>
      <c r="AC215" s="4005" t="n"/>
      <c r="AD215" s="4005" t="n"/>
      <c r="AE215" s="4005" t="n"/>
      <c r="AF215" s="4005" t="n"/>
      <c r="AG215" s="4005" t="n"/>
      <c r="AH215" s="4005" t="n"/>
      <c r="AI215" s="4005" t="n"/>
      <c r="AJ215" s="4005" t="n"/>
      <c r="AK215" s="4005" t="n"/>
      <c r="AL215" s="4005" t="n"/>
      <c r="AM215" s="4005" t="n"/>
      <c r="AN215" s="4005" t="n"/>
      <c r="AO215" s="4005" t="n"/>
      <c r="AP215" s="4005" t="n"/>
      <c r="AQ215" s="4005" t="n"/>
      <c r="AR215" s="4005" t="n"/>
      <c r="AS215" s="4005" t="n"/>
      <c r="AT215" s="4005" t="n"/>
      <c r="AU215" s="4005" t="n"/>
      <c r="AV215" s="4005" t="n"/>
      <c r="AW215" s="4005" t="n"/>
      <c r="AX215" s="4005" t="n"/>
      <c r="AY215" s="4005" t="n"/>
      <c r="AZ215" s="4005" t="n"/>
      <c r="BA215" s="1807" t="n"/>
      <c r="BB215" s="1911" t="n"/>
    </row>
    <row customFormat="1" customHeight="1" ht="30" r="216" s="884">
      <c r="A216" s="2282" t="n"/>
      <c r="B216" s="1807" t="n"/>
      <c r="C216" s="1808" t="n"/>
      <c r="D216" s="4005" t="n"/>
      <c r="E216" s="4005" t="n"/>
      <c r="F216" s="4005" t="n"/>
      <c r="G216" s="4005" t="n"/>
      <c r="H216" s="4005" t="n"/>
      <c r="I216" s="4005" t="n"/>
      <c r="J216" s="4005" t="n"/>
      <c r="K216" s="4005" t="n"/>
      <c r="L216" s="4005" t="n"/>
      <c r="M216" s="4005" t="n"/>
      <c r="N216" s="4005" t="n"/>
      <c r="O216" s="4005" t="n"/>
      <c r="P216" s="1807" t="n"/>
      <c r="Q216" s="4005" t="n"/>
      <c r="R216" s="4005" t="n"/>
      <c r="S216" s="4005" t="n"/>
      <c r="T216" s="4005" t="n"/>
      <c r="U216" s="4005" t="n"/>
      <c r="V216" s="4005" t="n"/>
      <c r="W216" s="4005" t="n"/>
      <c r="X216" s="4005" t="n"/>
      <c r="Y216" s="4005" t="n"/>
      <c r="Z216" s="4005" t="n"/>
      <c r="AA216" s="4005" t="n"/>
      <c r="AB216" s="4005" t="n"/>
      <c r="AC216" s="4005" t="n"/>
      <c r="AD216" s="4005" t="n"/>
      <c r="AE216" s="4005" t="n"/>
      <c r="AF216" s="4005" t="n"/>
      <c r="AG216" s="4005" t="n"/>
      <c r="AH216" s="4005" t="n"/>
      <c r="AI216" s="4005" t="n"/>
      <c r="AJ216" s="4005" t="n"/>
      <c r="AK216" s="4005" t="n"/>
      <c r="AL216" s="4005" t="n"/>
      <c r="AM216" s="4005" t="n"/>
      <c r="AN216" s="4005" t="n"/>
      <c r="AO216" s="4005" t="n"/>
      <c r="AP216" s="4005" t="n"/>
      <c r="AQ216" s="4005" t="n"/>
      <c r="AR216" s="4005" t="n"/>
      <c r="AS216" s="4005" t="n"/>
      <c r="AT216" s="4005" t="n"/>
      <c r="AU216" s="4005" t="n"/>
      <c r="AV216" s="4005" t="n"/>
      <c r="AW216" s="4005" t="n"/>
      <c r="AX216" s="4005" t="n"/>
      <c r="AY216" s="4005" t="n"/>
      <c r="AZ216" s="4005" t="n"/>
      <c r="BA216" s="1807" t="n"/>
      <c r="BB216" s="1911" t="n"/>
    </row>
    <row customFormat="1" customHeight="1" ht="39.75" r="217" s="884">
      <c r="A217" s="2282" t="n"/>
      <c r="B217" s="1807" t="n"/>
      <c r="C217" s="1808" t="n"/>
      <c r="D217" s="4005" t="n"/>
      <c r="E217" s="4005" t="n"/>
      <c r="F217" s="4005" t="n"/>
      <c r="G217" s="4005" t="n"/>
      <c r="H217" s="4005" t="n"/>
      <c r="I217" s="4005" t="n"/>
      <c r="J217" s="4005" t="n"/>
      <c r="K217" s="4005" t="n"/>
      <c r="L217" s="4005" t="n"/>
      <c r="M217" s="4005" t="n"/>
      <c r="N217" s="4005" t="n"/>
      <c r="O217" s="4005" t="n"/>
      <c r="P217" s="1807" t="n"/>
      <c r="Q217" s="4005" t="n"/>
      <c r="R217" s="4005" t="n"/>
      <c r="S217" s="4005" t="n"/>
      <c r="T217" s="4005" t="n"/>
      <c r="U217" s="4005" t="n"/>
      <c r="V217" s="4005" t="n"/>
      <c r="W217" s="4005" t="n"/>
      <c r="X217" s="4005" t="n"/>
      <c r="Y217" s="4005" t="n"/>
      <c r="Z217" s="4005" t="n"/>
      <c r="AA217" s="4005" t="n"/>
      <c r="AB217" s="4005" t="n"/>
      <c r="AC217" s="4005" t="n"/>
      <c r="AD217" s="4005" t="n"/>
      <c r="AE217" s="4005" t="n"/>
      <c r="AF217" s="4005" t="n"/>
      <c r="AG217" s="4005" t="n"/>
      <c r="AH217" s="4005" t="n"/>
      <c r="AI217" s="4005" t="n"/>
      <c r="AJ217" s="4005" t="n"/>
      <c r="AK217" s="4005" t="n"/>
      <c r="AL217" s="4005" t="n"/>
      <c r="AM217" s="4005" t="n"/>
      <c r="AN217" s="4005" t="n"/>
      <c r="AO217" s="4005" t="n"/>
      <c r="AP217" s="4005" t="n"/>
      <c r="AQ217" s="4005" t="n"/>
      <c r="AR217" s="4005" t="n"/>
      <c r="AS217" s="4005" t="n"/>
      <c r="AT217" s="4005" t="n"/>
      <c r="AU217" s="4005" t="n"/>
      <c r="AV217" s="4005" t="n"/>
      <c r="AW217" s="4005" t="n"/>
      <c r="AX217" s="4005" t="n"/>
      <c r="AY217" s="4005" t="n"/>
      <c r="AZ217" s="4005" t="n"/>
      <c r="BA217" s="1807" t="n"/>
      <c r="BB217" s="1911" t="n"/>
    </row>
    <row customFormat="1" customHeight="1" ht="30" r="218" s="884">
      <c r="A218" s="2282" t="n"/>
      <c r="B218" s="1807" t="n"/>
      <c r="C218" s="1808" t="n"/>
      <c r="D218" s="4005" t="n"/>
      <c r="E218" s="4005" t="n"/>
      <c r="F218" s="4005" t="n"/>
      <c r="G218" s="4005" t="n"/>
      <c r="H218" s="4005" t="n"/>
      <c r="I218" s="4005" t="n"/>
      <c r="J218" s="4005" t="n"/>
      <c r="K218" s="4005" t="n"/>
      <c r="L218" s="4005" t="n"/>
      <c r="M218" s="4005" t="n"/>
      <c r="N218" s="4005" t="n"/>
      <c r="O218" s="4005" t="n"/>
      <c r="P218" s="1807" t="n"/>
      <c r="Q218" s="4005" t="n"/>
      <c r="R218" s="4005" t="n"/>
      <c r="S218" s="4005" t="n"/>
      <c r="T218" s="4005" t="n"/>
      <c r="U218" s="4005" t="n"/>
      <c r="V218" s="4005" t="n"/>
      <c r="W218" s="4005" t="n"/>
      <c r="X218" s="4005" t="n"/>
      <c r="Y218" s="4005" t="n"/>
      <c r="Z218" s="4005" t="n"/>
      <c r="AA218" s="4005" t="n"/>
      <c r="AB218" s="4005" t="n"/>
      <c r="AC218" s="4005" t="n"/>
      <c r="AD218" s="4005" t="n"/>
      <c r="AE218" s="4005" t="n"/>
      <c r="AF218" s="4005" t="n"/>
      <c r="AG218" s="4005" t="n"/>
      <c r="AH218" s="4005" t="n"/>
      <c r="AI218" s="4005" t="n"/>
      <c r="AJ218" s="4005" t="n"/>
      <c r="AK218" s="4005" t="n"/>
      <c r="AL218" s="4005" t="n"/>
      <c r="AM218" s="4005" t="n"/>
      <c r="AN218" s="4005" t="n"/>
      <c r="AO218" s="4005" t="n"/>
      <c r="AP218" s="4005" t="n"/>
      <c r="AQ218" s="4005" t="n"/>
      <c r="AR218" s="4005" t="n"/>
      <c r="AS218" s="4005" t="n"/>
      <c r="AT218" s="4005" t="n"/>
      <c r="AU218" s="4005" t="n"/>
      <c r="AV218" s="4005" t="n"/>
      <c r="AW218" s="4005" t="n"/>
      <c r="AX218" s="4005" t="n"/>
      <c r="AY218" s="4005" t="n"/>
      <c r="AZ218" s="4005" t="n"/>
      <c r="BA218" s="1807" t="n"/>
      <c r="BB218" s="1911" t="n"/>
    </row>
    <row customFormat="1" customHeight="1" ht="30" r="219" s="884">
      <c r="A219" s="2282" t="n"/>
      <c r="B219" s="1807" t="n"/>
      <c r="C219" s="1808" t="n"/>
      <c r="D219" s="4005" t="n"/>
      <c r="E219" s="4005" t="n"/>
      <c r="F219" s="4005" t="n"/>
      <c r="G219" s="4005" t="n"/>
      <c r="H219" s="4005" t="n"/>
      <c r="I219" s="4005" t="n"/>
      <c r="J219" s="4005" t="n"/>
      <c r="K219" s="4005" t="n"/>
      <c r="L219" s="4005" t="n"/>
      <c r="M219" s="4005" t="n"/>
      <c r="N219" s="4005" t="n"/>
      <c r="O219" s="4005" t="n"/>
      <c r="P219" s="1807" t="n"/>
      <c r="Q219" s="4005" t="n"/>
      <c r="R219" s="4005" t="n"/>
      <c r="S219" s="4005" t="n"/>
      <c r="T219" s="4005" t="n"/>
      <c r="U219" s="4005" t="n"/>
      <c r="V219" s="4005" t="n"/>
      <c r="W219" s="4005" t="n"/>
      <c r="X219" s="4005" t="n"/>
      <c r="Y219" s="4005" t="n"/>
      <c r="Z219" s="4005" t="n"/>
      <c r="AA219" s="4005" t="n"/>
      <c r="AB219" s="4005" t="n"/>
      <c r="AC219" s="4005" t="n"/>
      <c r="AD219" s="4005" t="n"/>
      <c r="AE219" s="4005" t="n"/>
      <c r="AF219" s="4005" t="n"/>
      <c r="AG219" s="4005" t="n"/>
      <c r="AH219" s="4005" t="n"/>
      <c r="AI219" s="4005" t="n"/>
      <c r="AJ219" s="4005" t="n"/>
      <c r="AK219" s="4005" t="n"/>
      <c r="AL219" s="4005" t="n"/>
      <c r="AM219" s="4005" t="n"/>
      <c r="AN219" s="4005" t="n"/>
      <c r="AO219" s="4005" t="n"/>
      <c r="AP219" s="4005" t="n"/>
      <c r="AQ219" s="4005" t="n"/>
      <c r="AR219" s="4005" t="n"/>
      <c r="AS219" s="4005" t="n"/>
      <c r="AT219" s="4005" t="n"/>
      <c r="AU219" s="4005" t="n"/>
      <c r="AV219" s="4005" t="n"/>
      <c r="AW219" s="4005" t="n"/>
      <c r="AX219" s="4005" t="n"/>
      <c r="AY219" s="4005" t="n"/>
      <c r="AZ219" s="4005" t="n"/>
      <c r="BA219" s="1807" t="n"/>
      <c r="BB219" s="1911" t="n"/>
    </row>
    <row customFormat="1" customHeight="1" ht="35.25" r="220" s="884">
      <c r="A220" s="2282" t="n"/>
      <c r="B220" s="1807" t="n"/>
      <c r="C220" s="1808" t="n"/>
      <c r="D220" s="4005" t="n"/>
      <c r="E220" s="4005" t="n"/>
      <c r="F220" s="4005" t="n"/>
      <c r="G220" s="4005" t="n"/>
      <c r="H220" s="4005" t="n"/>
      <c r="I220" s="4005" t="n"/>
      <c r="J220" s="4005" t="n"/>
      <c r="K220" s="4005" t="n"/>
      <c r="L220" s="4005" t="n"/>
      <c r="M220" s="4005" t="n"/>
      <c r="N220" s="4005" t="n"/>
      <c r="O220" s="4005" t="n"/>
      <c r="P220" s="1807" t="n"/>
      <c r="Q220" s="4005" t="n"/>
      <c r="R220" s="4005" t="n"/>
      <c r="S220" s="4005" t="n"/>
      <c r="T220" s="4005" t="n"/>
      <c r="U220" s="4005" t="n"/>
      <c r="V220" s="4005" t="n"/>
      <c r="W220" s="4005" t="n"/>
      <c r="X220" s="4005" t="n"/>
      <c r="Y220" s="4005" t="n"/>
      <c r="Z220" s="4005" t="n"/>
      <c r="AA220" s="4005" t="n"/>
      <c r="AB220" s="4005" t="n"/>
      <c r="AC220" s="4005" t="n"/>
      <c r="AD220" s="4005" t="n"/>
      <c r="AE220" s="4005" t="n"/>
      <c r="AF220" s="4005" t="n"/>
      <c r="AG220" s="4005" t="n"/>
      <c r="AH220" s="4005" t="n"/>
      <c r="AI220" s="4005" t="n"/>
      <c r="AJ220" s="4005" t="n"/>
      <c r="AK220" s="4005" t="n"/>
      <c r="AL220" s="4005" t="n"/>
      <c r="AM220" s="4005" t="n"/>
      <c r="AN220" s="4005" t="n"/>
      <c r="AO220" s="4005" t="n"/>
      <c r="AP220" s="4005" t="n"/>
      <c r="AQ220" s="4005" t="n"/>
      <c r="AR220" s="4005" t="n"/>
      <c r="AS220" s="4005" t="n"/>
      <c r="AT220" s="4005" t="n"/>
      <c r="AU220" s="4005" t="n"/>
      <c r="AV220" s="4005" t="n"/>
      <c r="AW220" s="4005" t="n"/>
      <c r="AX220" s="4005" t="n"/>
      <c r="AY220" s="4005" t="n"/>
      <c r="AZ220" s="4005" t="n"/>
      <c r="BA220" s="1807" t="n"/>
      <c r="BB220" s="1911" t="n"/>
    </row>
    <row customFormat="1" customHeight="1" ht="35.25" r="221" s="884">
      <c r="A221" s="2282" t="n"/>
      <c r="B221" s="1807" t="n"/>
      <c r="C221" s="1808" t="n"/>
      <c r="D221" s="4005" t="n"/>
      <c r="E221" s="4005" t="n"/>
      <c r="F221" s="4005" t="n"/>
      <c r="G221" s="4005" t="n"/>
      <c r="H221" s="4005" t="n"/>
      <c r="I221" s="4005" t="n"/>
      <c r="J221" s="4005" t="n"/>
      <c r="K221" s="4005" t="n"/>
      <c r="L221" s="4005" t="n"/>
      <c r="M221" s="4005" t="n"/>
      <c r="N221" s="4005" t="n"/>
      <c r="O221" s="4005" t="n"/>
      <c r="P221" s="1807" t="n"/>
      <c r="Q221" s="4005" t="n"/>
      <c r="R221" s="4005" t="n"/>
      <c r="S221" s="4005" t="n"/>
      <c r="T221" s="4005" t="n"/>
      <c r="U221" s="4005" t="n"/>
      <c r="V221" s="4005" t="n"/>
      <c r="W221" s="4005" t="n"/>
      <c r="X221" s="4005" t="n"/>
      <c r="Y221" s="4005" t="n"/>
      <c r="Z221" s="4005" t="n"/>
      <c r="AA221" s="4005" t="n"/>
      <c r="AB221" s="4005" t="n"/>
      <c r="AC221" s="4005" t="n"/>
      <c r="AD221" s="4005" t="n"/>
      <c r="AE221" s="4005" t="n"/>
      <c r="AF221" s="4005" t="n"/>
      <c r="AG221" s="4005" t="n"/>
      <c r="AH221" s="4005" t="n"/>
      <c r="AI221" s="4005" t="n"/>
      <c r="AJ221" s="4005" t="n"/>
      <c r="AK221" s="4005" t="n"/>
      <c r="AL221" s="4005" t="n"/>
      <c r="AM221" s="4005" t="n"/>
      <c r="AN221" s="4005" t="n"/>
      <c r="AO221" s="4005" t="n"/>
      <c r="AP221" s="4005" t="n"/>
      <c r="AQ221" s="4005" t="n"/>
      <c r="AR221" s="4005" t="n"/>
      <c r="AS221" s="4005" t="n"/>
      <c r="AT221" s="4005" t="n"/>
      <c r="AU221" s="4005" t="n"/>
      <c r="AV221" s="4005" t="n"/>
      <c r="AW221" s="4005" t="n"/>
      <c r="AX221" s="4005" t="n"/>
      <c r="AY221" s="4005" t="n"/>
      <c r="AZ221" s="4005" t="n"/>
      <c r="BA221" s="1807" t="n"/>
      <c r="BB221" s="1911" t="n"/>
    </row>
    <row customFormat="1" r="222" s="884">
      <c r="A222" s="2282" t="n"/>
      <c r="B222" s="1807" t="n"/>
      <c r="C222" s="1808" t="n"/>
      <c r="D222" s="4005" t="n"/>
      <c r="E222" s="4005" t="n"/>
      <c r="F222" s="4005" t="n"/>
      <c r="G222" s="4005" t="n"/>
      <c r="H222" s="4005" t="n"/>
      <c r="I222" s="4005" t="n"/>
      <c r="J222" s="4005" t="n"/>
      <c r="K222" s="4005" t="n"/>
      <c r="L222" s="4005" t="n"/>
      <c r="M222" s="4005" t="n"/>
      <c r="N222" s="4005" t="n"/>
      <c r="O222" s="4005" t="n"/>
      <c r="P222" s="1807" t="n"/>
      <c r="Q222" s="4005" t="n"/>
      <c r="R222" s="4005" t="n"/>
      <c r="S222" s="4005" t="n"/>
      <c r="T222" s="4005" t="n"/>
      <c r="U222" s="4005" t="n"/>
      <c r="V222" s="4005" t="n"/>
      <c r="W222" s="4005" t="n"/>
      <c r="X222" s="4005" t="n"/>
      <c r="Y222" s="4005" t="n"/>
      <c r="Z222" s="4005" t="n"/>
      <c r="AA222" s="4005" t="n"/>
      <c r="AB222" s="4005" t="n"/>
      <c r="AC222" s="4005" t="n"/>
      <c r="AD222" s="4005" t="n"/>
      <c r="AE222" s="4005" t="n"/>
      <c r="AF222" s="4005" t="n"/>
      <c r="AG222" s="4005" t="n"/>
      <c r="AH222" s="4005" t="n"/>
      <c r="AI222" s="4005" t="n"/>
      <c r="AJ222" s="4005" t="n"/>
      <c r="AK222" s="4005" t="n"/>
      <c r="AL222" s="4005" t="n"/>
      <c r="AM222" s="4005" t="n"/>
      <c r="AN222" s="4005" t="n"/>
      <c r="AO222" s="4005" t="n"/>
      <c r="AP222" s="4005" t="n"/>
      <c r="AQ222" s="4005" t="n"/>
      <c r="AR222" s="4005" t="n"/>
      <c r="AS222" s="4005" t="n"/>
      <c r="AT222" s="4005" t="n"/>
      <c r="AU222" s="4005" t="n"/>
      <c r="AV222" s="4005" t="n"/>
      <c r="AW222" s="4005" t="n"/>
      <c r="AX222" s="4005" t="n"/>
      <c r="AY222" s="4005" t="n"/>
      <c r="AZ222" s="4005" t="n"/>
      <c r="BA222" s="1807" t="n"/>
      <c r="BB222" s="1911" t="n"/>
    </row>
    <row customFormat="1" customHeight="1" ht="27.75" r="223" s="884">
      <c r="A223" s="2282" t="n"/>
      <c r="B223" s="1807" t="n"/>
      <c r="C223" s="1808" t="n"/>
      <c r="D223" s="4005" t="n"/>
      <c r="E223" s="4005" t="n"/>
      <c r="F223" s="4005" t="n"/>
      <c r="G223" s="4005" t="n"/>
      <c r="H223" s="4005" t="n"/>
      <c r="I223" s="4005" t="n"/>
      <c r="J223" s="4005" t="n"/>
      <c r="K223" s="4005" t="n"/>
      <c r="L223" s="4005" t="n"/>
      <c r="M223" s="4005" t="n"/>
      <c r="N223" s="4005" t="n"/>
      <c r="O223" s="4005" t="n"/>
      <c r="P223" s="1807" t="n"/>
      <c r="Q223" s="4005" t="n"/>
      <c r="R223" s="4005" t="n"/>
      <c r="S223" s="4005" t="n"/>
      <c r="T223" s="4005" t="n"/>
      <c r="U223" s="4005" t="n"/>
      <c r="V223" s="4005" t="n"/>
      <c r="W223" s="4005" t="n"/>
      <c r="X223" s="4005" t="n"/>
      <c r="Y223" s="4005" t="n"/>
      <c r="Z223" s="4005" t="n"/>
      <c r="AA223" s="4005" t="n"/>
      <c r="AB223" s="4005" t="n"/>
      <c r="AC223" s="4005" t="n"/>
      <c r="AD223" s="4005" t="n"/>
      <c r="AE223" s="4005" t="n"/>
      <c r="AF223" s="4005" t="n"/>
      <c r="AG223" s="4005" t="n"/>
      <c r="AH223" s="4005" t="n"/>
      <c r="AI223" s="4005" t="n"/>
      <c r="AJ223" s="4005" t="n"/>
      <c r="AK223" s="4005" t="n"/>
      <c r="AL223" s="4005" t="n"/>
      <c r="AM223" s="4005" t="n"/>
      <c r="AN223" s="4005" t="n"/>
      <c r="AO223" s="4005" t="n"/>
      <c r="AP223" s="4005" t="n"/>
      <c r="AQ223" s="4005" t="n"/>
      <c r="AR223" s="4005" t="n"/>
      <c r="AS223" s="4005" t="n"/>
      <c r="AT223" s="4005" t="n"/>
      <c r="AU223" s="4005" t="n"/>
      <c r="AV223" s="4005" t="n"/>
      <c r="AW223" s="4005" t="n"/>
      <c r="AX223" s="4005" t="n"/>
      <c r="AY223" s="4005" t="n"/>
      <c r="AZ223" s="4005" t="n"/>
      <c r="BA223" s="1807" t="n"/>
      <c r="BB223" s="1911" t="n"/>
    </row>
    <row customFormat="1" customHeight="1" ht="27.75" r="224" s="884">
      <c r="A224" s="2282" t="n"/>
      <c r="B224" s="1807" t="n"/>
      <c r="C224" s="1808" t="n"/>
      <c r="D224" s="4005" t="n"/>
      <c r="E224" s="4005" t="n"/>
      <c r="F224" s="4005" t="n"/>
      <c r="G224" s="4005" t="n"/>
      <c r="H224" s="4005" t="n"/>
      <c r="I224" s="4005" t="n"/>
      <c r="J224" s="4005" t="n"/>
      <c r="K224" s="4005" t="n"/>
      <c r="L224" s="4005" t="n"/>
      <c r="M224" s="4005" t="n"/>
      <c r="N224" s="4005" t="n"/>
      <c r="O224" s="4005" t="n"/>
      <c r="P224" s="1807" t="n"/>
      <c r="Q224" s="4005" t="n"/>
      <c r="R224" s="4005" t="n"/>
      <c r="S224" s="4005" t="n"/>
      <c r="T224" s="4005" t="n"/>
      <c r="U224" s="4005" t="n"/>
      <c r="V224" s="4005" t="n"/>
      <c r="W224" s="4005" t="n"/>
      <c r="X224" s="4005" t="n"/>
      <c r="Y224" s="4005" t="n"/>
      <c r="Z224" s="4005" t="n"/>
      <c r="AA224" s="4005" t="n"/>
      <c r="AB224" s="4005" t="n"/>
      <c r="AC224" s="4005" t="n"/>
      <c r="AD224" s="4005" t="n"/>
      <c r="AE224" s="4005" t="n"/>
      <c r="AF224" s="4005" t="n"/>
      <c r="AG224" s="4005" t="n"/>
      <c r="AH224" s="4005" t="n"/>
      <c r="AI224" s="4005" t="n"/>
      <c r="AJ224" s="4005" t="n"/>
      <c r="AK224" s="4005" t="n"/>
      <c r="AL224" s="4005" t="n"/>
      <c r="AM224" s="4005" t="n"/>
      <c r="AN224" s="4005" t="n"/>
      <c r="AO224" s="4005" t="n"/>
      <c r="AP224" s="4005" t="n"/>
      <c r="AQ224" s="4005" t="n"/>
      <c r="AR224" s="4005" t="n"/>
      <c r="AS224" s="4005" t="n"/>
      <c r="AT224" s="4005" t="n"/>
      <c r="AU224" s="4005" t="n"/>
      <c r="AV224" s="4005" t="n"/>
      <c r="AW224" s="4005" t="n"/>
      <c r="AX224" s="4005" t="n"/>
      <c r="AY224" s="4005" t="n"/>
      <c r="AZ224" s="4005" t="n"/>
      <c r="BA224" s="1807" t="n"/>
      <c r="BB224" s="1911" t="n"/>
    </row>
    <row customFormat="1" customHeight="1" ht="27.75" r="225" s="884">
      <c r="A225" s="2282" t="n"/>
      <c r="B225" s="1807" t="n"/>
      <c r="C225" s="1808" t="n"/>
      <c r="D225" s="4005" t="n"/>
      <c r="E225" s="4005" t="n"/>
      <c r="F225" s="4005" t="n"/>
      <c r="G225" s="4005" t="n"/>
      <c r="H225" s="4005" t="n"/>
      <c r="I225" s="4005" t="n"/>
      <c r="J225" s="4005" t="n"/>
      <c r="K225" s="4005" t="n"/>
      <c r="L225" s="4005" t="n"/>
      <c r="M225" s="4005" t="n"/>
      <c r="N225" s="4005" t="n"/>
      <c r="O225" s="4005" t="n"/>
      <c r="P225" s="1807" t="n"/>
      <c r="Q225" s="4005" t="n"/>
      <c r="R225" s="4005" t="n"/>
      <c r="S225" s="4005" t="n"/>
      <c r="T225" s="4005" t="n"/>
      <c r="U225" s="4005" t="n"/>
      <c r="V225" s="4005" t="n"/>
      <c r="W225" s="4005" t="n"/>
      <c r="X225" s="4005" t="n"/>
      <c r="Y225" s="4005" t="n"/>
      <c r="Z225" s="4005" t="n"/>
      <c r="AA225" s="4005" t="n"/>
      <c r="AB225" s="4005" t="n"/>
      <c r="AC225" s="4005" t="n"/>
      <c r="AD225" s="4005" t="n"/>
      <c r="AE225" s="4005" t="n"/>
      <c r="AF225" s="4005" t="n"/>
      <c r="AG225" s="4005" t="n"/>
      <c r="AH225" s="4005" t="n"/>
      <c r="AI225" s="4005" t="n"/>
      <c r="AJ225" s="4005" t="n"/>
      <c r="AK225" s="4005" t="n"/>
      <c r="AL225" s="4005" t="n"/>
      <c r="AM225" s="4005" t="n"/>
      <c r="AN225" s="4005" t="n"/>
      <c r="AO225" s="4005" t="n"/>
      <c r="AP225" s="4005" t="n"/>
      <c r="AQ225" s="4005" t="n"/>
      <c r="AR225" s="4005" t="n"/>
      <c r="AS225" s="4005" t="n"/>
      <c r="AT225" s="4005" t="n"/>
      <c r="AU225" s="4005" t="n"/>
      <c r="AV225" s="4005" t="n"/>
      <c r="AW225" s="4005" t="n"/>
      <c r="AX225" s="4005" t="n"/>
      <c r="AY225" s="4005" t="n"/>
      <c r="AZ225" s="4005" t="n"/>
      <c r="BA225" s="1807" t="n"/>
      <c r="BB225" s="1911" t="n"/>
    </row>
    <row customFormat="1" customHeight="1" ht="33" r="226" s="884">
      <c r="A226" s="2282" t="n"/>
      <c r="B226" s="1807" t="n"/>
      <c r="C226" s="1808" t="n"/>
      <c r="D226" s="4005" t="n"/>
      <c r="E226" s="4005" t="n"/>
      <c r="F226" s="4005" t="n"/>
      <c r="G226" s="4005" t="n"/>
      <c r="H226" s="4005" t="n"/>
      <c r="I226" s="4005" t="n"/>
      <c r="J226" s="4005" t="n"/>
      <c r="K226" s="4005" t="n"/>
      <c r="L226" s="4005" t="n"/>
      <c r="M226" s="4005" t="n"/>
      <c r="N226" s="4005" t="n"/>
      <c r="O226" s="4005" t="n"/>
      <c r="P226" s="1807" t="n"/>
      <c r="Q226" s="4005" t="n"/>
      <c r="R226" s="4005" t="n"/>
      <c r="S226" s="4005" t="n"/>
      <c r="T226" s="4005" t="n"/>
      <c r="U226" s="4005" t="n"/>
      <c r="V226" s="4005" t="n"/>
      <c r="W226" s="4005" t="n"/>
      <c r="X226" s="4005" t="n"/>
      <c r="Y226" s="4005" t="n"/>
      <c r="Z226" s="4005" t="n"/>
      <c r="AA226" s="4005" t="n"/>
      <c r="AB226" s="4005" t="n"/>
      <c r="AC226" s="4005" t="n"/>
      <c r="AD226" s="4005" t="n"/>
      <c r="AE226" s="4005" t="n"/>
      <c r="AF226" s="4005" t="n"/>
      <c r="AG226" s="4005" t="n"/>
      <c r="AH226" s="4005" t="n"/>
      <c r="AI226" s="4005" t="n"/>
      <c r="AJ226" s="4005" t="n"/>
      <c r="AK226" s="4005" t="n"/>
      <c r="AL226" s="4005" t="n"/>
      <c r="AM226" s="4005" t="n"/>
      <c r="AN226" s="4005" t="n"/>
      <c r="AO226" s="4005" t="n"/>
      <c r="AP226" s="4005" t="n"/>
      <c r="AQ226" s="4005" t="n"/>
      <c r="AR226" s="4005" t="n"/>
      <c r="AS226" s="4005" t="n"/>
      <c r="AT226" s="4005" t="n"/>
      <c r="AU226" s="4005" t="n"/>
      <c r="AV226" s="4005" t="n"/>
      <c r="AW226" s="4005" t="n"/>
      <c r="AX226" s="4005" t="n"/>
      <c r="AY226" s="4005" t="n"/>
      <c r="AZ226" s="4005" t="n"/>
      <c r="BA226" s="1807" t="n"/>
      <c r="BB226" s="1911" t="n"/>
    </row>
    <row customFormat="1" customHeight="1" ht="27.75" r="227" s="884">
      <c r="A227" s="2282" t="n"/>
      <c r="B227" s="1807" t="n"/>
      <c r="C227" s="1808" t="n"/>
      <c r="D227" s="4005" t="n"/>
      <c r="E227" s="4005" t="n"/>
      <c r="F227" s="4005" t="n"/>
      <c r="G227" s="4005" t="n"/>
      <c r="H227" s="4005" t="n"/>
      <c r="I227" s="4005" t="n"/>
      <c r="J227" s="4005" t="n"/>
      <c r="K227" s="4005" t="n"/>
      <c r="L227" s="4005" t="n"/>
      <c r="M227" s="4005" t="n"/>
      <c r="N227" s="4005" t="n"/>
      <c r="O227" s="4005" t="n"/>
      <c r="P227" s="1807" t="n"/>
      <c r="Q227" s="4005" t="n"/>
      <c r="R227" s="4005" t="n"/>
      <c r="S227" s="4005" t="n"/>
      <c r="T227" s="4005" t="n"/>
      <c r="U227" s="4005" t="n"/>
      <c r="V227" s="4005" t="n"/>
      <c r="W227" s="4005" t="n"/>
      <c r="X227" s="4005" t="n"/>
      <c r="Y227" s="4005" t="n"/>
      <c r="Z227" s="4005" t="n"/>
      <c r="AA227" s="4005" t="n"/>
      <c r="AB227" s="4005" t="n"/>
      <c r="AC227" s="4005" t="n"/>
      <c r="AD227" s="4005" t="n"/>
      <c r="AE227" s="4005" t="n"/>
      <c r="AF227" s="4005" t="n"/>
      <c r="AG227" s="4005" t="n"/>
      <c r="AH227" s="4005" t="n"/>
      <c r="AI227" s="4005" t="n"/>
      <c r="AJ227" s="4005" t="n"/>
      <c r="AK227" s="4005" t="n"/>
      <c r="AL227" s="4005" t="n"/>
      <c r="AM227" s="4005" t="n"/>
      <c r="AN227" s="4005" t="n"/>
      <c r="AO227" s="4005" t="n"/>
      <c r="AP227" s="4005" t="n"/>
      <c r="AQ227" s="4005" t="n"/>
      <c r="AR227" s="4005" t="n"/>
      <c r="AS227" s="4005" t="n"/>
      <c r="AT227" s="4005" t="n"/>
      <c r="AU227" s="4005" t="n"/>
      <c r="AV227" s="4005" t="n"/>
      <c r="AW227" s="4005" t="n"/>
      <c r="AX227" s="4005" t="n"/>
      <c r="AY227" s="4005" t="n"/>
      <c r="AZ227" s="4005" t="n"/>
      <c r="BA227" s="1807" t="n"/>
      <c r="BB227" s="1911" t="n"/>
    </row>
    <row customFormat="1" customHeight="1" ht="27.75" r="228" s="884">
      <c r="A228" s="2282" t="n"/>
      <c r="B228" s="1807" t="n"/>
      <c r="C228" s="1808" t="n"/>
      <c r="D228" s="4005" t="n"/>
      <c r="E228" s="4005" t="n"/>
      <c r="F228" s="4005" t="n"/>
      <c r="G228" s="4005" t="n"/>
      <c r="H228" s="4005" t="n"/>
      <c r="I228" s="4005" t="n"/>
      <c r="J228" s="4005" t="n"/>
      <c r="K228" s="4005" t="n"/>
      <c r="L228" s="4005" t="n"/>
      <c r="M228" s="4005" t="n"/>
      <c r="N228" s="4005" t="n"/>
      <c r="O228" s="4005" t="n"/>
      <c r="P228" s="1807" t="n"/>
      <c r="Q228" s="4005" t="n"/>
      <c r="R228" s="4005" t="n"/>
      <c r="S228" s="4005" t="n"/>
      <c r="T228" s="4005" t="n"/>
      <c r="U228" s="4005" t="n"/>
      <c r="V228" s="4005" t="n"/>
      <c r="W228" s="4005" t="n"/>
      <c r="X228" s="4005" t="n"/>
      <c r="Y228" s="4005" t="n"/>
      <c r="Z228" s="4005" t="n"/>
      <c r="AA228" s="4005" t="n"/>
      <c r="AB228" s="4005" t="n"/>
      <c r="AC228" s="4005" t="n"/>
      <c r="AD228" s="4005" t="n"/>
      <c r="AE228" s="4005" t="n"/>
      <c r="AF228" s="4005" t="n"/>
      <c r="AG228" s="4005" t="n"/>
      <c r="AH228" s="4005" t="n"/>
      <c r="AI228" s="4005" t="n"/>
      <c r="AJ228" s="4005" t="n"/>
      <c r="AK228" s="4005" t="n"/>
      <c r="AL228" s="4005" t="n"/>
      <c r="AM228" s="4005" t="n"/>
      <c r="AN228" s="4005" t="n"/>
      <c r="AO228" s="4005" t="n"/>
      <c r="AP228" s="4005" t="n"/>
      <c r="AQ228" s="4005" t="n"/>
      <c r="AR228" s="4005" t="n"/>
      <c r="AS228" s="4005" t="n"/>
      <c r="AT228" s="4005" t="n"/>
      <c r="AU228" s="4005" t="n"/>
      <c r="AV228" s="4005" t="n"/>
      <c r="AW228" s="4005" t="n"/>
      <c r="AX228" s="4005" t="n"/>
      <c r="AY228" s="4005" t="n"/>
      <c r="AZ228" s="4005" t="n"/>
      <c r="BA228" s="1807" t="n"/>
      <c r="BB228" s="1911" t="n"/>
    </row>
    <row customFormat="1" customHeight="1" ht="27.75" r="229" s="884">
      <c r="A229" s="2282" t="n"/>
      <c r="B229" s="1807" t="n"/>
      <c r="C229" s="1808" t="n"/>
      <c r="D229" s="4005" t="n"/>
      <c r="E229" s="4005" t="n"/>
      <c r="F229" s="4005" t="n"/>
      <c r="G229" s="4005" t="n"/>
      <c r="H229" s="4005" t="n"/>
      <c r="I229" s="4005" t="n"/>
      <c r="J229" s="4005" t="n"/>
      <c r="K229" s="4005" t="n"/>
      <c r="L229" s="4005" t="n"/>
      <c r="M229" s="4005" t="n"/>
      <c r="N229" s="4005" t="n"/>
      <c r="O229" s="4005" t="n"/>
      <c r="P229" s="1807" t="n"/>
      <c r="Q229" s="4005" t="n"/>
      <c r="R229" s="4005" t="n"/>
      <c r="S229" s="4005" t="n"/>
      <c r="T229" s="4005" t="n"/>
      <c r="U229" s="4005" t="n"/>
      <c r="V229" s="4005" t="n"/>
      <c r="W229" s="4005" t="n"/>
      <c r="X229" s="4005" t="n"/>
      <c r="Y229" s="4005" t="n"/>
      <c r="Z229" s="4005" t="n"/>
      <c r="AA229" s="4005" t="n"/>
      <c r="AB229" s="4005" t="n"/>
      <c r="AC229" s="4005" t="n"/>
      <c r="AD229" s="4005" t="n"/>
      <c r="AE229" s="4005" t="n"/>
      <c r="AF229" s="4005" t="n"/>
      <c r="AG229" s="4005" t="n"/>
      <c r="AH229" s="4005" t="n"/>
      <c r="AI229" s="4005" t="n"/>
      <c r="AJ229" s="4005" t="n"/>
      <c r="AK229" s="4005" t="n"/>
      <c r="AL229" s="4005" t="n"/>
      <c r="AM229" s="4005" t="n"/>
      <c r="AN229" s="4005" t="n"/>
      <c r="AO229" s="4005" t="n"/>
      <c r="AP229" s="4005" t="n"/>
      <c r="AQ229" s="4005" t="n"/>
      <c r="AR229" s="4005" t="n"/>
      <c r="AS229" s="4005" t="n"/>
      <c r="AT229" s="4005" t="n"/>
      <c r="AU229" s="4005" t="n"/>
      <c r="AV229" s="4005" t="n"/>
      <c r="AW229" s="4005" t="n"/>
      <c r="AX229" s="4005" t="n"/>
      <c r="AY229" s="4005" t="n"/>
      <c r="AZ229" s="4005" t="n"/>
      <c r="BA229" s="1807" t="n"/>
      <c r="BB229" s="1911" t="n"/>
    </row>
    <row customFormat="1" customHeight="1" ht="27.75" r="230" s="884">
      <c r="A230" s="2282" t="n"/>
      <c r="B230" s="1807" t="n"/>
      <c r="C230" s="1808" t="n"/>
      <c r="D230" s="4005" t="n"/>
      <c r="E230" s="4005" t="n"/>
      <c r="F230" s="4005" t="n"/>
      <c r="G230" s="4005" t="n"/>
      <c r="H230" s="4005" t="n"/>
      <c r="I230" s="4005" t="n"/>
      <c r="J230" s="4005" t="n"/>
      <c r="K230" s="4005" t="n"/>
      <c r="L230" s="4005" t="n"/>
      <c r="M230" s="4005" t="n"/>
      <c r="N230" s="4005" t="n"/>
      <c r="O230" s="4005" t="n"/>
      <c r="P230" s="1807" t="n"/>
      <c r="Q230" s="4005" t="n"/>
      <c r="R230" s="4005" t="n"/>
      <c r="S230" s="4005" t="n"/>
      <c r="T230" s="4005" t="n"/>
      <c r="U230" s="4005" t="n"/>
      <c r="V230" s="4005" t="n"/>
      <c r="W230" s="4005" t="n"/>
      <c r="X230" s="4005" t="n"/>
      <c r="Y230" s="4005" t="n"/>
      <c r="Z230" s="4005" t="n"/>
      <c r="AA230" s="4005" t="n"/>
      <c r="AB230" s="4005" t="n"/>
      <c r="AC230" s="4005" t="n"/>
      <c r="AD230" s="4005" t="n"/>
      <c r="AE230" s="4005" t="n"/>
      <c r="AF230" s="4005" t="n"/>
      <c r="AG230" s="4005" t="n"/>
      <c r="AH230" s="4005" t="n"/>
      <c r="AI230" s="4005" t="n"/>
      <c r="AJ230" s="4005" t="n"/>
      <c r="AK230" s="4005" t="n"/>
      <c r="AL230" s="4005" t="n"/>
      <c r="AM230" s="4005" t="n"/>
      <c r="AN230" s="4005" t="n"/>
      <c r="AO230" s="4005" t="n"/>
      <c r="AP230" s="4005" t="n"/>
      <c r="AQ230" s="4005" t="n"/>
      <c r="AR230" s="4005" t="n"/>
      <c r="AS230" s="4005" t="n"/>
      <c r="AT230" s="4005" t="n"/>
      <c r="AU230" s="4005" t="n"/>
      <c r="AV230" s="4005" t="n"/>
      <c r="AW230" s="4005" t="n"/>
      <c r="AX230" s="4005" t="n"/>
      <c r="AY230" s="4005" t="n"/>
      <c r="AZ230" s="4005" t="n"/>
      <c r="BA230" s="1807" t="n"/>
      <c r="BB230" s="1911" t="n"/>
    </row>
    <row customFormat="1" customHeight="1" ht="27.75" r="231" s="884">
      <c r="A231" s="2282" t="n"/>
      <c r="B231" s="1807" t="n"/>
      <c r="C231" s="1808" t="n"/>
      <c r="D231" s="4005" t="n"/>
      <c r="E231" s="4005" t="n"/>
      <c r="F231" s="4005" t="n"/>
      <c r="G231" s="4005" t="n"/>
      <c r="H231" s="4005" t="n"/>
      <c r="I231" s="4005" t="n"/>
      <c r="J231" s="4005" t="n"/>
      <c r="K231" s="4005" t="n"/>
      <c r="L231" s="4005" t="n"/>
      <c r="M231" s="4005" t="n"/>
      <c r="N231" s="4005" t="n"/>
      <c r="O231" s="4005" t="n"/>
      <c r="P231" s="1807" t="n"/>
      <c r="Q231" s="4005" t="n"/>
      <c r="R231" s="4005" t="n"/>
      <c r="S231" s="4005" t="n"/>
      <c r="T231" s="4005" t="n"/>
      <c r="U231" s="4005" t="n"/>
      <c r="V231" s="4005" t="n"/>
      <c r="W231" s="4005" t="n"/>
      <c r="X231" s="4005" t="n"/>
      <c r="Y231" s="4005" t="n"/>
      <c r="Z231" s="4005" t="n"/>
      <c r="AA231" s="4005" t="n"/>
      <c r="AB231" s="4005" t="n"/>
      <c r="AC231" s="4005" t="n"/>
      <c r="AD231" s="4005" t="n"/>
      <c r="AE231" s="4005" t="n"/>
      <c r="AF231" s="4005" t="n"/>
      <c r="AG231" s="4005" t="n"/>
      <c r="AH231" s="4005" t="n"/>
      <c r="AI231" s="4005" t="n"/>
      <c r="AJ231" s="4005" t="n"/>
      <c r="AK231" s="4005" t="n"/>
      <c r="AL231" s="4005" t="n"/>
      <c r="AM231" s="4005" t="n"/>
      <c r="AN231" s="4005" t="n"/>
      <c r="AO231" s="4005" t="n"/>
      <c r="AP231" s="4005" t="n"/>
      <c r="AQ231" s="4005" t="n"/>
      <c r="AR231" s="4005" t="n"/>
      <c r="AS231" s="4005" t="n"/>
      <c r="AT231" s="4005" t="n"/>
      <c r="AU231" s="4005" t="n"/>
      <c r="AV231" s="4005" t="n"/>
      <c r="AW231" s="4005" t="n"/>
      <c r="AX231" s="4005" t="n"/>
      <c r="AY231" s="4005" t="n"/>
      <c r="AZ231" s="4005" t="n"/>
      <c r="BA231" s="1807" t="n"/>
      <c r="BB231" s="1911" t="n"/>
    </row>
    <row customFormat="1" customHeight="1" ht="27.75" r="232" s="884">
      <c r="A232" s="2282" t="n"/>
      <c r="B232" s="1807" t="n"/>
      <c r="C232" s="1808" t="n"/>
      <c r="D232" s="4005" t="n"/>
      <c r="E232" s="4005" t="n"/>
      <c r="F232" s="4005" t="n"/>
      <c r="G232" s="4005" t="n"/>
      <c r="H232" s="4005" t="n"/>
      <c r="I232" s="4005" t="n"/>
      <c r="J232" s="4005" t="n"/>
      <c r="K232" s="4005" t="n"/>
      <c r="L232" s="4005" t="n"/>
      <c r="M232" s="4005" t="n"/>
      <c r="N232" s="4005" t="n"/>
      <c r="O232" s="4005" t="n"/>
      <c r="P232" s="1807" t="n"/>
      <c r="Q232" s="4005" t="n"/>
      <c r="R232" s="4005" t="n"/>
      <c r="S232" s="4005" t="n"/>
      <c r="T232" s="4005" t="n"/>
      <c r="U232" s="4005" t="n"/>
      <c r="V232" s="4005" t="n"/>
      <c r="W232" s="4005" t="n"/>
      <c r="X232" s="4005" t="n"/>
      <c r="Y232" s="4005" t="n"/>
      <c r="Z232" s="4005" t="n"/>
      <c r="AA232" s="4005" t="n"/>
      <c r="AB232" s="4005" t="n"/>
      <c r="AC232" s="4005" t="n"/>
      <c r="AD232" s="4005" t="n"/>
      <c r="AE232" s="4005" t="n"/>
      <c r="AF232" s="4005" t="n"/>
      <c r="AG232" s="4005" t="n"/>
      <c r="AH232" s="4005" t="n"/>
      <c r="AI232" s="4005" t="n"/>
      <c r="AJ232" s="4005" t="n"/>
      <c r="AK232" s="4005" t="n"/>
      <c r="AL232" s="4005" t="n"/>
      <c r="AM232" s="4005" t="n"/>
      <c r="AN232" s="4005" t="n"/>
      <c r="AO232" s="4005" t="n"/>
      <c r="AP232" s="4005" t="n"/>
      <c r="AQ232" s="4005" t="n"/>
      <c r="AR232" s="4005" t="n"/>
      <c r="AS232" s="4005" t="n"/>
      <c r="AT232" s="4005" t="n"/>
      <c r="AU232" s="4005" t="n"/>
      <c r="AV232" s="4005" t="n"/>
      <c r="AW232" s="4005" t="n"/>
      <c r="AX232" s="4005" t="n"/>
      <c r="AY232" s="4005" t="n"/>
      <c r="AZ232" s="4005" t="n"/>
      <c r="BA232" s="1807" t="n"/>
      <c r="BB232" s="1911" t="n"/>
    </row>
    <row customFormat="1" customHeight="1" ht="27.75" r="233" s="884">
      <c r="A233" s="2282" t="n"/>
      <c r="B233" s="1807" t="n"/>
      <c r="C233" s="1808" t="n"/>
      <c r="D233" s="4005" t="n"/>
      <c r="E233" s="4005" t="n"/>
      <c r="F233" s="4005" t="n"/>
      <c r="G233" s="4005" t="n"/>
      <c r="H233" s="4005" t="n"/>
      <c r="I233" s="4005" t="n"/>
      <c r="J233" s="4005" t="n"/>
      <c r="K233" s="4005" t="n"/>
      <c r="L233" s="4005" t="n"/>
      <c r="M233" s="4005" t="n"/>
      <c r="N233" s="4005" t="n"/>
      <c r="O233" s="4005" t="n"/>
      <c r="P233" s="1807" t="n"/>
      <c r="Q233" s="4005" t="n"/>
      <c r="R233" s="4005" t="n"/>
      <c r="S233" s="4005" t="n"/>
      <c r="T233" s="4005" t="n"/>
      <c r="U233" s="4005" t="n"/>
      <c r="V233" s="4005" t="n"/>
      <c r="W233" s="4005" t="n"/>
      <c r="X233" s="4005" t="n"/>
      <c r="Y233" s="4005" t="n"/>
      <c r="Z233" s="4005" t="n"/>
      <c r="AA233" s="4005" t="n"/>
      <c r="AB233" s="4005" t="n"/>
      <c r="AC233" s="4005" t="n"/>
      <c r="AD233" s="4005" t="n"/>
      <c r="AE233" s="4005" t="n"/>
      <c r="AF233" s="4005" t="n"/>
      <c r="AG233" s="4005" t="n"/>
      <c r="AH233" s="4005" t="n"/>
      <c r="AI233" s="4005" t="n"/>
      <c r="AJ233" s="4005" t="n"/>
      <c r="AK233" s="4005" t="n"/>
      <c r="AL233" s="4005" t="n"/>
      <c r="AM233" s="4005" t="n"/>
      <c r="AN233" s="4005" t="n"/>
      <c r="AO233" s="4005" t="n"/>
      <c r="AP233" s="4005" t="n"/>
      <c r="AQ233" s="4005" t="n"/>
      <c r="AR233" s="4005" t="n"/>
      <c r="AS233" s="4005" t="n"/>
      <c r="AT233" s="4005" t="n"/>
      <c r="AU233" s="4005" t="n"/>
      <c r="AV233" s="4005" t="n"/>
      <c r="AW233" s="4005" t="n"/>
      <c r="AX233" s="4005" t="n"/>
      <c r="AY233" s="4005" t="n"/>
      <c r="AZ233" s="4005" t="n"/>
      <c r="BA233" s="1807" t="n"/>
      <c r="BB233" s="1911" t="n"/>
    </row>
    <row customFormat="1" customHeight="1" ht="27.75" r="234" s="884">
      <c r="A234" s="2282" t="n"/>
      <c r="B234" s="1807" t="n"/>
      <c r="C234" s="1808" t="n"/>
      <c r="D234" s="4005" t="n"/>
      <c r="E234" s="4005" t="n"/>
      <c r="F234" s="4005" t="n"/>
      <c r="G234" s="4005" t="n"/>
      <c r="H234" s="4005" t="n"/>
      <c r="I234" s="4005" t="n"/>
      <c r="J234" s="4005" t="n"/>
      <c r="K234" s="4005" t="n"/>
      <c r="L234" s="4005" t="n"/>
      <c r="M234" s="4005" t="n"/>
      <c r="N234" s="4005" t="n"/>
      <c r="O234" s="4005" t="n"/>
      <c r="P234" s="1807" t="n"/>
      <c r="Q234" s="4005" t="n"/>
      <c r="R234" s="4005" t="n"/>
      <c r="S234" s="4005" t="n"/>
      <c r="T234" s="4005" t="n"/>
      <c r="U234" s="4005" t="n"/>
      <c r="V234" s="4005" t="n"/>
      <c r="W234" s="4005" t="n"/>
      <c r="X234" s="4005" t="n"/>
      <c r="Y234" s="4005" t="n"/>
      <c r="Z234" s="4005" t="n"/>
      <c r="AA234" s="4005" t="n"/>
      <c r="AB234" s="4005" t="n"/>
      <c r="AC234" s="4005" t="n"/>
      <c r="AD234" s="4005" t="n"/>
      <c r="AE234" s="4005" t="n"/>
      <c r="AF234" s="4005" t="n"/>
      <c r="AG234" s="4005" t="n"/>
      <c r="AH234" s="4005" t="n"/>
      <c r="AI234" s="4005" t="n"/>
      <c r="AJ234" s="4005" t="n"/>
      <c r="AK234" s="4005" t="n"/>
      <c r="AL234" s="4005" t="n"/>
      <c r="AM234" s="4005" t="n"/>
      <c r="AN234" s="4005" t="n"/>
      <c r="AO234" s="4005" t="n"/>
      <c r="AP234" s="4005" t="n"/>
      <c r="AQ234" s="4005" t="n"/>
      <c r="AR234" s="4005" t="n"/>
      <c r="AS234" s="4005" t="n"/>
      <c r="AT234" s="4005" t="n"/>
      <c r="AU234" s="4005" t="n"/>
      <c r="AV234" s="4005" t="n"/>
      <c r="AW234" s="4005" t="n"/>
      <c r="AX234" s="4005" t="n"/>
      <c r="AY234" s="4005" t="n"/>
      <c r="AZ234" s="4005" t="n"/>
      <c r="BA234" s="1807" t="n"/>
      <c r="BB234" s="1911" t="n"/>
    </row>
    <row customFormat="1" customHeight="1" ht="27.75" r="235" s="884">
      <c r="A235" s="2282" t="n"/>
      <c r="B235" s="1807" t="n"/>
      <c r="C235" s="1808" t="n"/>
      <c r="D235" s="4005" t="n"/>
      <c r="E235" s="4005" t="n"/>
      <c r="F235" s="4005" t="n"/>
      <c r="G235" s="4005" t="n"/>
      <c r="H235" s="4005" t="n"/>
      <c r="I235" s="4005" t="n"/>
      <c r="J235" s="4005" t="n"/>
      <c r="K235" s="4005" t="n"/>
      <c r="L235" s="4005" t="n"/>
      <c r="M235" s="4005" t="n"/>
      <c r="N235" s="4005" t="n"/>
      <c r="O235" s="4005" t="n"/>
      <c r="P235" s="1807" t="n"/>
      <c r="Q235" s="4005" t="n"/>
      <c r="R235" s="4005" t="n"/>
      <c r="S235" s="4005" t="n"/>
      <c r="T235" s="4005" t="n"/>
      <c r="U235" s="4005" t="n"/>
      <c r="V235" s="4005" t="n"/>
      <c r="W235" s="4005" t="n"/>
      <c r="X235" s="4005" t="n"/>
      <c r="Y235" s="4005" t="n"/>
      <c r="Z235" s="4005" t="n"/>
      <c r="AA235" s="4005" t="n"/>
      <c r="AB235" s="4005" t="n"/>
      <c r="AC235" s="4005" t="n"/>
      <c r="AD235" s="4005" t="n"/>
      <c r="AE235" s="4005" t="n"/>
      <c r="AF235" s="4005" t="n"/>
      <c r="AG235" s="4005" t="n"/>
      <c r="AH235" s="4005" t="n"/>
      <c r="AI235" s="4005" t="n"/>
      <c r="AJ235" s="4005" t="n"/>
      <c r="AK235" s="4005" t="n"/>
      <c r="AL235" s="4005" t="n"/>
      <c r="AM235" s="4005" t="n"/>
      <c r="AN235" s="4005" t="n"/>
      <c r="AO235" s="4005" t="n"/>
      <c r="AP235" s="4005" t="n"/>
      <c r="AQ235" s="4005" t="n"/>
      <c r="AR235" s="4005" t="n"/>
      <c r="AS235" s="4005" t="n"/>
      <c r="AT235" s="4005" t="n"/>
      <c r="AU235" s="4005" t="n"/>
      <c r="AV235" s="4005" t="n"/>
      <c r="AW235" s="4005" t="n"/>
      <c r="AX235" s="4005" t="n"/>
      <c r="AY235" s="4005" t="n"/>
      <c r="AZ235" s="4005" t="n"/>
      <c r="BA235" s="1807" t="n"/>
      <c r="BB235" s="1911" t="n"/>
    </row>
    <row customFormat="1" customHeight="1" ht="27.75" r="236" s="1753">
      <c r="A236" s="2282" t="n"/>
      <c r="B236" s="1807" t="n"/>
      <c r="C236" s="1808" t="n"/>
      <c r="D236" s="4005" t="n"/>
      <c r="E236" s="4005" t="n"/>
      <c r="F236" s="4005" t="n"/>
      <c r="G236" s="4005" t="n"/>
      <c r="H236" s="4005" t="n"/>
      <c r="I236" s="4005" t="n"/>
      <c r="J236" s="4005" t="n"/>
      <c r="K236" s="4005" t="n"/>
      <c r="L236" s="4005" t="n"/>
      <c r="M236" s="4005" t="n"/>
      <c r="N236" s="4005" t="n"/>
      <c r="O236" s="4005" t="n"/>
      <c r="P236" s="1807" t="n"/>
      <c r="Q236" s="4005" t="n"/>
      <c r="R236" s="4005" t="n"/>
      <c r="S236" s="4005" t="n"/>
      <c r="T236" s="4005" t="n"/>
      <c r="U236" s="4005" t="n"/>
      <c r="V236" s="4005" t="n"/>
      <c r="W236" s="4005" t="n"/>
      <c r="X236" s="4005" t="n"/>
      <c r="Y236" s="4005" t="n"/>
      <c r="Z236" s="4005" t="n"/>
      <c r="AA236" s="4005" t="n"/>
      <c r="AB236" s="4005" t="n"/>
      <c r="AC236" s="4005" t="n"/>
      <c r="AD236" s="4005" t="n"/>
      <c r="AE236" s="4005" t="n"/>
      <c r="AF236" s="4005" t="n"/>
      <c r="AG236" s="4005" t="n"/>
      <c r="AH236" s="4005" t="n"/>
      <c r="AI236" s="4005" t="n"/>
      <c r="AJ236" s="4005" t="n"/>
      <c r="AK236" s="4005" t="n"/>
      <c r="AL236" s="4005" t="n"/>
      <c r="AM236" s="4005" t="n"/>
      <c r="AN236" s="4005" t="n"/>
      <c r="AO236" s="4005" t="n"/>
      <c r="AP236" s="4005" t="n"/>
      <c r="AQ236" s="4005" t="n"/>
      <c r="AR236" s="4005" t="n"/>
      <c r="AS236" s="4005" t="n"/>
      <c r="AT236" s="4005" t="n"/>
      <c r="AU236" s="4005" t="n"/>
      <c r="AV236" s="4005" t="n"/>
      <c r="AW236" s="4005" t="n"/>
      <c r="AX236" s="4005" t="n"/>
      <c r="AY236" s="4005" t="n"/>
      <c r="AZ236" s="4005" t="n"/>
      <c r="BA236" s="1807" t="n"/>
      <c r="BB236" s="1911" t="n"/>
    </row>
    <row customFormat="1" r="237" s="884">
      <c r="A237" s="2282" t="n"/>
      <c r="B237" s="1807" t="n"/>
      <c r="C237" s="1808" t="n"/>
      <c r="D237" s="4005" t="n"/>
      <c r="E237" s="4005" t="n"/>
      <c r="F237" s="4005" t="n"/>
      <c r="G237" s="4005" t="n"/>
      <c r="H237" s="4005" t="n"/>
      <c r="I237" s="4005" t="n"/>
      <c r="J237" s="4005" t="n"/>
      <c r="K237" s="4005" t="n"/>
      <c r="L237" s="4005" t="n"/>
      <c r="M237" s="4005" t="n"/>
      <c r="N237" s="4005" t="n"/>
      <c r="O237" s="4005" t="n"/>
      <c r="P237" s="1807" t="n"/>
      <c r="Q237" s="4005" t="n"/>
      <c r="R237" s="4005" t="n"/>
      <c r="S237" s="4005" t="n"/>
      <c r="T237" s="4005" t="n"/>
      <c r="U237" s="4005" t="n"/>
      <c r="V237" s="4005" t="n"/>
      <c r="W237" s="4005" t="n"/>
      <c r="X237" s="4005" t="n"/>
      <c r="Y237" s="4005" t="n"/>
      <c r="Z237" s="4005" t="n"/>
      <c r="AA237" s="4005" t="n"/>
      <c r="AB237" s="4005" t="n"/>
      <c r="AC237" s="4005" t="n"/>
      <c r="AD237" s="4005" t="n"/>
      <c r="AE237" s="4005" t="n"/>
      <c r="AF237" s="4005" t="n"/>
      <c r="AG237" s="4005" t="n"/>
      <c r="AH237" s="4005" t="n"/>
      <c r="AI237" s="4005" t="n"/>
      <c r="AJ237" s="4005" t="n"/>
      <c r="AK237" s="4005" t="n"/>
      <c r="AL237" s="4005" t="n"/>
      <c r="AM237" s="4005" t="n"/>
      <c r="AN237" s="4005" t="n"/>
      <c r="AO237" s="4005" t="n"/>
      <c r="AP237" s="4005" t="n"/>
      <c r="AQ237" s="4005" t="n"/>
      <c r="AR237" s="4005" t="n"/>
      <c r="AS237" s="4005" t="n"/>
      <c r="AT237" s="4005" t="n"/>
      <c r="AU237" s="4005" t="n"/>
      <c r="AV237" s="4005" t="n"/>
      <c r="AW237" s="4005" t="n"/>
      <c r="AX237" s="4005" t="n"/>
      <c r="AY237" s="4005" t="n"/>
      <c r="AZ237" s="4005" t="n"/>
      <c r="BA237" s="1807" t="n"/>
      <c r="BB237" s="1911" t="n"/>
    </row>
    <row customFormat="1" customHeight="1" ht="26.25" r="238" s="1753">
      <c r="A238" s="2282" t="n"/>
      <c r="B238" s="1807" t="n"/>
      <c r="C238" s="1808" t="n"/>
      <c r="D238" s="4005" t="n"/>
      <c r="E238" s="4005" t="n"/>
      <c r="F238" s="4005" t="n"/>
      <c r="G238" s="4005" t="n"/>
      <c r="H238" s="4005" t="n"/>
      <c r="I238" s="4005" t="n"/>
      <c r="J238" s="4005" t="n"/>
      <c r="K238" s="4005" t="n"/>
      <c r="L238" s="4005" t="n"/>
      <c r="M238" s="4005" t="n"/>
      <c r="N238" s="4005" t="n"/>
      <c r="O238" s="4005" t="n"/>
      <c r="P238" s="1807" t="n"/>
      <c r="Q238" s="4005" t="n"/>
      <c r="R238" s="4005" t="n"/>
      <c r="S238" s="4005" t="n"/>
      <c r="T238" s="4005" t="n"/>
      <c r="U238" s="4005" t="n"/>
      <c r="V238" s="4005" t="n"/>
      <c r="W238" s="4005" t="n"/>
      <c r="X238" s="4005" t="n"/>
      <c r="Y238" s="4005" t="n"/>
      <c r="Z238" s="4005" t="n"/>
      <c r="AA238" s="4005" t="n"/>
      <c r="AB238" s="4005" t="n"/>
      <c r="AC238" s="4005" t="n"/>
      <c r="AD238" s="4005" t="n"/>
      <c r="AE238" s="4005" t="n"/>
      <c r="AF238" s="4005" t="n"/>
      <c r="AG238" s="4005" t="n"/>
      <c r="AH238" s="4005" t="n"/>
      <c r="AI238" s="4005" t="n"/>
      <c r="AJ238" s="4005" t="n"/>
      <c r="AK238" s="4005" t="n"/>
      <c r="AL238" s="4005" t="n"/>
      <c r="AM238" s="4005" t="n"/>
      <c r="AN238" s="4005" t="n"/>
      <c r="AO238" s="4005" t="n"/>
      <c r="AP238" s="4005" t="n"/>
      <c r="AQ238" s="4005" t="n"/>
      <c r="AR238" s="4005" t="n"/>
      <c r="AS238" s="4005" t="n"/>
      <c r="AT238" s="4005" t="n"/>
      <c r="AU238" s="4005" t="n"/>
      <c r="AV238" s="4005" t="n"/>
      <c r="AW238" s="4005" t="n"/>
      <c r="AX238" s="4005" t="n"/>
      <c r="AY238" s="4005" t="n"/>
      <c r="AZ238" s="4005" t="n"/>
      <c r="BA238" s="1807" t="n"/>
      <c r="BB238" s="1911" t="n"/>
    </row>
    <row customFormat="1" r="239" s="884">
      <c r="A239" s="2282" t="n"/>
      <c r="B239" s="1807" t="n"/>
      <c r="C239" s="1808" t="n"/>
      <c r="D239" s="4005" t="n"/>
      <c r="E239" s="4005" t="n"/>
      <c r="F239" s="4005" t="n"/>
      <c r="G239" s="4005" t="n"/>
      <c r="H239" s="4005" t="n"/>
      <c r="I239" s="4005" t="n"/>
      <c r="J239" s="4005" t="n"/>
      <c r="K239" s="4005" t="n"/>
      <c r="L239" s="4005" t="n"/>
      <c r="M239" s="4005" t="n"/>
      <c r="N239" s="4005" t="n"/>
      <c r="O239" s="4005" t="n"/>
      <c r="P239" s="1807" t="n"/>
      <c r="Q239" s="4005" t="n"/>
      <c r="R239" s="4005" t="n"/>
      <c r="S239" s="4005" t="n"/>
      <c r="T239" s="4005" t="n"/>
      <c r="U239" s="4005" t="n"/>
      <c r="V239" s="4005" t="n"/>
      <c r="W239" s="4005" t="n"/>
      <c r="X239" s="4005" t="n"/>
      <c r="Y239" s="4005" t="n"/>
      <c r="Z239" s="4005" t="n"/>
      <c r="AA239" s="4005" t="n"/>
      <c r="AB239" s="4005" t="n"/>
      <c r="AC239" s="4005" t="n"/>
      <c r="AD239" s="4005" t="n"/>
      <c r="AE239" s="4005" t="n"/>
      <c r="AF239" s="4005" t="n"/>
      <c r="AG239" s="4005" t="n"/>
      <c r="AH239" s="4005" t="n"/>
      <c r="AI239" s="4005" t="n"/>
      <c r="AJ239" s="4005" t="n"/>
      <c r="AK239" s="4005" t="n"/>
      <c r="AL239" s="4005" t="n"/>
      <c r="AM239" s="4005" t="n"/>
      <c r="AN239" s="4005" t="n"/>
      <c r="AO239" s="4005" t="n"/>
      <c r="AP239" s="4005" t="n"/>
      <c r="AQ239" s="4005" t="n"/>
      <c r="AR239" s="4005" t="n"/>
      <c r="AS239" s="4005" t="n"/>
      <c r="AT239" s="4005" t="n"/>
      <c r="AU239" s="4005" t="n"/>
      <c r="AV239" s="4005" t="n"/>
      <c r="AW239" s="4005" t="n"/>
      <c r="AX239" s="4005" t="n"/>
      <c r="AY239" s="4005" t="n"/>
      <c r="AZ239" s="4005" t="n"/>
      <c r="BA239" s="1807" t="n"/>
      <c r="BB239" s="1911" t="n"/>
    </row>
    <row customFormat="1" customHeight="1" ht="27.75" r="240" s="884">
      <c r="A240" s="2282" t="n"/>
      <c r="B240" s="1807" t="n"/>
      <c r="C240" s="1808" t="n"/>
      <c r="D240" s="4005" t="n"/>
      <c r="E240" s="4005" t="n"/>
      <c r="F240" s="4005" t="n"/>
      <c r="G240" s="4005" t="n"/>
      <c r="H240" s="4005" t="n"/>
      <c r="I240" s="4005" t="n"/>
      <c r="J240" s="4005" t="n"/>
      <c r="K240" s="4005" t="n"/>
      <c r="L240" s="4005" t="n"/>
      <c r="M240" s="4005" t="n"/>
      <c r="N240" s="4005" t="n"/>
      <c r="O240" s="4005" t="n"/>
      <c r="P240" s="1807" t="n"/>
      <c r="Q240" s="4005" t="n"/>
      <c r="R240" s="4005" t="n"/>
      <c r="S240" s="4005" t="n"/>
      <c r="T240" s="4005" t="n"/>
      <c r="U240" s="4005" t="n"/>
      <c r="V240" s="4005" t="n"/>
      <c r="W240" s="4005" t="n"/>
      <c r="X240" s="4005" t="n"/>
      <c r="Y240" s="4005" t="n"/>
      <c r="Z240" s="4005" t="n"/>
      <c r="AA240" s="4005" t="n"/>
      <c r="AB240" s="4005" t="n"/>
      <c r="AC240" s="4005" t="n"/>
      <c r="AD240" s="4005" t="n"/>
      <c r="AE240" s="4005" t="n"/>
      <c r="AF240" s="4005" t="n"/>
      <c r="AG240" s="4005" t="n"/>
      <c r="AH240" s="4005" t="n"/>
      <c r="AI240" s="4005" t="n"/>
      <c r="AJ240" s="4005" t="n"/>
      <c r="AK240" s="4005" t="n"/>
      <c r="AL240" s="4005" t="n"/>
      <c r="AM240" s="4005" t="n"/>
      <c r="AN240" s="4005" t="n"/>
      <c r="AO240" s="4005" t="n"/>
      <c r="AP240" s="4005" t="n"/>
      <c r="AQ240" s="4005" t="n"/>
      <c r="AR240" s="4005" t="n"/>
      <c r="AS240" s="4005" t="n"/>
      <c r="AT240" s="4005" t="n"/>
      <c r="AU240" s="4005" t="n"/>
      <c r="AV240" s="4005" t="n"/>
      <c r="AW240" s="4005" t="n"/>
      <c r="AX240" s="4005" t="n"/>
      <c r="AY240" s="4005" t="n"/>
      <c r="AZ240" s="4005" t="n"/>
      <c r="BA240" s="1807" t="n"/>
      <c r="BB240" s="1911" t="n"/>
    </row>
    <row customFormat="1" customHeight="1" ht="30" r="241" s="884">
      <c r="A241" s="2282" t="n"/>
      <c r="B241" s="1807" t="n"/>
      <c r="C241" s="1808" t="n"/>
      <c r="D241" s="4005" t="n"/>
      <c r="E241" s="4005" t="n"/>
      <c r="F241" s="4005" t="n"/>
      <c r="G241" s="4005" t="n"/>
      <c r="H241" s="4005" t="n"/>
      <c r="I241" s="4005" t="n"/>
      <c r="J241" s="4005" t="n"/>
      <c r="K241" s="4005" t="n"/>
      <c r="L241" s="4005" t="n"/>
      <c r="M241" s="4005" t="n"/>
      <c r="N241" s="4005" t="n"/>
      <c r="O241" s="4005" t="n"/>
      <c r="P241" s="1807" t="n"/>
      <c r="Q241" s="4005" t="n"/>
      <c r="R241" s="4005" t="n"/>
      <c r="S241" s="4005" t="n"/>
      <c r="T241" s="4005" t="n"/>
      <c r="U241" s="4005" t="n"/>
      <c r="V241" s="4005" t="n"/>
      <c r="W241" s="4005" t="n"/>
      <c r="X241" s="4005" t="n"/>
      <c r="Y241" s="4005" t="n"/>
      <c r="Z241" s="4005" t="n"/>
      <c r="AA241" s="4005" t="n"/>
      <c r="AB241" s="4005" t="n"/>
      <c r="AC241" s="4005" t="n"/>
      <c r="AD241" s="4005" t="n"/>
      <c r="AE241" s="4005" t="n"/>
      <c r="AF241" s="4005" t="n"/>
      <c r="AG241" s="4005" t="n"/>
      <c r="AH241" s="4005" t="n"/>
      <c r="AI241" s="4005" t="n"/>
      <c r="AJ241" s="4005" t="n"/>
      <c r="AK241" s="4005" t="n"/>
      <c r="AL241" s="4005" t="n"/>
      <c r="AM241" s="4005" t="n"/>
      <c r="AN241" s="4005" t="n"/>
      <c r="AO241" s="4005" t="n"/>
      <c r="AP241" s="4005" t="n"/>
      <c r="AQ241" s="4005" t="n"/>
      <c r="AR241" s="4005" t="n"/>
      <c r="AS241" s="4005" t="n"/>
      <c r="AT241" s="4005" t="n"/>
      <c r="AU241" s="4005" t="n"/>
      <c r="AV241" s="4005" t="n"/>
      <c r="AW241" s="4005" t="n"/>
      <c r="AX241" s="4005" t="n"/>
      <c r="AY241" s="4005" t="n"/>
      <c r="AZ241" s="4005" t="n"/>
      <c r="BA241" s="1807" t="n"/>
      <c r="BB241" s="1911" t="n"/>
    </row>
    <row customFormat="1" customHeight="1" ht="30" r="242" s="884">
      <c r="A242" s="2282" t="n"/>
      <c r="B242" s="1807" t="n"/>
      <c r="C242" s="1808" t="n"/>
      <c r="D242" s="4005" t="n"/>
      <c r="E242" s="4005" t="n"/>
      <c r="F242" s="4005" t="n"/>
      <c r="G242" s="4005" t="n"/>
      <c r="H242" s="4005" t="n"/>
      <c r="I242" s="4005" t="n"/>
      <c r="J242" s="4005" t="n"/>
      <c r="K242" s="4005" t="n"/>
      <c r="L242" s="4005" t="n"/>
      <c r="M242" s="4005" t="n"/>
      <c r="N242" s="4005" t="n"/>
      <c r="O242" s="4005" t="n"/>
      <c r="P242" s="1807" t="n"/>
      <c r="Q242" s="4005" t="n"/>
      <c r="R242" s="4005" t="n"/>
      <c r="S242" s="4005" t="n"/>
      <c r="T242" s="4005" t="n"/>
      <c r="U242" s="4005" t="n"/>
      <c r="V242" s="4005" t="n"/>
      <c r="W242" s="4005" t="n"/>
      <c r="X242" s="4005" t="n"/>
      <c r="Y242" s="4005" t="n"/>
      <c r="Z242" s="4005" t="n"/>
      <c r="AA242" s="4005" t="n"/>
      <c r="AB242" s="4005" t="n"/>
      <c r="AC242" s="4005" t="n"/>
      <c r="AD242" s="4005" t="n"/>
      <c r="AE242" s="4005" t="n"/>
      <c r="AF242" s="4005" t="n"/>
      <c r="AG242" s="4005" t="n"/>
      <c r="AH242" s="4005" t="n"/>
      <c r="AI242" s="4005" t="n"/>
      <c r="AJ242" s="4005" t="n"/>
      <c r="AK242" s="4005" t="n"/>
      <c r="AL242" s="4005" t="n"/>
      <c r="AM242" s="4005" t="n"/>
      <c r="AN242" s="4005" t="n"/>
      <c r="AO242" s="4005" t="n"/>
      <c r="AP242" s="4005" t="n"/>
      <c r="AQ242" s="4005" t="n"/>
      <c r="AR242" s="4005" t="n"/>
      <c r="AS242" s="4005" t="n"/>
      <c r="AT242" s="4005" t="n"/>
      <c r="AU242" s="4005" t="n"/>
      <c r="AV242" s="4005" t="n"/>
      <c r="AW242" s="4005" t="n"/>
      <c r="AX242" s="4005" t="n"/>
      <c r="AY242" s="4005" t="n"/>
      <c r="AZ242" s="4005" t="n"/>
      <c r="BA242" s="1807" t="n"/>
      <c r="BB242" s="1911" t="n"/>
    </row>
    <row customFormat="1" customHeight="1" ht="30" r="243" s="884">
      <c r="A243" s="2282" t="n"/>
      <c r="B243" s="1807" t="n"/>
      <c r="C243" s="1808" t="n"/>
      <c r="D243" s="4005" t="n"/>
      <c r="E243" s="4005" t="n"/>
      <c r="F243" s="4005" t="n"/>
      <c r="G243" s="4005" t="n"/>
      <c r="H243" s="4005" t="n"/>
      <c r="I243" s="4005" t="n"/>
      <c r="J243" s="4005" t="n"/>
      <c r="K243" s="4005" t="n"/>
      <c r="L243" s="4005" t="n"/>
      <c r="M243" s="4005" t="n"/>
      <c r="N243" s="4005" t="n"/>
      <c r="O243" s="4005" t="n"/>
      <c r="P243" s="1807" t="n"/>
      <c r="Q243" s="4005" t="n"/>
      <c r="R243" s="4005" t="n"/>
      <c r="S243" s="4005" t="n"/>
      <c r="T243" s="4005" t="n"/>
      <c r="U243" s="4005" t="n"/>
      <c r="V243" s="4005" t="n"/>
      <c r="W243" s="4005" t="n"/>
      <c r="X243" s="4005" t="n"/>
      <c r="Y243" s="4005" t="n"/>
      <c r="Z243" s="4005" t="n"/>
      <c r="AA243" s="4005" t="n"/>
      <c r="AB243" s="4005" t="n"/>
      <c r="AC243" s="4005" t="n"/>
      <c r="AD243" s="4005" t="n"/>
      <c r="AE243" s="4005" t="n"/>
      <c r="AF243" s="4005" t="n"/>
      <c r="AG243" s="4005" t="n"/>
      <c r="AH243" s="4005" t="n"/>
      <c r="AI243" s="4005" t="n"/>
      <c r="AJ243" s="4005" t="n"/>
      <c r="AK243" s="4005" t="n"/>
      <c r="AL243" s="4005" t="n"/>
      <c r="AM243" s="4005" t="n"/>
      <c r="AN243" s="4005" t="n"/>
      <c r="AO243" s="4005" t="n"/>
      <c r="AP243" s="4005" t="n"/>
      <c r="AQ243" s="4005" t="n"/>
      <c r="AR243" s="4005" t="n"/>
      <c r="AS243" s="4005" t="n"/>
      <c r="AT243" s="4005" t="n"/>
      <c r="AU243" s="4005" t="n"/>
      <c r="AV243" s="4005" t="n"/>
      <c r="AW243" s="4005" t="n"/>
      <c r="AX243" s="4005" t="n"/>
      <c r="AY243" s="4005" t="n"/>
      <c r="AZ243" s="4005" t="n"/>
      <c r="BA243" s="1807" t="n"/>
      <c r="BB243" s="1911" t="n"/>
    </row>
    <row customFormat="1" customHeight="1" ht="30" r="244" s="884">
      <c r="A244" s="2282" t="n"/>
      <c r="B244" s="1807" t="n"/>
      <c r="C244" s="1808" t="n"/>
      <c r="D244" s="4005" t="n"/>
      <c r="E244" s="4005" t="n"/>
      <c r="F244" s="4005" t="n"/>
      <c r="G244" s="4005" t="n"/>
      <c r="H244" s="4005" t="n"/>
      <c r="I244" s="4005" t="n"/>
      <c r="J244" s="4005" t="n"/>
      <c r="K244" s="4005" t="n"/>
      <c r="L244" s="4005" t="n"/>
      <c r="M244" s="4005" t="n"/>
      <c r="N244" s="4005" t="n"/>
      <c r="O244" s="4005" t="n"/>
      <c r="P244" s="1807" t="n"/>
      <c r="Q244" s="4005" t="n"/>
      <c r="R244" s="4005" t="n"/>
      <c r="S244" s="4005" t="n"/>
      <c r="T244" s="4005" t="n"/>
      <c r="U244" s="4005" t="n"/>
      <c r="V244" s="4005" t="n"/>
      <c r="W244" s="4005" t="n"/>
      <c r="X244" s="4005" t="n"/>
      <c r="Y244" s="4005" t="n"/>
      <c r="Z244" s="4005" t="n"/>
      <c r="AA244" s="4005" t="n"/>
      <c r="AB244" s="4005" t="n"/>
      <c r="AC244" s="4005" t="n"/>
      <c r="AD244" s="4005" t="n"/>
      <c r="AE244" s="4005" t="n"/>
      <c r="AF244" s="4005" t="n"/>
      <c r="AG244" s="4005" t="n"/>
      <c r="AH244" s="4005" t="n"/>
      <c r="AI244" s="4005" t="n"/>
      <c r="AJ244" s="4005" t="n"/>
      <c r="AK244" s="4005" t="n"/>
      <c r="AL244" s="4005" t="n"/>
      <c r="AM244" s="4005" t="n"/>
      <c r="AN244" s="4005" t="n"/>
      <c r="AO244" s="4005" t="n"/>
      <c r="AP244" s="4005" t="n"/>
      <c r="AQ244" s="4005" t="n"/>
      <c r="AR244" s="4005" t="n"/>
      <c r="AS244" s="4005" t="n"/>
      <c r="AT244" s="4005" t="n"/>
      <c r="AU244" s="4005" t="n"/>
      <c r="AV244" s="4005" t="n"/>
      <c r="AW244" s="4005" t="n"/>
      <c r="AX244" s="4005" t="n"/>
      <c r="AY244" s="4005" t="n"/>
      <c r="AZ244" s="4005" t="n"/>
      <c r="BA244" s="1807" t="n"/>
      <c r="BB244" s="1911" t="n"/>
    </row>
    <row customFormat="1" customHeight="1" ht="30" r="245" s="884">
      <c r="A245" s="2282" t="n"/>
      <c r="B245" s="1807" t="n"/>
      <c r="C245" s="1808" t="n"/>
      <c r="D245" s="4005" t="n"/>
      <c r="E245" s="4005" t="n"/>
      <c r="F245" s="4005" t="n"/>
      <c r="G245" s="4005" t="n"/>
      <c r="H245" s="4005" t="n"/>
      <c r="I245" s="4005" t="n"/>
      <c r="J245" s="4005" t="n"/>
      <c r="K245" s="4005" t="n"/>
      <c r="L245" s="4005" t="n"/>
      <c r="M245" s="4005" t="n"/>
      <c r="N245" s="4005" t="n"/>
      <c r="O245" s="4005" t="n"/>
      <c r="P245" s="1807" t="n"/>
      <c r="Q245" s="4005" t="n"/>
      <c r="R245" s="4005" t="n"/>
      <c r="S245" s="4005" t="n"/>
      <c r="T245" s="4005" t="n"/>
      <c r="U245" s="4005" t="n"/>
      <c r="V245" s="4005" t="n"/>
      <c r="W245" s="4005" t="n"/>
      <c r="X245" s="4005" t="n"/>
      <c r="Y245" s="4005" t="n"/>
      <c r="Z245" s="4005" t="n"/>
      <c r="AA245" s="4005" t="n"/>
      <c r="AB245" s="4005" t="n"/>
      <c r="AC245" s="4005" t="n"/>
      <c r="AD245" s="4005" t="n"/>
      <c r="AE245" s="4005" t="n"/>
      <c r="AF245" s="4005" t="n"/>
      <c r="AG245" s="4005" t="n"/>
      <c r="AH245" s="4005" t="n"/>
      <c r="AI245" s="4005" t="n"/>
      <c r="AJ245" s="4005" t="n"/>
      <c r="AK245" s="4005" t="n"/>
      <c r="AL245" s="4005" t="n"/>
      <c r="AM245" s="4005" t="n"/>
      <c r="AN245" s="4005" t="n"/>
      <c r="AO245" s="4005" t="n"/>
      <c r="AP245" s="4005" t="n"/>
      <c r="AQ245" s="4005" t="n"/>
      <c r="AR245" s="4005" t="n"/>
      <c r="AS245" s="4005" t="n"/>
      <c r="AT245" s="4005" t="n"/>
      <c r="AU245" s="4005" t="n"/>
      <c r="AV245" s="4005" t="n"/>
      <c r="AW245" s="4005" t="n"/>
      <c r="AX245" s="4005" t="n"/>
      <c r="AY245" s="4005" t="n"/>
      <c r="AZ245" s="4005" t="n"/>
      <c r="BA245" s="1807" t="n"/>
      <c r="BB245" s="1911" t="n"/>
    </row>
    <row customFormat="1" customHeight="1" ht="30" r="246" s="884">
      <c r="A246" s="2282" t="n"/>
      <c r="B246" s="1807" t="n"/>
      <c r="C246" s="1808" t="n"/>
      <c r="D246" s="4005" t="n"/>
      <c r="E246" s="4005" t="n"/>
      <c r="F246" s="4005" t="n"/>
      <c r="G246" s="4005" t="n"/>
      <c r="H246" s="4005" t="n"/>
      <c r="I246" s="4005" t="n"/>
      <c r="J246" s="4005" t="n"/>
      <c r="K246" s="4005" t="n"/>
      <c r="L246" s="4005" t="n"/>
      <c r="M246" s="4005" t="n"/>
      <c r="N246" s="4005" t="n"/>
      <c r="O246" s="4005" t="n"/>
      <c r="P246" s="1807" t="n"/>
      <c r="Q246" s="4005" t="n"/>
      <c r="R246" s="4005" t="n"/>
      <c r="S246" s="4005" t="n"/>
      <c r="T246" s="4005" t="n"/>
      <c r="U246" s="4005" t="n"/>
      <c r="V246" s="4005" t="n"/>
      <c r="W246" s="4005" t="n"/>
      <c r="X246" s="4005" t="n"/>
      <c r="Y246" s="4005" t="n"/>
      <c r="Z246" s="4005" t="n"/>
      <c r="AA246" s="4005" t="n"/>
      <c r="AB246" s="4005" t="n"/>
      <c r="AC246" s="4005" t="n"/>
      <c r="AD246" s="4005" t="n"/>
      <c r="AE246" s="4005" t="n"/>
      <c r="AF246" s="4005" t="n"/>
      <c r="AG246" s="4005" t="n"/>
      <c r="AH246" s="4005" t="n"/>
      <c r="AI246" s="4005" t="n"/>
      <c r="AJ246" s="4005" t="n"/>
      <c r="AK246" s="4005" t="n"/>
      <c r="AL246" s="4005" t="n"/>
      <c r="AM246" s="4005" t="n"/>
      <c r="AN246" s="4005" t="n"/>
      <c r="AO246" s="4005" t="n"/>
      <c r="AP246" s="4005" t="n"/>
      <c r="AQ246" s="4005" t="n"/>
      <c r="AR246" s="4005" t="n"/>
      <c r="AS246" s="4005" t="n"/>
      <c r="AT246" s="4005" t="n"/>
      <c r="AU246" s="4005" t="n"/>
      <c r="AV246" s="4005" t="n"/>
      <c r="AW246" s="4005" t="n"/>
      <c r="AX246" s="4005" t="n"/>
      <c r="AY246" s="4005" t="n"/>
      <c r="AZ246" s="4005" t="n"/>
      <c r="BA246" s="1807" t="n"/>
      <c r="BB246" s="1911" t="n"/>
    </row>
    <row customFormat="1" customHeight="1" ht="30" r="247" s="884">
      <c r="A247" s="2282" t="n"/>
      <c r="B247" s="1807" t="n"/>
      <c r="C247" s="1808" t="n"/>
      <c r="D247" s="4005" t="n"/>
      <c r="E247" s="4005" t="n"/>
      <c r="F247" s="4005" t="n"/>
      <c r="G247" s="4005" t="n"/>
      <c r="H247" s="4005" t="n"/>
      <c r="I247" s="4005" t="n"/>
      <c r="J247" s="4005" t="n"/>
      <c r="K247" s="4005" t="n"/>
      <c r="L247" s="4005" t="n"/>
      <c r="M247" s="4005" t="n"/>
      <c r="N247" s="4005" t="n"/>
      <c r="O247" s="4005" t="n"/>
      <c r="P247" s="1807" t="n"/>
      <c r="Q247" s="4005" t="n"/>
      <c r="R247" s="4005" t="n"/>
      <c r="S247" s="4005" t="n"/>
      <c r="T247" s="4005" t="n"/>
      <c r="U247" s="4005" t="n"/>
      <c r="V247" s="4005" t="n"/>
      <c r="W247" s="4005" t="n"/>
      <c r="X247" s="4005" t="n"/>
      <c r="Y247" s="4005" t="n"/>
      <c r="Z247" s="4005" t="n"/>
      <c r="AA247" s="4005" t="n"/>
      <c r="AB247" s="4005" t="n"/>
      <c r="AC247" s="4005" t="n"/>
      <c r="AD247" s="4005" t="n"/>
      <c r="AE247" s="4005" t="n"/>
      <c r="AF247" s="4005" t="n"/>
      <c r="AG247" s="4005" t="n"/>
      <c r="AH247" s="4005" t="n"/>
      <c r="AI247" s="4005" t="n"/>
      <c r="AJ247" s="4005" t="n"/>
      <c r="AK247" s="4005" t="n"/>
      <c r="AL247" s="4005" t="n"/>
      <c r="AM247" s="4005" t="n"/>
      <c r="AN247" s="4005" t="n"/>
      <c r="AO247" s="4005" t="n"/>
      <c r="AP247" s="4005" t="n"/>
      <c r="AQ247" s="4005" t="n"/>
      <c r="AR247" s="4005" t="n"/>
      <c r="AS247" s="4005" t="n"/>
      <c r="AT247" s="4005" t="n"/>
      <c r="AU247" s="4005" t="n"/>
      <c r="AV247" s="4005" t="n"/>
      <c r="AW247" s="4005" t="n"/>
      <c r="AX247" s="4005" t="n"/>
      <c r="AY247" s="4005" t="n"/>
      <c r="AZ247" s="4005" t="n"/>
      <c r="BA247" s="1807" t="n"/>
      <c r="BB247" s="1911" t="n"/>
    </row>
    <row customFormat="1" customHeight="1" ht="30" r="248" s="884">
      <c r="A248" s="2282" t="n"/>
      <c r="B248" s="1807" t="n"/>
      <c r="C248" s="1808" t="n"/>
      <c r="D248" s="4005" t="n"/>
      <c r="E248" s="4005" t="n"/>
      <c r="F248" s="4005" t="n"/>
      <c r="G248" s="4005" t="n"/>
      <c r="H248" s="4005" t="n"/>
      <c r="I248" s="4005" t="n"/>
      <c r="J248" s="4005" t="n"/>
      <c r="K248" s="4005" t="n"/>
      <c r="L248" s="4005" t="n"/>
      <c r="M248" s="4005" t="n"/>
      <c r="N248" s="4005" t="n"/>
      <c r="O248" s="4005" t="n"/>
      <c r="P248" s="1807" t="n"/>
      <c r="Q248" s="4005" t="n"/>
      <c r="R248" s="4005" t="n"/>
      <c r="S248" s="4005" t="n"/>
      <c r="T248" s="4005" t="n"/>
      <c r="U248" s="4005" t="n"/>
      <c r="V248" s="4005" t="n"/>
      <c r="W248" s="4005" t="n"/>
      <c r="X248" s="4005" t="n"/>
      <c r="Y248" s="4005" t="n"/>
      <c r="Z248" s="4005" t="n"/>
      <c r="AA248" s="4005" t="n"/>
      <c r="AB248" s="4005" t="n"/>
      <c r="AC248" s="4005" t="n"/>
      <c r="AD248" s="4005" t="n"/>
      <c r="AE248" s="4005" t="n"/>
      <c r="AF248" s="4005" t="n"/>
      <c r="AG248" s="4005" t="n"/>
      <c r="AH248" s="4005" t="n"/>
      <c r="AI248" s="4005" t="n"/>
      <c r="AJ248" s="4005" t="n"/>
      <c r="AK248" s="4005" t="n"/>
      <c r="AL248" s="4005" t="n"/>
      <c r="AM248" s="4005" t="n"/>
      <c r="AN248" s="4005" t="n"/>
      <c r="AO248" s="4005" t="n"/>
      <c r="AP248" s="4005" t="n"/>
      <c r="AQ248" s="4005" t="n"/>
      <c r="AR248" s="4005" t="n"/>
      <c r="AS248" s="4005" t="n"/>
      <c r="AT248" s="4005" t="n"/>
      <c r="AU248" s="4005" t="n"/>
      <c r="AV248" s="4005" t="n"/>
      <c r="AW248" s="4005" t="n"/>
      <c r="AX248" s="4005" t="n"/>
      <c r="AY248" s="4005" t="n"/>
      <c r="AZ248" s="4005" t="n"/>
      <c r="BA248" s="1807" t="n"/>
      <c r="BB248" s="1911" t="n"/>
    </row>
    <row customFormat="1" customHeight="1" ht="30" r="249" s="884">
      <c r="A249" s="2282" t="n"/>
      <c r="B249" s="1807" t="n"/>
      <c r="C249" s="1808" t="n"/>
      <c r="D249" s="4005" t="n"/>
      <c r="E249" s="4005" t="n"/>
      <c r="F249" s="4005" t="n"/>
      <c r="G249" s="4005" t="n"/>
      <c r="H249" s="4005" t="n"/>
      <c r="I249" s="4005" t="n"/>
      <c r="J249" s="4005" t="n"/>
      <c r="K249" s="4005" t="n"/>
      <c r="L249" s="4005" t="n"/>
      <c r="M249" s="4005" t="n"/>
      <c r="N249" s="4005" t="n"/>
      <c r="O249" s="4005" t="n"/>
      <c r="P249" s="1807" t="n"/>
      <c r="Q249" s="4005" t="n"/>
      <c r="R249" s="4005" t="n"/>
      <c r="S249" s="4005" t="n"/>
      <c r="T249" s="4005" t="n"/>
      <c r="U249" s="4005" t="n"/>
      <c r="V249" s="4005" t="n"/>
      <c r="W249" s="4005" t="n"/>
      <c r="X249" s="4005" t="n"/>
      <c r="Y249" s="4005" t="n"/>
      <c r="Z249" s="4005" t="n"/>
      <c r="AA249" s="4005" t="n"/>
      <c r="AB249" s="4005" t="n"/>
      <c r="AC249" s="4005" t="n"/>
      <c r="AD249" s="4005" t="n"/>
      <c r="AE249" s="4005" t="n"/>
      <c r="AF249" s="4005" t="n"/>
      <c r="AG249" s="4005" t="n"/>
      <c r="AH249" s="4005" t="n"/>
      <c r="AI249" s="4005" t="n"/>
      <c r="AJ249" s="4005" t="n"/>
      <c r="AK249" s="4005" t="n"/>
      <c r="AL249" s="4005" t="n"/>
      <c r="AM249" s="4005" t="n"/>
      <c r="AN249" s="4005" t="n"/>
      <c r="AO249" s="4005" t="n"/>
      <c r="AP249" s="4005" t="n"/>
      <c r="AQ249" s="4005" t="n"/>
      <c r="AR249" s="4005" t="n"/>
      <c r="AS249" s="4005" t="n"/>
      <c r="AT249" s="4005" t="n"/>
      <c r="AU249" s="4005" t="n"/>
      <c r="AV249" s="4005" t="n"/>
      <c r="AW249" s="4005" t="n"/>
      <c r="AX249" s="4005" t="n"/>
      <c r="AY249" s="4005" t="n"/>
      <c r="AZ249" s="4005" t="n"/>
      <c r="BA249" s="1807" t="n"/>
      <c r="BB249" s="1911" t="n"/>
    </row>
    <row customFormat="1" customHeight="1" ht="30" r="250" s="884">
      <c r="A250" s="2282" t="n"/>
      <c r="B250" s="1807" t="n"/>
      <c r="C250" s="1808" t="n"/>
      <c r="D250" s="4005" t="n"/>
      <c r="E250" s="4005" t="n"/>
      <c r="F250" s="4005" t="n"/>
      <c r="G250" s="4005" t="n"/>
      <c r="H250" s="4005" t="n"/>
      <c r="I250" s="4005" t="n"/>
      <c r="J250" s="4005" t="n"/>
      <c r="K250" s="4005" t="n"/>
      <c r="L250" s="4005" t="n"/>
      <c r="M250" s="4005" t="n"/>
      <c r="N250" s="4005" t="n"/>
      <c r="O250" s="4005" t="n"/>
      <c r="P250" s="1807" t="n"/>
      <c r="Q250" s="4005" t="n"/>
      <c r="R250" s="4005" t="n"/>
      <c r="S250" s="4005" t="n"/>
      <c r="T250" s="4005" t="n"/>
      <c r="U250" s="4005" t="n"/>
      <c r="V250" s="4005" t="n"/>
      <c r="W250" s="4005" t="n"/>
      <c r="X250" s="4005" t="n"/>
      <c r="Y250" s="4005" t="n"/>
      <c r="Z250" s="4005" t="n"/>
      <c r="AA250" s="4005" t="n"/>
      <c r="AB250" s="4005" t="n"/>
      <c r="AC250" s="4005" t="n"/>
      <c r="AD250" s="4005" t="n"/>
      <c r="AE250" s="4005" t="n"/>
      <c r="AF250" s="4005" t="n"/>
      <c r="AG250" s="4005" t="n"/>
      <c r="AH250" s="4005" t="n"/>
      <c r="AI250" s="4005" t="n"/>
      <c r="AJ250" s="4005" t="n"/>
      <c r="AK250" s="4005" t="n"/>
      <c r="AL250" s="4005" t="n"/>
      <c r="AM250" s="4005" t="n"/>
      <c r="AN250" s="4005" t="n"/>
      <c r="AO250" s="4005" t="n"/>
      <c r="AP250" s="4005" t="n"/>
      <c r="AQ250" s="4005" t="n"/>
      <c r="AR250" s="4005" t="n"/>
      <c r="AS250" s="4005" t="n"/>
      <c r="AT250" s="4005" t="n"/>
      <c r="AU250" s="4005" t="n"/>
      <c r="AV250" s="4005" t="n"/>
      <c r="AW250" s="4005" t="n"/>
      <c r="AX250" s="4005" t="n"/>
      <c r="AY250" s="4005" t="n"/>
      <c r="AZ250" s="4005" t="n"/>
      <c r="BA250" s="1807" t="n"/>
      <c r="BB250" s="1911" t="n"/>
    </row>
    <row customFormat="1" customHeight="1" ht="30" r="251" s="884">
      <c r="A251" s="2282" t="n"/>
      <c r="B251" s="1807" t="n"/>
      <c r="C251" s="1808" t="n"/>
      <c r="D251" s="4005" t="n"/>
      <c r="E251" s="4005" t="n"/>
      <c r="F251" s="4005" t="n"/>
      <c r="G251" s="4005" t="n"/>
      <c r="H251" s="4005" t="n"/>
      <c r="I251" s="4005" t="n"/>
      <c r="J251" s="4005" t="n"/>
      <c r="K251" s="4005" t="n"/>
      <c r="L251" s="4005" t="n"/>
      <c r="M251" s="4005" t="n"/>
      <c r="N251" s="4005" t="n"/>
      <c r="O251" s="4005" t="n"/>
      <c r="P251" s="1807" t="n"/>
      <c r="Q251" s="4005" t="n"/>
      <c r="R251" s="4005" t="n"/>
      <c r="S251" s="4005" t="n"/>
      <c r="T251" s="4005" t="n"/>
      <c r="U251" s="4005" t="n"/>
      <c r="V251" s="4005" t="n"/>
      <c r="W251" s="4005" t="n"/>
      <c r="X251" s="4005" t="n"/>
      <c r="Y251" s="4005" t="n"/>
      <c r="Z251" s="4005" t="n"/>
      <c r="AA251" s="4005" t="n"/>
      <c r="AB251" s="4005" t="n"/>
      <c r="AC251" s="4005" t="n"/>
      <c r="AD251" s="4005" t="n"/>
      <c r="AE251" s="4005" t="n"/>
      <c r="AF251" s="4005" t="n"/>
      <c r="AG251" s="4005" t="n"/>
      <c r="AH251" s="4005" t="n"/>
      <c r="AI251" s="4005" t="n"/>
      <c r="AJ251" s="4005" t="n"/>
      <c r="AK251" s="4005" t="n"/>
      <c r="AL251" s="4005" t="n"/>
      <c r="AM251" s="4005" t="n"/>
      <c r="AN251" s="4005" t="n"/>
      <c r="AO251" s="4005" t="n"/>
      <c r="AP251" s="4005" t="n"/>
      <c r="AQ251" s="4005" t="n"/>
      <c r="AR251" s="4005" t="n"/>
      <c r="AS251" s="4005" t="n"/>
      <c r="AT251" s="4005" t="n"/>
      <c r="AU251" s="4005" t="n"/>
      <c r="AV251" s="4005" t="n"/>
      <c r="AW251" s="4005" t="n"/>
      <c r="AX251" s="4005" t="n"/>
      <c r="AY251" s="4005" t="n"/>
      <c r="AZ251" s="4005" t="n"/>
      <c r="BA251" s="1807" t="n"/>
      <c r="BB251" s="1911" t="n"/>
    </row>
    <row customFormat="1" customHeight="1" ht="30" r="252" s="1753">
      <c r="A252" s="2282" t="n"/>
      <c r="B252" s="1807" t="n"/>
      <c r="C252" s="1808" t="n"/>
      <c r="D252" s="4005" t="n"/>
      <c r="E252" s="4005" t="n"/>
      <c r="F252" s="4005" t="n"/>
      <c r="G252" s="4005" t="n"/>
      <c r="H252" s="4005" t="n"/>
      <c r="I252" s="4005" t="n"/>
      <c r="J252" s="4005" t="n"/>
      <c r="K252" s="4005" t="n"/>
      <c r="L252" s="4005" t="n"/>
      <c r="M252" s="4005" t="n"/>
      <c r="N252" s="4005" t="n"/>
      <c r="O252" s="4005" t="n"/>
      <c r="P252" s="1807" t="n"/>
      <c r="Q252" s="4005" t="n"/>
      <c r="R252" s="4005" t="n"/>
      <c r="S252" s="4005" t="n"/>
      <c r="T252" s="4005" t="n"/>
      <c r="U252" s="4005" t="n"/>
      <c r="V252" s="4005" t="n"/>
      <c r="W252" s="4005" t="n"/>
      <c r="X252" s="4005" t="n"/>
      <c r="Y252" s="4005" t="n"/>
      <c r="Z252" s="4005" t="n"/>
      <c r="AA252" s="4005" t="n"/>
      <c r="AB252" s="4005" t="n"/>
      <c r="AC252" s="4005" t="n"/>
      <c r="AD252" s="4005" t="n"/>
      <c r="AE252" s="4005" t="n"/>
      <c r="AF252" s="4005" t="n"/>
      <c r="AG252" s="4005" t="n"/>
      <c r="AH252" s="4005" t="n"/>
      <c r="AI252" s="4005" t="n"/>
      <c r="AJ252" s="4005" t="n"/>
      <c r="AK252" s="4005" t="n"/>
      <c r="AL252" s="4005" t="n"/>
      <c r="AM252" s="4005" t="n"/>
      <c r="AN252" s="4005" t="n"/>
      <c r="AO252" s="4005" t="n"/>
      <c r="AP252" s="4005" t="n"/>
      <c r="AQ252" s="4005" t="n"/>
      <c r="AR252" s="4005" t="n"/>
      <c r="AS252" s="4005" t="n"/>
      <c r="AT252" s="4005" t="n"/>
      <c r="AU252" s="4005" t="n"/>
      <c r="AV252" s="4005" t="n"/>
      <c r="AW252" s="4005" t="n"/>
      <c r="AX252" s="4005" t="n"/>
      <c r="AY252" s="4005" t="n"/>
      <c r="AZ252" s="4005" t="n"/>
      <c r="BA252" s="1807" t="n"/>
      <c r="BB252" s="1911" t="n"/>
    </row>
    <row customFormat="1" customHeight="1" ht="30" r="253" s="884">
      <c r="A253" s="2282" t="n"/>
      <c r="B253" s="1807" t="n"/>
      <c r="C253" s="1808" t="n"/>
      <c r="D253" s="4005" t="n"/>
      <c r="E253" s="4005" t="n"/>
      <c r="F253" s="4005" t="n"/>
      <c r="G253" s="4005" t="n"/>
      <c r="H253" s="4005" t="n"/>
      <c r="I253" s="4005" t="n"/>
      <c r="J253" s="4005" t="n"/>
      <c r="K253" s="4005" t="n"/>
      <c r="L253" s="4005" t="n"/>
      <c r="M253" s="4005" t="n"/>
      <c r="N253" s="4005" t="n"/>
      <c r="O253" s="4005" t="n"/>
      <c r="P253" s="1807" t="n"/>
      <c r="Q253" s="4005" t="n"/>
      <c r="R253" s="4005" t="n"/>
      <c r="S253" s="4005" t="n"/>
      <c r="T253" s="4005" t="n"/>
      <c r="U253" s="4005" t="n"/>
      <c r="V253" s="4005" t="n"/>
      <c r="W253" s="4005" t="n"/>
      <c r="X253" s="4005" t="n"/>
      <c r="Y253" s="4005" t="n"/>
      <c r="Z253" s="4005" t="n"/>
      <c r="AA253" s="4005" t="n"/>
      <c r="AB253" s="4005" t="n"/>
      <c r="AC253" s="4005" t="n"/>
      <c r="AD253" s="4005" t="n"/>
      <c r="AE253" s="4005" t="n"/>
      <c r="AF253" s="4005" t="n"/>
      <c r="AG253" s="4005" t="n"/>
      <c r="AH253" s="4005" t="n"/>
      <c r="AI253" s="4005" t="n"/>
      <c r="AJ253" s="4005" t="n"/>
      <c r="AK253" s="4005" t="n"/>
      <c r="AL253" s="4005" t="n"/>
      <c r="AM253" s="4005" t="n"/>
      <c r="AN253" s="4005" t="n"/>
      <c r="AO253" s="4005" t="n"/>
      <c r="AP253" s="4005" t="n"/>
      <c r="AQ253" s="4005" t="n"/>
      <c r="AR253" s="4005" t="n"/>
      <c r="AS253" s="4005" t="n"/>
      <c r="AT253" s="4005" t="n"/>
      <c r="AU253" s="4005" t="n"/>
      <c r="AV253" s="4005" t="n"/>
      <c r="AW253" s="4005" t="n"/>
      <c r="AX253" s="4005" t="n"/>
      <c r="AY253" s="4005" t="n"/>
      <c r="AZ253" s="4005" t="n"/>
      <c r="BA253" s="1807" t="n"/>
      <c r="BB253" s="1911" t="n"/>
    </row>
    <row customFormat="1" customHeight="1" ht="30" r="254" s="884">
      <c r="A254" s="2282" t="n"/>
      <c r="B254" s="1807" t="n"/>
      <c r="C254" s="1808" t="n"/>
      <c r="D254" s="4005" t="n"/>
      <c r="E254" s="4005" t="n"/>
      <c r="F254" s="4005" t="n"/>
      <c r="G254" s="4005" t="n"/>
      <c r="H254" s="4005" t="n"/>
      <c r="I254" s="4005" t="n"/>
      <c r="J254" s="4005" t="n"/>
      <c r="K254" s="4005" t="n"/>
      <c r="L254" s="4005" t="n"/>
      <c r="M254" s="4005" t="n"/>
      <c r="N254" s="4005" t="n"/>
      <c r="O254" s="4005" t="n"/>
      <c r="P254" s="1807" t="n"/>
      <c r="Q254" s="4005" t="n"/>
      <c r="R254" s="4005" t="n"/>
      <c r="S254" s="4005" t="n"/>
      <c r="T254" s="4005" t="n"/>
      <c r="U254" s="4005" t="n"/>
      <c r="V254" s="4005" t="n"/>
      <c r="W254" s="4005" t="n"/>
      <c r="X254" s="4005" t="n"/>
      <c r="Y254" s="4005" t="n"/>
      <c r="Z254" s="4005" t="n"/>
      <c r="AA254" s="4005" t="n"/>
      <c r="AB254" s="4005" t="n"/>
      <c r="AC254" s="4005" t="n"/>
      <c r="AD254" s="4005" t="n"/>
      <c r="AE254" s="4005" t="n"/>
      <c r="AF254" s="4005" t="n"/>
      <c r="AG254" s="4005" t="n"/>
      <c r="AH254" s="4005" t="n"/>
      <c r="AI254" s="4005" t="n"/>
      <c r="AJ254" s="4005" t="n"/>
      <c r="AK254" s="4005" t="n"/>
      <c r="AL254" s="4005" t="n"/>
      <c r="AM254" s="4005" t="n"/>
      <c r="AN254" s="4005" t="n"/>
      <c r="AO254" s="4005" t="n"/>
      <c r="AP254" s="4005" t="n"/>
      <c r="AQ254" s="4005" t="n"/>
      <c r="AR254" s="4005" t="n"/>
      <c r="AS254" s="4005" t="n"/>
      <c r="AT254" s="4005" t="n"/>
      <c r="AU254" s="4005" t="n"/>
      <c r="AV254" s="4005" t="n"/>
      <c r="AW254" s="4005" t="n"/>
      <c r="AX254" s="4005" t="n"/>
      <c r="AY254" s="4005" t="n"/>
      <c r="AZ254" s="4005" t="n"/>
      <c r="BA254" s="1807" t="n"/>
      <c r="BB254" s="1911" t="n"/>
    </row>
    <row customFormat="1" customHeight="1" ht="30" r="255" s="884">
      <c r="A255" s="2282" t="n"/>
      <c r="B255" s="1807" t="n"/>
      <c r="C255" s="1808" t="n"/>
      <c r="D255" s="4005" t="n"/>
      <c r="E255" s="4005" t="n"/>
      <c r="F255" s="4005" t="n"/>
      <c r="G255" s="4005" t="n"/>
      <c r="H255" s="4005" t="n"/>
      <c r="I255" s="4005" t="n"/>
      <c r="J255" s="4005" t="n"/>
      <c r="K255" s="4005" t="n"/>
      <c r="L255" s="4005" t="n"/>
      <c r="M255" s="4005" t="n"/>
      <c r="N255" s="4005" t="n"/>
      <c r="O255" s="4005" t="n"/>
      <c r="P255" s="1807" t="n"/>
      <c r="Q255" s="4005" t="n"/>
      <c r="R255" s="4005" t="n"/>
      <c r="S255" s="4005" t="n"/>
      <c r="T255" s="4005" t="n"/>
      <c r="U255" s="4005" t="n"/>
      <c r="V255" s="4005" t="n"/>
      <c r="W255" s="4005" t="n"/>
      <c r="X255" s="4005" t="n"/>
      <c r="Y255" s="4005" t="n"/>
      <c r="Z255" s="4005" t="n"/>
      <c r="AA255" s="4005" t="n"/>
      <c r="AB255" s="4005" t="n"/>
      <c r="AC255" s="4005" t="n"/>
      <c r="AD255" s="4005" t="n"/>
      <c r="AE255" s="4005" t="n"/>
      <c r="AF255" s="4005" t="n"/>
      <c r="AG255" s="4005" t="n"/>
      <c r="AH255" s="4005" t="n"/>
      <c r="AI255" s="4005" t="n"/>
      <c r="AJ255" s="4005" t="n"/>
      <c r="AK255" s="4005" t="n"/>
      <c r="AL255" s="4005" t="n"/>
      <c r="AM255" s="4005" t="n"/>
      <c r="AN255" s="4005" t="n"/>
      <c r="AO255" s="4005" t="n"/>
      <c r="AP255" s="4005" t="n"/>
      <c r="AQ255" s="4005" t="n"/>
      <c r="AR255" s="4005" t="n"/>
      <c r="AS255" s="4005" t="n"/>
      <c r="AT255" s="4005" t="n"/>
      <c r="AU255" s="4005" t="n"/>
      <c r="AV255" s="4005" t="n"/>
      <c r="AW255" s="4005" t="n"/>
      <c r="AX255" s="4005" t="n"/>
      <c r="AY255" s="4005" t="n"/>
      <c r="AZ255" s="4005" t="n"/>
      <c r="BA255" s="1807" t="n"/>
      <c r="BB255" s="1911" t="n"/>
    </row>
    <row customFormat="1" customHeight="1" ht="30" r="256" s="884">
      <c r="A256" s="2282" t="n"/>
      <c r="B256" s="1807" t="n"/>
      <c r="C256" s="1808" t="n"/>
      <c r="D256" s="4005" t="n"/>
      <c r="E256" s="4005" t="n"/>
      <c r="F256" s="4005" t="n"/>
      <c r="G256" s="4005" t="n"/>
      <c r="H256" s="4005" t="n"/>
      <c r="I256" s="4005" t="n"/>
      <c r="J256" s="4005" t="n"/>
      <c r="K256" s="4005" t="n"/>
      <c r="L256" s="4005" t="n"/>
      <c r="M256" s="4005" t="n"/>
      <c r="N256" s="4005" t="n"/>
      <c r="O256" s="4005" t="n"/>
      <c r="P256" s="1807" t="n"/>
      <c r="Q256" s="4005" t="n"/>
      <c r="R256" s="4005" t="n"/>
      <c r="S256" s="4005" t="n"/>
      <c r="T256" s="4005" t="n"/>
      <c r="U256" s="4005" t="n"/>
      <c r="V256" s="4005" t="n"/>
      <c r="W256" s="4005" t="n"/>
      <c r="X256" s="4005" t="n"/>
      <c r="Y256" s="4005" t="n"/>
      <c r="Z256" s="4005" t="n"/>
      <c r="AA256" s="4005" t="n"/>
      <c r="AB256" s="4005" t="n"/>
      <c r="AC256" s="4005" t="n"/>
      <c r="AD256" s="4005" t="n"/>
      <c r="AE256" s="4005" t="n"/>
      <c r="AF256" s="4005" t="n"/>
      <c r="AG256" s="4005" t="n"/>
      <c r="AH256" s="4005" t="n"/>
      <c r="AI256" s="4005" t="n"/>
      <c r="AJ256" s="4005" t="n"/>
      <c r="AK256" s="4005" t="n"/>
      <c r="AL256" s="4005" t="n"/>
      <c r="AM256" s="4005" t="n"/>
      <c r="AN256" s="4005" t="n"/>
      <c r="AO256" s="4005" t="n"/>
      <c r="AP256" s="4005" t="n"/>
      <c r="AQ256" s="4005" t="n"/>
      <c r="AR256" s="4005" t="n"/>
      <c r="AS256" s="4005" t="n"/>
      <c r="AT256" s="4005" t="n"/>
      <c r="AU256" s="4005" t="n"/>
      <c r="AV256" s="4005" t="n"/>
      <c r="AW256" s="4005" t="n"/>
      <c r="AX256" s="4005" t="n"/>
      <c r="AY256" s="4005" t="n"/>
      <c r="AZ256" s="4005" t="n"/>
      <c r="BA256" s="1807" t="n"/>
      <c r="BB256" s="1911" t="n"/>
    </row>
    <row customFormat="1" customHeight="1" ht="30" r="257" s="884">
      <c r="A257" s="2282" t="n"/>
      <c r="B257" s="1807" t="n"/>
      <c r="C257" s="1808" t="n"/>
      <c r="D257" s="4005" t="n"/>
      <c r="E257" s="4005" t="n"/>
      <c r="F257" s="4005" t="n"/>
      <c r="G257" s="4005" t="n"/>
      <c r="H257" s="4005" t="n"/>
      <c r="I257" s="4005" t="n"/>
      <c r="J257" s="4005" t="n"/>
      <c r="K257" s="4005" t="n"/>
      <c r="L257" s="4005" t="n"/>
      <c r="M257" s="4005" t="n"/>
      <c r="N257" s="4005" t="n"/>
      <c r="O257" s="4005" t="n"/>
      <c r="P257" s="1807" t="n"/>
      <c r="Q257" s="4005" t="n"/>
      <c r="R257" s="4005" t="n"/>
      <c r="S257" s="4005" t="n"/>
      <c r="T257" s="4005" t="n"/>
      <c r="U257" s="4005" t="n"/>
      <c r="V257" s="4005" t="n"/>
      <c r="W257" s="4005" t="n"/>
      <c r="X257" s="4005" t="n"/>
      <c r="Y257" s="4005" t="n"/>
      <c r="Z257" s="4005" t="n"/>
      <c r="AA257" s="4005" t="n"/>
      <c r="AB257" s="4005" t="n"/>
      <c r="AC257" s="4005" t="n"/>
      <c r="AD257" s="4005" t="n"/>
      <c r="AE257" s="4005" t="n"/>
      <c r="AF257" s="4005" t="n"/>
      <c r="AG257" s="4005" t="n"/>
      <c r="AH257" s="4005" t="n"/>
      <c r="AI257" s="4005" t="n"/>
      <c r="AJ257" s="4005" t="n"/>
      <c r="AK257" s="4005" t="n"/>
      <c r="AL257" s="4005" t="n"/>
      <c r="AM257" s="4005" t="n"/>
      <c r="AN257" s="4005" t="n"/>
      <c r="AO257" s="4005" t="n"/>
      <c r="AP257" s="4005" t="n"/>
      <c r="AQ257" s="4005" t="n"/>
      <c r="AR257" s="4005" t="n"/>
      <c r="AS257" s="4005" t="n"/>
      <c r="AT257" s="4005" t="n"/>
      <c r="AU257" s="4005" t="n"/>
      <c r="AV257" s="4005" t="n"/>
      <c r="AW257" s="4005" t="n"/>
      <c r="AX257" s="4005" t="n"/>
      <c r="AY257" s="4005" t="n"/>
      <c r="AZ257" s="4005" t="n"/>
      <c r="BA257" s="1807" t="n"/>
      <c r="BB257" s="1911" t="n"/>
    </row>
    <row customFormat="1" customHeight="1" ht="30" r="258" s="884">
      <c r="A258" s="2282" t="n"/>
      <c r="B258" s="1807" t="n"/>
      <c r="C258" s="1808" t="n"/>
      <c r="D258" s="4005" t="n"/>
      <c r="E258" s="4005" t="n"/>
      <c r="F258" s="4005" t="n"/>
      <c r="G258" s="4005" t="n"/>
      <c r="H258" s="4005" t="n"/>
      <c r="I258" s="4005" t="n"/>
      <c r="J258" s="4005" t="n"/>
      <c r="K258" s="4005" t="n"/>
      <c r="L258" s="4005" t="n"/>
      <c r="M258" s="4005" t="n"/>
      <c r="N258" s="4005" t="n"/>
      <c r="O258" s="4005" t="n"/>
      <c r="P258" s="1807" t="n"/>
      <c r="Q258" s="4005" t="n"/>
      <c r="R258" s="4005" t="n"/>
      <c r="S258" s="4005" t="n"/>
      <c r="T258" s="4005" t="n"/>
      <c r="U258" s="4005" t="n"/>
      <c r="V258" s="4005" t="n"/>
      <c r="W258" s="4005" t="n"/>
      <c r="X258" s="4005" t="n"/>
      <c r="Y258" s="4005" t="n"/>
      <c r="Z258" s="4005" t="n"/>
      <c r="AA258" s="4005" t="n"/>
      <c r="AB258" s="4005" t="n"/>
      <c r="AC258" s="4005" t="n"/>
      <c r="AD258" s="4005" t="n"/>
      <c r="AE258" s="4005" t="n"/>
      <c r="AF258" s="4005" t="n"/>
      <c r="AG258" s="4005" t="n"/>
      <c r="AH258" s="4005" t="n"/>
      <c r="AI258" s="4005" t="n"/>
      <c r="AJ258" s="4005" t="n"/>
      <c r="AK258" s="4005" t="n"/>
      <c r="AL258" s="4005" t="n"/>
      <c r="AM258" s="4005" t="n"/>
      <c r="AN258" s="4005" t="n"/>
      <c r="AO258" s="4005" t="n"/>
      <c r="AP258" s="4005" t="n"/>
      <c r="AQ258" s="4005" t="n"/>
      <c r="AR258" s="4005" t="n"/>
      <c r="AS258" s="4005" t="n"/>
      <c r="AT258" s="4005" t="n"/>
      <c r="AU258" s="4005" t="n"/>
      <c r="AV258" s="4005" t="n"/>
      <c r="AW258" s="4005" t="n"/>
      <c r="AX258" s="4005" t="n"/>
      <c r="AY258" s="4005" t="n"/>
      <c r="AZ258" s="4005" t="n"/>
      <c r="BA258" s="1807" t="n"/>
      <c r="BB258" s="1911" t="n"/>
    </row>
    <row customFormat="1" customHeight="1" ht="30" r="259" s="884">
      <c r="A259" s="2282" t="n"/>
      <c r="B259" s="1807" t="n"/>
      <c r="C259" s="1808" t="n"/>
      <c r="D259" s="4005" t="n"/>
      <c r="E259" s="4005" t="n"/>
      <c r="F259" s="4005" t="n"/>
      <c r="G259" s="4005" t="n"/>
      <c r="H259" s="4005" t="n"/>
      <c r="I259" s="4005" t="n"/>
      <c r="J259" s="4005" t="n"/>
      <c r="K259" s="4005" t="n"/>
      <c r="L259" s="4005" t="n"/>
      <c r="M259" s="4005" t="n"/>
      <c r="N259" s="4005" t="n"/>
      <c r="O259" s="4005" t="n"/>
      <c r="P259" s="1807" t="n"/>
      <c r="Q259" s="4005" t="n"/>
      <c r="R259" s="4005" t="n"/>
      <c r="S259" s="4005" t="n"/>
      <c r="T259" s="4005" t="n"/>
      <c r="U259" s="4005" t="n"/>
      <c r="V259" s="4005" t="n"/>
      <c r="W259" s="4005" t="n"/>
      <c r="X259" s="4005" t="n"/>
      <c r="Y259" s="4005" t="n"/>
      <c r="Z259" s="4005" t="n"/>
      <c r="AA259" s="4005" t="n"/>
      <c r="AB259" s="4005" t="n"/>
      <c r="AC259" s="4005" t="n"/>
      <c r="AD259" s="4005" t="n"/>
      <c r="AE259" s="4005" t="n"/>
      <c r="AF259" s="4005" t="n"/>
      <c r="AG259" s="4005" t="n"/>
      <c r="AH259" s="4005" t="n"/>
      <c r="AI259" s="4005" t="n"/>
      <c r="AJ259" s="4005" t="n"/>
      <c r="AK259" s="4005" t="n"/>
      <c r="AL259" s="4005" t="n"/>
      <c r="AM259" s="4005" t="n"/>
      <c r="AN259" s="4005" t="n"/>
      <c r="AO259" s="4005" t="n"/>
      <c r="AP259" s="4005" t="n"/>
      <c r="AQ259" s="4005" t="n"/>
      <c r="AR259" s="4005" t="n"/>
      <c r="AS259" s="4005" t="n"/>
      <c r="AT259" s="4005" t="n"/>
      <c r="AU259" s="4005" t="n"/>
      <c r="AV259" s="4005" t="n"/>
      <c r="AW259" s="4005" t="n"/>
      <c r="AX259" s="4005" t="n"/>
      <c r="AY259" s="4005" t="n"/>
      <c r="AZ259" s="4005" t="n"/>
      <c r="BA259" s="1807" t="n"/>
      <c r="BB259" s="1911" t="n"/>
    </row>
    <row customFormat="1" customHeight="1" ht="30" r="260" s="884">
      <c r="A260" s="2282" t="n"/>
      <c r="B260" s="1807" t="n"/>
      <c r="C260" s="1808" t="n"/>
      <c r="D260" s="4005" t="n"/>
      <c r="E260" s="4005" t="n"/>
      <c r="F260" s="4005" t="n"/>
      <c r="G260" s="4005" t="n"/>
      <c r="H260" s="4005" t="n"/>
      <c r="I260" s="4005" t="n"/>
      <c r="J260" s="4005" t="n"/>
      <c r="K260" s="4005" t="n"/>
      <c r="L260" s="4005" t="n"/>
      <c r="M260" s="4005" t="n"/>
      <c r="N260" s="4005" t="n"/>
      <c r="O260" s="4005" t="n"/>
      <c r="P260" s="1807" t="n"/>
      <c r="Q260" s="4005" t="n"/>
      <c r="R260" s="4005" t="n"/>
      <c r="S260" s="4005" t="n"/>
      <c r="T260" s="4005" t="n"/>
      <c r="U260" s="4005" t="n"/>
      <c r="V260" s="4005" t="n"/>
      <c r="W260" s="4005" t="n"/>
      <c r="X260" s="4005" t="n"/>
      <c r="Y260" s="4005" t="n"/>
      <c r="Z260" s="4005" t="n"/>
      <c r="AA260" s="4005" t="n"/>
      <c r="AB260" s="4005" t="n"/>
      <c r="AC260" s="4005" t="n"/>
      <c r="AD260" s="4005" t="n"/>
      <c r="AE260" s="4005" t="n"/>
      <c r="AF260" s="4005" t="n"/>
      <c r="AG260" s="4005" t="n"/>
      <c r="AH260" s="4005" t="n"/>
      <c r="AI260" s="4005" t="n"/>
      <c r="AJ260" s="4005" t="n"/>
      <c r="AK260" s="4005" t="n"/>
      <c r="AL260" s="4005" t="n"/>
      <c r="AM260" s="4005" t="n"/>
      <c r="AN260" s="4005" t="n"/>
      <c r="AO260" s="4005" t="n"/>
      <c r="AP260" s="4005" t="n"/>
      <c r="AQ260" s="4005" t="n"/>
      <c r="AR260" s="4005" t="n"/>
      <c r="AS260" s="4005" t="n"/>
      <c r="AT260" s="4005" t="n"/>
      <c r="AU260" s="4005" t="n"/>
      <c r="AV260" s="4005" t="n"/>
      <c r="AW260" s="4005" t="n"/>
      <c r="AX260" s="4005" t="n"/>
      <c r="AY260" s="4005" t="n"/>
      <c r="AZ260" s="4005" t="n"/>
      <c r="BA260" s="1807" t="n"/>
      <c r="BB260" s="1911" t="n"/>
    </row>
    <row customFormat="1" customHeight="1" ht="30" r="261" s="884">
      <c r="A261" s="2282" t="n"/>
      <c r="B261" s="1807" t="n"/>
      <c r="C261" s="1808" t="n"/>
      <c r="D261" s="4005" t="n"/>
      <c r="E261" s="4005" t="n"/>
      <c r="F261" s="4005" t="n"/>
      <c r="G261" s="4005" t="n"/>
      <c r="H261" s="4005" t="n"/>
      <c r="I261" s="4005" t="n"/>
      <c r="J261" s="4005" t="n"/>
      <c r="K261" s="4005" t="n"/>
      <c r="L261" s="4005" t="n"/>
      <c r="M261" s="4005" t="n"/>
      <c r="N261" s="4005" t="n"/>
      <c r="O261" s="4005" t="n"/>
      <c r="P261" s="1807" t="n"/>
      <c r="Q261" s="4005" t="n"/>
      <c r="R261" s="4005" t="n"/>
      <c r="S261" s="4005" t="n"/>
      <c r="T261" s="4005" t="n"/>
      <c r="U261" s="4005" t="n"/>
      <c r="V261" s="4005" t="n"/>
      <c r="W261" s="4005" t="n"/>
      <c r="X261" s="4005" t="n"/>
      <c r="Y261" s="4005" t="n"/>
      <c r="Z261" s="4005" t="n"/>
      <c r="AA261" s="4005" t="n"/>
      <c r="AB261" s="4005" t="n"/>
      <c r="AC261" s="4005" t="n"/>
      <c r="AD261" s="4005" t="n"/>
      <c r="AE261" s="4005" t="n"/>
      <c r="AF261" s="4005" t="n"/>
      <c r="AG261" s="4005" t="n"/>
      <c r="AH261" s="4005" t="n"/>
      <c r="AI261" s="4005" t="n"/>
      <c r="AJ261" s="4005" t="n"/>
      <c r="AK261" s="4005" t="n"/>
      <c r="AL261" s="4005" t="n"/>
      <c r="AM261" s="4005" t="n"/>
      <c r="AN261" s="4005" t="n"/>
      <c r="AO261" s="4005" t="n"/>
      <c r="AP261" s="4005" t="n"/>
      <c r="AQ261" s="4005" t="n"/>
      <c r="AR261" s="4005" t="n"/>
      <c r="AS261" s="4005" t="n"/>
      <c r="AT261" s="4005" t="n"/>
      <c r="AU261" s="4005" t="n"/>
      <c r="AV261" s="4005" t="n"/>
      <c r="AW261" s="4005" t="n"/>
      <c r="AX261" s="4005" t="n"/>
      <c r="AY261" s="4005" t="n"/>
      <c r="AZ261" s="4005" t="n"/>
      <c r="BA261" s="1807" t="n"/>
      <c r="BB261" s="1911" t="n"/>
    </row>
    <row customFormat="1" customHeight="1" ht="48.75" r="262" s="884">
      <c r="A262" s="2282" t="n"/>
      <c r="B262" s="1807" t="n"/>
      <c r="C262" s="1808" t="n"/>
      <c r="D262" s="4005" t="n"/>
      <c r="E262" s="4005" t="n"/>
      <c r="F262" s="4005" t="n"/>
      <c r="G262" s="4005" t="n"/>
      <c r="H262" s="4005" t="n"/>
      <c r="I262" s="4005" t="n"/>
      <c r="J262" s="4005" t="n"/>
      <c r="K262" s="4005" t="n"/>
      <c r="L262" s="4005" t="n"/>
      <c r="M262" s="4005" t="n"/>
      <c r="N262" s="4005" t="n"/>
      <c r="O262" s="4005" t="n"/>
      <c r="P262" s="1807" t="n"/>
      <c r="Q262" s="4005" t="n"/>
      <c r="R262" s="4005" t="n"/>
      <c r="S262" s="4005" t="n"/>
      <c r="T262" s="4005" t="n"/>
      <c r="U262" s="4005" t="n"/>
      <c r="V262" s="4005" t="n"/>
      <c r="W262" s="4005" t="n"/>
      <c r="X262" s="4005" t="n"/>
      <c r="Y262" s="4005" t="n"/>
      <c r="Z262" s="4005" t="n"/>
      <c r="AA262" s="4005" t="n"/>
      <c r="AB262" s="4005" t="n"/>
      <c r="AC262" s="4005" t="n"/>
      <c r="AD262" s="4005" t="n"/>
      <c r="AE262" s="4005" t="n"/>
      <c r="AF262" s="4005" t="n"/>
      <c r="AG262" s="4005" t="n"/>
      <c r="AH262" s="4005" t="n"/>
      <c r="AI262" s="4005" t="n"/>
      <c r="AJ262" s="4005" t="n"/>
      <c r="AK262" s="4005" t="n"/>
      <c r="AL262" s="4005" t="n"/>
      <c r="AM262" s="4005" t="n"/>
      <c r="AN262" s="4005" t="n"/>
      <c r="AO262" s="4005" t="n"/>
      <c r="AP262" s="4005" t="n"/>
      <c r="AQ262" s="4005" t="n"/>
      <c r="AR262" s="4005" t="n"/>
      <c r="AS262" s="4005" t="n"/>
      <c r="AT262" s="4005" t="n"/>
      <c r="AU262" s="4005" t="n"/>
      <c r="AV262" s="4005" t="n"/>
      <c r="AW262" s="4005" t="n"/>
      <c r="AX262" s="4005" t="n"/>
      <c r="AY262" s="4005" t="n"/>
      <c r="AZ262" s="4005" t="n"/>
      <c r="BA262" s="1807" t="n"/>
      <c r="BB262" s="1911" t="n"/>
    </row>
    <row customFormat="1" customHeight="1" ht="30" r="263" s="884">
      <c r="A263" s="2282" t="n"/>
      <c r="B263" s="1807" t="n"/>
      <c r="C263" s="1808" t="n"/>
      <c r="D263" s="4005" t="n"/>
      <c r="E263" s="4005" t="n"/>
      <c r="F263" s="4005" t="n"/>
      <c r="G263" s="4005" t="n"/>
      <c r="H263" s="4005" t="n"/>
      <c r="I263" s="4005" t="n"/>
      <c r="J263" s="4005" t="n"/>
      <c r="K263" s="4005" t="n"/>
      <c r="L263" s="4005" t="n"/>
      <c r="M263" s="4005" t="n"/>
      <c r="N263" s="4005" t="n"/>
      <c r="O263" s="4005" t="n"/>
      <c r="P263" s="1807" t="n"/>
      <c r="Q263" s="4005" t="n"/>
      <c r="R263" s="4005" t="n"/>
      <c r="S263" s="4005" t="n"/>
      <c r="T263" s="4005" t="n"/>
      <c r="U263" s="4005" t="n"/>
      <c r="V263" s="4005" t="n"/>
      <c r="W263" s="4005" t="n"/>
      <c r="X263" s="4005" t="n"/>
      <c r="Y263" s="4005" t="n"/>
      <c r="Z263" s="4005" t="n"/>
      <c r="AA263" s="4005" t="n"/>
      <c r="AB263" s="4005" t="n"/>
      <c r="AC263" s="4005" t="n"/>
      <c r="AD263" s="4005" t="n"/>
      <c r="AE263" s="4005" t="n"/>
      <c r="AF263" s="4005" t="n"/>
      <c r="AG263" s="4005" t="n"/>
      <c r="AH263" s="4005" t="n"/>
      <c r="AI263" s="4005" t="n"/>
      <c r="AJ263" s="4005" t="n"/>
      <c r="AK263" s="4005" t="n"/>
      <c r="AL263" s="4005" t="n"/>
      <c r="AM263" s="4005" t="n"/>
      <c r="AN263" s="4005" t="n"/>
      <c r="AO263" s="4005" t="n"/>
      <c r="AP263" s="4005" t="n"/>
      <c r="AQ263" s="4005" t="n"/>
      <c r="AR263" s="4005" t="n"/>
      <c r="AS263" s="4005" t="n"/>
      <c r="AT263" s="4005" t="n"/>
      <c r="AU263" s="4005" t="n"/>
      <c r="AV263" s="4005" t="n"/>
      <c r="AW263" s="4005" t="n"/>
      <c r="AX263" s="4005" t="n"/>
      <c r="AY263" s="4005" t="n"/>
      <c r="AZ263" s="4005" t="n"/>
      <c r="BA263" s="1807" t="n"/>
      <c r="BB263" s="1911" t="n"/>
    </row>
    <row customFormat="1" customHeight="1" ht="30" r="264" s="884">
      <c r="A264" s="2282" t="n"/>
      <c r="B264" s="1807" t="n"/>
      <c r="C264" s="1808" t="n"/>
      <c r="D264" s="4005" t="n"/>
      <c r="E264" s="4005" t="n"/>
      <c r="F264" s="4005" t="n"/>
      <c r="G264" s="4005" t="n"/>
      <c r="H264" s="4005" t="n"/>
      <c r="I264" s="4005" t="n"/>
      <c r="J264" s="4005" t="n"/>
      <c r="K264" s="4005" t="n"/>
      <c r="L264" s="4005" t="n"/>
      <c r="M264" s="4005" t="n"/>
      <c r="N264" s="4005" t="n"/>
      <c r="O264" s="4005" t="n"/>
      <c r="P264" s="1807" t="n"/>
      <c r="Q264" s="4005" t="n"/>
      <c r="R264" s="4005" t="n"/>
      <c r="S264" s="4005" t="n"/>
      <c r="T264" s="4005" t="n"/>
      <c r="U264" s="4005" t="n"/>
      <c r="V264" s="4005" t="n"/>
      <c r="W264" s="4005" t="n"/>
      <c r="X264" s="4005" t="n"/>
      <c r="Y264" s="4005" t="n"/>
      <c r="Z264" s="4005" t="n"/>
      <c r="AA264" s="4005" t="n"/>
      <c r="AB264" s="4005" t="n"/>
      <c r="AC264" s="4005" t="n"/>
      <c r="AD264" s="4005" t="n"/>
      <c r="AE264" s="4005" t="n"/>
      <c r="AF264" s="4005" t="n"/>
      <c r="AG264" s="4005" t="n"/>
      <c r="AH264" s="4005" t="n"/>
      <c r="AI264" s="4005" t="n"/>
      <c r="AJ264" s="4005" t="n"/>
      <c r="AK264" s="4005" t="n"/>
      <c r="AL264" s="4005" t="n"/>
      <c r="AM264" s="4005" t="n"/>
      <c r="AN264" s="4005" t="n"/>
      <c r="AO264" s="4005" t="n"/>
      <c r="AP264" s="4005" t="n"/>
      <c r="AQ264" s="4005" t="n"/>
      <c r="AR264" s="4005" t="n"/>
      <c r="AS264" s="4005" t="n"/>
      <c r="AT264" s="4005" t="n"/>
      <c r="AU264" s="4005" t="n"/>
      <c r="AV264" s="4005" t="n"/>
      <c r="AW264" s="4005" t="n"/>
      <c r="AX264" s="4005" t="n"/>
      <c r="AY264" s="4005" t="n"/>
      <c r="AZ264" s="4005" t="n"/>
      <c r="BA264" s="1807" t="n"/>
      <c r="BB264" s="1911" t="n"/>
    </row>
    <row customFormat="1" customHeight="1" ht="30" r="265" s="884">
      <c r="A265" s="2282" t="n"/>
      <c r="B265" s="1807" t="n"/>
      <c r="C265" s="1808" t="n"/>
      <c r="D265" s="4005" t="n"/>
      <c r="E265" s="4005" t="n"/>
      <c r="F265" s="4005" t="n"/>
      <c r="G265" s="4005" t="n"/>
      <c r="H265" s="4005" t="n"/>
      <c r="I265" s="4005" t="n"/>
      <c r="J265" s="4005" t="n"/>
      <c r="K265" s="4005" t="n"/>
      <c r="L265" s="4005" t="n"/>
      <c r="M265" s="4005" t="n"/>
      <c r="N265" s="4005" t="n"/>
      <c r="O265" s="4005" t="n"/>
      <c r="P265" s="1807" t="n"/>
      <c r="Q265" s="4005" t="n"/>
      <c r="R265" s="4005" t="n"/>
      <c r="S265" s="4005" t="n"/>
      <c r="T265" s="4005" t="n"/>
      <c r="U265" s="4005" t="n"/>
      <c r="V265" s="4005" t="n"/>
      <c r="W265" s="4005" t="n"/>
      <c r="X265" s="4005" t="n"/>
      <c r="Y265" s="4005" t="n"/>
      <c r="Z265" s="4005" t="n"/>
      <c r="AA265" s="4005" t="n"/>
      <c r="AB265" s="4005" t="n"/>
      <c r="AC265" s="4005" t="n"/>
      <c r="AD265" s="4005" t="n"/>
      <c r="AE265" s="4005" t="n"/>
      <c r="AF265" s="4005" t="n"/>
      <c r="AG265" s="4005" t="n"/>
      <c r="AH265" s="4005" t="n"/>
      <c r="AI265" s="4005" t="n"/>
      <c r="AJ265" s="4005" t="n"/>
      <c r="AK265" s="4005" t="n"/>
      <c r="AL265" s="4005" t="n"/>
      <c r="AM265" s="4005" t="n"/>
      <c r="AN265" s="4005" t="n"/>
      <c r="AO265" s="4005" t="n"/>
      <c r="AP265" s="4005" t="n"/>
      <c r="AQ265" s="4005" t="n"/>
      <c r="AR265" s="4005" t="n"/>
      <c r="AS265" s="4005" t="n"/>
      <c r="AT265" s="4005" t="n"/>
      <c r="AU265" s="4005" t="n"/>
      <c r="AV265" s="4005" t="n"/>
      <c r="AW265" s="4005" t="n"/>
      <c r="AX265" s="4005" t="n"/>
      <c r="AY265" s="4005" t="n"/>
      <c r="AZ265" s="4005" t="n"/>
      <c r="BA265" s="1807" t="n"/>
      <c r="BB265" s="1911" t="n"/>
    </row>
    <row customFormat="1" customHeight="1" ht="30" r="266" s="884">
      <c r="A266" s="2282" t="n"/>
      <c r="B266" s="1807" t="n"/>
      <c r="C266" s="1808" t="n"/>
      <c r="D266" s="4005" t="n"/>
      <c r="E266" s="4005" t="n"/>
      <c r="F266" s="4005" t="n"/>
      <c r="G266" s="4005" t="n"/>
      <c r="H266" s="4005" t="n"/>
      <c r="I266" s="4005" t="n"/>
      <c r="J266" s="4005" t="n"/>
      <c r="K266" s="4005" t="n"/>
      <c r="L266" s="4005" t="n"/>
      <c r="M266" s="4005" t="n"/>
      <c r="N266" s="4005" t="n"/>
      <c r="O266" s="4005" t="n"/>
      <c r="P266" s="1807" t="n"/>
      <c r="Q266" s="4005" t="n"/>
      <c r="R266" s="4005" t="n"/>
      <c r="S266" s="4005" t="n"/>
      <c r="T266" s="4005" t="n"/>
      <c r="U266" s="4005" t="n"/>
      <c r="V266" s="4005" t="n"/>
      <c r="W266" s="4005" t="n"/>
      <c r="X266" s="4005" t="n"/>
      <c r="Y266" s="4005" t="n"/>
      <c r="Z266" s="4005" t="n"/>
      <c r="AA266" s="4005" t="n"/>
      <c r="AB266" s="4005" t="n"/>
      <c r="AC266" s="4005" t="n"/>
      <c r="AD266" s="4005" t="n"/>
      <c r="AE266" s="4005" t="n"/>
      <c r="AF266" s="4005" t="n"/>
      <c r="AG266" s="4005" t="n"/>
      <c r="AH266" s="4005" t="n"/>
      <c r="AI266" s="4005" t="n"/>
      <c r="AJ266" s="4005" t="n"/>
      <c r="AK266" s="4005" t="n"/>
      <c r="AL266" s="4005" t="n"/>
      <c r="AM266" s="4005" t="n"/>
      <c r="AN266" s="4005" t="n"/>
      <c r="AO266" s="4005" t="n"/>
      <c r="AP266" s="4005" t="n"/>
      <c r="AQ266" s="4005" t="n"/>
      <c r="AR266" s="4005" t="n"/>
      <c r="AS266" s="4005" t="n"/>
      <c r="AT266" s="4005" t="n"/>
      <c r="AU266" s="4005" t="n"/>
      <c r="AV266" s="4005" t="n"/>
      <c r="AW266" s="4005" t="n"/>
      <c r="AX266" s="4005" t="n"/>
      <c r="AY266" s="4005" t="n"/>
      <c r="AZ266" s="4005" t="n"/>
      <c r="BA266" s="1807" t="n"/>
      <c r="BB266" s="1911" t="n"/>
    </row>
    <row customFormat="1" customHeight="1" ht="30" r="267" s="884">
      <c r="A267" s="2282" t="n"/>
      <c r="B267" s="1807" t="n"/>
      <c r="C267" s="1808" t="n"/>
      <c r="D267" s="4005" t="n"/>
      <c r="E267" s="4005" t="n"/>
      <c r="F267" s="4005" t="n"/>
      <c r="G267" s="4005" t="n"/>
      <c r="H267" s="4005" t="n"/>
      <c r="I267" s="4005" t="n"/>
      <c r="J267" s="4005" t="n"/>
      <c r="K267" s="4005" t="n"/>
      <c r="L267" s="4005" t="n"/>
      <c r="M267" s="4005" t="n"/>
      <c r="N267" s="4005" t="n"/>
      <c r="O267" s="4005" t="n"/>
      <c r="P267" s="1807" t="n"/>
      <c r="Q267" s="4005" t="n"/>
      <c r="R267" s="4005" t="n"/>
      <c r="S267" s="4005" t="n"/>
      <c r="T267" s="4005" t="n"/>
      <c r="U267" s="4005" t="n"/>
      <c r="V267" s="4005" t="n"/>
      <c r="W267" s="4005" t="n"/>
      <c r="X267" s="4005" t="n"/>
      <c r="Y267" s="4005" t="n"/>
      <c r="Z267" s="4005" t="n"/>
      <c r="AA267" s="4005" t="n"/>
      <c r="AB267" s="4005" t="n"/>
      <c r="AC267" s="4005" t="n"/>
      <c r="AD267" s="4005" t="n"/>
      <c r="AE267" s="4005" t="n"/>
      <c r="AF267" s="4005" t="n"/>
      <c r="AG267" s="4005" t="n"/>
      <c r="AH267" s="4005" t="n"/>
      <c r="AI267" s="4005" t="n"/>
      <c r="AJ267" s="4005" t="n"/>
      <c r="AK267" s="4005" t="n"/>
      <c r="AL267" s="4005" t="n"/>
      <c r="AM267" s="4005" t="n"/>
      <c r="AN267" s="4005" t="n"/>
      <c r="AO267" s="4005" t="n"/>
      <c r="AP267" s="4005" t="n"/>
      <c r="AQ267" s="4005" t="n"/>
      <c r="AR267" s="4005" t="n"/>
      <c r="AS267" s="4005" t="n"/>
      <c r="AT267" s="4005" t="n"/>
      <c r="AU267" s="4005" t="n"/>
      <c r="AV267" s="4005" t="n"/>
      <c r="AW267" s="4005" t="n"/>
      <c r="AX267" s="4005" t="n"/>
      <c r="AY267" s="4005" t="n"/>
      <c r="AZ267" s="4005" t="n"/>
      <c r="BA267" s="1807" t="n"/>
      <c r="BB267" s="1911" t="n"/>
    </row>
    <row customFormat="1" customHeight="1" ht="30" r="268" s="884">
      <c r="A268" s="2282" t="n"/>
      <c r="B268" s="1807" t="n"/>
      <c r="C268" s="1808" t="n"/>
      <c r="D268" s="4005" t="n"/>
      <c r="E268" s="4005" t="n"/>
      <c r="F268" s="4005" t="n"/>
      <c r="G268" s="4005" t="n"/>
      <c r="H268" s="4005" t="n"/>
      <c r="I268" s="4005" t="n"/>
      <c r="J268" s="4005" t="n"/>
      <c r="K268" s="4005" t="n"/>
      <c r="L268" s="4005" t="n"/>
      <c r="M268" s="4005" t="n"/>
      <c r="N268" s="4005" t="n"/>
      <c r="O268" s="4005" t="n"/>
      <c r="P268" s="1807" t="n"/>
      <c r="Q268" s="4005" t="n"/>
      <c r="R268" s="4005" t="n"/>
      <c r="S268" s="4005" t="n"/>
      <c r="T268" s="4005" t="n"/>
      <c r="U268" s="4005" t="n"/>
      <c r="V268" s="4005" t="n"/>
      <c r="W268" s="4005" t="n"/>
      <c r="X268" s="4005" t="n"/>
      <c r="Y268" s="4005" t="n"/>
      <c r="Z268" s="4005" t="n"/>
      <c r="AA268" s="4005" t="n"/>
      <c r="AB268" s="4005" t="n"/>
      <c r="AC268" s="4005" t="n"/>
      <c r="AD268" s="4005" t="n"/>
      <c r="AE268" s="4005" t="n"/>
      <c r="AF268" s="4005" t="n"/>
      <c r="AG268" s="4005" t="n"/>
      <c r="AH268" s="4005" t="n"/>
      <c r="AI268" s="4005" t="n"/>
      <c r="AJ268" s="4005" t="n"/>
      <c r="AK268" s="4005" t="n"/>
      <c r="AL268" s="4005" t="n"/>
      <c r="AM268" s="4005" t="n"/>
      <c r="AN268" s="4005" t="n"/>
      <c r="AO268" s="4005" t="n"/>
      <c r="AP268" s="4005" t="n"/>
      <c r="AQ268" s="4005" t="n"/>
      <c r="AR268" s="4005" t="n"/>
      <c r="AS268" s="4005" t="n"/>
      <c r="AT268" s="4005" t="n"/>
      <c r="AU268" s="4005" t="n"/>
      <c r="AV268" s="4005" t="n"/>
      <c r="AW268" s="4005" t="n"/>
      <c r="AX268" s="4005" t="n"/>
      <c r="AY268" s="4005" t="n"/>
      <c r="AZ268" s="4005" t="n"/>
      <c r="BA268" s="1807" t="n"/>
      <c r="BB268" s="1911" t="n"/>
    </row>
    <row customFormat="1" customHeight="1" ht="30" r="269" s="884">
      <c r="A269" s="2282" t="n"/>
      <c r="B269" s="1807" t="n"/>
      <c r="C269" s="1808" t="n"/>
      <c r="D269" s="4005" t="n"/>
      <c r="E269" s="4005" t="n"/>
      <c r="F269" s="4005" t="n"/>
      <c r="G269" s="4005" t="n"/>
      <c r="H269" s="4005" t="n"/>
      <c r="I269" s="4005" t="n"/>
      <c r="J269" s="4005" t="n"/>
      <c r="K269" s="4005" t="n"/>
      <c r="L269" s="4005" t="n"/>
      <c r="M269" s="4005" t="n"/>
      <c r="N269" s="4005" t="n"/>
      <c r="O269" s="4005" t="n"/>
      <c r="P269" s="1807" t="n"/>
      <c r="Q269" s="4005" t="n"/>
      <c r="R269" s="4005" t="n"/>
      <c r="S269" s="4005" t="n"/>
      <c r="T269" s="4005" t="n"/>
      <c r="U269" s="4005" t="n"/>
      <c r="V269" s="4005" t="n"/>
      <c r="W269" s="4005" t="n"/>
      <c r="X269" s="4005" t="n"/>
      <c r="Y269" s="4005" t="n"/>
      <c r="Z269" s="4005" t="n"/>
      <c r="AA269" s="4005" t="n"/>
      <c r="AB269" s="4005" t="n"/>
      <c r="AC269" s="4005" t="n"/>
      <c r="AD269" s="4005" t="n"/>
      <c r="AE269" s="4005" t="n"/>
      <c r="AF269" s="4005" t="n"/>
      <c r="AG269" s="4005" t="n"/>
      <c r="AH269" s="4005" t="n"/>
      <c r="AI269" s="4005" t="n"/>
      <c r="AJ269" s="4005" t="n"/>
      <c r="AK269" s="4005" t="n"/>
      <c r="AL269" s="4005" t="n"/>
      <c r="AM269" s="4005" t="n"/>
      <c r="AN269" s="4005" t="n"/>
      <c r="AO269" s="4005" t="n"/>
      <c r="AP269" s="4005" t="n"/>
      <c r="AQ269" s="4005" t="n"/>
      <c r="AR269" s="4005" t="n"/>
      <c r="AS269" s="4005" t="n"/>
      <c r="AT269" s="4005" t="n"/>
      <c r="AU269" s="4005" t="n"/>
      <c r="AV269" s="4005" t="n"/>
      <c r="AW269" s="4005" t="n"/>
      <c r="AX269" s="4005" t="n"/>
      <c r="AY269" s="4005" t="n"/>
      <c r="AZ269" s="4005" t="n"/>
      <c r="BA269" s="1807" t="n"/>
      <c r="BB269" s="1911" t="n"/>
    </row>
    <row customFormat="1" customHeight="1" ht="30" r="270" s="884">
      <c r="A270" s="2282" t="n"/>
      <c r="B270" s="1807" t="n"/>
      <c r="C270" s="1808" t="n"/>
      <c r="D270" s="4005" t="n"/>
      <c r="E270" s="4005" t="n"/>
      <c r="F270" s="4005" t="n"/>
      <c r="G270" s="4005" t="n"/>
      <c r="H270" s="4005" t="n"/>
      <c r="I270" s="4005" t="n"/>
      <c r="J270" s="4005" t="n"/>
      <c r="K270" s="4005" t="n"/>
      <c r="L270" s="4005" t="n"/>
      <c r="M270" s="4005" t="n"/>
      <c r="N270" s="4005" t="n"/>
      <c r="O270" s="4005" t="n"/>
      <c r="P270" s="1807" t="n"/>
      <c r="Q270" s="4005" t="n"/>
      <c r="R270" s="4005" t="n"/>
      <c r="S270" s="4005" t="n"/>
      <c r="T270" s="4005" t="n"/>
      <c r="U270" s="4005" t="n"/>
      <c r="V270" s="4005" t="n"/>
      <c r="W270" s="4005" t="n"/>
      <c r="X270" s="4005" t="n"/>
      <c r="Y270" s="4005" t="n"/>
      <c r="Z270" s="4005" t="n"/>
      <c r="AA270" s="4005" t="n"/>
      <c r="AB270" s="4005" t="n"/>
      <c r="AC270" s="4005" t="n"/>
      <c r="AD270" s="4005" t="n"/>
      <c r="AE270" s="4005" t="n"/>
      <c r="AF270" s="4005" t="n"/>
      <c r="AG270" s="4005" t="n"/>
      <c r="AH270" s="4005" t="n"/>
      <c r="AI270" s="4005" t="n"/>
      <c r="AJ270" s="4005" t="n"/>
      <c r="AK270" s="4005" t="n"/>
      <c r="AL270" s="4005" t="n"/>
      <c r="AM270" s="4005" t="n"/>
      <c r="AN270" s="4005" t="n"/>
      <c r="AO270" s="4005" t="n"/>
      <c r="AP270" s="4005" t="n"/>
      <c r="AQ270" s="4005" t="n"/>
      <c r="AR270" s="4005" t="n"/>
      <c r="AS270" s="4005" t="n"/>
      <c r="AT270" s="4005" t="n"/>
      <c r="AU270" s="4005" t="n"/>
      <c r="AV270" s="4005" t="n"/>
      <c r="AW270" s="4005" t="n"/>
      <c r="AX270" s="4005" t="n"/>
      <c r="AY270" s="4005" t="n"/>
      <c r="AZ270" s="4005" t="n"/>
      <c r="BA270" s="1807" t="n"/>
      <c r="BB270" s="1911" t="n"/>
    </row>
    <row customFormat="1" customHeight="1" ht="30" r="271" s="884">
      <c r="A271" s="2282" t="n"/>
      <c r="B271" s="1807" t="n"/>
      <c r="C271" s="1808" t="n"/>
      <c r="D271" s="4005" t="n"/>
      <c r="E271" s="4005" t="n"/>
      <c r="F271" s="4005" t="n"/>
      <c r="G271" s="4005" t="n"/>
      <c r="H271" s="4005" t="n"/>
      <c r="I271" s="4005" t="n"/>
      <c r="J271" s="4005" t="n"/>
      <c r="K271" s="4005" t="n"/>
      <c r="L271" s="4005" t="n"/>
      <c r="M271" s="4005" t="n"/>
      <c r="N271" s="4005" t="n"/>
      <c r="O271" s="4005" t="n"/>
      <c r="P271" s="1807" t="n"/>
      <c r="Q271" s="4005" t="n"/>
      <c r="R271" s="4005" t="n"/>
      <c r="S271" s="4005" t="n"/>
      <c r="T271" s="4005" t="n"/>
      <c r="U271" s="4005" t="n"/>
      <c r="V271" s="4005" t="n"/>
      <c r="W271" s="4005" t="n"/>
      <c r="X271" s="4005" t="n"/>
      <c r="Y271" s="4005" t="n"/>
      <c r="Z271" s="4005" t="n"/>
      <c r="AA271" s="4005" t="n"/>
      <c r="AB271" s="4005" t="n"/>
      <c r="AC271" s="4005" t="n"/>
      <c r="AD271" s="4005" t="n"/>
      <c r="AE271" s="4005" t="n"/>
      <c r="AF271" s="4005" t="n"/>
      <c r="AG271" s="4005" t="n"/>
      <c r="AH271" s="4005" t="n"/>
      <c r="AI271" s="4005" t="n"/>
      <c r="AJ271" s="4005" t="n"/>
      <c r="AK271" s="4005" t="n"/>
      <c r="AL271" s="4005" t="n"/>
      <c r="AM271" s="4005" t="n"/>
      <c r="AN271" s="4005" t="n"/>
      <c r="AO271" s="4005" t="n"/>
      <c r="AP271" s="4005" t="n"/>
      <c r="AQ271" s="4005" t="n"/>
      <c r="AR271" s="4005" t="n"/>
      <c r="AS271" s="4005" t="n"/>
      <c r="AT271" s="4005" t="n"/>
      <c r="AU271" s="4005" t="n"/>
      <c r="AV271" s="4005" t="n"/>
      <c r="AW271" s="4005" t="n"/>
      <c r="AX271" s="4005" t="n"/>
      <c r="AY271" s="4005" t="n"/>
      <c r="AZ271" s="4005" t="n"/>
      <c r="BA271" s="1807" t="n"/>
      <c r="BB271" s="1911" t="n"/>
    </row>
    <row customFormat="1" customHeight="1" ht="30" r="272" s="884">
      <c r="A272" s="2282" t="n"/>
      <c r="B272" s="1807" t="n"/>
      <c r="C272" s="1808" t="n"/>
      <c r="D272" s="4005" t="n"/>
      <c r="E272" s="4005" t="n"/>
      <c r="F272" s="4005" t="n"/>
      <c r="G272" s="4005" t="n"/>
      <c r="H272" s="4005" t="n"/>
      <c r="I272" s="4005" t="n"/>
      <c r="J272" s="4005" t="n"/>
      <c r="K272" s="4005" t="n"/>
      <c r="L272" s="4005" t="n"/>
      <c r="M272" s="4005" t="n"/>
      <c r="N272" s="4005" t="n"/>
      <c r="O272" s="4005" t="n"/>
      <c r="P272" s="1807" t="n"/>
      <c r="Q272" s="4005" t="n"/>
      <c r="R272" s="4005" t="n"/>
      <c r="S272" s="4005" t="n"/>
      <c r="T272" s="4005" t="n"/>
      <c r="U272" s="4005" t="n"/>
      <c r="V272" s="4005" t="n"/>
      <c r="W272" s="4005" t="n"/>
      <c r="X272" s="4005" t="n"/>
      <c r="Y272" s="4005" t="n"/>
      <c r="Z272" s="4005" t="n"/>
      <c r="AA272" s="4005" t="n"/>
      <c r="AB272" s="4005" t="n"/>
      <c r="AC272" s="4005" t="n"/>
      <c r="AD272" s="4005" t="n"/>
      <c r="AE272" s="4005" t="n"/>
      <c r="AF272" s="4005" t="n"/>
      <c r="AG272" s="4005" t="n"/>
      <c r="AH272" s="4005" t="n"/>
      <c r="AI272" s="4005" t="n"/>
      <c r="AJ272" s="4005" t="n"/>
      <c r="AK272" s="4005" t="n"/>
      <c r="AL272" s="4005" t="n"/>
      <c r="AM272" s="4005" t="n"/>
      <c r="AN272" s="4005" t="n"/>
      <c r="AO272" s="4005" t="n"/>
      <c r="AP272" s="4005" t="n"/>
      <c r="AQ272" s="4005" t="n"/>
      <c r="AR272" s="4005" t="n"/>
      <c r="AS272" s="4005" t="n"/>
      <c r="AT272" s="4005" t="n"/>
      <c r="AU272" s="4005" t="n"/>
      <c r="AV272" s="4005" t="n"/>
      <c r="AW272" s="4005" t="n"/>
      <c r="AX272" s="4005" t="n"/>
      <c r="AY272" s="4005" t="n"/>
      <c r="AZ272" s="4005" t="n"/>
      <c r="BA272" s="1807" t="n"/>
      <c r="BB272" s="1911" t="n"/>
    </row>
    <row customFormat="1" customHeight="1" ht="30" r="273" s="884">
      <c r="A273" s="2282" t="n"/>
      <c r="B273" s="1807" t="n"/>
      <c r="C273" s="1808" t="n"/>
      <c r="D273" s="4005" t="n"/>
      <c r="E273" s="4005" t="n"/>
      <c r="F273" s="4005" t="n"/>
      <c r="G273" s="4005" t="n"/>
      <c r="H273" s="4005" t="n"/>
      <c r="I273" s="4005" t="n"/>
      <c r="J273" s="4005" t="n"/>
      <c r="K273" s="4005" t="n"/>
      <c r="L273" s="4005" t="n"/>
      <c r="M273" s="4005" t="n"/>
      <c r="N273" s="4005" t="n"/>
      <c r="O273" s="4005" t="n"/>
      <c r="P273" s="1807" t="n"/>
      <c r="Q273" s="4005" t="n"/>
      <c r="R273" s="4005" t="n"/>
      <c r="S273" s="4005" t="n"/>
      <c r="T273" s="4005" t="n"/>
      <c r="U273" s="4005" t="n"/>
      <c r="V273" s="4005" t="n"/>
      <c r="W273" s="4005" t="n"/>
      <c r="X273" s="4005" t="n"/>
      <c r="Y273" s="4005" t="n"/>
      <c r="Z273" s="4005" t="n"/>
      <c r="AA273" s="4005" t="n"/>
      <c r="AB273" s="4005" t="n"/>
      <c r="AC273" s="4005" t="n"/>
      <c r="AD273" s="4005" t="n"/>
      <c r="AE273" s="4005" t="n"/>
      <c r="AF273" s="4005" t="n"/>
      <c r="AG273" s="4005" t="n"/>
      <c r="AH273" s="4005" t="n"/>
      <c r="AI273" s="4005" t="n"/>
      <c r="AJ273" s="4005" t="n"/>
      <c r="AK273" s="4005" t="n"/>
      <c r="AL273" s="4005" t="n"/>
      <c r="AM273" s="4005" t="n"/>
      <c r="AN273" s="4005" t="n"/>
      <c r="AO273" s="4005" t="n"/>
      <c r="AP273" s="4005" t="n"/>
      <c r="AQ273" s="4005" t="n"/>
      <c r="AR273" s="4005" t="n"/>
      <c r="AS273" s="4005" t="n"/>
      <c r="AT273" s="4005" t="n"/>
      <c r="AU273" s="4005" t="n"/>
      <c r="AV273" s="4005" t="n"/>
      <c r="AW273" s="4005" t="n"/>
      <c r="AX273" s="4005" t="n"/>
      <c r="AY273" s="4005" t="n"/>
      <c r="AZ273" s="4005" t="n"/>
      <c r="BA273" s="1807" t="n"/>
      <c r="BB273" s="1911" t="n"/>
    </row>
    <row customFormat="1" customHeight="1" ht="30" r="274" s="884">
      <c r="A274" s="2282" t="n"/>
      <c r="B274" s="1807" t="n"/>
      <c r="C274" s="1808" t="n"/>
      <c r="D274" s="4005" t="n"/>
      <c r="E274" s="4005" t="n"/>
      <c r="F274" s="4005" t="n"/>
      <c r="G274" s="4005" t="n"/>
      <c r="H274" s="4005" t="n"/>
      <c r="I274" s="4005" t="n"/>
      <c r="J274" s="4005" t="n"/>
      <c r="K274" s="4005" t="n"/>
      <c r="L274" s="4005" t="n"/>
      <c r="M274" s="4005" t="n"/>
      <c r="N274" s="4005" t="n"/>
      <c r="O274" s="4005" t="n"/>
      <c r="P274" s="1807" t="n"/>
      <c r="Q274" s="4005" t="n"/>
      <c r="R274" s="4005" t="n"/>
      <c r="S274" s="4005" t="n"/>
      <c r="T274" s="4005" t="n"/>
      <c r="U274" s="4005" t="n"/>
      <c r="V274" s="4005" t="n"/>
      <c r="W274" s="4005" t="n"/>
      <c r="X274" s="4005" t="n"/>
      <c r="Y274" s="4005" t="n"/>
      <c r="Z274" s="4005" t="n"/>
      <c r="AA274" s="4005" t="n"/>
      <c r="AB274" s="4005" t="n"/>
      <c r="AC274" s="4005" t="n"/>
      <c r="AD274" s="4005" t="n"/>
      <c r="AE274" s="4005" t="n"/>
      <c r="AF274" s="4005" t="n"/>
      <c r="AG274" s="4005" t="n"/>
      <c r="AH274" s="4005" t="n"/>
      <c r="AI274" s="4005" t="n"/>
      <c r="AJ274" s="4005" t="n"/>
      <c r="AK274" s="4005" t="n"/>
      <c r="AL274" s="4005" t="n"/>
      <c r="AM274" s="4005" t="n"/>
      <c r="AN274" s="4005" t="n"/>
      <c r="AO274" s="4005" t="n"/>
      <c r="AP274" s="4005" t="n"/>
      <c r="AQ274" s="4005" t="n"/>
      <c r="AR274" s="4005" t="n"/>
      <c r="AS274" s="4005" t="n"/>
      <c r="AT274" s="4005" t="n"/>
      <c r="AU274" s="4005" t="n"/>
      <c r="AV274" s="4005" t="n"/>
      <c r="AW274" s="4005" t="n"/>
      <c r="AX274" s="4005" t="n"/>
      <c r="AY274" s="4005" t="n"/>
      <c r="AZ274" s="4005" t="n"/>
      <c r="BA274" s="1807" t="n"/>
      <c r="BB274" s="1911" t="n"/>
    </row>
    <row customFormat="1" customHeight="1" ht="30" r="275" s="884">
      <c r="A275" s="2282" t="n"/>
      <c r="B275" s="1807" t="n"/>
      <c r="C275" s="1808" t="n"/>
      <c r="D275" s="4005" t="n"/>
      <c r="E275" s="4005" t="n"/>
      <c r="F275" s="4005" t="n"/>
      <c r="G275" s="4005" t="n"/>
      <c r="H275" s="4005" t="n"/>
      <c r="I275" s="4005" t="n"/>
      <c r="J275" s="4005" t="n"/>
      <c r="K275" s="4005" t="n"/>
      <c r="L275" s="4005" t="n"/>
      <c r="M275" s="4005" t="n"/>
      <c r="N275" s="4005" t="n"/>
      <c r="O275" s="4005" t="n"/>
      <c r="P275" s="1807" t="n"/>
      <c r="Q275" s="4005" t="n"/>
      <c r="R275" s="4005" t="n"/>
      <c r="S275" s="4005" t="n"/>
      <c r="T275" s="4005" t="n"/>
      <c r="U275" s="4005" t="n"/>
      <c r="V275" s="4005" t="n"/>
      <c r="W275" s="4005" t="n"/>
      <c r="X275" s="4005" t="n"/>
      <c r="Y275" s="4005" t="n"/>
      <c r="Z275" s="4005" t="n"/>
      <c r="AA275" s="4005" t="n"/>
      <c r="AB275" s="4005" t="n"/>
      <c r="AC275" s="4005" t="n"/>
      <c r="AD275" s="4005" t="n"/>
      <c r="AE275" s="4005" t="n"/>
      <c r="AF275" s="4005" t="n"/>
      <c r="AG275" s="4005" t="n"/>
      <c r="AH275" s="4005" t="n"/>
      <c r="AI275" s="4005" t="n"/>
      <c r="AJ275" s="4005" t="n"/>
      <c r="AK275" s="4005" t="n"/>
      <c r="AL275" s="4005" t="n"/>
      <c r="AM275" s="4005" t="n"/>
      <c r="AN275" s="4005" t="n"/>
      <c r="AO275" s="4005" t="n"/>
      <c r="AP275" s="4005" t="n"/>
      <c r="AQ275" s="4005" t="n"/>
      <c r="AR275" s="4005" t="n"/>
      <c r="AS275" s="4005" t="n"/>
      <c r="AT275" s="4005" t="n"/>
      <c r="AU275" s="4005" t="n"/>
      <c r="AV275" s="4005" t="n"/>
      <c r="AW275" s="4005" t="n"/>
      <c r="AX275" s="4005" t="n"/>
      <c r="AY275" s="4005" t="n"/>
      <c r="AZ275" s="4005" t="n"/>
      <c r="BA275" s="1807" t="n"/>
      <c r="BB275" s="1911" t="n"/>
    </row>
    <row customFormat="1" customHeight="1" ht="30" r="276" s="884">
      <c r="A276" s="2282" t="n"/>
      <c r="B276" s="1807" t="n"/>
      <c r="C276" s="1808" t="n"/>
      <c r="D276" s="4005" t="n"/>
      <c r="E276" s="4005" t="n"/>
      <c r="F276" s="4005" t="n"/>
      <c r="G276" s="4005" t="n"/>
      <c r="H276" s="4005" t="n"/>
      <c r="I276" s="4005" t="n"/>
      <c r="J276" s="4005" t="n"/>
      <c r="K276" s="4005" t="n"/>
      <c r="L276" s="4005" t="n"/>
      <c r="M276" s="4005" t="n"/>
      <c r="N276" s="4005" t="n"/>
      <c r="O276" s="4005" t="n"/>
      <c r="P276" s="1807" t="n"/>
      <c r="Q276" s="4005" t="n"/>
      <c r="R276" s="4005" t="n"/>
      <c r="S276" s="4005" t="n"/>
      <c r="T276" s="4005" t="n"/>
      <c r="U276" s="4005" t="n"/>
      <c r="V276" s="4005" t="n"/>
      <c r="W276" s="4005" t="n"/>
      <c r="X276" s="4005" t="n"/>
      <c r="Y276" s="4005" t="n"/>
      <c r="Z276" s="4005" t="n"/>
      <c r="AA276" s="4005" t="n"/>
      <c r="AB276" s="4005" t="n"/>
      <c r="AC276" s="4005" t="n"/>
      <c r="AD276" s="4005" t="n"/>
      <c r="AE276" s="4005" t="n"/>
      <c r="AF276" s="4005" t="n"/>
      <c r="AG276" s="4005" t="n"/>
      <c r="AH276" s="4005" t="n"/>
      <c r="AI276" s="4005" t="n"/>
      <c r="AJ276" s="4005" t="n"/>
      <c r="AK276" s="4005" t="n"/>
      <c r="AL276" s="4005" t="n"/>
      <c r="AM276" s="4005" t="n"/>
      <c r="AN276" s="4005" t="n"/>
      <c r="AO276" s="4005" t="n"/>
      <c r="AP276" s="4005" t="n"/>
      <c r="AQ276" s="4005" t="n"/>
      <c r="AR276" s="4005" t="n"/>
      <c r="AS276" s="4005" t="n"/>
      <c r="AT276" s="4005" t="n"/>
      <c r="AU276" s="4005" t="n"/>
      <c r="AV276" s="4005" t="n"/>
      <c r="AW276" s="4005" t="n"/>
      <c r="AX276" s="4005" t="n"/>
      <c r="AY276" s="4005" t="n"/>
      <c r="AZ276" s="4005" t="n"/>
      <c r="BA276" s="1807" t="n"/>
      <c r="BB276" s="1911" t="n"/>
    </row>
    <row customFormat="1" customHeight="1" ht="30" r="277" s="884">
      <c r="A277" s="2282" t="n"/>
      <c r="B277" s="1807" t="n"/>
      <c r="C277" s="1808" t="n"/>
      <c r="D277" s="4005" t="n"/>
      <c r="E277" s="4005" t="n"/>
      <c r="F277" s="4005" t="n"/>
      <c r="G277" s="4005" t="n"/>
      <c r="H277" s="4005" t="n"/>
      <c r="I277" s="4005" t="n"/>
      <c r="J277" s="4005" t="n"/>
      <c r="K277" s="4005" t="n"/>
      <c r="L277" s="4005" t="n"/>
      <c r="M277" s="4005" t="n"/>
      <c r="N277" s="4005" t="n"/>
      <c r="O277" s="4005" t="n"/>
      <c r="P277" s="1807" t="n"/>
      <c r="Q277" s="4005" t="n"/>
      <c r="R277" s="4005" t="n"/>
      <c r="S277" s="4005" t="n"/>
      <c r="T277" s="4005" t="n"/>
      <c r="U277" s="4005" t="n"/>
      <c r="V277" s="4005" t="n"/>
      <c r="W277" s="4005" t="n"/>
      <c r="X277" s="4005" t="n"/>
      <c r="Y277" s="4005" t="n"/>
      <c r="Z277" s="4005" t="n"/>
      <c r="AA277" s="4005" t="n"/>
      <c r="AB277" s="4005" t="n"/>
      <c r="AC277" s="4005" t="n"/>
      <c r="AD277" s="4005" t="n"/>
      <c r="AE277" s="4005" t="n"/>
      <c r="AF277" s="4005" t="n"/>
      <c r="AG277" s="4005" t="n"/>
      <c r="AH277" s="4005" t="n"/>
      <c r="AI277" s="4005" t="n"/>
      <c r="AJ277" s="4005" t="n"/>
      <c r="AK277" s="4005" t="n"/>
      <c r="AL277" s="4005" t="n"/>
      <c r="AM277" s="4005" t="n"/>
      <c r="AN277" s="4005" t="n"/>
      <c r="AO277" s="4005" t="n"/>
      <c r="AP277" s="4005" t="n"/>
      <c r="AQ277" s="4005" t="n"/>
      <c r="AR277" s="4005" t="n"/>
      <c r="AS277" s="4005" t="n"/>
      <c r="AT277" s="4005" t="n"/>
      <c r="AU277" s="4005" t="n"/>
      <c r="AV277" s="4005" t="n"/>
      <c r="AW277" s="4005" t="n"/>
      <c r="AX277" s="4005" t="n"/>
      <c r="AY277" s="4005" t="n"/>
      <c r="AZ277" s="4005" t="n"/>
      <c r="BA277" s="1807" t="n"/>
      <c r="BB277" s="1911" t="n"/>
    </row>
    <row customFormat="1" customHeight="1" ht="30" r="278" s="884">
      <c r="A278" s="2282" t="n"/>
      <c r="B278" s="1807" t="n"/>
      <c r="C278" s="1808" t="n"/>
      <c r="D278" s="4005" t="n"/>
      <c r="E278" s="4005" t="n"/>
      <c r="F278" s="4005" t="n"/>
      <c r="G278" s="4005" t="n"/>
      <c r="H278" s="4005" t="n"/>
      <c r="I278" s="4005" t="n"/>
      <c r="J278" s="4005" t="n"/>
      <c r="K278" s="4005" t="n"/>
      <c r="L278" s="4005" t="n"/>
      <c r="M278" s="4005" t="n"/>
      <c r="N278" s="4005" t="n"/>
      <c r="O278" s="4005" t="n"/>
      <c r="P278" s="1807" t="n"/>
      <c r="Q278" s="4005" t="n"/>
      <c r="R278" s="4005" t="n"/>
      <c r="S278" s="4005" t="n"/>
      <c r="T278" s="4005" t="n"/>
      <c r="U278" s="4005" t="n"/>
      <c r="V278" s="4005" t="n"/>
      <c r="W278" s="4005" t="n"/>
      <c r="X278" s="4005" t="n"/>
      <c r="Y278" s="4005" t="n"/>
      <c r="Z278" s="4005" t="n"/>
      <c r="AA278" s="4005" t="n"/>
      <c r="AB278" s="4005" t="n"/>
      <c r="AC278" s="4005" t="n"/>
      <c r="AD278" s="4005" t="n"/>
      <c r="AE278" s="4005" t="n"/>
      <c r="AF278" s="4005" t="n"/>
      <c r="AG278" s="4005" t="n"/>
      <c r="AH278" s="4005" t="n"/>
      <c r="AI278" s="4005" t="n"/>
      <c r="AJ278" s="4005" t="n"/>
      <c r="AK278" s="4005" t="n"/>
      <c r="AL278" s="4005" t="n"/>
      <c r="AM278" s="4005" t="n"/>
      <c r="AN278" s="4005" t="n"/>
      <c r="AO278" s="4005" t="n"/>
      <c r="AP278" s="4005" t="n"/>
      <c r="AQ278" s="4005" t="n"/>
      <c r="AR278" s="4005" t="n"/>
      <c r="AS278" s="4005" t="n"/>
      <c r="AT278" s="4005" t="n"/>
      <c r="AU278" s="4005" t="n"/>
      <c r="AV278" s="4005" t="n"/>
      <c r="AW278" s="4005" t="n"/>
      <c r="AX278" s="4005" t="n"/>
      <c r="AY278" s="4005" t="n"/>
      <c r="AZ278" s="4005" t="n"/>
      <c r="BA278" s="1807" t="n"/>
      <c r="BB278" s="1911" t="n"/>
    </row>
    <row customFormat="1" customHeight="1" ht="30" r="279" s="884">
      <c r="A279" s="2282" t="n"/>
      <c r="B279" s="1807" t="n"/>
      <c r="C279" s="1808" t="n"/>
      <c r="D279" s="4005" t="n"/>
      <c r="E279" s="4005" t="n"/>
      <c r="F279" s="4005" t="n"/>
      <c r="G279" s="4005" t="n"/>
      <c r="H279" s="4005" t="n"/>
      <c r="I279" s="4005" t="n"/>
      <c r="J279" s="4005" t="n"/>
      <c r="K279" s="4005" t="n"/>
      <c r="L279" s="4005" t="n"/>
      <c r="M279" s="4005" t="n"/>
      <c r="N279" s="4005" t="n"/>
      <c r="O279" s="4005" t="n"/>
      <c r="P279" s="1807" t="n"/>
      <c r="Q279" s="4005" t="n"/>
      <c r="R279" s="4005" t="n"/>
      <c r="S279" s="4005" t="n"/>
      <c r="T279" s="4005" t="n"/>
      <c r="U279" s="4005" t="n"/>
      <c r="V279" s="4005" t="n"/>
      <c r="W279" s="4005" t="n"/>
      <c r="X279" s="4005" t="n"/>
      <c r="Y279" s="4005" t="n"/>
      <c r="Z279" s="4005" t="n"/>
      <c r="AA279" s="4005" t="n"/>
      <c r="AB279" s="4005" t="n"/>
      <c r="AC279" s="4005" t="n"/>
      <c r="AD279" s="4005" t="n"/>
      <c r="AE279" s="4005" t="n"/>
      <c r="AF279" s="4005" t="n"/>
      <c r="AG279" s="4005" t="n"/>
      <c r="AH279" s="4005" t="n"/>
      <c r="AI279" s="4005" t="n"/>
      <c r="AJ279" s="4005" t="n"/>
      <c r="AK279" s="4005" t="n"/>
      <c r="AL279" s="4005" t="n"/>
      <c r="AM279" s="4005" t="n"/>
      <c r="AN279" s="4005" t="n"/>
      <c r="AO279" s="4005" t="n"/>
      <c r="AP279" s="4005" t="n"/>
      <c r="AQ279" s="4005" t="n"/>
      <c r="AR279" s="4005" t="n"/>
      <c r="AS279" s="4005" t="n"/>
      <c r="AT279" s="4005" t="n"/>
      <c r="AU279" s="4005" t="n"/>
      <c r="AV279" s="4005" t="n"/>
      <c r="AW279" s="4005" t="n"/>
      <c r="AX279" s="4005" t="n"/>
      <c r="AY279" s="4005" t="n"/>
      <c r="AZ279" s="4005" t="n"/>
      <c r="BA279" s="1807" t="n"/>
      <c r="BB279" s="1911" t="n"/>
    </row>
    <row customFormat="1" customHeight="1" ht="30" r="280" s="884">
      <c r="A280" s="2282" t="n"/>
      <c r="B280" s="1807" t="n"/>
      <c r="C280" s="1808" t="n"/>
      <c r="D280" s="4005" t="n"/>
      <c r="E280" s="4005" t="n"/>
      <c r="F280" s="4005" t="n"/>
      <c r="G280" s="4005" t="n"/>
      <c r="H280" s="4005" t="n"/>
      <c r="I280" s="4005" t="n"/>
      <c r="J280" s="4005" t="n"/>
      <c r="K280" s="4005" t="n"/>
      <c r="L280" s="4005" t="n"/>
      <c r="M280" s="4005" t="n"/>
      <c r="N280" s="4005" t="n"/>
      <c r="O280" s="4005" t="n"/>
      <c r="P280" s="1807" t="n"/>
      <c r="Q280" s="4005" t="n"/>
      <c r="R280" s="4005" t="n"/>
      <c r="S280" s="4005" t="n"/>
      <c r="T280" s="4005" t="n"/>
      <c r="U280" s="4005" t="n"/>
      <c r="V280" s="4005" t="n"/>
      <c r="W280" s="4005" t="n"/>
      <c r="X280" s="4005" t="n"/>
      <c r="Y280" s="4005" t="n"/>
      <c r="Z280" s="4005" t="n"/>
      <c r="AA280" s="4005" t="n"/>
      <c r="AB280" s="4005" t="n"/>
      <c r="AC280" s="4005" t="n"/>
      <c r="AD280" s="4005" t="n"/>
      <c r="AE280" s="4005" t="n"/>
      <c r="AF280" s="4005" t="n"/>
      <c r="AG280" s="4005" t="n"/>
      <c r="AH280" s="4005" t="n"/>
      <c r="AI280" s="4005" t="n"/>
      <c r="AJ280" s="4005" t="n"/>
      <c r="AK280" s="4005" t="n"/>
      <c r="AL280" s="4005" t="n"/>
      <c r="AM280" s="4005" t="n"/>
      <c r="AN280" s="4005" t="n"/>
      <c r="AO280" s="4005" t="n"/>
      <c r="AP280" s="4005" t="n"/>
      <c r="AQ280" s="4005" t="n"/>
      <c r="AR280" s="4005" t="n"/>
      <c r="AS280" s="4005" t="n"/>
      <c r="AT280" s="4005" t="n"/>
      <c r="AU280" s="4005" t="n"/>
      <c r="AV280" s="4005" t="n"/>
      <c r="AW280" s="4005" t="n"/>
      <c r="AX280" s="4005" t="n"/>
      <c r="AY280" s="4005" t="n"/>
      <c r="AZ280" s="4005" t="n"/>
      <c r="BA280" s="1807" t="n"/>
      <c r="BB280" s="1911" t="n"/>
    </row>
    <row customFormat="1" customHeight="1" ht="30" r="281" s="884">
      <c r="A281" s="2282" t="n"/>
      <c r="B281" s="1807" t="n"/>
      <c r="C281" s="1808" t="n"/>
      <c r="D281" s="4005" t="n"/>
      <c r="E281" s="4005" t="n"/>
      <c r="F281" s="4005" t="n"/>
      <c r="G281" s="4005" t="n"/>
      <c r="H281" s="4005" t="n"/>
      <c r="I281" s="4005" t="n"/>
      <c r="J281" s="4005" t="n"/>
      <c r="K281" s="4005" t="n"/>
      <c r="L281" s="4005" t="n"/>
      <c r="M281" s="4005" t="n"/>
      <c r="N281" s="4005" t="n"/>
      <c r="O281" s="4005" t="n"/>
      <c r="P281" s="1807" t="n"/>
      <c r="Q281" s="4005" t="n"/>
      <c r="R281" s="4005" t="n"/>
      <c r="S281" s="4005" t="n"/>
      <c r="T281" s="4005" t="n"/>
      <c r="U281" s="4005" t="n"/>
      <c r="V281" s="4005" t="n"/>
      <c r="W281" s="4005" t="n"/>
      <c r="X281" s="4005" t="n"/>
      <c r="Y281" s="4005" t="n"/>
      <c r="Z281" s="4005" t="n"/>
      <c r="AA281" s="4005" t="n"/>
      <c r="AB281" s="4005" t="n"/>
      <c r="AC281" s="4005" t="n"/>
      <c r="AD281" s="4005" t="n"/>
      <c r="AE281" s="4005" t="n"/>
      <c r="AF281" s="4005" t="n"/>
      <c r="AG281" s="4005" t="n"/>
      <c r="AH281" s="4005" t="n"/>
      <c r="AI281" s="4005" t="n"/>
      <c r="AJ281" s="4005" t="n"/>
      <c r="AK281" s="4005" t="n"/>
      <c r="AL281" s="4005" t="n"/>
      <c r="AM281" s="4005" t="n"/>
      <c r="AN281" s="4005" t="n"/>
      <c r="AO281" s="4005" t="n"/>
      <c r="AP281" s="4005" t="n"/>
      <c r="AQ281" s="4005" t="n"/>
      <c r="AR281" s="4005" t="n"/>
      <c r="AS281" s="4005" t="n"/>
      <c r="AT281" s="4005" t="n"/>
      <c r="AU281" s="4005" t="n"/>
      <c r="AV281" s="4005" t="n"/>
      <c r="AW281" s="4005" t="n"/>
      <c r="AX281" s="4005" t="n"/>
      <c r="AY281" s="4005" t="n"/>
      <c r="AZ281" s="4005" t="n"/>
      <c r="BA281" s="1807" t="n"/>
      <c r="BB281" s="1911" t="n"/>
    </row>
    <row customFormat="1" customHeight="1" ht="30" r="282" s="884">
      <c r="A282" s="2282" t="n"/>
      <c r="B282" s="1807" t="n"/>
      <c r="C282" s="1808" t="n"/>
      <c r="D282" s="4005" t="n"/>
      <c r="E282" s="4005" t="n"/>
      <c r="F282" s="4005" t="n"/>
      <c r="G282" s="4005" t="n"/>
      <c r="H282" s="4005" t="n"/>
      <c r="I282" s="4005" t="n"/>
      <c r="J282" s="4005" t="n"/>
      <c r="K282" s="4005" t="n"/>
      <c r="L282" s="4005" t="n"/>
      <c r="M282" s="4005" t="n"/>
      <c r="N282" s="4005" t="n"/>
      <c r="O282" s="4005" t="n"/>
      <c r="P282" s="1807" t="n"/>
      <c r="Q282" s="4005" t="n"/>
      <c r="R282" s="4005" t="n"/>
      <c r="S282" s="4005" t="n"/>
      <c r="T282" s="4005" t="n"/>
      <c r="U282" s="4005" t="n"/>
      <c r="V282" s="4005" t="n"/>
      <c r="W282" s="4005" t="n"/>
      <c r="X282" s="4005" t="n"/>
      <c r="Y282" s="4005" t="n"/>
      <c r="Z282" s="4005" t="n"/>
      <c r="AA282" s="4005" t="n"/>
      <c r="AB282" s="4005" t="n"/>
      <c r="AC282" s="4005" t="n"/>
      <c r="AD282" s="4005" t="n"/>
      <c r="AE282" s="4005" t="n"/>
      <c r="AF282" s="4005" t="n"/>
      <c r="AG282" s="4005" t="n"/>
      <c r="AH282" s="4005" t="n"/>
      <c r="AI282" s="4005" t="n"/>
      <c r="AJ282" s="4005" t="n"/>
      <c r="AK282" s="4005" t="n"/>
      <c r="AL282" s="4005" t="n"/>
      <c r="AM282" s="4005" t="n"/>
      <c r="AN282" s="4005" t="n"/>
      <c r="AO282" s="4005" t="n"/>
      <c r="AP282" s="4005" t="n"/>
      <c r="AQ282" s="4005" t="n"/>
      <c r="AR282" s="4005" t="n"/>
      <c r="AS282" s="4005" t="n"/>
      <c r="AT282" s="4005" t="n"/>
      <c r="AU282" s="4005" t="n"/>
      <c r="AV282" s="4005" t="n"/>
      <c r="AW282" s="4005" t="n"/>
      <c r="AX282" s="4005" t="n"/>
      <c r="AY282" s="4005" t="n"/>
      <c r="AZ282" s="4005" t="n"/>
      <c r="BA282" s="1807" t="n"/>
      <c r="BB282" s="1911" t="n"/>
    </row>
    <row customFormat="1" customHeight="1" ht="30" r="283" s="884">
      <c r="A283" s="2282" t="n"/>
      <c r="B283" s="1807" t="n"/>
      <c r="C283" s="1808" t="n"/>
      <c r="D283" s="4005" t="n"/>
      <c r="E283" s="4005" t="n"/>
      <c r="F283" s="4005" t="n"/>
      <c r="G283" s="4005" t="n"/>
      <c r="H283" s="4005" t="n"/>
      <c r="I283" s="4005" t="n"/>
      <c r="J283" s="4005" t="n"/>
      <c r="K283" s="4005" t="n"/>
      <c r="L283" s="4005" t="n"/>
      <c r="M283" s="4005" t="n"/>
      <c r="N283" s="4005" t="n"/>
      <c r="O283" s="4005" t="n"/>
      <c r="P283" s="1807" t="n"/>
      <c r="Q283" s="4005" t="n"/>
      <c r="R283" s="4005" t="n"/>
      <c r="S283" s="4005" t="n"/>
      <c r="T283" s="4005" t="n"/>
      <c r="U283" s="4005" t="n"/>
      <c r="V283" s="4005" t="n"/>
      <c r="W283" s="4005" t="n"/>
      <c r="X283" s="4005" t="n"/>
      <c r="Y283" s="4005" t="n"/>
      <c r="Z283" s="4005" t="n"/>
      <c r="AA283" s="4005" t="n"/>
      <c r="AB283" s="4005" t="n"/>
      <c r="AC283" s="4005" t="n"/>
      <c r="AD283" s="4005" t="n"/>
      <c r="AE283" s="4005" t="n"/>
      <c r="AF283" s="4005" t="n"/>
      <c r="AG283" s="4005" t="n"/>
      <c r="AH283" s="4005" t="n"/>
      <c r="AI283" s="4005" t="n"/>
      <c r="AJ283" s="4005" t="n"/>
      <c r="AK283" s="4005" t="n"/>
      <c r="AL283" s="4005" t="n"/>
      <c r="AM283" s="4005" t="n"/>
      <c r="AN283" s="4005" t="n"/>
      <c r="AO283" s="4005" t="n"/>
      <c r="AP283" s="4005" t="n"/>
      <c r="AQ283" s="4005" t="n"/>
      <c r="AR283" s="4005" t="n"/>
      <c r="AS283" s="4005" t="n"/>
      <c r="AT283" s="4005" t="n"/>
      <c r="AU283" s="4005" t="n"/>
      <c r="AV283" s="4005" t="n"/>
      <c r="AW283" s="4005" t="n"/>
      <c r="AX283" s="4005" t="n"/>
      <c r="AY283" s="4005" t="n"/>
      <c r="AZ283" s="4005" t="n"/>
      <c r="BA283" s="1807" t="n"/>
      <c r="BB283" s="1911" t="n"/>
    </row>
    <row customFormat="1" customHeight="1" ht="30" r="284" s="884">
      <c r="A284" s="2282" t="n"/>
      <c r="B284" s="1807" t="n"/>
      <c r="C284" s="1808" t="n"/>
      <c r="D284" s="4005" t="n"/>
      <c r="E284" s="4005" t="n"/>
      <c r="F284" s="4005" t="n"/>
      <c r="G284" s="4005" t="n"/>
      <c r="H284" s="4005" t="n"/>
      <c r="I284" s="4005" t="n"/>
      <c r="J284" s="4005" t="n"/>
      <c r="K284" s="4005" t="n"/>
      <c r="L284" s="4005" t="n"/>
      <c r="M284" s="4005" t="n"/>
      <c r="N284" s="4005" t="n"/>
      <c r="O284" s="4005" t="n"/>
      <c r="P284" s="1807" t="n"/>
      <c r="Q284" s="4005" t="n"/>
      <c r="R284" s="4005" t="n"/>
      <c r="S284" s="4005" t="n"/>
      <c r="T284" s="4005" t="n"/>
      <c r="U284" s="4005" t="n"/>
      <c r="V284" s="4005" t="n"/>
      <c r="W284" s="4005" t="n"/>
      <c r="X284" s="4005" t="n"/>
      <c r="Y284" s="4005" t="n"/>
      <c r="Z284" s="4005" t="n"/>
      <c r="AA284" s="4005" t="n"/>
      <c r="AB284" s="4005" t="n"/>
      <c r="AC284" s="4005" t="n"/>
      <c r="AD284" s="4005" t="n"/>
      <c r="AE284" s="4005" t="n"/>
      <c r="AF284" s="4005" t="n"/>
      <c r="AG284" s="4005" t="n"/>
      <c r="AH284" s="4005" t="n"/>
      <c r="AI284" s="4005" t="n"/>
      <c r="AJ284" s="4005" t="n"/>
      <c r="AK284" s="4005" t="n"/>
      <c r="AL284" s="4005" t="n"/>
      <c r="AM284" s="4005" t="n"/>
      <c r="AN284" s="4005" t="n"/>
      <c r="AO284" s="4005" t="n"/>
      <c r="AP284" s="4005" t="n"/>
      <c r="AQ284" s="4005" t="n"/>
      <c r="AR284" s="4005" t="n"/>
      <c r="AS284" s="4005" t="n"/>
      <c r="AT284" s="4005" t="n"/>
      <c r="AU284" s="4005" t="n"/>
      <c r="AV284" s="4005" t="n"/>
      <c r="AW284" s="4005" t="n"/>
      <c r="AX284" s="4005" t="n"/>
      <c r="AY284" s="4005" t="n"/>
      <c r="AZ284" s="4005" t="n"/>
      <c r="BA284" s="1807" t="n"/>
      <c r="BB284" s="1911" t="n"/>
    </row>
    <row customFormat="1" customHeight="1" ht="30" r="285" s="884">
      <c r="A285" s="2282" t="n"/>
      <c r="B285" s="1807" t="n"/>
      <c r="C285" s="1808" t="n"/>
      <c r="D285" s="4005" t="n"/>
      <c r="E285" s="4005" t="n"/>
      <c r="F285" s="4005" t="n"/>
      <c r="G285" s="4005" t="n"/>
      <c r="H285" s="4005" t="n"/>
      <c r="I285" s="4005" t="n"/>
      <c r="J285" s="4005" t="n"/>
      <c r="K285" s="4005" t="n"/>
      <c r="L285" s="4005" t="n"/>
      <c r="M285" s="4005" t="n"/>
      <c r="N285" s="4005" t="n"/>
      <c r="O285" s="4005" t="n"/>
      <c r="P285" s="1807" t="n"/>
      <c r="Q285" s="4005" t="n"/>
      <c r="R285" s="4005" t="n"/>
      <c r="S285" s="4005" t="n"/>
      <c r="T285" s="4005" t="n"/>
      <c r="U285" s="4005" t="n"/>
      <c r="V285" s="4005" t="n"/>
      <c r="W285" s="4005" t="n"/>
      <c r="X285" s="4005" t="n"/>
      <c r="Y285" s="4005" t="n"/>
      <c r="Z285" s="4005" t="n"/>
      <c r="AA285" s="4005" t="n"/>
      <c r="AB285" s="4005" t="n"/>
      <c r="AC285" s="4005" t="n"/>
      <c r="AD285" s="4005" t="n"/>
      <c r="AE285" s="4005" t="n"/>
      <c r="AF285" s="4005" t="n"/>
      <c r="AG285" s="4005" t="n"/>
      <c r="AH285" s="4005" t="n"/>
      <c r="AI285" s="4005" t="n"/>
      <c r="AJ285" s="4005" t="n"/>
      <c r="AK285" s="4005" t="n"/>
      <c r="AL285" s="4005" t="n"/>
      <c r="AM285" s="4005" t="n"/>
      <c r="AN285" s="4005" t="n"/>
      <c r="AO285" s="4005" t="n"/>
      <c r="AP285" s="4005" t="n"/>
      <c r="AQ285" s="4005" t="n"/>
      <c r="AR285" s="4005" t="n"/>
      <c r="AS285" s="4005" t="n"/>
      <c r="AT285" s="4005" t="n"/>
      <c r="AU285" s="4005" t="n"/>
      <c r="AV285" s="4005" t="n"/>
      <c r="AW285" s="4005" t="n"/>
      <c r="AX285" s="4005" t="n"/>
      <c r="AY285" s="4005" t="n"/>
      <c r="AZ285" s="4005" t="n"/>
      <c r="BA285" s="1807" t="n"/>
      <c r="BB285" s="1911" t="n"/>
    </row>
    <row customFormat="1" customHeight="1" ht="30" r="286" s="884">
      <c r="A286" s="2282" t="n"/>
      <c r="B286" s="1807" t="n"/>
      <c r="C286" s="1808" t="n"/>
      <c r="D286" s="4005" t="n"/>
      <c r="E286" s="4005" t="n"/>
      <c r="F286" s="4005" t="n"/>
      <c r="G286" s="4005" t="n"/>
      <c r="H286" s="4005" t="n"/>
      <c r="I286" s="4005" t="n"/>
      <c r="J286" s="4005" t="n"/>
      <c r="K286" s="4005" t="n"/>
      <c r="L286" s="4005" t="n"/>
      <c r="M286" s="4005" t="n"/>
      <c r="N286" s="4005" t="n"/>
      <c r="O286" s="4005" t="n"/>
      <c r="P286" s="1807" t="n"/>
      <c r="Q286" s="4005" t="n"/>
      <c r="R286" s="4005" t="n"/>
      <c r="S286" s="4005" t="n"/>
      <c r="T286" s="4005" t="n"/>
      <c r="U286" s="4005" t="n"/>
      <c r="V286" s="4005" t="n"/>
      <c r="W286" s="4005" t="n"/>
      <c r="X286" s="4005" t="n"/>
      <c r="Y286" s="4005" t="n"/>
      <c r="Z286" s="4005" t="n"/>
      <c r="AA286" s="4005" t="n"/>
      <c r="AB286" s="4005" t="n"/>
      <c r="AC286" s="4005" t="n"/>
      <c r="AD286" s="4005" t="n"/>
      <c r="AE286" s="4005" t="n"/>
      <c r="AF286" s="4005" t="n"/>
      <c r="AG286" s="4005" t="n"/>
      <c r="AH286" s="4005" t="n"/>
      <c r="AI286" s="4005" t="n"/>
      <c r="AJ286" s="4005" t="n"/>
      <c r="AK286" s="4005" t="n"/>
      <c r="AL286" s="4005" t="n"/>
      <c r="AM286" s="4005" t="n"/>
      <c r="AN286" s="4005" t="n"/>
      <c r="AO286" s="4005" t="n"/>
      <c r="AP286" s="4005" t="n"/>
      <c r="AQ286" s="4005" t="n"/>
      <c r="AR286" s="4005" t="n"/>
      <c r="AS286" s="4005" t="n"/>
      <c r="AT286" s="4005" t="n"/>
      <c r="AU286" s="4005" t="n"/>
      <c r="AV286" s="4005" t="n"/>
      <c r="AW286" s="4005" t="n"/>
      <c r="AX286" s="4005" t="n"/>
      <c r="AY286" s="4005" t="n"/>
      <c r="AZ286" s="4005" t="n"/>
      <c r="BA286" s="1807" t="n"/>
      <c r="BB286" s="1911" t="n"/>
    </row>
    <row customFormat="1" customHeight="1" ht="30" r="287" s="884">
      <c r="A287" s="2282" t="n"/>
      <c r="B287" s="1807" t="n"/>
      <c r="C287" s="1808" t="n"/>
      <c r="D287" s="4005" t="n"/>
      <c r="E287" s="4005" t="n"/>
      <c r="F287" s="4005" t="n"/>
      <c r="G287" s="4005" t="n"/>
      <c r="H287" s="4005" t="n"/>
      <c r="I287" s="4005" t="n"/>
      <c r="J287" s="4005" t="n"/>
      <c r="K287" s="4005" t="n"/>
      <c r="L287" s="4005" t="n"/>
      <c r="M287" s="4005" t="n"/>
      <c r="N287" s="4005" t="n"/>
      <c r="O287" s="4005" t="n"/>
      <c r="P287" s="1807" t="n"/>
      <c r="Q287" s="4005" t="n"/>
      <c r="R287" s="4005" t="n"/>
      <c r="S287" s="4005" t="n"/>
      <c r="T287" s="4005" t="n"/>
      <c r="U287" s="4005" t="n"/>
      <c r="V287" s="4005" t="n"/>
      <c r="W287" s="4005" t="n"/>
      <c r="X287" s="4005" t="n"/>
      <c r="Y287" s="4005" t="n"/>
      <c r="Z287" s="4005" t="n"/>
      <c r="AA287" s="4005" t="n"/>
      <c r="AB287" s="4005" t="n"/>
      <c r="AC287" s="4005" t="n"/>
      <c r="AD287" s="4005" t="n"/>
      <c r="AE287" s="4005" t="n"/>
      <c r="AF287" s="4005" t="n"/>
      <c r="AG287" s="4005" t="n"/>
      <c r="AH287" s="4005" t="n"/>
      <c r="AI287" s="4005" t="n"/>
      <c r="AJ287" s="4005" t="n"/>
      <c r="AK287" s="4005" t="n"/>
      <c r="AL287" s="4005" t="n"/>
      <c r="AM287" s="4005" t="n"/>
      <c r="AN287" s="4005" t="n"/>
      <c r="AO287" s="4005" t="n"/>
      <c r="AP287" s="4005" t="n"/>
      <c r="AQ287" s="4005" t="n"/>
      <c r="AR287" s="4005" t="n"/>
      <c r="AS287" s="4005" t="n"/>
      <c r="AT287" s="4005" t="n"/>
      <c r="AU287" s="4005" t="n"/>
      <c r="AV287" s="4005" t="n"/>
      <c r="AW287" s="4005" t="n"/>
      <c r="AX287" s="4005" t="n"/>
      <c r="AY287" s="4005" t="n"/>
      <c r="AZ287" s="4005" t="n"/>
      <c r="BA287" s="1807" t="n"/>
      <c r="BB287" s="1911" t="n"/>
    </row>
    <row customFormat="1" customHeight="1" ht="30" r="288" s="884">
      <c r="A288" s="2282" t="n"/>
      <c r="B288" s="1807" t="n"/>
      <c r="C288" s="1808" t="n"/>
      <c r="D288" s="4005" t="n"/>
      <c r="E288" s="4005" t="n"/>
      <c r="F288" s="4005" t="n"/>
      <c r="G288" s="4005" t="n"/>
      <c r="H288" s="4005" t="n"/>
      <c r="I288" s="4005" t="n"/>
      <c r="J288" s="4005" t="n"/>
      <c r="K288" s="4005" t="n"/>
      <c r="L288" s="4005" t="n"/>
      <c r="M288" s="4005" t="n"/>
      <c r="N288" s="4005" t="n"/>
      <c r="O288" s="4005" t="n"/>
      <c r="P288" s="1807" t="n"/>
      <c r="Q288" s="4005" t="n"/>
      <c r="R288" s="4005" t="n"/>
      <c r="S288" s="4005" t="n"/>
      <c r="T288" s="4005" t="n"/>
      <c r="U288" s="4005" t="n"/>
      <c r="V288" s="4005" t="n"/>
      <c r="W288" s="4005" t="n"/>
      <c r="X288" s="4005" t="n"/>
      <c r="Y288" s="4005" t="n"/>
      <c r="Z288" s="4005" t="n"/>
      <c r="AA288" s="4005" t="n"/>
      <c r="AB288" s="4005" t="n"/>
      <c r="AC288" s="4005" t="n"/>
      <c r="AD288" s="4005" t="n"/>
      <c r="AE288" s="4005" t="n"/>
      <c r="AF288" s="4005" t="n"/>
      <c r="AG288" s="4005" t="n"/>
      <c r="AH288" s="4005" t="n"/>
      <c r="AI288" s="4005" t="n"/>
      <c r="AJ288" s="4005" t="n"/>
      <c r="AK288" s="4005" t="n"/>
      <c r="AL288" s="4005" t="n"/>
      <c r="AM288" s="4005" t="n"/>
      <c r="AN288" s="4005" t="n"/>
      <c r="AO288" s="4005" t="n"/>
      <c r="AP288" s="4005" t="n"/>
      <c r="AQ288" s="4005" t="n"/>
      <c r="AR288" s="4005" t="n"/>
      <c r="AS288" s="4005" t="n"/>
      <c r="AT288" s="4005" t="n"/>
      <c r="AU288" s="4005" t="n"/>
      <c r="AV288" s="4005" t="n"/>
      <c r="AW288" s="4005" t="n"/>
      <c r="AX288" s="4005" t="n"/>
      <c r="AY288" s="4005" t="n"/>
      <c r="AZ288" s="4005" t="n"/>
      <c r="BA288" s="1807" t="n"/>
      <c r="BB288" s="1911" t="n"/>
    </row>
    <row customFormat="1" customHeight="1" ht="42.75" r="289" s="1753">
      <c r="A289" s="2282" t="n"/>
      <c r="B289" s="1807" t="n"/>
      <c r="C289" s="1808" t="n"/>
      <c r="D289" s="4005" t="n"/>
      <c r="E289" s="4005" t="n"/>
      <c r="F289" s="4005" t="n"/>
      <c r="G289" s="4005" t="n"/>
      <c r="H289" s="4005" t="n"/>
      <c r="I289" s="4005" t="n"/>
      <c r="J289" s="4005" t="n"/>
      <c r="K289" s="4005" t="n"/>
      <c r="L289" s="4005" t="n"/>
      <c r="M289" s="4005" t="n"/>
      <c r="N289" s="4005" t="n"/>
      <c r="O289" s="4005" t="n"/>
      <c r="P289" s="1807" t="n"/>
      <c r="Q289" s="4005" t="n"/>
      <c r="R289" s="4005" t="n"/>
      <c r="S289" s="4005" t="n"/>
      <c r="T289" s="4005" t="n"/>
      <c r="U289" s="4005" t="n"/>
      <c r="V289" s="4005" t="n"/>
      <c r="W289" s="4005" t="n"/>
      <c r="X289" s="4005" t="n"/>
      <c r="Y289" s="4005" t="n"/>
      <c r="Z289" s="4005" t="n"/>
      <c r="AA289" s="4005" t="n"/>
      <c r="AB289" s="4005" t="n"/>
      <c r="AC289" s="4005" t="n"/>
      <c r="AD289" s="4005" t="n"/>
      <c r="AE289" s="4005" t="n"/>
      <c r="AF289" s="4005" t="n"/>
      <c r="AG289" s="4005" t="n"/>
      <c r="AH289" s="4005" t="n"/>
      <c r="AI289" s="4005" t="n"/>
      <c r="AJ289" s="4005" t="n"/>
      <c r="AK289" s="4005" t="n"/>
      <c r="AL289" s="4005" t="n"/>
      <c r="AM289" s="4005" t="n"/>
      <c r="AN289" s="4005" t="n"/>
      <c r="AO289" s="4005" t="n"/>
      <c r="AP289" s="4005" t="n"/>
      <c r="AQ289" s="4005" t="n"/>
      <c r="AR289" s="4005" t="n"/>
      <c r="AS289" s="4005" t="n"/>
      <c r="AT289" s="4005" t="n"/>
      <c r="AU289" s="4005" t="n"/>
      <c r="AV289" s="4005" t="n"/>
      <c r="AW289" s="4005" t="n"/>
      <c r="AX289" s="4005" t="n"/>
      <c r="AY289" s="4005" t="n"/>
      <c r="AZ289" s="4005" t="n"/>
      <c r="BA289" s="1807" t="n"/>
      <c r="BB289" s="1911" t="n"/>
    </row>
    <row customFormat="1" customHeight="1" ht="42.75" r="290" s="1753">
      <c r="A290" s="2282" t="n"/>
      <c r="B290" s="1807" t="n"/>
      <c r="C290" s="1808" t="n"/>
      <c r="D290" s="4005" t="n"/>
      <c r="E290" s="4005" t="n"/>
      <c r="F290" s="4005" t="n"/>
      <c r="G290" s="4005" t="n"/>
      <c r="H290" s="4005" t="n"/>
      <c r="I290" s="4005" t="n"/>
      <c r="J290" s="4005" t="n"/>
      <c r="K290" s="4005" t="n"/>
      <c r="L290" s="4005" t="n"/>
      <c r="M290" s="4005" t="n"/>
      <c r="N290" s="4005" t="n"/>
      <c r="O290" s="4005" t="n"/>
      <c r="P290" s="1807" t="n"/>
      <c r="Q290" s="4005" t="n"/>
      <c r="R290" s="4005" t="n"/>
      <c r="S290" s="4005" t="n"/>
      <c r="T290" s="4005" t="n"/>
      <c r="U290" s="4005" t="n"/>
      <c r="V290" s="4005" t="n"/>
      <c r="W290" s="4005" t="n"/>
      <c r="X290" s="4005" t="n"/>
      <c r="Y290" s="4005" t="n"/>
      <c r="Z290" s="4005" t="n"/>
      <c r="AA290" s="4005" t="n"/>
      <c r="AB290" s="4005" t="n"/>
      <c r="AC290" s="4005" t="n"/>
      <c r="AD290" s="4005" t="n"/>
      <c r="AE290" s="4005" t="n"/>
      <c r="AF290" s="4005" t="n"/>
      <c r="AG290" s="4005" t="n"/>
      <c r="AH290" s="4005" t="n"/>
      <c r="AI290" s="4005" t="n"/>
      <c r="AJ290" s="4005" t="n"/>
      <c r="AK290" s="4005" t="n"/>
      <c r="AL290" s="4005" t="n"/>
      <c r="AM290" s="4005" t="n"/>
      <c r="AN290" s="4005" t="n"/>
      <c r="AO290" s="4005" t="n"/>
      <c r="AP290" s="4005" t="n"/>
      <c r="AQ290" s="4005" t="n"/>
      <c r="AR290" s="4005" t="n"/>
      <c r="AS290" s="4005" t="n"/>
      <c r="AT290" s="4005" t="n"/>
      <c r="AU290" s="4005" t="n"/>
      <c r="AV290" s="4005" t="n"/>
      <c r="AW290" s="4005" t="n"/>
      <c r="AX290" s="4005" t="n"/>
      <c r="AY290" s="4005" t="n"/>
      <c r="AZ290" s="4005" t="n"/>
      <c r="BA290" s="1807" t="n"/>
      <c r="BB290" s="1911" t="n"/>
    </row>
    <row customFormat="1" customHeight="1" ht="30" r="291" s="884">
      <c r="A291" s="2282" t="n"/>
      <c r="B291" s="1807" t="n"/>
      <c r="C291" s="1808" t="n"/>
      <c r="D291" s="4005" t="n"/>
      <c r="E291" s="4005" t="n"/>
      <c r="F291" s="4005" t="n"/>
      <c r="G291" s="4005" t="n"/>
      <c r="H291" s="4005" t="n"/>
      <c r="I291" s="4005" t="n"/>
      <c r="J291" s="4005" t="n"/>
      <c r="K291" s="4005" t="n"/>
      <c r="L291" s="4005" t="n"/>
      <c r="M291" s="4005" t="n"/>
      <c r="N291" s="4005" t="n"/>
      <c r="O291" s="4005" t="n"/>
      <c r="P291" s="1807" t="n"/>
      <c r="Q291" s="4005" t="n"/>
      <c r="R291" s="4005" t="n"/>
      <c r="S291" s="4005" t="n"/>
      <c r="T291" s="4005" t="n"/>
      <c r="U291" s="4005" t="n"/>
      <c r="V291" s="4005" t="n"/>
      <c r="W291" s="4005" t="n"/>
      <c r="X291" s="4005" t="n"/>
      <c r="Y291" s="4005" t="n"/>
      <c r="Z291" s="4005" t="n"/>
      <c r="AA291" s="4005" t="n"/>
      <c r="AB291" s="4005" t="n"/>
      <c r="AC291" s="4005" t="n"/>
      <c r="AD291" s="4005" t="n"/>
      <c r="AE291" s="4005" t="n"/>
      <c r="AF291" s="4005" t="n"/>
      <c r="AG291" s="4005" t="n"/>
      <c r="AH291" s="4005" t="n"/>
      <c r="AI291" s="4005" t="n"/>
      <c r="AJ291" s="4005" t="n"/>
      <c r="AK291" s="4005" t="n"/>
      <c r="AL291" s="4005" t="n"/>
      <c r="AM291" s="4005" t="n"/>
      <c r="AN291" s="4005" t="n"/>
      <c r="AO291" s="4005" t="n"/>
      <c r="AP291" s="4005" t="n"/>
      <c r="AQ291" s="4005" t="n"/>
      <c r="AR291" s="4005" t="n"/>
      <c r="AS291" s="4005" t="n"/>
      <c r="AT291" s="4005" t="n"/>
      <c r="AU291" s="4005" t="n"/>
      <c r="AV291" s="4005" t="n"/>
      <c r="AW291" s="4005" t="n"/>
      <c r="AX291" s="4005" t="n"/>
      <c r="AY291" s="4005" t="n"/>
      <c r="AZ291" s="4005" t="n"/>
      <c r="BA291" s="1807" t="n"/>
      <c r="BB291" s="1911" t="n"/>
    </row>
    <row customFormat="1" customHeight="1" ht="30" r="292" s="884">
      <c r="A292" s="2282" t="n"/>
      <c r="B292" s="1807" t="n"/>
      <c r="C292" s="1808" t="n"/>
      <c r="D292" s="4005" t="n"/>
      <c r="E292" s="4005" t="n"/>
      <c r="F292" s="4005" t="n"/>
      <c r="G292" s="4005" t="n"/>
      <c r="H292" s="4005" t="n"/>
      <c r="I292" s="4005" t="n"/>
      <c r="J292" s="4005" t="n"/>
      <c r="K292" s="4005" t="n"/>
      <c r="L292" s="4005" t="n"/>
      <c r="M292" s="4005" t="n"/>
      <c r="N292" s="4005" t="n"/>
      <c r="O292" s="4005" t="n"/>
      <c r="P292" s="1807" t="n"/>
      <c r="Q292" s="4005" t="n"/>
      <c r="R292" s="4005" t="n"/>
      <c r="S292" s="4005" t="n"/>
      <c r="T292" s="4005" t="n"/>
      <c r="U292" s="4005" t="n"/>
      <c r="V292" s="4005" t="n"/>
      <c r="W292" s="4005" t="n"/>
      <c r="X292" s="4005" t="n"/>
      <c r="Y292" s="4005" t="n"/>
      <c r="Z292" s="4005" t="n"/>
      <c r="AA292" s="4005" t="n"/>
      <c r="AB292" s="4005" t="n"/>
      <c r="AC292" s="4005" t="n"/>
      <c r="AD292" s="4005" t="n"/>
      <c r="AE292" s="4005" t="n"/>
      <c r="AF292" s="4005" t="n"/>
      <c r="AG292" s="4005" t="n"/>
      <c r="AH292" s="4005" t="n"/>
      <c r="AI292" s="4005" t="n"/>
      <c r="AJ292" s="4005" t="n"/>
      <c r="AK292" s="4005" t="n"/>
      <c r="AL292" s="4005" t="n"/>
      <c r="AM292" s="4005" t="n"/>
      <c r="AN292" s="4005" t="n"/>
      <c r="AO292" s="4005" t="n"/>
      <c r="AP292" s="4005" t="n"/>
      <c r="AQ292" s="4005" t="n"/>
      <c r="AR292" s="4005" t="n"/>
      <c r="AS292" s="4005" t="n"/>
      <c r="AT292" s="4005" t="n"/>
      <c r="AU292" s="4005" t="n"/>
      <c r="AV292" s="4005" t="n"/>
      <c r="AW292" s="4005" t="n"/>
      <c r="AX292" s="4005" t="n"/>
      <c r="AY292" s="4005" t="n"/>
      <c r="AZ292" s="4005" t="n"/>
      <c r="BA292" s="1807" t="n"/>
      <c r="BB292" s="1911" t="n"/>
    </row>
    <row customFormat="1" customHeight="1" ht="30" r="293" s="884">
      <c r="A293" s="2282" t="n"/>
      <c r="B293" s="1807" t="n"/>
      <c r="C293" s="1808" t="n"/>
      <c r="D293" s="4005" t="n"/>
      <c r="E293" s="4005" t="n"/>
      <c r="F293" s="4005" t="n"/>
      <c r="G293" s="4005" t="n"/>
      <c r="H293" s="4005" t="n"/>
      <c r="I293" s="4005" t="n"/>
      <c r="J293" s="4005" t="n"/>
      <c r="K293" s="4005" t="n"/>
      <c r="L293" s="4005" t="n"/>
      <c r="M293" s="4005" t="n"/>
      <c r="N293" s="4005" t="n"/>
      <c r="O293" s="4005" t="n"/>
      <c r="P293" s="1807" t="n"/>
      <c r="Q293" s="4005" t="n"/>
      <c r="R293" s="4005" t="n"/>
      <c r="S293" s="4005" t="n"/>
      <c r="T293" s="4005" t="n"/>
      <c r="U293" s="4005" t="n"/>
      <c r="V293" s="4005" t="n"/>
      <c r="W293" s="4005" t="n"/>
      <c r="X293" s="4005" t="n"/>
      <c r="Y293" s="4005" t="n"/>
      <c r="Z293" s="4005" t="n"/>
      <c r="AA293" s="4005" t="n"/>
      <c r="AB293" s="4005" t="n"/>
      <c r="AC293" s="4005" t="n"/>
      <c r="AD293" s="4005" t="n"/>
      <c r="AE293" s="4005" t="n"/>
      <c r="AF293" s="4005" t="n"/>
      <c r="AG293" s="4005" t="n"/>
      <c r="AH293" s="4005" t="n"/>
      <c r="AI293" s="4005" t="n"/>
      <c r="AJ293" s="4005" t="n"/>
      <c r="AK293" s="4005" t="n"/>
      <c r="AL293" s="4005" t="n"/>
      <c r="AM293" s="4005" t="n"/>
      <c r="AN293" s="4005" t="n"/>
      <c r="AO293" s="4005" t="n"/>
      <c r="AP293" s="4005" t="n"/>
      <c r="AQ293" s="4005" t="n"/>
      <c r="AR293" s="4005" t="n"/>
      <c r="AS293" s="4005" t="n"/>
      <c r="AT293" s="4005" t="n"/>
      <c r="AU293" s="4005" t="n"/>
      <c r="AV293" s="4005" t="n"/>
      <c r="AW293" s="4005" t="n"/>
      <c r="AX293" s="4005" t="n"/>
      <c r="AY293" s="4005" t="n"/>
      <c r="AZ293" s="4005" t="n"/>
      <c r="BA293" s="1807" t="n"/>
      <c r="BB293" s="1911" t="n"/>
    </row>
    <row customFormat="1" customHeight="1" ht="30" r="294" s="884">
      <c r="A294" s="2282" t="n"/>
      <c r="B294" s="1807" t="n"/>
      <c r="C294" s="1808" t="n"/>
      <c r="D294" s="4005" t="n"/>
      <c r="E294" s="4005" t="n"/>
      <c r="F294" s="4005" t="n"/>
      <c r="G294" s="4005" t="n"/>
      <c r="H294" s="4005" t="n"/>
      <c r="I294" s="4005" t="n"/>
      <c r="J294" s="4005" t="n"/>
      <c r="K294" s="4005" t="n"/>
      <c r="L294" s="4005" t="n"/>
      <c r="M294" s="4005" t="n"/>
      <c r="N294" s="4005" t="n"/>
      <c r="O294" s="4005" t="n"/>
      <c r="P294" s="1807" t="n"/>
      <c r="Q294" s="4005" t="n"/>
      <c r="R294" s="4005" t="n"/>
      <c r="S294" s="4005" t="n"/>
      <c r="T294" s="4005" t="n"/>
      <c r="U294" s="4005" t="n"/>
      <c r="V294" s="4005" t="n"/>
      <c r="W294" s="4005" t="n"/>
      <c r="X294" s="4005" t="n"/>
      <c r="Y294" s="4005" t="n"/>
      <c r="Z294" s="4005" t="n"/>
      <c r="AA294" s="4005" t="n"/>
      <c r="AB294" s="4005" t="n"/>
      <c r="AC294" s="4005" t="n"/>
      <c r="AD294" s="4005" t="n"/>
      <c r="AE294" s="4005" t="n"/>
      <c r="AF294" s="4005" t="n"/>
      <c r="AG294" s="4005" t="n"/>
      <c r="AH294" s="4005" t="n"/>
      <c r="AI294" s="4005" t="n"/>
      <c r="AJ294" s="4005" t="n"/>
      <c r="AK294" s="4005" t="n"/>
      <c r="AL294" s="4005" t="n"/>
      <c r="AM294" s="4005" t="n"/>
      <c r="AN294" s="4005" t="n"/>
      <c r="AO294" s="4005" t="n"/>
      <c r="AP294" s="4005" t="n"/>
      <c r="AQ294" s="4005" t="n"/>
      <c r="AR294" s="4005" t="n"/>
      <c r="AS294" s="4005" t="n"/>
      <c r="AT294" s="4005" t="n"/>
      <c r="AU294" s="4005" t="n"/>
      <c r="AV294" s="4005" t="n"/>
      <c r="AW294" s="4005" t="n"/>
      <c r="AX294" s="4005" t="n"/>
      <c r="AY294" s="4005" t="n"/>
      <c r="AZ294" s="4005" t="n"/>
      <c r="BA294" s="1807" t="n"/>
      <c r="BB294" s="1911" t="n"/>
    </row>
    <row customFormat="1" customHeight="1" ht="30" r="295" s="884">
      <c r="A295" s="2282" t="n"/>
      <c r="B295" s="1807" t="n"/>
      <c r="C295" s="1808" t="n"/>
      <c r="D295" s="4005" t="n"/>
      <c r="E295" s="4005" t="n"/>
      <c r="F295" s="4005" t="n"/>
      <c r="G295" s="4005" t="n"/>
      <c r="H295" s="4005" t="n"/>
      <c r="I295" s="4005" t="n"/>
      <c r="J295" s="4005" t="n"/>
      <c r="K295" s="4005" t="n"/>
      <c r="L295" s="4005" t="n"/>
      <c r="M295" s="4005" t="n"/>
      <c r="N295" s="4005" t="n"/>
      <c r="O295" s="4005" t="n"/>
      <c r="P295" s="1807" t="n"/>
      <c r="Q295" s="4005" t="n"/>
      <c r="R295" s="4005" t="n"/>
      <c r="S295" s="4005" t="n"/>
      <c r="T295" s="4005" t="n"/>
      <c r="U295" s="4005" t="n"/>
      <c r="V295" s="4005" t="n"/>
      <c r="W295" s="4005" t="n"/>
      <c r="X295" s="4005" t="n"/>
      <c r="Y295" s="4005" t="n"/>
      <c r="Z295" s="4005" t="n"/>
      <c r="AA295" s="4005" t="n"/>
      <c r="AB295" s="4005" t="n"/>
      <c r="AC295" s="4005" t="n"/>
      <c r="AD295" s="4005" t="n"/>
      <c r="AE295" s="4005" t="n"/>
      <c r="AF295" s="4005" t="n"/>
      <c r="AG295" s="4005" t="n"/>
      <c r="AH295" s="4005" t="n"/>
      <c r="AI295" s="4005" t="n"/>
      <c r="AJ295" s="4005" t="n"/>
      <c r="AK295" s="4005" t="n"/>
      <c r="AL295" s="4005" t="n"/>
      <c r="AM295" s="4005" t="n"/>
      <c r="AN295" s="4005" t="n"/>
      <c r="AO295" s="4005" t="n"/>
      <c r="AP295" s="4005" t="n"/>
      <c r="AQ295" s="4005" t="n"/>
      <c r="AR295" s="4005" t="n"/>
      <c r="AS295" s="4005" t="n"/>
      <c r="AT295" s="4005" t="n"/>
      <c r="AU295" s="4005" t="n"/>
      <c r="AV295" s="4005" t="n"/>
      <c r="AW295" s="4005" t="n"/>
      <c r="AX295" s="4005" t="n"/>
      <c r="AY295" s="4005" t="n"/>
      <c r="AZ295" s="4005" t="n"/>
      <c r="BA295" s="1807" t="n"/>
      <c r="BB295" s="1911" t="n"/>
    </row>
    <row customFormat="1" customHeight="1" ht="30" r="296" s="884">
      <c r="A296" s="2282" t="n"/>
      <c r="B296" s="1807" t="n"/>
      <c r="C296" s="1808" t="n"/>
      <c r="D296" s="4005" t="n"/>
      <c r="E296" s="4005" t="n"/>
      <c r="F296" s="4005" t="n"/>
      <c r="G296" s="4005" t="n"/>
      <c r="H296" s="4005" t="n"/>
      <c r="I296" s="4005" t="n"/>
      <c r="J296" s="4005" t="n"/>
      <c r="K296" s="4005" t="n"/>
      <c r="L296" s="4005" t="n"/>
      <c r="M296" s="4005" t="n"/>
      <c r="N296" s="4005" t="n"/>
      <c r="O296" s="4005" t="n"/>
      <c r="P296" s="1807" t="n"/>
      <c r="Q296" s="4005" t="n"/>
      <c r="R296" s="4005" t="n"/>
      <c r="S296" s="4005" t="n"/>
      <c r="T296" s="4005" t="n"/>
      <c r="U296" s="4005" t="n"/>
      <c r="V296" s="4005" t="n"/>
      <c r="W296" s="4005" t="n"/>
      <c r="X296" s="4005" t="n"/>
      <c r="Y296" s="4005" t="n"/>
      <c r="Z296" s="4005" t="n"/>
      <c r="AA296" s="4005" t="n"/>
      <c r="AB296" s="4005" t="n"/>
      <c r="AC296" s="4005" t="n"/>
      <c r="AD296" s="4005" t="n"/>
      <c r="AE296" s="4005" t="n"/>
      <c r="AF296" s="4005" t="n"/>
      <c r="AG296" s="4005" t="n"/>
      <c r="AH296" s="4005" t="n"/>
      <c r="AI296" s="4005" t="n"/>
      <c r="AJ296" s="4005" t="n"/>
      <c r="AK296" s="4005" t="n"/>
      <c r="AL296" s="4005" t="n"/>
      <c r="AM296" s="4005" t="n"/>
      <c r="AN296" s="4005" t="n"/>
      <c r="AO296" s="4005" t="n"/>
      <c r="AP296" s="4005" t="n"/>
      <c r="AQ296" s="4005" t="n"/>
      <c r="AR296" s="4005" t="n"/>
      <c r="AS296" s="4005" t="n"/>
      <c r="AT296" s="4005" t="n"/>
      <c r="AU296" s="4005" t="n"/>
      <c r="AV296" s="4005" t="n"/>
      <c r="AW296" s="4005" t="n"/>
      <c r="AX296" s="4005" t="n"/>
      <c r="AY296" s="4005" t="n"/>
      <c r="AZ296" s="4005" t="n"/>
      <c r="BA296" s="1807" t="n"/>
      <c r="BB296" s="1911" t="n"/>
    </row>
    <row customFormat="1" customHeight="1" ht="30" r="297" s="1753">
      <c r="A297" s="2282" t="n"/>
      <c r="B297" s="1807" t="n"/>
      <c r="C297" s="1808" t="n"/>
      <c r="D297" s="4005" t="n"/>
      <c r="E297" s="4005" t="n"/>
      <c r="F297" s="4005" t="n"/>
      <c r="G297" s="4005" t="n"/>
      <c r="H297" s="4005" t="n"/>
      <c r="I297" s="4005" t="n"/>
      <c r="J297" s="4005" t="n"/>
      <c r="K297" s="4005" t="n"/>
      <c r="L297" s="4005" t="n"/>
      <c r="M297" s="4005" t="n"/>
      <c r="N297" s="4005" t="n"/>
      <c r="O297" s="4005" t="n"/>
      <c r="P297" s="1807" t="n"/>
      <c r="Q297" s="4005" t="n"/>
      <c r="R297" s="4005" t="n"/>
      <c r="S297" s="4005" t="n"/>
      <c r="T297" s="4005" t="n"/>
      <c r="U297" s="4005" t="n"/>
      <c r="V297" s="4005" t="n"/>
      <c r="W297" s="4005" t="n"/>
      <c r="X297" s="4005" t="n"/>
      <c r="Y297" s="4005" t="n"/>
      <c r="Z297" s="4005" t="n"/>
      <c r="AA297" s="4005" t="n"/>
      <c r="AB297" s="4005" t="n"/>
      <c r="AC297" s="4005" t="n"/>
      <c r="AD297" s="4005" t="n"/>
      <c r="AE297" s="4005" t="n"/>
      <c r="AF297" s="4005" t="n"/>
      <c r="AG297" s="4005" t="n"/>
      <c r="AH297" s="4005" t="n"/>
      <c r="AI297" s="4005" t="n"/>
      <c r="AJ297" s="4005" t="n"/>
      <c r="AK297" s="4005" t="n"/>
      <c r="AL297" s="4005" t="n"/>
      <c r="AM297" s="4005" t="n"/>
      <c r="AN297" s="4005" t="n"/>
      <c r="AO297" s="4005" t="n"/>
      <c r="AP297" s="4005" t="n"/>
      <c r="AQ297" s="4005" t="n"/>
      <c r="AR297" s="4005" t="n"/>
      <c r="AS297" s="4005" t="n"/>
      <c r="AT297" s="4005" t="n"/>
      <c r="AU297" s="4005" t="n"/>
      <c r="AV297" s="4005" t="n"/>
      <c r="AW297" s="4005" t="n"/>
      <c r="AX297" s="4005" t="n"/>
      <c r="AY297" s="4005" t="n"/>
      <c r="AZ297" s="4005" t="n"/>
      <c r="BA297" s="1807" t="n"/>
      <c r="BB297" s="1911" t="n"/>
    </row>
    <row customFormat="1" customHeight="1" ht="30" r="298" s="884">
      <c r="A298" s="2282" t="n"/>
      <c r="B298" s="1807" t="n"/>
      <c r="C298" s="1808" t="n"/>
      <c r="D298" s="4005" t="n"/>
      <c r="E298" s="4005" t="n"/>
      <c r="F298" s="4005" t="n"/>
      <c r="G298" s="4005" t="n"/>
      <c r="H298" s="4005" t="n"/>
      <c r="I298" s="4005" t="n"/>
      <c r="J298" s="4005" t="n"/>
      <c r="K298" s="4005" t="n"/>
      <c r="L298" s="4005" t="n"/>
      <c r="M298" s="4005" t="n"/>
      <c r="N298" s="4005" t="n"/>
      <c r="O298" s="4005" t="n"/>
      <c r="P298" s="1807" t="n"/>
      <c r="Q298" s="4005" t="n"/>
      <c r="R298" s="4005" t="n"/>
      <c r="S298" s="4005" t="n"/>
      <c r="T298" s="4005" t="n"/>
      <c r="U298" s="4005" t="n"/>
      <c r="V298" s="4005" t="n"/>
      <c r="W298" s="4005" t="n"/>
      <c r="X298" s="4005" t="n"/>
      <c r="Y298" s="4005" t="n"/>
      <c r="Z298" s="4005" t="n"/>
      <c r="AA298" s="4005" t="n"/>
      <c r="AB298" s="4005" t="n"/>
      <c r="AC298" s="4005" t="n"/>
      <c r="AD298" s="4005" t="n"/>
      <c r="AE298" s="4005" t="n"/>
      <c r="AF298" s="4005" t="n"/>
      <c r="AG298" s="4005" t="n"/>
      <c r="AH298" s="4005" t="n"/>
      <c r="AI298" s="4005" t="n"/>
      <c r="AJ298" s="4005" t="n"/>
      <c r="AK298" s="4005" t="n"/>
      <c r="AL298" s="4005" t="n"/>
      <c r="AM298" s="4005" t="n"/>
      <c r="AN298" s="4005" t="n"/>
      <c r="AO298" s="4005" t="n"/>
      <c r="AP298" s="4005" t="n"/>
      <c r="AQ298" s="4005" t="n"/>
      <c r="AR298" s="4005" t="n"/>
      <c r="AS298" s="4005" t="n"/>
      <c r="AT298" s="4005" t="n"/>
      <c r="AU298" s="4005" t="n"/>
      <c r="AV298" s="4005" t="n"/>
      <c r="AW298" s="4005" t="n"/>
      <c r="AX298" s="4005" t="n"/>
      <c r="AY298" s="4005" t="n"/>
      <c r="AZ298" s="4005" t="n"/>
      <c r="BA298" s="1807" t="n"/>
      <c r="BB298" s="1911" t="n"/>
    </row>
    <row customFormat="1" customHeight="1" ht="30" r="299" s="884">
      <c r="A299" s="2282" t="n"/>
      <c r="B299" s="1807" t="n"/>
      <c r="C299" s="1808" t="n"/>
      <c r="D299" s="4005" t="n"/>
      <c r="E299" s="4005" t="n"/>
      <c r="F299" s="4005" t="n"/>
      <c r="G299" s="4005" t="n"/>
      <c r="H299" s="4005" t="n"/>
      <c r="I299" s="4005" t="n"/>
      <c r="J299" s="4005" t="n"/>
      <c r="K299" s="4005" t="n"/>
      <c r="L299" s="4005" t="n"/>
      <c r="M299" s="4005" t="n"/>
      <c r="N299" s="4005" t="n"/>
      <c r="O299" s="4005" t="n"/>
      <c r="P299" s="1807" t="n"/>
      <c r="Q299" s="4005" t="n"/>
      <c r="R299" s="4005" t="n"/>
      <c r="S299" s="4005" t="n"/>
      <c r="T299" s="4005" t="n"/>
      <c r="U299" s="4005" t="n"/>
      <c r="V299" s="4005" t="n"/>
      <c r="W299" s="4005" t="n"/>
      <c r="X299" s="4005" t="n"/>
      <c r="Y299" s="4005" t="n"/>
      <c r="Z299" s="4005" t="n"/>
      <c r="AA299" s="4005" t="n"/>
      <c r="AB299" s="4005" t="n"/>
      <c r="AC299" s="4005" t="n"/>
      <c r="AD299" s="4005" t="n"/>
      <c r="AE299" s="4005" t="n"/>
      <c r="AF299" s="4005" t="n"/>
      <c r="AG299" s="4005" t="n"/>
      <c r="AH299" s="4005" t="n"/>
      <c r="AI299" s="4005" t="n"/>
      <c r="AJ299" s="4005" t="n"/>
      <c r="AK299" s="4005" t="n"/>
      <c r="AL299" s="4005" t="n"/>
      <c r="AM299" s="4005" t="n"/>
      <c r="AN299" s="4005" t="n"/>
      <c r="AO299" s="4005" t="n"/>
      <c r="AP299" s="4005" t="n"/>
      <c r="AQ299" s="4005" t="n"/>
      <c r="AR299" s="4005" t="n"/>
      <c r="AS299" s="4005" t="n"/>
      <c r="AT299" s="4005" t="n"/>
      <c r="AU299" s="4005" t="n"/>
      <c r="AV299" s="4005" t="n"/>
      <c r="AW299" s="4005" t="n"/>
      <c r="AX299" s="4005" t="n"/>
      <c r="AY299" s="4005" t="n"/>
      <c r="AZ299" s="4005" t="n"/>
      <c r="BA299" s="1807" t="n"/>
      <c r="BB299" s="1911" t="n"/>
    </row>
    <row customFormat="1" customHeight="1" ht="30" r="300" s="884">
      <c r="A300" s="2282" t="n"/>
      <c r="B300" s="1807" t="n"/>
      <c r="C300" s="1808" t="n"/>
      <c r="D300" s="4005" t="n"/>
      <c r="E300" s="4005" t="n"/>
      <c r="F300" s="4005" t="n"/>
      <c r="G300" s="4005" t="n"/>
      <c r="H300" s="4005" t="n"/>
      <c r="I300" s="4005" t="n"/>
      <c r="J300" s="4005" t="n"/>
      <c r="K300" s="4005" t="n"/>
      <c r="L300" s="4005" t="n"/>
      <c r="M300" s="4005" t="n"/>
      <c r="N300" s="4005" t="n"/>
      <c r="O300" s="4005" t="n"/>
      <c r="P300" s="1807" t="n"/>
      <c r="Q300" s="4005" t="n"/>
      <c r="R300" s="4005" t="n"/>
      <c r="S300" s="4005" t="n"/>
      <c r="T300" s="4005" t="n"/>
      <c r="U300" s="4005" t="n"/>
      <c r="V300" s="4005" t="n"/>
      <c r="W300" s="4005" t="n"/>
      <c r="X300" s="4005" t="n"/>
      <c r="Y300" s="4005" t="n"/>
      <c r="Z300" s="4005" t="n"/>
      <c r="AA300" s="4005" t="n"/>
      <c r="AB300" s="4005" t="n"/>
      <c r="AC300" s="4005" t="n"/>
      <c r="AD300" s="4005" t="n"/>
      <c r="AE300" s="4005" t="n"/>
      <c r="AF300" s="4005" t="n"/>
      <c r="AG300" s="4005" t="n"/>
      <c r="AH300" s="4005" t="n"/>
      <c r="AI300" s="4005" t="n"/>
      <c r="AJ300" s="4005" t="n"/>
      <c r="AK300" s="4005" t="n"/>
      <c r="AL300" s="4005" t="n"/>
      <c r="AM300" s="4005" t="n"/>
      <c r="AN300" s="4005" t="n"/>
      <c r="AO300" s="4005" t="n"/>
      <c r="AP300" s="4005" t="n"/>
      <c r="AQ300" s="4005" t="n"/>
      <c r="AR300" s="4005" t="n"/>
      <c r="AS300" s="4005" t="n"/>
      <c r="AT300" s="4005" t="n"/>
      <c r="AU300" s="4005" t="n"/>
      <c r="AV300" s="4005" t="n"/>
      <c r="AW300" s="4005" t="n"/>
      <c r="AX300" s="4005" t="n"/>
      <c r="AY300" s="4005" t="n"/>
      <c r="AZ300" s="4005" t="n"/>
      <c r="BA300" s="1807" t="n"/>
      <c r="BB300" s="1911" t="n"/>
    </row>
    <row customFormat="1" customHeight="1" ht="30" r="301" s="884">
      <c r="A301" s="2282" t="n"/>
      <c r="B301" s="1807" t="n"/>
      <c r="C301" s="1808" t="n"/>
      <c r="D301" s="4005" t="n"/>
      <c r="E301" s="4005" t="n"/>
      <c r="F301" s="4005" t="n"/>
      <c r="G301" s="4005" t="n"/>
      <c r="H301" s="4005" t="n"/>
      <c r="I301" s="4005" t="n"/>
      <c r="J301" s="4005" t="n"/>
      <c r="K301" s="4005" t="n"/>
      <c r="L301" s="4005" t="n"/>
      <c r="M301" s="4005" t="n"/>
      <c r="N301" s="4005" t="n"/>
      <c r="O301" s="4005" t="n"/>
      <c r="P301" s="1807" t="n"/>
      <c r="Q301" s="4005" t="n"/>
      <c r="R301" s="4005" t="n"/>
      <c r="S301" s="4005" t="n"/>
      <c r="T301" s="4005" t="n"/>
      <c r="U301" s="4005" t="n"/>
      <c r="V301" s="4005" t="n"/>
      <c r="W301" s="4005" t="n"/>
      <c r="X301" s="4005" t="n"/>
      <c r="Y301" s="4005" t="n"/>
      <c r="Z301" s="4005" t="n"/>
      <c r="AA301" s="4005" t="n"/>
      <c r="AB301" s="4005" t="n"/>
      <c r="AC301" s="4005" t="n"/>
      <c r="AD301" s="4005" t="n"/>
      <c r="AE301" s="4005" t="n"/>
      <c r="AF301" s="4005" t="n"/>
      <c r="AG301" s="4005" t="n"/>
      <c r="AH301" s="4005" t="n"/>
      <c r="AI301" s="4005" t="n"/>
      <c r="AJ301" s="4005" t="n"/>
      <c r="AK301" s="4005" t="n"/>
      <c r="AL301" s="4005" t="n"/>
      <c r="AM301" s="4005" t="n"/>
      <c r="AN301" s="4005" t="n"/>
      <c r="AO301" s="4005" t="n"/>
      <c r="AP301" s="4005" t="n"/>
      <c r="AQ301" s="4005" t="n"/>
      <c r="AR301" s="4005" t="n"/>
      <c r="AS301" s="4005" t="n"/>
      <c r="AT301" s="4005" t="n"/>
      <c r="AU301" s="4005" t="n"/>
      <c r="AV301" s="4005" t="n"/>
      <c r="AW301" s="4005" t="n"/>
      <c r="AX301" s="4005" t="n"/>
      <c r="AY301" s="4005" t="n"/>
      <c r="AZ301" s="4005" t="n"/>
      <c r="BA301" s="1807" t="n"/>
      <c r="BB301" s="1911" t="n"/>
    </row>
    <row customFormat="1" customHeight="1" ht="30" r="302" s="884">
      <c r="A302" s="2282" t="n"/>
      <c r="B302" s="1807" t="n"/>
      <c r="C302" s="1808" t="n"/>
      <c r="D302" s="4005" t="n"/>
      <c r="E302" s="4005" t="n"/>
      <c r="F302" s="4005" t="n"/>
      <c r="G302" s="4005" t="n"/>
      <c r="H302" s="4005" t="n"/>
      <c r="I302" s="4005" t="n"/>
      <c r="J302" s="4005" t="n"/>
      <c r="K302" s="4005" t="n"/>
      <c r="L302" s="4005" t="n"/>
      <c r="M302" s="4005" t="n"/>
      <c r="N302" s="4005" t="n"/>
      <c r="O302" s="4005" t="n"/>
      <c r="P302" s="1807" t="n"/>
      <c r="Q302" s="4005" t="n"/>
      <c r="R302" s="4005" t="n"/>
      <c r="S302" s="4005" t="n"/>
      <c r="T302" s="4005" t="n"/>
      <c r="U302" s="4005" t="n"/>
      <c r="V302" s="4005" t="n"/>
      <c r="W302" s="4005" t="n"/>
      <c r="X302" s="4005" t="n"/>
      <c r="Y302" s="4005" t="n"/>
      <c r="Z302" s="4005" t="n"/>
      <c r="AA302" s="4005" t="n"/>
      <c r="AB302" s="4005" t="n"/>
      <c r="AC302" s="4005" t="n"/>
      <c r="AD302" s="4005" t="n"/>
      <c r="AE302" s="4005" t="n"/>
      <c r="AF302" s="4005" t="n"/>
      <c r="AG302" s="4005" t="n"/>
      <c r="AH302" s="4005" t="n"/>
      <c r="AI302" s="4005" t="n"/>
      <c r="AJ302" s="4005" t="n"/>
      <c r="AK302" s="4005" t="n"/>
      <c r="AL302" s="4005" t="n"/>
      <c r="AM302" s="4005" t="n"/>
      <c r="AN302" s="4005" t="n"/>
      <c r="AO302" s="4005" t="n"/>
      <c r="AP302" s="4005" t="n"/>
      <c r="AQ302" s="4005" t="n"/>
      <c r="AR302" s="4005" t="n"/>
      <c r="AS302" s="4005" t="n"/>
      <c r="AT302" s="4005" t="n"/>
      <c r="AU302" s="4005" t="n"/>
      <c r="AV302" s="4005" t="n"/>
      <c r="AW302" s="4005" t="n"/>
      <c r="AX302" s="4005" t="n"/>
      <c r="AY302" s="4005" t="n"/>
      <c r="AZ302" s="4005" t="n"/>
      <c r="BA302" s="1807" t="n"/>
      <c r="BB302" s="1911" t="n"/>
    </row>
    <row customFormat="1" customHeight="1" ht="30" r="303" s="884">
      <c r="A303" s="2282" t="n"/>
      <c r="B303" s="1807" t="n"/>
      <c r="C303" s="1808" t="n"/>
      <c r="D303" s="4005" t="n"/>
      <c r="E303" s="4005" t="n"/>
      <c r="F303" s="4005" t="n"/>
      <c r="G303" s="4005" t="n"/>
      <c r="H303" s="4005" t="n"/>
      <c r="I303" s="4005" t="n"/>
      <c r="J303" s="4005" t="n"/>
      <c r="K303" s="4005" t="n"/>
      <c r="L303" s="4005" t="n"/>
      <c r="M303" s="4005" t="n"/>
      <c r="N303" s="4005" t="n"/>
      <c r="O303" s="4005" t="n"/>
      <c r="P303" s="1807" t="n"/>
      <c r="Q303" s="4005" t="n"/>
      <c r="R303" s="4005" t="n"/>
      <c r="S303" s="4005" t="n"/>
      <c r="T303" s="4005" t="n"/>
      <c r="U303" s="4005" t="n"/>
      <c r="V303" s="4005" t="n"/>
      <c r="W303" s="4005" t="n"/>
      <c r="X303" s="4005" t="n"/>
      <c r="Y303" s="4005" t="n"/>
      <c r="Z303" s="4005" t="n"/>
      <c r="AA303" s="4005" t="n"/>
      <c r="AB303" s="4005" t="n"/>
      <c r="AC303" s="4005" t="n"/>
      <c r="AD303" s="4005" t="n"/>
      <c r="AE303" s="4005" t="n"/>
      <c r="AF303" s="4005" t="n"/>
      <c r="AG303" s="4005" t="n"/>
      <c r="AH303" s="4005" t="n"/>
      <c r="AI303" s="4005" t="n"/>
      <c r="AJ303" s="4005" t="n"/>
      <c r="AK303" s="4005" t="n"/>
      <c r="AL303" s="4005" t="n"/>
      <c r="AM303" s="4005" t="n"/>
      <c r="AN303" s="4005" t="n"/>
      <c r="AO303" s="4005" t="n"/>
      <c r="AP303" s="4005" t="n"/>
      <c r="AQ303" s="4005" t="n"/>
      <c r="AR303" s="4005" t="n"/>
      <c r="AS303" s="4005" t="n"/>
      <c r="AT303" s="4005" t="n"/>
      <c r="AU303" s="4005" t="n"/>
      <c r="AV303" s="4005" t="n"/>
      <c r="AW303" s="4005" t="n"/>
      <c r="AX303" s="4005" t="n"/>
      <c r="AY303" s="4005" t="n"/>
      <c r="AZ303" s="4005" t="n"/>
      <c r="BA303" s="1807" t="n"/>
      <c r="BB303" s="1911" t="n"/>
    </row>
    <row customFormat="1" customHeight="1" ht="30" r="304" s="884">
      <c r="A304" s="2282" t="n"/>
      <c r="B304" s="1807" t="n"/>
      <c r="C304" s="1808" t="n"/>
      <c r="D304" s="4005" t="n"/>
      <c r="E304" s="4005" t="n"/>
      <c r="F304" s="4005" t="n"/>
      <c r="G304" s="4005" t="n"/>
      <c r="H304" s="4005" t="n"/>
      <c r="I304" s="4005" t="n"/>
      <c r="J304" s="4005" t="n"/>
      <c r="K304" s="4005" t="n"/>
      <c r="L304" s="4005" t="n"/>
      <c r="M304" s="4005" t="n"/>
      <c r="N304" s="4005" t="n"/>
      <c r="O304" s="4005" t="n"/>
      <c r="P304" s="1807" t="n"/>
      <c r="Q304" s="4005" t="n"/>
      <c r="R304" s="4005" t="n"/>
      <c r="S304" s="4005" t="n"/>
      <c r="T304" s="4005" t="n"/>
      <c r="U304" s="4005" t="n"/>
      <c r="V304" s="4005" t="n"/>
      <c r="W304" s="4005" t="n"/>
      <c r="X304" s="4005" t="n"/>
      <c r="Y304" s="4005" t="n"/>
      <c r="Z304" s="4005" t="n"/>
      <c r="AA304" s="4005" t="n"/>
      <c r="AB304" s="4005" t="n"/>
      <c r="AC304" s="4005" t="n"/>
      <c r="AD304" s="4005" t="n"/>
      <c r="AE304" s="4005" t="n"/>
      <c r="AF304" s="4005" t="n"/>
      <c r="AG304" s="4005" t="n"/>
      <c r="AH304" s="4005" t="n"/>
      <c r="AI304" s="4005" t="n"/>
      <c r="AJ304" s="4005" t="n"/>
      <c r="AK304" s="4005" t="n"/>
      <c r="AL304" s="4005" t="n"/>
      <c r="AM304" s="4005" t="n"/>
      <c r="AN304" s="4005" t="n"/>
      <c r="AO304" s="4005" t="n"/>
      <c r="AP304" s="4005" t="n"/>
      <c r="AQ304" s="4005" t="n"/>
      <c r="AR304" s="4005" t="n"/>
      <c r="AS304" s="4005" t="n"/>
      <c r="AT304" s="4005" t="n"/>
      <c r="AU304" s="4005" t="n"/>
      <c r="AV304" s="4005" t="n"/>
      <c r="AW304" s="4005" t="n"/>
      <c r="AX304" s="4005" t="n"/>
      <c r="AY304" s="4005" t="n"/>
      <c r="AZ304" s="4005" t="n"/>
      <c r="BA304" s="1807" t="n"/>
      <c r="BB304" s="1911" t="n"/>
    </row>
    <row customFormat="1" customHeight="1" ht="30" r="305" s="1753">
      <c r="A305" s="2282" t="n"/>
      <c r="B305" s="1807" t="n"/>
      <c r="C305" s="1808" t="n"/>
      <c r="D305" s="4005" t="n"/>
      <c r="E305" s="4005" t="n"/>
      <c r="F305" s="4005" t="n"/>
      <c r="G305" s="4005" t="n"/>
      <c r="H305" s="4005" t="n"/>
      <c r="I305" s="4005" t="n"/>
      <c r="J305" s="4005" t="n"/>
      <c r="K305" s="4005" t="n"/>
      <c r="L305" s="4005" t="n"/>
      <c r="M305" s="4005" t="n"/>
      <c r="N305" s="4005" t="n"/>
      <c r="O305" s="4005" t="n"/>
      <c r="P305" s="1807" t="n"/>
      <c r="Q305" s="4005" t="n"/>
      <c r="R305" s="4005" t="n"/>
      <c r="S305" s="4005" t="n"/>
      <c r="T305" s="4005" t="n"/>
      <c r="U305" s="4005" t="n"/>
      <c r="V305" s="4005" t="n"/>
      <c r="W305" s="4005" t="n"/>
      <c r="X305" s="4005" t="n"/>
      <c r="Y305" s="4005" t="n"/>
      <c r="Z305" s="4005" t="n"/>
      <c r="AA305" s="4005" t="n"/>
      <c r="AB305" s="4005" t="n"/>
      <c r="AC305" s="4005" t="n"/>
      <c r="AD305" s="4005" t="n"/>
      <c r="AE305" s="4005" t="n"/>
      <c r="AF305" s="4005" t="n"/>
      <c r="AG305" s="4005" t="n"/>
      <c r="AH305" s="4005" t="n"/>
      <c r="AI305" s="4005" t="n"/>
      <c r="AJ305" s="4005" t="n"/>
      <c r="AK305" s="4005" t="n"/>
      <c r="AL305" s="4005" t="n"/>
      <c r="AM305" s="4005" t="n"/>
      <c r="AN305" s="4005" t="n"/>
      <c r="AO305" s="4005" t="n"/>
      <c r="AP305" s="4005" t="n"/>
      <c r="AQ305" s="4005" t="n"/>
      <c r="AR305" s="4005" t="n"/>
      <c r="AS305" s="4005" t="n"/>
      <c r="AT305" s="4005" t="n"/>
      <c r="AU305" s="4005" t="n"/>
      <c r="AV305" s="4005" t="n"/>
      <c r="AW305" s="4005" t="n"/>
      <c r="AX305" s="4005" t="n"/>
      <c r="AY305" s="4005" t="n"/>
      <c r="AZ305" s="4005" t="n"/>
      <c r="BA305" s="1807" t="n"/>
      <c r="BB305" s="1911" t="n"/>
    </row>
    <row customFormat="1" customHeight="1" ht="30" r="306" s="884">
      <c r="A306" s="2282" t="n"/>
      <c r="B306" s="1807" t="n"/>
      <c r="C306" s="1808" t="n"/>
      <c r="D306" s="4005" t="n"/>
      <c r="E306" s="4005" t="n"/>
      <c r="F306" s="4005" t="n"/>
      <c r="G306" s="4005" t="n"/>
      <c r="H306" s="4005" t="n"/>
      <c r="I306" s="4005" t="n"/>
      <c r="J306" s="4005" t="n"/>
      <c r="K306" s="4005" t="n"/>
      <c r="L306" s="4005" t="n"/>
      <c r="M306" s="4005" t="n"/>
      <c r="N306" s="4005" t="n"/>
      <c r="O306" s="4005" t="n"/>
      <c r="P306" s="1807" t="n"/>
      <c r="Q306" s="4005" t="n"/>
      <c r="R306" s="4005" t="n"/>
      <c r="S306" s="4005" t="n"/>
      <c r="T306" s="4005" t="n"/>
      <c r="U306" s="4005" t="n"/>
      <c r="V306" s="4005" t="n"/>
      <c r="W306" s="4005" t="n"/>
      <c r="X306" s="4005" t="n"/>
      <c r="Y306" s="4005" t="n"/>
      <c r="Z306" s="4005" t="n"/>
      <c r="AA306" s="4005" t="n"/>
      <c r="AB306" s="4005" t="n"/>
      <c r="AC306" s="4005" t="n"/>
      <c r="AD306" s="4005" t="n"/>
      <c r="AE306" s="4005" t="n"/>
      <c r="AF306" s="4005" t="n"/>
      <c r="AG306" s="4005" t="n"/>
      <c r="AH306" s="4005" t="n"/>
      <c r="AI306" s="4005" t="n"/>
      <c r="AJ306" s="4005" t="n"/>
      <c r="AK306" s="4005" t="n"/>
      <c r="AL306" s="4005" t="n"/>
      <c r="AM306" s="4005" t="n"/>
      <c r="AN306" s="4005" t="n"/>
      <c r="AO306" s="4005" t="n"/>
      <c r="AP306" s="4005" t="n"/>
      <c r="AQ306" s="4005" t="n"/>
      <c r="AR306" s="4005" t="n"/>
      <c r="AS306" s="4005" t="n"/>
      <c r="AT306" s="4005" t="n"/>
      <c r="AU306" s="4005" t="n"/>
      <c r="AV306" s="4005" t="n"/>
      <c r="AW306" s="4005" t="n"/>
      <c r="AX306" s="4005" t="n"/>
      <c r="AY306" s="4005" t="n"/>
      <c r="AZ306" s="4005" t="n"/>
      <c r="BA306" s="1807" t="n"/>
      <c r="BB306" s="1911" t="n"/>
    </row>
    <row customFormat="1" customHeight="1" ht="30" r="307" s="884">
      <c r="A307" s="2282" t="n"/>
      <c r="B307" s="1807" t="n"/>
      <c r="C307" s="1808" t="n"/>
      <c r="D307" s="4005" t="n"/>
      <c r="E307" s="4005" t="n"/>
      <c r="F307" s="4005" t="n"/>
      <c r="G307" s="4005" t="n"/>
      <c r="H307" s="4005" t="n"/>
      <c r="I307" s="4005" t="n"/>
      <c r="J307" s="4005" t="n"/>
      <c r="K307" s="4005" t="n"/>
      <c r="L307" s="4005" t="n"/>
      <c r="M307" s="4005" t="n"/>
      <c r="N307" s="4005" t="n"/>
      <c r="O307" s="4005" t="n"/>
      <c r="P307" s="1807" t="n"/>
      <c r="Q307" s="4005" t="n"/>
      <c r="R307" s="4005" t="n"/>
      <c r="S307" s="4005" t="n"/>
      <c r="T307" s="4005" t="n"/>
      <c r="U307" s="4005" t="n"/>
      <c r="V307" s="4005" t="n"/>
      <c r="W307" s="4005" t="n"/>
      <c r="X307" s="4005" t="n"/>
      <c r="Y307" s="4005" t="n"/>
      <c r="Z307" s="4005" t="n"/>
      <c r="AA307" s="4005" t="n"/>
      <c r="AB307" s="4005" t="n"/>
      <c r="AC307" s="4005" t="n"/>
      <c r="AD307" s="4005" t="n"/>
      <c r="AE307" s="4005" t="n"/>
      <c r="AF307" s="4005" t="n"/>
      <c r="AG307" s="4005" t="n"/>
      <c r="AH307" s="4005" t="n"/>
      <c r="AI307" s="4005" t="n"/>
      <c r="AJ307" s="4005" t="n"/>
      <c r="AK307" s="4005" t="n"/>
      <c r="AL307" s="4005" t="n"/>
      <c r="AM307" s="4005" t="n"/>
      <c r="AN307" s="4005" t="n"/>
      <c r="AO307" s="4005" t="n"/>
      <c r="AP307" s="4005" t="n"/>
      <c r="AQ307" s="4005" t="n"/>
      <c r="AR307" s="4005" t="n"/>
      <c r="AS307" s="4005" t="n"/>
      <c r="AT307" s="4005" t="n"/>
      <c r="AU307" s="4005" t="n"/>
      <c r="AV307" s="4005" t="n"/>
      <c r="AW307" s="4005" t="n"/>
      <c r="AX307" s="4005" t="n"/>
      <c r="AY307" s="4005" t="n"/>
      <c r="AZ307" s="4005" t="n"/>
      <c r="BA307" s="1807" t="n"/>
      <c r="BB307" s="1911" t="n"/>
    </row>
    <row customFormat="1" customHeight="1" ht="30" r="308" s="884">
      <c r="A308" s="2282" t="n"/>
      <c r="B308" s="1807" t="n"/>
      <c r="C308" s="1808" t="n"/>
      <c r="D308" s="4005" t="n"/>
      <c r="E308" s="4005" t="n"/>
      <c r="F308" s="4005" t="n"/>
      <c r="G308" s="4005" t="n"/>
      <c r="H308" s="4005" t="n"/>
      <c r="I308" s="4005" t="n"/>
      <c r="J308" s="4005" t="n"/>
      <c r="K308" s="4005" t="n"/>
      <c r="L308" s="4005" t="n"/>
      <c r="M308" s="4005" t="n"/>
      <c r="N308" s="4005" t="n"/>
      <c r="O308" s="4005" t="n"/>
      <c r="P308" s="1807" t="n"/>
      <c r="Q308" s="4005" t="n"/>
      <c r="R308" s="4005" t="n"/>
      <c r="S308" s="4005" t="n"/>
      <c r="T308" s="4005" t="n"/>
      <c r="U308" s="4005" t="n"/>
      <c r="V308" s="4005" t="n"/>
      <c r="W308" s="4005" t="n"/>
      <c r="X308" s="4005" t="n"/>
      <c r="Y308" s="4005" t="n"/>
      <c r="Z308" s="4005" t="n"/>
      <c r="AA308" s="4005" t="n"/>
      <c r="AB308" s="4005" t="n"/>
      <c r="AC308" s="4005" t="n"/>
      <c r="AD308" s="4005" t="n"/>
      <c r="AE308" s="4005" t="n"/>
      <c r="AF308" s="4005" t="n"/>
      <c r="AG308" s="4005" t="n"/>
      <c r="AH308" s="4005" t="n"/>
      <c r="AI308" s="4005" t="n"/>
      <c r="AJ308" s="4005" t="n"/>
      <c r="AK308" s="4005" t="n"/>
      <c r="AL308" s="4005" t="n"/>
      <c r="AM308" s="4005" t="n"/>
      <c r="AN308" s="4005" t="n"/>
      <c r="AO308" s="4005" t="n"/>
      <c r="AP308" s="4005" t="n"/>
      <c r="AQ308" s="4005" t="n"/>
      <c r="AR308" s="4005" t="n"/>
      <c r="AS308" s="4005" t="n"/>
      <c r="AT308" s="4005" t="n"/>
      <c r="AU308" s="4005" t="n"/>
      <c r="AV308" s="4005" t="n"/>
      <c r="AW308" s="4005" t="n"/>
      <c r="AX308" s="4005" t="n"/>
      <c r="AY308" s="4005" t="n"/>
      <c r="AZ308" s="4005" t="n"/>
      <c r="BA308" s="1807" t="n"/>
      <c r="BB308" s="1911" t="n"/>
    </row>
    <row customFormat="1" customHeight="1" ht="30" r="309" s="884">
      <c r="A309" s="2282" t="n"/>
      <c r="B309" s="1807" t="n"/>
      <c r="C309" s="1808" t="n"/>
      <c r="D309" s="4005" t="n"/>
      <c r="E309" s="4005" t="n"/>
      <c r="F309" s="4005" t="n"/>
      <c r="G309" s="4005" t="n"/>
      <c r="H309" s="4005" t="n"/>
      <c r="I309" s="4005" t="n"/>
      <c r="J309" s="4005" t="n"/>
      <c r="K309" s="4005" t="n"/>
      <c r="L309" s="4005" t="n"/>
      <c r="M309" s="4005" t="n"/>
      <c r="N309" s="4005" t="n"/>
      <c r="O309" s="4005" t="n"/>
      <c r="P309" s="1807" t="n"/>
      <c r="Q309" s="4005" t="n"/>
      <c r="R309" s="4005" t="n"/>
      <c r="S309" s="4005" t="n"/>
      <c r="T309" s="4005" t="n"/>
      <c r="U309" s="4005" t="n"/>
      <c r="V309" s="4005" t="n"/>
      <c r="W309" s="4005" t="n"/>
      <c r="X309" s="4005" t="n"/>
      <c r="Y309" s="4005" t="n"/>
      <c r="Z309" s="4005" t="n"/>
      <c r="AA309" s="4005" t="n"/>
      <c r="AB309" s="4005" t="n"/>
      <c r="AC309" s="4005" t="n"/>
      <c r="AD309" s="4005" t="n"/>
      <c r="AE309" s="4005" t="n"/>
      <c r="AF309" s="4005" t="n"/>
      <c r="AG309" s="4005" t="n"/>
      <c r="AH309" s="4005" t="n"/>
      <c r="AI309" s="4005" t="n"/>
      <c r="AJ309" s="4005" t="n"/>
      <c r="AK309" s="4005" t="n"/>
      <c r="AL309" s="4005" t="n"/>
      <c r="AM309" s="4005" t="n"/>
      <c r="AN309" s="4005" t="n"/>
      <c r="AO309" s="4005" t="n"/>
      <c r="AP309" s="4005" t="n"/>
      <c r="AQ309" s="4005" t="n"/>
      <c r="AR309" s="4005" t="n"/>
      <c r="AS309" s="4005" t="n"/>
      <c r="AT309" s="4005" t="n"/>
      <c r="AU309" s="4005" t="n"/>
      <c r="AV309" s="4005" t="n"/>
      <c r="AW309" s="4005" t="n"/>
      <c r="AX309" s="4005" t="n"/>
      <c r="AY309" s="4005" t="n"/>
      <c r="AZ309" s="4005" t="n"/>
      <c r="BA309" s="1807" t="n"/>
      <c r="BB309" s="1911" t="n"/>
    </row>
    <row customFormat="1" customHeight="1" ht="30" r="310" s="884">
      <c r="A310" s="2282" t="n"/>
      <c r="B310" s="1807" t="n"/>
      <c r="C310" s="1808" t="n"/>
      <c r="D310" s="4005" t="n"/>
      <c r="E310" s="4005" t="n"/>
      <c r="F310" s="4005" t="n"/>
      <c r="G310" s="4005" t="n"/>
      <c r="H310" s="4005" t="n"/>
      <c r="I310" s="4005" t="n"/>
      <c r="J310" s="4005" t="n"/>
      <c r="K310" s="4005" t="n"/>
      <c r="L310" s="4005" t="n"/>
      <c r="M310" s="4005" t="n"/>
      <c r="N310" s="4005" t="n"/>
      <c r="O310" s="4005" t="n"/>
      <c r="P310" s="1807" t="n"/>
      <c r="Q310" s="4005" t="n"/>
      <c r="R310" s="4005" t="n"/>
      <c r="S310" s="4005" t="n"/>
      <c r="T310" s="4005" t="n"/>
      <c r="U310" s="4005" t="n"/>
      <c r="V310" s="4005" t="n"/>
      <c r="W310" s="4005" t="n"/>
      <c r="X310" s="4005" t="n"/>
      <c r="Y310" s="4005" t="n"/>
      <c r="Z310" s="4005" t="n"/>
      <c r="AA310" s="4005" t="n"/>
      <c r="AB310" s="4005" t="n"/>
      <c r="AC310" s="4005" t="n"/>
      <c r="AD310" s="4005" t="n"/>
      <c r="AE310" s="4005" t="n"/>
      <c r="AF310" s="4005" t="n"/>
      <c r="AG310" s="4005" t="n"/>
      <c r="AH310" s="4005" t="n"/>
      <c r="AI310" s="4005" t="n"/>
      <c r="AJ310" s="4005" t="n"/>
      <c r="AK310" s="4005" t="n"/>
      <c r="AL310" s="4005" t="n"/>
      <c r="AM310" s="4005" t="n"/>
      <c r="AN310" s="4005" t="n"/>
      <c r="AO310" s="4005" t="n"/>
      <c r="AP310" s="4005" t="n"/>
      <c r="AQ310" s="4005" t="n"/>
      <c r="AR310" s="4005" t="n"/>
      <c r="AS310" s="4005" t="n"/>
      <c r="AT310" s="4005" t="n"/>
      <c r="AU310" s="4005" t="n"/>
      <c r="AV310" s="4005" t="n"/>
      <c r="AW310" s="4005" t="n"/>
      <c r="AX310" s="4005" t="n"/>
      <c r="AY310" s="4005" t="n"/>
      <c r="AZ310" s="4005" t="n"/>
      <c r="BA310" s="1807" t="n"/>
      <c r="BB310" s="1911" t="n"/>
    </row>
    <row customFormat="1" customHeight="1" ht="30" r="311" s="884">
      <c r="A311" s="2282" t="n"/>
      <c r="B311" s="1807" t="n"/>
      <c r="C311" s="1808" t="n"/>
      <c r="D311" s="4005" t="n"/>
      <c r="E311" s="4005" t="n"/>
      <c r="F311" s="4005" t="n"/>
      <c r="G311" s="4005" t="n"/>
      <c r="H311" s="4005" t="n"/>
      <c r="I311" s="4005" t="n"/>
      <c r="J311" s="4005" t="n"/>
      <c r="K311" s="4005" t="n"/>
      <c r="L311" s="4005" t="n"/>
      <c r="M311" s="4005" t="n"/>
      <c r="N311" s="4005" t="n"/>
      <c r="O311" s="4005" t="n"/>
      <c r="P311" s="1807" t="n"/>
      <c r="Q311" s="4005" t="n"/>
      <c r="R311" s="4005" t="n"/>
      <c r="S311" s="4005" t="n"/>
      <c r="T311" s="4005" t="n"/>
      <c r="U311" s="4005" t="n"/>
      <c r="V311" s="4005" t="n"/>
      <c r="W311" s="4005" t="n"/>
      <c r="X311" s="4005" t="n"/>
      <c r="Y311" s="4005" t="n"/>
      <c r="Z311" s="4005" t="n"/>
      <c r="AA311" s="4005" t="n"/>
      <c r="AB311" s="4005" t="n"/>
      <c r="AC311" s="4005" t="n"/>
      <c r="AD311" s="4005" t="n"/>
      <c r="AE311" s="4005" t="n"/>
      <c r="AF311" s="4005" t="n"/>
      <c r="AG311" s="4005" t="n"/>
      <c r="AH311" s="4005" t="n"/>
      <c r="AI311" s="4005" t="n"/>
      <c r="AJ311" s="4005" t="n"/>
      <c r="AK311" s="4005" t="n"/>
      <c r="AL311" s="4005" t="n"/>
      <c r="AM311" s="4005" t="n"/>
      <c r="AN311" s="4005" t="n"/>
      <c r="AO311" s="4005" t="n"/>
      <c r="AP311" s="4005" t="n"/>
      <c r="AQ311" s="4005" t="n"/>
      <c r="AR311" s="4005" t="n"/>
      <c r="AS311" s="4005" t="n"/>
      <c r="AT311" s="4005" t="n"/>
      <c r="AU311" s="4005" t="n"/>
      <c r="AV311" s="4005" t="n"/>
      <c r="AW311" s="4005" t="n"/>
      <c r="AX311" s="4005" t="n"/>
      <c r="AY311" s="4005" t="n"/>
      <c r="AZ311" s="4005" t="n"/>
      <c r="BA311" s="1807" t="n"/>
      <c r="BB311" s="1911" t="n"/>
    </row>
    <row customFormat="1" customHeight="1" ht="30" r="312" s="884">
      <c r="A312" s="2282" t="n"/>
      <c r="B312" s="1807" t="n"/>
      <c r="C312" s="1808" t="n"/>
      <c r="D312" s="4005" t="n"/>
      <c r="E312" s="4005" t="n"/>
      <c r="F312" s="4005" t="n"/>
      <c r="G312" s="4005" t="n"/>
      <c r="H312" s="4005" t="n"/>
      <c r="I312" s="4005" t="n"/>
      <c r="J312" s="4005" t="n"/>
      <c r="K312" s="4005" t="n"/>
      <c r="L312" s="4005" t="n"/>
      <c r="M312" s="4005" t="n"/>
      <c r="N312" s="4005" t="n"/>
      <c r="O312" s="4005" t="n"/>
      <c r="P312" s="1807" t="n"/>
      <c r="Q312" s="4005" t="n"/>
      <c r="R312" s="4005" t="n"/>
      <c r="S312" s="4005" t="n"/>
      <c r="T312" s="4005" t="n"/>
      <c r="U312" s="4005" t="n"/>
      <c r="V312" s="4005" t="n"/>
      <c r="W312" s="4005" t="n"/>
      <c r="X312" s="4005" t="n"/>
      <c r="Y312" s="4005" t="n"/>
      <c r="Z312" s="4005" t="n"/>
      <c r="AA312" s="4005" t="n"/>
      <c r="AB312" s="4005" t="n"/>
      <c r="AC312" s="4005" t="n"/>
      <c r="AD312" s="4005" t="n"/>
      <c r="AE312" s="4005" t="n"/>
      <c r="AF312" s="4005" t="n"/>
      <c r="AG312" s="4005" t="n"/>
      <c r="AH312" s="4005" t="n"/>
      <c r="AI312" s="4005" t="n"/>
      <c r="AJ312" s="4005" t="n"/>
      <c r="AK312" s="4005" t="n"/>
      <c r="AL312" s="4005" t="n"/>
      <c r="AM312" s="4005" t="n"/>
      <c r="AN312" s="4005" t="n"/>
      <c r="AO312" s="4005" t="n"/>
      <c r="AP312" s="4005" t="n"/>
      <c r="AQ312" s="4005" t="n"/>
      <c r="AR312" s="4005" t="n"/>
      <c r="AS312" s="4005" t="n"/>
      <c r="AT312" s="4005" t="n"/>
      <c r="AU312" s="4005" t="n"/>
      <c r="AV312" s="4005" t="n"/>
      <c r="AW312" s="4005" t="n"/>
      <c r="AX312" s="4005" t="n"/>
      <c r="AY312" s="4005" t="n"/>
      <c r="AZ312" s="4005" t="n"/>
      <c r="BA312" s="1807" t="n"/>
      <c r="BB312" s="1911" t="n"/>
    </row>
    <row customFormat="1" customHeight="1" ht="30" r="313" s="884">
      <c r="A313" s="2282" t="n"/>
      <c r="B313" s="1807" t="n"/>
      <c r="C313" s="1808" t="n"/>
      <c r="D313" s="4005" t="n"/>
      <c r="E313" s="4005" t="n"/>
      <c r="F313" s="4005" t="n"/>
      <c r="G313" s="4005" t="n"/>
      <c r="H313" s="4005" t="n"/>
      <c r="I313" s="4005" t="n"/>
      <c r="J313" s="4005" t="n"/>
      <c r="K313" s="4005" t="n"/>
      <c r="L313" s="4005" t="n"/>
      <c r="M313" s="4005" t="n"/>
      <c r="N313" s="4005" t="n"/>
      <c r="O313" s="4005" t="n"/>
      <c r="P313" s="1807" t="n"/>
      <c r="Q313" s="4005" t="n"/>
      <c r="R313" s="4005" t="n"/>
      <c r="S313" s="4005" t="n"/>
      <c r="T313" s="4005" t="n"/>
      <c r="U313" s="4005" t="n"/>
      <c r="V313" s="4005" t="n"/>
      <c r="W313" s="4005" t="n"/>
      <c r="X313" s="4005" t="n"/>
      <c r="Y313" s="4005" t="n"/>
      <c r="Z313" s="4005" t="n"/>
      <c r="AA313" s="4005" t="n"/>
      <c r="AB313" s="4005" t="n"/>
      <c r="AC313" s="4005" t="n"/>
      <c r="AD313" s="4005" t="n"/>
      <c r="AE313" s="4005" t="n"/>
      <c r="AF313" s="4005" t="n"/>
      <c r="AG313" s="4005" t="n"/>
      <c r="AH313" s="4005" t="n"/>
      <c r="AI313" s="4005" t="n"/>
      <c r="AJ313" s="4005" t="n"/>
      <c r="AK313" s="4005" t="n"/>
      <c r="AL313" s="4005" t="n"/>
      <c r="AM313" s="4005" t="n"/>
      <c r="AN313" s="4005" t="n"/>
      <c r="AO313" s="4005" t="n"/>
      <c r="AP313" s="4005" t="n"/>
      <c r="AQ313" s="4005" t="n"/>
      <c r="AR313" s="4005" t="n"/>
      <c r="AS313" s="4005" t="n"/>
      <c r="AT313" s="4005" t="n"/>
      <c r="AU313" s="4005" t="n"/>
      <c r="AV313" s="4005" t="n"/>
      <c r="AW313" s="4005" t="n"/>
      <c r="AX313" s="4005" t="n"/>
      <c r="AY313" s="4005" t="n"/>
      <c r="AZ313" s="4005" t="n"/>
      <c r="BA313" s="1807" t="n"/>
      <c r="BB313" s="1911" t="n"/>
    </row>
    <row customFormat="1" customHeight="1" ht="30" r="314" s="884">
      <c r="A314" s="2282" t="n"/>
      <c r="B314" s="1807" t="n"/>
      <c r="C314" s="1808" t="n"/>
      <c r="D314" s="4005" t="n"/>
      <c r="E314" s="4005" t="n"/>
      <c r="F314" s="4005" t="n"/>
      <c r="G314" s="4005" t="n"/>
      <c r="H314" s="4005" t="n"/>
      <c r="I314" s="4005" t="n"/>
      <c r="J314" s="4005" t="n"/>
      <c r="K314" s="4005" t="n"/>
      <c r="L314" s="4005" t="n"/>
      <c r="M314" s="4005" t="n"/>
      <c r="N314" s="4005" t="n"/>
      <c r="O314" s="4005" t="n"/>
      <c r="P314" s="1807" t="n"/>
      <c r="Q314" s="4005" t="n"/>
      <c r="R314" s="4005" t="n"/>
      <c r="S314" s="4005" t="n"/>
      <c r="T314" s="4005" t="n"/>
      <c r="U314" s="4005" t="n"/>
      <c r="V314" s="4005" t="n"/>
      <c r="W314" s="4005" t="n"/>
      <c r="X314" s="4005" t="n"/>
      <c r="Y314" s="4005" t="n"/>
      <c r="Z314" s="4005" t="n"/>
      <c r="AA314" s="4005" t="n"/>
      <c r="AB314" s="4005" t="n"/>
      <c r="AC314" s="4005" t="n"/>
      <c r="AD314" s="4005" t="n"/>
      <c r="AE314" s="4005" t="n"/>
      <c r="AF314" s="4005" t="n"/>
      <c r="AG314" s="4005" t="n"/>
      <c r="AH314" s="4005" t="n"/>
      <c r="AI314" s="4005" t="n"/>
      <c r="AJ314" s="4005" t="n"/>
      <c r="AK314" s="4005" t="n"/>
      <c r="AL314" s="4005" t="n"/>
      <c r="AM314" s="4005" t="n"/>
      <c r="AN314" s="4005" t="n"/>
      <c r="AO314" s="4005" t="n"/>
      <c r="AP314" s="4005" t="n"/>
      <c r="AQ314" s="4005" t="n"/>
      <c r="AR314" s="4005" t="n"/>
      <c r="AS314" s="4005" t="n"/>
      <c r="AT314" s="4005" t="n"/>
      <c r="AU314" s="4005" t="n"/>
      <c r="AV314" s="4005" t="n"/>
      <c r="AW314" s="4005" t="n"/>
      <c r="AX314" s="4005" t="n"/>
      <c r="AY314" s="4005" t="n"/>
      <c r="AZ314" s="4005" t="n"/>
      <c r="BA314" s="1807" t="n"/>
      <c r="BB314" s="1911" t="n"/>
    </row>
    <row customFormat="1" customHeight="1" ht="30" r="315" s="1753">
      <c r="A315" s="2282" t="n"/>
      <c r="B315" s="1807" t="n"/>
      <c r="C315" s="1808" t="n"/>
      <c r="D315" s="4005" t="n"/>
      <c r="E315" s="4005" t="n"/>
      <c r="F315" s="4005" t="n"/>
      <c r="G315" s="4005" t="n"/>
      <c r="H315" s="4005" t="n"/>
      <c r="I315" s="4005" t="n"/>
      <c r="J315" s="4005" t="n"/>
      <c r="K315" s="4005" t="n"/>
      <c r="L315" s="4005" t="n"/>
      <c r="M315" s="4005" t="n"/>
      <c r="N315" s="4005" t="n"/>
      <c r="O315" s="4005" t="n"/>
      <c r="P315" s="1807" t="n"/>
      <c r="Q315" s="4005" t="n"/>
      <c r="R315" s="4005" t="n"/>
      <c r="S315" s="4005" t="n"/>
      <c r="T315" s="4005" t="n"/>
      <c r="U315" s="4005" t="n"/>
      <c r="V315" s="4005" t="n"/>
      <c r="W315" s="4005" t="n"/>
      <c r="X315" s="4005" t="n"/>
      <c r="Y315" s="4005" t="n"/>
      <c r="Z315" s="4005" t="n"/>
      <c r="AA315" s="4005" t="n"/>
      <c r="AB315" s="4005" t="n"/>
      <c r="AC315" s="4005" t="n"/>
      <c r="AD315" s="4005" t="n"/>
      <c r="AE315" s="4005" t="n"/>
      <c r="AF315" s="4005" t="n"/>
      <c r="AG315" s="4005" t="n"/>
      <c r="AH315" s="4005" t="n"/>
      <c r="AI315" s="4005" t="n"/>
      <c r="AJ315" s="4005" t="n"/>
      <c r="AK315" s="4005" t="n"/>
      <c r="AL315" s="4005" t="n"/>
      <c r="AM315" s="4005" t="n"/>
      <c r="AN315" s="4005" t="n"/>
      <c r="AO315" s="4005" t="n"/>
      <c r="AP315" s="4005" t="n"/>
      <c r="AQ315" s="4005" t="n"/>
      <c r="AR315" s="4005" t="n"/>
      <c r="AS315" s="4005" t="n"/>
      <c r="AT315" s="4005" t="n"/>
      <c r="AU315" s="4005" t="n"/>
      <c r="AV315" s="4005" t="n"/>
      <c r="AW315" s="4005" t="n"/>
      <c r="AX315" s="4005" t="n"/>
      <c r="AY315" s="4005" t="n"/>
      <c r="AZ315" s="4005" t="n"/>
      <c r="BA315" s="1807" t="n"/>
      <c r="BB315" s="1911" t="n"/>
    </row>
    <row customFormat="1" customHeight="1" ht="30" r="316" s="884">
      <c r="A316" s="2282" t="n"/>
      <c r="B316" s="1807" t="n"/>
      <c r="C316" s="1808" t="n"/>
      <c r="D316" s="4005" t="n"/>
      <c r="E316" s="4005" t="n"/>
      <c r="F316" s="4005" t="n"/>
      <c r="G316" s="4005" t="n"/>
      <c r="H316" s="4005" t="n"/>
      <c r="I316" s="4005" t="n"/>
      <c r="J316" s="4005" t="n"/>
      <c r="K316" s="4005" t="n"/>
      <c r="L316" s="4005" t="n"/>
      <c r="M316" s="4005" t="n"/>
      <c r="N316" s="4005" t="n"/>
      <c r="O316" s="4005" t="n"/>
      <c r="P316" s="1807" t="n"/>
      <c r="Q316" s="4005" t="n"/>
      <c r="R316" s="4005" t="n"/>
      <c r="S316" s="4005" t="n"/>
      <c r="T316" s="4005" t="n"/>
      <c r="U316" s="4005" t="n"/>
      <c r="V316" s="4005" t="n"/>
      <c r="W316" s="4005" t="n"/>
      <c r="X316" s="4005" t="n"/>
      <c r="Y316" s="4005" t="n"/>
      <c r="Z316" s="4005" t="n"/>
      <c r="AA316" s="4005" t="n"/>
      <c r="AB316" s="4005" t="n"/>
      <c r="AC316" s="4005" t="n"/>
      <c r="AD316" s="4005" t="n"/>
      <c r="AE316" s="4005" t="n"/>
      <c r="AF316" s="4005" t="n"/>
      <c r="AG316" s="4005" t="n"/>
      <c r="AH316" s="4005" t="n"/>
      <c r="AI316" s="4005" t="n"/>
      <c r="AJ316" s="4005" t="n"/>
      <c r="AK316" s="4005" t="n"/>
      <c r="AL316" s="4005" t="n"/>
      <c r="AM316" s="4005" t="n"/>
      <c r="AN316" s="4005" t="n"/>
      <c r="AO316" s="4005" t="n"/>
      <c r="AP316" s="4005" t="n"/>
      <c r="AQ316" s="4005" t="n"/>
      <c r="AR316" s="4005" t="n"/>
      <c r="AS316" s="4005" t="n"/>
      <c r="AT316" s="4005" t="n"/>
      <c r="AU316" s="4005" t="n"/>
      <c r="AV316" s="4005" t="n"/>
      <c r="AW316" s="4005" t="n"/>
      <c r="AX316" s="4005" t="n"/>
      <c r="AY316" s="4005" t="n"/>
      <c r="AZ316" s="4005" t="n"/>
      <c r="BA316" s="1807" t="n"/>
      <c r="BB316" s="1911" t="n"/>
    </row>
    <row customFormat="1" customHeight="1" ht="30" r="317" s="884">
      <c r="A317" s="2282" t="n"/>
      <c r="B317" s="1807" t="n"/>
      <c r="C317" s="1808" t="n"/>
      <c r="D317" s="4005" t="n"/>
      <c r="E317" s="4005" t="n"/>
      <c r="F317" s="4005" t="n"/>
      <c r="G317" s="4005" t="n"/>
      <c r="H317" s="4005" t="n"/>
      <c r="I317" s="4005" t="n"/>
      <c r="J317" s="4005" t="n"/>
      <c r="K317" s="4005" t="n"/>
      <c r="L317" s="4005" t="n"/>
      <c r="M317" s="4005" t="n"/>
      <c r="N317" s="4005" t="n"/>
      <c r="O317" s="4005" t="n"/>
      <c r="P317" s="1807" t="n"/>
      <c r="Q317" s="4005" t="n"/>
      <c r="R317" s="4005" t="n"/>
      <c r="S317" s="4005" t="n"/>
      <c r="T317" s="4005" t="n"/>
      <c r="U317" s="4005" t="n"/>
      <c r="V317" s="4005" t="n"/>
      <c r="W317" s="4005" t="n"/>
      <c r="X317" s="4005" t="n"/>
      <c r="Y317" s="4005" t="n"/>
      <c r="Z317" s="4005" t="n"/>
      <c r="AA317" s="4005" t="n"/>
      <c r="AB317" s="4005" t="n"/>
      <c r="AC317" s="4005" t="n"/>
      <c r="AD317" s="4005" t="n"/>
      <c r="AE317" s="4005" t="n"/>
      <c r="AF317" s="4005" t="n"/>
      <c r="AG317" s="4005" t="n"/>
      <c r="AH317" s="4005" t="n"/>
      <c r="AI317" s="4005" t="n"/>
      <c r="AJ317" s="4005" t="n"/>
      <c r="AK317" s="4005" t="n"/>
      <c r="AL317" s="4005" t="n"/>
      <c r="AM317" s="4005" t="n"/>
      <c r="AN317" s="4005" t="n"/>
      <c r="AO317" s="4005" t="n"/>
      <c r="AP317" s="4005" t="n"/>
      <c r="AQ317" s="4005" t="n"/>
      <c r="AR317" s="4005" t="n"/>
      <c r="AS317" s="4005" t="n"/>
      <c r="AT317" s="4005" t="n"/>
      <c r="AU317" s="4005" t="n"/>
      <c r="AV317" s="4005" t="n"/>
      <c r="AW317" s="4005" t="n"/>
      <c r="AX317" s="4005" t="n"/>
      <c r="AY317" s="4005" t="n"/>
      <c r="AZ317" s="4005" t="n"/>
      <c r="BA317" s="1807" t="n"/>
      <c r="BB317" s="1911" t="n"/>
    </row>
    <row customFormat="1" customHeight="1" ht="30" r="318" s="884">
      <c r="A318" s="2282" t="n"/>
      <c r="B318" s="1807" t="n"/>
      <c r="C318" s="1808" t="n"/>
      <c r="D318" s="4005" t="n"/>
      <c r="E318" s="4005" t="n"/>
      <c r="F318" s="4005" t="n"/>
      <c r="G318" s="4005" t="n"/>
      <c r="H318" s="4005" t="n"/>
      <c r="I318" s="4005" t="n"/>
      <c r="J318" s="4005" t="n"/>
      <c r="K318" s="4005" t="n"/>
      <c r="L318" s="4005" t="n"/>
      <c r="M318" s="4005" t="n"/>
      <c r="N318" s="4005" t="n"/>
      <c r="O318" s="4005" t="n"/>
      <c r="P318" s="1807" t="n"/>
      <c r="Q318" s="4005" t="n"/>
      <c r="R318" s="4005" t="n"/>
      <c r="S318" s="4005" t="n"/>
      <c r="T318" s="4005" t="n"/>
      <c r="U318" s="4005" t="n"/>
      <c r="V318" s="4005" t="n"/>
      <c r="W318" s="4005" t="n"/>
      <c r="X318" s="4005" t="n"/>
      <c r="Y318" s="4005" t="n"/>
      <c r="Z318" s="4005" t="n"/>
      <c r="AA318" s="4005" t="n"/>
      <c r="AB318" s="4005" t="n"/>
      <c r="AC318" s="4005" t="n"/>
      <c r="AD318" s="4005" t="n"/>
      <c r="AE318" s="4005" t="n"/>
      <c r="AF318" s="4005" t="n"/>
      <c r="AG318" s="4005" t="n"/>
      <c r="AH318" s="4005" t="n"/>
      <c r="AI318" s="4005" t="n"/>
      <c r="AJ318" s="4005" t="n"/>
      <c r="AK318" s="4005" t="n"/>
      <c r="AL318" s="4005" t="n"/>
      <c r="AM318" s="4005" t="n"/>
      <c r="AN318" s="4005" t="n"/>
      <c r="AO318" s="4005" t="n"/>
      <c r="AP318" s="4005" t="n"/>
      <c r="AQ318" s="4005" t="n"/>
      <c r="AR318" s="4005" t="n"/>
      <c r="AS318" s="4005" t="n"/>
      <c r="AT318" s="4005" t="n"/>
      <c r="AU318" s="4005" t="n"/>
      <c r="AV318" s="4005" t="n"/>
      <c r="AW318" s="4005" t="n"/>
      <c r="AX318" s="4005" t="n"/>
      <c r="AY318" s="4005" t="n"/>
      <c r="AZ318" s="4005" t="n"/>
      <c r="BA318" s="1807" t="n"/>
      <c r="BB318" s="1911" t="n"/>
    </row>
    <row customFormat="1" customHeight="1" ht="30" r="319" s="884">
      <c r="A319" s="2282" t="n"/>
      <c r="B319" s="1807" t="n"/>
      <c r="C319" s="1808" t="n"/>
      <c r="D319" s="4005" t="n"/>
      <c r="E319" s="4005" t="n"/>
      <c r="F319" s="4005" t="n"/>
      <c r="G319" s="4005" t="n"/>
      <c r="H319" s="4005" t="n"/>
      <c r="I319" s="4005" t="n"/>
      <c r="J319" s="4005" t="n"/>
      <c r="K319" s="4005" t="n"/>
      <c r="L319" s="4005" t="n"/>
      <c r="M319" s="4005" t="n"/>
      <c r="N319" s="4005" t="n"/>
      <c r="O319" s="4005" t="n"/>
      <c r="P319" s="1807" t="n"/>
      <c r="Q319" s="4005" t="n"/>
      <c r="R319" s="4005" t="n"/>
      <c r="S319" s="4005" t="n"/>
      <c r="T319" s="4005" t="n"/>
      <c r="U319" s="4005" t="n"/>
      <c r="V319" s="4005" t="n"/>
      <c r="W319" s="4005" t="n"/>
      <c r="X319" s="4005" t="n"/>
      <c r="Y319" s="4005" t="n"/>
      <c r="Z319" s="4005" t="n"/>
      <c r="AA319" s="4005" t="n"/>
      <c r="AB319" s="4005" t="n"/>
      <c r="AC319" s="4005" t="n"/>
      <c r="AD319" s="4005" t="n"/>
      <c r="AE319" s="4005" t="n"/>
      <c r="AF319" s="4005" t="n"/>
      <c r="AG319" s="4005" t="n"/>
      <c r="AH319" s="4005" t="n"/>
      <c r="AI319" s="4005" t="n"/>
      <c r="AJ319" s="4005" t="n"/>
      <c r="AK319" s="4005" t="n"/>
      <c r="AL319" s="4005" t="n"/>
      <c r="AM319" s="4005" t="n"/>
      <c r="AN319" s="4005" t="n"/>
      <c r="AO319" s="4005" t="n"/>
      <c r="AP319" s="4005" t="n"/>
      <c r="AQ319" s="4005" t="n"/>
      <c r="AR319" s="4005" t="n"/>
      <c r="AS319" s="4005" t="n"/>
      <c r="AT319" s="4005" t="n"/>
      <c r="AU319" s="4005" t="n"/>
      <c r="AV319" s="4005" t="n"/>
      <c r="AW319" s="4005" t="n"/>
      <c r="AX319" s="4005" t="n"/>
      <c r="AY319" s="4005" t="n"/>
      <c r="AZ319" s="4005" t="n"/>
      <c r="BA319" s="1807" t="n"/>
      <c r="BB319" s="1911" t="n"/>
    </row>
    <row customFormat="1" customHeight="1" ht="30" r="320" s="1753">
      <c r="A320" s="2282" t="n"/>
      <c r="B320" s="1807" t="n"/>
      <c r="C320" s="1808" t="n"/>
      <c r="D320" s="4005" t="n"/>
      <c r="E320" s="4005" t="n"/>
      <c r="F320" s="4005" t="n"/>
      <c r="G320" s="4005" t="n"/>
      <c r="H320" s="4005" t="n"/>
      <c r="I320" s="4005" t="n"/>
      <c r="J320" s="4005" t="n"/>
      <c r="K320" s="4005" t="n"/>
      <c r="L320" s="4005" t="n"/>
      <c r="M320" s="4005" t="n"/>
      <c r="N320" s="4005" t="n"/>
      <c r="O320" s="4005" t="n"/>
      <c r="P320" s="1807" t="n"/>
      <c r="Q320" s="4005" t="n"/>
      <c r="R320" s="4005" t="n"/>
      <c r="S320" s="4005" t="n"/>
      <c r="T320" s="4005" t="n"/>
      <c r="U320" s="4005" t="n"/>
      <c r="V320" s="4005" t="n"/>
      <c r="W320" s="4005" t="n"/>
      <c r="X320" s="4005" t="n"/>
      <c r="Y320" s="4005" t="n"/>
      <c r="Z320" s="4005" t="n"/>
      <c r="AA320" s="4005" t="n"/>
      <c r="AB320" s="4005" t="n"/>
      <c r="AC320" s="4005" t="n"/>
      <c r="AD320" s="4005" t="n"/>
      <c r="AE320" s="4005" t="n"/>
      <c r="AF320" s="4005" t="n"/>
      <c r="AG320" s="4005" t="n"/>
      <c r="AH320" s="4005" t="n"/>
      <c r="AI320" s="4005" t="n"/>
      <c r="AJ320" s="4005" t="n"/>
      <c r="AK320" s="4005" t="n"/>
      <c r="AL320" s="4005" t="n"/>
      <c r="AM320" s="4005" t="n"/>
      <c r="AN320" s="4005" t="n"/>
      <c r="AO320" s="4005" t="n"/>
      <c r="AP320" s="4005" t="n"/>
      <c r="AQ320" s="4005" t="n"/>
      <c r="AR320" s="4005" t="n"/>
      <c r="AS320" s="4005" t="n"/>
      <c r="AT320" s="4005" t="n"/>
      <c r="AU320" s="4005" t="n"/>
      <c r="AV320" s="4005" t="n"/>
      <c r="AW320" s="4005" t="n"/>
      <c r="AX320" s="4005" t="n"/>
      <c r="AY320" s="4005" t="n"/>
      <c r="AZ320" s="4005" t="n"/>
      <c r="BA320" s="1807" t="n"/>
      <c r="BB320" s="1911" t="n"/>
    </row>
    <row customFormat="1" customHeight="1" ht="30" r="321" s="884">
      <c r="A321" s="2282" t="n"/>
      <c r="B321" s="1807" t="n"/>
      <c r="C321" s="1808" t="n"/>
      <c r="D321" s="4005" t="n"/>
      <c r="E321" s="4005" t="n"/>
      <c r="F321" s="4005" t="n"/>
      <c r="G321" s="4005" t="n"/>
      <c r="H321" s="4005" t="n"/>
      <c r="I321" s="4005" t="n"/>
      <c r="J321" s="4005" t="n"/>
      <c r="K321" s="4005" t="n"/>
      <c r="L321" s="4005" t="n"/>
      <c r="M321" s="4005" t="n"/>
      <c r="N321" s="4005" t="n"/>
      <c r="O321" s="4005" t="n"/>
      <c r="P321" s="1807" t="n"/>
      <c r="Q321" s="4005" t="n"/>
      <c r="R321" s="4005" t="n"/>
      <c r="S321" s="4005" t="n"/>
      <c r="T321" s="4005" t="n"/>
      <c r="U321" s="4005" t="n"/>
      <c r="V321" s="4005" t="n"/>
      <c r="W321" s="4005" t="n"/>
      <c r="X321" s="4005" t="n"/>
      <c r="Y321" s="4005" t="n"/>
      <c r="Z321" s="4005" t="n"/>
      <c r="AA321" s="4005" t="n"/>
      <c r="AB321" s="4005" t="n"/>
      <c r="AC321" s="4005" t="n"/>
      <c r="AD321" s="4005" t="n"/>
      <c r="AE321" s="4005" t="n"/>
      <c r="AF321" s="4005" t="n"/>
      <c r="AG321" s="4005" t="n"/>
      <c r="AH321" s="4005" t="n"/>
      <c r="AI321" s="4005" t="n"/>
      <c r="AJ321" s="4005" t="n"/>
      <c r="AK321" s="4005" t="n"/>
      <c r="AL321" s="4005" t="n"/>
      <c r="AM321" s="4005" t="n"/>
      <c r="AN321" s="4005" t="n"/>
      <c r="AO321" s="4005" t="n"/>
      <c r="AP321" s="4005" t="n"/>
      <c r="AQ321" s="4005" t="n"/>
      <c r="AR321" s="4005" t="n"/>
      <c r="AS321" s="4005" t="n"/>
      <c r="AT321" s="4005" t="n"/>
      <c r="AU321" s="4005" t="n"/>
      <c r="AV321" s="4005" t="n"/>
      <c r="AW321" s="4005" t="n"/>
      <c r="AX321" s="4005" t="n"/>
      <c r="AY321" s="4005" t="n"/>
      <c r="AZ321" s="4005" t="n"/>
      <c r="BA321" s="1807" t="n"/>
      <c r="BB321" s="1911" t="n"/>
    </row>
    <row customFormat="1" customHeight="1" ht="30" r="322" s="884">
      <c r="A322" s="2282" t="n"/>
      <c r="B322" s="1807" t="n"/>
      <c r="C322" s="1808" t="n"/>
      <c r="D322" s="4005" t="n"/>
      <c r="E322" s="4005" t="n"/>
      <c r="F322" s="4005" t="n"/>
      <c r="G322" s="4005" t="n"/>
      <c r="H322" s="4005" t="n"/>
      <c r="I322" s="4005" t="n"/>
      <c r="J322" s="4005" t="n"/>
      <c r="K322" s="4005" t="n"/>
      <c r="L322" s="4005" t="n"/>
      <c r="M322" s="4005" t="n"/>
      <c r="N322" s="4005" t="n"/>
      <c r="O322" s="4005" t="n"/>
      <c r="P322" s="1807" t="n"/>
      <c r="Q322" s="4005" t="n"/>
      <c r="R322" s="4005" t="n"/>
      <c r="S322" s="4005" t="n"/>
      <c r="T322" s="4005" t="n"/>
      <c r="U322" s="4005" t="n"/>
      <c r="V322" s="4005" t="n"/>
      <c r="W322" s="4005" t="n"/>
      <c r="X322" s="4005" t="n"/>
      <c r="Y322" s="4005" t="n"/>
      <c r="Z322" s="4005" t="n"/>
      <c r="AA322" s="4005" t="n"/>
      <c r="AB322" s="4005" t="n"/>
      <c r="AC322" s="4005" t="n"/>
      <c r="AD322" s="4005" t="n"/>
      <c r="AE322" s="4005" t="n"/>
      <c r="AF322" s="4005" t="n"/>
      <c r="AG322" s="4005" t="n"/>
      <c r="AH322" s="4005" t="n"/>
      <c r="AI322" s="4005" t="n"/>
      <c r="AJ322" s="4005" t="n"/>
      <c r="AK322" s="4005" t="n"/>
      <c r="AL322" s="4005" t="n"/>
      <c r="AM322" s="4005" t="n"/>
      <c r="AN322" s="4005" t="n"/>
      <c r="AO322" s="4005" t="n"/>
      <c r="AP322" s="4005" t="n"/>
      <c r="AQ322" s="4005" t="n"/>
      <c r="AR322" s="4005" t="n"/>
      <c r="AS322" s="4005" t="n"/>
      <c r="AT322" s="4005" t="n"/>
      <c r="AU322" s="4005" t="n"/>
      <c r="AV322" s="4005" t="n"/>
      <c r="AW322" s="4005" t="n"/>
      <c r="AX322" s="4005" t="n"/>
      <c r="AY322" s="4005" t="n"/>
      <c r="AZ322" s="4005" t="n"/>
      <c r="BA322" s="1807" t="n"/>
      <c r="BB322" s="1911" t="n"/>
    </row>
    <row customFormat="1" customHeight="1" ht="30" r="323" s="1753">
      <c r="A323" s="2282" t="n"/>
      <c r="B323" s="1807" t="n"/>
      <c r="C323" s="1808" t="n"/>
      <c r="D323" s="4005" t="n"/>
      <c r="E323" s="4005" t="n"/>
      <c r="F323" s="4005" t="n"/>
      <c r="G323" s="4005" t="n"/>
      <c r="H323" s="4005" t="n"/>
      <c r="I323" s="4005" t="n"/>
      <c r="J323" s="4005" t="n"/>
      <c r="K323" s="4005" t="n"/>
      <c r="L323" s="4005" t="n"/>
      <c r="M323" s="4005" t="n"/>
      <c r="N323" s="4005" t="n"/>
      <c r="O323" s="4005" t="n"/>
      <c r="P323" s="1807" t="n"/>
      <c r="Q323" s="4005" t="n"/>
      <c r="R323" s="4005" t="n"/>
      <c r="S323" s="4005" t="n"/>
      <c r="T323" s="4005" t="n"/>
      <c r="U323" s="4005" t="n"/>
      <c r="V323" s="4005" t="n"/>
      <c r="W323" s="4005" t="n"/>
      <c r="X323" s="4005" t="n"/>
      <c r="Y323" s="4005" t="n"/>
      <c r="Z323" s="4005" t="n"/>
      <c r="AA323" s="4005" t="n"/>
      <c r="AB323" s="4005" t="n"/>
      <c r="AC323" s="4005" t="n"/>
      <c r="AD323" s="4005" t="n"/>
      <c r="AE323" s="4005" t="n"/>
      <c r="AF323" s="4005" t="n"/>
      <c r="AG323" s="4005" t="n"/>
      <c r="AH323" s="4005" t="n"/>
      <c r="AI323" s="4005" t="n"/>
      <c r="AJ323" s="4005" t="n"/>
      <c r="AK323" s="4005" t="n"/>
      <c r="AL323" s="4005" t="n"/>
      <c r="AM323" s="4005" t="n"/>
      <c r="AN323" s="4005" t="n"/>
      <c r="AO323" s="4005" t="n"/>
      <c r="AP323" s="4005" t="n"/>
      <c r="AQ323" s="4005" t="n"/>
      <c r="AR323" s="4005" t="n"/>
      <c r="AS323" s="4005" t="n"/>
      <c r="AT323" s="4005" t="n"/>
      <c r="AU323" s="4005" t="n"/>
      <c r="AV323" s="4005" t="n"/>
      <c r="AW323" s="4005" t="n"/>
      <c r="AX323" s="4005" t="n"/>
      <c r="AY323" s="4005" t="n"/>
      <c r="AZ323" s="4005" t="n"/>
      <c r="BA323" s="1807" t="n"/>
      <c r="BB323" s="1911" t="n"/>
    </row>
    <row customFormat="1" customHeight="1" ht="30" r="324" s="884">
      <c r="A324" s="2282" t="n"/>
      <c r="B324" s="1807" t="n"/>
      <c r="C324" s="1808" t="n"/>
      <c r="D324" s="4005" t="n"/>
      <c r="E324" s="4005" t="n"/>
      <c r="F324" s="4005" t="n"/>
      <c r="G324" s="4005" t="n"/>
      <c r="H324" s="4005" t="n"/>
      <c r="I324" s="4005" t="n"/>
      <c r="J324" s="4005" t="n"/>
      <c r="K324" s="4005" t="n"/>
      <c r="L324" s="4005" t="n"/>
      <c r="M324" s="4005" t="n"/>
      <c r="N324" s="4005" t="n"/>
      <c r="O324" s="4005" t="n"/>
      <c r="P324" s="1807" t="n"/>
      <c r="Q324" s="4005" t="n"/>
      <c r="R324" s="4005" t="n"/>
      <c r="S324" s="4005" t="n"/>
      <c r="T324" s="4005" t="n"/>
      <c r="U324" s="4005" t="n"/>
      <c r="V324" s="4005" t="n"/>
      <c r="W324" s="4005" t="n"/>
      <c r="X324" s="4005" t="n"/>
      <c r="Y324" s="4005" t="n"/>
      <c r="Z324" s="4005" t="n"/>
      <c r="AA324" s="4005" t="n"/>
      <c r="AB324" s="4005" t="n"/>
      <c r="AC324" s="4005" t="n"/>
      <c r="AD324" s="4005" t="n"/>
      <c r="AE324" s="4005" t="n"/>
      <c r="AF324" s="4005" t="n"/>
      <c r="AG324" s="4005" t="n"/>
      <c r="AH324" s="4005" t="n"/>
      <c r="AI324" s="4005" t="n"/>
      <c r="AJ324" s="4005" t="n"/>
      <c r="AK324" s="4005" t="n"/>
      <c r="AL324" s="4005" t="n"/>
      <c r="AM324" s="4005" t="n"/>
      <c r="AN324" s="4005" t="n"/>
      <c r="AO324" s="4005" t="n"/>
      <c r="AP324" s="4005" t="n"/>
      <c r="AQ324" s="4005" t="n"/>
      <c r="AR324" s="4005" t="n"/>
      <c r="AS324" s="4005" t="n"/>
      <c r="AT324" s="4005" t="n"/>
      <c r="AU324" s="4005" t="n"/>
      <c r="AV324" s="4005" t="n"/>
      <c r="AW324" s="4005" t="n"/>
      <c r="AX324" s="4005" t="n"/>
      <c r="AY324" s="4005" t="n"/>
      <c r="AZ324" s="4005" t="n"/>
      <c r="BA324" s="1807" t="n"/>
      <c r="BB324" s="1911" t="n"/>
    </row>
    <row customFormat="1" customHeight="1" ht="30" r="325" s="884">
      <c r="A325" s="2282" t="n"/>
      <c r="B325" s="1807" t="n"/>
      <c r="C325" s="1808" t="n"/>
      <c r="D325" s="4005" t="n"/>
      <c r="E325" s="4005" t="n"/>
      <c r="F325" s="4005" t="n"/>
      <c r="G325" s="4005" t="n"/>
      <c r="H325" s="4005" t="n"/>
      <c r="I325" s="4005" t="n"/>
      <c r="J325" s="4005" t="n"/>
      <c r="K325" s="4005" t="n"/>
      <c r="L325" s="4005" t="n"/>
      <c r="M325" s="4005" t="n"/>
      <c r="N325" s="4005" t="n"/>
      <c r="O325" s="4005" t="n"/>
      <c r="P325" s="1807" t="n"/>
      <c r="Q325" s="4005" t="n"/>
      <c r="R325" s="4005" t="n"/>
      <c r="S325" s="4005" t="n"/>
      <c r="T325" s="4005" t="n"/>
      <c r="U325" s="4005" t="n"/>
      <c r="V325" s="4005" t="n"/>
      <c r="W325" s="4005" t="n"/>
      <c r="X325" s="4005" t="n"/>
      <c r="Y325" s="4005" t="n"/>
      <c r="Z325" s="4005" t="n"/>
      <c r="AA325" s="4005" t="n"/>
      <c r="AB325" s="4005" t="n"/>
      <c r="AC325" s="4005" t="n"/>
      <c r="AD325" s="4005" t="n"/>
      <c r="AE325" s="4005" t="n"/>
      <c r="AF325" s="4005" t="n"/>
      <c r="AG325" s="4005" t="n"/>
      <c r="AH325" s="4005" t="n"/>
      <c r="AI325" s="4005" t="n"/>
      <c r="AJ325" s="4005" t="n"/>
      <c r="AK325" s="4005" t="n"/>
      <c r="AL325" s="4005" t="n"/>
      <c r="AM325" s="4005" t="n"/>
      <c r="AN325" s="4005" t="n"/>
      <c r="AO325" s="4005" t="n"/>
      <c r="AP325" s="4005" t="n"/>
      <c r="AQ325" s="4005" t="n"/>
      <c r="AR325" s="4005" t="n"/>
      <c r="AS325" s="4005" t="n"/>
      <c r="AT325" s="4005" t="n"/>
      <c r="AU325" s="4005" t="n"/>
      <c r="AV325" s="4005" t="n"/>
      <c r="AW325" s="4005" t="n"/>
      <c r="AX325" s="4005" t="n"/>
      <c r="AY325" s="4005" t="n"/>
      <c r="AZ325" s="4005" t="n"/>
      <c r="BA325" s="1807" t="n"/>
      <c r="BB325" s="1911" t="n"/>
    </row>
    <row customFormat="1" customHeight="1" ht="30" r="326" s="1753">
      <c r="A326" s="2282" t="n"/>
      <c r="B326" s="1807" t="n"/>
      <c r="C326" s="1808" t="n"/>
      <c r="D326" s="4005" t="n"/>
      <c r="E326" s="4005" t="n"/>
      <c r="F326" s="4005" t="n"/>
      <c r="G326" s="4005" t="n"/>
      <c r="H326" s="4005" t="n"/>
      <c r="I326" s="4005" t="n"/>
      <c r="J326" s="4005" t="n"/>
      <c r="K326" s="4005" t="n"/>
      <c r="L326" s="4005" t="n"/>
      <c r="M326" s="4005" t="n"/>
      <c r="N326" s="4005" t="n"/>
      <c r="O326" s="4005" t="n"/>
      <c r="P326" s="1807" t="n"/>
      <c r="Q326" s="4005" t="n"/>
      <c r="R326" s="4005" t="n"/>
      <c r="S326" s="4005" t="n"/>
      <c r="T326" s="4005" t="n"/>
      <c r="U326" s="4005" t="n"/>
      <c r="V326" s="4005" t="n"/>
      <c r="W326" s="4005" t="n"/>
      <c r="X326" s="4005" t="n"/>
      <c r="Y326" s="4005" t="n"/>
      <c r="Z326" s="4005" t="n"/>
      <c r="AA326" s="4005" t="n"/>
      <c r="AB326" s="4005" t="n"/>
      <c r="AC326" s="4005" t="n"/>
      <c r="AD326" s="4005" t="n"/>
      <c r="AE326" s="4005" t="n"/>
      <c r="AF326" s="4005" t="n"/>
      <c r="AG326" s="4005" t="n"/>
      <c r="AH326" s="4005" t="n"/>
      <c r="AI326" s="4005" t="n"/>
      <c r="AJ326" s="4005" t="n"/>
      <c r="AK326" s="4005" t="n"/>
      <c r="AL326" s="4005" t="n"/>
      <c r="AM326" s="4005" t="n"/>
      <c r="AN326" s="4005" t="n"/>
      <c r="AO326" s="4005" t="n"/>
      <c r="AP326" s="4005" t="n"/>
      <c r="AQ326" s="4005" t="n"/>
      <c r="AR326" s="4005" t="n"/>
      <c r="AS326" s="4005" t="n"/>
      <c r="AT326" s="4005" t="n"/>
      <c r="AU326" s="4005" t="n"/>
      <c r="AV326" s="4005" t="n"/>
      <c r="AW326" s="4005" t="n"/>
      <c r="AX326" s="4005" t="n"/>
      <c r="AY326" s="4005" t="n"/>
      <c r="AZ326" s="4005" t="n"/>
      <c r="BA326" s="1807" t="n"/>
      <c r="BB326" s="1911" t="n"/>
    </row>
    <row customFormat="1" customHeight="1" ht="30" r="327" s="884">
      <c r="A327" s="2282" t="n"/>
      <c r="B327" s="1807" t="n"/>
      <c r="C327" s="1808" t="n"/>
      <c r="D327" s="4005" t="n"/>
      <c r="E327" s="4005" t="n"/>
      <c r="F327" s="4005" t="n"/>
      <c r="G327" s="4005" t="n"/>
      <c r="H327" s="4005" t="n"/>
      <c r="I327" s="4005" t="n"/>
      <c r="J327" s="4005" t="n"/>
      <c r="K327" s="4005" t="n"/>
      <c r="L327" s="4005" t="n"/>
      <c r="M327" s="4005" t="n"/>
      <c r="N327" s="4005" t="n"/>
      <c r="O327" s="4005" t="n"/>
      <c r="P327" s="1807" t="n"/>
      <c r="Q327" s="4005" t="n"/>
      <c r="R327" s="4005" t="n"/>
      <c r="S327" s="4005" t="n"/>
      <c r="T327" s="4005" t="n"/>
      <c r="U327" s="4005" t="n"/>
      <c r="V327" s="4005" t="n"/>
      <c r="W327" s="4005" t="n"/>
      <c r="X327" s="4005" t="n"/>
      <c r="Y327" s="4005" t="n"/>
      <c r="Z327" s="4005" t="n"/>
      <c r="AA327" s="4005" t="n"/>
      <c r="AB327" s="4005" t="n"/>
      <c r="AC327" s="4005" t="n"/>
      <c r="AD327" s="4005" t="n"/>
      <c r="AE327" s="4005" t="n"/>
      <c r="AF327" s="4005" t="n"/>
      <c r="AG327" s="4005" t="n"/>
      <c r="AH327" s="4005" t="n"/>
      <c r="AI327" s="4005" t="n"/>
      <c r="AJ327" s="4005" t="n"/>
      <c r="AK327" s="4005" t="n"/>
      <c r="AL327" s="4005" t="n"/>
      <c r="AM327" s="4005" t="n"/>
      <c r="AN327" s="4005" t="n"/>
      <c r="AO327" s="4005" t="n"/>
      <c r="AP327" s="4005" t="n"/>
      <c r="AQ327" s="4005" t="n"/>
      <c r="AR327" s="4005" t="n"/>
      <c r="AS327" s="4005" t="n"/>
      <c r="AT327" s="4005" t="n"/>
      <c r="AU327" s="4005" t="n"/>
      <c r="AV327" s="4005" t="n"/>
      <c r="AW327" s="4005" t="n"/>
      <c r="AX327" s="4005" t="n"/>
      <c r="AY327" s="4005" t="n"/>
      <c r="AZ327" s="4005" t="n"/>
      <c r="BA327" s="1807" t="n"/>
      <c r="BB327" s="1911" t="n"/>
    </row>
    <row customFormat="1" customHeight="1" ht="30" r="328" s="884">
      <c r="A328" s="2282" t="n"/>
      <c r="B328" s="1807" t="n"/>
      <c r="C328" s="1808" t="n"/>
      <c r="D328" s="4005" t="n"/>
      <c r="E328" s="4005" t="n"/>
      <c r="F328" s="4005" t="n"/>
      <c r="G328" s="4005" t="n"/>
      <c r="H328" s="4005" t="n"/>
      <c r="I328" s="4005" t="n"/>
      <c r="J328" s="4005" t="n"/>
      <c r="K328" s="4005" t="n"/>
      <c r="L328" s="4005" t="n"/>
      <c r="M328" s="4005" t="n"/>
      <c r="N328" s="4005" t="n"/>
      <c r="O328" s="4005" t="n"/>
      <c r="P328" s="1807" t="n"/>
      <c r="Q328" s="4005" t="n"/>
      <c r="R328" s="4005" t="n"/>
      <c r="S328" s="4005" t="n"/>
      <c r="T328" s="4005" t="n"/>
      <c r="U328" s="4005" t="n"/>
      <c r="V328" s="4005" t="n"/>
      <c r="W328" s="4005" t="n"/>
      <c r="X328" s="4005" t="n"/>
      <c r="Y328" s="4005" t="n"/>
      <c r="Z328" s="4005" t="n"/>
      <c r="AA328" s="4005" t="n"/>
      <c r="AB328" s="4005" t="n"/>
      <c r="AC328" s="4005" t="n"/>
      <c r="AD328" s="4005" t="n"/>
      <c r="AE328" s="4005" t="n"/>
      <c r="AF328" s="4005" t="n"/>
      <c r="AG328" s="4005" t="n"/>
      <c r="AH328" s="4005" t="n"/>
      <c r="AI328" s="4005" t="n"/>
      <c r="AJ328" s="4005" t="n"/>
      <c r="AK328" s="4005" t="n"/>
      <c r="AL328" s="4005" t="n"/>
      <c r="AM328" s="4005" t="n"/>
      <c r="AN328" s="4005" t="n"/>
      <c r="AO328" s="4005" t="n"/>
      <c r="AP328" s="4005" t="n"/>
      <c r="AQ328" s="4005" t="n"/>
      <c r="AR328" s="4005" t="n"/>
      <c r="AS328" s="4005" t="n"/>
      <c r="AT328" s="4005" t="n"/>
      <c r="AU328" s="4005" t="n"/>
      <c r="AV328" s="4005" t="n"/>
      <c r="AW328" s="4005" t="n"/>
      <c r="AX328" s="4005" t="n"/>
      <c r="AY328" s="4005" t="n"/>
      <c r="AZ328" s="4005" t="n"/>
      <c r="BA328" s="1807" t="n"/>
      <c r="BB328" s="1911" t="n"/>
    </row>
    <row customFormat="1" r="329" s="1753">
      <c r="A329" s="2282" t="n"/>
      <c r="B329" s="1807" t="n"/>
      <c r="C329" s="1808" t="n"/>
      <c r="D329" s="4005" t="n"/>
      <c r="E329" s="4005" t="n"/>
      <c r="F329" s="4005" t="n"/>
      <c r="G329" s="4005" t="n"/>
      <c r="H329" s="4005" t="n"/>
      <c r="I329" s="4005" t="n"/>
      <c r="J329" s="4005" t="n"/>
      <c r="K329" s="4005" t="n"/>
      <c r="L329" s="4005" t="n"/>
      <c r="M329" s="4005" t="n"/>
      <c r="N329" s="4005" t="n"/>
      <c r="O329" s="4005" t="n"/>
      <c r="P329" s="1807" t="n"/>
      <c r="Q329" s="4005" t="n"/>
      <c r="R329" s="4005" t="n"/>
      <c r="S329" s="4005" t="n"/>
      <c r="T329" s="4005" t="n"/>
      <c r="U329" s="4005" t="n"/>
      <c r="V329" s="4005" t="n"/>
      <c r="W329" s="4005" t="n"/>
      <c r="X329" s="4005" t="n"/>
      <c r="Y329" s="4005" t="n"/>
      <c r="Z329" s="4005" t="n"/>
      <c r="AA329" s="4005" t="n"/>
      <c r="AB329" s="4005" t="n"/>
      <c r="AC329" s="4005" t="n"/>
      <c r="AD329" s="4005" t="n"/>
      <c r="AE329" s="4005" t="n"/>
      <c r="AF329" s="4005" t="n"/>
      <c r="AG329" s="4005" t="n"/>
      <c r="AH329" s="4005" t="n"/>
      <c r="AI329" s="4005" t="n"/>
      <c r="AJ329" s="4005" t="n"/>
      <c r="AK329" s="4005" t="n"/>
      <c r="AL329" s="4005" t="n"/>
      <c r="AM329" s="4005" t="n"/>
      <c r="AN329" s="4005" t="n"/>
      <c r="AO329" s="4005" t="n"/>
      <c r="AP329" s="4005" t="n"/>
      <c r="AQ329" s="4005" t="n"/>
      <c r="AR329" s="4005" t="n"/>
      <c r="AS329" s="4005" t="n"/>
      <c r="AT329" s="4005" t="n"/>
      <c r="AU329" s="4005" t="n"/>
      <c r="AV329" s="4005" t="n"/>
      <c r="AW329" s="4005" t="n"/>
      <c r="AX329" s="4005" t="n"/>
      <c r="AY329" s="4005" t="n"/>
      <c r="AZ329" s="4005" t="n"/>
      <c r="BA329" s="1807" t="n"/>
      <c r="BB329" s="1911" t="n"/>
    </row>
    <row customFormat="1" customHeight="1" ht="30" r="330" s="1753">
      <c r="A330" s="2282" t="n"/>
      <c r="B330" s="1807" t="n"/>
      <c r="C330" s="1808" t="n"/>
      <c r="D330" s="4005" t="n"/>
      <c r="E330" s="4005" t="n"/>
      <c r="F330" s="4005" t="n"/>
      <c r="G330" s="4005" t="n"/>
      <c r="H330" s="4005" t="n"/>
      <c r="I330" s="4005" t="n"/>
      <c r="J330" s="4005" t="n"/>
      <c r="K330" s="4005" t="n"/>
      <c r="L330" s="4005" t="n"/>
      <c r="M330" s="4005" t="n"/>
      <c r="N330" s="4005" t="n"/>
      <c r="O330" s="4005" t="n"/>
      <c r="P330" s="1807" t="n"/>
      <c r="Q330" s="4005" t="n"/>
      <c r="R330" s="4005" t="n"/>
      <c r="S330" s="4005" t="n"/>
      <c r="T330" s="4005" t="n"/>
      <c r="U330" s="4005" t="n"/>
      <c r="V330" s="4005" t="n"/>
      <c r="W330" s="4005" t="n"/>
      <c r="X330" s="4005" t="n"/>
      <c r="Y330" s="4005" t="n"/>
      <c r="Z330" s="4005" t="n"/>
      <c r="AA330" s="4005" t="n"/>
      <c r="AB330" s="4005" t="n"/>
      <c r="AC330" s="4005" t="n"/>
      <c r="AD330" s="4005" t="n"/>
      <c r="AE330" s="4005" t="n"/>
      <c r="AF330" s="4005" t="n"/>
      <c r="AG330" s="4005" t="n"/>
      <c r="AH330" s="4005" t="n"/>
      <c r="AI330" s="4005" t="n"/>
      <c r="AJ330" s="4005" t="n"/>
      <c r="AK330" s="4005" t="n"/>
      <c r="AL330" s="4005" t="n"/>
      <c r="AM330" s="4005" t="n"/>
      <c r="AN330" s="4005" t="n"/>
      <c r="AO330" s="4005" t="n"/>
      <c r="AP330" s="4005" t="n"/>
      <c r="AQ330" s="4005" t="n"/>
      <c r="AR330" s="4005" t="n"/>
      <c r="AS330" s="4005" t="n"/>
      <c r="AT330" s="4005" t="n"/>
      <c r="AU330" s="4005" t="n"/>
      <c r="AV330" s="4005" t="n"/>
      <c r="AW330" s="4005" t="n"/>
      <c r="AX330" s="4005" t="n"/>
      <c r="AY330" s="4005" t="n"/>
      <c r="AZ330" s="4005" t="n"/>
      <c r="BA330" s="1807" t="n"/>
      <c r="BB330" s="1911" t="n"/>
    </row>
    <row customFormat="1" customHeight="1" ht="30" r="331" s="884">
      <c r="A331" s="2282" t="n"/>
      <c r="B331" s="1807" t="n"/>
      <c r="C331" s="1808" t="n"/>
      <c r="D331" s="4005" t="n"/>
      <c r="E331" s="4005" t="n"/>
      <c r="F331" s="4005" t="n"/>
      <c r="G331" s="4005" t="n"/>
      <c r="H331" s="4005" t="n"/>
      <c r="I331" s="4005" t="n"/>
      <c r="J331" s="4005" t="n"/>
      <c r="K331" s="4005" t="n"/>
      <c r="L331" s="4005" t="n"/>
      <c r="M331" s="4005" t="n"/>
      <c r="N331" s="4005" t="n"/>
      <c r="O331" s="4005" t="n"/>
      <c r="P331" s="1807" t="n"/>
      <c r="Q331" s="4005" t="n"/>
      <c r="R331" s="4005" t="n"/>
      <c r="S331" s="4005" t="n"/>
      <c r="T331" s="4005" t="n"/>
      <c r="U331" s="4005" t="n"/>
      <c r="V331" s="4005" t="n"/>
      <c r="W331" s="4005" t="n"/>
      <c r="X331" s="4005" t="n"/>
      <c r="Y331" s="4005" t="n"/>
      <c r="Z331" s="4005" t="n"/>
      <c r="AA331" s="4005" t="n"/>
      <c r="AB331" s="4005" t="n"/>
      <c r="AC331" s="4005" t="n"/>
      <c r="AD331" s="4005" t="n"/>
      <c r="AE331" s="4005" t="n"/>
      <c r="AF331" s="4005" t="n"/>
      <c r="AG331" s="4005" t="n"/>
      <c r="AH331" s="4005" t="n"/>
      <c r="AI331" s="4005" t="n"/>
      <c r="AJ331" s="4005" t="n"/>
      <c r="AK331" s="4005" t="n"/>
      <c r="AL331" s="4005" t="n"/>
      <c r="AM331" s="4005" t="n"/>
      <c r="AN331" s="4005" t="n"/>
      <c r="AO331" s="4005" t="n"/>
      <c r="AP331" s="4005" t="n"/>
      <c r="AQ331" s="4005" t="n"/>
      <c r="AR331" s="4005" t="n"/>
      <c r="AS331" s="4005" t="n"/>
      <c r="AT331" s="4005" t="n"/>
      <c r="AU331" s="4005" t="n"/>
      <c r="AV331" s="4005" t="n"/>
      <c r="AW331" s="4005" t="n"/>
      <c r="AX331" s="4005" t="n"/>
      <c r="AY331" s="4005" t="n"/>
      <c r="AZ331" s="4005" t="n"/>
      <c r="BA331" s="1807" t="n"/>
      <c r="BB331" s="1911" t="n"/>
    </row>
    <row customFormat="1" customHeight="1" ht="30" r="332" s="884">
      <c r="A332" s="2282" t="n"/>
      <c r="B332" s="1807" t="n"/>
      <c r="C332" s="1808" t="n"/>
      <c r="D332" s="4005" t="n"/>
      <c r="E332" s="4005" t="n"/>
      <c r="F332" s="4005" t="n"/>
      <c r="G332" s="4005" t="n"/>
      <c r="H332" s="4005" t="n"/>
      <c r="I332" s="4005" t="n"/>
      <c r="J332" s="4005" t="n"/>
      <c r="K332" s="4005" t="n"/>
      <c r="L332" s="4005" t="n"/>
      <c r="M332" s="4005" t="n"/>
      <c r="N332" s="4005" t="n"/>
      <c r="O332" s="4005" t="n"/>
      <c r="P332" s="1807" t="n"/>
      <c r="Q332" s="4005" t="n"/>
      <c r="R332" s="4005" t="n"/>
      <c r="S332" s="4005" t="n"/>
      <c r="T332" s="4005" t="n"/>
      <c r="U332" s="4005" t="n"/>
      <c r="V332" s="4005" t="n"/>
      <c r="W332" s="4005" t="n"/>
      <c r="X332" s="4005" t="n"/>
      <c r="Y332" s="4005" t="n"/>
      <c r="Z332" s="4005" t="n"/>
      <c r="AA332" s="4005" t="n"/>
      <c r="AB332" s="4005" t="n"/>
      <c r="AC332" s="4005" t="n"/>
      <c r="AD332" s="4005" t="n"/>
      <c r="AE332" s="4005" t="n"/>
      <c r="AF332" s="4005" t="n"/>
      <c r="AG332" s="4005" t="n"/>
      <c r="AH332" s="4005" t="n"/>
      <c r="AI332" s="4005" t="n"/>
      <c r="AJ332" s="4005" t="n"/>
      <c r="AK332" s="4005" t="n"/>
      <c r="AL332" s="4005" t="n"/>
      <c r="AM332" s="4005" t="n"/>
      <c r="AN332" s="4005" t="n"/>
      <c r="AO332" s="4005" t="n"/>
      <c r="AP332" s="4005" t="n"/>
      <c r="AQ332" s="4005" t="n"/>
      <c r="AR332" s="4005" t="n"/>
      <c r="AS332" s="4005" t="n"/>
      <c r="AT332" s="4005" t="n"/>
      <c r="AU332" s="4005" t="n"/>
      <c r="AV332" s="4005" t="n"/>
      <c r="AW332" s="4005" t="n"/>
      <c r="AX332" s="4005" t="n"/>
      <c r="AY332" s="4005" t="n"/>
      <c r="AZ332" s="4005" t="n"/>
      <c r="BA332" s="1807" t="n"/>
      <c r="BB332" s="1911" t="n"/>
    </row>
    <row customFormat="1" customHeight="1" ht="30" r="333" s="884">
      <c r="A333" s="2282" t="n"/>
      <c r="B333" s="1807" t="n"/>
      <c r="C333" s="1808" t="n"/>
      <c r="D333" s="4005" t="n"/>
      <c r="E333" s="4005" t="n"/>
      <c r="F333" s="4005" t="n"/>
      <c r="G333" s="4005" t="n"/>
      <c r="H333" s="4005" t="n"/>
      <c r="I333" s="4005" t="n"/>
      <c r="J333" s="4005" t="n"/>
      <c r="K333" s="4005" t="n"/>
      <c r="L333" s="4005" t="n"/>
      <c r="M333" s="4005" t="n"/>
      <c r="N333" s="4005" t="n"/>
      <c r="O333" s="4005" t="n"/>
      <c r="P333" s="1807" t="n"/>
      <c r="Q333" s="4005" t="n"/>
      <c r="R333" s="4005" t="n"/>
      <c r="S333" s="4005" t="n"/>
      <c r="T333" s="4005" t="n"/>
      <c r="U333" s="4005" t="n"/>
      <c r="V333" s="4005" t="n"/>
      <c r="W333" s="4005" t="n"/>
      <c r="X333" s="4005" t="n"/>
      <c r="Y333" s="4005" t="n"/>
      <c r="Z333" s="4005" t="n"/>
      <c r="AA333" s="4005" t="n"/>
      <c r="AB333" s="4005" t="n"/>
      <c r="AC333" s="4005" t="n"/>
      <c r="AD333" s="4005" t="n"/>
      <c r="AE333" s="4005" t="n"/>
      <c r="AF333" s="4005" t="n"/>
      <c r="AG333" s="4005" t="n"/>
      <c r="AH333" s="4005" t="n"/>
      <c r="AI333" s="4005" t="n"/>
      <c r="AJ333" s="4005" t="n"/>
      <c r="AK333" s="4005" t="n"/>
      <c r="AL333" s="4005" t="n"/>
      <c r="AM333" s="4005" t="n"/>
      <c r="AN333" s="4005" t="n"/>
      <c r="AO333" s="4005" t="n"/>
      <c r="AP333" s="4005" t="n"/>
      <c r="AQ333" s="4005" t="n"/>
      <c r="AR333" s="4005" t="n"/>
      <c r="AS333" s="4005" t="n"/>
      <c r="AT333" s="4005" t="n"/>
      <c r="AU333" s="4005" t="n"/>
      <c r="AV333" s="4005" t="n"/>
      <c r="AW333" s="4005" t="n"/>
      <c r="AX333" s="4005" t="n"/>
      <c r="AY333" s="4005" t="n"/>
      <c r="AZ333" s="4005" t="n"/>
      <c r="BA333" s="1807" t="n"/>
      <c r="BB333" s="1911" t="n"/>
    </row>
    <row customFormat="1" customHeight="1" ht="30" r="334" s="884">
      <c r="A334" s="2282" t="n"/>
      <c r="B334" s="1807" t="n"/>
      <c r="C334" s="1808" t="n"/>
      <c r="D334" s="4005" t="n"/>
      <c r="E334" s="4005" t="n"/>
      <c r="F334" s="4005" t="n"/>
      <c r="G334" s="4005" t="n"/>
      <c r="H334" s="4005" t="n"/>
      <c r="I334" s="4005" t="n"/>
      <c r="J334" s="4005" t="n"/>
      <c r="K334" s="4005" t="n"/>
      <c r="L334" s="4005" t="n"/>
      <c r="M334" s="4005" t="n"/>
      <c r="N334" s="4005" t="n"/>
      <c r="O334" s="4005" t="n"/>
      <c r="P334" s="1807" t="n"/>
      <c r="Q334" s="4005" t="n"/>
      <c r="R334" s="4005" t="n"/>
      <c r="S334" s="4005" t="n"/>
      <c r="T334" s="4005" t="n"/>
      <c r="U334" s="4005" t="n"/>
      <c r="V334" s="4005" t="n"/>
      <c r="W334" s="4005" t="n"/>
      <c r="X334" s="4005" t="n"/>
      <c r="Y334" s="4005" t="n"/>
      <c r="Z334" s="4005" t="n"/>
      <c r="AA334" s="4005" t="n"/>
      <c r="AB334" s="4005" t="n"/>
      <c r="AC334" s="4005" t="n"/>
      <c r="AD334" s="4005" t="n"/>
      <c r="AE334" s="4005" t="n"/>
      <c r="AF334" s="4005" t="n"/>
      <c r="AG334" s="4005" t="n"/>
      <c r="AH334" s="4005" t="n"/>
      <c r="AI334" s="4005" t="n"/>
      <c r="AJ334" s="4005" t="n"/>
      <c r="AK334" s="4005" t="n"/>
      <c r="AL334" s="4005" t="n"/>
      <c r="AM334" s="4005" t="n"/>
      <c r="AN334" s="4005" t="n"/>
      <c r="AO334" s="4005" t="n"/>
      <c r="AP334" s="4005" t="n"/>
      <c r="AQ334" s="4005" t="n"/>
      <c r="AR334" s="4005" t="n"/>
      <c r="AS334" s="4005" t="n"/>
      <c r="AT334" s="4005" t="n"/>
      <c r="AU334" s="4005" t="n"/>
      <c r="AV334" s="4005" t="n"/>
      <c r="AW334" s="4005" t="n"/>
      <c r="AX334" s="4005" t="n"/>
      <c r="AY334" s="4005" t="n"/>
      <c r="AZ334" s="4005" t="n"/>
      <c r="BA334" s="1807" t="n"/>
      <c r="BB334" s="1911" t="n"/>
    </row>
    <row customFormat="1" customHeight="1" ht="30" r="335" s="884">
      <c r="A335" s="2282" t="n"/>
      <c r="B335" s="1807" t="n"/>
      <c r="C335" s="1808" t="n"/>
      <c r="D335" s="4005" t="n"/>
      <c r="E335" s="4005" t="n"/>
      <c r="F335" s="4005" t="n"/>
      <c r="G335" s="4005" t="n"/>
      <c r="H335" s="4005" t="n"/>
      <c r="I335" s="4005" t="n"/>
      <c r="J335" s="4005" t="n"/>
      <c r="K335" s="4005" t="n"/>
      <c r="L335" s="4005" t="n"/>
      <c r="M335" s="4005" t="n"/>
      <c r="N335" s="4005" t="n"/>
      <c r="O335" s="4005" t="n"/>
      <c r="P335" s="1807" t="n"/>
      <c r="Q335" s="4005" t="n"/>
      <c r="R335" s="4005" t="n"/>
      <c r="S335" s="4005" t="n"/>
      <c r="T335" s="4005" t="n"/>
      <c r="U335" s="4005" t="n"/>
      <c r="V335" s="4005" t="n"/>
      <c r="W335" s="4005" t="n"/>
      <c r="X335" s="4005" t="n"/>
      <c r="Y335" s="4005" t="n"/>
      <c r="Z335" s="4005" t="n"/>
      <c r="AA335" s="4005" t="n"/>
      <c r="AB335" s="4005" t="n"/>
      <c r="AC335" s="4005" t="n"/>
      <c r="AD335" s="4005" t="n"/>
      <c r="AE335" s="4005" t="n"/>
      <c r="AF335" s="4005" t="n"/>
      <c r="AG335" s="4005" t="n"/>
      <c r="AH335" s="4005" t="n"/>
      <c r="AI335" s="4005" t="n"/>
      <c r="AJ335" s="4005" t="n"/>
      <c r="AK335" s="4005" t="n"/>
      <c r="AL335" s="4005" t="n"/>
      <c r="AM335" s="4005" t="n"/>
      <c r="AN335" s="4005" t="n"/>
      <c r="AO335" s="4005" t="n"/>
      <c r="AP335" s="4005" t="n"/>
      <c r="AQ335" s="4005" t="n"/>
      <c r="AR335" s="4005" t="n"/>
      <c r="AS335" s="4005" t="n"/>
      <c r="AT335" s="4005" t="n"/>
      <c r="AU335" s="4005" t="n"/>
      <c r="AV335" s="4005" t="n"/>
      <c r="AW335" s="4005" t="n"/>
      <c r="AX335" s="4005" t="n"/>
      <c r="AY335" s="4005" t="n"/>
      <c r="AZ335" s="4005" t="n"/>
      <c r="BA335" s="1807" t="n"/>
      <c r="BB335" s="1911" t="n"/>
    </row>
    <row customFormat="1" customHeight="1" ht="30" r="336" s="884">
      <c r="A336" s="2282" t="n"/>
      <c r="B336" s="1807" t="n"/>
      <c r="C336" s="1808" t="n"/>
      <c r="D336" s="4005" t="n"/>
      <c r="E336" s="4005" t="n"/>
      <c r="F336" s="4005" t="n"/>
      <c r="G336" s="4005" t="n"/>
      <c r="H336" s="4005" t="n"/>
      <c r="I336" s="4005" t="n"/>
      <c r="J336" s="4005" t="n"/>
      <c r="K336" s="4005" t="n"/>
      <c r="L336" s="4005" t="n"/>
      <c r="M336" s="4005" t="n"/>
      <c r="N336" s="4005" t="n"/>
      <c r="O336" s="4005" t="n"/>
      <c r="P336" s="1807" t="n"/>
      <c r="Q336" s="4005" t="n"/>
      <c r="R336" s="4005" t="n"/>
      <c r="S336" s="4005" t="n"/>
      <c r="T336" s="4005" t="n"/>
      <c r="U336" s="4005" t="n"/>
      <c r="V336" s="4005" t="n"/>
      <c r="W336" s="4005" t="n"/>
      <c r="X336" s="4005" t="n"/>
      <c r="Y336" s="4005" t="n"/>
      <c r="Z336" s="4005" t="n"/>
      <c r="AA336" s="4005" t="n"/>
      <c r="AB336" s="4005" t="n"/>
      <c r="AC336" s="4005" t="n"/>
      <c r="AD336" s="4005" t="n"/>
      <c r="AE336" s="4005" t="n"/>
      <c r="AF336" s="4005" t="n"/>
      <c r="AG336" s="4005" t="n"/>
      <c r="AH336" s="4005" t="n"/>
      <c r="AI336" s="4005" t="n"/>
      <c r="AJ336" s="4005" t="n"/>
      <c r="AK336" s="4005" t="n"/>
      <c r="AL336" s="4005" t="n"/>
      <c r="AM336" s="4005" t="n"/>
      <c r="AN336" s="4005" t="n"/>
      <c r="AO336" s="4005" t="n"/>
      <c r="AP336" s="4005" t="n"/>
      <c r="AQ336" s="4005" t="n"/>
      <c r="AR336" s="4005" t="n"/>
      <c r="AS336" s="4005" t="n"/>
      <c r="AT336" s="4005" t="n"/>
      <c r="AU336" s="4005" t="n"/>
      <c r="AV336" s="4005" t="n"/>
      <c r="AW336" s="4005" t="n"/>
      <c r="AX336" s="4005" t="n"/>
      <c r="AY336" s="4005" t="n"/>
      <c r="AZ336" s="4005" t="n"/>
      <c r="BA336" s="1807" t="n"/>
      <c r="BB336" s="1911" t="n"/>
    </row>
    <row customFormat="1" customHeight="1" ht="30" r="337" s="884">
      <c r="A337" s="2282" t="n"/>
      <c r="B337" s="1807" t="n"/>
      <c r="C337" s="1808" t="n"/>
      <c r="D337" s="4005" t="n"/>
      <c r="E337" s="4005" t="n"/>
      <c r="F337" s="4005" t="n"/>
      <c r="G337" s="4005" t="n"/>
      <c r="H337" s="4005" t="n"/>
      <c r="I337" s="4005" t="n"/>
      <c r="J337" s="4005" t="n"/>
      <c r="K337" s="4005" t="n"/>
      <c r="L337" s="4005" t="n"/>
      <c r="M337" s="4005" t="n"/>
      <c r="N337" s="4005" t="n"/>
      <c r="O337" s="4005" t="n"/>
      <c r="P337" s="1807" t="n"/>
      <c r="Q337" s="4005" t="n"/>
      <c r="R337" s="4005" t="n"/>
      <c r="S337" s="4005" t="n"/>
      <c r="T337" s="4005" t="n"/>
      <c r="U337" s="4005" t="n"/>
      <c r="V337" s="4005" t="n"/>
      <c r="W337" s="4005" t="n"/>
      <c r="X337" s="4005" t="n"/>
      <c r="Y337" s="4005" t="n"/>
      <c r="Z337" s="4005" t="n"/>
      <c r="AA337" s="4005" t="n"/>
      <c r="AB337" s="4005" t="n"/>
      <c r="AC337" s="4005" t="n"/>
      <c r="AD337" s="4005" t="n"/>
      <c r="AE337" s="4005" t="n"/>
      <c r="AF337" s="4005" t="n"/>
      <c r="AG337" s="4005" t="n"/>
      <c r="AH337" s="4005" t="n"/>
      <c r="AI337" s="4005" t="n"/>
      <c r="AJ337" s="4005" t="n"/>
      <c r="AK337" s="4005" t="n"/>
      <c r="AL337" s="4005" t="n"/>
      <c r="AM337" s="4005" t="n"/>
      <c r="AN337" s="4005" t="n"/>
      <c r="AO337" s="4005" t="n"/>
      <c r="AP337" s="4005" t="n"/>
      <c r="AQ337" s="4005" t="n"/>
      <c r="AR337" s="4005" t="n"/>
      <c r="AS337" s="4005" t="n"/>
      <c r="AT337" s="4005" t="n"/>
      <c r="AU337" s="4005" t="n"/>
      <c r="AV337" s="4005" t="n"/>
      <c r="AW337" s="4005" t="n"/>
      <c r="AX337" s="4005" t="n"/>
      <c r="AY337" s="4005" t="n"/>
      <c r="AZ337" s="4005" t="n"/>
      <c r="BA337" s="1807" t="n"/>
      <c r="BB337" s="1911" t="n"/>
    </row>
    <row customFormat="1" customHeight="1" ht="30" r="338" s="884">
      <c r="A338" s="2282" t="n"/>
      <c r="B338" s="1807" t="n"/>
      <c r="C338" s="1808" t="n"/>
      <c r="D338" s="4005" t="n"/>
      <c r="E338" s="4005" t="n"/>
      <c r="F338" s="4005" t="n"/>
      <c r="G338" s="4005" t="n"/>
      <c r="H338" s="4005" t="n"/>
      <c r="I338" s="4005" t="n"/>
      <c r="J338" s="4005" t="n"/>
      <c r="K338" s="4005" t="n"/>
      <c r="L338" s="4005" t="n"/>
      <c r="M338" s="4005" t="n"/>
      <c r="N338" s="4005" t="n"/>
      <c r="O338" s="4005" t="n"/>
      <c r="P338" s="1807" t="n"/>
      <c r="Q338" s="4005" t="n"/>
      <c r="R338" s="4005" t="n"/>
      <c r="S338" s="4005" t="n"/>
      <c r="T338" s="4005" t="n"/>
      <c r="U338" s="4005" t="n"/>
      <c r="V338" s="4005" t="n"/>
      <c r="W338" s="4005" t="n"/>
      <c r="X338" s="4005" t="n"/>
      <c r="Y338" s="4005" t="n"/>
      <c r="Z338" s="4005" t="n"/>
      <c r="AA338" s="4005" t="n"/>
      <c r="AB338" s="4005" t="n"/>
      <c r="AC338" s="4005" t="n"/>
      <c r="AD338" s="4005" t="n"/>
      <c r="AE338" s="4005" t="n"/>
      <c r="AF338" s="4005" t="n"/>
      <c r="AG338" s="4005" t="n"/>
      <c r="AH338" s="4005" t="n"/>
      <c r="AI338" s="4005" t="n"/>
      <c r="AJ338" s="4005" t="n"/>
      <c r="AK338" s="4005" t="n"/>
      <c r="AL338" s="4005" t="n"/>
      <c r="AM338" s="4005" t="n"/>
      <c r="AN338" s="4005" t="n"/>
      <c r="AO338" s="4005" t="n"/>
      <c r="AP338" s="4005" t="n"/>
      <c r="AQ338" s="4005" t="n"/>
      <c r="AR338" s="4005" t="n"/>
      <c r="AS338" s="4005" t="n"/>
      <c r="AT338" s="4005" t="n"/>
      <c r="AU338" s="4005" t="n"/>
      <c r="AV338" s="4005" t="n"/>
      <c r="AW338" s="4005" t="n"/>
      <c r="AX338" s="4005" t="n"/>
      <c r="AY338" s="4005" t="n"/>
      <c r="AZ338" s="4005" t="n"/>
      <c r="BA338" s="1807" t="n"/>
      <c r="BB338" s="1911" t="n"/>
    </row>
    <row customFormat="1" customHeight="1" ht="30" r="339" s="1753">
      <c r="A339" s="2282" t="n"/>
      <c r="B339" s="1807" t="n"/>
      <c r="C339" s="1808" t="n"/>
      <c r="D339" s="4005" t="n"/>
      <c r="E339" s="4005" t="n"/>
      <c r="F339" s="4005" t="n"/>
      <c r="G339" s="4005" t="n"/>
      <c r="H339" s="4005" t="n"/>
      <c r="I339" s="4005" t="n"/>
      <c r="J339" s="4005" t="n"/>
      <c r="K339" s="4005" t="n"/>
      <c r="L339" s="4005" t="n"/>
      <c r="M339" s="4005" t="n"/>
      <c r="N339" s="4005" t="n"/>
      <c r="O339" s="4005" t="n"/>
      <c r="P339" s="1807" t="n"/>
      <c r="Q339" s="4005" t="n"/>
      <c r="R339" s="4005" t="n"/>
      <c r="S339" s="4005" t="n"/>
      <c r="T339" s="4005" t="n"/>
      <c r="U339" s="4005" t="n"/>
      <c r="V339" s="4005" t="n"/>
      <c r="W339" s="4005" t="n"/>
      <c r="X339" s="4005" t="n"/>
      <c r="Y339" s="4005" t="n"/>
      <c r="Z339" s="4005" t="n"/>
      <c r="AA339" s="4005" t="n"/>
      <c r="AB339" s="4005" t="n"/>
      <c r="AC339" s="4005" t="n"/>
      <c r="AD339" s="4005" t="n"/>
      <c r="AE339" s="4005" t="n"/>
      <c r="AF339" s="4005" t="n"/>
      <c r="AG339" s="4005" t="n"/>
      <c r="AH339" s="4005" t="n"/>
      <c r="AI339" s="4005" t="n"/>
      <c r="AJ339" s="4005" t="n"/>
      <c r="AK339" s="4005" t="n"/>
      <c r="AL339" s="4005" t="n"/>
      <c r="AM339" s="4005" t="n"/>
      <c r="AN339" s="4005" t="n"/>
      <c r="AO339" s="4005" t="n"/>
      <c r="AP339" s="4005" t="n"/>
      <c r="AQ339" s="4005" t="n"/>
      <c r="AR339" s="4005" t="n"/>
      <c r="AS339" s="4005" t="n"/>
      <c r="AT339" s="4005" t="n"/>
      <c r="AU339" s="4005" t="n"/>
      <c r="AV339" s="4005" t="n"/>
      <c r="AW339" s="4005" t="n"/>
      <c r="AX339" s="4005" t="n"/>
      <c r="AY339" s="4005" t="n"/>
      <c r="AZ339" s="4005" t="n"/>
      <c r="BA339" s="1807" t="n"/>
      <c r="BB339" s="1911" t="n"/>
    </row>
    <row customFormat="1" customHeight="1" ht="30" r="340" s="884">
      <c r="A340" s="2282" t="n"/>
      <c r="B340" s="1807" t="n"/>
      <c r="C340" s="1808" t="n"/>
      <c r="D340" s="4005" t="n"/>
      <c r="E340" s="4005" t="n"/>
      <c r="F340" s="4005" t="n"/>
      <c r="G340" s="4005" t="n"/>
      <c r="H340" s="4005" t="n"/>
      <c r="I340" s="4005" t="n"/>
      <c r="J340" s="4005" t="n"/>
      <c r="K340" s="4005" t="n"/>
      <c r="L340" s="4005" t="n"/>
      <c r="M340" s="4005" t="n"/>
      <c r="N340" s="4005" t="n"/>
      <c r="O340" s="4005" t="n"/>
      <c r="P340" s="1807" t="n"/>
      <c r="Q340" s="4005" t="n"/>
      <c r="R340" s="4005" t="n"/>
      <c r="S340" s="4005" t="n"/>
      <c r="T340" s="4005" t="n"/>
      <c r="U340" s="4005" t="n"/>
      <c r="V340" s="4005" t="n"/>
      <c r="W340" s="4005" t="n"/>
      <c r="X340" s="4005" t="n"/>
      <c r="Y340" s="4005" t="n"/>
      <c r="Z340" s="4005" t="n"/>
      <c r="AA340" s="4005" t="n"/>
      <c r="AB340" s="4005" t="n"/>
      <c r="AC340" s="4005" t="n"/>
      <c r="AD340" s="4005" t="n"/>
      <c r="AE340" s="4005" t="n"/>
      <c r="AF340" s="4005" t="n"/>
      <c r="AG340" s="4005" t="n"/>
      <c r="AH340" s="4005" t="n"/>
      <c r="AI340" s="4005" t="n"/>
      <c r="AJ340" s="4005" t="n"/>
      <c r="AK340" s="4005" t="n"/>
      <c r="AL340" s="4005" t="n"/>
      <c r="AM340" s="4005" t="n"/>
      <c r="AN340" s="4005" t="n"/>
      <c r="AO340" s="4005" t="n"/>
      <c r="AP340" s="4005" t="n"/>
      <c r="AQ340" s="4005" t="n"/>
      <c r="AR340" s="4005" t="n"/>
      <c r="AS340" s="4005" t="n"/>
      <c r="AT340" s="4005" t="n"/>
      <c r="AU340" s="4005" t="n"/>
      <c r="AV340" s="4005" t="n"/>
      <c r="AW340" s="4005" t="n"/>
      <c r="AX340" s="4005" t="n"/>
      <c r="AY340" s="4005" t="n"/>
      <c r="AZ340" s="4005" t="n"/>
      <c r="BA340" s="1807" t="n"/>
      <c r="BB340" s="1911" t="n"/>
    </row>
    <row customFormat="1" customHeight="1" ht="30" r="341" s="884">
      <c r="A341" s="2282" t="n"/>
      <c r="B341" s="1807" t="n"/>
      <c r="C341" s="1808" t="n"/>
      <c r="D341" s="4005" t="n"/>
      <c r="E341" s="4005" t="n"/>
      <c r="F341" s="4005" t="n"/>
      <c r="G341" s="4005" t="n"/>
      <c r="H341" s="4005" t="n"/>
      <c r="I341" s="4005" t="n"/>
      <c r="J341" s="4005" t="n"/>
      <c r="K341" s="4005" t="n"/>
      <c r="L341" s="4005" t="n"/>
      <c r="M341" s="4005" t="n"/>
      <c r="N341" s="4005" t="n"/>
      <c r="O341" s="4005" t="n"/>
      <c r="P341" s="1807" t="n"/>
      <c r="Q341" s="4005" t="n"/>
      <c r="R341" s="4005" t="n"/>
      <c r="S341" s="4005" t="n"/>
      <c r="T341" s="4005" t="n"/>
      <c r="U341" s="4005" t="n"/>
      <c r="V341" s="4005" t="n"/>
      <c r="W341" s="4005" t="n"/>
      <c r="X341" s="4005" t="n"/>
      <c r="Y341" s="4005" t="n"/>
      <c r="Z341" s="4005" t="n"/>
      <c r="AA341" s="4005" t="n"/>
      <c r="AB341" s="4005" t="n"/>
      <c r="AC341" s="4005" t="n"/>
      <c r="AD341" s="4005" t="n"/>
      <c r="AE341" s="4005" t="n"/>
      <c r="AF341" s="4005" t="n"/>
      <c r="AG341" s="4005" t="n"/>
      <c r="AH341" s="4005" t="n"/>
      <c r="AI341" s="4005" t="n"/>
      <c r="AJ341" s="4005" t="n"/>
      <c r="AK341" s="4005" t="n"/>
      <c r="AL341" s="4005" t="n"/>
      <c r="AM341" s="4005" t="n"/>
      <c r="AN341" s="4005" t="n"/>
      <c r="AO341" s="4005" t="n"/>
      <c r="AP341" s="4005" t="n"/>
      <c r="AQ341" s="4005" t="n"/>
      <c r="AR341" s="4005" t="n"/>
      <c r="AS341" s="4005" t="n"/>
      <c r="AT341" s="4005" t="n"/>
      <c r="AU341" s="4005" t="n"/>
      <c r="AV341" s="4005" t="n"/>
      <c r="AW341" s="4005" t="n"/>
      <c r="AX341" s="4005" t="n"/>
      <c r="AY341" s="4005" t="n"/>
      <c r="AZ341" s="4005" t="n"/>
      <c r="BA341" s="1807" t="n"/>
      <c r="BB341" s="1911" t="n"/>
    </row>
    <row customFormat="1" r="342" s="1753">
      <c r="A342" s="2282" t="n"/>
      <c r="B342" s="1807" t="n"/>
      <c r="C342" s="1808" t="n"/>
      <c r="D342" s="4005" t="n"/>
      <c r="E342" s="4005" t="n"/>
      <c r="F342" s="4005" t="n"/>
      <c r="G342" s="4005" t="n"/>
      <c r="H342" s="4005" t="n"/>
      <c r="I342" s="4005" t="n"/>
      <c r="J342" s="4005" t="n"/>
      <c r="K342" s="4005" t="n"/>
      <c r="L342" s="4005" t="n"/>
      <c r="M342" s="4005" t="n"/>
      <c r="N342" s="4005" t="n"/>
      <c r="O342" s="4005" t="n"/>
      <c r="P342" s="1807" t="n"/>
      <c r="Q342" s="4005" t="n"/>
      <c r="R342" s="4005" t="n"/>
      <c r="S342" s="4005" t="n"/>
      <c r="T342" s="4005" t="n"/>
      <c r="U342" s="4005" t="n"/>
      <c r="V342" s="4005" t="n"/>
      <c r="W342" s="4005" t="n"/>
      <c r="X342" s="4005" t="n"/>
      <c r="Y342" s="4005" t="n"/>
      <c r="Z342" s="4005" t="n"/>
      <c r="AA342" s="4005" t="n"/>
      <c r="AB342" s="4005" t="n"/>
      <c r="AC342" s="4005" t="n"/>
      <c r="AD342" s="4005" t="n"/>
      <c r="AE342" s="4005" t="n"/>
      <c r="AF342" s="4005" t="n"/>
      <c r="AG342" s="4005" t="n"/>
      <c r="AH342" s="4005" t="n"/>
      <c r="AI342" s="4005" t="n"/>
      <c r="AJ342" s="4005" t="n"/>
      <c r="AK342" s="4005" t="n"/>
      <c r="AL342" s="4005" t="n"/>
      <c r="AM342" s="4005" t="n"/>
      <c r="AN342" s="4005" t="n"/>
      <c r="AO342" s="4005" t="n"/>
      <c r="AP342" s="4005" t="n"/>
      <c r="AQ342" s="4005" t="n"/>
      <c r="AR342" s="4005" t="n"/>
      <c r="AS342" s="4005" t="n"/>
      <c r="AT342" s="4005" t="n"/>
      <c r="AU342" s="4005" t="n"/>
      <c r="AV342" s="4005" t="n"/>
      <c r="AW342" s="4005" t="n"/>
      <c r="AX342" s="4005" t="n"/>
      <c r="AY342" s="4005" t="n"/>
      <c r="AZ342" s="4005" t="n"/>
      <c r="BA342" s="1807" t="n"/>
      <c r="BB342" s="1911" t="n"/>
    </row>
    <row customFormat="1" customHeight="1" ht="30" r="343" s="884">
      <c r="A343" s="2282" t="n"/>
      <c r="B343" s="1807" t="n"/>
      <c r="C343" s="1808" t="n"/>
      <c r="D343" s="4005" t="n"/>
      <c r="E343" s="4005" t="n"/>
      <c r="F343" s="4005" t="n"/>
      <c r="G343" s="4005" t="n"/>
      <c r="H343" s="4005" t="n"/>
      <c r="I343" s="4005" t="n"/>
      <c r="J343" s="4005" t="n"/>
      <c r="K343" s="4005" t="n"/>
      <c r="L343" s="4005" t="n"/>
      <c r="M343" s="4005" t="n"/>
      <c r="N343" s="4005" t="n"/>
      <c r="O343" s="4005" t="n"/>
      <c r="P343" s="1807" t="n"/>
      <c r="Q343" s="4005" t="n"/>
      <c r="R343" s="4005" t="n"/>
      <c r="S343" s="4005" t="n"/>
      <c r="T343" s="4005" t="n"/>
      <c r="U343" s="4005" t="n"/>
      <c r="V343" s="4005" t="n"/>
      <c r="W343" s="4005" t="n"/>
      <c r="X343" s="4005" t="n"/>
      <c r="Y343" s="4005" t="n"/>
      <c r="Z343" s="4005" t="n"/>
      <c r="AA343" s="4005" t="n"/>
      <c r="AB343" s="4005" t="n"/>
      <c r="AC343" s="4005" t="n"/>
      <c r="AD343" s="4005" t="n"/>
      <c r="AE343" s="4005" t="n"/>
      <c r="AF343" s="4005" t="n"/>
      <c r="AG343" s="4005" t="n"/>
      <c r="AH343" s="4005" t="n"/>
      <c r="AI343" s="4005" t="n"/>
      <c r="AJ343" s="4005" t="n"/>
      <c r="AK343" s="4005" t="n"/>
      <c r="AL343" s="4005" t="n"/>
      <c r="AM343" s="4005" t="n"/>
      <c r="AN343" s="4005" t="n"/>
      <c r="AO343" s="4005" t="n"/>
      <c r="AP343" s="4005" t="n"/>
      <c r="AQ343" s="4005" t="n"/>
      <c r="AR343" s="4005" t="n"/>
      <c r="AS343" s="4005" t="n"/>
      <c r="AT343" s="4005" t="n"/>
      <c r="AU343" s="4005" t="n"/>
      <c r="AV343" s="4005" t="n"/>
      <c r="AW343" s="4005" t="n"/>
      <c r="AX343" s="4005" t="n"/>
      <c r="AY343" s="4005" t="n"/>
      <c r="AZ343" s="4005" t="n"/>
      <c r="BA343" s="1807" t="n"/>
      <c r="BB343" s="1911" t="n"/>
    </row>
    <row customFormat="1" customHeight="1" ht="30" r="344" s="884">
      <c r="A344" s="2282" t="n"/>
      <c r="B344" s="1807" t="n"/>
      <c r="C344" s="1808" t="n"/>
      <c r="D344" s="4005" t="n"/>
      <c r="E344" s="4005" t="n"/>
      <c r="F344" s="4005" t="n"/>
      <c r="G344" s="4005" t="n"/>
      <c r="H344" s="4005" t="n"/>
      <c r="I344" s="4005" t="n"/>
      <c r="J344" s="4005" t="n"/>
      <c r="K344" s="4005" t="n"/>
      <c r="L344" s="4005" t="n"/>
      <c r="M344" s="4005" t="n"/>
      <c r="N344" s="4005" t="n"/>
      <c r="O344" s="4005" t="n"/>
      <c r="P344" s="1807" t="n"/>
      <c r="Q344" s="4005" t="n"/>
      <c r="R344" s="4005" t="n"/>
      <c r="S344" s="4005" t="n"/>
      <c r="T344" s="4005" t="n"/>
      <c r="U344" s="4005" t="n"/>
      <c r="V344" s="4005" t="n"/>
      <c r="W344" s="4005" t="n"/>
      <c r="X344" s="4005" t="n"/>
      <c r="Y344" s="4005" t="n"/>
      <c r="Z344" s="4005" t="n"/>
      <c r="AA344" s="4005" t="n"/>
      <c r="AB344" s="4005" t="n"/>
      <c r="AC344" s="4005" t="n"/>
      <c r="AD344" s="4005" t="n"/>
      <c r="AE344" s="4005" t="n"/>
      <c r="AF344" s="4005" t="n"/>
      <c r="AG344" s="4005" t="n"/>
      <c r="AH344" s="4005" t="n"/>
      <c r="AI344" s="4005" t="n"/>
      <c r="AJ344" s="4005" t="n"/>
      <c r="AK344" s="4005" t="n"/>
      <c r="AL344" s="4005" t="n"/>
      <c r="AM344" s="4005" t="n"/>
      <c r="AN344" s="4005" t="n"/>
      <c r="AO344" s="4005" t="n"/>
      <c r="AP344" s="4005" t="n"/>
      <c r="AQ344" s="4005" t="n"/>
      <c r="AR344" s="4005" t="n"/>
      <c r="AS344" s="4005" t="n"/>
      <c r="AT344" s="4005" t="n"/>
      <c r="AU344" s="4005" t="n"/>
      <c r="AV344" s="4005" t="n"/>
      <c r="AW344" s="4005" t="n"/>
      <c r="AX344" s="4005" t="n"/>
      <c r="AY344" s="4005" t="n"/>
      <c r="AZ344" s="4005" t="n"/>
      <c r="BA344" s="1807" t="n"/>
      <c r="BB344" s="1911" t="n"/>
    </row>
    <row customFormat="1" customHeight="1" ht="30" r="345" s="1753">
      <c r="A345" s="2282" t="n"/>
      <c r="B345" s="1807" t="n"/>
      <c r="C345" s="1808" t="n"/>
      <c r="D345" s="4005" t="n"/>
      <c r="E345" s="4005" t="n"/>
      <c r="F345" s="4005" t="n"/>
      <c r="G345" s="4005" t="n"/>
      <c r="H345" s="4005" t="n"/>
      <c r="I345" s="4005" t="n"/>
      <c r="J345" s="4005" t="n"/>
      <c r="K345" s="4005" t="n"/>
      <c r="L345" s="4005" t="n"/>
      <c r="M345" s="4005" t="n"/>
      <c r="N345" s="4005" t="n"/>
      <c r="O345" s="4005" t="n"/>
      <c r="P345" s="1807" t="n"/>
      <c r="Q345" s="4005" t="n"/>
      <c r="R345" s="4005" t="n"/>
      <c r="S345" s="4005" t="n"/>
      <c r="T345" s="4005" t="n"/>
      <c r="U345" s="4005" t="n"/>
      <c r="V345" s="4005" t="n"/>
      <c r="W345" s="4005" t="n"/>
      <c r="X345" s="4005" t="n"/>
      <c r="Y345" s="4005" t="n"/>
      <c r="Z345" s="4005" t="n"/>
      <c r="AA345" s="4005" t="n"/>
      <c r="AB345" s="4005" t="n"/>
      <c r="AC345" s="4005" t="n"/>
      <c r="AD345" s="4005" t="n"/>
      <c r="AE345" s="4005" t="n"/>
      <c r="AF345" s="4005" t="n"/>
      <c r="AG345" s="4005" t="n"/>
      <c r="AH345" s="4005" t="n"/>
      <c r="AI345" s="4005" t="n"/>
      <c r="AJ345" s="4005" t="n"/>
      <c r="AK345" s="4005" t="n"/>
      <c r="AL345" s="4005" t="n"/>
      <c r="AM345" s="4005" t="n"/>
      <c r="AN345" s="4005" t="n"/>
      <c r="AO345" s="4005" t="n"/>
      <c r="AP345" s="4005" t="n"/>
      <c r="AQ345" s="4005" t="n"/>
      <c r="AR345" s="4005" t="n"/>
      <c r="AS345" s="4005" t="n"/>
      <c r="AT345" s="4005" t="n"/>
      <c r="AU345" s="4005" t="n"/>
      <c r="AV345" s="4005" t="n"/>
      <c r="AW345" s="4005" t="n"/>
      <c r="AX345" s="4005" t="n"/>
      <c r="AY345" s="4005" t="n"/>
      <c r="AZ345" s="4005" t="n"/>
      <c r="BA345" s="1807" t="n"/>
      <c r="BB345" s="1911" t="n"/>
    </row>
    <row customFormat="1" customHeight="1" ht="30" r="346" s="1753">
      <c r="A346" s="2282" t="n"/>
      <c r="B346" s="1807" t="n"/>
      <c r="C346" s="1808" t="n"/>
      <c r="D346" s="4005" t="n"/>
      <c r="E346" s="4005" t="n"/>
      <c r="F346" s="4005" t="n"/>
      <c r="G346" s="4005" t="n"/>
      <c r="H346" s="4005" t="n"/>
      <c r="I346" s="4005" t="n"/>
      <c r="J346" s="4005" t="n"/>
      <c r="K346" s="4005" t="n"/>
      <c r="L346" s="4005" t="n"/>
      <c r="M346" s="4005" t="n"/>
      <c r="N346" s="4005" t="n"/>
      <c r="O346" s="4005" t="n"/>
      <c r="P346" s="1807" t="n"/>
      <c r="Q346" s="4005" t="n"/>
      <c r="R346" s="4005" t="n"/>
      <c r="S346" s="4005" t="n"/>
      <c r="T346" s="4005" t="n"/>
      <c r="U346" s="4005" t="n"/>
      <c r="V346" s="4005" t="n"/>
      <c r="W346" s="4005" t="n"/>
      <c r="X346" s="4005" t="n"/>
      <c r="Y346" s="4005" t="n"/>
      <c r="Z346" s="4005" t="n"/>
      <c r="AA346" s="4005" t="n"/>
      <c r="AB346" s="4005" t="n"/>
      <c r="AC346" s="4005" t="n"/>
      <c r="AD346" s="4005" t="n"/>
      <c r="AE346" s="4005" t="n"/>
      <c r="AF346" s="4005" t="n"/>
      <c r="AG346" s="4005" t="n"/>
      <c r="AH346" s="4005" t="n"/>
      <c r="AI346" s="4005" t="n"/>
      <c r="AJ346" s="4005" t="n"/>
      <c r="AK346" s="4005" t="n"/>
      <c r="AL346" s="4005" t="n"/>
      <c r="AM346" s="4005" t="n"/>
      <c r="AN346" s="4005" t="n"/>
      <c r="AO346" s="4005" t="n"/>
      <c r="AP346" s="4005" t="n"/>
      <c r="AQ346" s="4005" t="n"/>
      <c r="AR346" s="4005" t="n"/>
      <c r="AS346" s="4005" t="n"/>
      <c r="AT346" s="4005" t="n"/>
      <c r="AU346" s="4005" t="n"/>
      <c r="AV346" s="4005" t="n"/>
      <c r="AW346" s="4005" t="n"/>
      <c r="AX346" s="4005" t="n"/>
      <c r="AY346" s="4005" t="n"/>
      <c r="AZ346" s="4005" t="n"/>
      <c r="BA346" s="1807" t="n"/>
      <c r="BB346" s="1911" t="n"/>
    </row>
    <row customFormat="1" customHeight="1" ht="30" r="347" s="884">
      <c r="A347" s="2282" t="n"/>
      <c r="B347" s="1807" t="n"/>
      <c r="C347" s="1808" t="n"/>
      <c r="D347" s="4005" t="n"/>
      <c r="E347" s="4005" t="n"/>
      <c r="F347" s="4005" t="n"/>
      <c r="G347" s="4005" t="n"/>
      <c r="H347" s="4005" t="n"/>
      <c r="I347" s="4005" t="n"/>
      <c r="J347" s="4005" t="n"/>
      <c r="K347" s="4005" t="n"/>
      <c r="L347" s="4005" t="n"/>
      <c r="M347" s="4005" t="n"/>
      <c r="N347" s="4005" t="n"/>
      <c r="O347" s="4005" t="n"/>
      <c r="P347" s="1807" t="n"/>
      <c r="Q347" s="4005" t="n"/>
      <c r="R347" s="4005" t="n"/>
      <c r="S347" s="4005" t="n"/>
      <c r="T347" s="4005" t="n"/>
      <c r="U347" s="4005" t="n"/>
      <c r="V347" s="4005" t="n"/>
      <c r="W347" s="4005" t="n"/>
      <c r="X347" s="4005" t="n"/>
      <c r="Y347" s="4005" t="n"/>
      <c r="Z347" s="4005" t="n"/>
      <c r="AA347" s="4005" t="n"/>
      <c r="AB347" s="4005" t="n"/>
      <c r="AC347" s="4005" t="n"/>
      <c r="AD347" s="4005" t="n"/>
      <c r="AE347" s="4005" t="n"/>
      <c r="AF347" s="4005" t="n"/>
      <c r="AG347" s="4005" t="n"/>
      <c r="AH347" s="4005" t="n"/>
      <c r="AI347" s="4005" t="n"/>
      <c r="AJ347" s="4005" t="n"/>
      <c r="AK347" s="4005" t="n"/>
      <c r="AL347" s="4005" t="n"/>
      <c r="AM347" s="4005" t="n"/>
      <c r="AN347" s="4005" t="n"/>
      <c r="AO347" s="4005" t="n"/>
      <c r="AP347" s="4005" t="n"/>
      <c r="AQ347" s="4005" t="n"/>
      <c r="AR347" s="4005" t="n"/>
      <c r="AS347" s="4005" t="n"/>
      <c r="AT347" s="4005" t="n"/>
      <c r="AU347" s="4005" t="n"/>
      <c r="AV347" s="4005" t="n"/>
      <c r="AW347" s="4005" t="n"/>
      <c r="AX347" s="4005" t="n"/>
      <c r="AY347" s="4005" t="n"/>
      <c r="AZ347" s="4005" t="n"/>
      <c r="BA347" s="1807" t="n"/>
      <c r="BB347" s="1911" t="n"/>
    </row>
    <row customFormat="1" customHeight="1" ht="30" r="348" s="1753">
      <c r="A348" s="2282" t="n"/>
      <c r="B348" s="1807" t="n"/>
      <c r="C348" s="1808" t="n"/>
      <c r="D348" s="4005" t="n"/>
      <c r="E348" s="4005" t="n"/>
      <c r="F348" s="4005" t="n"/>
      <c r="G348" s="4005" t="n"/>
      <c r="H348" s="4005" t="n"/>
      <c r="I348" s="4005" t="n"/>
      <c r="J348" s="4005" t="n"/>
      <c r="K348" s="4005" t="n"/>
      <c r="L348" s="4005" t="n"/>
      <c r="M348" s="4005" t="n"/>
      <c r="N348" s="4005" t="n"/>
      <c r="O348" s="4005" t="n"/>
      <c r="P348" s="1807" t="n"/>
      <c r="Q348" s="4005" t="n"/>
      <c r="R348" s="4005" t="n"/>
      <c r="S348" s="4005" t="n"/>
      <c r="T348" s="4005" t="n"/>
      <c r="U348" s="4005" t="n"/>
      <c r="V348" s="4005" t="n"/>
      <c r="W348" s="4005" t="n"/>
      <c r="X348" s="4005" t="n"/>
      <c r="Y348" s="4005" t="n"/>
      <c r="Z348" s="4005" t="n"/>
      <c r="AA348" s="4005" t="n"/>
      <c r="AB348" s="4005" t="n"/>
      <c r="AC348" s="4005" t="n"/>
      <c r="AD348" s="4005" t="n"/>
      <c r="AE348" s="4005" t="n"/>
      <c r="AF348" s="4005" t="n"/>
      <c r="AG348" s="4005" t="n"/>
      <c r="AH348" s="4005" t="n"/>
      <c r="AI348" s="4005" t="n"/>
      <c r="AJ348" s="4005" t="n"/>
      <c r="AK348" s="4005" t="n"/>
      <c r="AL348" s="4005" t="n"/>
      <c r="AM348" s="4005" t="n"/>
      <c r="AN348" s="4005" t="n"/>
      <c r="AO348" s="4005" t="n"/>
      <c r="AP348" s="4005" t="n"/>
      <c r="AQ348" s="4005" t="n"/>
      <c r="AR348" s="4005" t="n"/>
      <c r="AS348" s="4005" t="n"/>
      <c r="AT348" s="4005" t="n"/>
      <c r="AU348" s="4005" t="n"/>
      <c r="AV348" s="4005" t="n"/>
      <c r="AW348" s="4005" t="n"/>
      <c r="AX348" s="4005" t="n"/>
      <c r="AY348" s="4005" t="n"/>
      <c r="AZ348" s="4005" t="n"/>
      <c r="BA348" s="1807" t="n"/>
      <c r="BB348" s="1911" t="n"/>
    </row>
    <row customFormat="1" customHeight="1" ht="30" r="349" s="884">
      <c r="A349" s="2282" t="n"/>
      <c r="B349" s="1807" t="n"/>
      <c r="C349" s="1808" t="n"/>
      <c r="D349" s="4005" t="n"/>
      <c r="E349" s="4005" t="n"/>
      <c r="F349" s="4005" t="n"/>
      <c r="G349" s="4005" t="n"/>
      <c r="H349" s="4005" t="n"/>
      <c r="I349" s="4005" t="n"/>
      <c r="J349" s="4005" t="n"/>
      <c r="K349" s="4005" t="n"/>
      <c r="L349" s="4005" t="n"/>
      <c r="M349" s="4005" t="n"/>
      <c r="N349" s="4005" t="n"/>
      <c r="O349" s="4005" t="n"/>
      <c r="P349" s="1807" t="n"/>
      <c r="Q349" s="4005" t="n"/>
      <c r="R349" s="4005" t="n"/>
      <c r="S349" s="4005" t="n"/>
      <c r="T349" s="4005" t="n"/>
      <c r="U349" s="4005" t="n"/>
      <c r="V349" s="4005" t="n"/>
      <c r="W349" s="4005" t="n"/>
      <c r="X349" s="4005" t="n"/>
      <c r="Y349" s="4005" t="n"/>
      <c r="Z349" s="4005" t="n"/>
      <c r="AA349" s="4005" t="n"/>
      <c r="AB349" s="4005" t="n"/>
      <c r="AC349" s="4005" t="n"/>
      <c r="AD349" s="4005" t="n"/>
      <c r="AE349" s="4005" t="n"/>
      <c r="AF349" s="4005" t="n"/>
      <c r="AG349" s="4005" t="n"/>
      <c r="AH349" s="4005" t="n"/>
      <c r="AI349" s="4005" t="n"/>
      <c r="AJ349" s="4005" t="n"/>
      <c r="AK349" s="4005" t="n"/>
      <c r="AL349" s="4005" t="n"/>
      <c r="AM349" s="4005" t="n"/>
      <c r="AN349" s="4005" t="n"/>
      <c r="AO349" s="4005" t="n"/>
      <c r="AP349" s="4005" t="n"/>
      <c r="AQ349" s="4005" t="n"/>
      <c r="AR349" s="4005" t="n"/>
      <c r="AS349" s="4005" t="n"/>
      <c r="AT349" s="4005" t="n"/>
      <c r="AU349" s="4005" t="n"/>
      <c r="AV349" s="4005" t="n"/>
      <c r="AW349" s="4005" t="n"/>
      <c r="AX349" s="4005" t="n"/>
      <c r="AY349" s="4005" t="n"/>
      <c r="AZ349" s="4005" t="n"/>
      <c r="BA349" s="1807" t="n"/>
      <c r="BB349" s="1911" t="n"/>
    </row>
    <row customFormat="1" customHeight="1" ht="30" r="350" s="884">
      <c r="A350" s="2282" t="n"/>
      <c r="B350" s="1807" t="n"/>
      <c r="C350" s="1808" t="n"/>
      <c r="D350" s="4005" t="n"/>
      <c r="E350" s="4005" t="n"/>
      <c r="F350" s="4005" t="n"/>
      <c r="G350" s="4005" t="n"/>
      <c r="H350" s="4005" t="n"/>
      <c r="I350" s="4005" t="n"/>
      <c r="J350" s="4005" t="n"/>
      <c r="K350" s="4005" t="n"/>
      <c r="L350" s="4005" t="n"/>
      <c r="M350" s="4005" t="n"/>
      <c r="N350" s="4005" t="n"/>
      <c r="O350" s="4005" t="n"/>
      <c r="P350" s="1807" t="n"/>
      <c r="Q350" s="4005" t="n"/>
      <c r="R350" s="4005" t="n"/>
      <c r="S350" s="4005" t="n"/>
      <c r="T350" s="4005" t="n"/>
      <c r="U350" s="4005" t="n"/>
      <c r="V350" s="4005" t="n"/>
      <c r="W350" s="4005" t="n"/>
      <c r="X350" s="4005" t="n"/>
      <c r="Y350" s="4005" t="n"/>
      <c r="Z350" s="4005" t="n"/>
      <c r="AA350" s="4005" t="n"/>
      <c r="AB350" s="4005" t="n"/>
      <c r="AC350" s="4005" t="n"/>
      <c r="AD350" s="4005" t="n"/>
      <c r="AE350" s="4005" t="n"/>
      <c r="AF350" s="4005" t="n"/>
      <c r="AG350" s="4005" t="n"/>
      <c r="AH350" s="4005" t="n"/>
      <c r="AI350" s="4005" t="n"/>
      <c r="AJ350" s="4005" t="n"/>
      <c r="AK350" s="4005" t="n"/>
      <c r="AL350" s="4005" t="n"/>
      <c r="AM350" s="4005" t="n"/>
      <c r="AN350" s="4005" t="n"/>
      <c r="AO350" s="4005" t="n"/>
      <c r="AP350" s="4005" t="n"/>
      <c r="AQ350" s="4005" t="n"/>
      <c r="AR350" s="4005" t="n"/>
      <c r="AS350" s="4005" t="n"/>
      <c r="AT350" s="4005" t="n"/>
      <c r="AU350" s="4005" t="n"/>
      <c r="AV350" s="4005" t="n"/>
      <c r="AW350" s="4005" t="n"/>
      <c r="AX350" s="4005" t="n"/>
      <c r="AY350" s="4005" t="n"/>
      <c r="AZ350" s="4005" t="n"/>
      <c r="BA350" s="1807" t="n"/>
      <c r="BB350" s="1911" t="n"/>
    </row>
    <row customFormat="1" customHeight="1" ht="30" r="351" s="884">
      <c r="A351" s="2282" t="n"/>
      <c r="B351" s="1807" t="n"/>
      <c r="C351" s="1808" t="n"/>
      <c r="D351" s="4005" t="n"/>
      <c r="E351" s="4005" t="n"/>
      <c r="F351" s="4005" t="n"/>
      <c r="G351" s="4005" t="n"/>
      <c r="H351" s="4005" t="n"/>
      <c r="I351" s="4005" t="n"/>
      <c r="J351" s="4005" t="n"/>
      <c r="K351" s="4005" t="n"/>
      <c r="L351" s="4005" t="n"/>
      <c r="M351" s="4005" t="n"/>
      <c r="N351" s="4005" t="n"/>
      <c r="O351" s="4005" t="n"/>
      <c r="P351" s="1807" t="n"/>
      <c r="Q351" s="4005" t="n"/>
      <c r="R351" s="4005" t="n"/>
      <c r="S351" s="4005" t="n"/>
      <c r="T351" s="4005" t="n"/>
      <c r="U351" s="4005" t="n"/>
      <c r="V351" s="4005" t="n"/>
      <c r="W351" s="4005" t="n"/>
      <c r="X351" s="4005" t="n"/>
      <c r="Y351" s="4005" t="n"/>
      <c r="Z351" s="4005" t="n"/>
      <c r="AA351" s="4005" t="n"/>
      <c r="AB351" s="4005" t="n"/>
      <c r="AC351" s="4005" t="n"/>
      <c r="AD351" s="4005" t="n"/>
      <c r="AE351" s="4005" t="n"/>
      <c r="AF351" s="4005" t="n"/>
      <c r="AG351" s="4005" t="n"/>
      <c r="AH351" s="4005" t="n"/>
      <c r="AI351" s="4005" t="n"/>
      <c r="AJ351" s="4005" t="n"/>
      <c r="AK351" s="4005" t="n"/>
      <c r="AL351" s="4005" t="n"/>
      <c r="AM351" s="4005" t="n"/>
      <c r="AN351" s="4005" t="n"/>
      <c r="AO351" s="4005" t="n"/>
      <c r="AP351" s="4005" t="n"/>
      <c r="AQ351" s="4005" t="n"/>
      <c r="AR351" s="4005" t="n"/>
      <c r="AS351" s="4005" t="n"/>
      <c r="AT351" s="4005" t="n"/>
      <c r="AU351" s="4005" t="n"/>
      <c r="AV351" s="4005" t="n"/>
      <c r="AW351" s="4005" t="n"/>
      <c r="AX351" s="4005" t="n"/>
      <c r="AY351" s="4005" t="n"/>
      <c r="AZ351" s="4005" t="n"/>
      <c r="BA351" s="1807" t="n"/>
      <c r="BB351" s="1911" t="n"/>
    </row>
    <row customFormat="1" customHeight="1" ht="30" r="352" s="884">
      <c r="A352" s="2282" t="n"/>
      <c r="B352" s="1807" t="n"/>
      <c r="C352" s="1808" t="n"/>
      <c r="D352" s="4005" t="n"/>
      <c r="E352" s="4005" t="n"/>
      <c r="F352" s="4005" t="n"/>
      <c r="G352" s="4005" t="n"/>
      <c r="H352" s="4005" t="n"/>
      <c r="I352" s="4005" t="n"/>
      <c r="J352" s="4005" t="n"/>
      <c r="K352" s="4005" t="n"/>
      <c r="L352" s="4005" t="n"/>
      <c r="M352" s="4005" t="n"/>
      <c r="N352" s="4005" t="n"/>
      <c r="O352" s="4005" t="n"/>
      <c r="P352" s="1807" t="n"/>
      <c r="Q352" s="4005" t="n"/>
      <c r="R352" s="4005" t="n"/>
      <c r="S352" s="4005" t="n"/>
      <c r="T352" s="4005" t="n"/>
      <c r="U352" s="4005" t="n"/>
      <c r="V352" s="4005" t="n"/>
      <c r="W352" s="4005" t="n"/>
      <c r="X352" s="4005" t="n"/>
      <c r="Y352" s="4005" t="n"/>
      <c r="Z352" s="4005" t="n"/>
      <c r="AA352" s="4005" t="n"/>
      <c r="AB352" s="4005" t="n"/>
      <c r="AC352" s="4005" t="n"/>
      <c r="AD352" s="4005" t="n"/>
      <c r="AE352" s="4005" t="n"/>
      <c r="AF352" s="4005" t="n"/>
      <c r="AG352" s="4005" t="n"/>
      <c r="AH352" s="4005" t="n"/>
      <c r="AI352" s="4005" t="n"/>
      <c r="AJ352" s="4005" t="n"/>
      <c r="AK352" s="4005" t="n"/>
      <c r="AL352" s="4005" t="n"/>
      <c r="AM352" s="4005" t="n"/>
      <c r="AN352" s="4005" t="n"/>
      <c r="AO352" s="4005" t="n"/>
      <c r="AP352" s="4005" t="n"/>
      <c r="AQ352" s="4005" t="n"/>
      <c r="AR352" s="4005" t="n"/>
      <c r="AS352" s="4005" t="n"/>
      <c r="AT352" s="4005" t="n"/>
      <c r="AU352" s="4005" t="n"/>
      <c r="AV352" s="4005" t="n"/>
      <c r="AW352" s="4005" t="n"/>
      <c r="AX352" s="4005" t="n"/>
      <c r="AY352" s="4005" t="n"/>
      <c r="AZ352" s="4005" t="n"/>
      <c r="BA352" s="1807" t="n"/>
      <c r="BB352" s="1911" t="n"/>
    </row>
    <row customFormat="1" customHeight="1" ht="31.5" r="353" s="884">
      <c r="A353" s="2282" t="n"/>
      <c r="B353" s="1807" t="n"/>
      <c r="C353" s="1808" t="n"/>
      <c r="D353" s="4005" t="n"/>
      <c r="E353" s="4005" t="n"/>
      <c r="F353" s="4005" t="n"/>
      <c r="G353" s="4005" t="n"/>
      <c r="H353" s="4005" t="n"/>
      <c r="I353" s="4005" t="n"/>
      <c r="J353" s="4005" t="n"/>
      <c r="K353" s="4005" t="n"/>
      <c r="L353" s="4005" t="n"/>
      <c r="M353" s="4005" t="n"/>
      <c r="N353" s="4005" t="n"/>
      <c r="O353" s="4005" t="n"/>
      <c r="P353" s="1807" t="n"/>
      <c r="Q353" s="4005" t="n"/>
      <c r="R353" s="4005" t="n"/>
      <c r="S353" s="4005" t="n"/>
      <c r="T353" s="4005" t="n"/>
      <c r="U353" s="4005" t="n"/>
      <c r="V353" s="4005" t="n"/>
      <c r="W353" s="4005" t="n"/>
      <c r="X353" s="4005" t="n"/>
      <c r="Y353" s="4005" t="n"/>
      <c r="Z353" s="4005" t="n"/>
      <c r="AA353" s="4005" t="n"/>
      <c r="AB353" s="4005" t="n"/>
      <c r="AC353" s="4005" t="n"/>
      <c r="AD353" s="4005" t="n"/>
      <c r="AE353" s="4005" t="n"/>
      <c r="AF353" s="4005" t="n"/>
      <c r="AG353" s="4005" t="n"/>
      <c r="AH353" s="4005" t="n"/>
      <c r="AI353" s="4005" t="n"/>
      <c r="AJ353" s="4005" t="n"/>
      <c r="AK353" s="4005" t="n"/>
      <c r="AL353" s="4005" t="n"/>
      <c r="AM353" s="4005" t="n"/>
      <c r="AN353" s="4005" t="n"/>
      <c r="AO353" s="4005" t="n"/>
      <c r="AP353" s="4005" t="n"/>
      <c r="AQ353" s="4005" t="n"/>
      <c r="AR353" s="4005" t="n"/>
      <c r="AS353" s="4005" t="n"/>
      <c r="AT353" s="4005" t="n"/>
      <c r="AU353" s="4005" t="n"/>
      <c r="AV353" s="4005" t="n"/>
      <c r="AW353" s="4005" t="n"/>
      <c r="AX353" s="4005" t="n"/>
      <c r="AY353" s="4005" t="n"/>
      <c r="AZ353" s="4005" t="n"/>
      <c r="BA353" s="1807" t="n"/>
      <c r="BB353" s="1911" t="n"/>
    </row>
    <row customFormat="1" customHeight="1" ht="31.5" r="354" s="1753">
      <c r="A354" s="2282" t="n"/>
      <c r="B354" s="1807" t="n"/>
      <c r="C354" s="1808" t="n"/>
      <c r="D354" s="4005" t="n"/>
      <c r="E354" s="4005" t="n"/>
      <c r="F354" s="4005" t="n"/>
      <c r="G354" s="4005" t="n"/>
      <c r="H354" s="4005" t="n"/>
      <c r="I354" s="4005" t="n"/>
      <c r="J354" s="4005" t="n"/>
      <c r="K354" s="4005" t="n"/>
      <c r="L354" s="4005" t="n"/>
      <c r="M354" s="4005" t="n"/>
      <c r="N354" s="4005" t="n"/>
      <c r="O354" s="4005" t="n"/>
      <c r="P354" s="1807" t="n"/>
      <c r="Q354" s="4005" t="n"/>
      <c r="R354" s="4005" t="n"/>
      <c r="S354" s="4005" t="n"/>
      <c r="T354" s="4005" t="n"/>
      <c r="U354" s="4005" t="n"/>
      <c r="V354" s="4005" t="n"/>
      <c r="W354" s="4005" t="n"/>
      <c r="X354" s="4005" t="n"/>
      <c r="Y354" s="4005" t="n"/>
      <c r="Z354" s="4005" t="n"/>
      <c r="AA354" s="4005" t="n"/>
      <c r="AB354" s="4005" t="n"/>
      <c r="AC354" s="4005" t="n"/>
      <c r="AD354" s="4005" t="n"/>
      <c r="AE354" s="4005" t="n"/>
      <c r="AF354" s="4005" t="n"/>
      <c r="AG354" s="4005" t="n"/>
      <c r="AH354" s="4005" t="n"/>
      <c r="AI354" s="4005" t="n"/>
      <c r="AJ354" s="4005" t="n"/>
      <c r="AK354" s="4005" t="n"/>
      <c r="AL354" s="4005" t="n"/>
      <c r="AM354" s="4005" t="n"/>
      <c r="AN354" s="4005" t="n"/>
      <c r="AO354" s="4005" t="n"/>
      <c r="AP354" s="4005" t="n"/>
      <c r="AQ354" s="4005" t="n"/>
      <c r="AR354" s="4005" t="n"/>
      <c r="AS354" s="4005" t="n"/>
      <c r="AT354" s="4005" t="n"/>
      <c r="AU354" s="4005" t="n"/>
      <c r="AV354" s="4005" t="n"/>
      <c r="AW354" s="4005" t="n"/>
      <c r="AX354" s="4005" t="n"/>
      <c r="AY354" s="4005" t="n"/>
      <c r="AZ354" s="4005" t="n"/>
      <c r="BA354" s="1807" t="n"/>
      <c r="BB354" s="1911" t="n"/>
    </row>
    <row customFormat="1" customHeight="1" ht="30" r="355" s="1753">
      <c r="A355" s="2282" t="n"/>
      <c r="B355" s="1807" t="n"/>
      <c r="C355" s="1808" t="n"/>
      <c r="D355" s="4005" t="n"/>
      <c r="E355" s="4005" t="n"/>
      <c r="F355" s="4005" t="n"/>
      <c r="G355" s="4005" t="n"/>
      <c r="H355" s="4005" t="n"/>
      <c r="I355" s="4005" t="n"/>
      <c r="J355" s="4005" t="n"/>
      <c r="K355" s="4005" t="n"/>
      <c r="L355" s="4005" t="n"/>
      <c r="M355" s="4005" t="n"/>
      <c r="N355" s="4005" t="n"/>
      <c r="O355" s="4005" t="n"/>
      <c r="P355" s="1807" t="n"/>
      <c r="Q355" s="4005" t="n"/>
      <c r="R355" s="4005" t="n"/>
      <c r="S355" s="4005" t="n"/>
      <c r="T355" s="4005" t="n"/>
      <c r="U355" s="4005" t="n"/>
      <c r="V355" s="4005" t="n"/>
      <c r="W355" s="4005" t="n"/>
      <c r="X355" s="4005" t="n"/>
      <c r="Y355" s="4005" t="n"/>
      <c r="Z355" s="4005" t="n"/>
      <c r="AA355" s="4005" t="n"/>
      <c r="AB355" s="4005" t="n"/>
      <c r="AC355" s="4005" t="n"/>
      <c r="AD355" s="4005" t="n"/>
      <c r="AE355" s="4005" t="n"/>
      <c r="AF355" s="4005" t="n"/>
      <c r="AG355" s="4005" t="n"/>
      <c r="AH355" s="4005" t="n"/>
      <c r="AI355" s="4005" t="n"/>
      <c r="AJ355" s="4005" t="n"/>
      <c r="AK355" s="4005" t="n"/>
      <c r="AL355" s="4005" t="n"/>
      <c r="AM355" s="4005" t="n"/>
      <c r="AN355" s="4005" t="n"/>
      <c r="AO355" s="4005" t="n"/>
      <c r="AP355" s="4005" t="n"/>
      <c r="AQ355" s="4005" t="n"/>
      <c r="AR355" s="4005" t="n"/>
      <c r="AS355" s="4005" t="n"/>
      <c r="AT355" s="4005" t="n"/>
      <c r="AU355" s="4005" t="n"/>
      <c r="AV355" s="4005" t="n"/>
      <c r="AW355" s="4005" t="n"/>
      <c r="AX355" s="4005" t="n"/>
      <c r="AY355" s="4005" t="n"/>
      <c r="AZ355" s="4005" t="n"/>
      <c r="BA355" s="1807" t="n"/>
      <c r="BB355" s="1911" t="n"/>
    </row>
    <row customFormat="1" customHeight="1" ht="30" r="356" s="884">
      <c r="A356" s="2282" t="n"/>
      <c r="B356" s="1807" t="n"/>
      <c r="C356" s="1808" t="n"/>
      <c r="D356" s="4005" t="n"/>
      <c r="E356" s="4005" t="n"/>
      <c r="F356" s="4005" t="n"/>
      <c r="G356" s="4005" t="n"/>
      <c r="H356" s="4005" t="n"/>
      <c r="I356" s="4005" t="n"/>
      <c r="J356" s="4005" t="n"/>
      <c r="K356" s="4005" t="n"/>
      <c r="L356" s="4005" t="n"/>
      <c r="M356" s="4005" t="n"/>
      <c r="N356" s="4005" t="n"/>
      <c r="O356" s="4005" t="n"/>
      <c r="P356" s="1807" t="n"/>
      <c r="Q356" s="4005" t="n"/>
      <c r="R356" s="4005" t="n"/>
      <c r="S356" s="4005" t="n"/>
      <c r="T356" s="4005" t="n"/>
      <c r="U356" s="4005" t="n"/>
      <c r="V356" s="4005" t="n"/>
      <c r="W356" s="4005" t="n"/>
      <c r="X356" s="4005" t="n"/>
      <c r="Y356" s="4005" t="n"/>
      <c r="Z356" s="4005" t="n"/>
      <c r="AA356" s="4005" t="n"/>
      <c r="AB356" s="4005" t="n"/>
      <c r="AC356" s="4005" t="n"/>
      <c r="AD356" s="4005" t="n"/>
      <c r="AE356" s="4005" t="n"/>
      <c r="AF356" s="4005" t="n"/>
      <c r="AG356" s="4005" t="n"/>
      <c r="AH356" s="4005" t="n"/>
      <c r="AI356" s="4005" t="n"/>
      <c r="AJ356" s="4005" t="n"/>
      <c r="AK356" s="4005" t="n"/>
      <c r="AL356" s="4005" t="n"/>
      <c r="AM356" s="4005" t="n"/>
      <c r="AN356" s="4005" t="n"/>
      <c r="AO356" s="4005" t="n"/>
      <c r="AP356" s="4005" t="n"/>
      <c r="AQ356" s="4005" t="n"/>
      <c r="AR356" s="4005" t="n"/>
      <c r="AS356" s="4005" t="n"/>
      <c r="AT356" s="4005" t="n"/>
      <c r="AU356" s="4005" t="n"/>
      <c r="AV356" s="4005" t="n"/>
      <c r="AW356" s="4005" t="n"/>
      <c r="AX356" s="4005" t="n"/>
      <c r="AY356" s="4005" t="n"/>
      <c r="AZ356" s="4005" t="n"/>
      <c r="BA356" s="1807" t="n"/>
      <c r="BB356" s="1911" t="n"/>
    </row>
    <row customFormat="1" customHeight="1" ht="30" r="357" s="1753">
      <c r="A357" s="2282" t="n"/>
      <c r="B357" s="1807" t="n"/>
      <c r="C357" s="1808" t="n"/>
      <c r="D357" s="4005" t="n"/>
      <c r="E357" s="4005" t="n"/>
      <c r="F357" s="4005" t="n"/>
      <c r="G357" s="4005" t="n"/>
      <c r="H357" s="4005" t="n"/>
      <c r="I357" s="4005" t="n"/>
      <c r="J357" s="4005" t="n"/>
      <c r="K357" s="4005" t="n"/>
      <c r="L357" s="4005" t="n"/>
      <c r="M357" s="4005" t="n"/>
      <c r="N357" s="4005" t="n"/>
      <c r="O357" s="4005" t="n"/>
      <c r="P357" s="1807" t="n"/>
      <c r="Q357" s="4005" t="n"/>
      <c r="R357" s="4005" t="n"/>
      <c r="S357" s="4005" t="n"/>
      <c r="T357" s="4005" t="n"/>
      <c r="U357" s="4005" t="n"/>
      <c r="V357" s="4005" t="n"/>
      <c r="W357" s="4005" t="n"/>
      <c r="X357" s="4005" t="n"/>
      <c r="Y357" s="4005" t="n"/>
      <c r="Z357" s="4005" t="n"/>
      <c r="AA357" s="4005" t="n"/>
      <c r="AB357" s="4005" t="n"/>
      <c r="AC357" s="4005" t="n"/>
      <c r="AD357" s="4005" t="n"/>
      <c r="AE357" s="4005" t="n"/>
      <c r="AF357" s="4005" t="n"/>
      <c r="AG357" s="4005" t="n"/>
      <c r="AH357" s="4005" t="n"/>
      <c r="AI357" s="4005" t="n"/>
      <c r="AJ357" s="4005" t="n"/>
      <c r="AK357" s="4005" t="n"/>
      <c r="AL357" s="4005" t="n"/>
      <c r="AM357" s="4005" t="n"/>
      <c r="AN357" s="4005" t="n"/>
      <c r="AO357" s="4005" t="n"/>
      <c r="AP357" s="4005" t="n"/>
      <c r="AQ357" s="4005" t="n"/>
      <c r="AR357" s="4005" t="n"/>
      <c r="AS357" s="4005" t="n"/>
      <c r="AT357" s="4005" t="n"/>
      <c r="AU357" s="4005" t="n"/>
      <c r="AV357" s="4005" t="n"/>
      <c r="AW357" s="4005" t="n"/>
      <c r="AX357" s="4005" t="n"/>
      <c r="AY357" s="4005" t="n"/>
      <c r="AZ357" s="4005" t="n"/>
      <c r="BA357" s="1807" t="n"/>
      <c r="BB357" s="1911" t="n"/>
    </row>
    <row customFormat="1" customHeight="1" ht="30" r="358" s="1753">
      <c r="A358" s="2282" t="n"/>
      <c r="B358" s="1807" t="n"/>
      <c r="C358" s="1808" t="n"/>
      <c r="D358" s="4005" t="n"/>
      <c r="E358" s="4005" t="n"/>
      <c r="F358" s="4005" t="n"/>
      <c r="G358" s="4005" t="n"/>
      <c r="H358" s="4005" t="n"/>
      <c r="I358" s="4005" t="n"/>
      <c r="J358" s="4005" t="n"/>
      <c r="K358" s="4005" t="n"/>
      <c r="L358" s="4005" t="n"/>
      <c r="M358" s="4005" t="n"/>
      <c r="N358" s="4005" t="n"/>
      <c r="O358" s="4005" t="n"/>
      <c r="P358" s="1807" t="n"/>
      <c r="Q358" s="4005" t="n"/>
      <c r="R358" s="4005" t="n"/>
      <c r="S358" s="4005" t="n"/>
      <c r="T358" s="4005" t="n"/>
      <c r="U358" s="4005" t="n"/>
      <c r="V358" s="4005" t="n"/>
      <c r="W358" s="4005" t="n"/>
      <c r="X358" s="4005" t="n"/>
      <c r="Y358" s="4005" t="n"/>
      <c r="Z358" s="4005" t="n"/>
      <c r="AA358" s="4005" t="n"/>
      <c r="AB358" s="4005" t="n"/>
      <c r="AC358" s="4005" t="n"/>
      <c r="AD358" s="4005" t="n"/>
      <c r="AE358" s="4005" t="n"/>
      <c r="AF358" s="4005" t="n"/>
      <c r="AG358" s="4005" t="n"/>
      <c r="AH358" s="4005" t="n"/>
      <c r="AI358" s="4005" t="n"/>
      <c r="AJ358" s="4005" t="n"/>
      <c r="AK358" s="4005" t="n"/>
      <c r="AL358" s="4005" t="n"/>
      <c r="AM358" s="4005" t="n"/>
      <c r="AN358" s="4005" t="n"/>
      <c r="AO358" s="4005" t="n"/>
      <c r="AP358" s="4005" t="n"/>
      <c r="AQ358" s="4005" t="n"/>
      <c r="AR358" s="4005" t="n"/>
      <c r="AS358" s="4005" t="n"/>
      <c r="AT358" s="4005" t="n"/>
      <c r="AU358" s="4005" t="n"/>
      <c r="AV358" s="4005" t="n"/>
      <c r="AW358" s="4005" t="n"/>
      <c r="AX358" s="4005" t="n"/>
      <c r="AY358" s="4005" t="n"/>
      <c r="AZ358" s="4005" t="n"/>
      <c r="BA358" s="1807" t="n"/>
      <c r="BB358" s="1911" t="n"/>
    </row>
    <row customFormat="1" customHeight="1" ht="30" r="359" s="1753">
      <c r="A359" s="2282" t="n"/>
      <c r="B359" s="1807" t="n"/>
      <c r="C359" s="1808" t="n"/>
      <c r="D359" s="4005" t="n"/>
      <c r="E359" s="4005" t="n"/>
      <c r="F359" s="4005" t="n"/>
      <c r="G359" s="4005" t="n"/>
      <c r="H359" s="4005" t="n"/>
      <c r="I359" s="4005" t="n"/>
      <c r="J359" s="4005" t="n"/>
      <c r="K359" s="4005" t="n"/>
      <c r="L359" s="4005" t="n"/>
      <c r="M359" s="4005" t="n"/>
      <c r="N359" s="4005" t="n"/>
      <c r="O359" s="4005" t="n"/>
      <c r="P359" s="1807" t="n"/>
      <c r="Q359" s="4005" t="n"/>
      <c r="R359" s="4005" t="n"/>
      <c r="S359" s="4005" t="n"/>
      <c r="T359" s="4005" t="n"/>
      <c r="U359" s="4005" t="n"/>
      <c r="V359" s="4005" t="n"/>
      <c r="W359" s="4005" t="n"/>
      <c r="X359" s="4005" t="n"/>
      <c r="Y359" s="4005" t="n"/>
      <c r="Z359" s="4005" t="n"/>
      <c r="AA359" s="4005" t="n"/>
      <c r="AB359" s="4005" t="n"/>
      <c r="AC359" s="4005" t="n"/>
      <c r="AD359" s="4005" t="n"/>
      <c r="AE359" s="4005" t="n"/>
      <c r="AF359" s="4005" t="n"/>
      <c r="AG359" s="4005" t="n"/>
      <c r="AH359" s="4005" t="n"/>
      <c r="AI359" s="4005" t="n"/>
      <c r="AJ359" s="4005" t="n"/>
      <c r="AK359" s="4005" t="n"/>
      <c r="AL359" s="4005" t="n"/>
      <c r="AM359" s="4005" t="n"/>
      <c r="AN359" s="4005" t="n"/>
      <c r="AO359" s="4005" t="n"/>
      <c r="AP359" s="4005" t="n"/>
      <c r="AQ359" s="4005" t="n"/>
      <c r="AR359" s="4005" t="n"/>
      <c r="AS359" s="4005" t="n"/>
      <c r="AT359" s="4005" t="n"/>
      <c r="AU359" s="4005" t="n"/>
      <c r="AV359" s="4005" t="n"/>
      <c r="AW359" s="4005" t="n"/>
      <c r="AX359" s="4005" t="n"/>
      <c r="AY359" s="4005" t="n"/>
      <c r="AZ359" s="4005" t="n"/>
      <c r="BA359" s="1807" t="n"/>
      <c r="BB359" s="1911" t="n"/>
    </row>
    <row customFormat="1" customHeight="1" ht="30" r="360" s="1753">
      <c r="A360" s="2282" t="n"/>
      <c r="B360" s="1807" t="n"/>
      <c r="C360" s="1808" t="n"/>
      <c r="D360" s="4005" t="n"/>
      <c r="E360" s="4005" t="n"/>
      <c r="F360" s="4005" t="n"/>
      <c r="G360" s="4005" t="n"/>
      <c r="H360" s="4005" t="n"/>
      <c r="I360" s="4005" t="n"/>
      <c r="J360" s="4005" t="n"/>
      <c r="K360" s="4005" t="n"/>
      <c r="L360" s="4005" t="n"/>
      <c r="M360" s="4005" t="n"/>
      <c r="N360" s="4005" t="n"/>
      <c r="O360" s="4005" t="n"/>
      <c r="P360" s="1807" t="n"/>
      <c r="Q360" s="4005" t="n"/>
      <c r="R360" s="4005" t="n"/>
      <c r="S360" s="4005" t="n"/>
      <c r="T360" s="4005" t="n"/>
      <c r="U360" s="4005" t="n"/>
      <c r="V360" s="4005" t="n"/>
      <c r="W360" s="4005" t="n"/>
      <c r="X360" s="4005" t="n"/>
      <c r="Y360" s="4005" t="n"/>
      <c r="Z360" s="4005" t="n"/>
      <c r="AA360" s="4005" t="n"/>
      <c r="AB360" s="4005" t="n"/>
      <c r="AC360" s="4005" t="n"/>
      <c r="AD360" s="4005" t="n"/>
      <c r="AE360" s="4005" t="n"/>
      <c r="AF360" s="4005" t="n"/>
      <c r="AG360" s="4005" t="n"/>
      <c r="AH360" s="4005" t="n"/>
      <c r="AI360" s="4005" t="n"/>
      <c r="AJ360" s="4005" t="n"/>
      <c r="AK360" s="4005" t="n"/>
      <c r="AL360" s="4005" t="n"/>
      <c r="AM360" s="4005" t="n"/>
      <c r="AN360" s="4005" t="n"/>
      <c r="AO360" s="4005" t="n"/>
      <c r="AP360" s="4005" t="n"/>
      <c r="AQ360" s="4005" t="n"/>
      <c r="AR360" s="4005" t="n"/>
      <c r="AS360" s="4005" t="n"/>
      <c r="AT360" s="4005" t="n"/>
      <c r="AU360" s="4005" t="n"/>
      <c r="AV360" s="4005" t="n"/>
      <c r="AW360" s="4005" t="n"/>
      <c r="AX360" s="4005" t="n"/>
      <c r="AY360" s="4005" t="n"/>
      <c r="AZ360" s="4005" t="n"/>
      <c r="BA360" s="1807" t="n"/>
      <c r="BB360" s="1911" t="n"/>
    </row>
    <row customFormat="1" customHeight="1" ht="30" r="361" s="1753">
      <c r="A361" s="2282" t="n"/>
      <c r="B361" s="1807" t="n"/>
      <c r="C361" s="1808" t="n"/>
      <c r="D361" s="4005" t="n"/>
      <c r="E361" s="4005" t="n"/>
      <c r="F361" s="4005" t="n"/>
      <c r="G361" s="4005" t="n"/>
      <c r="H361" s="4005" t="n"/>
      <c r="I361" s="4005" t="n"/>
      <c r="J361" s="4005" t="n"/>
      <c r="K361" s="4005" t="n"/>
      <c r="L361" s="4005" t="n"/>
      <c r="M361" s="4005" t="n"/>
      <c r="N361" s="4005" t="n"/>
      <c r="O361" s="4005" t="n"/>
      <c r="P361" s="1807" t="n"/>
      <c r="Q361" s="4005" t="n"/>
      <c r="R361" s="4005" t="n"/>
      <c r="S361" s="4005" t="n"/>
      <c r="T361" s="4005" t="n"/>
      <c r="U361" s="4005" t="n"/>
      <c r="V361" s="4005" t="n"/>
      <c r="W361" s="4005" t="n"/>
      <c r="X361" s="4005" t="n"/>
      <c r="Y361" s="4005" t="n"/>
      <c r="Z361" s="4005" t="n"/>
      <c r="AA361" s="4005" t="n"/>
      <c r="AB361" s="4005" t="n"/>
      <c r="AC361" s="4005" t="n"/>
      <c r="AD361" s="4005" t="n"/>
      <c r="AE361" s="4005" t="n"/>
      <c r="AF361" s="4005" t="n"/>
      <c r="AG361" s="4005" t="n"/>
      <c r="AH361" s="4005" t="n"/>
      <c r="AI361" s="4005" t="n"/>
      <c r="AJ361" s="4005" t="n"/>
      <c r="AK361" s="4005" t="n"/>
      <c r="AL361" s="4005" t="n"/>
      <c r="AM361" s="4005" t="n"/>
      <c r="AN361" s="4005" t="n"/>
      <c r="AO361" s="4005" t="n"/>
      <c r="AP361" s="4005" t="n"/>
      <c r="AQ361" s="4005" t="n"/>
      <c r="AR361" s="4005" t="n"/>
      <c r="AS361" s="4005" t="n"/>
      <c r="AT361" s="4005" t="n"/>
      <c r="AU361" s="4005" t="n"/>
      <c r="AV361" s="4005" t="n"/>
      <c r="AW361" s="4005" t="n"/>
      <c r="AX361" s="4005" t="n"/>
      <c r="AY361" s="4005" t="n"/>
      <c r="AZ361" s="4005" t="n"/>
      <c r="BA361" s="1807" t="n"/>
      <c r="BB361" s="1911" t="n"/>
    </row>
    <row customFormat="1" customHeight="1" ht="30" r="362" s="1753">
      <c r="A362" s="2282" t="n"/>
      <c r="B362" s="1807" t="n"/>
      <c r="C362" s="1808" t="n"/>
      <c r="D362" s="4005" t="n"/>
      <c r="E362" s="4005" t="n"/>
      <c r="F362" s="4005" t="n"/>
      <c r="G362" s="4005" t="n"/>
      <c r="H362" s="4005" t="n"/>
      <c r="I362" s="4005" t="n"/>
      <c r="J362" s="4005" t="n"/>
      <c r="K362" s="4005" t="n"/>
      <c r="L362" s="4005" t="n"/>
      <c r="M362" s="4005" t="n"/>
      <c r="N362" s="4005" t="n"/>
      <c r="O362" s="4005" t="n"/>
      <c r="P362" s="1807" t="n"/>
      <c r="Q362" s="4005" t="n"/>
      <c r="R362" s="4005" t="n"/>
      <c r="S362" s="4005" t="n"/>
      <c r="T362" s="4005" t="n"/>
      <c r="U362" s="4005" t="n"/>
      <c r="V362" s="4005" t="n"/>
      <c r="W362" s="4005" t="n"/>
      <c r="X362" s="4005" t="n"/>
      <c r="Y362" s="4005" t="n"/>
      <c r="Z362" s="4005" t="n"/>
      <c r="AA362" s="4005" t="n"/>
      <c r="AB362" s="4005" t="n"/>
      <c r="AC362" s="4005" t="n"/>
      <c r="AD362" s="4005" t="n"/>
      <c r="AE362" s="4005" t="n"/>
      <c r="AF362" s="4005" t="n"/>
      <c r="AG362" s="4005" t="n"/>
      <c r="AH362" s="4005" t="n"/>
      <c r="AI362" s="4005" t="n"/>
      <c r="AJ362" s="4005" t="n"/>
      <c r="AK362" s="4005" t="n"/>
      <c r="AL362" s="4005" t="n"/>
      <c r="AM362" s="4005" t="n"/>
      <c r="AN362" s="4005" t="n"/>
      <c r="AO362" s="4005" t="n"/>
      <c r="AP362" s="4005" t="n"/>
      <c r="AQ362" s="4005" t="n"/>
      <c r="AR362" s="4005" t="n"/>
      <c r="AS362" s="4005" t="n"/>
      <c r="AT362" s="4005" t="n"/>
      <c r="AU362" s="4005" t="n"/>
      <c r="AV362" s="4005" t="n"/>
      <c r="AW362" s="4005" t="n"/>
      <c r="AX362" s="4005" t="n"/>
      <c r="AY362" s="4005" t="n"/>
      <c r="AZ362" s="4005" t="n"/>
      <c r="BA362" s="1807" t="n"/>
      <c r="BB362" s="1911" t="n"/>
    </row>
    <row customFormat="1" customHeight="1" ht="30" r="363" s="1753">
      <c r="A363" s="2282" t="n"/>
      <c r="B363" s="1807" t="n"/>
      <c r="C363" s="1808" t="n"/>
      <c r="D363" s="4005" t="n"/>
      <c r="E363" s="4005" t="n"/>
      <c r="F363" s="4005" t="n"/>
      <c r="G363" s="4005" t="n"/>
      <c r="H363" s="4005" t="n"/>
      <c r="I363" s="4005" t="n"/>
      <c r="J363" s="4005" t="n"/>
      <c r="K363" s="4005" t="n"/>
      <c r="L363" s="4005" t="n"/>
      <c r="M363" s="4005" t="n"/>
      <c r="N363" s="4005" t="n"/>
      <c r="O363" s="4005" t="n"/>
      <c r="P363" s="1807" t="n"/>
      <c r="Q363" s="4005" t="n"/>
      <c r="R363" s="4005" t="n"/>
      <c r="S363" s="4005" t="n"/>
      <c r="T363" s="4005" t="n"/>
      <c r="U363" s="4005" t="n"/>
      <c r="V363" s="4005" t="n"/>
      <c r="W363" s="4005" t="n"/>
      <c r="X363" s="4005" t="n"/>
      <c r="Y363" s="4005" t="n"/>
      <c r="Z363" s="4005" t="n"/>
      <c r="AA363" s="4005" t="n"/>
      <c r="AB363" s="4005" t="n"/>
      <c r="AC363" s="4005" t="n"/>
      <c r="AD363" s="4005" t="n"/>
      <c r="AE363" s="4005" t="n"/>
      <c r="AF363" s="4005" t="n"/>
      <c r="AG363" s="4005" t="n"/>
      <c r="AH363" s="4005" t="n"/>
      <c r="AI363" s="4005" t="n"/>
      <c r="AJ363" s="4005" t="n"/>
      <c r="AK363" s="4005" t="n"/>
      <c r="AL363" s="4005" t="n"/>
      <c r="AM363" s="4005" t="n"/>
      <c r="AN363" s="4005" t="n"/>
      <c r="AO363" s="4005" t="n"/>
      <c r="AP363" s="4005" t="n"/>
      <c r="AQ363" s="4005" t="n"/>
      <c r="AR363" s="4005" t="n"/>
      <c r="AS363" s="4005" t="n"/>
      <c r="AT363" s="4005" t="n"/>
      <c r="AU363" s="4005" t="n"/>
      <c r="AV363" s="4005" t="n"/>
      <c r="AW363" s="4005" t="n"/>
      <c r="AX363" s="4005" t="n"/>
      <c r="AY363" s="4005" t="n"/>
      <c r="AZ363" s="4005" t="n"/>
      <c r="BA363" s="1807" t="n"/>
      <c r="BB363" s="1911" t="n"/>
    </row>
    <row customFormat="1" customHeight="1" ht="30" r="364" s="1753">
      <c r="A364" s="2282" t="n"/>
      <c r="B364" s="1807" t="n"/>
      <c r="C364" s="1808" t="n"/>
      <c r="D364" s="4005" t="n"/>
      <c r="E364" s="4005" t="n"/>
      <c r="F364" s="4005" t="n"/>
      <c r="G364" s="4005" t="n"/>
      <c r="H364" s="4005" t="n"/>
      <c r="I364" s="4005" t="n"/>
      <c r="J364" s="4005" t="n"/>
      <c r="K364" s="4005" t="n"/>
      <c r="L364" s="4005" t="n"/>
      <c r="M364" s="4005" t="n"/>
      <c r="N364" s="4005" t="n"/>
      <c r="O364" s="4005" t="n"/>
      <c r="P364" s="1807" t="n"/>
      <c r="Q364" s="4005" t="n"/>
      <c r="R364" s="4005" t="n"/>
      <c r="S364" s="4005" t="n"/>
      <c r="T364" s="4005" t="n"/>
      <c r="U364" s="4005" t="n"/>
      <c r="V364" s="4005" t="n"/>
      <c r="W364" s="4005" t="n"/>
      <c r="X364" s="4005" t="n"/>
      <c r="Y364" s="4005" t="n"/>
      <c r="Z364" s="4005" t="n"/>
      <c r="AA364" s="4005" t="n"/>
      <c r="AB364" s="4005" t="n"/>
      <c r="AC364" s="4005" t="n"/>
      <c r="AD364" s="4005" t="n"/>
      <c r="AE364" s="4005" t="n"/>
      <c r="AF364" s="4005" t="n"/>
      <c r="AG364" s="4005" t="n"/>
      <c r="AH364" s="4005" t="n"/>
      <c r="AI364" s="4005" t="n"/>
      <c r="AJ364" s="4005" t="n"/>
      <c r="AK364" s="4005" t="n"/>
      <c r="AL364" s="4005" t="n"/>
      <c r="AM364" s="4005" t="n"/>
      <c r="AN364" s="4005" t="n"/>
      <c r="AO364" s="4005" t="n"/>
      <c r="AP364" s="4005" t="n"/>
      <c r="AQ364" s="4005" t="n"/>
      <c r="AR364" s="4005" t="n"/>
      <c r="AS364" s="4005" t="n"/>
      <c r="AT364" s="4005" t="n"/>
      <c r="AU364" s="4005" t="n"/>
      <c r="AV364" s="4005" t="n"/>
      <c r="AW364" s="4005" t="n"/>
      <c r="AX364" s="4005" t="n"/>
      <c r="AY364" s="4005" t="n"/>
      <c r="AZ364" s="4005" t="n"/>
      <c r="BA364" s="1807" t="n"/>
      <c r="BB364" s="1911" t="n"/>
    </row>
    <row customFormat="1" customHeight="1" ht="30" r="365" s="1753">
      <c r="A365" s="2282" t="n"/>
      <c r="B365" s="1807" t="n"/>
      <c r="C365" s="1808" t="n"/>
      <c r="D365" s="4005" t="n"/>
      <c r="E365" s="4005" t="n"/>
      <c r="F365" s="4005" t="n"/>
      <c r="G365" s="4005" t="n"/>
      <c r="H365" s="4005" t="n"/>
      <c r="I365" s="4005" t="n"/>
      <c r="J365" s="4005" t="n"/>
      <c r="K365" s="4005" t="n"/>
      <c r="L365" s="4005" t="n"/>
      <c r="M365" s="4005" t="n"/>
      <c r="N365" s="4005" t="n"/>
      <c r="O365" s="4005" t="n"/>
      <c r="P365" s="1807" t="n"/>
      <c r="Q365" s="4005" t="n"/>
      <c r="R365" s="4005" t="n"/>
      <c r="S365" s="4005" t="n"/>
      <c r="T365" s="4005" t="n"/>
      <c r="U365" s="4005" t="n"/>
      <c r="V365" s="4005" t="n"/>
      <c r="W365" s="4005" t="n"/>
      <c r="X365" s="4005" t="n"/>
      <c r="Y365" s="4005" t="n"/>
      <c r="Z365" s="4005" t="n"/>
      <c r="AA365" s="4005" t="n"/>
      <c r="AB365" s="4005" t="n"/>
      <c r="AC365" s="4005" t="n"/>
      <c r="AD365" s="4005" t="n"/>
      <c r="AE365" s="4005" t="n"/>
      <c r="AF365" s="4005" t="n"/>
      <c r="AG365" s="4005" t="n"/>
      <c r="AH365" s="4005" t="n"/>
      <c r="AI365" s="4005" t="n"/>
      <c r="AJ365" s="4005" t="n"/>
      <c r="AK365" s="4005" t="n"/>
      <c r="AL365" s="4005" t="n"/>
      <c r="AM365" s="4005" t="n"/>
      <c r="AN365" s="4005" t="n"/>
      <c r="AO365" s="4005" t="n"/>
      <c r="AP365" s="4005" t="n"/>
      <c r="AQ365" s="4005" t="n"/>
      <c r="AR365" s="4005" t="n"/>
      <c r="AS365" s="4005" t="n"/>
      <c r="AT365" s="4005" t="n"/>
      <c r="AU365" s="4005" t="n"/>
      <c r="AV365" s="4005" t="n"/>
      <c r="AW365" s="4005" t="n"/>
      <c r="AX365" s="4005" t="n"/>
      <c r="AY365" s="4005" t="n"/>
      <c r="AZ365" s="4005" t="n"/>
      <c r="BA365" s="1807" t="n"/>
      <c r="BB365" s="1911" t="n"/>
    </row>
    <row customFormat="1" customHeight="1" ht="30" r="366" s="1753">
      <c r="A366" s="2282" t="n"/>
      <c r="B366" s="1807" t="n"/>
      <c r="C366" s="1808" t="n"/>
      <c r="D366" s="4005" t="n"/>
      <c r="E366" s="4005" t="n"/>
      <c r="F366" s="4005" t="n"/>
      <c r="G366" s="4005" t="n"/>
      <c r="H366" s="4005" t="n"/>
      <c r="I366" s="4005" t="n"/>
      <c r="J366" s="4005" t="n"/>
      <c r="K366" s="4005" t="n"/>
      <c r="L366" s="4005" t="n"/>
      <c r="M366" s="4005" t="n"/>
      <c r="N366" s="4005" t="n"/>
      <c r="O366" s="4005" t="n"/>
      <c r="P366" s="1807" t="n"/>
      <c r="Q366" s="4005" t="n"/>
      <c r="R366" s="4005" t="n"/>
      <c r="S366" s="4005" t="n"/>
      <c r="T366" s="4005" t="n"/>
      <c r="U366" s="4005" t="n"/>
      <c r="V366" s="4005" t="n"/>
      <c r="W366" s="4005" t="n"/>
      <c r="X366" s="4005" t="n"/>
      <c r="Y366" s="4005" t="n"/>
      <c r="Z366" s="4005" t="n"/>
      <c r="AA366" s="4005" t="n"/>
      <c r="AB366" s="4005" t="n"/>
      <c r="AC366" s="4005" t="n"/>
      <c r="AD366" s="4005" t="n"/>
      <c r="AE366" s="4005" t="n"/>
      <c r="AF366" s="4005" t="n"/>
      <c r="AG366" s="4005" t="n"/>
      <c r="AH366" s="4005" t="n"/>
      <c r="AI366" s="4005" t="n"/>
      <c r="AJ366" s="4005" t="n"/>
      <c r="AK366" s="4005" t="n"/>
      <c r="AL366" s="4005" t="n"/>
      <c r="AM366" s="4005" t="n"/>
      <c r="AN366" s="4005" t="n"/>
      <c r="AO366" s="4005" t="n"/>
      <c r="AP366" s="4005" t="n"/>
      <c r="AQ366" s="4005" t="n"/>
      <c r="AR366" s="4005" t="n"/>
      <c r="AS366" s="4005" t="n"/>
      <c r="AT366" s="4005" t="n"/>
      <c r="AU366" s="4005" t="n"/>
      <c r="AV366" s="4005" t="n"/>
      <c r="AW366" s="4005" t="n"/>
      <c r="AX366" s="4005" t="n"/>
      <c r="AY366" s="4005" t="n"/>
      <c r="AZ366" s="4005" t="n"/>
      <c r="BA366" s="1807" t="n"/>
      <c r="BB366" s="1911" t="n"/>
    </row>
    <row customFormat="1" customHeight="1" ht="30" r="367" s="1753">
      <c r="A367" s="2282" t="n"/>
      <c r="B367" s="1807" t="n"/>
      <c r="C367" s="1808" t="n"/>
      <c r="D367" s="4005" t="n"/>
      <c r="E367" s="4005" t="n"/>
      <c r="F367" s="4005" t="n"/>
      <c r="G367" s="4005" t="n"/>
      <c r="H367" s="4005" t="n"/>
      <c r="I367" s="4005" t="n"/>
      <c r="J367" s="4005" t="n"/>
      <c r="K367" s="4005" t="n"/>
      <c r="L367" s="4005" t="n"/>
      <c r="M367" s="4005" t="n"/>
      <c r="N367" s="4005" t="n"/>
      <c r="O367" s="4005" t="n"/>
      <c r="P367" s="1807" t="n"/>
      <c r="Q367" s="4005" t="n"/>
      <c r="R367" s="4005" t="n"/>
      <c r="S367" s="4005" t="n"/>
      <c r="T367" s="4005" t="n"/>
      <c r="U367" s="4005" t="n"/>
      <c r="V367" s="4005" t="n"/>
      <c r="W367" s="4005" t="n"/>
      <c r="X367" s="4005" t="n"/>
      <c r="Y367" s="4005" t="n"/>
      <c r="Z367" s="4005" t="n"/>
      <c r="AA367" s="4005" t="n"/>
      <c r="AB367" s="4005" t="n"/>
      <c r="AC367" s="4005" t="n"/>
      <c r="AD367" s="4005" t="n"/>
      <c r="AE367" s="4005" t="n"/>
      <c r="AF367" s="4005" t="n"/>
      <c r="AG367" s="4005" t="n"/>
      <c r="AH367" s="4005" t="n"/>
      <c r="AI367" s="4005" t="n"/>
      <c r="AJ367" s="4005" t="n"/>
      <c r="AK367" s="4005" t="n"/>
      <c r="AL367" s="4005" t="n"/>
      <c r="AM367" s="4005" t="n"/>
      <c r="AN367" s="4005" t="n"/>
      <c r="AO367" s="4005" t="n"/>
      <c r="AP367" s="4005" t="n"/>
      <c r="AQ367" s="4005" t="n"/>
      <c r="AR367" s="4005" t="n"/>
      <c r="AS367" s="4005" t="n"/>
      <c r="AT367" s="4005" t="n"/>
      <c r="AU367" s="4005" t="n"/>
      <c r="AV367" s="4005" t="n"/>
      <c r="AW367" s="4005" t="n"/>
      <c r="AX367" s="4005" t="n"/>
      <c r="AY367" s="4005" t="n"/>
      <c r="AZ367" s="4005" t="n"/>
      <c r="BA367" s="1807" t="n"/>
      <c r="BB367" s="1911" t="n"/>
    </row>
    <row customFormat="1" customHeight="1" ht="30" r="368" s="1753">
      <c r="A368" s="2282" t="n"/>
      <c r="B368" s="1807" t="n"/>
      <c r="C368" s="1808" t="n"/>
      <c r="D368" s="4005" t="n"/>
      <c r="E368" s="4005" t="n"/>
      <c r="F368" s="4005" t="n"/>
      <c r="G368" s="4005" t="n"/>
      <c r="H368" s="4005" t="n"/>
      <c r="I368" s="4005" t="n"/>
      <c r="J368" s="4005" t="n"/>
      <c r="K368" s="4005" t="n"/>
      <c r="L368" s="4005" t="n"/>
      <c r="M368" s="4005" t="n"/>
      <c r="N368" s="4005" t="n"/>
      <c r="O368" s="4005" t="n"/>
      <c r="P368" s="1807" t="n"/>
      <c r="Q368" s="4005" t="n"/>
      <c r="R368" s="4005" t="n"/>
      <c r="S368" s="4005" t="n"/>
      <c r="T368" s="4005" t="n"/>
      <c r="U368" s="4005" t="n"/>
      <c r="V368" s="4005" t="n"/>
      <c r="W368" s="4005" t="n"/>
      <c r="X368" s="4005" t="n"/>
      <c r="Y368" s="4005" t="n"/>
      <c r="Z368" s="4005" t="n"/>
      <c r="AA368" s="4005" t="n"/>
      <c r="AB368" s="4005" t="n"/>
      <c r="AC368" s="4005" t="n"/>
      <c r="AD368" s="4005" t="n"/>
      <c r="AE368" s="4005" t="n"/>
      <c r="AF368" s="4005" t="n"/>
      <c r="AG368" s="4005" t="n"/>
      <c r="AH368" s="4005" t="n"/>
      <c r="AI368" s="4005" t="n"/>
      <c r="AJ368" s="4005" t="n"/>
      <c r="AK368" s="4005" t="n"/>
      <c r="AL368" s="4005" t="n"/>
      <c r="AM368" s="4005" t="n"/>
      <c r="AN368" s="4005" t="n"/>
      <c r="AO368" s="4005" t="n"/>
      <c r="AP368" s="4005" t="n"/>
      <c r="AQ368" s="4005" t="n"/>
      <c r="AR368" s="4005" t="n"/>
      <c r="AS368" s="4005" t="n"/>
      <c r="AT368" s="4005" t="n"/>
      <c r="AU368" s="4005" t="n"/>
      <c r="AV368" s="4005" t="n"/>
      <c r="AW368" s="4005" t="n"/>
      <c r="AX368" s="4005" t="n"/>
      <c r="AY368" s="4005" t="n"/>
      <c r="AZ368" s="4005" t="n"/>
      <c r="BA368" s="1807" t="n"/>
      <c r="BB368" s="1911" t="n"/>
    </row>
    <row customFormat="1" customHeight="1" ht="30" r="369" s="1753">
      <c r="A369" s="2282" t="n"/>
      <c r="B369" s="1807" t="n"/>
      <c r="C369" s="1808" t="n"/>
      <c r="D369" s="4005" t="n"/>
      <c r="E369" s="4005" t="n"/>
      <c r="F369" s="4005" t="n"/>
      <c r="G369" s="4005" t="n"/>
      <c r="H369" s="4005" t="n"/>
      <c r="I369" s="4005" t="n"/>
      <c r="J369" s="4005" t="n"/>
      <c r="K369" s="4005" t="n"/>
      <c r="L369" s="4005" t="n"/>
      <c r="M369" s="4005" t="n"/>
      <c r="N369" s="4005" t="n"/>
      <c r="O369" s="4005" t="n"/>
      <c r="P369" s="1807" t="n"/>
      <c r="Q369" s="4005" t="n"/>
      <c r="R369" s="4005" t="n"/>
      <c r="S369" s="4005" t="n"/>
      <c r="T369" s="4005" t="n"/>
      <c r="U369" s="4005" t="n"/>
      <c r="V369" s="4005" t="n"/>
      <c r="W369" s="4005" t="n"/>
      <c r="X369" s="4005" t="n"/>
      <c r="Y369" s="4005" t="n"/>
      <c r="Z369" s="4005" t="n"/>
      <c r="AA369" s="4005" t="n"/>
      <c r="AB369" s="4005" t="n"/>
      <c r="AC369" s="4005" t="n"/>
      <c r="AD369" s="4005" t="n"/>
      <c r="AE369" s="4005" t="n"/>
      <c r="AF369" s="4005" t="n"/>
      <c r="AG369" s="4005" t="n"/>
      <c r="AH369" s="4005" t="n"/>
      <c r="AI369" s="4005" t="n"/>
      <c r="AJ369" s="4005" t="n"/>
      <c r="AK369" s="4005" t="n"/>
      <c r="AL369" s="4005" t="n"/>
      <c r="AM369" s="4005" t="n"/>
      <c r="AN369" s="4005" t="n"/>
      <c r="AO369" s="4005" t="n"/>
      <c r="AP369" s="4005" t="n"/>
      <c r="AQ369" s="4005" t="n"/>
      <c r="AR369" s="4005" t="n"/>
      <c r="AS369" s="4005" t="n"/>
      <c r="AT369" s="4005" t="n"/>
      <c r="AU369" s="4005" t="n"/>
      <c r="AV369" s="4005" t="n"/>
      <c r="AW369" s="4005" t="n"/>
      <c r="AX369" s="4005" t="n"/>
      <c r="AY369" s="4005" t="n"/>
      <c r="AZ369" s="4005" t="n"/>
      <c r="BA369" s="1807" t="n"/>
      <c r="BB369" s="1911" t="n"/>
    </row>
    <row customFormat="1" customHeight="1" ht="30" r="370" s="1753">
      <c r="A370" s="2282" t="n"/>
      <c r="B370" s="1807" t="n"/>
      <c r="C370" s="1808" t="n"/>
      <c r="D370" s="4005" t="n"/>
      <c r="E370" s="4005" t="n"/>
      <c r="F370" s="4005" t="n"/>
      <c r="G370" s="4005" t="n"/>
      <c r="H370" s="4005" t="n"/>
      <c r="I370" s="4005" t="n"/>
      <c r="J370" s="4005" t="n"/>
      <c r="K370" s="4005" t="n"/>
      <c r="L370" s="4005" t="n"/>
      <c r="M370" s="4005" t="n"/>
      <c r="N370" s="4005" t="n"/>
      <c r="O370" s="4005" t="n"/>
      <c r="P370" s="1807" t="n"/>
      <c r="Q370" s="4005" t="n"/>
      <c r="R370" s="4005" t="n"/>
      <c r="S370" s="4005" t="n"/>
      <c r="T370" s="4005" t="n"/>
      <c r="U370" s="4005" t="n"/>
      <c r="V370" s="4005" t="n"/>
      <c r="W370" s="4005" t="n"/>
      <c r="X370" s="4005" t="n"/>
      <c r="Y370" s="4005" t="n"/>
      <c r="Z370" s="4005" t="n"/>
      <c r="AA370" s="4005" t="n"/>
      <c r="AB370" s="4005" t="n"/>
      <c r="AC370" s="4005" t="n"/>
      <c r="AD370" s="4005" t="n"/>
      <c r="AE370" s="4005" t="n"/>
      <c r="AF370" s="4005" t="n"/>
      <c r="AG370" s="4005" t="n"/>
      <c r="AH370" s="4005" t="n"/>
      <c r="AI370" s="4005" t="n"/>
      <c r="AJ370" s="4005" t="n"/>
      <c r="AK370" s="4005" t="n"/>
      <c r="AL370" s="4005" t="n"/>
      <c r="AM370" s="4005" t="n"/>
      <c r="AN370" s="4005" t="n"/>
      <c r="AO370" s="4005" t="n"/>
      <c r="AP370" s="4005" t="n"/>
      <c r="AQ370" s="4005" t="n"/>
      <c r="AR370" s="4005" t="n"/>
      <c r="AS370" s="4005" t="n"/>
      <c r="AT370" s="4005" t="n"/>
      <c r="AU370" s="4005" t="n"/>
      <c r="AV370" s="4005" t="n"/>
      <c r="AW370" s="4005" t="n"/>
      <c r="AX370" s="4005" t="n"/>
      <c r="AY370" s="4005" t="n"/>
      <c r="AZ370" s="4005" t="n"/>
      <c r="BA370" s="1807" t="n"/>
      <c r="BB370" s="1911" t="n"/>
    </row>
    <row customFormat="1" customHeight="1" ht="30" r="371" s="1753">
      <c r="A371" s="2282" t="n"/>
      <c r="B371" s="1807" t="n"/>
      <c r="C371" s="1808" t="n"/>
      <c r="D371" s="4005" t="n"/>
      <c r="E371" s="4005" t="n"/>
      <c r="F371" s="4005" t="n"/>
      <c r="G371" s="4005" t="n"/>
      <c r="H371" s="4005" t="n"/>
      <c r="I371" s="4005" t="n"/>
      <c r="J371" s="4005" t="n"/>
      <c r="K371" s="4005" t="n"/>
      <c r="L371" s="4005" t="n"/>
      <c r="M371" s="4005" t="n"/>
      <c r="N371" s="4005" t="n"/>
      <c r="O371" s="4005" t="n"/>
      <c r="P371" s="1807" t="n"/>
      <c r="Q371" s="4005" t="n"/>
      <c r="R371" s="4005" t="n"/>
      <c r="S371" s="4005" t="n"/>
      <c r="T371" s="4005" t="n"/>
      <c r="U371" s="4005" t="n"/>
      <c r="V371" s="4005" t="n"/>
      <c r="W371" s="4005" t="n"/>
      <c r="X371" s="4005" t="n"/>
      <c r="Y371" s="4005" t="n"/>
      <c r="Z371" s="4005" t="n"/>
      <c r="AA371" s="4005" t="n"/>
      <c r="AB371" s="4005" t="n"/>
      <c r="AC371" s="4005" t="n"/>
      <c r="AD371" s="4005" t="n"/>
      <c r="AE371" s="4005" t="n"/>
      <c r="AF371" s="4005" t="n"/>
      <c r="AG371" s="4005" t="n"/>
      <c r="AH371" s="4005" t="n"/>
      <c r="AI371" s="4005" t="n"/>
      <c r="AJ371" s="4005" t="n"/>
      <c r="AK371" s="4005" t="n"/>
      <c r="AL371" s="4005" t="n"/>
      <c r="AM371" s="4005" t="n"/>
      <c r="AN371" s="4005" t="n"/>
      <c r="AO371" s="4005" t="n"/>
      <c r="AP371" s="4005" t="n"/>
      <c r="AQ371" s="4005" t="n"/>
      <c r="AR371" s="4005" t="n"/>
      <c r="AS371" s="4005" t="n"/>
      <c r="AT371" s="4005" t="n"/>
      <c r="AU371" s="4005" t="n"/>
      <c r="AV371" s="4005" t="n"/>
      <c r="AW371" s="4005" t="n"/>
      <c r="AX371" s="4005" t="n"/>
      <c r="AY371" s="4005" t="n"/>
      <c r="AZ371" s="4005" t="n"/>
      <c r="BA371" s="1807" t="n"/>
      <c r="BB371" s="1911" t="n"/>
    </row>
    <row customFormat="1" customHeight="1" ht="30" r="372" s="884">
      <c r="A372" s="2282" t="n"/>
      <c r="B372" s="1807" t="n"/>
      <c r="C372" s="1808" t="n"/>
      <c r="D372" s="4005" t="n"/>
      <c r="E372" s="4005" t="n"/>
      <c r="F372" s="4005" t="n"/>
      <c r="G372" s="4005" t="n"/>
      <c r="H372" s="4005" t="n"/>
      <c r="I372" s="4005" t="n"/>
      <c r="J372" s="4005" t="n"/>
      <c r="K372" s="4005" t="n"/>
      <c r="L372" s="4005" t="n"/>
      <c r="M372" s="4005" t="n"/>
      <c r="N372" s="4005" t="n"/>
      <c r="O372" s="4005" t="n"/>
      <c r="P372" s="1807" t="n"/>
      <c r="Q372" s="4005" t="n"/>
      <c r="R372" s="4005" t="n"/>
      <c r="S372" s="4005" t="n"/>
      <c r="T372" s="4005" t="n"/>
      <c r="U372" s="4005" t="n"/>
      <c r="V372" s="4005" t="n"/>
      <c r="W372" s="4005" t="n"/>
      <c r="X372" s="4005" t="n"/>
      <c r="Y372" s="4005" t="n"/>
      <c r="Z372" s="4005" t="n"/>
      <c r="AA372" s="4005" t="n"/>
      <c r="AB372" s="4005" t="n"/>
      <c r="AC372" s="4005" t="n"/>
      <c r="AD372" s="4005" t="n"/>
      <c r="AE372" s="4005" t="n"/>
      <c r="AF372" s="4005" t="n"/>
      <c r="AG372" s="4005" t="n"/>
      <c r="AH372" s="4005" t="n"/>
      <c r="AI372" s="4005" t="n"/>
      <c r="AJ372" s="4005" t="n"/>
      <c r="AK372" s="4005" t="n"/>
      <c r="AL372" s="4005" t="n"/>
      <c r="AM372" s="4005" t="n"/>
      <c r="AN372" s="4005" t="n"/>
      <c r="AO372" s="4005" t="n"/>
      <c r="AP372" s="4005" t="n"/>
      <c r="AQ372" s="4005" t="n"/>
      <c r="AR372" s="4005" t="n"/>
      <c r="AS372" s="4005" t="n"/>
      <c r="AT372" s="4005" t="n"/>
      <c r="AU372" s="4005" t="n"/>
      <c r="AV372" s="4005" t="n"/>
      <c r="AW372" s="4005" t="n"/>
      <c r="AX372" s="4005" t="n"/>
      <c r="AY372" s="4005" t="n"/>
      <c r="AZ372" s="4005" t="n"/>
      <c r="BA372" s="1807" t="n"/>
      <c r="BB372" s="1911" t="n"/>
    </row>
    <row customFormat="1" customHeight="1" ht="30" r="373" s="884">
      <c r="A373" s="2282" t="n"/>
      <c r="B373" s="1807" t="n"/>
      <c r="C373" s="1808" t="n"/>
      <c r="D373" s="4005" t="n"/>
      <c r="E373" s="4005" t="n"/>
      <c r="F373" s="4005" t="n"/>
      <c r="G373" s="4005" t="n"/>
      <c r="H373" s="4005" t="n"/>
      <c r="I373" s="4005" t="n"/>
      <c r="J373" s="4005" t="n"/>
      <c r="K373" s="4005" t="n"/>
      <c r="L373" s="4005" t="n"/>
      <c r="M373" s="4005" t="n"/>
      <c r="N373" s="4005" t="n"/>
      <c r="O373" s="4005" t="n"/>
      <c r="P373" s="1807" t="n"/>
      <c r="Q373" s="4005" t="n"/>
      <c r="R373" s="4005" t="n"/>
      <c r="S373" s="4005" t="n"/>
      <c r="T373" s="4005" t="n"/>
      <c r="U373" s="4005" t="n"/>
      <c r="V373" s="4005" t="n"/>
      <c r="W373" s="4005" t="n"/>
      <c r="X373" s="4005" t="n"/>
      <c r="Y373" s="4005" t="n"/>
      <c r="Z373" s="4005" t="n"/>
      <c r="AA373" s="4005" t="n"/>
      <c r="AB373" s="4005" t="n"/>
      <c r="AC373" s="4005" t="n"/>
      <c r="AD373" s="4005" t="n"/>
      <c r="AE373" s="4005" t="n"/>
      <c r="AF373" s="4005" t="n"/>
      <c r="AG373" s="4005" t="n"/>
      <c r="AH373" s="4005" t="n"/>
      <c r="AI373" s="4005" t="n"/>
      <c r="AJ373" s="4005" t="n"/>
      <c r="AK373" s="4005" t="n"/>
      <c r="AL373" s="4005" t="n"/>
      <c r="AM373" s="4005" t="n"/>
      <c r="AN373" s="4005" t="n"/>
      <c r="AO373" s="4005" t="n"/>
      <c r="AP373" s="4005" t="n"/>
      <c r="AQ373" s="4005" t="n"/>
      <c r="AR373" s="4005" t="n"/>
      <c r="AS373" s="4005" t="n"/>
      <c r="AT373" s="4005" t="n"/>
      <c r="AU373" s="4005" t="n"/>
      <c r="AV373" s="4005" t="n"/>
      <c r="AW373" s="4005" t="n"/>
      <c r="AX373" s="4005" t="n"/>
      <c r="AY373" s="4005" t="n"/>
      <c r="AZ373" s="4005" t="n"/>
      <c r="BA373" s="1807" t="n"/>
      <c r="BB373" s="1911" t="n"/>
    </row>
    <row customFormat="1" customHeight="1" ht="30" r="374" s="884">
      <c r="A374" s="2282" t="n"/>
      <c r="B374" s="1807" t="n"/>
      <c r="C374" s="1808" t="n"/>
      <c r="D374" s="4005" t="n"/>
      <c r="E374" s="4005" t="n"/>
      <c r="F374" s="4005" t="n"/>
      <c r="G374" s="4005" t="n"/>
      <c r="H374" s="4005" t="n"/>
      <c r="I374" s="4005" t="n"/>
      <c r="J374" s="4005" t="n"/>
      <c r="K374" s="4005" t="n"/>
      <c r="L374" s="4005" t="n"/>
      <c r="M374" s="4005" t="n"/>
      <c r="N374" s="4005" t="n"/>
      <c r="O374" s="4005" t="n"/>
      <c r="P374" s="1807" t="n"/>
      <c r="Q374" s="4005" t="n"/>
      <c r="R374" s="4005" t="n"/>
      <c r="S374" s="4005" t="n"/>
      <c r="T374" s="4005" t="n"/>
      <c r="U374" s="4005" t="n"/>
      <c r="V374" s="4005" t="n"/>
      <c r="W374" s="4005" t="n"/>
      <c r="X374" s="4005" t="n"/>
      <c r="Y374" s="4005" t="n"/>
      <c r="Z374" s="4005" t="n"/>
      <c r="AA374" s="4005" t="n"/>
      <c r="AB374" s="4005" t="n"/>
      <c r="AC374" s="4005" t="n"/>
      <c r="AD374" s="4005" t="n"/>
      <c r="AE374" s="4005" t="n"/>
      <c r="AF374" s="4005" t="n"/>
      <c r="AG374" s="4005" t="n"/>
      <c r="AH374" s="4005" t="n"/>
      <c r="AI374" s="4005" t="n"/>
      <c r="AJ374" s="4005" t="n"/>
      <c r="AK374" s="4005" t="n"/>
      <c r="AL374" s="4005" t="n"/>
      <c r="AM374" s="4005" t="n"/>
      <c r="AN374" s="4005" t="n"/>
      <c r="AO374" s="4005" t="n"/>
      <c r="AP374" s="4005" t="n"/>
      <c r="AQ374" s="4005" t="n"/>
      <c r="AR374" s="4005" t="n"/>
      <c r="AS374" s="4005" t="n"/>
      <c r="AT374" s="4005" t="n"/>
      <c r="AU374" s="4005" t="n"/>
      <c r="AV374" s="4005" t="n"/>
      <c r="AW374" s="4005" t="n"/>
      <c r="AX374" s="4005" t="n"/>
      <c r="AY374" s="4005" t="n"/>
      <c r="AZ374" s="4005" t="n"/>
      <c r="BA374" s="1807" t="n"/>
      <c r="BB374" s="1911" t="n"/>
    </row>
    <row customFormat="1" customHeight="1" ht="33.75" r="375" s="1754">
      <c r="A375" s="2282" t="n"/>
      <c r="B375" s="1807" t="n"/>
      <c r="C375" s="1808" t="n"/>
      <c r="D375" s="4005" t="n"/>
      <c r="E375" s="4005" t="n"/>
      <c r="F375" s="4005" t="n"/>
      <c r="G375" s="4005" t="n"/>
      <c r="H375" s="4005" t="n"/>
      <c r="I375" s="4005" t="n"/>
      <c r="J375" s="4005" t="n"/>
      <c r="K375" s="4005" t="n"/>
      <c r="L375" s="4005" t="n"/>
      <c r="M375" s="4005" t="n"/>
      <c r="N375" s="4005" t="n"/>
      <c r="O375" s="4005" t="n"/>
      <c r="P375" s="1807" t="n"/>
      <c r="Q375" s="4005" t="n"/>
      <c r="R375" s="4005" t="n"/>
      <c r="S375" s="4005" t="n"/>
      <c r="T375" s="4005" t="n"/>
      <c r="U375" s="4005" t="n"/>
      <c r="V375" s="4005" t="n"/>
      <c r="W375" s="4005" t="n"/>
      <c r="X375" s="4005" t="n"/>
      <c r="Y375" s="4005" t="n"/>
      <c r="Z375" s="4005" t="n"/>
      <c r="AA375" s="4005" t="n"/>
      <c r="AB375" s="4005" t="n"/>
      <c r="AC375" s="4005" t="n"/>
      <c r="AD375" s="4005" t="n"/>
      <c r="AE375" s="4005" t="n"/>
      <c r="AF375" s="4005" t="n"/>
      <c r="AG375" s="4005" t="n"/>
      <c r="AH375" s="4005" t="n"/>
      <c r="AI375" s="4005" t="n"/>
      <c r="AJ375" s="4005" t="n"/>
      <c r="AK375" s="4005" t="n"/>
      <c r="AL375" s="4005" t="n"/>
      <c r="AM375" s="4005" t="n"/>
      <c r="AN375" s="4005" t="n"/>
      <c r="AO375" s="4005" t="n"/>
      <c r="AP375" s="4005" t="n"/>
      <c r="AQ375" s="4005" t="n"/>
      <c r="AR375" s="4005" t="n"/>
      <c r="AS375" s="4005" t="n"/>
      <c r="AT375" s="4005" t="n"/>
      <c r="AU375" s="4005" t="n"/>
      <c r="AV375" s="4005" t="n"/>
      <c r="AW375" s="4005" t="n"/>
      <c r="AX375" s="4005" t="n"/>
      <c r="AY375" s="4005" t="n"/>
      <c r="AZ375" s="4005" t="n"/>
      <c r="BA375" s="1807" t="n"/>
      <c r="BB375" s="1911" t="n"/>
    </row>
    <row r="376">
      <c r="A376" s="2282" t="n"/>
      <c r="B376" s="1807" t="n"/>
      <c r="C376" s="1808" t="n"/>
      <c r="D376" s="4005" t="n"/>
      <c r="E376" s="4005" t="n"/>
      <c r="F376" s="4005" t="n"/>
      <c r="G376" s="4005" t="n"/>
      <c r="H376" s="4005" t="n"/>
      <c r="I376" s="4005" t="n"/>
      <c r="J376" s="4005" t="n"/>
      <c r="K376" s="4005" t="n"/>
      <c r="L376" s="4005" t="n"/>
      <c r="M376" s="4005" t="n"/>
      <c r="N376" s="4005" t="n"/>
      <c r="O376" s="4005" t="n"/>
      <c r="P376" s="1807" t="n"/>
      <c r="Q376" s="4005" t="n"/>
      <c r="R376" s="4005" t="n"/>
      <c r="S376" s="4005" t="n"/>
      <c r="T376" s="4005" t="n"/>
      <c r="U376" s="4005" t="n"/>
      <c r="V376" s="4005" t="n"/>
      <c r="W376" s="4005" t="n"/>
      <c r="X376" s="4005" t="n"/>
      <c r="Y376" s="4005" t="n"/>
      <c r="Z376" s="4005" t="n"/>
      <c r="AA376" s="4005" t="n"/>
      <c r="AB376" s="4005" t="n"/>
      <c r="AC376" s="4005" t="n"/>
      <c r="AD376" s="4005" t="n"/>
      <c r="AE376" s="4005" t="n"/>
      <c r="AF376" s="4005" t="n"/>
      <c r="AG376" s="4005" t="n"/>
      <c r="AH376" s="4005" t="n"/>
      <c r="AI376" s="4005" t="n"/>
      <c r="AJ376" s="4005" t="n"/>
      <c r="AK376" s="4005" t="n"/>
      <c r="AL376" s="4005" t="n"/>
      <c r="AM376" s="4005" t="n"/>
      <c r="AN376" s="4005" t="n"/>
      <c r="AO376" s="4005" t="n"/>
      <c r="AP376" s="4005" t="n"/>
      <c r="AQ376" s="4005" t="n"/>
      <c r="AR376" s="4005" t="n"/>
      <c r="AS376" s="4005" t="n"/>
      <c r="AT376" s="4005" t="n"/>
      <c r="AU376" s="4005" t="n"/>
      <c r="AV376" s="4005" t="n"/>
      <c r="AW376" s="4005" t="n"/>
      <c r="AX376" s="4005" t="n"/>
      <c r="AY376" s="4005" t="n"/>
      <c r="AZ376" s="4005" t="n"/>
      <c r="BA376" s="1807" t="n"/>
      <c r="BB376" s="1911" t="n"/>
    </row>
    <row r="377">
      <c r="A377" s="2282" t="n"/>
      <c r="B377" s="1807" t="n"/>
      <c r="C377" s="1808" t="n"/>
      <c r="D377" s="4005" t="n"/>
      <c r="E377" s="4005" t="n"/>
      <c r="F377" s="4005" t="n"/>
      <c r="G377" s="4005" t="n"/>
      <c r="H377" s="4005" t="n"/>
      <c r="I377" s="4005" t="n"/>
      <c r="J377" s="4005" t="n"/>
      <c r="K377" s="4005" t="n"/>
      <c r="L377" s="4005" t="n"/>
      <c r="M377" s="4005" t="n"/>
      <c r="N377" s="4005" t="n"/>
      <c r="O377" s="4005" t="n"/>
      <c r="P377" s="1807" t="n"/>
      <c r="Q377" s="4005" t="n"/>
      <c r="R377" s="4005" t="n"/>
      <c r="S377" s="4005" t="n"/>
      <c r="T377" s="4005" t="n"/>
      <c r="U377" s="4005" t="n"/>
      <c r="V377" s="4005" t="n"/>
      <c r="W377" s="4005" t="n"/>
      <c r="X377" s="4005" t="n"/>
      <c r="Y377" s="4005" t="n"/>
      <c r="Z377" s="4005" t="n"/>
      <c r="AA377" s="4005" t="n"/>
      <c r="AB377" s="4005" t="n"/>
      <c r="AC377" s="4005" t="n"/>
      <c r="AD377" s="4005" t="n"/>
      <c r="AE377" s="4005" t="n"/>
      <c r="AF377" s="4005" t="n"/>
      <c r="AG377" s="4005" t="n"/>
      <c r="AH377" s="4005" t="n"/>
      <c r="AI377" s="4005" t="n"/>
      <c r="AJ377" s="4005" t="n"/>
      <c r="AK377" s="4005" t="n"/>
      <c r="AL377" s="4005" t="n"/>
      <c r="AM377" s="4005" t="n"/>
      <c r="AN377" s="4005" t="n"/>
      <c r="AO377" s="4005" t="n"/>
      <c r="AP377" s="4005" t="n"/>
      <c r="AQ377" s="4005" t="n"/>
      <c r="AR377" s="4005" t="n"/>
      <c r="AS377" s="4005" t="n"/>
      <c r="AT377" s="4005" t="n"/>
      <c r="AU377" s="4005" t="n"/>
      <c r="AV377" s="4005" t="n"/>
      <c r="AW377" s="4005" t="n"/>
      <c r="AX377" s="4005" t="n"/>
      <c r="AY377" s="4005" t="n"/>
      <c r="AZ377" s="4005" t="n"/>
      <c r="BA377" s="1807" t="n"/>
      <c r="BB377" s="1911" t="n"/>
    </row>
    <row r="378">
      <c r="A378" s="2282" t="n"/>
      <c r="B378" s="1807" t="n"/>
      <c r="C378" s="1808" t="n"/>
      <c r="D378" s="4005" t="n"/>
      <c r="E378" s="4005" t="n"/>
      <c r="F378" s="4005" t="n"/>
      <c r="G378" s="4005" t="n"/>
      <c r="H378" s="4005" t="n"/>
      <c r="I378" s="4005" t="n"/>
      <c r="J378" s="4005" t="n"/>
      <c r="K378" s="4005" t="n"/>
      <c r="L378" s="4005" t="n"/>
      <c r="M378" s="4005" t="n"/>
      <c r="N378" s="4005" t="n"/>
      <c r="O378" s="4005" t="n"/>
      <c r="P378" s="1807" t="n"/>
      <c r="Q378" s="4005" t="n"/>
      <c r="R378" s="4005" t="n"/>
      <c r="S378" s="4005" t="n"/>
      <c r="T378" s="4005" t="n"/>
      <c r="U378" s="4005" t="n"/>
      <c r="V378" s="4005" t="n"/>
      <c r="W378" s="4005" t="n"/>
      <c r="X378" s="4005" t="n"/>
      <c r="Y378" s="4005" t="n"/>
      <c r="Z378" s="4005" t="n"/>
      <c r="AA378" s="4005" t="n"/>
      <c r="AB378" s="4005" t="n"/>
      <c r="AC378" s="4005" t="n"/>
      <c r="AD378" s="4005" t="n"/>
      <c r="AE378" s="4005" t="n"/>
      <c r="AF378" s="4005" t="n"/>
      <c r="AG378" s="4005" t="n"/>
      <c r="AH378" s="4005" t="n"/>
      <c r="AI378" s="4005" t="n"/>
      <c r="AJ378" s="4005" t="n"/>
      <c r="AK378" s="4005" t="n"/>
      <c r="AL378" s="4005" t="n"/>
      <c r="AM378" s="4005" t="n"/>
      <c r="AN378" s="4005" t="n"/>
      <c r="AO378" s="4005" t="n"/>
      <c r="AP378" s="4005" t="n"/>
      <c r="AQ378" s="4005" t="n"/>
      <c r="AR378" s="4005" t="n"/>
      <c r="AS378" s="4005" t="n"/>
      <c r="AT378" s="4005" t="n"/>
      <c r="AU378" s="4005" t="n"/>
      <c r="AV378" s="4005" t="n"/>
      <c r="AW378" s="4005" t="n"/>
      <c r="AX378" s="4005" t="n"/>
      <c r="AY378" s="4005" t="n"/>
      <c r="AZ378" s="4005" t="n"/>
      <c r="BA378" s="1807" t="n"/>
      <c r="BB378" s="1911" t="n"/>
    </row>
    <row r="379">
      <c r="A379" s="2282" t="n"/>
      <c r="B379" s="1807" t="n"/>
      <c r="C379" s="1808" t="n"/>
      <c r="D379" s="4005" t="n"/>
      <c r="E379" s="4005" t="n"/>
      <c r="F379" s="4005" t="n"/>
      <c r="G379" s="4005" t="n"/>
      <c r="H379" s="4005" t="n"/>
      <c r="I379" s="4005" t="n"/>
      <c r="J379" s="4005" t="n"/>
      <c r="K379" s="4005" t="n"/>
      <c r="L379" s="4005" t="n"/>
      <c r="M379" s="4005" t="n"/>
      <c r="N379" s="4005" t="n"/>
      <c r="O379" s="4005" t="n"/>
      <c r="P379" s="1807" t="n"/>
      <c r="Q379" s="4005" t="n"/>
      <c r="R379" s="4005" t="n"/>
      <c r="S379" s="4005" t="n"/>
      <c r="T379" s="4005" t="n"/>
      <c r="U379" s="4005" t="n"/>
      <c r="V379" s="4005" t="n"/>
      <c r="W379" s="4005" t="n"/>
      <c r="X379" s="4005" t="n"/>
      <c r="Y379" s="4005" t="n"/>
      <c r="Z379" s="4005" t="n"/>
      <c r="AA379" s="4005" t="n"/>
      <c r="AB379" s="4005" t="n"/>
      <c r="AC379" s="4005" t="n"/>
      <c r="AD379" s="4005" t="n"/>
      <c r="AE379" s="4005" t="n"/>
      <c r="AF379" s="4005" t="n"/>
      <c r="AG379" s="4005" t="n"/>
      <c r="AH379" s="4005" t="n"/>
      <c r="AI379" s="4005" t="n"/>
      <c r="AJ379" s="4005" t="n"/>
      <c r="AK379" s="4005" t="n"/>
      <c r="AL379" s="4005" t="n"/>
      <c r="AM379" s="4005" t="n"/>
      <c r="AN379" s="4005" t="n"/>
      <c r="AO379" s="4005" t="n"/>
      <c r="AP379" s="4005" t="n"/>
      <c r="AQ379" s="4005" t="n"/>
      <c r="AR379" s="4005" t="n"/>
      <c r="AS379" s="4005" t="n"/>
      <c r="AT379" s="4005" t="n"/>
      <c r="AU379" s="4005" t="n"/>
      <c r="AV379" s="4005" t="n"/>
      <c r="AW379" s="4005" t="n"/>
      <c r="AX379" s="4005" t="n"/>
      <c r="AY379" s="4005" t="n"/>
      <c r="AZ379" s="4005" t="n"/>
      <c r="BA379" s="1807" t="n"/>
      <c r="BB379" s="1911" t="n"/>
    </row>
    <row r="380">
      <c r="A380" s="2282" t="n"/>
      <c r="B380" s="1807" t="n"/>
      <c r="C380" s="1808" t="n"/>
      <c r="D380" s="4005" t="n"/>
      <c r="E380" s="4005" t="n"/>
      <c r="F380" s="4005" t="n"/>
      <c r="G380" s="4005" t="n"/>
      <c r="H380" s="4005" t="n"/>
      <c r="I380" s="4005" t="n"/>
      <c r="J380" s="4005" t="n"/>
      <c r="K380" s="4005" t="n"/>
      <c r="L380" s="4005" t="n"/>
      <c r="M380" s="4005" t="n"/>
      <c r="N380" s="4005" t="n"/>
      <c r="O380" s="4005" t="n"/>
      <c r="P380" s="1807" t="n"/>
      <c r="Q380" s="4005" t="n"/>
      <c r="R380" s="4005" t="n"/>
      <c r="S380" s="4005" t="n"/>
      <c r="T380" s="4005" t="n"/>
      <c r="U380" s="4005" t="n"/>
      <c r="V380" s="4005" t="n"/>
      <c r="W380" s="4005" t="n"/>
      <c r="X380" s="4005" t="n"/>
      <c r="Y380" s="4005" t="n"/>
      <c r="Z380" s="4005" t="n"/>
      <c r="AA380" s="4005" t="n"/>
      <c r="AB380" s="4005" t="n"/>
      <c r="AC380" s="4005" t="n"/>
      <c r="AD380" s="4005" t="n"/>
      <c r="AE380" s="4005" t="n"/>
      <c r="AF380" s="4005" t="n"/>
      <c r="AG380" s="4005" t="n"/>
      <c r="AH380" s="4005" t="n"/>
      <c r="AI380" s="4005" t="n"/>
      <c r="AJ380" s="4005" t="n"/>
      <c r="AK380" s="4005" t="n"/>
      <c r="AL380" s="4005" t="n"/>
      <c r="AM380" s="4005" t="n"/>
      <c r="AN380" s="4005" t="n"/>
      <c r="AO380" s="4005" t="n"/>
      <c r="AP380" s="4005" t="n"/>
      <c r="AQ380" s="4005" t="n"/>
      <c r="AR380" s="4005" t="n"/>
      <c r="AS380" s="4005" t="n"/>
      <c r="AT380" s="4005" t="n"/>
      <c r="AU380" s="4005" t="n"/>
      <c r="AV380" s="4005" t="n"/>
      <c r="AW380" s="4005" t="n"/>
      <c r="AX380" s="4005" t="n"/>
      <c r="AY380" s="4005" t="n"/>
      <c r="AZ380" s="4005" t="n"/>
      <c r="BA380" s="1807" t="n"/>
      <c r="BB380" s="1911" t="n"/>
    </row>
    <row r="381">
      <c r="A381" s="2282" t="n"/>
      <c r="B381" s="1807" t="n"/>
      <c r="C381" s="1808" t="n"/>
      <c r="D381" s="4005" t="n"/>
      <c r="E381" s="4005" t="n"/>
      <c r="F381" s="4005" t="n"/>
      <c r="G381" s="4005" t="n"/>
      <c r="H381" s="4005" t="n"/>
      <c r="I381" s="4005" t="n"/>
      <c r="J381" s="4005" t="n"/>
      <c r="K381" s="4005" t="n"/>
      <c r="L381" s="4005" t="n"/>
      <c r="M381" s="4005" t="n"/>
      <c r="N381" s="4005" t="n"/>
      <c r="O381" s="4005" t="n"/>
      <c r="P381" s="1807" t="n"/>
      <c r="Q381" s="4005" t="n"/>
      <c r="R381" s="4005" t="n"/>
      <c r="S381" s="4005" t="n"/>
      <c r="T381" s="4005" t="n"/>
      <c r="U381" s="4005" t="n"/>
      <c r="V381" s="4005" t="n"/>
      <c r="W381" s="4005" t="n"/>
      <c r="X381" s="4005" t="n"/>
      <c r="Y381" s="4005" t="n"/>
      <c r="Z381" s="4005" t="n"/>
      <c r="AA381" s="4005" t="n"/>
      <c r="AB381" s="4005" t="n"/>
      <c r="AC381" s="4005" t="n"/>
      <c r="AD381" s="4005" t="n"/>
      <c r="AE381" s="4005" t="n"/>
      <c r="AF381" s="4005" t="n"/>
      <c r="AG381" s="4005" t="n"/>
      <c r="AH381" s="4005" t="n"/>
      <c r="AI381" s="4005" t="n"/>
      <c r="AJ381" s="4005" t="n"/>
      <c r="AK381" s="4005" t="n"/>
      <c r="AL381" s="4005" t="n"/>
      <c r="AM381" s="4005" t="n"/>
      <c r="AN381" s="4005" t="n"/>
      <c r="AO381" s="4005" t="n"/>
      <c r="AP381" s="4005" t="n"/>
      <c r="AQ381" s="4005" t="n"/>
      <c r="AR381" s="4005" t="n"/>
      <c r="AS381" s="4005" t="n"/>
      <c r="AT381" s="4005" t="n"/>
      <c r="AU381" s="4005" t="n"/>
      <c r="AV381" s="4005" t="n"/>
      <c r="AW381" s="4005" t="n"/>
      <c r="AX381" s="4005" t="n"/>
      <c r="AY381" s="4005" t="n"/>
      <c r="AZ381" s="4005" t="n"/>
      <c r="BA381" s="1807" t="n"/>
      <c r="BB381" s="1911" t="n"/>
    </row>
    <row r="382">
      <c r="A382" s="2282" t="n"/>
      <c r="B382" s="1807" t="n"/>
      <c r="C382" s="1808" t="n"/>
      <c r="D382" s="4005" t="n"/>
      <c r="E382" s="4005" t="n"/>
      <c r="F382" s="4005" t="n"/>
      <c r="G382" s="4005" t="n"/>
      <c r="H382" s="4005" t="n"/>
      <c r="I382" s="4005" t="n"/>
      <c r="J382" s="4005" t="n"/>
      <c r="K382" s="4005" t="n"/>
      <c r="L382" s="4005" t="n"/>
      <c r="M382" s="4005" t="n"/>
      <c r="N382" s="4005" t="n"/>
      <c r="O382" s="4005" t="n"/>
      <c r="P382" s="1807" t="n"/>
      <c r="Q382" s="4005" t="n"/>
      <c r="R382" s="4005" t="n"/>
      <c r="S382" s="4005" t="n"/>
      <c r="T382" s="4005" t="n"/>
      <c r="U382" s="4005" t="n"/>
      <c r="V382" s="4005" t="n"/>
      <c r="W382" s="4005" t="n"/>
      <c r="X382" s="4005" t="n"/>
      <c r="Y382" s="4005" t="n"/>
      <c r="Z382" s="4005" t="n"/>
      <c r="AA382" s="4005" t="n"/>
      <c r="AB382" s="4005" t="n"/>
      <c r="AC382" s="4005" t="n"/>
      <c r="AD382" s="4005" t="n"/>
      <c r="AE382" s="4005" t="n"/>
      <c r="AF382" s="4005" t="n"/>
      <c r="AG382" s="4005" t="n"/>
      <c r="AH382" s="4005" t="n"/>
      <c r="AI382" s="4005" t="n"/>
      <c r="AJ382" s="4005" t="n"/>
      <c r="AK382" s="4005" t="n"/>
      <c r="AL382" s="4005" t="n"/>
      <c r="AM382" s="4005" t="n"/>
      <c r="AN382" s="4005" t="n"/>
      <c r="AO382" s="4005" t="n"/>
      <c r="AP382" s="4005" t="n"/>
      <c r="AQ382" s="4005" t="n"/>
      <c r="AR382" s="4005" t="n"/>
      <c r="AS382" s="4005" t="n"/>
      <c r="AT382" s="4005" t="n"/>
      <c r="AU382" s="4005" t="n"/>
      <c r="AV382" s="4005" t="n"/>
      <c r="AW382" s="4005" t="n"/>
      <c r="AX382" s="4005" t="n"/>
      <c r="AY382" s="4005" t="n"/>
      <c r="AZ382" s="4005" t="n"/>
      <c r="BA382" s="1807" t="n"/>
      <c r="BB382" s="1911" t="n"/>
    </row>
    <row r="383">
      <c r="A383" s="2282" t="n"/>
      <c r="B383" s="1807" t="n"/>
      <c r="C383" s="1808" t="n"/>
      <c r="D383" s="4005" t="n"/>
      <c r="E383" s="4005" t="n"/>
      <c r="F383" s="4005" t="n"/>
      <c r="G383" s="4005" t="n"/>
      <c r="H383" s="4005" t="n"/>
      <c r="I383" s="4005" t="n"/>
      <c r="J383" s="4005" t="n"/>
      <c r="K383" s="4005" t="n"/>
      <c r="L383" s="4005" t="n"/>
      <c r="M383" s="4005" t="n"/>
      <c r="N383" s="4005" t="n"/>
      <c r="O383" s="4005" t="n"/>
      <c r="P383" s="1807" t="n"/>
      <c r="Q383" s="4005" t="n"/>
      <c r="R383" s="4005" t="n"/>
      <c r="S383" s="4005" t="n"/>
      <c r="T383" s="4005" t="n"/>
      <c r="U383" s="4005" t="n"/>
      <c r="V383" s="4005" t="n"/>
      <c r="W383" s="4005" t="n"/>
      <c r="X383" s="4005" t="n"/>
      <c r="Y383" s="4005" t="n"/>
      <c r="Z383" s="4005" t="n"/>
      <c r="AA383" s="4005" t="n"/>
      <c r="AB383" s="4005" t="n"/>
      <c r="AC383" s="4005" t="n"/>
      <c r="AD383" s="4005" t="n"/>
      <c r="AE383" s="4005" t="n"/>
      <c r="AF383" s="4005" t="n"/>
      <c r="AG383" s="4005" t="n"/>
      <c r="AH383" s="4005" t="n"/>
      <c r="AI383" s="4005" t="n"/>
      <c r="AJ383" s="4005" t="n"/>
      <c r="AK383" s="4005" t="n"/>
      <c r="AL383" s="4005" t="n"/>
      <c r="AM383" s="4005" t="n"/>
      <c r="AN383" s="4005" t="n"/>
      <c r="AO383" s="4005" t="n"/>
      <c r="AP383" s="4005" t="n"/>
      <c r="AQ383" s="4005" t="n"/>
      <c r="AR383" s="4005" t="n"/>
      <c r="AS383" s="4005" t="n"/>
      <c r="AT383" s="4005" t="n"/>
      <c r="AU383" s="4005" t="n"/>
      <c r="AV383" s="4005" t="n"/>
      <c r="AW383" s="4005" t="n"/>
      <c r="AX383" s="4005" t="n"/>
      <c r="AY383" s="4005" t="n"/>
      <c r="AZ383" s="4005" t="n"/>
      <c r="BA383" s="1807" t="n"/>
      <c r="BB383" s="1911" t="n"/>
    </row>
    <row r="384">
      <c r="A384" s="2282" t="n"/>
      <c r="B384" s="1807" t="n"/>
      <c r="C384" s="1808" t="n"/>
      <c r="D384" s="4005" t="n"/>
      <c r="E384" s="4005" t="n"/>
      <c r="F384" s="4005" t="n"/>
      <c r="G384" s="4005" t="n"/>
      <c r="H384" s="4005" t="n"/>
      <c r="I384" s="4005" t="n"/>
      <c r="J384" s="4005" t="n"/>
      <c r="K384" s="4005" t="n"/>
      <c r="L384" s="4005" t="n"/>
      <c r="M384" s="4005" t="n"/>
      <c r="N384" s="4005" t="n"/>
      <c r="O384" s="4005" t="n"/>
      <c r="P384" s="1807" t="n"/>
      <c r="Q384" s="4005" t="n"/>
      <c r="R384" s="4005" t="n"/>
      <c r="S384" s="4005" t="n"/>
      <c r="T384" s="4005" t="n"/>
      <c r="U384" s="4005" t="n"/>
      <c r="V384" s="4005" t="n"/>
      <c r="W384" s="4005" t="n"/>
      <c r="X384" s="4005" t="n"/>
      <c r="Y384" s="4005" t="n"/>
      <c r="Z384" s="4005" t="n"/>
      <c r="AA384" s="4005" t="n"/>
      <c r="AB384" s="4005" t="n"/>
      <c r="AC384" s="4005" t="n"/>
      <c r="AD384" s="4005" t="n"/>
      <c r="AE384" s="4005" t="n"/>
      <c r="AF384" s="4005" t="n"/>
      <c r="AG384" s="4005" t="n"/>
      <c r="AH384" s="4005" t="n"/>
      <c r="AI384" s="4005" t="n"/>
      <c r="AJ384" s="4005" t="n"/>
      <c r="AK384" s="4005" t="n"/>
      <c r="AL384" s="4005" t="n"/>
      <c r="AM384" s="4005" t="n"/>
      <c r="AN384" s="4005" t="n"/>
      <c r="AO384" s="4005" t="n"/>
      <c r="AP384" s="4005" t="n"/>
      <c r="AQ384" s="4005" t="n"/>
      <c r="AR384" s="4005" t="n"/>
      <c r="AS384" s="4005" t="n"/>
      <c r="AT384" s="4005" t="n"/>
      <c r="AU384" s="4005" t="n"/>
      <c r="AV384" s="4005" t="n"/>
      <c r="AW384" s="4005" t="n"/>
      <c r="AX384" s="4005" t="n"/>
      <c r="AY384" s="4005" t="n"/>
      <c r="AZ384" s="4005" t="n"/>
      <c r="BA384" s="1807" t="n"/>
      <c r="BB384" s="1911" t="n"/>
    </row>
    <row r="385">
      <c r="A385" s="2282" t="n"/>
      <c r="B385" s="1807" t="n"/>
      <c r="C385" s="1808" t="n"/>
      <c r="D385" s="4005" t="n"/>
      <c r="E385" s="4005" t="n"/>
      <c r="F385" s="4005" t="n"/>
      <c r="G385" s="4005" t="n"/>
      <c r="H385" s="4005" t="n"/>
      <c r="I385" s="4005" t="n"/>
      <c r="J385" s="4005" t="n"/>
      <c r="K385" s="4005" t="n"/>
      <c r="L385" s="4005" t="n"/>
      <c r="M385" s="4005" t="n"/>
      <c r="N385" s="4005" t="n"/>
      <c r="O385" s="4005" t="n"/>
      <c r="P385" s="1807" t="n"/>
      <c r="Q385" s="4005" t="n"/>
      <c r="R385" s="4005" t="n"/>
      <c r="S385" s="4005" t="n"/>
      <c r="T385" s="4005" t="n"/>
      <c r="U385" s="4005" t="n"/>
      <c r="V385" s="4005" t="n"/>
      <c r="W385" s="4005" t="n"/>
      <c r="X385" s="4005" t="n"/>
      <c r="Y385" s="4005" t="n"/>
      <c r="Z385" s="4005" t="n"/>
      <c r="AA385" s="4005" t="n"/>
      <c r="AB385" s="4005" t="n"/>
      <c r="AC385" s="4005" t="n"/>
      <c r="AD385" s="4005" t="n"/>
      <c r="AE385" s="4005" t="n"/>
      <c r="AF385" s="4005" t="n"/>
      <c r="AG385" s="4005" t="n"/>
      <c r="AH385" s="4005" t="n"/>
      <c r="AI385" s="4005" t="n"/>
      <c r="AJ385" s="4005" t="n"/>
      <c r="AK385" s="4005" t="n"/>
      <c r="AL385" s="4005" t="n"/>
      <c r="AM385" s="4005" t="n"/>
      <c r="AN385" s="4005" t="n"/>
      <c r="AO385" s="4005" t="n"/>
      <c r="AP385" s="4005" t="n"/>
      <c r="AQ385" s="4005" t="n"/>
      <c r="AR385" s="4005" t="n"/>
      <c r="AS385" s="4005" t="n"/>
      <c r="AT385" s="4005" t="n"/>
      <c r="AU385" s="4005" t="n"/>
      <c r="AV385" s="4005" t="n"/>
      <c r="AW385" s="4005" t="n"/>
      <c r="AX385" s="4005" t="n"/>
      <c r="AY385" s="4005" t="n"/>
      <c r="AZ385" s="4005" t="n"/>
      <c r="BA385" s="1807" t="n"/>
      <c r="BB385" s="1911" t="n"/>
    </row>
    <row r="386">
      <c r="A386" s="2282" t="n"/>
      <c r="B386" s="1807" t="n"/>
      <c r="C386" s="1808" t="n"/>
      <c r="D386" s="4005" t="n"/>
      <c r="E386" s="4005" t="n"/>
      <c r="F386" s="4005" t="n"/>
      <c r="G386" s="4005" t="n"/>
      <c r="H386" s="4005" t="n"/>
      <c r="I386" s="4005" t="n"/>
      <c r="J386" s="4005" t="n"/>
      <c r="K386" s="4005" t="n"/>
      <c r="L386" s="4005" t="n"/>
      <c r="M386" s="4005" t="n"/>
      <c r="N386" s="4005" t="n"/>
      <c r="O386" s="4005" t="n"/>
      <c r="P386" s="1807" t="n"/>
      <c r="Q386" s="4005" t="n"/>
      <c r="R386" s="4005" t="n"/>
      <c r="S386" s="4005" t="n"/>
      <c r="T386" s="4005" t="n"/>
      <c r="U386" s="4005" t="n"/>
      <c r="V386" s="4005" t="n"/>
      <c r="W386" s="4005" t="n"/>
      <c r="X386" s="4005" t="n"/>
      <c r="Y386" s="4005" t="n"/>
      <c r="Z386" s="4005" t="n"/>
      <c r="AA386" s="4005" t="n"/>
      <c r="AB386" s="4005" t="n"/>
      <c r="AC386" s="4005" t="n"/>
      <c r="AD386" s="4005" t="n"/>
      <c r="AE386" s="4005" t="n"/>
      <c r="AF386" s="4005" t="n"/>
      <c r="AG386" s="4005" t="n"/>
      <c r="AH386" s="4005" t="n"/>
      <c r="AI386" s="4005" t="n"/>
      <c r="AJ386" s="4005" t="n"/>
      <c r="AK386" s="4005" t="n"/>
      <c r="AL386" s="4005" t="n"/>
      <c r="AM386" s="4005" t="n"/>
      <c r="AN386" s="4005" t="n"/>
      <c r="AO386" s="4005" t="n"/>
      <c r="AP386" s="4005" t="n"/>
      <c r="AQ386" s="4005" t="n"/>
      <c r="AR386" s="4005" t="n"/>
      <c r="AS386" s="4005" t="n"/>
      <c r="AT386" s="4005" t="n"/>
      <c r="AU386" s="4005" t="n"/>
      <c r="AV386" s="4005" t="n"/>
      <c r="AW386" s="4005" t="n"/>
      <c r="AX386" s="4005" t="n"/>
      <c r="AY386" s="4005" t="n"/>
      <c r="AZ386" s="4005" t="n"/>
      <c r="BA386" s="1807" t="n"/>
      <c r="BB386" s="1911" t="n"/>
    </row>
    <row r="387">
      <c r="A387" s="2282" t="n"/>
      <c r="B387" s="1807" t="n"/>
      <c r="C387" s="1808" t="n"/>
      <c r="D387" s="4005" t="n"/>
      <c r="E387" s="4005" t="n"/>
      <c r="F387" s="4005" t="n"/>
      <c r="G387" s="4005" t="n"/>
      <c r="H387" s="4005" t="n"/>
      <c r="I387" s="4005" t="n"/>
      <c r="J387" s="4005" t="n"/>
      <c r="K387" s="4005" t="n"/>
      <c r="L387" s="4005" t="n"/>
      <c r="M387" s="4005" t="n"/>
      <c r="N387" s="4005" t="n"/>
      <c r="O387" s="4005" t="n"/>
      <c r="P387" s="1807" t="n"/>
      <c r="Q387" s="4005" t="n"/>
      <c r="R387" s="4005" t="n"/>
      <c r="S387" s="4005" t="n"/>
      <c r="T387" s="4005" t="n"/>
      <c r="U387" s="4005" t="n"/>
      <c r="V387" s="4005" t="n"/>
      <c r="W387" s="4005" t="n"/>
      <c r="X387" s="4005" t="n"/>
      <c r="Y387" s="4005" t="n"/>
      <c r="Z387" s="4005" t="n"/>
      <c r="AA387" s="4005" t="n"/>
      <c r="AB387" s="4005" t="n"/>
      <c r="AC387" s="4005" t="n"/>
      <c r="AD387" s="4005" t="n"/>
      <c r="AE387" s="4005" t="n"/>
      <c r="AF387" s="4005" t="n"/>
      <c r="AG387" s="4005" t="n"/>
      <c r="AH387" s="4005" t="n"/>
      <c r="AI387" s="4005" t="n"/>
      <c r="AJ387" s="4005" t="n"/>
      <c r="AK387" s="4005" t="n"/>
      <c r="AL387" s="4005" t="n"/>
      <c r="AM387" s="4005" t="n"/>
      <c r="AN387" s="4005" t="n"/>
      <c r="AO387" s="4005" t="n"/>
      <c r="AP387" s="4005" t="n"/>
      <c r="AQ387" s="4005" t="n"/>
      <c r="AR387" s="4005" t="n"/>
      <c r="AS387" s="4005" t="n"/>
      <c r="AT387" s="4005" t="n"/>
      <c r="AU387" s="4005" t="n"/>
      <c r="AV387" s="4005" t="n"/>
      <c r="AW387" s="4005" t="n"/>
      <c r="AX387" s="4005" t="n"/>
      <c r="AY387" s="4005" t="n"/>
      <c r="AZ387" s="4005" t="n"/>
      <c r="BA387" s="1807" t="n"/>
      <c r="BB387" s="1911" t="n"/>
    </row>
    <row r="388">
      <c r="A388" s="2282" t="n"/>
      <c r="B388" s="1807" t="n"/>
      <c r="C388" s="1808" t="n"/>
      <c r="D388" s="4005" t="n"/>
      <c r="E388" s="4005" t="n"/>
      <c r="F388" s="4005" t="n"/>
      <c r="G388" s="4005" t="n"/>
      <c r="H388" s="4005" t="n"/>
      <c r="I388" s="4005" t="n"/>
      <c r="J388" s="4005" t="n"/>
      <c r="K388" s="4005" t="n"/>
      <c r="L388" s="4005" t="n"/>
      <c r="M388" s="4005" t="n"/>
      <c r="N388" s="4005" t="n"/>
      <c r="O388" s="4005" t="n"/>
      <c r="P388" s="1807" t="n"/>
      <c r="Q388" s="4005" t="n"/>
      <c r="R388" s="4005" t="n"/>
      <c r="S388" s="4005" t="n"/>
      <c r="T388" s="4005" t="n"/>
      <c r="U388" s="4005" t="n"/>
      <c r="V388" s="4005" t="n"/>
      <c r="W388" s="4005" t="n"/>
      <c r="X388" s="4005" t="n"/>
      <c r="Y388" s="4005" t="n"/>
      <c r="Z388" s="4005" t="n"/>
      <c r="AA388" s="4005" t="n"/>
      <c r="AB388" s="4005" t="n"/>
      <c r="AC388" s="4005" t="n"/>
      <c r="AD388" s="4005" t="n"/>
      <c r="AE388" s="4005" t="n"/>
      <c r="AF388" s="4005" t="n"/>
      <c r="AG388" s="4005" t="n"/>
      <c r="AH388" s="4005" t="n"/>
      <c r="AI388" s="4005" t="n"/>
      <c r="AJ388" s="4005" t="n"/>
      <c r="AK388" s="4005" t="n"/>
      <c r="AL388" s="4005" t="n"/>
      <c r="AM388" s="4005" t="n"/>
      <c r="AN388" s="4005" t="n"/>
      <c r="AO388" s="4005" t="n"/>
      <c r="AP388" s="4005" t="n"/>
      <c r="AQ388" s="4005" t="n"/>
      <c r="AR388" s="4005" t="n"/>
      <c r="AS388" s="4005" t="n"/>
      <c r="AT388" s="4005" t="n"/>
      <c r="AU388" s="4005" t="n"/>
      <c r="AV388" s="4005" t="n"/>
      <c r="AW388" s="4005" t="n"/>
      <c r="AX388" s="4005" t="n"/>
      <c r="AY388" s="4005" t="n"/>
      <c r="AZ388" s="4005" t="n"/>
      <c r="BA388" s="1807" t="n"/>
      <c r="BB388" s="1911" t="n"/>
    </row>
    <row r="389">
      <c r="A389" s="2282" t="n"/>
      <c r="B389" s="1807" t="n"/>
      <c r="C389" s="1808" t="n"/>
      <c r="D389" s="4005" t="n"/>
      <c r="E389" s="4005" t="n"/>
      <c r="F389" s="4005" t="n"/>
      <c r="G389" s="4005" t="n"/>
      <c r="H389" s="4005" t="n"/>
      <c r="I389" s="4005" t="n"/>
      <c r="J389" s="4005" t="n"/>
      <c r="K389" s="4005" t="n"/>
      <c r="L389" s="4005" t="n"/>
      <c r="M389" s="4005" t="n"/>
      <c r="N389" s="4005" t="n"/>
      <c r="O389" s="4005" t="n"/>
      <c r="P389" s="1807" t="n"/>
      <c r="Q389" s="4005" t="n"/>
      <c r="R389" s="4005" t="n"/>
      <c r="S389" s="4005" t="n"/>
      <c r="T389" s="4005" t="n"/>
      <c r="U389" s="4005" t="n"/>
      <c r="V389" s="4005" t="n"/>
      <c r="W389" s="4005" t="n"/>
      <c r="X389" s="4005" t="n"/>
      <c r="Y389" s="4005" t="n"/>
      <c r="Z389" s="4005" t="n"/>
      <c r="AA389" s="4005" t="n"/>
      <c r="AB389" s="4005" t="n"/>
      <c r="AC389" s="4005" t="n"/>
      <c r="AD389" s="4005" t="n"/>
      <c r="AE389" s="4005" t="n"/>
      <c r="AF389" s="4005" t="n"/>
      <c r="AG389" s="4005" t="n"/>
      <c r="AH389" s="4005" t="n"/>
      <c r="AI389" s="4005" t="n"/>
      <c r="AJ389" s="4005" t="n"/>
      <c r="AK389" s="4005" t="n"/>
      <c r="AL389" s="4005" t="n"/>
      <c r="AM389" s="4005" t="n"/>
      <c r="AN389" s="4005" t="n"/>
      <c r="AO389" s="4005" t="n"/>
      <c r="AP389" s="4005" t="n"/>
      <c r="AQ389" s="4005" t="n"/>
      <c r="AR389" s="4005" t="n"/>
      <c r="AS389" s="4005" t="n"/>
      <c r="AT389" s="4005" t="n"/>
      <c r="AU389" s="4005" t="n"/>
      <c r="AV389" s="4005" t="n"/>
      <c r="AW389" s="4005" t="n"/>
      <c r="AX389" s="4005" t="n"/>
      <c r="AY389" s="4005" t="n"/>
      <c r="AZ389" s="4005" t="n"/>
      <c r="BA389" s="1807" t="n"/>
      <c r="BB389" s="1911" t="n"/>
    </row>
    <row r="390">
      <c r="A390" s="2282" t="n"/>
      <c r="B390" s="1807" t="n"/>
      <c r="C390" s="1808" t="n"/>
      <c r="D390" s="4005" t="n"/>
      <c r="E390" s="4005" t="n"/>
      <c r="F390" s="4005" t="n"/>
      <c r="G390" s="4005" t="n"/>
      <c r="H390" s="4005" t="n"/>
      <c r="I390" s="4005" t="n"/>
      <c r="J390" s="4005" t="n"/>
      <c r="K390" s="4005" t="n"/>
      <c r="L390" s="4005" t="n"/>
      <c r="M390" s="4005" t="n"/>
      <c r="N390" s="4005" t="n"/>
      <c r="O390" s="4005" t="n"/>
      <c r="P390" s="1807" t="n"/>
      <c r="Q390" s="4005" t="n"/>
      <c r="R390" s="4005" t="n"/>
      <c r="S390" s="4005" t="n"/>
      <c r="T390" s="4005" t="n"/>
      <c r="U390" s="4005" t="n"/>
      <c r="V390" s="4005" t="n"/>
      <c r="W390" s="4005" t="n"/>
      <c r="X390" s="4005" t="n"/>
      <c r="Y390" s="4005" t="n"/>
      <c r="Z390" s="4005" t="n"/>
      <c r="AA390" s="4005" t="n"/>
      <c r="AB390" s="4005" t="n"/>
      <c r="AC390" s="4005" t="n"/>
      <c r="AD390" s="4005" t="n"/>
      <c r="AE390" s="4005" t="n"/>
      <c r="AF390" s="4005" t="n"/>
      <c r="AG390" s="4005" t="n"/>
      <c r="AH390" s="4005" t="n"/>
      <c r="AI390" s="4005" t="n"/>
      <c r="AJ390" s="4005" t="n"/>
      <c r="AK390" s="4005" t="n"/>
      <c r="AL390" s="4005" t="n"/>
      <c r="AM390" s="4005" t="n"/>
      <c r="AN390" s="4005" t="n"/>
      <c r="AO390" s="4005" t="n"/>
      <c r="AP390" s="4005" t="n"/>
      <c r="AQ390" s="4005" t="n"/>
      <c r="AR390" s="4005" t="n"/>
      <c r="AS390" s="4005" t="n"/>
      <c r="AT390" s="4005" t="n"/>
      <c r="AU390" s="4005" t="n"/>
      <c r="AV390" s="4005" t="n"/>
      <c r="AW390" s="4005" t="n"/>
      <c r="AX390" s="4005" t="n"/>
      <c r="AY390" s="4005" t="n"/>
      <c r="AZ390" s="4005" t="n"/>
      <c r="BA390" s="1807" t="n"/>
      <c r="BB390" s="1911" t="n"/>
    </row>
    <row r="391">
      <c r="A391" s="2282" t="n"/>
      <c r="B391" s="1807" t="n"/>
      <c r="C391" s="1808" t="n"/>
      <c r="D391" s="4005" t="n"/>
      <c r="E391" s="4005" t="n"/>
      <c r="F391" s="4005" t="n"/>
      <c r="G391" s="4005" t="n"/>
      <c r="H391" s="4005" t="n"/>
      <c r="I391" s="4005" t="n"/>
      <c r="J391" s="4005" t="n"/>
      <c r="K391" s="4005" t="n"/>
      <c r="L391" s="4005" t="n"/>
      <c r="M391" s="4005" t="n"/>
      <c r="N391" s="4005" t="n"/>
      <c r="O391" s="4005" t="n"/>
      <c r="P391" s="1807" t="n"/>
      <c r="Q391" s="4005" t="n"/>
      <c r="R391" s="4005" t="n"/>
      <c r="S391" s="4005" t="n"/>
      <c r="T391" s="4005" t="n"/>
      <c r="U391" s="4005" t="n"/>
      <c r="V391" s="4005" t="n"/>
      <c r="W391" s="4005" t="n"/>
      <c r="X391" s="4005" t="n"/>
      <c r="Y391" s="4005" t="n"/>
      <c r="Z391" s="4005" t="n"/>
      <c r="AA391" s="4005" t="n"/>
      <c r="AB391" s="4005" t="n"/>
      <c r="AC391" s="4005" t="n"/>
      <c r="AD391" s="4005" t="n"/>
      <c r="AE391" s="4005" t="n"/>
      <c r="AF391" s="4005" t="n"/>
      <c r="AG391" s="4005" t="n"/>
      <c r="AH391" s="4005" t="n"/>
      <c r="AI391" s="4005" t="n"/>
      <c r="AJ391" s="4005" t="n"/>
      <c r="AK391" s="4005" t="n"/>
      <c r="AL391" s="4005" t="n"/>
      <c r="AM391" s="4005" t="n"/>
      <c r="AN391" s="4005" t="n"/>
      <c r="AO391" s="4005" t="n"/>
      <c r="AP391" s="4005" t="n"/>
      <c r="AQ391" s="4005" t="n"/>
      <c r="AR391" s="4005" t="n"/>
      <c r="AS391" s="4005" t="n"/>
      <c r="AT391" s="4005" t="n"/>
      <c r="AU391" s="4005" t="n"/>
      <c r="AV391" s="4005" t="n"/>
      <c r="AW391" s="4005" t="n"/>
      <c r="AX391" s="4005" t="n"/>
      <c r="AY391" s="4005" t="n"/>
      <c r="AZ391" s="4005" t="n"/>
      <c r="BA391" s="1807" t="n"/>
      <c r="BB391" s="1911" t="n"/>
    </row>
    <row r="392">
      <c r="A392" s="2282" t="n"/>
      <c r="B392" s="1807" t="n"/>
      <c r="C392" s="1808" t="n"/>
      <c r="D392" s="4005" t="n"/>
      <c r="E392" s="4005" t="n"/>
      <c r="F392" s="4005" t="n"/>
      <c r="G392" s="4005" t="n"/>
      <c r="H392" s="4005" t="n"/>
      <c r="I392" s="4005" t="n"/>
      <c r="J392" s="4005" t="n"/>
      <c r="K392" s="4005" t="n"/>
      <c r="L392" s="4005" t="n"/>
      <c r="M392" s="4005" t="n"/>
      <c r="N392" s="4005" t="n"/>
      <c r="O392" s="4005" t="n"/>
      <c r="P392" s="1807" t="n"/>
      <c r="Q392" s="4005" t="n"/>
      <c r="R392" s="4005" t="n"/>
      <c r="S392" s="4005" t="n"/>
      <c r="T392" s="4005" t="n"/>
      <c r="U392" s="4005" t="n"/>
      <c r="V392" s="4005" t="n"/>
      <c r="W392" s="4005" t="n"/>
      <c r="X392" s="4005" t="n"/>
      <c r="Y392" s="4005" t="n"/>
      <c r="Z392" s="4005" t="n"/>
      <c r="AA392" s="4005" t="n"/>
      <c r="AB392" s="4005" t="n"/>
      <c r="AC392" s="4005" t="n"/>
      <c r="AD392" s="4005" t="n"/>
      <c r="AE392" s="4005" t="n"/>
      <c r="AF392" s="4005" t="n"/>
      <c r="AG392" s="4005" t="n"/>
      <c r="AH392" s="4005" t="n"/>
      <c r="AI392" s="4005" t="n"/>
      <c r="AJ392" s="4005" t="n"/>
      <c r="AK392" s="4005" t="n"/>
      <c r="AL392" s="4005" t="n"/>
      <c r="AM392" s="4005" t="n"/>
      <c r="AN392" s="4005" t="n"/>
      <c r="AO392" s="4005" t="n"/>
      <c r="AP392" s="4005" t="n"/>
      <c r="AQ392" s="4005" t="n"/>
      <c r="AR392" s="4005" t="n"/>
      <c r="AS392" s="4005" t="n"/>
      <c r="AT392" s="4005" t="n"/>
      <c r="AU392" s="4005" t="n"/>
      <c r="AV392" s="4005" t="n"/>
      <c r="AW392" s="4005" t="n"/>
      <c r="AX392" s="4005" t="n"/>
      <c r="AY392" s="4005" t="n"/>
      <c r="AZ392" s="4005" t="n"/>
      <c r="BA392" s="1807" t="n"/>
      <c r="BB392" s="1911" t="n"/>
    </row>
    <row r="393">
      <c r="A393" s="2282" t="n"/>
      <c r="B393" s="1807" t="n"/>
      <c r="C393" s="1808" t="n"/>
      <c r="D393" s="4005" t="n"/>
      <c r="E393" s="4005" t="n"/>
      <c r="F393" s="4005" t="n"/>
      <c r="G393" s="4005" t="n"/>
      <c r="H393" s="4005" t="n"/>
      <c r="I393" s="4005" t="n"/>
      <c r="J393" s="4005" t="n"/>
      <c r="K393" s="4005" t="n"/>
      <c r="L393" s="4005" t="n"/>
      <c r="M393" s="4005" t="n"/>
      <c r="N393" s="4005" t="n"/>
      <c r="O393" s="4005" t="n"/>
      <c r="P393" s="1807" t="n"/>
      <c r="Q393" s="4005" t="n"/>
      <c r="R393" s="4005" t="n"/>
      <c r="S393" s="4005" t="n"/>
      <c r="T393" s="4005" t="n"/>
      <c r="U393" s="4005" t="n"/>
      <c r="V393" s="4005" t="n"/>
      <c r="W393" s="4005" t="n"/>
      <c r="X393" s="4005" t="n"/>
      <c r="Y393" s="4005" t="n"/>
      <c r="Z393" s="4005" t="n"/>
      <c r="AA393" s="4005" t="n"/>
      <c r="AB393" s="4005" t="n"/>
      <c r="AC393" s="4005" t="n"/>
      <c r="AD393" s="4005" t="n"/>
      <c r="AE393" s="4005" t="n"/>
      <c r="AF393" s="4005" t="n"/>
      <c r="AG393" s="4005" t="n"/>
      <c r="AH393" s="4005" t="n"/>
      <c r="AI393" s="4005" t="n"/>
      <c r="AJ393" s="4005" t="n"/>
      <c r="AK393" s="4005" t="n"/>
      <c r="AL393" s="4005" t="n"/>
      <c r="AM393" s="4005" t="n"/>
      <c r="AN393" s="4005" t="n"/>
      <c r="AO393" s="4005" t="n"/>
      <c r="AP393" s="4005" t="n"/>
      <c r="AQ393" s="4005" t="n"/>
      <c r="AR393" s="4005" t="n"/>
      <c r="AS393" s="4005" t="n"/>
      <c r="AT393" s="4005" t="n"/>
      <c r="AU393" s="4005" t="n"/>
      <c r="AV393" s="4005" t="n"/>
      <c r="AW393" s="4005" t="n"/>
      <c r="AX393" s="4005" t="n"/>
      <c r="AY393" s="4005" t="n"/>
      <c r="AZ393" s="4005" t="n"/>
      <c r="BA393" s="1807" t="n"/>
      <c r="BB393" s="1911" t="n"/>
    </row>
    <row r="394">
      <c r="A394" s="2282" t="n"/>
      <c r="B394" s="1807" t="n"/>
      <c r="C394" s="1808" t="n"/>
      <c r="D394" s="4005" t="n"/>
      <c r="E394" s="4005" t="n"/>
      <c r="F394" s="4005" t="n"/>
      <c r="G394" s="4005" t="n"/>
      <c r="H394" s="4005" t="n"/>
      <c r="I394" s="4005" t="n"/>
      <c r="J394" s="4005" t="n"/>
      <c r="K394" s="4005" t="n"/>
      <c r="L394" s="4005" t="n"/>
      <c r="M394" s="4005" t="n"/>
      <c r="N394" s="4005" t="n"/>
      <c r="O394" s="4005" t="n"/>
      <c r="P394" s="1807" t="n"/>
      <c r="Q394" s="4005" t="n"/>
      <c r="R394" s="4005" t="n"/>
      <c r="S394" s="4005" t="n"/>
      <c r="T394" s="4005" t="n"/>
      <c r="U394" s="4005" t="n"/>
      <c r="V394" s="4005" t="n"/>
      <c r="W394" s="4005" t="n"/>
      <c r="X394" s="4005" t="n"/>
      <c r="Y394" s="4005" t="n"/>
      <c r="Z394" s="4005" t="n"/>
      <c r="AA394" s="4005" t="n"/>
      <c r="AB394" s="4005" t="n"/>
      <c r="AC394" s="4005" t="n"/>
      <c r="AD394" s="4005" t="n"/>
      <c r="AE394" s="4005" t="n"/>
      <c r="AF394" s="4005" t="n"/>
      <c r="AG394" s="4005" t="n"/>
      <c r="AH394" s="4005" t="n"/>
      <c r="AI394" s="4005" t="n"/>
      <c r="AJ394" s="4005" t="n"/>
      <c r="AK394" s="4005" t="n"/>
      <c r="AL394" s="4005" t="n"/>
      <c r="AM394" s="4005" t="n"/>
      <c r="AN394" s="4005" t="n"/>
      <c r="AO394" s="4005" t="n"/>
      <c r="AP394" s="4005" t="n"/>
      <c r="AQ394" s="4005" t="n"/>
      <c r="AR394" s="4005" t="n"/>
      <c r="AS394" s="4005" t="n"/>
      <c r="AT394" s="4005" t="n"/>
      <c r="AU394" s="4005" t="n"/>
      <c r="AV394" s="4005" t="n"/>
      <c r="AW394" s="4005" t="n"/>
      <c r="AX394" s="4005" t="n"/>
      <c r="AY394" s="4005" t="n"/>
      <c r="AZ394" s="4005" t="n"/>
      <c r="BA394" s="1807" t="n"/>
      <c r="BB394" s="1911" t="n"/>
    </row>
    <row r="395">
      <c r="A395" s="2282" t="n"/>
      <c r="B395" s="1807" t="n"/>
      <c r="C395" s="1808" t="n"/>
      <c r="D395" s="4005" t="n"/>
      <c r="E395" s="4005" t="n"/>
      <c r="F395" s="4005" t="n"/>
      <c r="G395" s="4005" t="n"/>
      <c r="H395" s="4005" t="n"/>
      <c r="I395" s="4005" t="n"/>
      <c r="J395" s="4005" t="n"/>
      <c r="K395" s="4005" t="n"/>
      <c r="L395" s="4005" t="n"/>
      <c r="M395" s="4005" t="n"/>
      <c r="N395" s="4005" t="n"/>
      <c r="O395" s="4005" t="n"/>
      <c r="P395" s="1807" t="n"/>
      <c r="Q395" s="4005" t="n"/>
      <c r="R395" s="4005" t="n"/>
      <c r="S395" s="4005" t="n"/>
      <c r="T395" s="4005" t="n"/>
      <c r="U395" s="4005" t="n"/>
      <c r="V395" s="4005" t="n"/>
      <c r="W395" s="4005" t="n"/>
      <c r="X395" s="4005" t="n"/>
      <c r="Y395" s="4005" t="n"/>
      <c r="Z395" s="4005" t="n"/>
      <c r="AA395" s="4005" t="n"/>
      <c r="AB395" s="4005" t="n"/>
      <c r="AC395" s="4005" t="n"/>
      <c r="AD395" s="4005" t="n"/>
      <c r="AE395" s="4005" t="n"/>
      <c r="AF395" s="4005" t="n"/>
      <c r="AG395" s="4005" t="n"/>
      <c r="AH395" s="4005" t="n"/>
      <c r="AI395" s="4005" t="n"/>
      <c r="AJ395" s="4005" t="n"/>
      <c r="AK395" s="4005" t="n"/>
      <c r="AL395" s="4005" t="n"/>
      <c r="AM395" s="4005" t="n"/>
      <c r="AN395" s="4005" t="n"/>
      <c r="AO395" s="4005" t="n"/>
      <c r="AP395" s="4005" t="n"/>
      <c r="AQ395" s="4005" t="n"/>
      <c r="AR395" s="4005" t="n"/>
      <c r="AS395" s="4005" t="n"/>
      <c r="AT395" s="4005" t="n"/>
      <c r="AU395" s="4005" t="n"/>
      <c r="AV395" s="4005" t="n"/>
      <c r="AW395" s="4005" t="n"/>
      <c r="AX395" s="4005" t="n"/>
      <c r="AY395" s="4005" t="n"/>
      <c r="AZ395" s="4005" t="n"/>
      <c r="BA395" s="1807" t="n"/>
      <c r="BB395" s="1911" t="n"/>
    </row>
    <row r="396">
      <c r="A396" s="2282" t="n"/>
      <c r="B396" s="1807" t="n"/>
      <c r="C396" s="1808" t="n"/>
      <c r="D396" s="4005" t="n"/>
      <c r="E396" s="4005" t="n"/>
      <c r="F396" s="4005" t="n"/>
      <c r="G396" s="4005" t="n"/>
      <c r="H396" s="4005" t="n"/>
      <c r="I396" s="4005" t="n"/>
      <c r="J396" s="4005" t="n"/>
      <c r="K396" s="4005" t="n"/>
      <c r="L396" s="4005" t="n"/>
      <c r="M396" s="4005" t="n"/>
      <c r="N396" s="4005" t="n"/>
      <c r="O396" s="4005" t="n"/>
      <c r="P396" s="1807" t="n"/>
      <c r="Q396" s="4005" t="n"/>
      <c r="R396" s="4005" t="n"/>
      <c r="S396" s="4005" t="n"/>
      <c r="T396" s="4005" t="n"/>
      <c r="U396" s="4005" t="n"/>
      <c r="V396" s="4005" t="n"/>
      <c r="W396" s="4005" t="n"/>
      <c r="X396" s="4005" t="n"/>
      <c r="Y396" s="4005" t="n"/>
      <c r="Z396" s="4005" t="n"/>
      <c r="AA396" s="4005" t="n"/>
      <c r="AB396" s="4005" t="n"/>
      <c r="AC396" s="4005" t="n"/>
      <c r="AD396" s="4005" t="n"/>
      <c r="AE396" s="4005" t="n"/>
      <c r="AF396" s="4005" t="n"/>
      <c r="AG396" s="4005" t="n"/>
      <c r="AH396" s="4005" t="n"/>
      <c r="AI396" s="4005" t="n"/>
      <c r="AJ396" s="4005" t="n"/>
      <c r="AK396" s="4005" t="n"/>
      <c r="AL396" s="4005" t="n"/>
      <c r="AM396" s="4005" t="n"/>
      <c r="AN396" s="4005" t="n"/>
      <c r="AO396" s="4005" t="n"/>
      <c r="AP396" s="4005" t="n"/>
      <c r="AQ396" s="4005" t="n"/>
      <c r="AR396" s="4005" t="n"/>
      <c r="AS396" s="4005" t="n"/>
      <c r="AT396" s="4005" t="n"/>
      <c r="AU396" s="4005" t="n"/>
      <c r="AV396" s="4005" t="n"/>
      <c r="AW396" s="4005" t="n"/>
      <c r="AX396" s="4005" t="n"/>
      <c r="AY396" s="4005" t="n"/>
      <c r="AZ396" s="4005" t="n"/>
      <c r="BA396" s="1807" t="n"/>
      <c r="BB396" s="1911" t="n"/>
    </row>
    <row r="397">
      <c r="A397" s="2282" t="n"/>
      <c r="B397" s="1807" t="n"/>
      <c r="C397" s="1808" t="n"/>
      <c r="D397" s="4005" t="n"/>
      <c r="E397" s="4005" t="n"/>
      <c r="F397" s="4005" t="n"/>
      <c r="G397" s="4005" t="n"/>
      <c r="H397" s="4005" t="n"/>
      <c r="I397" s="4005" t="n"/>
      <c r="J397" s="4005" t="n"/>
      <c r="K397" s="4005" t="n"/>
      <c r="L397" s="4005" t="n"/>
      <c r="M397" s="4005" t="n"/>
      <c r="N397" s="4005" t="n"/>
      <c r="O397" s="4005" t="n"/>
      <c r="P397" s="1807" t="n"/>
      <c r="Q397" s="4005" t="n"/>
      <c r="R397" s="4005" t="n"/>
      <c r="S397" s="4005" t="n"/>
      <c r="T397" s="4005" t="n"/>
      <c r="U397" s="4005" t="n"/>
      <c r="V397" s="4005" t="n"/>
      <c r="W397" s="4005" t="n"/>
      <c r="X397" s="4005" t="n"/>
      <c r="Y397" s="4005" t="n"/>
      <c r="Z397" s="4005" t="n"/>
      <c r="AA397" s="4005" t="n"/>
      <c r="AB397" s="4005" t="n"/>
      <c r="AC397" s="4005" t="n"/>
      <c r="AD397" s="4005" t="n"/>
      <c r="AE397" s="4005" t="n"/>
      <c r="AF397" s="4005" t="n"/>
      <c r="AG397" s="4005" t="n"/>
      <c r="AH397" s="4005" t="n"/>
      <c r="AI397" s="4005" t="n"/>
      <c r="AJ397" s="4005" t="n"/>
      <c r="AK397" s="4005" t="n"/>
      <c r="AL397" s="4005" t="n"/>
      <c r="AM397" s="4005" t="n"/>
      <c r="AN397" s="4005" t="n"/>
      <c r="AO397" s="4005" t="n"/>
      <c r="AP397" s="4005" t="n"/>
      <c r="AQ397" s="4005" t="n"/>
      <c r="AR397" s="4005" t="n"/>
      <c r="AS397" s="4005" t="n"/>
      <c r="AT397" s="4005" t="n"/>
      <c r="AU397" s="4005" t="n"/>
      <c r="AV397" s="4005" t="n"/>
      <c r="AW397" s="4005" t="n"/>
      <c r="AX397" s="4005" t="n"/>
      <c r="AY397" s="4005" t="n"/>
      <c r="AZ397" s="4005" t="n"/>
      <c r="BA397" s="1807" t="n"/>
      <c r="BB397" s="1911" t="n"/>
    </row>
    <row r="398">
      <c r="A398" s="2282" t="n"/>
      <c r="B398" s="1807" t="n"/>
      <c r="C398" s="1808" t="n"/>
      <c r="D398" s="4005" t="n"/>
      <c r="E398" s="4005" t="n"/>
      <c r="F398" s="4005" t="n"/>
      <c r="G398" s="4005" t="n"/>
      <c r="H398" s="4005" t="n"/>
      <c r="I398" s="4005" t="n"/>
      <c r="J398" s="4005" t="n"/>
      <c r="K398" s="4005" t="n"/>
      <c r="L398" s="4005" t="n"/>
      <c r="M398" s="4005" t="n"/>
      <c r="N398" s="4005" t="n"/>
      <c r="O398" s="4005" t="n"/>
      <c r="P398" s="1807" t="n"/>
      <c r="Q398" s="4005" t="n"/>
      <c r="R398" s="4005" t="n"/>
      <c r="S398" s="4005" t="n"/>
      <c r="T398" s="4005" t="n"/>
      <c r="U398" s="4005" t="n"/>
      <c r="V398" s="4005" t="n"/>
      <c r="W398" s="4005" t="n"/>
      <c r="X398" s="4005" t="n"/>
      <c r="Y398" s="4005" t="n"/>
      <c r="Z398" s="4005" t="n"/>
      <c r="AA398" s="4005" t="n"/>
      <c r="AB398" s="4005" t="n"/>
      <c r="AC398" s="4005" t="n"/>
      <c r="AD398" s="4005" t="n"/>
      <c r="AE398" s="4005" t="n"/>
      <c r="AF398" s="4005" t="n"/>
      <c r="AG398" s="4005" t="n"/>
      <c r="AH398" s="4005" t="n"/>
      <c r="AI398" s="4005" t="n"/>
      <c r="AJ398" s="4005" t="n"/>
      <c r="AK398" s="4005" t="n"/>
      <c r="AL398" s="4005" t="n"/>
      <c r="AM398" s="4005" t="n"/>
      <c r="AN398" s="4005" t="n"/>
      <c r="AO398" s="4005" t="n"/>
      <c r="AP398" s="4005" t="n"/>
      <c r="AQ398" s="4005" t="n"/>
      <c r="AR398" s="4005" t="n"/>
      <c r="AS398" s="4005" t="n"/>
      <c r="AT398" s="4005" t="n"/>
      <c r="AU398" s="4005" t="n"/>
      <c r="AV398" s="4005" t="n"/>
      <c r="AW398" s="4005" t="n"/>
      <c r="AX398" s="4005" t="n"/>
      <c r="AY398" s="4005" t="n"/>
      <c r="AZ398" s="4005" t="n"/>
      <c r="BA398" s="1807" t="n"/>
      <c r="BB398" s="1911" t="n"/>
    </row>
    <row r="399">
      <c r="A399" s="2282" t="n"/>
      <c r="B399" s="1807" t="n"/>
      <c r="C399" s="1808" t="n"/>
      <c r="D399" s="4005" t="n"/>
      <c r="E399" s="4005" t="n"/>
      <c r="F399" s="4005" t="n"/>
      <c r="G399" s="4005" t="n"/>
      <c r="H399" s="4005" t="n"/>
      <c r="I399" s="4005" t="n"/>
      <c r="J399" s="4005" t="n"/>
      <c r="K399" s="4005" t="n"/>
      <c r="L399" s="4005" t="n"/>
      <c r="M399" s="4005" t="n"/>
      <c r="N399" s="4005" t="n"/>
      <c r="O399" s="4005" t="n"/>
      <c r="P399" s="1807" t="n"/>
      <c r="Q399" s="4005" t="n"/>
      <c r="R399" s="4005" t="n"/>
      <c r="S399" s="4005" t="n"/>
      <c r="T399" s="4005" t="n"/>
      <c r="U399" s="4005" t="n"/>
      <c r="V399" s="4005" t="n"/>
      <c r="W399" s="4005" t="n"/>
      <c r="X399" s="4005" t="n"/>
      <c r="Y399" s="4005" t="n"/>
      <c r="Z399" s="4005" t="n"/>
      <c r="AA399" s="4005" t="n"/>
      <c r="AB399" s="4005" t="n"/>
      <c r="AC399" s="4005" t="n"/>
      <c r="AD399" s="4005" t="n"/>
      <c r="AE399" s="4005" t="n"/>
      <c r="AF399" s="4005" t="n"/>
      <c r="AG399" s="4005" t="n"/>
      <c r="AH399" s="4005" t="n"/>
      <c r="AI399" s="4005" t="n"/>
      <c r="AJ399" s="4005" t="n"/>
      <c r="AK399" s="4005" t="n"/>
      <c r="AL399" s="4005" t="n"/>
      <c r="AM399" s="4005" t="n"/>
      <c r="AN399" s="4005" t="n"/>
      <c r="AO399" s="4005" t="n"/>
      <c r="AP399" s="4005" t="n"/>
      <c r="AQ399" s="4005" t="n"/>
      <c r="AR399" s="4005" t="n"/>
      <c r="AS399" s="4005" t="n"/>
      <c r="AT399" s="4005" t="n"/>
      <c r="AU399" s="4005" t="n"/>
      <c r="AV399" s="4005" t="n"/>
      <c r="AW399" s="4005" t="n"/>
      <c r="AX399" s="4005" t="n"/>
      <c r="AY399" s="4005" t="n"/>
      <c r="AZ399" s="4005" t="n"/>
      <c r="BA399" s="1807" t="n"/>
      <c r="BB399" s="1911" t="n"/>
    </row>
    <row r="400">
      <c r="A400" s="2282" t="n"/>
      <c r="B400" s="1807" t="n"/>
      <c r="C400" s="1808" t="n"/>
      <c r="D400" s="4005" t="n"/>
      <c r="E400" s="4005" t="n"/>
      <c r="F400" s="4005" t="n"/>
      <c r="G400" s="4005" t="n"/>
      <c r="H400" s="4005" t="n"/>
      <c r="I400" s="4005" t="n"/>
      <c r="J400" s="4005" t="n"/>
      <c r="K400" s="4005" t="n"/>
      <c r="L400" s="4005" t="n"/>
      <c r="M400" s="4005" t="n"/>
      <c r="N400" s="4005" t="n"/>
      <c r="O400" s="4005" t="n"/>
      <c r="P400" s="1807" t="n"/>
      <c r="Q400" s="4005" t="n"/>
      <c r="R400" s="4005" t="n"/>
      <c r="S400" s="4005" t="n"/>
      <c r="T400" s="4005" t="n"/>
      <c r="U400" s="4005" t="n"/>
      <c r="V400" s="4005" t="n"/>
      <c r="W400" s="4005" t="n"/>
      <c r="X400" s="4005" t="n"/>
      <c r="Y400" s="4005" t="n"/>
      <c r="Z400" s="4005" t="n"/>
      <c r="AA400" s="4005" t="n"/>
      <c r="AB400" s="4005" t="n"/>
      <c r="AC400" s="4005" t="n"/>
      <c r="AD400" s="4005" t="n"/>
      <c r="AE400" s="4005" t="n"/>
      <c r="AF400" s="4005" t="n"/>
      <c r="AG400" s="4005" t="n"/>
      <c r="AH400" s="4005" t="n"/>
      <c r="AI400" s="4005" t="n"/>
      <c r="AJ400" s="4005" t="n"/>
      <c r="AK400" s="4005" t="n"/>
      <c r="AL400" s="4005" t="n"/>
      <c r="AM400" s="4005" t="n"/>
      <c r="AN400" s="4005" t="n"/>
      <c r="AO400" s="4005" t="n"/>
      <c r="AP400" s="4005" t="n"/>
      <c r="AQ400" s="4005" t="n"/>
      <c r="AR400" s="4005" t="n"/>
      <c r="AS400" s="4005" t="n"/>
      <c r="AT400" s="4005" t="n"/>
      <c r="AU400" s="4005" t="n"/>
      <c r="AV400" s="4005" t="n"/>
      <c r="AW400" s="4005" t="n"/>
      <c r="AX400" s="4005" t="n"/>
      <c r="AY400" s="4005" t="n"/>
      <c r="AZ400" s="4005" t="n"/>
      <c r="BA400" s="1807" t="n"/>
      <c r="BB400" s="1911" t="n"/>
    </row>
    <row r="401">
      <c r="A401" s="2282" t="n"/>
      <c r="B401" s="1807" t="n"/>
      <c r="C401" s="1808" t="n"/>
      <c r="D401" s="4005" t="n"/>
      <c r="E401" s="4005" t="n"/>
      <c r="F401" s="4005" t="n"/>
      <c r="G401" s="4005" t="n"/>
      <c r="H401" s="4005" t="n"/>
      <c r="I401" s="4005" t="n"/>
      <c r="J401" s="4005" t="n"/>
      <c r="K401" s="4005" t="n"/>
      <c r="L401" s="4005" t="n"/>
      <c r="M401" s="4005" t="n"/>
      <c r="N401" s="4005" t="n"/>
      <c r="O401" s="4005" t="n"/>
      <c r="P401" s="1807" t="n"/>
      <c r="Q401" s="4005" t="n"/>
      <c r="R401" s="4005" t="n"/>
      <c r="S401" s="4005" t="n"/>
      <c r="T401" s="4005" t="n"/>
      <c r="U401" s="4005" t="n"/>
      <c r="V401" s="4005" t="n"/>
      <c r="W401" s="4005" t="n"/>
      <c r="X401" s="4005" t="n"/>
      <c r="Y401" s="4005" t="n"/>
      <c r="Z401" s="4005" t="n"/>
      <c r="AA401" s="4005" t="n"/>
      <c r="AB401" s="4005" t="n"/>
      <c r="AC401" s="4005" t="n"/>
      <c r="AD401" s="4005" t="n"/>
      <c r="AE401" s="4005" t="n"/>
      <c r="AF401" s="4005" t="n"/>
      <c r="AG401" s="4005" t="n"/>
      <c r="AH401" s="4005" t="n"/>
      <c r="AI401" s="4005" t="n"/>
      <c r="AJ401" s="4005" t="n"/>
      <c r="AK401" s="4005" t="n"/>
      <c r="AL401" s="4005" t="n"/>
      <c r="AM401" s="4005" t="n"/>
      <c r="AN401" s="4005" t="n"/>
      <c r="AO401" s="4005" t="n"/>
      <c r="AP401" s="4005" t="n"/>
      <c r="AQ401" s="4005" t="n"/>
      <c r="AR401" s="4005" t="n"/>
      <c r="AS401" s="4005" t="n"/>
      <c r="AT401" s="4005" t="n"/>
      <c r="AU401" s="4005" t="n"/>
      <c r="AV401" s="4005" t="n"/>
      <c r="AW401" s="4005" t="n"/>
      <c r="AX401" s="4005" t="n"/>
      <c r="AY401" s="4005" t="n"/>
      <c r="AZ401" s="4005" t="n"/>
      <c r="BA401" s="1807" t="n"/>
      <c r="BB401" s="1911" t="n"/>
    </row>
    <row r="402">
      <c r="A402" s="2282" t="n"/>
      <c r="B402" s="1807" t="n"/>
      <c r="C402" s="1808" t="n"/>
      <c r="D402" s="4005" t="n"/>
      <c r="E402" s="4005" t="n"/>
      <c r="F402" s="4005" t="n"/>
      <c r="G402" s="4005" t="n"/>
      <c r="H402" s="4005" t="n"/>
      <c r="I402" s="4005" t="n"/>
      <c r="J402" s="4005" t="n"/>
      <c r="K402" s="4005" t="n"/>
      <c r="L402" s="4005" t="n"/>
      <c r="M402" s="4005" t="n"/>
      <c r="N402" s="4005" t="n"/>
      <c r="O402" s="4005" t="n"/>
      <c r="P402" s="1807" t="n"/>
      <c r="Q402" s="4005" t="n"/>
      <c r="R402" s="4005" t="n"/>
      <c r="S402" s="4005" t="n"/>
      <c r="T402" s="4005" t="n"/>
      <c r="U402" s="4005" t="n"/>
      <c r="V402" s="4005" t="n"/>
      <c r="W402" s="4005" t="n"/>
      <c r="X402" s="4005" t="n"/>
      <c r="Y402" s="4005" t="n"/>
      <c r="Z402" s="4005" t="n"/>
      <c r="AA402" s="4005" t="n"/>
      <c r="AB402" s="4005" t="n"/>
      <c r="AC402" s="4005" t="n"/>
      <c r="AD402" s="4005" t="n"/>
      <c r="AE402" s="4005" t="n"/>
      <c r="AF402" s="4005" t="n"/>
      <c r="AG402" s="4005" t="n"/>
      <c r="AH402" s="4005" t="n"/>
      <c r="AI402" s="4005" t="n"/>
      <c r="AJ402" s="4005" t="n"/>
      <c r="AK402" s="4005" t="n"/>
      <c r="AL402" s="4005" t="n"/>
      <c r="AM402" s="4005" t="n"/>
      <c r="AN402" s="4005" t="n"/>
      <c r="AO402" s="4005" t="n"/>
      <c r="AP402" s="4005" t="n"/>
      <c r="AQ402" s="4005" t="n"/>
      <c r="AR402" s="4005" t="n"/>
      <c r="AS402" s="4005" t="n"/>
      <c r="AT402" s="4005" t="n"/>
      <c r="AU402" s="4005" t="n"/>
      <c r="AV402" s="4005" t="n"/>
      <c r="AW402" s="4005" t="n"/>
      <c r="AX402" s="4005" t="n"/>
      <c r="AY402" s="4005" t="n"/>
      <c r="AZ402" s="4005" t="n"/>
      <c r="BA402" s="1807" t="n"/>
      <c r="BB402" s="1911" t="n"/>
    </row>
    <row r="403">
      <c r="A403" s="2282" t="n"/>
      <c r="B403" s="1807" t="n"/>
      <c r="C403" s="1808" t="n"/>
      <c r="D403" s="4005" t="n"/>
      <c r="E403" s="4005" t="n"/>
      <c r="F403" s="4005" t="n"/>
      <c r="G403" s="4005" t="n"/>
      <c r="H403" s="4005" t="n"/>
      <c r="I403" s="4005" t="n"/>
      <c r="J403" s="4005" t="n"/>
      <c r="K403" s="4005" t="n"/>
      <c r="L403" s="4005" t="n"/>
      <c r="M403" s="4005" t="n"/>
      <c r="N403" s="4005" t="n"/>
      <c r="O403" s="4005" t="n"/>
      <c r="P403" s="1807" t="n"/>
      <c r="Q403" s="4005" t="n"/>
      <c r="R403" s="4005" t="n"/>
      <c r="S403" s="4005" t="n"/>
      <c r="T403" s="4005" t="n"/>
      <c r="U403" s="4005" t="n"/>
      <c r="V403" s="4005" t="n"/>
      <c r="W403" s="4005" t="n"/>
      <c r="X403" s="4005" t="n"/>
      <c r="Y403" s="4005" t="n"/>
      <c r="Z403" s="4005" t="n"/>
      <c r="AA403" s="4005" t="n"/>
      <c r="AB403" s="4005" t="n"/>
      <c r="AC403" s="4005" t="n"/>
      <c r="AD403" s="4005" t="n"/>
      <c r="AE403" s="4005" t="n"/>
      <c r="AF403" s="4005" t="n"/>
      <c r="AG403" s="4005" t="n"/>
      <c r="AH403" s="4005" t="n"/>
      <c r="AI403" s="4005" t="n"/>
      <c r="AJ403" s="4005" t="n"/>
      <c r="AK403" s="4005" t="n"/>
      <c r="AL403" s="4005" t="n"/>
      <c r="AM403" s="4005" t="n"/>
      <c r="AN403" s="4005" t="n"/>
      <c r="AO403" s="4005" t="n"/>
      <c r="AP403" s="4005" t="n"/>
      <c r="AQ403" s="4005" t="n"/>
      <c r="AR403" s="4005" t="n"/>
      <c r="AS403" s="4005" t="n"/>
      <c r="AT403" s="4005" t="n"/>
      <c r="AU403" s="4005" t="n"/>
      <c r="AV403" s="4005" t="n"/>
      <c r="AW403" s="4005" t="n"/>
      <c r="AX403" s="4005" t="n"/>
      <c r="AY403" s="4005" t="n"/>
      <c r="AZ403" s="4005" t="n"/>
      <c r="BA403" s="1807" t="n"/>
      <c r="BB403" s="1911" t="n"/>
    </row>
    <row r="404">
      <c r="A404" s="2282" t="n"/>
      <c r="B404" s="1807" t="n"/>
      <c r="C404" s="1808" t="n"/>
      <c r="D404" s="4005" t="n"/>
      <c r="E404" s="4005" t="n"/>
      <c r="F404" s="4005" t="n"/>
      <c r="G404" s="4005" t="n"/>
      <c r="H404" s="4005" t="n"/>
      <c r="I404" s="4005" t="n"/>
      <c r="J404" s="4005" t="n"/>
      <c r="K404" s="4005" t="n"/>
      <c r="L404" s="4005" t="n"/>
      <c r="M404" s="4005" t="n"/>
      <c r="N404" s="4005" t="n"/>
      <c r="O404" s="4005" t="n"/>
      <c r="P404" s="1807" t="n"/>
      <c r="Q404" s="4005" t="n"/>
      <c r="R404" s="4005" t="n"/>
      <c r="S404" s="4005" t="n"/>
      <c r="T404" s="4005" t="n"/>
      <c r="U404" s="4005" t="n"/>
      <c r="V404" s="4005" t="n"/>
      <c r="W404" s="4005" t="n"/>
      <c r="X404" s="4005" t="n"/>
      <c r="Y404" s="4005" t="n"/>
      <c r="Z404" s="4005" t="n"/>
      <c r="AA404" s="4005" t="n"/>
      <c r="AB404" s="4005" t="n"/>
      <c r="AC404" s="4005" t="n"/>
      <c r="AD404" s="4005" t="n"/>
      <c r="AE404" s="4005" t="n"/>
      <c r="AF404" s="4005" t="n"/>
      <c r="AG404" s="4005" t="n"/>
      <c r="AH404" s="4005" t="n"/>
      <c r="AI404" s="4005" t="n"/>
      <c r="AJ404" s="4005" t="n"/>
      <c r="AK404" s="4005" t="n"/>
      <c r="AL404" s="4005" t="n"/>
      <c r="AM404" s="4005" t="n"/>
      <c r="AN404" s="4005" t="n"/>
      <c r="AO404" s="4005" t="n"/>
      <c r="AP404" s="4005" t="n"/>
      <c r="AQ404" s="4005" t="n"/>
      <c r="AR404" s="4005" t="n"/>
      <c r="AS404" s="4005" t="n"/>
      <c r="AT404" s="4005" t="n"/>
      <c r="AU404" s="4005" t="n"/>
      <c r="AV404" s="4005" t="n"/>
      <c r="AW404" s="4005" t="n"/>
      <c r="AX404" s="4005" t="n"/>
      <c r="AY404" s="4005" t="n"/>
      <c r="AZ404" s="4005" t="n"/>
      <c r="BA404" s="1807" t="n"/>
      <c r="BB404" s="1911" t="n"/>
    </row>
    <row r="405">
      <c r="A405" s="2282" t="n"/>
      <c r="B405" s="1807" t="n"/>
      <c r="C405" s="1808" t="n"/>
      <c r="D405" s="4005" t="n"/>
      <c r="E405" s="4005" t="n"/>
      <c r="F405" s="4005" t="n"/>
      <c r="G405" s="4005" t="n"/>
      <c r="H405" s="4005" t="n"/>
      <c r="I405" s="4005" t="n"/>
      <c r="J405" s="4005" t="n"/>
      <c r="K405" s="4005" t="n"/>
      <c r="L405" s="4005" t="n"/>
      <c r="M405" s="4005" t="n"/>
      <c r="N405" s="4005" t="n"/>
      <c r="O405" s="4005" t="n"/>
      <c r="P405" s="1807" t="n"/>
      <c r="Q405" s="4005" t="n"/>
      <c r="R405" s="4005" t="n"/>
      <c r="S405" s="4005" t="n"/>
      <c r="T405" s="4005" t="n"/>
      <c r="U405" s="4005" t="n"/>
      <c r="V405" s="4005" t="n"/>
      <c r="W405" s="4005" t="n"/>
      <c r="X405" s="4005" t="n"/>
      <c r="Y405" s="4005" t="n"/>
      <c r="Z405" s="4005" t="n"/>
      <c r="AA405" s="4005" t="n"/>
      <c r="AB405" s="4005" t="n"/>
      <c r="AC405" s="4005" t="n"/>
      <c r="AD405" s="4005" t="n"/>
      <c r="AE405" s="4005" t="n"/>
      <c r="AF405" s="4005" t="n"/>
      <c r="AG405" s="4005" t="n"/>
      <c r="AH405" s="4005" t="n"/>
      <c r="AI405" s="4005" t="n"/>
      <c r="AJ405" s="4005" t="n"/>
      <c r="AK405" s="4005" t="n"/>
      <c r="AL405" s="4005" t="n"/>
      <c r="AM405" s="4005" t="n"/>
      <c r="AN405" s="4005" t="n"/>
      <c r="AO405" s="4005" t="n"/>
      <c r="AP405" s="4005" t="n"/>
      <c r="AQ405" s="4005" t="n"/>
      <c r="AR405" s="4005" t="n"/>
      <c r="AS405" s="4005" t="n"/>
      <c r="AT405" s="4005" t="n"/>
      <c r="AU405" s="4005" t="n"/>
      <c r="AV405" s="4005" t="n"/>
      <c r="AW405" s="4005" t="n"/>
      <c r="AX405" s="4005" t="n"/>
      <c r="AY405" s="4005" t="n"/>
      <c r="AZ405" s="4005" t="n"/>
      <c r="BA405" s="1807" t="n"/>
      <c r="BB405" s="1911" t="n"/>
    </row>
    <row r="406">
      <c r="A406" s="2282" t="n"/>
      <c r="B406" s="1807" t="n"/>
      <c r="C406" s="1808" t="n"/>
      <c r="D406" s="4005" t="n"/>
      <c r="E406" s="4005" t="n"/>
      <c r="F406" s="4005" t="n"/>
      <c r="G406" s="4005" t="n"/>
      <c r="H406" s="4005" t="n"/>
      <c r="I406" s="4005" t="n"/>
      <c r="J406" s="4005" t="n"/>
      <c r="K406" s="4005" t="n"/>
      <c r="L406" s="4005" t="n"/>
      <c r="M406" s="4005" t="n"/>
      <c r="N406" s="4005" t="n"/>
      <c r="O406" s="4005" t="n"/>
      <c r="P406" s="1807" t="n"/>
      <c r="Q406" s="4005" t="n"/>
      <c r="R406" s="4005" t="n"/>
      <c r="S406" s="4005" t="n"/>
      <c r="T406" s="4005" t="n"/>
      <c r="U406" s="4005" t="n"/>
      <c r="V406" s="4005" t="n"/>
      <c r="W406" s="4005" t="n"/>
      <c r="X406" s="4005" t="n"/>
      <c r="Y406" s="4005" t="n"/>
      <c r="Z406" s="4005" t="n"/>
      <c r="AA406" s="4005" t="n"/>
      <c r="AB406" s="4005" t="n"/>
      <c r="AC406" s="4005" t="n"/>
      <c r="AD406" s="4005" t="n"/>
      <c r="AE406" s="4005" t="n"/>
      <c r="AF406" s="4005" t="n"/>
      <c r="AG406" s="4005" t="n"/>
      <c r="AH406" s="4005" t="n"/>
      <c r="AI406" s="4005" t="n"/>
      <c r="AJ406" s="4005" t="n"/>
      <c r="AK406" s="4005" t="n"/>
      <c r="AL406" s="4005" t="n"/>
      <c r="AM406" s="4005" t="n"/>
      <c r="AN406" s="4005" t="n"/>
      <c r="AO406" s="4005" t="n"/>
      <c r="AP406" s="4005" t="n"/>
      <c r="AQ406" s="4005" t="n"/>
      <c r="AR406" s="4005" t="n"/>
      <c r="AS406" s="4005" t="n"/>
      <c r="AT406" s="4005" t="n"/>
      <c r="AU406" s="4005" t="n"/>
      <c r="AV406" s="4005" t="n"/>
      <c r="AW406" s="4005" t="n"/>
      <c r="AX406" s="4005" t="n"/>
      <c r="AY406" s="4005" t="n"/>
      <c r="AZ406" s="4005" t="n"/>
      <c r="BA406" s="1807" t="n"/>
      <c r="BB406" s="1911" t="n"/>
    </row>
    <row r="407">
      <c r="A407" s="2282" t="n"/>
      <c r="B407" s="1807" t="n"/>
      <c r="C407" s="1808" t="n"/>
      <c r="D407" s="4005" t="n"/>
      <c r="E407" s="4005" t="n"/>
      <c r="F407" s="4005" t="n"/>
      <c r="G407" s="4005" t="n"/>
      <c r="H407" s="4005" t="n"/>
      <c r="I407" s="4005" t="n"/>
      <c r="J407" s="4005" t="n"/>
      <c r="K407" s="4005" t="n"/>
      <c r="L407" s="4005" t="n"/>
      <c r="M407" s="4005" t="n"/>
      <c r="N407" s="4005" t="n"/>
      <c r="O407" s="4005" t="n"/>
      <c r="P407" s="1807" t="n"/>
      <c r="Q407" s="4005" t="n"/>
      <c r="R407" s="4005" t="n"/>
      <c r="S407" s="4005" t="n"/>
      <c r="T407" s="4005" t="n"/>
      <c r="U407" s="4005" t="n"/>
      <c r="V407" s="4005" t="n"/>
      <c r="W407" s="4005" t="n"/>
      <c r="X407" s="4005" t="n"/>
      <c r="Y407" s="4005" t="n"/>
      <c r="Z407" s="4005" t="n"/>
      <c r="AA407" s="4005" t="n"/>
      <c r="AB407" s="4005" t="n"/>
      <c r="AC407" s="4005" t="n"/>
      <c r="AD407" s="4005" t="n"/>
      <c r="AE407" s="4005" t="n"/>
      <c r="AF407" s="4005" t="n"/>
      <c r="AG407" s="4005" t="n"/>
      <c r="AH407" s="4005" t="n"/>
      <c r="AI407" s="4005" t="n"/>
      <c r="AJ407" s="4005" t="n"/>
      <c r="AK407" s="4005" t="n"/>
      <c r="AL407" s="4005" t="n"/>
      <c r="AM407" s="4005" t="n"/>
      <c r="AN407" s="4005" t="n"/>
      <c r="AO407" s="4005" t="n"/>
      <c r="AP407" s="4005" t="n"/>
      <c r="AQ407" s="4005" t="n"/>
      <c r="AR407" s="4005" t="n"/>
      <c r="AS407" s="4005" t="n"/>
      <c r="AT407" s="4005" t="n"/>
      <c r="AU407" s="4005" t="n"/>
      <c r="AV407" s="4005" t="n"/>
      <c r="AW407" s="4005" t="n"/>
      <c r="AX407" s="4005" t="n"/>
      <c r="AY407" s="4005" t="n"/>
      <c r="AZ407" s="4005" t="n"/>
      <c r="BA407" s="1807" t="n"/>
      <c r="BB407" s="1911" t="n"/>
    </row>
    <row r="408">
      <c r="A408" s="2282" t="n"/>
      <c r="B408" s="1807" t="n"/>
      <c r="C408" s="1808" t="n"/>
      <c r="D408" s="4005" t="n"/>
      <c r="E408" s="4005" t="n"/>
      <c r="F408" s="4005" t="n"/>
      <c r="G408" s="4005" t="n"/>
      <c r="H408" s="4005" t="n"/>
      <c r="I408" s="4005" t="n"/>
      <c r="J408" s="4005" t="n"/>
      <c r="K408" s="4005" t="n"/>
      <c r="L408" s="4005" t="n"/>
      <c r="M408" s="4005" t="n"/>
      <c r="N408" s="4005" t="n"/>
      <c r="O408" s="4005" t="n"/>
      <c r="P408" s="1807" t="n"/>
      <c r="Q408" s="4005" t="n"/>
      <c r="R408" s="4005" t="n"/>
      <c r="S408" s="4005" t="n"/>
      <c r="T408" s="4005" t="n"/>
      <c r="U408" s="4005" t="n"/>
      <c r="V408" s="4005" t="n"/>
      <c r="W408" s="4005" t="n"/>
      <c r="X408" s="4005" t="n"/>
      <c r="Y408" s="4005" t="n"/>
      <c r="Z408" s="4005" t="n"/>
      <c r="AA408" s="4005" t="n"/>
      <c r="AB408" s="4005" t="n"/>
      <c r="AC408" s="4005" t="n"/>
      <c r="AD408" s="4005" t="n"/>
      <c r="AE408" s="4005" t="n"/>
      <c r="AF408" s="4005" t="n"/>
      <c r="AG408" s="4005" t="n"/>
      <c r="AH408" s="4005" t="n"/>
      <c r="AI408" s="4005" t="n"/>
      <c r="AJ408" s="4005" t="n"/>
      <c r="AK408" s="4005" t="n"/>
      <c r="AL408" s="4005" t="n"/>
      <c r="AM408" s="4005" t="n"/>
      <c r="AN408" s="4005" t="n"/>
      <c r="AO408" s="4005" t="n"/>
      <c r="AP408" s="4005" t="n"/>
      <c r="AQ408" s="4005" t="n"/>
      <c r="AR408" s="4005" t="n"/>
      <c r="AS408" s="4005" t="n"/>
      <c r="AT408" s="4005" t="n"/>
      <c r="AU408" s="4005" t="n"/>
      <c r="AV408" s="4005" t="n"/>
      <c r="AW408" s="4005" t="n"/>
      <c r="AX408" s="4005" t="n"/>
      <c r="AY408" s="4005" t="n"/>
      <c r="AZ408" s="4005" t="n"/>
      <c r="BA408" s="1807" t="n"/>
      <c r="BB408" s="1911" t="n"/>
    </row>
    <row r="409">
      <c r="A409" s="2282" t="n"/>
      <c r="B409" s="1807" t="n"/>
      <c r="C409" s="1808" t="n"/>
      <c r="D409" s="4005" t="n"/>
      <c r="E409" s="4005" t="n"/>
      <c r="F409" s="4005" t="n"/>
      <c r="G409" s="4005" t="n"/>
      <c r="H409" s="4005" t="n"/>
      <c r="I409" s="4005" t="n"/>
      <c r="J409" s="4005" t="n"/>
      <c r="K409" s="4005" t="n"/>
      <c r="L409" s="4005" t="n"/>
      <c r="M409" s="4005" t="n"/>
      <c r="N409" s="4005" t="n"/>
      <c r="O409" s="4005" t="n"/>
      <c r="P409" s="1807" t="n"/>
      <c r="Q409" s="4005" t="n"/>
      <c r="R409" s="4005" t="n"/>
      <c r="S409" s="4005" t="n"/>
      <c r="T409" s="4005" t="n"/>
      <c r="U409" s="4005" t="n"/>
      <c r="V409" s="4005" t="n"/>
      <c r="W409" s="4005" t="n"/>
      <c r="X409" s="4005" t="n"/>
      <c r="Y409" s="4005" t="n"/>
      <c r="Z409" s="4005" t="n"/>
      <c r="AA409" s="4005" t="n"/>
      <c r="AB409" s="4005" t="n"/>
      <c r="AC409" s="4005" t="n"/>
      <c r="AD409" s="4005" t="n"/>
      <c r="AE409" s="4005" t="n"/>
      <c r="AF409" s="4005" t="n"/>
      <c r="AG409" s="4005" t="n"/>
      <c r="AH409" s="4005" t="n"/>
      <c r="AI409" s="4005" t="n"/>
      <c r="AJ409" s="4005" t="n"/>
      <c r="AK409" s="4005" t="n"/>
      <c r="AL409" s="4005" t="n"/>
      <c r="AM409" s="4005" t="n"/>
      <c r="AN409" s="4005" t="n"/>
      <c r="AO409" s="4005" t="n"/>
      <c r="AP409" s="4005" t="n"/>
      <c r="AQ409" s="4005" t="n"/>
      <c r="AR409" s="4005" t="n"/>
      <c r="AS409" s="4005" t="n"/>
      <c r="AT409" s="4005" t="n"/>
      <c r="AU409" s="4005" t="n"/>
      <c r="AV409" s="4005" t="n"/>
      <c r="AW409" s="4005" t="n"/>
      <c r="AX409" s="4005" t="n"/>
      <c r="AY409" s="4005" t="n"/>
      <c r="AZ409" s="4005" t="n"/>
      <c r="BA409" s="1807" t="n"/>
      <c r="BB409" s="1911" t="n"/>
    </row>
    <row r="410">
      <c r="A410" s="2282" t="n"/>
      <c r="B410" s="1807" t="n"/>
      <c r="C410" s="1808" t="n"/>
      <c r="D410" s="4005" t="n"/>
      <c r="E410" s="4005" t="n"/>
      <c r="F410" s="4005" t="n"/>
      <c r="G410" s="4005" t="n"/>
      <c r="H410" s="4005" t="n"/>
      <c r="I410" s="4005" t="n"/>
      <c r="J410" s="4005" t="n"/>
      <c r="K410" s="4005" t="n"/>
      <c r="L410" s="4005" t="n"/>
      <c r="M410" s="4005" t="n"/>
      <c r="N410" s="4005" t="n"/>
      <c r="O410" s="4005" t="n"/>
      <c r="P410" s="1807" t="n"/>
      <c r="Q410" s="4005" t="n"/>
      <c r="R410" s="4005" t="n"/>
      <c r="S410" s="4005" t="n"/>
      <c r="T410" s="4005" t="n"/>
      <c r="U410" s="4005" t="n"/>
      <c r="V410" s="4005" t="n"/>
      <c r="W410" s="4005" t="n"/>
      <c r="X410" s="4005" t="n"/>
      <c r="Y410" s="4005" t="n"/>
      <c r="Z410" s="4005" t="n"/>
      <c r="AA410" s="4005" t="n"/>
      <c r="AB410" s="4005" t="n"/>
      <c r="AC410" s="4005" t="n"/>
      <c r="AD410" s="4005" t="n"/>
      <c r="AE410" s="4005" t="n"/>
      <c r="AF410" s="4005" t="n"/>
      <c r="AG410" s="4005" t="n"/>
      <c r="AH410" s="4005" t="n"/>
      <c r="AI410" s="4005" t="n"/>
      <c r="AJ410" s="4005" t="n"/>
      <c r="AK410" s="4005" t="n"/>
      <c r="AL410" s="4005" t="n"/>
      <c r="AM410" s="4005" t="n"/>
      <c r="AN410" s="4005" t="n"/>
      <c r="AO410" s="4005" t="n"/>
      <c r="AP410" s="4005" t="n"/>
      <c r="AQ410" s="4005" t="n"/>
      <c r="AR410" s="4005" t="n"/>
      <c r="AS410" s="4005" t="n"/>
      <c r="AT410" s="4005" t="n"/>
      <c r="AU410" s="4005" t="n"/>
      <c r="AV410" s="4005" t="n"/>
      <c r="AW410" s="4005" t="n"/>
      <c r="AX410" s="4005" t="n"/>
      <c r="AY410" s="4005" t="n"/>
      <c r="AZ410" s="4005" t="n"/>
      <c r="BA410" s="1807" t="n"/>
      <c r="BB410" s="1911" t="n"/>
    </row>
    <row r="411">
      <c r="A411" s="2282" t="n"/>
      <c r="B411" s="1807" t="n"/>
      <c r="C411" s="1808" t="n"/>
      <c r="D411" s="4005" t="n"/>
      <c r="E411" s="4005" t="n"/>
      <c r="F411" s="4005" t="n"/>
      <c r="G411" s="4005" t="n"/>
      <c r="H411" s="4005" t="n"/>
      <c r="I411" s="4005" t="n"/>
      <c r="J411" s="4005" t="n"/>
      <c r="K411" s="4005" t="n"/>
      <c r="L411" s="4005" t="n"/>
      <c r="M411" s="4005" t="n"/>
      <c r="N411" s="4005" t="n"/>
      <c r="O411" s="4005" t="n"/>
      <c r="P411" s="1807" t="n"/>
      <c r="Q411" s="4005" t="n"/>
      <c r="R411" s="4005" t="n"/>
      <c r="S411" s="4005" t="n"/>
      <c r="T411" s="4005" t="n"/>
      <c r="U411" s="4005" t="n"/>
      <c r="V411" s="4005" t="n"/>
      <c r="W411" s="4005" t="n"/>
      <c r="X411" s="4005" t="n"/>
      <c r="Y411" s="4005" t="n"/>
      <c r="Z411" s="4005" t="n"/>
      <c r="AA411" s="4005" t="n"/>
      <c r="AB411" s="4005" t="n"/>
      <c r="AC411" s="4005" t="n"/>
      <c r="AD411" s="4005" t="n"/>
      <c r="AE411" s="4005" t="n"/>
      <c r="AF411" s="4005" t="n"/>
      <c r="AG411" s="4005" t="n"/>
      <c r="AH411" s="4005" t="n"/>
      <c r="AI411" s="4005" t="n"/>
      <c r="AJ411" s="4005" t="n"/>
      <c r="AK411" s="4005" t="n"/>
      <c r="AL411" s="4005" t="n"/>
      <c r="AM411" s="4005" t="n"/>
      <c r="AN411" s="4005" t="n"/>
      <c r="AO411" s="4005" t="n"/>
      <c r="AP411" s="4005" t="n"/>
      <c r="AQ411" s="4005" t="n"/>
      <c r="AR411" s="4005" t="n"/>
      <c r="AS411" s="4005" t="n"/>
      <c r="AT411" s="4005" t="n"/>
      <c r="AU411" s="4005" t="n"/>
      <c r="AV411" s="4005" t="n"/>
      <c r="AW411" s="4005" t="n"/>
      <c r="AX411" s="4005" t="n"/>
      <c r="AY411" s="4005" t="n"/>
      <c r="AZ411" s="4005" t="n"/>
      <c r="BA411" s="1807" t="n"/>
      <c r="BB411" s="1911" t="n"/>
    </row>
    <row r="412">
      <c r="A412" s="2282" t="n"/>
      <c r="B412" s="1807" t="n"/>
      <c r="C412" s="1808" t="n"/>
      <c r="D412" s="4005" t="n"/>
      <c r="E412" s="4005" t="n"/>
      <c r="F412" s="4005" t="n"/>
      <c r="G412" s="4005" t="n"/>
      <c r="H412" s="4005" t="n"/>
      <c r="I412" s="4005" t="n"/>
      <c r="J412" s="4005" t="n"/>
      <c r="K412" s="4005" t="n"/>
      <c r="L412" s="4005" t="n"/>
      <c r="M412" s="4005" t="n"/>
      <c r="N412" s="4005" t="n"/>
      <c r="O412" s="4005" t="n"/>
      <c r="P412" s="1807" t="n"/>
      <c r="Q412" s="4005" t="n"/>
      <c r="R412" s="4005" t="n"/>
      <c r="S412" s="4005" t="n"/>
      <c r="T412" s="4005" t="n"/>
      <c r="U412" s="4005" t="n"/>
      <c r="V412" s="4005" t="n"/>
      <c r="W412" s="4005" t="n"/>
      <c r="X412" s="4005" t="n"/>
      <c r="Y412" s="4005" t="n"/>
      <c r="Z412" s="4005" t="n"/>
      <c r="AA412" s="4005" t="n"/>
      <c r="AB412" s="4005" t="n"/>
      <c r="AC412" s="4005" t="n"/>
      <c r="AD412" s="4005" t="n"/>
      <c r="AE412" s="4005" t="n"/>
      <c r="AF412" s="4005" t="n"/>
      <c r="AG412" s="4005" t="n"/>
      <c r="AH412" s="4005" t="n"/>
      <c r="AI412" s="4005" t="n"/>
      <c r="AJ412" s="4005" t="n"/>
      <c r="AK412" s="4005" t="n"/>
      <c r="AL412" s="4005" t="n"/>
      <c r="AM412" s="4005" t="n"/>
      <c r="AN412" s="4005" t="n"/>
      <c r="AO412" s="4005" t="n"/>
      <c r="AP412" s="4005" t="n"/>
      <c r="AQ412" s="4005" t="n"/>
      <c r="AR412" s="4005" t="n"/>
      <c r="AS412" s="4005" t="n"/>
      <c r="AT412" s="4005" t="n"/>
      <c r="AU412" s="4005" t="n"/>
      <c r="AV412" s="4005" t="n"/>
      <c r="AW412" s="4005" t="n"/>
      <c r="AX412" s="4005" t="n"/>
      <c r="AY412" s="4005" t="n"/>
      <c r="AZ412" s="4005" t="n"/>
      <c r="BA412" s="1807" t="n"/>
      <c r="BB412" s="1911" t="n"/>
    </row>
    <row r="413">
      <c r="A413" s="2282" t="n"/>
      <c r="B413" s="1807" t="n"/>
      <c r="C413" s="1808" t="n"/>
      <c r="D413" s="4005" t="n"/>
      <c r="E413" s="4005" t="n"/>
      <c r="F413" s="4005" t="n"/>
      <c r="G413" s="4005" t="n"/>
      <c r="H413" s="4005" t="n"/>
      <c r="I413" s="4005" t="n"/>
      <c r="J413" s="4005" t="n"/>
      <c r="K413" s="4005" t="n"/>
      <c r="L413" s="4005" t="n"/>
      <c r="M413" s="4005" t="n"/>
      <c r="N413" s="4005" t="n"/>
      <c r="O413" s="4005" t="n"/>
      <c r="P413" s="1807" t="n"/>
      <c r="Q413" s="4005" t="n"/>
      <c r="R413" s="4005" t="n"/>
      <c r="S413" s="4005" t="n"/>
      <c r="T413" s="4005" t="n"/>
      <c r="U413" s="4005" t="n"/>
      <c r="V413" s="4005" t="n"/>
      <c r="W413" s="4005" t="n"/>
      <c r="X413" s="4005" t="n"/>
      <c r="Y413" s="4005" t="n"/>
      <c r="Z413" s="4005" t="n"/>
      <c r="AA413" s="4005" t="n"/>
      <c r="AB413" s="4005" t="n"/>
      <c r="AC413" s="4005" t="n"/>
      <c r="AD413" s="4005" t="n"/>
      <c r="AE413" s="4005" t="n"/>
      <c r="AF413" s="4005" t="n"/>
      <c r="AG413" s="4005" t="n"/>
      <c r="AH413" s="4005" t="n"/>
      <c r="AI413" s="4005" t="n"/>
      <c r="AJ413" s="4005" t="n"/>
      <c r="AK413" s="4005" t="n"/>
      <c r="AL413" s="4005" t="n"/>
      <c r="AM413" s="4005" t="n"/>
      <c r="AN413" s="4005" t="n"/>
      <c r="AO413" s="4005" t="n"/>
      <c r="AP413" s="4005" t="n"/>
      <c r="AQ413" s="4005" t="n"/>
      <c r="AR413" s="4005" t="n"/>
      <c r="AS413" s="4005" t="n"/>
      <c r="AT413" s="4005" t="n"/>
      <c r="AU413" s="4005" t="n"/>
      <c r="AV413" s="4005" t="n"/>
      <c r="AW413" s="4005" t="n"/>
      <c r="AX413" s="4005" t="n"/>
      <c r="AY413" s="4005" t="n"/>
      <c r="AZ413" s="4005" t="n"/>
      <c r="BA413" s="1807" t="n"/>
      <c r="BB413" s="1911" t="n"/>
    </row>
    <row r="414">
      <c r="A414" s="2282" t="n"/>
      <c r="B414" s="1807" t="n"/>
      <c r="C414" s="1808" t="n"/>
      <c r="D414" s="4005" t="n"/>
      <c r="E414" s="4005" t="n"/>
      <c r="F414" s="4005" t="n"/>
      <c r="G414" s="4005" t="n"/>
      <c r="H414" s="4005" t="n"/>
      <c r="I414" s="4005" t="n"/>
      <c r="J414" s="4005" t="n"/>
      <c r="K414" s="4005" t="n"/>
      <c r="L414" s="4005" t="n"/>
      <c r="M414" s="4005" t="n"/>
      <c r="N414" s="4005" t="n"/>
      <c r="O414" s="4005" t="n"/>
      <c r="P414" s="1807" t="n"/>
      <c r="Q414" s="4005" t="n"/>
      <c r="R414" s="4005" t="n"/>
      <c r="S414" s="4005" t="n"/>
      <c r="T414" s="4005" t="n"/>
      <c r="U414" s="4005" t="n"/>
      <c r="V414" s="4005" t="n"/>
      <c r="W414" s="4005" t="n"/>
      <c r="X414" s="4005" t="n"/>
      <c r="Y414" s="4005" t="n"/>
      <c r="Z414" s="4005" t="n"/>
      <c r="AA414" s="4005" t="n"/>
      <c r="AB414" s="4005" t="n"/>
      <c r="AC414" s="4005" t="n"/>
      <c r="AD414" s="4005" t="n"/>
      <c r="AE414" s="4005" t="n"/>
      <c r="AF414" s="4005" t="n"/>
      <c r="AG414" s="4005" t="n"/>
      <c r="AH414" s="4005" t="n"/>
      <c r="AI414" s="4005" t="n"/>
      <c r="AJ414" s="4005" t="n"/>
      <c r="AK414" s="4005" t="n"/>
      <c r="AL414" s="4005" t="n"/>
      <c r="AM414" s="4005" t="n"/>
      <c r="AN414" s="4005" t="n"/>
      <c r="AO414" s="4005" t="n"/>
      <c r="AP414" s="4005" t="n"/>
      <c r="AQ414" s="4005" t="n"/>
      <c r="AR414" s="4005" t="n"/>
      <c r="AS414" s="4005" t="n"/>
      <c r="AT414" s="4005" t="n"/>
      <c r="AU414" s="4005" t="n"/>
      <c r="AV414" s="4005" t="n"/>
      <c r="AW414" s="4005" t="n"/>
      <c r="AX414" s="4005" t="n"/>
      <c r="AY414" s="4005" t="n"/>
      <c r="AZ414" s="4005" t="n"/>
      <c r="BA414" s="1807" t="n"/>
      <c r="BB414" s="1911" t="n"/>
    </row>
    <row r="415">
      <c r="A415" s="2282" t="n"/>
      <c r="B415" s="1807" t="n"/>
      <c r="C415" s="1808" t="n"/>
      <c r="D415" s="4005" t="n"/>
      <c r="E415" s="4005" t="n"/>
      <c r="F415" s="4005" t="n"/>
      <c r="G415" s="4005" t="n"/>
      <c r="H415" s="4005" t="n"/>
      <c r="I415" s="4005" t="n"/>
      <c r="J415" s="4005" t="n"/>
      <c r="K415" s="4005" t="n"/>
      <c r="L415" s="4005" t="n"/>
      <c r="M415" s="4005" t="n"/>
      <c r="N415" s="4005" t="n"/>
      <c r="O415" s="4005" t="n"/>
      <c r="P415" s="1807" t="n"/>
      <c r="Q415" s="4005" t="n"/>
      <c r="R415" s="4005" t="n"/>
      <c r="S415" s="4005" t="n"/>
      <c r="T415" s="4005" t="n"/>
      <c r="U415" s="4005" t="n"/>
      <c r="V415" s="4005" t="n"/>
      <c r="W415" s="4005" t="n"/>
      <c r="X415" s="4005" t="n"/>
      <c r="Y415" s="4005" t="n"/>
      <c r="Z415" s="4005" t="n"/>
      <c r="AA415" s="4005" t="n"/>
      <c r="AB415" s="4005" t="n"/>
      <c r="AC415" s="4005" t="n"/>
      <c r="AD415" s="4005" t="n"/>
      <c r="AE415" s="4005" t="n"/>
      <c r="AF415" s="4005" t="n"/>
      <c r="AG415" s="4005" t="n"/>
      <c r="AH415" s="4005" t="n"/>
      <c r="AI415" s="4005" t="n"/>
      <c r="AJ415" s="4005" t="n"/>
      <c r="AK415" s="4005" t="n"/>
      <c r="AL415" s="4005" t="n"/>
      <c r="AM415" s="4005" t="n"/>
      <c r="AN415" s="4005" t="n"/>
      <c r="AO415" s="4005" t="n"/>
      <c r="AP415" s="4005" t="n"/>
      <c r="AQ415" s="4005" t="n"/>
      <c r="AR415" s="4005" t="n"/>
      <c r="AS415" s="4005" t="n"/>
      <c r="AT415" s="4005" t="n"/>
      <c r="AU415" s="4005" t="n"/>
      <c r="AV415" s="4005" t="n"/>
      <c r="AW415" s="4005" t="n"/>
      <c r="AX415" s="4005" t="n"/>
      <c r="AY415" s="4005" t="n"/>
      <c r="AZ415" s="4005" t="n"/>
      <c r="BA415" s="1807" t="n"/>
      <c r="BB415" s="1911" t="n"/>
    </row>
    <row r="416">
      <c r="A416" s="2282" t="n"/>
      <c r="B416" s="1807" t="n"/>
      <c r="C416" s="1808" t="n"/>
      <c r="D416" s="4005" t="n"/>
      <c r="E416" s="4005" t="n"/>
      <c r="F416" s="4005" t="n"/>
      <c r="G416" s="4005" t="n"/>
      <c r="H416" s="4005" t="n"/>
      <c r="I416" s="4005" t="n"/>
      <c r="J416" s="4005" t="n"/>
      <c r="K416" s="4005" t="n"/>
      <c r="L416" s="4005" t="n"/>
      <c r="M416" s="4005" t="n"/>
      <c r="N416" s="4005" t="n"/>
      <c r="O416" s="4005" t="n"/>
      <c r="P416" s="1807" t="n"/>
      <c r="Q416" s="4005" t="n"/>
      <c r="R416" s="4005" t="n"/>
      <c r="S416" s="4005" t="n"/>
      <c r="T416" s="4005" t="n"/>
      <c r="U416" s="4005" t="n"/>
      <c r="V416" s="4005" t="n"/>
      <c r="W416" s="4005" t="n"/>
      <c r="X416" s="4005" t="n"/>
      <c r="Y416" s="4005" t="n"/>
      <c r="Z416" s="4005" t="n"/>
      <c r="AA416" s="4005" t="n"/>
      <c r="AB416" s="4005" t="n"/>
      <c r="AC416" s="4005" t="n"/>
      <c r="AD416" s="4005" t="n"/>
      <c r="AE416" s="4005" t="n"/>
      <c r="AF416" s="4005" t="n"/>
      <c r="AG416" s="4005" t="n"/>
      <c r="AH416" s="4005" t="n"/>
      <c r="AI416" s="4005" t="n"/>
      <c r="AJ416" s="4005" t="n"/>
      <c r="AK416" s="4005" t="n"/>
      <c r="AL416" s="4005" t="n"/>
      <c r="AM416" s="4005" t="n"/>
      <c r="AN416" s="4005" t="n"/>
      <c r="AO416" s="4005" t="n"/>
      <c r="AP416" s="4005" t="n"/>
      <c r="AQ416" s="4005" t="n"/>
      <c r="AR416" s="4005" t="n"/>
      <c r="AS416" s="4005" t="n"/>
      <c r="AT416" s="4005" t="n"/>
      <c r="AU416" s="4005" t="n"/>
      <c r="AV416" s="4005" t="n"/>
      <c r="AW416" s="4005" t="n"/>
      <c r="AX416" s="4005" t="n"/>
      <c r="AY416" s="4005" t="n"/>
      <c r="AZ416" s="4005" t="n"/>
      <c r="BA416" s="1807" t="n"/>
      <c r="BB416" s="1911" t="n"/>
    </row>
    <row r="417">
      <c r="A417" s="2282" t="n"/>
      <c r="B417" s="1807" t="n"/>
      <c r="C417" s="1808" t="n"/>
      <c r="D417" s="4005" t="n"/>
      <c r="E417" s="4005" t="n"/>
      <c r="F417" s="4005" t="n"/>
      <c r="G417" s="4005" t="n"/>
      <c r="H417" s="4005" t="n"/>
      <c r="I417" s="4005" t="n"/>
      <c r="J417" s="4005" t="n"/>
      <c r="K417" s="4005" t="n"/>
      <c r="L417" s="4005" t="n"/>
      <c r="M417" s="4005" t="n"/>
      <c r="N417" s="4005" t="n"/>
      <c r="O417" s="4005" t="n"/>
      <c r="P417" s="1807" t="n"/>
      <c r="Q417" s="4005" t="n"/>
      <c r="R417" s="4005" t="n"/>
      <c r="S417" s="4005" t="n"/>
      <c r="T417" s="4005" t="n"/>
      <c r="U417" s="4005" t="n"/>
      <c r="V417" s="4005" t="n"/>
      <c r="W417" s="4005" t="n"/>
      <c r="X417" s="4005" t="n"/>
      <c r="Y417" s="4005" t="n"/>
      <c r="Z417" s="4005" t="n"/>
      <c r="AA417" s="4005" t="n"/>
      <c r="AB417" s="4005" t="n"/>
      <c r="AC417" s="4005" t="n"/>
      <c r="AD417" s="4005" t="n"/>
      <c r="AE417" s="4005" t="n"/>
      <c r="AF417" s="4005" t="n"/>
      <c r="AG417" s="4005" t="n"/>
      <c r="AH417" s="4005" t="n"/>
      <c r="AI417" s="4005" t="n"/>
      <c r="AJ417" s="4005" t="n"/>
      <c r="AK417" s="4005" t="n"/>
      <c r="AL417" s="4005" t="n"/>
      <c r="AM417" s="4005" t="n"/>
      <c r="AN417" s="4005" t="n"/>
      <c r="AO417" s="4005" t="n"/>
      <c r="AP417" s="4005" t="n"/>
      <c r="AQ417" s="4005" t="n"/>
      <c r="AR417" s="4005" t="n"/>
      <c r="AS417" s="4005" t="n"/>
      <c r="AT417" s="4005" t="n"/>
      <c r="AU417" s="4005" t="n"/>
      <c r="AV417" s="4005" t="n"/>
      <c r="AW417" s="4005" t="n"/>
      <c r="AX417" s="4005" t="n"/>
      <c r="AY417" s="4005" t="n"/>
      <c r="AZ417" s="4005" t="n"/>
      <c r="BA417" s="1807" t="n"/>
      <c r="BB417" s="1911" t="n"/>
    </row>
    <row r="418">
      <c r="A418" s="2282" t="n"/>
      <c r="B418" s="1807" t="n"/>
      <c r="C418" s="1808" t="n"/>
      <c r="D418" s="4005" t="n"/>
      <c r="E418" s="4005" t="n"/>
      <c r="F418" s="4005" t="n"/>
      <c r="G418" s="4005" t="n"/>
      <c r="H418" s="4005" t="n"/>
      <c r="I418" s="4005" t="n"/>
      <c r="J418" s="4005" t="n"/>
      <c r="K418" s="4005" t="n"/>
      <c r="L418" s="4005" t="n"/>
      <c r="M418" s="4005" t="n"/>
      <c r="N418" s="4005" t="n"/>
      <c r="O418" s="4005" t="n"/>
      <c r="P418" s="1807" t="n"/>
      <c r="Q418" s="4005" t="n"/>
      <c r="R418" s="4005" t="n"/>
      <c r="S418" s="4005" t="n"/>
      <c r="T418" s="4005" t="n"/>
      <c r="U418" s="4005" t="n"/>
      <c r="V418" s="4005" t="n"/>
      <c r="W418" s="4005" t="n"/>
      <c r="X418" s="4005" t="n"/>
      <c r="Y418" s="4005" t="n"/>
      <c r="Z418" s="4005" t="n"/>
      <c r="AA418" s="4005" t="n"/>
      <c r="AB418" s="4005" t="n"/>
      <c r="AC418" s="4005" t="n"/>
      <c r="AD418" s="4005" t="n"/>
      <c r="AE418" s="4005" t="n"/>
      <c r="AF418" s="4005" t="n"/>
      <c r="AG418" s="4005" t="n"/>
      <c r="AH418" s="4005" t="n"/>
      <c r="AI418" s="4005" t="n"/>
      <c r="AJ418" s="4005" t="n"/>
      <c r="AK418" s="4005" t="n"/>
      <c r="AL418" s="4005" t="n"/>
      <c r="AM418" s="4005" t="n"/>
      <c r="AN418" s="4005" t="n"/>
      <c r="AO418" s="4005" t="n"/>
      <c r="AP418" s="4005" t="n"/>
      <c r="AQ418" s="4005" t="n"/>
      <c r="AR418" s="4005" t="n"/>
      <c r="AS418" s="4005" t="n"/>
      <c r="AT418" s="4005" t="n"/>
      <c r="AU418" s="4005" t="n"/>
      <c r="AV418" s="4005" t="n"/>
      <c r="AW418" s="4005" t="n"/>
      <c r="AX418" s="4005" t="n"/>
      <c r="AY418" s="4005" t="n"/>
      <c r="AZ418" s="4005" t="n"/>
      <c r="BA418" s="1807" t="n"/>
      <c r="BB418" s="1911" t="n"/>
    </row>
    <row r="419">
      <c r="A419" s="2282" t="n"/>
      <c r="B419" s="1807" t="n"/>
      <c r="C419" s="1808" t="n"/>
      <c r="D419" s="4005" t="n"/>
      <c r="E419" s="4005" t="n"/>
      <c r="F419" s="4005" t="n"/>
      <c r="G419" s="4005" t="n"/>
      <c r="H419" s="4005" t="n"/>
      <c r="I419" s="4005" t="n"/>
      <c r="J419" s="4005" t="n"/>
      <c r="K419" s="4005" t="n"/>
      <c r="L419" s="4005" t="n"/>
      <c r="M419" s="4005" t="n"/>
      <c r="N419" s="4005" t="n"/>
      <c r="O419" s="4005" t="n"/>
      <c r="P419" s="1807" t="n"/>
      <c r="Q419" s="4005" t="n"/>
      <c r="R419" s="4005" t="n"/>
      <c r="S419" s="4005" t="n"/>
      <c r="T419" s="4005" t="n"/>
      <c r="U419" s="4005" t="n"/>
      <c r="V419" s="4005" t="n"/>
      <c r="W419" s="4005" t="n"/>
      <c r="X419" s="4005" t="n"/>
      <c r="Y419" s="4005" t="n"/>
      <c r="Z419" s="4005" t="n"/>
      <c r="AA419" s="4005" t="n"/>
      <c r="AB419" s="4005" t="n"/>
      <c r="AC419" s="4005" t="n"/>
      <c r="AD419" s="4005" t="n"/>
      <c r="AE419" s="4005" t="n"/>
      <c r="AF419" s="4005" t="n"/>
      <c r="AG419" s="4005" t="n"/>
      <c r="AH419" s="4005" t="n"/>
      <c r="AI419" s="4005" t="n"/>
      <c r="AJ419" s="4005" t="n"/>
      <c r="AK419" s="4005" t="n"/>
      <c r="AL419" s="4005" t="n"/>
      <c r="AM419" s="4005" t="n"/>
      <c r="AN419" s="4005" t="n"/>
      <c r="AO419" s="4005" t="n"/>
      <c r="AP419" s="4005" t="n"/>
      <c r="AQ419" s="4005" t="n"/>
      <c r="AR419" s="4005" t="n"/>
      <c r="AS419" s="4005" t="n"/>
      <c r="AT419" s="4005" t="n"/>
      <c r="AU419" s="4005" t="n"/>
      <c r="AV419" s="4005" t="n"/>
      <c r="AW419" s="4005" t="n"/>
      <c r="AX419" s="4005" t="n"/>
      <c r="AY419" s="4005" t="n"/>
      <c r="AZ419" s="4005" t="n"/>
      <c r="BA419" s="1807" t="n"/>
      <c r="BB419" s="1911" t="n"/>
    </row>
    <row r="420">
      <c r="A420" s="2282" t="n"/>
      <c r="B420" s="1807" t="n"/>
      <c r="C420" s="1808" t="n"/>
      <c r="D420" s="4005" t="n"/>
      <c r="E420" s="4005" t="n"/>
      <c r="F420" s="4005" t="n"/>
      <c r="G420" s="4005" t="n"/>
      <c r="H420" s="4005" t="n"/>
      <c r="I420" s="4005" t="n"/>
      <c r="J420" s="4005" t="n"/>
      <c r="K420" s="4005" t="n"/>
      <c r="L420" s="4005" t="n"/>
      <c r="M420" s="4005" t="n"/>
      <c r="N420" s="4005" t="n"/>
      <c r="O420" s="4005" t="n"/>
      <c r="P420" s="1807" t="n"/>
      <c r="Q420" s="4005" t="n"/>
      <c r="R420" s="4005" t="n"/>
      <c r="S420" s="4005" t="n"/>
      <c r="T420" s="4005" t="n"/>
      <c r="U420" s="4005" t="n"/>
      <c r="V420" s="4005" t="n"/>
      <c r="W420" s="4005" t="n"/>
      <c r="X420" s="4005" t="n"/>
      <c r="Y420" s="4005" t="n"/>
      <c r="Z420" s="4005" t="n"/>
      <c r="AA420" s="4005" t="n"/>
      <c r="AB420" s="4005" t="n"/>
      <c r="AC420" s="4005" t="n"/>
      <c r="AD420" s="4005" t="n"/>
      <c r="AE420" s="4005" t="n"/>
      <c r="AF420" s="4005" t="n"/>
      <c r="AG420" s="4005" t="n"/>
      <c r="AH420" s="4005" t="n"/>
      <c r="AI420" s="4005" t="n"/>
      <c r="AJ420" s="4005" t="n"/>
      <c r="AK420" s="4005" t="n"/>
      <c r="AL420" s="4005" t="n"/>
      <c r="AM420" s="4005" t="n"/>
      <c r="AN420" s="4005" t="n"/>
      <c r="AO420" s="4005" t="n"/>
      <c r="AP420" s="4005" t="n"/>
      <c r="AQ420" s="4005" t="n"/>
      <c r="AR420" s="4005" t="n"/>
      <c r="AS420" s="4005" t="n"/>
      <c r="AT420" s="4005" t="n"/>
      <c r="AU420" s="4005" t="n"/>
      <c r="AV420" s="4005" t="n"/>
      <c r="AW420" s="4005" t="n"/>
      <c r="AX420" s="4005" t="n"/>
      <c r="AY420" s="4005" t="n"/>
      <c r="AZ420" s="4005" t="n"/>
      <c r="BA420" s="1807" t="n"/>
      <c r="BB420" s="1911" t="n"/>
    </row>
    <row r="421">
      <c r="A421" s="2282" t="n"/>
      <c r="B421" s="1807" t="n"/>
      <c r="C421" s="1808" t="n"/>
      <c r="D421" s="4005" t="n"/>
      <c r="E421" s="4005" t="n"/>
      <c r="F421" s="4005" t="n"/>
      <c r="G421" s="4005" t="n"/>
      <c r="H421" s="4005" t="n"/>
      <c r="I421" s="4005" t="n"/>
      <c r="J421" s="4005" t="n"/>
      <c r="K421" s="4005" t="n"/>
      <c r="L421" s="4005" t="n"/>
      <c r="M421" s="4005" t="n"/>
      <c r="N421" s="4005" t="n"/>
      <c r="O421" s="4005" t="n"/>
      <c r="P421" s="1807" t="n"/>
      <c r="Q421" s="4005" t="n"/>
      <c r="R421" s="4005" t="n"/>
      <c r="S421" s="4005" t="n"/>
      <c r="T421" s="4005" t="n"/>
      <c r="U421" s="4005" t="n"/>
      <c r="V421" s="4005" t="n"/>
      <c r="W421" s="4005" t="n"/>
      <c r="X421" s="4005" t="n"/>
      <c r="Y421" s="4005" t="n"/>
      <c r="Z421" s="4005" t="n"/>
      <c r="AA421" s="4005" t="n"/>
      <c r="AB421" s="4005" t="n"/>
      <c r="AC421" s="4005" t="n"/>
      <c r="AD421" s="4005" t="n"/>
      <c r="AE421" s="4005" t="n"/>
      <c r="AF421" s="4005" t="n"/>
      <c r="AG421" s="4005" t="n"/>
      <c r="AH421" s="4005" t="n"/>
      <c r="AI421" s="4005" t="n"/>
      <c r="AJ421" s="4005" t="n"/>
      <c r="AK421" s="4005" t="n"/>
      <c r="AL421" s="4005" t="n"/>
      <c r="AM421" s="4005" t="n"/>
      <c r="AN421" s="4005" t="n"/>
      <c r="AO421" s="4005" t="n"/>
      <c r="AP421" s="4005" t="n"/>
      <c r="AQ421" s="4005" t="n"/>
      <c r="AR421" s="4005" t="n"/>
      <c r="AS421" s="4005" t="n"/>
      <c r="AT421" s="4005" t="n"/>
      <c r="AU421" s="4005" t="n"/>
      <c r="AV421" s="4005" t="n"/>
      <c r="AW421" s="4005" t="n"/>
      <c r="AX421" s="4005" t="n"/>
      <c r="AY421" s="4005" t="n"/>
      <c r="AZ421" s="4005" t="n"/>
      <c r="BA421" s="1807" t="n"/>
      <c r="BB421" s="1911" t="n"/>
    </row>
    <row r="422">
      <c r="A422" s="2282" t="n"/>
      <c r="B422" s="1807" t="n"/>
      <c r="C422" s="1808" t="n"/>
      <c r="D422" s="4005" t="n"/>
      <c r="E422" s="4005" t="n"/>
      <c r="F422" s="4005" t="n"/>
      <c r="G422" s="4005" t="n"/>
      <c r="H422" s="4005" t="n"/>
      <c r="I422" s="4005" t="n"/>
      <c r="J422" s="4005" t="n"/>
      <c r="K422" s="4005" t="n"/>
      <c r="L422" s="4005" t="n"/>
      <c r="M422" s="4005" t="n"/>
      <c r="N422" s="4005" t="n"/>
      <c r="O422" s="4005" t="n"/>
      <c r="P422" s="1807" t="n"/>
      <c r="Q422" s="4005" t="n"/>
      <c r="R422" s="4005" t="n"/>
      <c r="S422" s="4005" t="n"/>
      <c r="T422" s="4005" t="n"/>
      <c r="U422" s="4005" t="n"/>
      <c r="V422" s="4005" t="n"/>
      <c r="W422" s="4005" t="n"/>
      <c r="X422" s="4005" t="n"/>
      <c r="Y422" s="4005" t="n"/>
      <c r="Z422" s="4005" t="n"/>
      <c r="AA422" s="4005" t="n"/>
      <c r="AB422" s="4005" t="n"/>
      <c r="AC422" s="4005" t="n"/>
      <c r="AD422" s="4005" t="n"/>
      <c r="AE422" s="4005" t="n"/>
      <c r="AF422" s="4005" t="n"/>
      <c r="AG422" s="4005" t="n"/>
      <c r="AH422" s="4005" t="n"/>
      <c r="AI422" s="4005" t="n"/>
      <c r="AJ422" s="4005" t="n"/>
      <c r="AK422" s="4005" t="n"/>
      <c r="AL422" s="4005" t="n"/>
      <c r="AM422" s="4005" t="n"/>
      <c r="AN422" s="4005" t="n"/>
      <c r="AO422" s="4005" t="n"/>
      <c r="AP422" s="4005" t="n"/>
      <c r="AQ422" s="4005" t="n"/>
      <c r="AR422" s="4005" t="n"/>
      <c r="AS422" s="4005" t="n"/>
      <c r="AT422" s="4005" t="n"/>
      <c r="AU422" s="4005" t="n"/>
      <c r="AV422" s="4005" t="n"/>
      <c r="AW422" s="4005" t="n"/>
      <c r="AX422" s="4005" t="n"/>
      <c r="AY422" s="4005" t="n"/>
      <c r="AZ422" s="4005" t="n"/>
      <c r="BA422" s="1807" t="n"/>
      <c r="BB422" s="1911" t="n"/>
    </row>
    <row r="423">
      <c r="A423" s="2282" t="n"/>
      <c r="B423" s="1807" t="n"/>
      <c r="C423" s="1808" t="n"/>
      <c r="D423" s="4005" t="n"/>
      <c r="E423" s="4005" t="n"/>
      <c r="F423" s="4005" t="n"/>
      <c r="G423" s="4005" t="n"/>
      <c r="H423" s="4005" t="n"/>
      <c r="I423" s="4005" t="n"/>
      <c r="J423" s="4005" t="n"/>
      <c r="K423" s="4005" t="n"/>
      <c r="L423" s="4005" t="n"/>
      <c r="M423" s="4005" t="n"/>
      <c r="N423" s="4005" t="n"/>
      <c r="O423" s="4005" t="n"/>
      <c r="P423" s="1807" t="n"/>
      <c r="Q423" s="4005" t="n"/>
      <c r="R423" s="4005" t="n"/>
      <c r="S423" s="4005" t="n"/>
      <c r="T423" s="4005" t="n"/>
      <c r="U423" s="4005" t="n"/>
      <c r="V423" s="4005" t="n"/>
      <c r="W423" s="4005" t="n"/>
      <c r="X423" s="4005" t="n"/>
      <c r="Y423" s="4005" t="n"/>
      <c r="Z423" s="4005" t="n"/>
      <c r="AA423" s="4005" t="n"/>
      <c r="AB423" s="4005" t="n"/>
      <c r="AC423" s="4005" t="n"/>
      <c r="AD423" s="4005" t="n"/>
      <c r="AE423" s="4005" t="n"/>
      <c r="AF423" s="4005" t="n"/>
      <c r="AG423" s="4005" t="n"/>
      <c r="AH423" s="4005" t="n"/>
      <c r="AI423" s="4005" t="n"/>
      <c r="AJ423" s="4005" t="n"/>
      <c r="AK423" s="4005" t="n"/>
      <c r="AL423" s="4005" t="n"/>
      <c r="AM423" s="4005" t="n"/>
      <c r="AN423" s="4005" t="n"/>
      <c r="AO423" s="4005" t="n"/>
      <c r="AP423" s="4005" t="n"/>
      <c r="AQ423" s="4005" t="n"/>
      <c r="AR423" s="4005" t="n"/>
      <c r="AS423" s="4005" t="n"/>
      <c r="AT423" s="4005" t="n"/>
      <c r="AU423" s="4005" t="n"/>
      <c r="AV423" s="4005" t="n"/>
      <c r="AW423" s="4005" t="n"/>
      <c r="AX423" s="4005" t="n"/>
      <c r="AY423" s="4005" t="n"/>
      <c r="AZ423" s="4005" t="n"/>
      <c r="BA423" s="1807" t="n"/>
      <c r="BB423" s="1911" t="n"/>
    </row>
    <row r="424">
      <c r="A424" s="2282" t="n"/>
      <c r="B424" s="1807" t="n"/>
      <c r="C424" s="1808" t="n"/>
      <c r="D424" s="4005" t="n"/>
      <c r="E424" s="4005" t="n"/>
      <c r="F424" s="4005" t="n"/>
      <c r="G424" s="4005" t="n"/>
      <c r="H424" s="4005" t="n"/>
      <c r="I424" s="4005" t="n"/>
      <c r="J424" s="4005" t="n"/>
      <c r="K424" s="4005" t="n"/>
      <c r="L424" s="4005" t="n"/>
      <c r="M424" s="4005" t="n"/>
      <c r="N424" s="4005" t="n"/>
      <c r="O424" s="4005" t="n"/>
      <c r="P424" s="1807" t="n"/>
      <c r="Q424" s="4005" t="n"/>
      <c r="R424" s="4005" t="n"/>
      <c r="S424" s="4005" t="n"/>
      <c r="T424" s="4005" t="n"/>
      <c r="U424" s="4005" t="n"/>
      <c r="V424" s="4005" t="n"/>
      <c r="W424" s="4005" t="n"/>
      <c r="X424" s="4005" t="n"/>
      <c r="Y424" s="4005" t="n"/>
      <c r="Z424" s="4005" t="n"/>
      <c r="AA424" s="4005" t="n"/>
      <c r="AB424" s="4005" t="n"/>
      <c r="AC424" s="4005" t="n"/>
      <c r="AD424" s="4005" t="n"/>
      <c r="AE424" s="4005" t="n"/>
      <c r="AF424" s="4005" t="n"/>
      <c r="AG424" s="4005" t="n"/>
      <c r="AH424" s="4005" t="n"/>
      <c r="AI424" s="4005" t="n"/>
      <c r="AJ424" s="4005" t="n"/>
      <c r="AK424" s="4005" t="n"/>
      <c r="AL424" s="4005" t="n"/>
      <c r="AM424" s="4005" t="n"/>
      <c r="AN424" s="4005" t="n"/>
      <c r="AO424" s="4005" t="n"/>
      <c r="AP424" s="4005" t="n"/>
      <c r="AQ424" s="4005" t="n"/>
      <c r="AR424" s="4005" t="n"/>
      <c r="AS424" s="4005" t="n"/>
      <c r="AT424" s="4005" t="n"/>
      <c r="AU424" s="4005" t="n"/>
      <c r="AV424" s="4005" t="n"/>
      <c r="AW424" s="4005" t="n"/>
      <c r="AX424" s="4005" t="n"/>
      <c r="AY424" s="4005" t="n"/>
      <c r="AZ424" s="4005" t="n"/>
      <c r="BA424" s="1807" t="n"/>
      <c r="BB424" s="1911" t="n"/>
    </row>
    <row r="425">
      <c r="A425" s="2282" t="n"/>
      <c r="B425" s="1807" t="n"/>
      <c r="C425" s="1808" t="n"/>
      <c r="D425" s="4005" t="n"/>
      <c r="E425" s="4005" t="n"/>
      <c r="F425" s="4005" t="n"/>
      <c r="G425" s="4005" t="n"/>
      <c r="H425" s="4005" t="n"/>
      <c r="I425" s="4005" t="n"/>
      <c r="J425" s="4005" t="n"/>
      <c r="K425" s="4005" t="n"/>
      <c r="L425" s="4005" t="n"/>
      <c r="M425" s="4005" t="n"/>
      <c r="N425" s="4005" t="n"/>
      <c r="O425" s="4005" t="n"/>
      <c r="P425" s="1807" t="n"/>
      <c r="Q425" s="4005" t="n"/>
      <c r="R425" s="4005" t="n"/>
      <c r="S425" s="4005" t="n"/>
      <c r="T425" s="4005" t="n"/>
      <c r="U425" s="4005" t="n"/>
      <c r="V425" s="4005" t="n"/>
      <c r="W425" s="4005" t="n"/>
      <c r="X425" s="4005" t="n"/>
      <c r="Y425" s="4005" t="n"/>
      <c r="Z425" s="4005" t="n"/>
      <c r="AA425" s="4005" t="n"/>
      <c r="AB425" s="4005" t="n"/>
      <c r="AC425" s="4005" t="n"/>
      <c r="AD425" s="4005" t="n"/>
      <c r="AE425" s="4005" t="n"/>
      <c r="AF425" s="4005" t="n"/>
      <c r="AG425" s="4005" t="n"/>
      <c r="AH425" s="4005" t="n"/>
      <c r="AI425" s="4005" t="n"/>
      <c r="AJ425" s="4005" t="n"/>
      <c r="AK425" s="4005" t="n"/>
      <c r="AL425" s="4005" t="n"/>
      <c r="AM425" s="4005" t="n"/>
      <c r="AN425" s="4005" t="n"/>
      <c r="AO425" s="4005" t="n"/>
      <c r="AP425" s="4005" t="n"/>
      <c r="AQ425" s="4005" t="n"/>
      <c r="AR425" s="4005" t="n"/>
      <c r="AS425" s="4005" t="n"/>
      <c r="AT425" s="4005" t="n"/>
      <c r="AU425" s="4005" t="n"/>
      <c r="AV425" s="4005" t="n"/>
      <c r="AW425" s="4005" t="n"/>
      <c r="AX425" s="4005" t="n"/>
      <c r="AY425" s="4005" t="n"/>
      <c r="AZ425" s="4005" t="n"/>
      <c r="BA425" s="1807" t="n"/>
      <c r="BB425" s="1911" t="n"/>
    </row>
    <row r="426">
      <c r="A426" s="2282" t="n"/>
      <c r="B426" s="1807" t="n"/>
      <c r="C426" s="1808" t="n"/>
      <c r="D426" s="4005" t="n"/>
      <c r="E426" s="4005" t="n"/>
      <c r="F426" s="4005" t="n"/>
      <c r="G426" s="4005" t="n"/>
      <c r="H426" s="4005" t="n"/>
      <c r="I426" s="4005" t="n"/>
      <c r="J426" s="4005" t="n"/>
      <c r="K426" s="4005" t="n"/>
      <c r="L426" s="4005" t="n"/>
      <c r="M426" s="4005" t="n"/>
      <c r="N426" s="4005" t="n"/>
      <c r="O426" s="4005" t="n"/>
      <c r="P426" s="1807" t="n"/>
      <c r="Q426" s="4005" t="n"/>
      <c r="R426" s="4005" t="n"/>
      <c r="S426" s="4005" t="n"/>
      <c r="T426" s="4005" t="n"/>
      <c r="U426" s="4005" t="n"/>
      <c r="V426" s="4005" t="n"/>
      <c r="W426" s="4005" t="n"/>
      <c r="X426" s="4005" t="n"/>
      <c r="Y426" s="4005" t="n"/>
      <c r="Z426" s="4005" t="n"/>
      <c r="AA426" s="4005" t="n"/>
      <c r="AB426" s="4005" t="n"/>
      <c r="AC426" s="4005" t="n"/>
      <c r="AD426" s="4005" t="n"/>
      <c r="AE426" s="4005" t="n"/>
      <c r="AF426" s="4005" t="n"/>
      <c r="AG426" s="4005" t="n"/>
      <c r="AH426" s="4005" t="n"/>
      <c r="AI426" s="4005" t="n"/>
      <c r="AJ426" s="4005" t="n"/>
      <c r="AK426" s="4005" t="n"/>
      <c r="AL426" s="4005" t="n"/>
      <c r="AM426" s="4005" t="n"/>
      <c r="AN426" s="4005" t="n"/>
      <c r="AO426" s="4005" t="n"/>
      <c r="AP426" s="4005" t="n"/>
      <c r="AQ426" s="4005" t="n"/>
      <c r="AR426" s="4005" t="n"/>
      <c r="AS426" s="4005" t="n"/>
      <c r="AT426" s="4005" t="n"/>
      <c r="AU426" s="4005" t="n"/>
      <c r="AV426" s="4005" t="n"/>
      <c r="AW426" s="4005" t="n"/>
      <c r="AX426" s="4005" t="n"/>
      <c r="AY426" s="4005" t="n"/>
      <c r="AZ426" s="4005" t="n"/>
      <c r="BA426" s="1807" t="n"/>
      <c r="BB426" s="1911" t="n"/>
    </row>
    <row r="427">
      <c r="A427" s="2282" t="n"/>
      <c r="B427" s="1807" t="n"/>
      <c r="C427" s="1808" t="n"/>
      <c r="D427" s="4005" t="n"/>
      <c r="E427" s="4005" t="n"/>
      <c r="F427" s="4005" t="n"/>
      <c r="G427" s="4005" t="n"/>
      <c r="H427" s="4005" t="n"/>
      <c r="I427" s="4005" t="n"/>
      <c r="J427" s="4005" t="n"/>
      <c r="K427" s="4005" t="n"/>
      <c r="L427" s="4005" t="n"/>
      <c r="M427" s="4005" t="n"/>
      <c r="N427" s="4005" t="n"/>
      <c r="O427" s="4005" t="n"/>
      <c r="P427" s="1807" t="n"/>
      <c r="Q427" s="4005" t="n"/>
      <c r="R427" s="4005" t="n"/>
      <c r="S427" s="4005" t="n"/>
      <c r="T427" s="4005" t="n"/>
      <c r="U427" s="4005" t="n"/>
      <c r="V427" s="4005" t="n"/>
      <c r="W427" s="4005" t="n"/>
      <c r="X427" s="4005" t="n"/>
      <c r="Y427" s="4005" t="n"/>
      <c r="Z427" s="4005" t="n"/>
      <c r="AA427" s="4005" t="n"/>
      <c r="AB427" s="4005" t="n"/>
      <c r="AC427" s="4005" t="n"/>
      <c r="AD427" s="4005" t="n"/>
      <c r="AE427" s="4005" t="n"/>
      <c r="AF427" s="4005" t="n"/>
      <c r="AG427" s="4005" t="n"/>
      <c r="AH427" s="4005" t="n"/>
      <c r="AI427" s="4005" t="n"/>
      <c r="AJ427" s="4005" t="n"/>
      <c r="AK427" s="4005" t="n"/>
      <c r="AL427" s="4005" t="n"/>
      <c r="AM427" s="4005" t="n"/>
      <c r="AN427" s="4005" t="n"/>
      <c r="AO427" s="4005" t="n"/>
      <c r="AP427" s="4005" t="n"/>
      <c r="AQ427" s="4005" t="n"/>
      <c r="AR427" s="4005" t="n"/>
      <c r="AS427" s="4005" t="n"/>
      <c r="AT427" s="4005" t="n"/>
      <c r="AU427" s="4005" t="n"/>
      <c r="AV427" s="4005" t="n"/>
      <c r="AW427" s="4005" t="n"/>
      <c r="AX427" s="4005" t="n"/>
      <c r="AY427" s="4005" t="n"/>
      <c r="AZ427" s="4005" t="n"/>
      <c r="BA427" s="1807" t="n"/>
      <c r="BB427" s="1911" t="n"/>
    </row>
    <row r="428">
      <c r="A428" s="2282" t="n"/>
      <c r="B428" s="1807" t="n"/>
      <c r="C428" s="1808" t="n"/>
      <c r="D428" s="4005" t="n"/>
      <c r="E428" s="4005" t="n"/>
      <c r="F428" s="4005" t="n"/>
      <c r="G428" s="4005" t="n"/>
      <c r="H428" s="4005" t="n"/>
      <c r="I428" s="4005" t="n"/>
      <c r="J428" s="4005" t="n"/>
      <c r="K428" s="4005" t="n"/>
      <c r="L428" s="4005" t="n"/>
      <c r="M428" s="4005" t="n"/>
      <c r="N428" s="4005" t="n"/>
      <c r="O428" s="4005" t="n"/>
      <c r="P428" s="1807" t="n"/>
      <c r="Q428" s="4005" t="n"/>
      <c r="R428" s="4005" t="n"/>
      <c r="S428" s="4005" t="n"/>
      <c r="T428" s="4005" t="n"/>
      <c r="U428" s="4005" t="n"/>
      <c r="V428" s="4005" t="n"/>
      <c r="W428" s="4005" t="n"/>
      <c r="X428" s="4005" t="n"/>
      <c r="Y428" s="4005" t="n"/>
      <c r="Z428" s="4005" t="n"/>
      <c r="AA428" s="4005" t="n"/>
      <c r="AB428" s="4005" t="n"/>
      <c r="AC428" s="4005" t="n"/>
      <c r="AD428" s="4005" t="n"/>
      <c r="AE428" s="4005" t="n"/>
      <c r="AF428" s="4005" t="n"/>
      <c r="AG428" s="4005" t="n"/>
      <c r="AH428" s="4005" t="n"/>
      <c r="AI428" s="4005" t="n"/>
      <c r="AJ428" s="4005" t="n"/>
      <c r="AK428" s="4005" t="n"/>
      <c r="AL428" s="4005" t="n"/>
      <c r="AM428" s="4005" t="n"/>
      <c r="AN428" s="4005" t="n"/>
      <c r="AO428" s="4005" t="n"/>
      <c r="AP428" s="4005" t="n"/>
      <c r="AQ428" s="4005" t="n"/>
      <c r="AR428" s="4005" t="n"/>
      <c r="AS428" s="4005" t="n"/>
      <c r="AT428" s="4005" t="n"/>
      <c r="AU428" s="4005" t="n"/>
      <c r="AV428" s="4005" t="n"/>
      <c r="AW428" s="4005" t="n"/>
      <c r="AX428" s="4005" t="n"/>
      <c r="AY428" s="4005" t="n"/>
      <c r="AZ428" s="4005" t="n"/>
      <c r="BA428" s="1807" t="n"/>
      <c r="BB428" s="1911" t="n"/>
    </row>
    <row r="429">
      <c r="A429" s="2282" t="n"/>
      <c r="B429" s="1807" t="n"/>
      <c r="C429" s="1808" t="n"/>
      <c r="D429" s="4005" t="n"/>
      <c r="E429" s="4005" t="n"/>
      <c r="F429" s="4005" t="n"/>
      <c r="G429" s="4005" t="n"/>
      <c r="H429" s="4005" t="n"/>
      <c r="I429" s="4005" t="n"/>
      <c r="J429" s="4005" t="n"/>
      <c r="K429" s="4005" t="n"/>
      <c r="L429" s="4005" t="n"/>
      <c r="M429" s="4005" t="n"/>
      <c r="N429" s="4005" t="n"/>
      <c r="O429" s="4005" t="n"/>
      <c r="P429" s="1807" t="n"/>
      <c r="Q429" s="4005" t="n"/>
      <c r="R429" s="4005" t="n"/>
      <c r="S429" s="4005" t="n"/>
      <c r="T429" s="4005" t="n"/>
      <c r="U429" s="4005" t="n"/>
      <c r="V429" s="4005" t="n"/>
      <c r="W429" s="4005" t="n"/>
      <c r="X429" s="4005" t="n"/>
      <c r="Y429" s="4005" t="n"/>
      <c r="Z429" s="4005" t="n"/>
      <c r="AA429" s="4005" t="n"/>
      <c r="AB429" s="4005" t="n"/>
      <c r="AC429" s="4005" t="n"/>
      <c r="AD429" s="4005" t="n"/>
      <c r="AE429" s="4005" t="n"/>
      <c r="AF429" s="4005" t="n"/>
      <c r="AG429" s="4005" t="n"/>
      <c r="AH429" s="4005" t="n"/>
      <c r="AI429" s="4005" t="n"/>
      <c r="AJ429" s="4005" t="n"/>
      <c r="AK429" s="4005" t="n"/>
      <c r="AL429" s="4005" t="n"/>
      <c r="AM429" s="4005" t="n"/>
      <c r="AN429" s="4005" t="n"/>
      <c r="AO429" s="4005" t="n"/>
      <c r="AP429" s="4005" t="n"/>
      <c r="AQ429" s="4005" t="n"/>
      <c r="AR429" s="4005" t="n"/>
      <c r="AS429" s="4005" t="n"/>
      <c r="AT429" s="4005" t="n"/>
      <c r="AU429" s="4005" t="n"/>
      <c r="AV429" s="4005" t="n"/>
      <c r="AW429" s="4005" t="n"/>
      <c r="AX429" s="4005" t="n"/>
      <c r="AY429" s="4005" t="n"/>
      <c r="AZ429" s="4005" t="n"/>
      <c r="BA429" s="1807" t="n"/>
      <c r="BB429" s="1911" t="n"/>
    </row>
    <row r="430">
      <c r="A430" s="2282" t="n"/>
      <c r="B430" s="1807" t="n"/>
      <c r="C430" s="1808" t="n"/>
      <c r="D430" s="4005" t="n"/>
      <c r="E430" s="4005" t="n"/>
      <c r="F430" s="4005" t="n"/>
      <c r="G430" s="4005" t="n"/>
      <c r="H430" s="4005" t="n"/>
      <c r="I430" s="4005" t="n"/>
      <c r="J430" s="4005" t="n"/>
      <c r="K430" s="4005" t="n"/>
      <c r="L430" s="4005" t="n"/>
      <c r="M430" s="4005" t="n"/>
      <c r="N430" s="4005" t="n"/>
      <c r="O430" s="4005" t="n"/>
      <c r="P430" s="1807" t="n"/>
      <c r="Q430" s="4005" t="n"/>
      <c r="R430" s="4005" t="n"/>
      <c r="S430" s="4005" t="n"/>
      <c r="T430" s="4005" t="n"/>
      <c r="U430" s="4005" t="n"/>
      <c r="V430" s="4005" t="n"/>
      <c r="W430" s="4005" t="n"/>
      <c r="X430" s="4005" t="n"/>
      <c r="Y430" s="4005" t="n"/>
      <c r="Z430" s="4005" t="n"/>
      <c r="AA430" s="4005" t="n"/>
      <c r="AB430" s="4005" t="n"/>
      <c r="AC430" s="4005" t="n"/>
      <c r="AD430" s="4005" t="n"/>
      <c r="AE430" s="4005" t="n"/>
      <c r="AF430" s="4005" t="n"/>
      <c r="AG430" s="4005" t="n"/>
      <c r="AH430" s="4005" t="n"/>
      <c r="AI430" s="4005" t="n"/>
      <c r="AJ430" s="4005" t="n"/>
      <c r="AK430" s="4005" t="n"/>
      <c r="AL430" s="4005" t="n"/>
      <c r="AM430" s="4005" t="n"/>
      <c r="AN430" s="4005" t="n"/>
      <c r="AO430" s="4005" t="n"/>
      <c r="AP430" s="4005" t="n"/>
      <c r="AQ430" s="4005" t="n"/>
      <c r="AR430" s="4005" t="n"/>
      <c r="AS430" s="4005" t="n"/>
      <c r="AT430" s="4005" t="n"/>
      <c r="AU430" s="4005" t="n"/>
      <c r="AV430" s="4005" t="n"/>
      <c r="AW430" s="4005" t="n"/>
      <c r="AX430" s="4005" t="n"/>
      <c r="AY430" s="4005" t="n"/>
      <c r="AZ430" s="4005" t="n"/>
      <c r="BA430" s="1807" t="n"/>
      <c r="BB430" s="1911" t="n"/>
    </row>
    <row r="431">
      <c r="A431" s="2282" t="n"/>
      <c r="B431" s="1807" t="n"/>
      <c r="C431" s="1808" t="n"/>
      <c r="D431" s="4005" t="n"/>
      <c r="E431" s="4005" t="n"/>
      <c r="F431" s="4005" t="n"/>
      <c r="G431" s="4005" t="n"/>
      <c r="H431" s="4005" t="n"/>
      <c r="I431" s="4005" t="n"/>
      <c r="J431" s="4005" t="n"/>
      <c r="K431" s="4005" t="n"/>
      <c r="L431" s="4005" t="n"/>
      <c r="M431" s="4005" t="n"/>
      <c r="N431" s="4005" t="n"/>
      <c r="O431" s="4005" t="n"/>
      <c r="P431" s="1807" t="n"/>
      <c r="Q431" s="4005" t="n"/>
      <c r="R431" s="4005" t="n"/>
      <c r="S431" s="4005" t="n"/>
      <c r="T431" s="4005" t="n"/>
      <c r="U431" s="4005" t="n"/>
      <c r="V431" s="4005" t="n"/>
      <c r="W431" s="4005" t="n"/>
      <c r="X431" s="4005" t="n"/>
      <c r="Y431" s="4005" t="n"/>
      <c r="Z431" s="4005" t="n"/>
      <c r="AA431" s="4005" t="n"/>
      <c r="AB431" s="4005" t="n"/>
      <c r="AC431" s="4005" t="n"/>
      <c r="AD431" s="4005" t="n"/>
      <c r="AE431" s="4005" t="n"/>
      <c r="AF431" s="4005" t="n"/>
      <c r="AG431" s="4005" t="n"/>
      <c r="AH431" s="4005" t="n"/>
      <c r="AI431" s="4005" t="n"/>
      <c r="AJ431" s="4005" t="n"/>
      <c r="AK431" s="4005" t="n"/>
      <c r="AL431" s="4005" t="n"/>
      <c r="AM431" s="4005" t="n"/>
      <c r="AN431" s="4005" t="n"/>
      <c r="AO431" s="4005" t="n"/>
      <c r="AP431" s="4005" t="n"/>
      <c r="AQ431" s="4005" t="n"/>
      <c r="AR431" s="4005" t="n"/>
      <c r="AS431" s="4005" t="n"/>
      <c r="AT431" s="4005" t="n"/>
      <c r="AU431" s="4005" t="n"/>
      <c r="AV431" s="4005" t="n"/>
      <c r="AW431" s="4005" t="n"/>
      <c r="AX431" s="4005" t="n"/>
      <c r="AY431" s="4005" t="n"/>
      <c r="AZ431" s="4005" t="n"/>
      <c r="BA431" s="1807" t="n"/>
      <c r="BB431" s="1911" t="n"/>
    </row>
    <row r="432">
      <c r="A432" s="2282" t="n"/>
      <c r="B432" s="1807" t="n"/>
      <c r="C432" s="1808" t="n"/>
      <c r="D432" s="4005" t="n"/>
      <c r="E432" s="4005" t="n"/>
      <c r="F432" s="4005" t="n"/>
      <c r="G432" s="4005" t="n"/>
      <c r="H432" s="4005" t="n"/>
      <c r="I432" s="4005" t="n"/>
      <c r="J432" s="4005" t="n"/>
      <c r="K432" s="4005" t="n"/>
      <c r="L432" s="4005" t="n"/>
      <c r="M432" s="4005" t="n"/>
      <c r="N432" s="4005" t="n"/>
      <c r="O432" s="4005" t="n"/>
      <c r="P432" s="1807" t="n"/>
      <c r="Q432" s="4005" t="n"/>
      <c r="R432" s="4005" t="n"/>
      <c r="S432" s="4005" t="n"/>
      <c r="T432" s="4005" t="n"/>
      <c r="U432" s="4005" t="n"/>
      <c r="V432" s="4005" t="n"/>
      <c r="W432" s="4005" t="n"/>
      <c r="X432" s="4005" t="n"/>
      <c r="Y432" s="4005" t="n"/>
      <c r="Z432" s="4005" t="n"/>
      <c r="AA432" s="4005" t="n"/>
      <c r="AB432" s="4005" t="n"/>
      <c r="AC432" s="4005" t="n"/>
      <c r="AD432" s="4005" t="n"/>
      <c r="AE432" s="4005" t="n"/>
      <c r="AF432" s="4005" t="n"/>
      <c r="AG432" s="4005" t="n"/>
      <c r="AH432" s="4005" t="n"/>
      <c r="AI432" s="4005" t="n"/>
      <c r="AJ432" s="4005" t="n"/>
      <c r="AK432" s="4005" t="n"/>
      <c r="AL432" s="4005" t="n"/>
      <c r="AM432" s="4005" t="n"/>
      <c r="AN432" s="4005" t="n"/>
      <c r="AO432" s="4005" t="n"/>
      <c r="AP432" s="4005" t="n"/>
      <c r="AQ432" s="4005" t="n"/>
      <c r="AR432" s="4005" t="n"/>
      <c r="AS432" s="4005" t="n"/>
      <c r="AT432" s="4005" t="n"/>
      <c r="AU432" s="4005" t="n"/>
      <c r="AV432" s="4005" t="n"/>
      <c r="AW432" s="4005" t="n"/>
      <c r="AX432" s="4005" t="n"/>
      <c r="AY432" s="4005" t="n"/>
      <c r="AZ432" s="4005" t="n"/>
      <c r="BA432" s="1807" t="n"/>
      <c r="BB432" s="1911" t="n"/>
    </row>
    <row r="433">
      <c r="A433" s="2282" t="n"/>
      <c r="B433" s="1807" t="n"/>
      <c r="C433" s="1808" t="n"/>
      <c r="D433" s="4005" t="n"/>
      <c r="E433" s="4005" t="n"/>
      <c r="F433" s="4005" t="n"/>
      <c r="G433" s="4005" t="n"/>
      <c r="H433" s="4005" t="n"/>
      <c r="I433" s="4005" t="n"/>
      <c r="J433" s="4005" t="n"/>
      <c r="K433" s="4005" t="n"/>
      <c r="L433" s="4005" t="n"/>
      <c r="M433" s="4005" t="n"/>
      <c r="N433" s="4005" t="n"/>
      <c r="O433" s="4005" t="n"/>
      <c r="P433" s="1807" t="n"/>
      <c r="Q433" s="4005" t="n"/>
      <c r="R433" s="4005" t="n"/>
      <c r="S433" s="4005" t="n"/>
      <c r="T433" s="4005" t="n"/>
      <c r="U433" s="4005" t="n"/>
      <c r="V433" s="4005" t="n"/>
      <c r="W433" s="4005" t="n"/>
      <c r="X433" s="4005" t="n"/>
      <c r="Y433" s="4005" t="n"/>
      <c r="Z433" s="4005" t="n"/>
      <c r="AA433" s="4005" t="n"/>
      <c r="AB433" s="4005" t="n"/>
      <c r="AC433" s="4005" t="n"/>
      <c r="AD433" s="4005" t="n"/>
      <c r="AE433" s="4005" t="n"/>
      <c r="AF433" s="4005" t="n"/>
      <c r="AG433" s="4005" t="n"/>
      <c r="AH433" s="4005" t="n"/>
      <c r="AI433" s="4005" t="n"/>
      <c r="AJ433" s="4005" t="n"/>
      <c r="AK433" s="4005" t="n"/>
      <c r="AL433" s="4005" t="n"/>
      <c r="AM433" s="4005" t="n"/>
      <c r="AN433" s="4005" t="n"/>
      <c r="AO433" s="4005" t="n"/>
      <c r="AP433" s="4005" t="n"/>
      <c r="AQ433" s="4005" t="n"/>
      <c r="AR433" s="4005" t="n"/>
      <c r="AS433" s="4005" t="n"/>
      <c r="AT433" s="4005" t="n"/>
      <c r="AU433" s="4005" t="n"/>
      <c r="AV433" s="4005" t="n"/>
      <c r="AW433" s="4005" t="n"/>
      <c r="AX433" s="4005" t="n"/>
      <c r="AY433" s="4005" t="n"/>
      <c r="AZ433" s="4005" t="n"/>
      <c r="BA433" s="1807" t="n"/>
      <c r="BB433" s="1911" t="n"/>
    </row>
    <row r="434">
      <c r="A434" s="2282" t="n"/>
      <c r="B434" s="1807" t="n"/>
      <c r="C434" s="1808" t="n"/>
      <c r="D434" s="4005" t="n"/>
      <c r="E434" s="4005" t="n"/>
      <c r="F434" s="4005" t="n"/>
      <c r="G434" s="4005" t="n"/>
      <c r="H434" s="4005" t="n"/>
      <c r="I434" s="4005" t="n"/>
      <c r="J434" s="4005" t="n"/>
      <c r="K434" s="4005" t="n"/>
      <c r="L434" s="4005" t="n"/>
      <c r="M434" s="4005" t="n"/>
      <c r="N434" s="4005" t="n"/>
      <c r="O434" s="4005" t="n"/>
      <c r="P434" s="1807" t="n"/>
      <c r="Q434" s="4005" t="n"/>
      <c r="R434" s="4005" t="n"/>
      <c r="S434" s="4005" t="n"/>
      <c r="T434" s="4005" t="n"/>
      <c r="U434" s="4005" t="n"/>
      <c r="V434" s="4005" t="n"/>
      <c r="W434" s="4005" t="n"/>
      <c r="X434" s="4005" t="n"/>
      <c r="Y434" s="4005" t="n"/>
      <c r="Z434" s="4005" t="n"/>
      <c r="AA434" s="4005" t="n"/>
      <c r="AB434" s="4005" t="n"/>
      <c r="AC434" s="4005" t="n"/>
      <c r="AD434" s="4005" t="n"/>
      <c r="AE434" s="4005" t="n"/>
      <c r="AF434" s="4005" t="n"/>
      <c r="AG434" s="4005" t="n"/>
      <c r="AH434" s="4005" t="n"/>
      <c r="AI434" s="4005" t="n"/>
      <c r="AJ434" s="4005" t="n"/>
      <c r="AK434" s="4005" t="n"/>
      <c r="AL434" s="4005" t="n"/>
      <c r="AM434" s="4005" t="n"/>
      <c r="AN434" s="4005" t="n"/>
      <c r="AO434" s="4005" t="n"/>
      <c r="AP434" s="4005" t="n"/>
      <c r="AQ434" s="4005" t="n"/>
      <c r="AR434" s="4005" t="n"/>
      <c r="AS434" s="4005" t="n"/>
      <c r="AT434" s="4005" t="n"/>
      <c r="AU434" s="4005" t="n"/>
      <c r="AV434" s="4005" t="n"/>
      <c r="AW434" s="4005" t="n"/>
      <c r="AX434" s="4005" t="n"/>
      <c r="AY434" s="4005" t="n"/>
      <c r="AZ434" s="4005" t="n"/>
      <c r="BA434" s="1807" t="n"/>
      <c r="BB434" s="1911" t="n"/>
    </row>
    <row r="435">
      <c r="A435" s="2282" t="n"/>
      <c r="B435" s="1807" t="n"/>
      <c r="C435" s="1808" t="n"/>
      <c r="D435" s="4005" t="n"/>
      <c r="E435" s="4005" t="n"/>
      <c r="F435" s="4005" t="n"/>
      <c r="G435" s="4005" t="n"/>
      <c r="H435" s="4005" t="n"/>
      <c r="I435" s="4005" t="n"/>
      <c r="J435" s="4005" t="n"/>
      <c r="K435" s="4005" t="n"/>
      <c r="L435" s="4005" t="n"/>
      <c r="M435" s="4005" t="n"/>
      <c r="N435" s="4005" t="n"/>
      <c r="O435" s="4005" t="n"/>
      <c r="P435" s="1807" t="n"/>
      <c r="Q435" s="4005" t="n"/>
      <c r="R435" s="4005" t="n"/>
      <c r="S435" s="4005" t="n"/>
      <c r="T435" s="4005" t="n"/>
      <c r="U435" s="4005" t="n"/>
      <c r="V435" s="4005" t="n"/>
      <c r="W435" s="4005" t="n"/>
      <c r="X435" s="4005" t="n"/>
      <c r="Y435" s="4005" t="n"/>
      <c r="Z435" s="4005" t="n"/>
      <c r="AA435" s="4005" t="n"/>
      <c r="AB435" s="4005" t="n"/>
      <c r="AC435" s="4005" t="n"/>
      <c r="AD435" s="4005" t="n"/>
      <c r="AE435" s="4005" t="n"/>
      <c r="AF435" s="4005" t="n"/>
      <c r="AG435" s="4005" t="n"/>
      <c r="AH435" s="4005" t="n"/>
      <c r="AI435" s="4005" t="n"/>
      <c r="AJ435" s="4005" t="n"/>
      <c r="AK435" s="4005" t="n"/>
      <c r="AL435" s="4005" t="n"/>
      <c r="AM435" s="4005" t="n"/>
      <c r="AN435" s="4005" t="n"/>
      <c r="AO435" s="4005" t="n"/>
      <c r="AP435" s="4005" t="n"/>
      <c r="AQ435" s="4005" t="n"/>
      <c r="AR435" s="4005" t="n"/>
      <c r="AS435" s="4005" t="n"/>
      <c r="AT435" s="4005" t="n"/>
      <c r="AU435" s="4005" t="n"/>
      <c r="AV435" s="4005" t="n"/>
      <c r="AW435" s="4005" t="n"/>
      <c r="AX435" s="4005" t="n"/>
      <c r="AY435" s="4005" t="n"/>
      <c r="AZ435" s="4005" t="n"/>
      <c r="BA435" s="1807" t="n"/>
      <c r="BB435" s="1911" t="n"/>
    </row>
    <row r="436">
      <c r="A436" s="2282" t="n"/>
      <c r="B436" s="1807" t="n"/>
      <c r="C436" s="1808" t="n"/>
      <c r="D436" s="4005" t="n"/>
      <c r="E436" s="4005" t="n"/>
      <c r="F436" s="4005" t="n"/>
      <c r="G436" s="4005" t="n"/>
      <c r="H436" s="4005" t="n"/>
      <c r="I436" s="4005" t="n"/>
      <c r="J436" s="4005" t="n"/>
      <c r="K436" s="4005" t="n"/>
      <c r="L436" s="4005" t="n"/>
      <c r="M436" s="4005" t="n"/>
      <c r="N436" s="4005" t="n"/>
      <c r="O436" s="4005" t="n"/>
      <c r="P436" s="1807" t="n"/>
      <c r="Q436" s="4005" t="n"/>
      <c r="R436" s="4005" t="n"/>
      <c r="S436" s="4005" t="n"/>
      <c r="T436" s="4005" t="n"/>
      <c r="U436" s="4005" t="n"/>
      <c r="V436" s="4005" t="n"/>
      <c r="W436" s="4005" t="n"/>
      <c r="X436" s="4005" t="n"/>
      <c r="Y436" s="4005" t="n"/>
      <c r="Z436" s="4005" t="n"/>
      <c r="AA436" s="4005" t="n"/>
      <c r="AB436" s="4005" t="n"/>
      <c r="AC436" s="4005" t="n"/>
      <c r="AD436" s="4005" t="n"/>
      <c r="AE436" s="4005" t="n"/>
      <c r="AF436" s="4005" t="n"/>
      <c r="AG436" s="4005" t="n"/>
      <c r="AH436" s="4005" t="n"/>
      <c r="AI436" s="4005" t="n"/>
      <c r="AJ436" s="4005" t="n"/>
      <c r="AK436" s="4005" t="n"/>
      <c r="AL436" s="4005" t="n"/>
      <c r="AM436" s="4005" t="n"/>
      <c r="AN436" s="4005" t="n"/>
      <c r="AO436" s="4005" t="n"/>
      <c r="AP436" s="4005" t="n"/>
      <c r="AQ436" s="4005" t="n"/>
      <c r="AR436" s="4005" t="n"/>
      <c r="AS436" s="4005" t="n"/>
      <c r="AT436" s="4005" t="n"/>
      <c r="AU436" s="4005" t="n"/>
      <c r="AV436" s="4005" t="n"/>
      <c r="AW436" s="4005" t="n"/>
      <c r="AX436" s="4005" t="n"/>
      <c r="AY436" s="4005" t="n"/>
      <c r="AZ436" s="4005" t="n"/>
      <c r="BA436" s="1807" t="n"/>
      <c r="BB436" s="1911" t="n"/>
    </row>
    <row r="437">
      <c r="A437" s="2282" t="n"/>
      <c r="B437" s="1807" t="n"/>
      <c r="C437" s="1808" t="n"/>
      <c r="D437" s="4005" t="n"/>
      <c r="E437" s="4005" t="n"/>
      <c r="F437" s="4005" t="n"/>
      <c r="G437" s="4005" t="n"/>
      <c r="H437" s="4005" t="n"/>
      <c r="I437" s="4005" t="n"/>
      <c r="J437" s="4005" t="n"/>
      <c r="K437" s="4005" t="n"/>
      <c r="L437" s="4005" t="n"/>
      <c r="M437" s="4005" t="n"/>
      <c r="N437" s="4005" t="n"/>
      <c r="O437" s="4005" t="n"/>
      <c r="P437" s="1807" t="n"/>
      <c r="Q437" s="4005" t="n"/>
      <c r="R437" s="4005" t="n"/>
      <c r="S437" s="4005" t="n"/>
      <c r="T437" s="4005" t="n"/>
      <c r="U437" s="4005" t="n"/>
      <c r="V437" s="4005" t="n"/>
      <c r="W437" s="4005" t="n"/>
      <c r="X437" s="4005" t="n"/>
      <c r="Y437" s="4005" t="n"/>
      <c r="Z437" s="4005" t="n"/>
      <c r="AA437" s="4005" t="n"/>
      <c r="AB437" s="4005" t="n"/>
      <c r="AC437" s="4005" t="n"/>
      <c r="AD437" s="4005" t="n"/>
      <c r="AE437" s="4005" t="n"/>
      <c r="AF437" s="4005" t="n"/>
      <c r="AG437" s="4005" t="n"/>
      <c r="AH437" s="4005" t="n"/>
      <c r="AI437" s="4005" t="n"/>
      <c r="AJ437" s="4005" t="n"/>
      <c r="AK437" s="4005" t="n"/>
      <c r="AL437" s="4005" t="n"/>
      <c r="AM437" s="4005" t="n"/>
      <c r="AN437" s="4005" t="n"/>
      <c r="AO437" s="4005" t="n"/>
      <c r="AP437" s="4005" t="n"/>
      <c r="AQ437" s="4005" t="n"/>
      <c r="AR437" s="4005" t="n"/>
      <c r="AS437" s="4005" t="n"/>
      <c r="AT437" s="4005" t="n"/>
      <c r="AU437" s="4005" t="n"/>
      <c r="AV437" s="4005" t="n"/>
      <c r="AW437" s="4005" t="n"/>
      <c r="AX437" s="4005" t="n"/>
      <c r="AY437" s="4005" t="n"/>
      <c r="AZ437" s="4005" t="n"/>
      <c r="BA437" s="1807" t="n"/>
      <c r="BB437" s="1911" t="n"/>
    </row>
    <row r="438">
      <c r="A438" s="2282" t="n"/>
      <c r="B438" s="1807" t="n"/>
      <c r="C438" s="1808" t="n"/>
      <c r="D438" s="4005" t="n"/>
      <c r="E438" s="4005" t="n"/>
      <c r="F438" s="4005" t="n"/>
      <c r="G438" s="4005" t="n"/>
      <c r="H438" s="4005" t="n"/>
      <c r="I438" s="4005" t="n"/>
      <c r="J438" s="4005" t="n"/>
      <c r="K438" s="4005" t="n"/>
      <c r="L438" s="4005" t="n"/>
      <c r="M438" s="4005" t="n"/>
      <c r="N438" s="4005" t="n"/>
      <c r="O438" s="4005" t="n"/>
      <c r="P438" s="1807" t="n"/>
      <c r="Q438" s="4005" t="n"/>
      <c r="R438" s="4005" t="n"/>
      <c r="S438" s="4005" t="n"/>
      <c r="T438" s="4005" t="n"/>
      <c r="U438" s="4005" t="n"/>
      <c r="V438" s="4005" t="n"/>
      <c r="W438" s="4005" t="n"/>
      <c r="X438" s="4005" t="n"/>
      <c r="Y438" s="4005" t="n"/>
      <c r="Z438" s="4005" t="n"/>
      <c r="AA438" s="4005" t="n"/>
      <c r="AB438" s="4005" t="n"/>
      <c r="AC438" s="4005" t="n"/>
      <c r="AD438" s="4005" t="n"/>
      <c r="AE438" s="4005" t="n"/>
      <c r="AF438" s="4005" t="n"/>
      <c r="AG438" s="4005" t="n"/>
      <c r="AH438" s="4005" t="n"/>
      <c r="AI438" s="4005" t="n"/>
      <c r="AJ438" s="4005" t="n"/>
      <c r="AK438" s="4005" t="n"/>
      <c r="AL438" s="4005" t="n"/>
      <c r="AM438" s="4005" t="n"/>
      <c r="AN438" s="4005" t="n"/>
      <c r="AO438" s="4005" t="n"/>
      <c r="AP438" s="4005" t="n"/>
      <c r="AQ438" s="4005" t="n"/>
      <c r="AR438" s="4005" t="n"/>
      <c r="AS438" s="4005" t="n"/>
      <c r="AT438" s="4005" t="n"/>
      <c r="AU438" s="4005" t="n"/>
      <c r="AV438" s="4005" t="n"/>
      <c r="AW438" s="4005" t="n"/>
      <c r="AX438" s="4005" t="n"/>
      <c r="AY438" s="4005" t="n"/>
      <c r="AZ438" s="4005" t="n"/>
      <c r="BA438" s="1807" t="n"/>
      <c r="BB438" s="1911" t="n"/>
    </row>
    <row r="439">
      <c r="A439" s="2282" t="n"/>
      <c r="B439" s="1807" t="n"/>
      <c r="C439" s="1808" t="n"/>
      <c r="D439" s="4005" t="n"/>
      <c r="E439" s="4005" t="n"/>
      <c r="F439" s="4005" t="n"/>
      <c r="G439" s="4005" t="n"/>
      <c r="H439" s="4005" t="n"/>
      <c r="I439" s="4005" t="n"/>
      <c r="J439" s="4005" t="n"/>
      <c r="K439" s="4005" t="n"/>
      <c r="L439" s="4005" t="n"/>
      <c r="M439" s="4005" t="n"/>
      <c r="N439" s="4005" t="n"/>
      <c r="O439" s="4005" t="n"/>
      <c r="P439" s="1807" t="n"/>
      <c r="Q439" s="4005" t="n"/>
      <c r="R439" s="4005" t="n"/>
      <c r="S439" s="4005" t="n"/>
      <c r="T439" s="4005" t="n"/>
      <c r="U439" s="4005" t="n"/>
      <c r="V439" s="4005" t="n"/>
      <c r="W439" s="4005" t="n"/>
      <c r="X439" s="4005" t="n"/>
      <c r="Y439" s="4005" t="n"/>
      <c r="Z439" s="4005" t="n"/>
      <c r="AA439" s="4005" t="n"/>
      <c r="AB439" s="4005" t="n"/>
      <c r="AC439" s="4005" t="n"/>
      <c r="AD439" s="4005" t="n"/>
      <c r="AE439" s="4005" t="n"/>
      <c r="AF439" s="4005" t="n"/>
      <c r="AG439" s="4005" t="n"/>
      <c r="AH439" s="4005" t="n"/>
      <c r="AI439" s="4005" t="n"/>
      <c r="AJ439" s="4005" t="n"/>
      <c r="AK439" s="4005" t="n"/>
      <c r="AL439" s="4005" t="n"/>
      <c r="AM439" s="4005" t="n"/>
      <c r="AN439" s="4005" t="n"/>
      <c r="AO439" s="4005" t="n"/>
      <c r="AP439" s="4005" t="n"/>
      <c r="AQ439" s="4005" t="n"/>
      <c r="AR439" s="4005" t="n"/>
      <c r="AS439" s="4005" t="n"/>
      <c r="AT439" s="4005" t="n"/>
      <c r="AU439" s="4005" t="n"/>
      <c r="AV439" s="4005" t="n"/>
      <c r="AW439" s="4005" t="n"/>
      <c r="AX439" s="4005" t="n"/>
      <c r="AY439" s="4005" t="n"/>
      <c r="AZ439" s="4005" t="n"/>
      <c r="BA439" s="1807" t="n"/>
      <c r="BB439" s="1911" t="n"/>
    </row>
    <row r="440">
      <c r="A440" s="2282" t="n"/>
      <c r="B440" s="1807" t="n"/>
      <c r="C440" s="1808" t="n"/>
      <c r="D440" s="4005" t="n"/>
      <c r="E440" s="4005" t="n"/>
      <c r="F440" s="4005" t="n"/>
      <c r="G440" s="4005" t="n"/>
      <c r="H440" s="4005" t="n"/>
      <c r="I440" s="4005" t="n"/>
      <c r="J440" s="4005" t="n"/>
      <c r="K440" s="4005" t="n"/>
      <c r="L440" s="4005" t="n"/>
      <c r="M440" s="4005" t="n"/>
      <c r="N440" s="4005" t="n"/>
      <c r="O440" s="4005" t="n"/>
      <c r="P440" s="1807" t="n"/>
      <c r="Q440" s="4005" t="n"/>
      <c r="R440" s="4005" t="n"/>
      <c r="S440" s="4005" t="n"/>
      <c r="T440" s="4005" t="n"/>
      <c r="U440" s="4005" t="n"/>
      <c r="V440" s="4005" t="n"/>
      <c r="W440" s="4005" t="n"/>
      <c r="X440" s="4005" t="n"/>
      <c r="Y440" s="4005" t="n"/>
      <c r="Z440" s="4005" t="n"/>
      <c r="AA440" s="4005" t="n"/>
      <c r="AB440" s="4005" t="n"/>
      <c r="AC440" s="4005" t="n"/>
      <c r="AD440" s="4005" t="n"/>
      <c r="AE440" s="4005" t="n"/>
      <c r="AF440" s="4005" t="n"/>
      <c r="AG440" s="4005" t="n"/>
      <c r="AH440" s="4005" t="n"/>
      <c r="AI440" s="4005" t="n"/>
      <c r="AJ440" s="4005" t="n"/>
      <c r="AK440" s="4005" t="n"/>
      <c r="AL440" s="4005" t="n"/>
      <c r="AM440" s="4005" t="n"/>
      <c r="AN440" s="4005" t="n"/>
      <c r="AO440" s="4005" t="n"/>
      <c r="AP440" s="4005" t="n"/>
      <c r="AQ440" s="4005" t="n"/>
      <c r="AR440" s="4005" t="n"/>
      <c r="AS440" s="4005" t="n"/>
      <c r="AT440" s="4005" t="n"/>
      <c r="AU440" s="4005" t="n"/>
      <c r="AV440" s="4005" t="n"/>
      <c r="AW440" s="4005" t="n"/>
      <c r="AX440" s="4005" t="n"/>
      <c r="AY440" s="4005" t="n"/>
      <c r="AZ440" s="4005" t="n"/>
      <c r="BA440" s="1807" t="n"/>
      <c r="BB440" s="1911" t="n"/>
    </row>
    <row r="441">
      <c r="A441" s="2282" t="n"/>
      <c r="B441" s="1807" t="n"/>
      <c r="C441" s="1808" t="n"/>
      <c r="D441" s="4005" t="n"/>
      <c r="E441" s="4005" t="n"/>
      <c r="F441" s="4005" t="n"/>
      <c r="G441" s="4005" t="n"/>
      <c r="H441" s="4005" t="n"/>
      <c r="I441" s="4005" t="n"/>
      <c r="J441" s="4005" t="n"/>
      <c r="K441" s="4005" t="n"/>
      <c r="L441" s="4005" t="n"/>
      <c r="M441" s="4005" t="n"/>
      <c r="N441" s="4005" t="n"/>
      <c r="O441" s="4005" t="n"/>
      <c r="P441" s="1807" t="n"/>
      <c r="Q441" s="4005" t="n"/>
      <c r="R441" s="4005" t="n"/>
      <c r="S441" s="4005" t="n"/>
      <c r="T441" s="4005" t="n"/>
      <c r="U441" s="4005" t="n"/>
      <c r="V441" s="4005" t="n"/>
      <c r="W441" s="4005" t="n"/>
      <c r="X441" s="4005" t="n"/>
      <c r="Y441" s="4005" t="n"/>
      <c r="Z441" s="4005" t="n"/>
      <c r="AA441" s="4005" t="n"/>
      <c r="AB441" s="4005" t="n"/>
      <c r="AC441" s="4005" t="n"/>
      <c r="AD441" s="4005" t="n"/>
      <c r="AE441" s="4005" t="n"/>
      <c r="AF441" s="4005" t="n"/>
      <c r="AG441" s="4005" t="n"/>
      <c r="AH441" s="4005" t="n"/>
      <c r="AI441" s="4005" t="n"/>
      <c r="AJ441" s="4005" t="n"/>
      <c r="AK441" s="4005" t="n"/>
      <c r="AL441" s="4005" t="n"/>
      <c r="AM441" s="4005" t="n"/>
      <c r="AN441" s="4005" t="n"/>
      <c r="AO441" s="4005" t="n"/>
      <c r="AP441" s="4005" t="n"/>
      <c r="AQ441" s="4005" t="n"/>
      <c r="AR441" s="4005" t="n"/>
      <c r="AS441" s="4005" t="n"/>
      <c r="AT441" s="4005" t="n"/>
      <c r="AU441" s="4005" t="n"/>
      <c r="AV441" s="4005" t="n"/>
      <c r="AW441" s="4005" t="n"/>
      <c r="AX441" s="4005" t="n"/>
      <c r="AY441" s="4005" t="n"/>
      <c r="AZ441" s="4005" t="n"/>
      <c r="BA441" s="1807" t="n"/>
      <c r="BB441" s="1911" t="n"/>
    </row>
    <row r="442">
      <c r="A442" s="2282" t="n"/>
      <c r="B442" s="1807" t="n"/>
      <c r="C442" s="1808" t="n"/>
      <c r="D442" s="4005" t="n"/>
      <c r="E442" s="4005" t="n"/>
      <c r="F442" s="4005" t="n"/>
      <c r="G442" s="4005" t="n"/>
      <c r="H442" s="4005" t="n"/>
      <c r="I442" s="4005" t="n"/>
      <c r="J442" s="4005" t="n"/>
      <c r="K442" s="4005" t="n"/>
      <c r="L442" s="4005" t="n"/>
      <c r="M442" s="4005" t="n"/>
      <c r="N442" s="4005" t="n"/>
      <c r="O442" s="4005" t="n"/>
      <c r="P442" s="1807" t="n"/>
      <c r="Q442" s="4005" t="n"/>
      <c r="R442" s="4005" t="n"/>
      <c r="S442" s="4005" t="n"/>
      <c r="T442" s="4005" t="n"/>
      <c r="U442" s="4005" t="n"/>
      <c r="V442" s="4005" t="n"/>
      <c r="W442" s="4005" t="n"/>
      <c r="X442" s="4005" t="n"/>
      <c r="Y442" s="4005" t="n"/>
      <c r="Z442" s="4005" t="n"/>
      <c r="AA442" s="4005" t="n"/>
      <c r="AB442" s="4005" t="n"/>
      <c r="AC442" s="4005" t="n"/>
      <c r="AD442" s="4005" t="n"/>
      <c r="AE442" s="4005" t="n"/>
      <c r="AF442" s="4005" t="n"/>
      <c r="AG442" s="4005" t="n"/>
      <c r="AH442" s="4005" t="n"/>
      <c r="AI442" s="4005" t="n"/>
      <c r="AJ442" s="4005" t="n"/>
      <c r="AK442" s="4005" t="n"/>
      <c r="AL442" s="4005" t="n"/>
      <c r="AM442" s="4005" t="n"/>
      <c r="AN442" s="4005" t="n"/>
      <c r="AO442" s="4005" t="n"/>
      <c r="AP442" s="4005" t="n"/>
      <c r="AQ442" s="4005" t="n"/>
      <c r="AR442" s="4005" t="n"/>
      <c r="AS442" s="4005" t="n"/>
      <c r="AT442" s="4005" t="n"/>
      <c r="AU442" s="4005" t="n"/>
      <c r="AV442" s="4005" t="n"/>
      <c r="AW442" s="4005" t="n"/>
      <c r="AX442" s="4005" t="n"/>
      <c r="AY442" s="4005" t="n"/>
      <c r="AZ442" s="4005" t="n"/>
      <c r="BA442" s="1807" t="n"/>
      <c r="BB442" s="1911" t="n"/>
    </row>
    <row r="443">
      <c r="A443" s="2282" t="n"/>
      <c r="B443" s="1807" t="n"/>
      <c r="C443" s="1808" t="n"/>
      <c r="D443" s="4005" t="n"/>
      <c r="E443" s="4005" t="n"/>
      <c r="F443" s="4005" t="n"/>
      <c r="G443" s="4005" t="n"/>
      <c r="H443" s="4005" t="n"/>
      <c r="I443" s="4005" t="n"/>
      <c r="J443" s="4005" t="n"/>
      <c r="K443" s="4005" t="n"/>
      <c r="L443" s="4005" t="n"/>
      <c r="M443" s="4005" t="n"/>
      <c r="N443" s="4005" t="n"/>
      <c r="O443" s="4005" t="n"/>
      <c r="P443" s="1807" t="n"/>
      <c r="Q443" s="4005" t="n"/>
      <c r="R443" s="4005" t="n"/>
      <c r="S443" s="4005" t="n"/>
      <c r="T443" s="4005" t="n"/>
      <c r="U443" s="4005" t="n"/>
      <c r="V443" s="4005" t="n"/>
      <c r="W443" s="4005" t="n"/>
      <c r="X443" s="4005" t="n"/>
      <c r="Y443" s="4005" t="n"/>
      <c r="Z443" s="4005" t="n"/>
      <c r="AA443" s="4005" t="n"/>
      <c r="AB443" s="4005" t="n"/>
      <c r="AC443" s="4005" t="n"/>
      <c r="AD443" s="4005" t="n"/>
      <c r="AE443" s="4005" t="n"/>
      <c r="AF443" s="4005" t="n"/>
      <c r="AG443" s="4005" t="n"/>
      <c r="AH443" s="4005" t="n"/>
      <c r="AI443" s="4005" t="n"/>
      <c r="AJ443" s="4005" t="n"/>
      <c r="AK443" s="4005" t="n"/>
      <c r="AL443" s="4005" t="n"/>
      <c r="AM443" s="4005" t="n"/>
      <c r="AN443" s="4005" t="n"/>
      <c r="AO443" s="4005" t="n"/>
      <c r="AP443" s="4005" t="n"/>
      <c r="AQ443" s="4005" t="n"/>
      <c r="AR443" s="4005" t="n"/>
      <c r="AS443" s="4005" t="n"/>
      <c r="AT443" s="4005" t="n"/>
      <c r="AU443" s="4005" t="n"/>
      <c r="AV443" s="4005" t="n"/>
      <c r="AW443" s="4005" t="n"/>
      <c r="AX443" s="4005" t="n"/>
      <c r="AY443" s="4005" t="n"/>
      <c r="AZ443" s="4005" t="n"/>
      <c r="BA443" s="1807" t="n"/>
      <c r="BB443" s="1911" t="n"/>
    </row>
    <row r="444">
      <c r="A444" s="2282" t="n"/>
      <c r="B444" s="1807" t="n"/>
      <c r="C444" s="1808" t="n"/>
      <c r="D444" s="4005" t="n"/>
      <c r="E444" s="4005" t="n"/>
      <c r="F444" s="4005" t="n"/>
      <c r="G444" s="4005" t="n"/>
      <c r="H444" s="4005" t="n"/>
      <c r="I444" s="4005" t="n"/>
      <c r="J444" s="4005" t="n"/>
      <c r="K444" s="4005" t="n"/>
      <c r="L444" s="4005" t="n"/>
      <c r="M444" s="4005" t="n"/>
      <c r="N444" s="4005" t="n"/>
      <c r="O444" s="4005" t="n"/>
      <c r="P444" s="1807" t="n"/>
      <c r="Q444" s="4005" t="n"/>
      <c r="R444" s="4005" t="n"/>
      <c r="S444" s="4005" t="n"/>
      <c r="T444" s="4005" t="n"/>
      <c r="U444" s="4005" t="n"/>
      <c r="V444" s="4005" t="n"/>
      <c r="W444" s="4005" t="n"/>
      <c r="X444" s="4005" t="n"/>
      <c r="Y444" s="4005" t="n"/>
      <c r="Z444" s="4005" t="n"/>
      <c r="AA444" s="4005" t="n"/>
      <c r="AB444" s="4005" t="n"/>
      <c r="AC444" s="4005" t="n"/>
      <c r="AD444" s="4005" t="n"/>
      <c r="AE444" s="4005" t="n"/>
      <c r="AF444" s="4005" t="n"/>
      <c r="AG444" s="4005" t="n"/>
      <c r="AH444" s="4005" t="n"/>
      <c r="AI444" s="4005" t="n"/>
      <c r="AJ444" s="4005" t="n"/>
      <c r="AK444" s="4005" t="n"/>
      <c r="AL444" s="4005" t="n"/>
      <c r="AM444" s="4005" t="n"/>
      <c r="AN444" s="4005" t="n"/>
      <c r="AO444" s="4005" t="n"/>
      <c r="AP444" s="4005" t="n"/>
      <c r="AQ444" s="4005" t="n"/>
      <c r="AR444" s="4005" t="n"/>
      <c r="AS444" s="4005" t="n"/>
      <c r="AT444" s="4005" t="n"/>
      <c r="AU444" s="4005" t="n"/>
      <c r="AV444" s="4005" t="n"/>
      <c r="AW444" s="4005" t="n"/>
      <c r="AX444" s="4005" t="n"/>
      <c r="AY444" s="4005" t="n"/>
      <c r="AZ444" s="4005" t="n"/>
      <c r="BA444" s="1807" t="n"/>
      <c r="BB444" s="1911" t="n"/>
    </row>
    <row r="445">
      <c r="A445" s="2282" t="n"/>
      <c r="B445" s="1807" t="n"/>
      <c r="C445" s="1808" t="n"/>
      <c r="D445" s="4005" t="n"/>
      <c r="E445" s="4005" t="n"/>
      <c r="F445" s="4005" t="n"/>
      <c r="G445" s="4005" t="n"/>
      <c r="H445" s="4005" t="n"/>
      <c r="I445" s="4005" t="n"/>
      <c r="J445" s="4005" t="n"/>
      <c r="K445" s="4005" t="n"/>
      <c r="L445" s="4005" t="n"/>
      <c r="M445" s="4005" t="n"/>
      <c r="N445" s="4005" t="n"/>
      <c r="O445" s="4005" t="n"/>
      <c r="P445" s="1807" t="n"/>
      <c r="Q445" s="4005" t="n"/>
      <c r="R445" s="4005" t="n"/>
      <c r="S445" s="4005" t="n"/>
      <c r="T445" s="4005" t="n"/>
      <c r="U445" s="4005" t="n"/>
      <c r="V445" s="4005" t="n"/>
      <c r="W445" s="4005" t="n"/>
      <c r="X445" s="4005" t="n"/>
      <c r="Y445" s="4005" t="n"/>
      <c r="Z445" s="4005" t="n"/>
      <c r="AA445" s="4005" t="n"/>
      <c r="AB445" s="4005" t="n"/>
      <c r="AC445" s="4005" t="n"/>
      <c r="AD445" s="4005" t="n"/>
      <c r="AE445" s="4005" t="n"/>
      <c r="AF445" s="4005" t="n"/>
      <c r="AG445" s="4005" t="n"/>
      <c r="AH445" s="4005" t="n"/>
      <c r="AI445" s="4005" t="n"/>
      <c r="AJ445" s="4005" t="n"/>
      <c r="AK445" s="4005" t="n"/>
      <c r="AL445" s="4005" t="n"/>
      <c r="AM445" s="4005" t="n"/>
      <c r="AN445" s="4005" t="n"/>
      <c r="AO445" s="4005" t="n"/>
      <c r="AP445" s="4005" t="n"/>
      <c r="AQ445" s="4005" t="n"/>
      <c r="AR445" s="4005" t="n"/>
      <c r="AS445" s="4005" t="n"/>
      <c r="AT445" s="4005" t="n"/>
      <c r="AU445" s="4005" t="n"/>
      <c r="AV445" s="4005" t="n"/>
      <c r="AW445" s="4005" t="n"/>
      <c r="AX445" s="4005" t="n"/>
      <c r="AY445" s="4005" t="n"/>
      <c r="AZ445" s="4005" t="n"/>
      <c r="BA445" s="1807" t="n"/>
      <c r="BB445" s="1911" t="n"/>
    </row>
    <row r="446">
      <c r="A446" s="2282" t="n"/>
      <c r="B446" s="1807" t="n"/>
      <c r="C446" s="1808" t="n"/>
      <c r="D446" s="4005" t="n"/>
      <c r="E446" s="4005" t="n"/>
      <c r="F446" s="4005" t="n"/>
      <c r="G446" s="4005" t="n"/>
      <c r="H446" s="4005" t="n"/>
      <c r="I446" s="4005" t="n"/>
      <c r="J446" s="4005" t="n"/>
      <c r="K446" s="4005" t="n"/>
      <c r="L446" s="4005" t="n"/>
      <c r="M446" s="4005" t="n"/>
      <c r="N446" s="4005" t="n"/>
      <c r="O446" s="4005" t="n"/>
      <c r="P446" s="1807" t="n"/>
      <c r="Q446" s="4005" t="n"/>
      <c r="R446" s="4005" t="n"/>
      <c r="S446" s="4005" t="n"/>
      <c r="T446" s="4005" t="n"/>
      <c r="U446" s="4005" t="n"/>
      <c r="V446" s="4005" t="n"/>
      <c r="W446" s="4005" t="n"/>
      <c r="X446" s="4005" t="n"/>
      <c r="Y446" s="4005" t="n"/>
      <c r="Z446" s="4005" t="n"/>
      <c r="AA446" s="4005" t="n"/>
      <c r="AB446" s="4005" t="n"/>
      <c r="AC446" s="4005" t="n"/>
      <c r="AD446" s="4005" t="n"/>
      <c r="AE446" s="4005" t="n"/>
      <c r="AF446" s="4005" t="n"/>
      <c r="AG446" s="4005" t="n"/>
      <c r="AH446" s="4005" t="n"/>
      <c r="AI446" s="4005" t="n"/>
      <c r="AJ446" s="4005" t="n"/>
      <c r="AK446" s="4005" t="n"/>
      <c r="AL446" s="4005" t="n"/>
      <c r="AM446" s="4005" t="n"/>
      <c r="AN446" s="4005" t="n"/>
      <c r="AO446" s="4005" t="n"/>
      <c r="AP446" s="4005" t="n"/>
      <c r="AQ446" s="4005" t="n"/>
      <c r="AR446" s="4005" t="n"/>
      <c r="AS446" s="4005" t="n"/>
      <c r="AT446" s="4005" t="n"/>
      <c r="AU446" s="4005" t="n"/>
      <c r="AV446" s="4005" t="n"/>
      <c r="AW446" s="4005" t="n"/>
      <c r="AX446" s="4005" t="n"/>
      <c r="AY446" s="4005" t="n"/>
      <c r="AZ446" s="4005" t="n"/>
      <c r="BA446" s="1807" t="n"/>
      <c r="BB446" s="1911" t="n"/>
    </row>
    <row r="447">
      <c r="A447" s="2282" t="n"/>
      <c r="B447" s="1807" t="n"/>
      <c r="C447" s="1808" t="n"/>
      <c r="D447" s="4005" t="n"/>
      <c r="E447" s="4005" t="n"/>
      <c r="F447" s="4005" t="n"/>
      <c r="G447" s="4005" t="n"/>
      <c r="H447" s="4005" t="n"/>
      <c r="I447" s="4005" t="n"/>
      <c r="J447" s="4005" t="n"/>
      <c r="K447" s="4005" t="n"/>
      <c r="L447" s="4005" t="n"/>
      <c r="M447" s="4005" t="n"/>
      <c r="N447" s="4005" t="n"/>
      <c r="O447" s="4005" t="n"/>
      <c r="P447" s="1807" t="n"/>
      <c r="Q447" s="4005" t="n"/>
      <c r="R447" s="4005" t="n"/>
      <c r="S447" s="4005" t="n"/>
      <c r="T447" s="4005" t="n"/>
      <c r="U447" s="4005" t="n"/>
      <c r="V447" s="4005" t="n"/>
      <c r="W447" s="4005" t="n"/>
      <c r="X447" s="4005" t="n"/>
      <c r="Y447" s="4005" t="n"/>
      <c r="Z447" s="4005" t="n"/>
      <c r="AA447" s="4005" t="n"/>
      <c r="AB447" s="4005" t="n"/>
      <c r="AC447" s="4005" t="n"/>
      <c r="AD447" s="4005" t="n"/>
      <c r="AE447" s="4005" t="n"/>
      <c r="AF447" s="4005" t="n"/>
      <c r="AG447" s="4005" t="n"/>
      <c r="AH447" s="4005" t="n"/>
      <c r="AI447" s="4005" t="n"/>
      <c r="AJ447" s="4005" t="n"/>
      <c r="AK447" s="4005" t="n"/>
      <c r="AL447" s="4005" t="n"/>
      <c r="AM447" s="4005" t="n"/>
      <c r="AN447" s="4005" t="n"/>
      <c r="AO447" s="4005" t="n"/>
      <c r="AP447" s="4005" t="n"/>
      <c r="AQ447" s="4005" t="n"/>
      <c r="AR447" s="4005" t="n"/>
      <c r="AS447" s="4005" t="n"/>
      <c r="AT447" s="4005" t="n"/>
      <c r="AU447" s="4005" t="n"/>
      <c r="AV447" s="4005" t="n"/>
      <c r="AW447" s="4005" t="n"/>
      <c r="AX447" s="4005" t="n"/>
      <c r="AY447" s="4005" t="n"/>
      <c r="AZ447" s="4005" t="n"/>
      <c r="BA447" s="1807" t="n"/>
      <c r="BB447" s="1911" t="n"/>
    </row>
    <row r="448">
      <c r="A448" s="2282" t="n"/>
      <c r="B448" s="1807" t="n"/>
      <c r="C448" s="1808" t="n"/>
      <c r="D448" s="4005" t="n"/>
      <c r="E448" s="4005" t="n"/>
      <c r="F448" s="4005" t="n"/>
      <c r="G448" s="4005" t="n"/>
      <c r="H448" s="4005" t="n"/>
      <c r="I448" s="4005" t="n"/>
      <c r="J448" s="4005" t="n"/>
      <c r="K448" s="4005" t="n"/>
      <c r="L448" s="4005" t="n"/>
      <c r="M448" s="4005" t="n"/>
      <c r="N448" s="4005" t="n"/>
      <c r="O448" s="4005" t="n"/>
      <c r="P448" s="1807" t="n"/>
      <c r="Q448" s="4005" t="n"/>
      <c r="R448" s="4005" t="n"/>
      <c r="S448" s="4005" t="n"/>
      <c r="T448" s="4005" t="n"/>
      <c r="U448" s="4005" t="n"/>
      <c r="V448" s="4005" t="n"/>
      <c r="W448" s="4005" t="n"/>
      <c r="X448" s="4005" t="n"/>
      <c r="Y448" s="4005" t="n"/>
      <c r="Z448" s="4005" t="n"/>
      <c r="AA448" s="4005" t="n"/>
      <c r="AB448" s="4005" t="n"/>
      <c r="AC448" s="4005" t="n"/>
      <c r="AD448" s="4005" t="n"/>
      <c r="AE448" s="4005" t="n"/>
      <c r="AF448" s="4005" t="n"/>
      <c r="AG448" s="4005" t="n"/>
      <c r="AH448" s="4005" t="n"/>
      <c r="AI448" s="4005" t="n"/>
      <c r="AJ448" s="4005" t="n"/>
      <c r="AK448" s="4005" t="n"/>
      <c r="AL448" s="4005" t="n"/>
      <c r="AM448" s="4005" t="n"/>
      <c r="AN448" s="4005" t="n"/>
      <c r="AO448" s="4005" t="n"/>
      <c r="AP448" s="4005" t="n"/>
      <c r="AQ448" s="4005" t="n"/>
      <c r="AR448" s="4005" t="n"/>
      <c r="AS448" s="4005" t="n"/>
      <c r="AT448" s="4005" t="n"/>
      <c r="AU448" s="4005" t="n"/>
      <c r="AV448" s="4005" t="n"/>
      <c r="AW448" s="4005" t="n"/>
      <c r="AX448" s="4005" t="n"/>
      <c r="AY448" s="4005" t="n"/>
      <c r="AZ448" s="4005" t="n"/>
      <c r="BA448" s="1807" t="n"/>
      <c r="BB448" s="1911" t="n"/>
    </row>
    <row r="449">
      <c r="A449" s="2282" t="n"/>
      <c r="B449" s="1807" t="n"/>
      <c r="C449" s="1808" t="n"/>
      <c r="D449" s="4005" t="n"/>
      <c r="E449" s="4005" t="n"/>
      <c r="F449" s="4005" t="n"/>
      <c r="G449" s="4005" t="n"/>
      <c r="H449" s="4005" t="n"/>
      <c r="I449" s="4005" t="n"/>
      <c r="J449" s="4005" t="n"/>
      <c r="K449" s="4005" t="n"/>
      <c r="L449" s="4005" t="n"/>
      <c r="M449" s="4005" t="n"/>
      <c r="N449" s="4005" t="n"/>
      <c r="O449" s="4005" t="n"/>
      <c r="P449" s="1807" t="n"/>
      <c r="Q449" s="4005" t="n"/>
      <c r="R449" s="4005" t="n"/>
      <c r="S449" s="4005" t="n"/>
      <c r="T449" s="4005" t="n"/>
      <c r="U449" s="4005" t="n"/>
      <c r="V449" s="4005" t="n"/>
      <c r="W449" s="4005" t="n"/>
      <c r="X449" s="4005" t="n"/>
      <c r="Y449" s="4005" t="n"/>
      <c r="Z449" s="4005" t="n"/>
      <c r="AA449" s="4005" t="n"/>
      <c r="AB449" s="4005" t="n"/>
      <c r="AC449" s="4005" t="n"/>
      <c r="AD449" s="4005" t="n"/>
      <c r="AE449" s="4005" t="n"/>
      <c r="AF449" s="4005" t="n"/>
      <c r="AG449" s="4005" t="n"/>
      <c r="AH449" s="4005" t="n"/>
      <c r="AI449" s="4005" t="n"/>
      <c r="AJ449" s="4005" t="n"/>
      <c r="AK449" s="4005" t="n"/>
      <c r="AL449" s="4005" t="n"/>
      <c r="AM449" s="4005" t="n"/>
      <c r="AN449" s="4005" t="n"/>
      <c r="AO449" s="4005" t="n"/>
      <c r="AP449" s="4005" t="n"/>
      <c r="AQ449" s="4005" t="n"/>
      <c r="AR449" s="4005" t="n"/>
      <c r="AS449" s="4005" t="n"/>
      <c r="AT449" s="4005" t="n"/>
      <c r="AU449" s="4005" t="n"/>
      <c r="AV449" s="4005" t="n"/>
      <c r="AW449" s="4005" t="n"/>
      <c r="AX449" s="4005" t="n"/>
      <c r="AY449" s="4005" t="n"/>
      <c r="AZ449" s="4005" t="n"/>
      <c r="BA449" s="1807" t="n"/>
      <c r="BB449" s="1911" t="n"/>
    </row>
    <row r="450">
      <c r="A450" s="2282" t="n"/>
      <c r="B450" s="1807" t="n"/>
      <c r="C450" s="1808" t="n"/>
      <c r="D450" s="4005" t="n"/>
      <c r="E450" s="4005" t="n"/>
      <c r="F450" s="4005" t="n"/>
      <c r="G450" s="4005" t="n"/>
      <c r="H450" s="4005" t="n"/>
      <c r="I450" s="4005" t="n"/>
      <c r="J450" s="4005" t="n"/>
      <c r="K450" s="4005" t="n"/>
      <c r="L450" s="4005" t="n"/>
      <c r="M450" s="4005" t="n"/>
      <c r="N450" s="4005" t="n"/>
      <c r="O450" s="4005" t="n"/>
      <c r="P450" s="1807" t="n"/>
      <c r="Q450" s="4005" t="n"/>
      <c r="R450" s="4005" t="n"/>
      <c r="S450" s="4005" t="n"/>
      <c r="T450" s="4005" t="n"/>
      <c r="U450" s="4005" t="n"/>
      <c r="V450" s="4005" t="n"/>
      <c r="W450" s="4005" t="n"/>
      <c r="X450" s="4005" t="n"/>
      <c r="Y450" s="4005" t="n"/>
      <c r="Z450" s="4005" t="n"/>
      <c r="AA450" s="4005" t="n"/>
      <c r="AB450" s="4005" t="n"/>
      <c r="AC450" s="4005" t="n"/>
      <c r="AD450" s="4005" t="n"/>
      <c r="AE450" s="4005" t="n"/>
      <c r="AF450" s="4005" t="n"/>
      <c r="AG450" s="4005" t="n"/>
      <c r="AH450" s="4005" t="n"/>
      <c r="AI450" s="4005" t="n"/>
      <c r="AJ450" s="4005" t="n"/>
      <c r="AK450" s="4005" t="n"/>
      <c r="AL450" s="4005" t="n"/>
      <c r="AM450" s="4005" t="n"/>
      <c r="AN450" s="4005" t="n"/>
      <c r="AO450" s="4005" t="n"/>
      <c r="AP450" s="4005" t="n"/>
      <c r="AQ450" s="4005" t="n"/>
      <c r="AR450" s="4005" t="n"/>
      <c r="AS450" s="4005" t="n"/>
      <c r="AT450" s="4005" t="n"/>
      <c r="AU450" s="4005" t="n"/>
      <c r="AV450" s="4005" t="n"/>
      <c r="AW450" s="4005" t="n"/>
      <c r="AX450" s="4005" t="n"/>
      <c r="AY450" s="4005" t="n"/>
      <c r="AZ450" s="4005" t="n"/>
      <c r="BA450" s="1807" t="n"/>
      <c r="BB450" s="1911" t="n"/>
    </row>
    <row r="451">
      <c r="A451" s="2282" t="n"/>
      <c r="B451" s="1807" t="n"/>
      <c r="C451" s="1808" t="n"/>
      <c r="D451" s="4005" t="n"/>
      <c r="E451" s="4005" t="n"/>
      <c r="F451" s="4005" t="n"/>
      <c r="G451" s="4005" t="n"/>
      <c r="H451" s="4005" t="n"/>
      <c r="I451" s="4005" t="n"/>
      <c r="J451" s="4005" t="n"/>
      <c r="K451" s="4005" t="n"/>
      <c r="L451" s="4005" t="n"/>
      <c r="M451" s="4005" t="n"/>
      <c r="N451" s="4005" t="n"/>
      <c r="O451" s="4005" t="n"/>
      <c r="P451" s="1807" t="n"/>
      <c r="Q451" s="4005" t="n"/>
      <c r="R451" s="4005" t="n"/>
      <c r="S451" s="4005" t="n"/>
      <c r="T451" s="4005" t="n"/>
      <c r="U451" s="4005" t="n"/>
      <c r="V451" s="4005" t="n"/>
      <c r="W451" s="4005" t="n"/>
      <c r="X451" s="4005" t="n"/>
      <c r="Y451" s="4005" t="n"/>
      <c r="Z451" s="4005" t="n"/>
      <c r="AA451" s="4005" t="n"/>
      <c r="AB451" s="4005" t="n"/>
      <c r="AC451" s="4005" t="n"/>
      <c r="AD451" s="4005" t="n"/>
      <c r="AE451" s="4005" t="n"/>
      <c r="AF451" s="4005" t="n"/>
      <c r="AG451" s="4005" t="n"/>
      <c r="AH451" s="4005" t="n"/>
      <c r="AI451" s="4005" t="n"/>
      <c r="AJ451" s="4005" t="n"/>
      <c r="AK451" s="4005" t="n"/>
      <c r="AL451" s="4005" t="n"/>
      <c r="AM451" s="4005" t="n"/>
      <c r="AN451" s="4005" t="n"/>
      <c r="AO451" s="4005" t="n"/>
      <c r="AP451" s="4005" t="n"/>
      <c r="AQ451" s="4005" t="n"/>
      <c r="AR451" s="4005" t="n"/>
      <c r="AS451" s="4005" t="n"/>
      <c r="AT451" s="4005" t="n"/>
      <c r="AU451" s="4005" t="n"/>
      <c r="AV451" s="4005" t="n"/>
      <c r="AW451" s="4005" t="n"/>
      <c r="AX451" s="4005" t="n"/>
      <c r="AY451" s="4005" t="n"/>
      <c r="AZ451" s="4005" t="n"/>
      <c r="BA451" s="1807" t="n"/>
      <c r="BB451" s="1911" t="n"/>
    </row>
    <row r="452">
      <c r="A452" s="2282" t="n"/>
      <c r="B452" s="1807" t="n"/>
      <c r="C452" s="1808" t="n"/>
      <c r="D452" s="4005" t="n"/>
      <c r="E452" s="4005" t="n"/>
      <c r="F452" s="4005" t="n"/>
      <c r="G452" s="4005" t="n"/>
      <c r="H452" s="4005" t="n"/>
      <c r="I452" s="4005" t="n"/>
      <c r="J452" s="4005" t="n"/>
      <c r="K452" s="4005" t="n"/>
      <c r="L452" s="4005" t="n"/>
      <c r="M452" s="4005" t="n"/>
      <c r="N452" s="4005" t="n"/>
      <c r="O452" s="4005" t="n"/>
      <c r="P452" s="1807" t="n"/>
      <c r="Q452" s="4005" t="n"/>
      <c r="R452" s="4005" t="n"/>
      <c r="S452" s="4005" t="n"/>
      <c r="T452" s="4005" t="n"/>
      <c r="U452" s="4005" t="n"/>
      <c r="V452" s="4005" t="n"/>
      <c r="W452" s="4005" t="n"/>
      <c r="X452" s="4005" t="n"/>
      <c r="Y452" s="4005" t="n"/>
      <c r="Z452" s="4005" t="n"/>
      <c r="AA452" s="4005" t="n"/>
      <c r="AB452" s="4005" t="n"/>
      <c r="AC452" s="4005" t="n"/>
      <c r="AD452" s="4005" t="n"/>
      <c r="AE452" s="4005" t="n"/>
      <c r="AF452" s="4005" t="n"/>
      <c r="AG452" s="4005" t="n"/>
      <c r="AH452" s="4005" t="n"/>
      <c r="AI452" s="4005" t="n"/>
      <c r="AJ452" s="4005" t="n"/>
      <c r="AK452" s="4005" t="n"/>
      <c r="AL452" s="4005" t="n"/>
      <c r="AM452" s="4005" t="n"/>
      <c r="AN452" s="4005" t="n"/>
      <c r="AO452" s="4005" t="n"/>
      <c r="AP452" s="4005" t="n"/>
      <c r="AQ452" s="4005" t="n"/>
      <c r="AR452" s="4005" t="n"/>
      <c r="AS452" s="4005" t="n"/>
      <c r="AT452" s="4005" t="n"/>
      <c r="AU452" s="4005" t="n"/>
      <c r="AV452" s="4005" t="n"/>
      <c r="AW452" s="4005" t="n"/>
      <c r="AX452" s="4005" t="n"/>
      <c r="AY452" s="4005" t="n"/>
      <c r="AZ452" s="4005" t="n"/>
      <c r="BA452" s="1807" t="n"/>
      <c r="BB452" s="1911" t="n"/>
    </row>
    <row r="453">
      <c r="A453" s="2282" t="n"/>
      <c r="B453" s="1807" t="n"/>
      <c r="C453" s="1808" t="n"/>
      <c r="D453" s="4005" t="n"/>
      <c r="E453" s="4005" t="n"/>
      <c r="F453" s="4005" t="n"/>
      <c r="G453" s="4005" t="n"/>
      <c r="H453" s="4005" t="n"/>
      <c r="I453" s="4005" t="n"/>
      <c r="J453" s="4005" t="n"/>
      <c r="K453" s="4005" t="n"/>
      <c r="L453" s="4005" t="n"/>
      <c r="M453" s="4005" t="n"/>
      <c r="N453" s="4005" t="n"/>
      <c r="O453" s="4005" t="n"/>
      <c r="P453" s="1807" t="n"/>
      <c r="Q453" s="4005" t="n"/>
      <c r="R453" s="4005" t="n"/>
      <c r="S453" s="4005" t="n"/>
      <c r="T453" s="4005" t="n"/>
      <c r="U453" s="4005" t="n"/>
      <c r="V453" s="4005" t="n"/>
      <c r="W453" s="4005" t="n"/>
      <c r="X453" s="4005" t="n"/>
      <c r="Y453" s="4005" t="n"/>
      <c r="Z453" s="4005" t="n"/>
      <c r="AA453" s="4005" t="n"/>
      <c r="AB453" s="4005" t="n"/>
      <c r="AC453" s="4005" t="n"/>
      <c r="AD453" s="4005" t="n"/>
      <c r="AE453" s="4005" t="n"/>
      <c r="AF453" s="4005" t="n"/>
      <c r="AG453" s="4005" t="n"/>
      <c r="AH453" s="4005" t="n"/>
      <c r="AI453" s="4005" t="n"/>
      <c r="AJ453" s="4005" t="n"/>
      <c r="AK453" s="4005" t="n"/>
      <c r="AL453" s="4005" t="n"/>
      <c r="AM453" s="4005" t="n"/>
      <c r="AN453" s="4005" t="n"/>
      <c r="AO453" s="4005" t="n"/>
      <c r="AP453" s="4005" t="n"/>
      <c r="AQ453" s="4005" t="n"/>
      <c r="AR453" s="4005" t="n"/>
      <c r="AS453" s="4005" t="n"/>
      <c r="AT453" s="4005" t="n"/>
      <c r="AU453" s="4005" t="n"/>
      <c r="AV453" s="4005" t="n"/>
      <c r="AW453" s="4005" t="n"/>
      <c r="AX453" s="4005" t="n"/>
      <c r="AY453" s="4005" t="n"/>
      <c r="AZ453" s="4005" t="n"/>
      <c r="BA453" s="1807" t="n"/>
      <c r="BB453" s="1911" t="n"/>
    </row>
    <row r="454">
      <c r="A454" s="2282" t="n"/>
      <c r="B454" s="1807" t="n"/>
      <c r="C454" s="1808" t="n"/>
      <c r="D454" s="4005" t="n"/>
      <c r="E454" s="4005" t="n"/>
      <c r="F454" s="4005" t="n"/>
      <c r="G454" s="4005" t="n"/>
      <c r="H454" s="4005" t="n"/>
      <c r="I454" s="4005" t="n"/>
      <c r="J454" s="4005" t="n"/>
      <c r="K454" s="4005" t="n"/>
      <c r="L454" s="4005" t="n"/>
      <c r="M454" s="4005" t="n"/>
      <c r="N454" s="4005" t="n"/>
      <c r="O454" s="4005" t="n"/>
      <c r="P454" s="1807" t="n"/>
      <c r="Q454" s="4005" t="n"/>
      <c r="R454" s="4005" t="n"/>
      <c r="S454" s="4005" t="n"/>
      <c r="T454" s="4005" t="n"/>
      <c r="U454" s="4005" t="n"/>
      <c r="V454" s="4005" t="n"/>
      <c r="W454" s="4005" t="n"/>
      <c r="X454" s="4005" t="n"/>
      <c r="Y454" s="4005" t="n"/>
      <c r="Z454" s="4005" t="n"/>
      <c r="AA454" s="4005" t="n"/>
      <c r="AB454" s="4005" t="n"/>
      <c r="AC454" s="4005" t="n"/>
      <c r="AD454" s="4005" t="n"/>
      <c r="AE454" s="4005" t="n"/>
      <c r="AF454" s="4005" t="n"/>
      <c r="AG454" s="4005" t="n"/>
      <c r="AH454" s="4005" t="n"/>
      <c r="AI454" s="4005" t="n"/>
      <c r="AJ454" s="4005" t="n"/>
      <c r="AK454" s="4005" t="n"/>
      <c r="AL454" s="4005" t="n"/>
      <c r="AM454" s="4005" t="n"/>
      <c r="AN454" s="4005" t="n"/>
      <c r="AO454" s="4005" t="n"/>
      <c r="AP454" s="4005" t="n"/>
      <c r="AQ454" s="4005" t="n"/>
      <c r="AR454" s="4005" t="n"/>
      <c r="AS454" s="4005" t="n"/>
      <c r="AT454" s="4005" t="n"/>
      <c r="AU454" s="4005" t="n"/>
      <c r="AV454" s="4005" t="n"/>
      <c r="AW454" s="4005" t="n"/>
      <c r="AX454" s="4005" t="n"/>
      <c r="AY454" s="4005" t="n"/>
      <c r="AZ454" s="4005" t="n"/>
      <c r="BA454" s="1807" t="n"/>
      <c r="BB454" s="1911" t="n"/>
    </row>
    <row r="455">
      <c r="A455" s="2282" t="n"/>
      <c r="B455" s="1807" t="n"/>
      <c r="C455" s="1808" t="n"/>
      <c r="D455" s="4005" t="n"/>
      <c r="E455" s="4005" t="n"/>
      <c r="F455" s="4005" t="n"/>
      <c r="G455" s="4005" t="n"/>
      <c r="H455" s="4005" t="n"/>
      <c r="I455" s="4005" t="n"/>
      <c r="J455" s="4005" t="n"/>
      <c r="K455" s="4005" t="n"/>
      <c r="L455" s="4005" t="n"/>
      <c r="M455" s="4005" t="n"/>
      <c r="N455" s="4005" t="n"/>
      <c r="O455" s="4005" t="n"/>
      <c r="P455" s="1807" t="n"/>
      <c r="Q455" s="4005" t="n"/>
      <c r="R455" s="4005" t="n"/>
      <c r="S455" s="4005" t="n"/>
      <c r="T455" s="4005" t="n"/>
      <c r="U455" s="4005" t="n"/>
      <c r="V455" s="4005" t="n"/>
      <c r="W455" s="4005" t="n"/>
      <c r="X455" s="4005" t="n"/>
      <c r="Y455" s="4005" t="n"/>
      <c r="Z455" s="4005" t="n"/>
      <c r="AA455" s="4005" t="n"/>
      <c r="AB455" s="4005" t="n"/>
      <c r="AC455" s="4005" t="n"/>
      <c r="AD455" s="4005" t="n"/>
      <c r="AE455" s="4005" t="n"/>
      <c r="AF455" s="4005" t="n"/>
      <c r="AG455" s="4005" t="n"/>
      <c r="AH455" s="4005" t="n"/>
      <c r="AI455" s="4005" t="n"/>
      <c r="AJ455" s="4005" t="n"/>
      <c r="AK455" s="4005" t="n"/>
      <c r="AL455" s="4005" t="n"/>
      <c r="AM455" s="4005" t="n"/>
      <c r="AN455" s="4005" t="n"/>
      <c r="AO455" s="4005" t="n"/>
      <c r="AP455" s="4005" t="n"/>
      <c r="AQ455" s="4005" t="n"/>
      <c r="AR455" s="4005" t="n"/>
      <c r="AS455" s="4005" t="n"/>
      <c r="AT455" s="4005" t="n"/>
      <c r="AU455" s="4005" t="n"/>
      <c r="AV455" s="4005" t="n"/>
      <c r="AW455" s="4005" t="n"/>
      <c r="AX455" s="4005" t="n"/>
      <c r="AY455" s="4005" t="n"/>
      <c r="AZ455" s="4005" t="n"/>
      <c r="BA455" s="1807" t="n"/>
      <c r="BB455" s="1911" t="n"/>
    </row>
    <row r="456">
      <c r="A456" s="2282" t="n"/>
      <c r="B456" s="1807" t="n"/>
      <c r="C456" s="1808" t="n"/>
      <c r="D456" s="4005" t="n"/>
      <c r="E456" s="4005" t="n"/>
      <c r="F456" s="4005" t="n"/>
      <c r="G456" s="4005" t="n"/>
      <c r="H456" s="4005" t="n"/>
      <c r="I456" s="4005" t="n"/>
      <c r="J456" s="4005" t="n"/>
      <c r="K456" s="4005" t="n"/>
      <c r="L456" s="4005" t="n"/>
      <c r="M456" s="4005" t="n"/>
      <c r="N456" s="4005" t="n"/>
      <c r="O456" s="4005" t="n"/>
      <c r="P456" s="1807" t="n"/>
      <c r="Q456" s="4005" t="n"/>
      <c r="R456" s="4005" t="n"/>
      <c r="S456" s="4005" t="n"/>
      <c r="T456" s="4005" t="n"/>
      <c r="U456" s="4005" t="n"/>
      <c r="V456" s="4005" t="n"/>
      <c r="W456" s="4005" t="n"/>
      <c r="X456" s="4005" t="n"/>
      <c r="Y456" s="4005" t="n"/>
      <c r="Z456" s="4005" t="n"/>
      <c r="AA456" s="4005" t="n"/>
      <c r="AB456" s="4005" t="n"/>
      <c r="AC456" s="4005" t="n"/>
      <c r="AD456" s="4005" t="n"/>
      <c r="AE456" s="4005" t="n"/>
      <c r="AF456" s="4005" t="n"/>
      <c r="AG456" s="4005" t="n"/>
      <c r="AH456" s="4005" t="n"/>
      <c r="AI456" s="4005" t="n"/>
      <c r="AJ456" s="4005" t="n"/>
      <c r="AK456" s="4005" t="n"/>
      <c r="AL456" s="4005" t="n"/>
      <c r="AM456" s="4005" t="n"/>
      <c r="AN456" s="4005" t="n"/>
      <c r="AO456" s="4005" t="n"/>
      <c r="AP456" s="4005" t="n"/>
      <c r="AQ456" s="4005" t="n"/>
      <c r="AR456" s="4005" t="n"/>
      <c r="AS456" s="4005" t="n"/>
      <c r="AT456" s="4005" t="n"/>
      <c r="AU456" s="4005" t="n"/>
      <c r="AV456" s="4005" t="n"/>
      <c r="AW456" s="4005" t="n"/>
      <c r="AX456" s="4005" t="n"/>
      <c r="AY456" s="4005" t="n"/>
      <c r="AZ456" s="4005" t="n"/>
      <c r="BA456" s="1807" t="n"/>
      <c r="BB456" s="1911" t="n"/>
    </row>
    <row r="457">
      <c r="A457" s="2282" t="n"/>
      <c r="B457" s="1807" t="n"/>
      <c r="C457" s="1808" t="n"/>
      <c r="D457" s="4005" t="n"/>
      <c r="E457" s="4005" t="n"/>
      <c r="F457" s="4005" t="n"/>
      <c r="G457" s="4005" t="n"/>
      <c r="H457" s="4005" t="n"/>
      <c r="I457" s="4005" t="n"/>
      <c r="J457" s="4005" t="n"/>
      <c r="K457" s="4005" t="n"/>
      <c r="L457" s="4005" t="n"/>
      <c r="M457" s="4005" t="n"/>
      <c r="N457" s="4005" t="n"/>
      <c r="O457" s="4005" t="n"/>
      <c r="P457" s="1807" t="n"/>
      <c r="Q457" s="4005" t="n"/>
      <c r="R457" s="4005" t="n"/>
      <c r="S457" s="4005" t="n"/>
      <c r="T457" s="4005" t="n"/>
      <c r="U457" s="4005" t="n"/>
      <c r="V457" s="4005" t="n"/>
      <c r="W457" s="4005" t="n"/>
      <c r="X457" s="4005" t="n"/>
      <c r="Y457" s="4005" t="n"/>
      <c r="Z457" s="4005" t="n"/>
      <c r="AA457" s="4005" t="n"/>
      <c r="AB457" s="4005" t="n"/>
      <c r="AC457" s="4005" t="n"/>
      <c r="AD457" s="4005" t="n"/>
      <c r="AE457" s="4005" t="n"/>
      <c r="AF457" s="4005" t="n"/>
      <c r="AG457" s="4005" t="n"/>
      <c r="AH457" s="4005" t="n"/>
      <c r="AI457" s="4005" t="n"/>
      <c r="AJ457" s="4005" t="n"/>
      <c r="AK457" s="4005" t="n"/>
      <c r="AL457" s="4005" t="n"/>
      <c r="AM457" s="4005" t="n"/>
      <c r="AN457" s="4005" t="n"/>
      <c r="AO457" s="4005" t="n"/>
      <c r="AP457" s="4005" t="n"/>
      <c r="AQ457" s="4005" t="n"/>
      <c r="AR457" s="4005" t="n"/>
      <c r="AS457" s="4005" t="n"/>
      <c r="AT457" s="4005" t="n"/>
      <c r="AU457" s="4005" t="n"/>
      <c r="AV457" s="4005" t="n"/>
      <c r="AW457" s="4005" t="n"/>
      <c r="AX457" s="4005" t="n"/>
      <c r="AY457" s="4005" t="n"/>
      <c r="AZ457" s="4005" t="n"/>
      <c r="BA457" s="1807" t="n"/>
      <c r="BB457" s="1911" t="n"/>
    </row>
    <row r="458">
      <c r="A458" s="2282" t="n"/>
      <c r="B458" s="1807" t="n"/>
      <c r="C458" s="1808" t="n"/>
      <c r="D458" s="4005" t="n"/>
      <c r="E458" s="4005" t="n"/>
      <c r="F458" s="4005" t="n"/>
      <c r="G458" s="4005" t="n"/>
      <c r="H458" s="4005" t="n"/>
      <c r="I458" s="4005" t="n"/>
      <c r="J458" s="4005" t="n"/>
      <c r="K458" s="4005" t="n"/>
      <c r="L458" s="4005" t="n"/>
      <c r="M458" s="4005" t="n"/>
      <c r="N458" s="4005" t="n"/>
      <c r="O458" s="4005" t="n"/>
      <c r="P458" s="1807" t="n"/>
      <c r="Q458" s="4005" t="n"/>
      <c r="R458" s="4005" t="n"/>
      <c r="S458" s="4005" t="n"/>
      <c r="T458" s="4005" t="n"/>
      <c r="U458" s="4005" t="n"/>
      <c r="V458" s="4005" t="n"/>
      <c r="W458" s="4005" t="n"/>
      <c r="X458" s="4005" t="n"/>
      <c r="Y458" s="4005" t="n"/>
      <c r="Z458" s="4005" t="n"/>
      <c r="AA458" s="4005" t="n"/>
      <c r="AB458" s="4005" t="n"/>
      <c r="AC458" s="4005" t="n"/>
      <c r="AD458" s="4005" t="n"/>
      <c r="AE458" s="4005" t="n"/>
      <c r="AF458" s="4005" t="n"/>
      <c r="AG458" s="4005" t="n"/>
      <c r="AH458" s="4005" t="n"/>
      <c r="AI458" s="4005" t="n"/>
      <c r="AJ458" s="4005" t="n"/>
      <c r="AK458" s="4005" t="n"/>
      <c r="AL458" s="4005" t="n"/>
      <c r="AM458" s="4005" t="n"/>
      <c r="AN458" s="4005" t="n"/>
      <c r="AO458" s="4005" t="n"/>
      <c r="AP458" s="4005" t="n"/>
      <c r="AQ458" s="4005" t="n"/>
      <c r="AR458" s="4005" t="n"/>
      <c r="AS458" s="4005" t="n"/>
      <c r="AT458" s="4005" t="n"/>
      <c r="AU458" s="4005" t="n"/>
      <c r="AV458" s="4005" t="n"/>
      <c r="AW458" s="4005" t="n"/>
      <c r="AX458" s="4005" t="n"/>
      <c r="AY458" s="4005" t="n"/>
      <c r="AZ458" s="4005" t="n"/>
      <c r="BA458" s="1807" t="n"/>
      <c r="BB458" s="1911" t="n"/>
    </row>
    <row r="459">
      <c r="A459" s="2282" t="n"/>
      <c r="B459" s="1807" t="n"/>
      <c r="C459" s="1808" t="n"/>
      <c r="D459" s="4005" t="n"/>
      <c r="E459" s="4005" t="n"/>
      <c r="F459" s="4005" t="n"/>
      <c r="G459" s="4005" t="n"/>
      <c r="H459" s="4005" t="n"/>
      <c r="I459" s="4005" t="n"/>
      <c r="J459" s="4005" t="n"/>
      <c r="K459" s="4005" t="n"/>
      <c r="L459" s="4005" t="n"/>
      <c r="M459" s="4005" t="n"/>
      <c r="N459" s="4005" t="n"/>
      <c r="O459" s="4005" t="n"/>
      <c r="P459" s="1807" t="n"/>
      <c r="Q459" s="4005" t="n"/>
      <c r="R459" s="4005" t="n"/>
      <c r="S459" s="4005" t="n"/>
      <c r="T459" s="4005" t="n"/>
      <c r="U459" s="4005" t="n"/>
      <c r="V459" s="4005" t="n"/>
      <c r="W459" s="4005" t="n"/>
      <c r="X459" s="4005" t="n"/>
      <c r="Y459" s="4005" t="n"/>
      <c r="Z459" s="4005" t="n"/>
      <c r="AA459" s="4005" t="n"/>
      <c r="AB459" s="4005" t="n"/>
      <c r="AC459" s="4005" t="n"/>
      <c r="AD459" s="4005" t="n"/>
      <c r="AE459" s="4005" t="n"/>
      <c r="AF459" s="4005" t="n"/>
      <c r="AG459" s="4005" t="n"/>
      <c r="AH459" s="4005" t="n"/>
      <c r="AI459" s="4005" t="n"/>
      <c r="AJ459" s="4005" t="n"/>
      <c r="AK459" s="4005" t="n"/>
      <c r="AL459" s="4005" t="n"/>
      <c r="AM459" s="4005" t="n"/>
      <c r="AN459" s="4005" t="n"/>
      <c r="AO459" s="4005" t="n"/>
      <c r="AP459" s="4005" t="n"/>
      <c r="AQ459" s="4005" t="n"/>
      <c r="AR459" s="4005" t="n"/>
      <c r="AS459" s="4005" t="n"/>
      <c r="AT459" s="4005" t="n"/>
      <c r="AU459" s="4005" t="n"/>
      <c r="AV459" s="4005" t="n"/>
      <c r="AW459" s="4005" t="n"/>
      <c r="AX459" s="4005" t="n"/>
      <c r="AY459" s="4005" t="n"/>
      <c r="AZ459" s="4005" t="n"/>
      <c r="BA459" s="1807" t="n"/>
      <c r="BB459" s="1911" t="n"/>
    </row>
    <row r="460">
      <c r="A460" s="2282" t="n"/>
      <c r="B460" s="1807" t="n"/>
      <c r="C460" s="1808" t="n"/>
      <c r="D460" s="4005" t="n"/>
      <c r="E460" s="4005" t="n"/>
      <c r="F460" s="4005" t="n"/>
      <c r="G460" s="4005" t="n"/>
      <c r="H460" s="4005" t="n"/>
      <c r="I460" s="4005" t="n"/>
      <c r="J460" s="4005" t="n"/>
      <c r="K460" s="4005" t="n"/>
      <c r="L460" s="4005" t="n"/>
      <c r="M460" s="4005" t="n"/>
      <c r="N460" s="4005" t="n"/>
      <c r="O460" s="4005" t="n"/>
      <c r="P460" s="1807" t="n"/>
      <c r="Q460" s="4005" t="n"/>
      <c r="R460" s="4005" t="n"/>
      <c r="S460" s="4005" t="n"/>
      <c r="T460" s="4005" t="n"/>
      <c r="U460" s="4005" t="n"/>
      <c r="V460" s="4005" t="n"/>
      <c r="W460" s="4005" t="n"/>
      <c r="X460" s="4005" t="n"/>
      <c r="Y460" s="4005" t="n"/>
      <c r="Z460" s="4005" t="n"/>
      <c r="AA460" s="4005" t="n"/>
      <c r="AB460" s="4005" t="n"/>
      <c r="AC460" s="4005" t="n"/>
      <c r="AD460" s="4005" t="n"/>
      <c r="AE460" s="4005" t="n"/>
      <c r="AF460" s="4005" t="n"/>
      <c r="AG460" s="4005" t="n"/>
      <c r="AH460" s="4005" t="n"/>
      <c r="AI460" s="4005" t="n"/>
      <c r="AJ460" s="4005" t="n"/>
      <c r="AK460" s="4005" t="n"/>
      <c r="AL460" s="4005" t="n"/>
      <c r="AM460" s="4005" t="n"/>
      <c r="AN460" s="4005" t="n"/>
      <c r="AO460" s="4005" t="n"/>
      <c r="AP460" s="4005" t="n"/>
      <c r="AQ460" s="4005" t="n"/>
      <c r="AR460" s="4005" t="n"/>
      <c r="AS460" s="4005" t="n"/>
      <c r="AT460" s="4005" t="n"/>
      <c r="AU460" s="4005" t="n"/>
      <c r="AV460" s="4005" t="n"/>
      <c r="AW460" s="4005" t="n"/>
      <c r="AX460" s="4005" t="n"/>
      <c r="AY460" s="4005" t="n"/>
      <c r="AZ460" s="4005" t="n"/>
      <c r="BA460" s="1807" t="n"/>
      <c r="BB460" s="1911" t="n"/>
    </row>
    <row r="461">
      <c r="A461" s="2282" t="n"/>
      <c r="B461" s="1807" t="n"/>
      <c r="C461" s="1808" t="n"/>
      <c r="D461" s="4005" t="n"/>
      <c r="E461" s="4005" t="n"/>
      <c r="F461" s="4005" t="n"/>
      <c r="G461" s="4005" t="n"/>
      <c r="H461" s="4005" t="n"/>
      <c r="I461" s="4005" t="n"/>
      <c r="J461" s="4005" t="n"/>
      <c r="K461" s="4005" t="n"/>
      <c r="L461" s="4005" t="n"/>
      <c r="M461" s="4005" t="n"/>
      <c r="N461" s="4005" t="n"/>
      <c r="O461" s="4005" t="n"/>
      <c r="P461" s="1807" t="n"/>
      <c r="Q461" s="4005" t="n"/>
      <c r="R461" s="4005" t="n"/>
      <c r="S461" s="4005" t="n"/>
      <c r="T461" s="4005" t="n"/>
      <c r="U461" s="4005" t="n"/>
      <c r="V461" s="4005" t="n"/>
      <c r="W461" s="4005" t="n"/>
      <c r="X461" s="4005" t="n"/>
      <c r="Y461" s="4005" t="n"/>
      <c r="Z461" s="4005" t="n"/>
      <c r="AA461" s="4005" t="n"/>
      <c r="AB461" s="4005" t="n"/>
      <c r="AC461" s="4005" t="n"/>
      <c r="AD461" s="4005" t="n"/>
      <c r="AE461" s="4005" t="n"/>
      <c r="AF461" s="4005" t="n"/>
      <c r="AG461" s="4005" t="n"/>
      <c r="AH461" s="4005" t="n"/>
      <c r="AI461" s="4005" t="n"/>
      <c r="AJ461" s="4005" t="n"/>
      <c r="AK461" s="4005" t="n"/>
      <c r="AL461" s="4005" t="n"/>
      <c r="AM461" s="4005" t="n"/>
      <c r="AN461" s="4005" t="n"/>
      <c r="AO461" s="4005" t="n"/>
      <c r="AP461" s="4005" t="n"/>
      <c r="AQ461" s="4005" t="n"/>
      <c r="AR461" s="4005" t="n"/>
      <c r="AS461" s="4005" t="n"/>
      <c r="AT461" s="4005" t="n"/>
      <c r="AU461" s="4005" t="n"/>
      <c r="AV461" s="4005" t="n"/>
      <c r="AW461" s="4005" t="n"/>
      <c r="AX461" s="4005" t="n"/>
      <c r="AY461" s="4005" t="n"/>
      <c r="AZ461" s="4005" t="n"/>
      <c r="BA461" s="1807" t="n"/>
      <c r="BB461" s="1911" t="n"/>
    </row>
    <row r="462">
      <c r="A462" s="2282" t="n"/>
      <c r="B462" s="1807" t="n"/>
      <c r="C462" s="1808" t="n"/>
      <c r="D462" s="4005" t="n"/>
      <c r="E462" s="4005" t="n"/>
      <c r="F462" s="4005" t="n"/>
      <c r="G462" s="4005" t="n"/>
      <c r="H462" s="4005" t="n"/>
      <c r="I462" s="4005" t="n"/>
      <c r="J462" s="4005" t="n"/>
      <c r="K462" s="4005" t="n"/>
      <c r="L462" s="4005" t="n"/>
      <c r="M462" s="4005" t="n"/>
      <c r="N462" s="4005" t="n"/>
      <c r="O462" s="4005" t="n"/>
      <c r="P462" s="1807" t="n"/>
      <c r="Q462" s="4005" t="n"/>
      <c r="R462" s="4005" t="n"/>
      <c r="S462" s="4005" t="n"/>
      <c r="T462" s="4005" t="n"/>
      <c r="U462" s="4005" t="n"/>
      <c r="V462" s="4005" t="n"/>
      <c r="W462" s="4005" t="n"/>
      <c r="X462" s="4005" t="n"/>
      <c r="Y462" s="4005" t="n"/>
      <c r="Z462" s="4005" t="n"/>
      <c r="AA462" s="4005" t="n"/>
      <c r="AB462" s="4005" t="n"/>
      <c r="AC462" s="4005" t="n"/>
      <c r="AD462" s="4005" t="n"/>
      <c r="AE462" s="4005" t="n"/>
      <c r="AF462" s="4005" t="n"/>
      <c r="AG462" s="4005" t="n"/>
      <c r="AH462" s="4005" t="n"/>
      <c r="AI462" s="4005" t="n"/>
      <c r="AJ462" s="4005" t="n"/>
      <c r="AK462" s="4005" t="n"/>
      <c r="AL462" s="4005" t="n"/>
      <c r="AM462" s="4005" t="n"/>
      <c r="AN462" s="4005" t="n"/>
      <c r="AO462" s="4005" t="n"/>
      <c r="AP462" s="4005" t="n"/>
      <c r="AQ462" s="4005" t="n"/>
      <c r="AR462" s="4005" t="n"/>
      <c r="AS462" s="4005" t="n"/>
      <c r="AT462" s="4005" t="n"/>
      <c r="AU462" s="4005" t="n"/>
      <c r="AV462" s="4005" t="n"/>
      <c r="AW462" s="4005" t="n"/>
      <c r="AX462" s="4005" t="n"/>
      <c r="AY462" s="4005" t="n"/>
      <c r="AZ462" s="4005" t="n"/>
      <c r="BA462" s="1807" t="n"/>
      <c r="BB462" s="1911" t="n"/>
    </row>
    <row r="463">
      <c r="A463" s="2282" t="n"/>
      <c r="B463" s="1807" t="n"/>
      <c r="C463" s="1808" t="n"/>
      <c r="D463" s="4005" t="n"/>
      <c r="E463" s="4005" t="n"/>
      <c r="F463" s="4005" t="n"/>
      <c r="G463" s="4005" t="n"/>
      <c r="H463" s="4005" t="n"/>
      <c r="I463" s="4005" t="n"/>
      <c r="J463" s="4005" t="n"/>
      <c r="K463" s="4005" t="n"/>
      <c r="L463" s="4005" t="n"/>
      <c r="M463" s="4005" t="n"/>
      <c r="N463" s="4005" t="n"/>
      <c r="O463" s="4005" t="n"/>
      <c r="P463" s="1807" t="n"/>
      <c r="Q463" s="4005" t="n"/>
      <c r="R463" s="4005" t="n"/>
      <c r="S463" s="4005" t="n"/>
      <c r="T463" s="4005" t="n"/>
      <c r="U463" s="4005" t="n"/>
      <c r="V463" s="4005" t="n"/>
      <c r="W463" s="4005" t="n"/>
      <c r="X463" s="4005" t="n"/>
      <c r="Y463" s="4005" t="n"/>
      <c r="Z463" s="4005" t="n"/>
      <c r="AA463" s="4005" t="n"/>
      <c r="AB463" s="4005" t="n"/>
      <c r="AC463" s="4005" t="n"/>
      <c r="AD463" s="4005" t="n"/>
      <c r="AE463" s="4005" t="n"/>
      <c r="AF463" s="4005" t="n"/>
      <c r="AG463" s="4005" t="n"/>
      <c r="AH463" s="4005" t="n"/>
      <c r="AI463" s="4005" t="n"/>
      <c r="AJ463" s="4005" t="n"/>
      <c r="AK463" s="4005" t="n"/>
      <c r="AL463" s="4005" t="n"/>
      <c r="AM463" s="4005" t="n"/>
      <c r="AN463" s="4005" t="n"/>
      <c r="AO463" s="4005" t="n"/>
      <c r="AP463" s="4005" t="n"/>
      <c r="AQ463" s="4005" t="n"/>
      <c r="AR463" s="4005" t="n"/>
      <c r="AS463" s="4005" t="n"/>
      <c r="AT463" s="4005" t="n"/>
      <c r="AU463" s="4005" t="n"/>
      <c r="AV463" s="4005" t="n"/>
      <c r="AW463" s="4005" t="n"/>
      <c r="AX463" s="4005" t="n"/>
      <c r="AY463" s="4005" t="n"/>
      <c r="AZ463" s="4005" t="n"/>
      <c r="BA463" s="1807" t="n"/>
      <c r="BB463" s="1911" t="n"/>
    </row>
    <row r="464">
      <c r="A464" s="2282" t="n"/>
      <c r="B464" s="1807" t="n"/>
      <c r="C464" s="1808" t="n"/>
      <c r="D464" s="4005" t="n"/>
      <c r="E464" s="4005" t="n"/>
      <c r="F464" s="4005" t="n"/>
      <c r="G464" s="4005" t="n"/>
      <c r="H464" s="4005" t="n"/>
      <c r="I464" s="4005" t="n"/>
      <c r="J464" s="4005" t="n"/>
      <c r="K464" s="4005" t="n"/>
      <c r="L464" s="4005" t="n"/>
      <c r="M464" s="4005" t="n"/>
      <c r="N464" s="4005" t="n"/>
      <c r="O464" s="4005" t="n"/>
      <c r="P464" s="1807" t="n"/>
      <c r="Q464" s="4005" t="n"/>
      <c r="R464" s="4005" t="n"/>
      <c r="S464" s="4005" t="n"/>
      <c r="T464" s="4005" t="n"/>
      <c r="U464" s="4005" t="n"/>
      <c r="V464" s="4005" t="n"/>
      <c r="W464" s="4005" t="n"/>
      <c r="X464" s="4005" t="n"/>
      <c r="Y464" s="4005" t="n"/>
      <c r="Z464" s="4005" t="n"/>
      <c r="AA464" s="4005" t="n"/>
      <c r="AB464" s="4005" t="n"/>
      <c r="AC464" s="4005" t="n"/>
      <c r="AD464" s="4005" t="n"/>
      <c r="AE464" s="4005" t="n"/>
      <c r="AF464" s="4005" t="n"/>
      <c r="AG464" s="4005" t="n"/>
      <c r="AH464" s="4005" t="n"/>
      <c r="AI464" s="4005" t="n"/>
      <c r="AJ464" s="4005" t="n"/>
      <c r="AK464" s="4005" t="n"/>
      <c r="AL464" s="4005" t="n"/>
      <c r="AM464" s="4005" t="n"/>
      <c r="AN464" s="4005" t="n"/>
      <c r="AO464" s="4005" t="n"/>
      <c r="AP464" s="4005" t="n"/>
      <c r="AQ464" s="4005" t="n"/>
      <c r="AR464" s="4005" t="n"/>
      <c r="AS464" s="4005" t="n"/>
      <c r="AT464" s="4005" t="n"/>
      <c r="AU464" s="4005" t="n"/>
      <c r="AV464" s="4005" t="n"/>
      <c r="AW464" s="4005" t="n"/>
      <c r="AX464" s="4005" t="n"/>
      <c r="AY464" s="4005" t="n"/>
      <c r="AZ464" s="4005" t="n"/>
      <c r="BA464" s="1807" t="n"/>
      <c r="BB464" s="1911" t="n"/>
    </row>
    <row r="465">
      <c r="A465" s="2282" t="n"/>
      <c r="B465" s="1807" t="n"/>
      <c r="C465" s="1808" t="n"/>
      <c r="D465" s="4005" t="n"/>
      <c r="E465" s="4005" t="n"/>
      <c r="F465" s="4005" t="n"/>
      <c r="G465" s="4005" t="n"/>
      <c r="H465" s="4005" t="n"/>
      <c r="I465" s="4005" t="n"/>
      <c r="J465" s="4005" t="n"/>
      <c r="K465" s="4005" t="n"/>
      <c r="L465" s="4005" t="n"/>
      <c r="M465" s="4005" t="n"/>
      <c r="N465" s="4005" t="n"/>
      <c r="O465" s="4005" t="n"/>
      <c r="P465" s="1807" t="n"/>
      <c r="Q465" s="4005" t="n"/>
      <c r="R465" s="4005" t="n"/>
      <c r="S465" s="4005" t="n"/>
      <c r="T465" s="4005" t="n"/>
      <c r="U465" s="4005" t="n"/>
      <c r="V465" s="4005" t="n"/>
      <c r="W465" s="4005" t="n"/>
      <c r="X465" s="4005" t="n"/>
      <c r="Y465" s="4005" t="n"/>
      <c r="Z465" s="4005" t="n"/>
      <c r="AA465" s="4005" t="n"/>
      <c r="AB465" s="4005" t="n"/>
      <c r="AC465" s="4005" t="n"/>
      <c r="AD465" s="4005" t="n"/>
      <c r="AE465" s="4005" t="n"/>
      <c r="AF465" s="4005" t="n"/>
      <c r="AG465" s="4005" t="n"/>
      <c r="AH465" s="4005" t="n"/>
      <c r="AI465" s="4005" t="n"/>
      <c r="AJ465" s="4005" t="n"/>
      <c r="AK465" s="4005" t="n"/>
      <c r="AL465" s="4005" t="n"/>
      <c r="AM465" s="4005" t="n"/>
      <c r="AN465" s="4005" t="n"/>
      <c r="AO465" s="4005" t="n"/>
      <c r="AP465" s="4005" t="n"/>
      <c r="AQ465" s="4005" t="n"/>
      <c r="AR465" s="4005" t="n"/>
      <c r="AS465" s="4005" t="n"/>
      <c r="AT465" s="4005" t="n"/>
      <c r="AU465" s="4005" t="n"/>
      <c r="AV465" s="4005" t="n"/>
      <c r="AW465" s="4005" t="n"/>
      <c r="AX465" s="4005" t="n"/>
      <c r="AY465" s="4005" t="n"/>
      <c r="AZ465" s="4005" t="n"/>
      <c r="BA465" s="1807" t="n"/>
      <c r="BB465" s="1911" t="n"/>
    </row>
    <row r="466">
      <c r="A466" s="2282" t="n"/>
      <c r="B466" s="1807" t="n"/>
      <c r="C466" s="1808" t="n"/>
      <c r="D466" s="4005" t="n"/>
      <c r="E466" s="4005" t="n"/>
      <c r="F466" s="4005" t="n"/>
      <c r="G466" s="4005" t="n"/>
      <c r="H466" s="4005" t="n"/>
      <c r="I466" s="4005" t="n"/>
      <c r="J466" s="4005" t="n"/>
      <c r="K466" s="4005" t="n"/>
      <c r="L466" s="4005" t="n"/>
      <c r="M466" s="4005" t="n"/>
      <c r="N466" s="4005" t="n"/>
      <c r="O466" s="4005" t="n"/>
      <c r="P466" s="1807" t="n"/>
      <c r="Q466" s="4005" t="n"/>
      <c r="R466" s="4005" t="n"/>
      <c r="S466" s="4005" t="n"/>
      <c r="T466" s="4005" t="n"/>
      <c r="U466" s="4005" t="n"/>
      <c r="V466" s="4005" t="n"/>
      <c r="W466" s="4005" t="n"/>
      <c r="X466" s="4005" t="n"/>
      <c r="Y466" s="4005" t="n"/>
      <c r="Z466" s="4005" t="n"/>
      <c r="AA466" s="4005" t="n"/>
      <c r="AB466" s="4005" t="n"/>
      <c r="AC466" s="4005" t="n"/>
      <c r="AD466" s="4005" t="n"/>
      <c r="AE466" s="4005" t="n"/>
      <c r="AF466" s="4005" t="n"/>
      <c r="AG466" s="4005" t="n"/>
      <c r="AH466" s="4005" t="n"/>
      <c r="AI466" s="4005" t="n"/>
      <c r="AJ466" s="4005" t="n"/>
      <c r="AK466" s="4005" t="n"/>
      <c r="AL466" s="4005" t="n"/>
      <c r="AM466" s="4005" t="n"/>
      <c r="AN466" s="4005" t="n"/>
      <c r="AO466" s="4005" t="n"/>
      <c r="AP466" s="4005" t="n"/>
      <c r="AQ466" s="4005" t="n"/>
      <c r="AR466" s="4005" t="n"/>
      <c r="AS466" s="4005" t="n"/>
      <c r="AT466" s="4005" t="n"/>
      <c r="AU466" s="4005" t="n"/>
      <c r="AV466" s="4005" t="n"/>
      <c r="AW466" s="4005" t="n"/>
      <c r="AX466" s="4005" t="n"/>
      <c r="AY466" s="4005" t="n"/>
      <c r="AZ466" s="4005" t="n"/>
      <c r="BA466" s="1807" t="n"/>
      <c r="BB466" s="1911" t="n"/>
    </row>
    <row r="467">
      <c r="A467" s="2282" t="n"/>
      <c r="B467" s="1807" t="n"/>
      <c r="C467" s="1808" t="n"/>
      <c r="D467" s="4005" t="n"/>
      <c r="E467" s="4005" t="n"/>
      <c r="F467" s="4005" t="n"/>
      <c r="G467" s="4005" t="n"/>
      <c r="H467" s="4005" t="n"/>
      <c r="I467" s="4005" t="n"/>
      <c r="J467" s="4005" t="n"/>
      <c r="K467" s="4005" t="n"/>
      <c r="L467" s="4005" t="n"/>
      <c r="M467" s="4005" t="n"/>
      <c r="N467" s="4005" t="n"/>
      <c r="O467" s="4005" t="n"/>
      <c r="P467" s="1807" t="n"/>
      <c r="Q467" s="4005" t="n"/>
      <c r="R467" s="4005" t="n"/>
      <c r="S467" s="4005" t="n"/>
      <c r="T467" s="4005" t="n"/>
      <c r="U467" s="4005" t="n"/>
      <c r="V467" s="4005" t="n"/>
      <c r="W467" s="4005" t="n"/>
      <c r="X467" s="4005" t="n"/>
      <c r="Y467" s="4005" t="n"/>
      <c r="Z467" s="4005" t="n"/>
      <c r="AA467" s="4005" t="n"/>
      <c r="AB467" s="4005" t="n"/>
      <c r="AC467" s="4005" t="n"/>
      <c r="AD467" s="4005" t="n"/>
      <c r="AE467" s="4005" t="n"/>
      <c r="AF467" s="4005" t="n"/>
      <c r="AG467" s="4005" t="n"/>
      <c r="AH467" s="4005" t="n"/>
      <c r="AI467" s="4005" t="n"/>
      <c r="AJ467" s="4005" t="n"/>
      <c r="AK467" s="4005" t="n"/>
      <c r="AL467" s="4005" t="n"/>
      <c r="AM467" s="4005" t="n"/>
      <c r="AN467" s="4005" t="n"/>
      <c r="AO467" s="4005" t="n"/>
      <c r="AP467" s="4005" t="n"/>
      <c r="AQ467" s="4005" t="n"/>
      <c r="AR467" s="4005" t="n"/>
      <c r="AS467" s="4005" t="n"/>
      <c r="AT467" s="4005" t="n"/>
      <c r="AU467" s="4005" t="n"/>
      <c r="AV467" s="4005" t="n"/>
      <c r="AW467" s="4005" t="n"/>
      <c r="AX467" s="4005" t="n"/>
      <c r="AY467" s="4005" t="n"/>
      <c r="AZ467" s="4005" t="n"/>
      <c r="BA467" s="1807" t="n"/>
      <c r="BB467" s="1911" t="n"/>
    </row>
    <row r="468">
      <c r="A468" s="2282" t="n"/>
      <c r="B468" s="1807" t="n"/>
      <c r="C468" s="1808" t="n"/>
      <c r="D468" s="4005" t="n"/>
      <c r="E468" s="4005" t="n"/>
      <c r="F468" s="4005" t="n"/>
      <c r="G468" s="4005" t="n"/>
      <c r="H468" s="4005" t="n"/>
      <c r="I468" s="4005" t="n"/>
      <c r="J468" s="4005" t="n"/>
      <c r="K468" s="4005" t="n"/>
      <c r="L468" s="4005" t="n"/>
      <c r="M468" s="4005" t="n"/>
      <c r="N468" s="4005" t="n"/>
      <c r="O468" s="4005" t="n"/>
      <c r="P468" s="1807" t="n"/>
      <c r="Q468" s="4005" t="n"/>
      <c r="R468" s="4005" t="n"/>
      <c r="S468" s="4005" t="n"/>
      <c r="T468" s="4005" t="n"/>
      <c r="U468" s="4005" t="n"/>
      <c r="V468" s="4005" t="n"/>
      <c r="W468" s="4005" t="n"/>
      <c r="X468" s="4005" t="n"/>
      <c r="Y468" s="4005" t="n"/>
      <c r="Z468" s="4005" t="n"/>
      <c r="AA468" s="4005" t="n"/>
      <c r="AB468" s="4005" t="n"/>
      <c r="AC468" s="4005" t="n"/>
      <c r="AD468" s="4005" t="n"/>
      <c r="AE468" s="4005" t="n"/>
      <c r="AF468" s="4005" t="n"/>
      <c r="AG468" s="4005" t="n"/>
      <c r="AH468" s="4005" t="n"/>
      <c r="AI468" s="4005" t="n"/>
      <c r="AJ468" s="4005" t="n"/>
      <c r="AK468" s="4005" t="n"/>
      <c r="AL468" s="4005" t="n"/>
      <c r="AM468" s="4005" t="n"/>
      <c r="AN468" s="4005" t="n"/>
      <c r="AO468" s="4005" t="n"/>
      <c r="AP468" s="4005" t="n"/>
      <c r="AQ468" s="4005" t="n"/>
      <c r="AR468" s="4005" t="n"/>
      <c r="AS468" s="4005" t="n"/>
      <c r="AT468" s="4005" t="n"/>
      <c r="AU468" s="4005" t="n"/>
      <c r="AV468" s="4005" t="n"/>
      <c r="AW468" s="4005" t="n"/>
      <c r="AX468" s="4005" t="n"/>
      <c r="AY468" s="4005" t="n"/>
      <c r="AZ468" s="4005" t="n"/>
      <c r="BA468" s="1807" t="n"/>
      <c r="BB468" s="1911" t="n"/>
    </row>
    <row r="469">
      <c r="A469" s="2282" t="n"/>
      <c r="B469" s="1807" t="n"/>
      <c r="C469" s="1808" t="n"/>
      <c r="D469" s="4005" t="n"/>
      <c r="E469" s="4005" t="n"/>
      <c r="F469" s="4005" t="n"/>
      <c r="G469" s="4005" t="n"/>
      <c r="H469" s="4005" t="n"/>
      <c r="I469" s="4005" t="n"/>
      <c r="J469" s="4005" t="n"/>
      <c r="K469" s="4005" t="n"/>
      <c r="L469" s="4005" t="n"/>
      <c r="M469" s="4005" t="n"/>
      <c r="N469" s="4005" t="n"/>
      <c r="O469" s="4005" t="n"/>
      <c r="P469" s="1807" t="n"/>
      <c r="Q469" s="4005" t="n"/>
      <c r="R469" s="4005" t="n"/>
      <c r="S469" s="4005" t="n"/>
      <c r="T469" s="4005" t="n"/>
      <c r="U469" s="4005" t="n"/>
      <c r="V469" s="4005" t="n"/>
      <c r="W469" s="4005" t="n"/>
      <c r="X469" s="4005" t="n"/>
      <c r="Y469" s="4005" t="n"/>
      <c r="Z469" s="4005" t="n"/>
      <c r="AA469" s="4005" t="n"/>
      <c r="AB469" s="4005" t="n"/>
      <c r="AC469" s="4005" t="n"/>
      <c r="AD469" s="4005" t="n"/>
      <c r="AE469" s="4005" t="n"/>
      <c r="AF469" s="4005" t="n"/>
      <c r="AG469" s="4005" t="n"/>
      <c r="AH469" s="4005" t="n"/>
      <c r="AI469" s="4005" t="n"/>
      <c r="AJ469" s="4005" t="n"/>
      <c r="AK469" s="4005" t="n"/>
      <c r="AL469" s="4005" t="n"/>
      <c r="AM469" s="4005" t="n"/>
      <c r="AN469" s="4005" t="n"/>
      <c r="AO469" s="4005" t="n"/>
      <c r="AP469" s="4005" t="n"/>
      <c r="AQ469" s="4005" t="n"/>
      <c r="AR469" s="4005" t="n"/>
      <c r="AS469" s="4005" t="n"/>
      <c r="AT469" s="4005" t="n"/>
      <c r="AU469" s="4005" t="n"/>
      <c r="AV469" s="4005" t="n"/>
      <c r="AW469" s="4005" t="n"/>
      <c r="AX469" s="4005" t="n"/>
      <c r="AY469" s="4005" t="n"/>
      <c r="AZ469" s="4005" t="n"/>
      <c r="BA469" s="1807" t="n"/>
      <c r="BB469" s="1911" t="n"/>
    </row>
    <row r="470">
      <c r="A470" s="2282" t="n"/>
      <c r="B470" s="1807" t="n"/>
      <c r="C470" s="1808" t="n"/>
      <c r="D470" s="4005" t="n"/>
      <c r="E470" s="4005" t="n"/>
      <c r="F470" s="4005" t="n"/>
      <c r="G470" s="4005" t="n"/>
      <c r="H470" s="4005" t="n"/>
      <c r="I470" s="4005" t="n"/>
      <c r="J470" s="4005" t="n"/>
      <c r="K470" s="4005" t="n"/>
      <c r="L470" s="4005" t="n"/>
      <c r="M470" s="4005" t="n"/>
      <c r="N470" s="4005" t="n"/>
      <c r="O470" s="4005" t="n"/>
      <c r="P470" s="1807" t="n"/>
      <c r="Q470" s="4005" t="n"/>
      <c r="R470" s="4005" t="n"/>
      <c r="S470" s="4005" t="n"/>
      <c r="T470" s="4005" t="n"/>
      <c r="U470" s="4005" t="n"/>
      <c r="V470" s="4005" t="n"/>
      <c r="W470" s="4005" t="n"/>
      <c r="X470" s="4005" t="n"/>
      <c r="Y470" s="4005" t="n"/>
      <c r="Z470" s="4005" t="n"/>
      <c r="AA470" s="4005" t="n"/>
      <c r="AB470" s="4005" t="n"/>
      <c r="AC470" s="4005" t="n"/>
      <c r="AD470" s="4005" t="n"/>
      <c r="AE470" s="4005" t="n"/>
      <c r="AF470" s="4005" t="n"/>
      <c r="AG470" s="4005" t="n"/>
      <c r="AH470" s="4005" t="n"/>
      <c r="AI470" s="4005" t="n"/>
      <c r="AJ470" s="4005" t="n"/>
      <c r="AK470" s="4005" t="n"/>
      <c r="AL470" s="4005" t="n"/>
      <c r="AM470" s="4005" t="n"/>
      <c r="AN470" s="4005" t="n"/>
      <c r="AO470" s="4005" t="n"/>
      <c r="AP470" s="4005" t="n"/>
      <c r="AQ470" s="4005" t="n"/>
      <c r="AR470" s="4005" t="n"/>
      <c r="AS470" s="4005" t="n"/>
      <c r="AT470" s="4005" t="n"/>
      <c r="AU470" s="4005" t="n"/>
      <c r="AV470" s="4005" t="n"/>
      <c r="AW470" s="4005" t="n"/>
      <c r="AX470" s="4005" t="n"/>
      <c r="AY470" s="4005" t="n"/>
      <c r="AZ470" s="4005" t="n"/>
      <c r="BA470" s="1807" t="n"/>
      <c r="BB470" s="1911" t="n"/>
    </row>
    <row r="471">
      <c r="A471" s="2282" t="n"/>
      <c r="B471" s="1807" t="n"/>
      <c r="C471" s="1808" t="n"/>
      <c r="D471" s="4005" t="n"/>
      <c r="E471" s="4005" t="n"/>
      <c r="F471" s="4005" t="n"/>
      <c r="G471" s="4005" t="n"/>
      <c r="H471" s="4005" t="n"/>
      <c r="I471" s="4005" t="n"/>
      <c r="J471" s="4005" t="n"/>
      <c r="K471" s="4005" t="n"/>
      <c r="L471" s="4005" t="n"/>
      <c r="M471" s="4005" t="n"/>
      <c r="N471" s="4005" t="n"/>
      <c r="O471" s="4005" t="n"/>
      <c r="P471" s="1807" t="n"/>
      <c r="Q471" s="4005" t="n"/>
      <c r="R471" s="4005" t="n"/>
      <c r="S471" s="4005" t="n"/>
      <c r="T471" s="4005" t="n"/>
      <c r="U471" s="4005" t="n"/>
      <c r="V471" s="4005" t="n"/>
      <c r="W471" s="4005" t="n"/>
      <c r="X471" s="4005" t="n"/>
      <c r="Y471" s="4005" t="n"/>
      <c r="Z471" s="4005" t="n"/>
      <c r="AA471" s="4005" t="n"/>
      <c r="AB471" s="4005" t="n"/>
      <c r="AC471" s="4005" t="n"/>
      <c r="AD471" s="4005" t="n"/>
      <c r="AE471" s="4005" t="n"/>
      <c r="AF471" s="4005" t="n"/>
      <c r="AG471" s="4005" t="n"/>
      <c r="AH471" s="4005" t="n"/>
      <c r="AI471" s="4005" t="n"/>
      <c r="AJ471" s="4005" t="n"/>
      <c r="AK471" s="4005" t="n"/>
      <c r="AL471" s="4005" t="n"/>
      <c r="AM471" s="4005" t="n"/>
      <c r="AN471" s="4005" t="n"/>
      <c r="AO471" s="4005" t="n"/>
      <c r="AP471" s="4005" t="n"/>
      <c r="AQ471" s="4005" t="n"/>
      <c r="AR471" s="4005" t="n"/>
      <c r="AS471" s="4005" t="n"/>
      <c r="AT471" s="4005" t="n"/>
      <c r="AU471" s="4005" t="n"/>
      <c r="AV471" s="4005" t="n"/>
      <c r="AW471" s="4005" t="n"/>
      <c r="AX471" s="4005" t="n"/>
      <c r="AY471" s="4005" t="n"/>
      <c r="AZ471" s="4005" t="n"/>
      <c r="BA471" s="1807" t="n"/>
      <c r="BB471" s="1911" t="n"/>
    </row>
    <row r="472">
      <c r="A472" s="2282" t="n"/>
      <c r="B472" s="1807" t="n"/>
      <c r="C472" s="1808" t="n"/>
      <c r="D472" s="4005" t="n"/>
      <c r="E472" s="4005" t="n"/>
      <c r="F472" s="4005" t="n"/>
      <c r="G472" s="4005" t="n"/>
      <c r="H472" s="4005" t="n"/>
      <c r="I472" s="4005" t="n"/>
      <c r="J472" s="4005" t="n"/>
      <c r="K472" s="4005" t="n"/>
      <c r="L472" s="4005" t="n"/>
      <c r="M472" s="4005" t="n"/>
      <c r="N472" s="4005" t="n"/>
      <c r="O472" s="4005" t="n"/>
      <c r="P472" s="1807" t="n"/>
      <c r="Q472" s="4005" t="n"/>
      <c r="R472" s="4005" t="n"/>
      <c r="S472" s="4005" t="n"/>
      <c r="T472" s="4005" t="n"/>
      <c r="U472" s="4005" t="n"/>
      <c r="V472" s="4005" t="n"/>
      <c r="W472" s="4005" t="n"/>
      <c r="X472" s="4005" t="n"/>
      <c r="Y472" s="4005" t="n"/>
      <c r="Z472" s="4005" t="n"/>
      <c r="AA472" s="4005" t="n"/>
      <c r="AB472" s="4005" t="n"/>
      <c r="AC472" s="4005" t="n"/>
      <c r="AD472" s="4005" t="n"/>
      <c r="AE472" s="4005" t="n"/>
      <c r="AF472" s="4005" t="n"/>
      <c r="AG472" s="4005" t="n"/>
      <c r="AH472" s="4005" t="n"/>
      <c r="AI472" s="4005" t="n"/>
      <c r="AJ472" s="4005" t="n"/>
      <c r="AK472" s="4005" t="n"/>
      <c r="AL472" s="4005" t="n"/>
      <c r="AM472" s="4005" t="n"/>
      <c r="AN472" s="4005" t="n"/>
      <c r="AO472" s="4005" t="n"/>
      <c r="AP472" s="4005" t="n"/>
      <c r="AQ472" s="4005" t="n"/>
      <c r="AR472" s="4005" t="n"/>
      <c r="AS472" s="4005" t="n"/>
      <c r="AT472" s="4005" t="n"/>
      <c r="AU472" s="4005" t="n"/>
      <c r="AV472" s="4005" t="n"/>
      <c r="AW472" s="4005" t="n"/>
      <c r="AX472" s="4005" t="n"/>
      <c r="AY472" s="4005" t="n"/>
      <c r="AZ472" s="4005" t="n"/>
      <c r="BA472" s="1807" t="n"/>
      <c r="BB472" s="1911" t="n"/>
    </row>
    <row r="473">
      <c r="A473" s="2282" t="n"/>
      <c r="B473" s="1807" t="n"/>
      <c r="C473" s="1808" t="n"/>
      <c r="D473" s="4005" t="n"/>
      <c r="E473" s="4005" t="n"/>
      <c r="F473" s="4005" t="n"/>
      <c r="G473" s="4005" t="n"/>
      <c r="H473" s="4005" t="n"/>
      <c r="I473" s="4005" t="n"/>
      <c r="J473" s="4005" t="n"/>
      <c r="K473" s="4005" t="n"/>
      <c r="L473" s="4005" t="n"/>
      <c r="M473" s="4005" t="n"/>
      <c r="N473" s="4005" t="n"/>
      <c r="O473" s="4005" t="n"/>
      <c r="P473" s="1807" t="n"/>
      <c r="Q473" s="4005" t="n"/>
      <c r="R473" s="4005" t="n"/>
      <c r="S473" s="4005" t="n"/>
      <c r="T473" s="4005" t="n"/>
      <c r="U473" s="4005" t="n"/>
      <c r="V473" s="4005" t="n"/>
      <c r="W473" s="4005" t="n"/>
      <c r="X473" s="4005" t="n"/>
      <c r="Y473" s="4005" t="n"/>
      <c r="Z473" s="4005" t="n"/>
      <c r="AA473" s="4005" t="n"/>
      <c r="AB473" s="4005" t="n"/>
      <c r="AC473" s="4005" t="n"/>
      <c r="AD473" s="4005" t="n"/>
      <c r="AE473" s="4005" t="n"/>
      <c r="AF473" s="4005" t="n"/>
      <c r="AG473" s="4005" t="n"/>
      <c r="AH473" s="4005" t="n"/>
      <c r="AI473" s="4005" t="n"/>
      <c r="AJ473" s="4005" t="n"/>
      <c r="AK473" s="4005" t="n"/>
      <c r="AL473" s="4005" t="n"/>
      <c r="AM473" s="4005" t="n"/>
      <c r="AN473" s="4005" t="n"/>
      <c r="AO473" s="4005" t="n"/>
      <c r="AP473" s="4005" t="n"/>
      <c r="AQ473" s="4005" t="n"/>
      <c r="AR473" s="4005" t="n"/>
      <c r="AS473" s="4005" t="n"/>
      <c r="AT473" s="4005" t="n"/>
      <c r="AU473" s="4005" t="n"/>
      <c r="AV473" s="4005" t="n"/>
      <c r="AW473" s="4005" t="n"/>
      <c r="AX473" s="4005" t="n"/>
      <c r="AY473" s="4005" t="n"/>
      <c r="AZ473" s="4005" t="n"/>
      <c r="BA473" s="1807" t="n"/>
      <c r="BB473" s="1911" t="n"/>
    </row>
    <row r="474">
      <c r="A474" s="2282" t="n"/>
      <c r="B474" s="1807" t="n"/>
      <c r="C474" s="1808" t="n"/>
      <c r="D474" s="4005" t="n"/>
      <c r="E474" s="4005" t="n"/>
      <c r="F474" s="4005" t="n"/>
      <c r="G474" s="4005" t="n"/>
      <c r="H474" s="4005" t="n"/>
      <c r="I474" s="4005" t="n"/>
      <c r="J474" s="4005" t="n"/>
      <c r="K474" s="4005" t="n"/>
      <c r="L474" s="4005" t="n"/>
      <c r="M474" s="4005" t="n"/>
      <c r="N474" s="4005" t="n"/>
      <c r="O474" s="4005" t="n"/>
      <c r="P474" s="1807" t="n"/>
      <c r="Q474" s="4005" t="n"/>
      <c r="R474" s="4005" t="n"/>
      <c r="S474" s="4005" t="n"/>
      <c r="T474" s="4005" t="n"/>
      <c r="U474" s="4005" t="n"/>
      <c r="V474" s="4005" t="n"/>
      <c r="W474" s="4005" t="n"/>
      <c r="X474" s="4005" t="n"/>
      <c r="Y474" s="4005" t="n"/>
      <c r="Z474" s="4005" t="n"/>
      <c r="AA474" s="4005" t="n"/>
      <c r="AB474" s="4005" t="n"/>
      <c r="AC474" s="4005" t="n"/>
      <c r="AD474" s="4005" t="n"/>
      <c r="AE474" s="4005" t="n"/>
      <c r="AF474" s="4005" t="n"/>
      <c r="AG474" s="4005" t="n"/>
      <c r="AH474" s="4005" t="n"/>
      <c r="AI474" s="4005" t="n"/>
      <c r="AJ474" s="4005" t="n"/>
      <c r="AK474" s="4005" t="n"/>
      <c r="AL474" s="4005" t="n"/>
      <c r="AM474" s="4005" t="n"/>
      <c r="AN474" s="4005" t="n"/>
      <c r="AO474" s="4005" t="n"/>
      <c r="AP474" s="4005" t="n"/>
      <c r="AQ474" s="4005" t="n"/>
      <c r="AR474" s="4005" t="n"/>
      <c r="AS474" s="4005" t="n"/>
      <c r="AT474" s="4005" t="n"/>
      <c r="AU474" s="4005" t="n"/>
      <c r="AV474" s="4005" t="n"/>
      <c r="AW474" s="4005" t="n"/>
      <c r="AX474" s="4005" t="n"/>
      <c r="AY474" s="4005" t="n"/>
      <c r="AZ474" s="4005" t="n"/>
      <c r="BA474" s="1807" t="n"/>
      <c r="BB474" s="1911" t="n"/>
    </row>
    <row r="475">
      <c r="A475" s="2282" t="n"/>
      <c r="B475" s="1807" t="n"/>
      <c r="C475" s="1808" t="n"/>
      <c r="D475" s="4005" t="n"/>
      <c r="E475" s="4005" t="n"/>
      <c r="F475" s="4005" t="n"/>
      <c r="G475" s="4005" t="n"/>
      <c r="H475" s="4005" t="n"/>
      <c r="I475" s="4005" t="n"/>
      <c r="J475" s="4005" t="n"/>
      <c r="K475" s="4005" t="n"/>
      <c r="L475" s="4005" t="n"/>
      <c r="M475" s="4005" t="n"/>
      <c r="N475" s="4005" t="n"/>
      <c r="O475" s="4005" t="n"/>
      <c r="P475" s="1807" t="n"/>
      <c r="Q475" s="4005" t="n"/>
      <c r="R475" s="4005" t="n"/>
      <c r="S475" s="4005" t="n"/>
      <c r="T475" s="4005" t="n"/>
      <c r="U475" s="4005" t="n"/>
      <c r="V475" s="4005" t="n"/>
      <c r="W475" s="4005" t="n"/>
      <c r="X475" s="4005" t="n"/>
      <c r="Y475" s="4005" t="n"/>
      <c r="Z475" s="4005" t="n"/>
      <c r="AA475" s="4005" t="n"/>
      <c r="AB475" s="4005" t="n"/>
      <c r="AC475" s="4005" t="n"/>
      <c r="AD475" s="4005" t="n"/>
      <c r="AE475" s="4005" t="n"/>
      <c r="AF475" s="4005" t="n"/>
      <c r="AG475" s="4005" t="n"/>
      <c r="AH475" s="4005" t="n"/>
      <c r="AI475" s="4005" t="n"/>
      <c r="AJ475" s="4005" t="n"/>
      <c r="AK475" s="4005" t="n"/>
      <c r="AL475" s="4005" t="n"/>
      <c r="AM475" s="4005" t="n"/>
      <c r="AN475" s="4005" t="n"/>
      <c r="AO475" s="4005" t="n"/>
      <c r="AP475" s="4005" t="n"/>
      <c r="AQ475" s="4005" t="n"/>
      <c r="AR475" s="4005" t="n"/>
      <c r="AS475" s="4005" t="n"/>
      <c r="AT475" s="4005" t="n"/>
      <c r="AU475" s="4005" t="n"/>
      <c r="AV475" s="4005" t="n"/>
      <c r="AW475" s="4005" t="n"/>
      <c r="AX475" s="4005" t="n"/>
      <c r="AY475" s="4005" t="n"/>
      <c r="AZ475" s="4005" t="n"/>
      <c r="BA475" s="1807" t="n"/>
      <c r="BB475" s="1911" t="n"/>
    </row>
    <row r="476">
      <c r="A476" s="2282" t="n"/>
      <c r="B476" s="1807" t="n"/>
      <c r="C476" s="1808" t="n"/>
      <c r="D476" s="4005" t="n"/>
      <c r="E476" s="4005" t="n"/>
      <c r="F476" s="4005" t="n"/>
      <c r="G476" s="4005" t="n"/>
      <c r="H476" s="4005" t="n"/>
      <c r="I476" s="4005" t="n"/>
      <c r="J476" s="4005" t="n"/>
      <c r="K476" s="4005" t="n"/>
      <c r="L476" s="4005" t="n"/>
      <c r="M476" s="4005" t="n"/>
      <c r="N476" s="4005" t="n"/>
      <c r="O476" s="4005" t="n"/>
      <c r="P476" s="1807" t="n"/>
      <c r="Q476" s="4005" t="n"/>
      <c r="R476" s="4005" t="n"/>
      <c r="S476" s="4005" t="n"/>
      <c r="T476" s="4005" t="n"/>
      <c r="U476" s="4005" t="n"/>
      <c r="V476" s="4005" t="n"/>
      <c r="W476" s="4005" t="n"/>
      <c r="X476" s="4005" t="n"/>
      <c r="Y476" s="4005" t="n"/>
      <c r="Z476" s="4005" t="n"/>
      <c r="AA476" s="4005" t="n"/>
      <c r="AB476" s="4005" t="n"/>
      <c r="AC476" s="4005" t="n"/>
      <c r="AD476" s="4005" t="n"/>
      <c r="AE476" s="4005" t="n"/>
      <c r="AF476" s="4005" t="n"/>
      <c r="AG476" s="4005" t="n"/>
      <c r="AH476" s="4005" t="n"/>
      <c r="AI476" s="4005" t="n"/>
      <c r="AJ476" s="4005" t="n"/>
      <c r="AK476" s="4005" t="n"/>
      <c r="AL476" s="4005" t="n"/>
      <c r="AM476" s="4005" t="n"/>
      <c r="AN476" s="4005" t="n"/>
      <c r="AO476" s="4005" t="n"/>
      <c r="AP476" s="4005" t="n"/>
      <c r="AQ476" s="4005" t="n"/>
      <c r="AR476" s="4005" t="n"/>
      <c r="AS476" s="4005" t="n"/>
      <c r="AT476" s="4005" t="n"/>
      <c r="AU476" s="4005" t="n"/>
      <c r="AV476" s="4005" t="n"/>
      <c r="AW476" s="4005" t="n"/>
      <c r="AX476" s="4005" t="n"/>
      <c r="AY476" s="4005" t="n"/>
      <c r="AZ476" s="4005" t="n"/>
      <c r="BA476" s="1807" t="n"/>
      <c r="BB476" s="1911" t="n"/>
    </row>
    <row r="477">
      <c r="A477" s="2282" t="n"/>
      <c r="B477" s="1807" t="n"/>
      <c r="C477" s="1808" t="n"/>
      <c r="D477" s="4005" t="n"/>
      <c r="E477" s="4005" t="n"/>
      <c r="F477" s="4005" t="n"/>
      <c r="G477" s="4005" t="n"/>
      <c r="H477" s="4005" t="n"/>
      <c r="I477" s="4005" t="n"/>
      <c r="J477" s="4005" t="n"/>
      <c r="K477" s="4005" t="n"/>
      <c r="L477" s="4005" t="n"/>
      <c r="M477" s="4005" t="n"/>
      <c r="N477" s="4005" t="n"/>
      <c r="O477" s="4005" t="n"/>
      <c r="P477" s="1807" t="n"/>
      <c r="Q477" s="4005" t="n"/>
      <c r="R477" s="4005" t="n"/>
      <c r="S477" s="4005" t="n"/>
      <c r="T477" s="4005" t="n"/>
      <c r="U477" s="4005" t="n"/>
      <c r="V477" s="4005" t="n"/>
      <c r="W477" s="4005" t="n"/>
      <c r="X477" s="4005" t="n"/>
      <c r="Y477" s="4005" t="n"/>
      <c r="Z477" s="4005" t="n"/>
      <c r="AA477" s="4005" t="n"/>
      <c r="AB477" s="4005" t="n"/>
      <c r="AC477" s="4005" t="n"/>
      <c r="AD477" s="4005" t="n"/>
      <c r="AE477" s="4005" t="n"/>
      <c r="AF477" s="4005" t="n"/>
      <c r="AG477" s="4005" t="n"/>
      <c r="AH477" s="4005" t="n"/>
      <c r="AI477" s="4005" t="n"/>
      <c r="AJ477" s="4005" t="n"/>
      <c r="AK477" s="4005" t="n"/>
      <c r="AL477" s="4005" t="n"/>
      <c r="AM477" s="4005" t="n"/>
      <c r="AN477" s="4005" t="n"/>
      <c r="AO477" s="4005" t="n"/>
      <c r="AP477" s="4005" t="n"/>
      <c r="AQ477" s="4005" t="n"/>
      <c r="AR477" s="4005" t="n"/>
      <c r="AS477" s="4005" t="n"/>
      <c r="AT477" s="4005" t="n"/>
      <c r="AU477" s="4005" t="n"/>
      <c r="AV477" s="4005" t="n"/>
      <c r="AW477" s="4005" t="n"/>
      <c r="AX477" s="4005" t="n"/>
      <c r="AY477" s="4005" t="n"/>
      <c r="AZ477" s="4005" t="n"/>
      <c r="BA477" s="1807" t="n"/>
      <c r="BB477" s="1911" t="n"/>
    </row>
    <row r="478">
      <c r="A478" s="2282" t="n"/>
      <c r="B478" s="1807" t="n"/>
      <c r="C478" s="1808" t="n"/>
      <c r="D478" s="4005" t="n"/>
      <c r="E478" s="4005" t="n"/>
      <c r="F478" s="4005" t="n"/>
      <c r="G478" s="4005" t="n"/>
      <c r="H478" s="4005" t="n"/>
      <c r="I478" s="4005" t="n"/>
      <c r="J478" s="4005" t="n"/>
      <c r="K478" s="4005" t="n"/>
      <c r="L478" s="4005" t="n"/>
      <c r="M478" s="4005" t="n"/>
      <c r="N478" s="4005" t="n"/>
      <c r="O478" s="4005" t="n"/>
      <c r="P478" s="1807" t="n"/>
      <c r="Q478" s="4005" t="n"/>
      <c r="R478" s="4005" t="n"/>
      <c r="S478" s="4005" t="n"/>
      <c r="T478" s="4005" t="n"/>
      <c r="U478" s="4005" t="n"/>
      <c r="V478" s="4005" t="n"/>
      <c r="W478" s="4005" t="n"/>
      <c r="X478" s="4005" t="n"/>
      <c r="Y478" s="4005" t="n"/>
      <c r="Z478" s="4005" t="n"/>
      <c r="AA478" s="4005" t="n"/>
      <c r="AB478" s="4005" t="n"/>
      <c r="AC478" s="4005" t="n"/>
      <c r="AD478" s="4005" t="n"/>
      <c r="AE478" s="4005" t="n"/>
      <c r="AF478" s="4005" t="n"/>
      <c r="AG478" s="4005" t="n"/>
      <c r="AH478" s="4005" t="n"/>
      <c r="AI478" s="4005" t="n"/>
      <c r="AJ478" s="4005" t="n"/>
      <c r="AK478" s="4005" t="n"/>
      <c r="AL478" s="4005" t="n"/>
      <c r="AM478" s="4005" t="n"/>
      <c r="AN478" s="4005" t="n"/>
      <c r="AO478" s="4005" t="n"/>
      <c r="AP478" s="4005" t="n"/>
      <c r="AQ478" s="4005" t="n"/>
      <c r="AR478" s="4005" t="n"/>
      <c r="AS478" s="4005" t="n"/>
      <c r="AT478" s="4005" t="n"/>
      <c r="AU478" s="4005" t="n"/>
      <c r="AV478" s="4005" t="n"/>
      <c r="AW478" s="4005" t="n"/>
      <c r="AX478" s="4005" t="n"/>
      <c r="AY478" s="4005" t="n"/>
      <c r="AZ478" s="4005" t="n"/>
      <c r="BA478" s="1807" t="n"/>
      <c r="BB478" s="1911" t="n"/>
    </row>
    <row r="479">
      <c r="A479" s="2282" t="n"/>
      <c r="B479" s="1807" t="n"/>
      <c r="C479" s="1808" t="n"/>
      <c r="D479" s="4005" t="n"/>
      <c r="E479" s="4005" t="n"/>
      <c r="F479" s="4005" t="n"/>
      <c r="G479" s="4005" t="n"/>
      <c r="H479" s="4005" t="n"/>
      <c r="I479" s="4005" t="n"/>
      <c r="J479" s="4005" t="n"/>
      <c r="K479" s="4005" t="n"/>
      <c r="L479" s="4005" t="n"/>
      <c r="M479" s="4005" t="n"/>
      <c r="N479" s="4005" t="n"/>
      <c r="O479" s="4005" t="n"/>
      <c r="P479" s="1807" t="n"/>
      <c r="Q479" s="4005" t="n"/>
      <c r="R479" s="4005" t="n"/>
      <c r="S479" s="4005" t="n"/>
      <c r="T479" s="4005" t="n"/>
      <c r="U479" s="4005" t="n"/>
      <c r="V479" s="4005" t="n"/>
      <c r="W479" s="4005" t="n"/>
      <c r="X479" s="4005" t="n"/>
      <c r="Y479" s="4005" t="n"/>
      <c r="Z479" s="4005" t="n"/>
      <c r="AA479" s="4005" t="n"/>
      <c r="AB479" s="4005" t="n"/>
      <c r="AC479" s="4005" t="n"/>
      <c r="AD479" s="4005" t="n"/>
      <c r="AE479" s="4005" t="n"/>
      <c r="AF479" s="4005" t="n"/>
      <c r="AG479" s="4005" t="n"/>
      <c r="AH479" s="4005" t="n"/>
      <c r="AI479" s="4005" t="n"/>
      <c r="AJ479" s="4005" t="n"/>
      <c r="AK479" s="4005" t="n"/>
      <c r="AL479" s="4005" t="n"/>
      <c r="AM479" s="4005" t="n"/>
      <c r="AN479" s="4005" t="n"/>
      <c r="AO479" s="4005" t="n"/>
      <c r="AP479" s="4005" t="n"/>
      <c r="AQ479" s="4005" t="n"/>
      <c r="AR479" s="4005" t="n"/>
      <c r="AS479" s="4005" t="n"/>
      <c r="AT479" s="4005" t="n"/>
      <c r="AU479" s="4005" t="n"/>
      <c r="AV479" s="4005" t="n"/>
      <c r="AW479" s="4005" t="n"/>
      <c r="AX479" s="4005" t="n"/>
      <c r="AY479" s="4005" t="n"/>
      <c r="AZ479" s="4005" t="n"/>
      <c r="BA479" s="1807" t="n"/>
      <c r="BB479" s="1911" t="n"/>
    </row>
    <row r="480">
      <c r="A480" s="2282" t="n"/>
      <c r="B480" s="1807" t="n"/>
      <c r="C480" s="1808" t="n"/>
      <c r="D480" s="4005" t="n"/>
      <c r="E480" s="4005" t="n"/>
      <c r="F480" s="4005" t="n"/>
      <c r="G480" s="4005" t="n"/>
      <c r="H480" s="4005" t="n"/>
      <c r="I480" s="4005" t="n"/>
      <c r="J480" s="4005" t="n"/>
      <c r="K480" s="4005" t="n"/>
      <c r="L480" s="4005" t="n"/>
      <c r="M480" s="4005" t="n"/>
      <c r="N480" s="4005" t="n"/>
      <c r="O480" s="4005" t="n"/>
      <c r="P480" s="1807" t="n"/>
      <c r="Q480" s="4005" t="n"/>
      <c r="R480" s="4005" t="n"/>
      <c r="S480" s="4005" t="n"/>
      <c r="T480" s="4005" t="n"/>
      <c r="U480" s="4005" t="n"/>
      <c r="V480" s="4005" t="n"/>
      <c r="W480" s="4005" t="n"/>
      <c r="X480" s="4005" t="n"/>
      <c r="Y480" s="4005" t="n"/>
      <c r="Z480" s="4005" t="n"/>
      <c r="AA480" s="4005" t="n"/>
      <c r="AB480" s="4005" t="n"/>
      <c r="AC480" s="4005" t="n"/>
      <c r="AD480" s="4005" t="n"/>
      <c r="AE480" s="4005" t="n"/>
      <c r="AF480" s="4005" t="n"/>
      <c r="AG480" s="4005" t="n"/>
      <c r="AH480" s="4005" t="n"/>
      <c r="AI480" s="4005" t="n"/>
      <c r="AJ480" s="4005" t="n"/>
      <c r="AK480" s="4005" t="n"/>
      <c r="AL480" s="4005" t="n"/>
      <c r="AM480" s="4005" t="n"/>
      <c r="AN480" s="4005" t="n"/>
      <c r="AO480" s="4005" t="n"/>
      <c r="AP480" s="4005" t="n"/>
      <c r="AQ480" s="4005" t="n"/>
      <c r="AR480" s="4005" t="n"/>
      <c r="AS480" s="4005" t="n"/>
      <c r="AT480" s="4005" t="n"/>
      <c r="AU480" s="4005" t="n"/>
      <c r="AV480" s="4005" t="n"/>
      <c r="AW480" s="4005" t="n"/>
      <c r="AX480" s="4005" t="n"/>
      <c r="AY480" s="4005" t="n"/>
      <c r="AZ480" s="4005" t="n"/>
      <c r="BA480" s="1807" t="n"/>
      <c r="BB480" s="1911" t="n"/>
    </row>
    <row r="481">
      <c r="A481" s="2282" t="n"/>
      <c r="B481" s="1807" t="n"/>
      <c r="C481" s="1808" t="n"/>
      <c r="D481" s="4005" t="n"/>
      <c r="E481" s="4005" t="n"/>
      <c r="F481" s="4005" t="n"/>
      <c r="G481" s="4005" t="n"/>
      <c r="H481" s="4005" t="n"/>
      <c r="I481" s="4005" t="n"/>
      <c r="J481" s="4005" t="n"/>
      <c r="K481" s="4005" t="n"/>
      <c r="L481" s="4005" t="n"/>
      <c r="M481" s="4005" t="n"/>
      <c r="N481" s="4005" t="n"/>
      <c r="O481" s="4005" t="n"/>
      <c r="P481" s="1807" t="n"/>
      <c r="Q481" s="4005" t="n"/>
      <c r="R481" s="4005" t="n"/>
      <c r="S481" s="4005" t="n"/>
      <c r="T481" s="4005" t="n"/>
      <c r="U481" s="4005" t="n"/>
      <c r="V481" s="4005" t="n"/>
      <c r="W481" s="4005" t="n"/>
      <c r="X481" s="4005" t="n"/>
      <c r="Y481" s="4005" t="n"/>
      <c r="Z481" s="4005" t="n"/>
      <c r="AA481" s="4005" t="n"/>
      <c r="AB481" s="4005" t="n"/>
      <c r="AC481" s="4005" t="n"/>
      <c r="AD481" s="4005" t="n"/>
      <c r="AE481" s="4005" t="n"/>
      <c r="AF481" s="4005" t="n"/>
      <c r="AG481" s="4005" t="n"/>
      <c r="AH481" s="4005" t="n"/>
      <c r="AI481" s="4005" t="n"/>
      <c r="AJ481" s="4005" t="n"/>
      <c r="AK481" s="4005" t="n"/>
      <c r="AL481" s="4005" t="n"/>
      <c r="AM481" s="4005" t="n"/>
      <c r="AN481" s="4005" t="n"/>
      <c r="AO481" s="4005" t="n"/>
      <c r="AP481" s="4005" t="n"/>
      <c r="AQ481" s="4005" t="n"/>
      <c r="AR481" s="4005" t="n"/>
      <c r="AS481" s="4005" t="n"/>
      <c r="AT481" s="4005" t="n"/>
      <c r="AU481" s="4005" t="n"/>
      <c r="AV481" s="4005" t="n"/>
      <c r="AW481" s="4005" t="n"/>
      <c r="AX481" s="4005" t="n"/>
      <c r="AY481" s="4005" t="n"/>
      <c r="AZ481" s="4005" t="n"/>
      <c r="BA481" s="1807" t="n"/>
      <c r="BB481" s="1911" t="n"/>
    </row>
    <row r="482">
      <c r="A482" s="2282" t="n"/>
      <c r="B482" s="1807" t="n"/>
      <c r="C482" s="1808" t="n"/>
      <c r="D482" s="4005" t="n"/>
      <c r="E482" s="4005" t="n"/>
      <c r="F482" s="4005" t="n"/>
      <c r="G482" s="4005" t="n"/>
      <c r="H482" s="4005" t="n"/>
      <c r="I482" s="4005" t="n"/>
      <c r="J482" s="4005" t="n"/>
      <c r="K482" s="4005" t="n"/>
      <c r="L482" s="4005" t="n"/>
      <c r="M482" s="4005" t="n"/>
      <c r="N482" s="4005" t="n"/>
      <c r="O482" s="4005" t="n"/>
      <c r="P482" s="1807" t="n"/>
      <c r="Q482" s="4005" t="n"/>
      <c r="R482" s="4005" t="n"/>
      <c r="S482" s="4005" t="n"/>
      <c r="T482" s="4005" t="n"/>
      <c r="U482" s="4005" t="n"/>
      <c r="V482" s="4005" t="n"/>
      <c r="W482" s="4005" t="n"/>
      <c r="X482" s="4005" t="n"/>
      <c r="Y482" s="4005" t="n"/>
      <c r="Z482" s="4005" t="n"/>
      <c r="AA482" s="4005" t="n"/>
      <c r="AB482" s="4005" t="n"/>
      <c r="AC482" s="4005" t="n"/>
      <c r="AD482" s="4005" t="n"/>
      <c r="AE482" s="4005" t="n"/>
      <c r="AF482" s="4005" t="n"/>
      <c r="AG482" s="4005" t="n"/>
      <c r="AH482" s="4005" t="n"/>
      <c r="AI482" s="4005" t="n"/>
      <c r="AJ482" s="4005" t="n"/>
      <c r="AK482" s="4005" t="n"/>
      <c r="AL482" s="4005" t="n"/>
      <c r="AM482" s="4005" t="n"/>
      <c r="AN482" s="4005" t="n"/>
      <c r="AO482" s="4005" t="n"/>
      <c r="AP482" s="4005" t="n"/>
      <c r="AQ482" s="4005" t="n"/>
      <c r="AR482" s="4005" t="n"/>
      <c r="AS482" s="4005" t="n"/>
      <c r="AT482" s="4005" t="n"/>
      <c r="AU482" s="4005" t="n"/>
      <c r="AV482" s="4005" t="n"/>
      <c r="AW482" s="4005" t="n"/>
      <c r="AX482" s="4005" t="n"/>
      <c r="AY482" s="4005" t="n"/>
      <c r="AZ482" s="4005" t="n"/>
      <c r="BA482" s="1807" t="n"/>
      <c r="BB482" s="1911" t="n"/>
    </row>
    <row r="483">
      <c r="A483" s="2282" t="n"/>
      <c r="B483" s="1807" t="n"/>
      <c r="C483" s="1808" t="n"/>
      <c r="D483" s="4005" t="n"/>
      <c r="E483" s="4005" t="n"/>
      <c r="F483" s="4005" t="n"/>
      <c r="G483" s="4005" t="n"/>
      <c r="H483" s="4005" t="n"/>
      <c r="I483" s="4005" t="n"/>
      <c r="J483" s="4005" t="n"/>
      <c r="K483" s="4005" t="n"/>
      <c r="L483" s="4005" t="n"/>
      <c r="M483" s="4005" t="n"/>
      <c r="N483" s="4005" t="n"/>
      <c r="O483" s="4005" t="n"/>
      <c r="P483" s="1807" t="n"/>
      <c r="Q483" s="4005" t="n"/>
      <c r="R483" s="4005" t="n"/>
      <c r="S483" s="4005" t="n"/>
      <c r="T483" s="4005" t="n"/>
      <c r="U483" s="4005" t="n"/>
      <c r="V483" s="4005" t="n"/>
      <c r="W483" s="4005" t="n"/>
      <c r="X483" s="4005" t="n"/>
      <c r="Y483" s="4005" t="n"/>
      <c r="Z483" s="4005" t="n"/>
      <c r="AA483" s="4005" t="n"/>
      <c r="AB483" s="4005" t="n"/>
      <c r="AC483" s="4005" t="n"/>
      <c r="AD483" s="4005" t="n"/>
      <c r="AE483" s="4005" t="n"/>
      <c r="AF483" s="4005" t="n"/>
      <c r="AG483" s="4005" t="n"/>
      <c r="AH483" s="4005" t="n"/>
      <c r="AI483" s="4005" t="n"/>
      <c r="AJ483" s="4005" t="n"/>
      <c r="AK483" s="4005" t="n"/>
      <c r="AL483" s="4005" t="n"/>
      <c r="AM483" s="4005" t="n"/>
      <c r="AN483" s="4005" t="n"/>
      <c r="AO483" s="4005" t="n"/>
      <c r="AP483" s="4005" t="n"/>
      <c r="AQ483" s="4005" t="n"/>
      <c r="AR483" s="4005" t="n"/>
      <c r="AS483" s="4005" t="n"/>
      <c r="AT483" s="4005" t="n"/>
      <c r="AU483" s="4005" t="n"/>
      <c r="AV483" s="4005" t="n"/>
      <c r="AW483" s="4005" t="n"/>
      <c r="AX483" s="4005" t="n"/>
      <c r="AY483" s="4005" t="n"/>
      <c r="AZ483" s="4005" t="n"/>
      <c r="BA483" s="1807" t="n"/>
      <c r="BB483" s="1911" t="n"/>
    </row>
    <row r="484">
      <c r="A484" s="2282" t="n"/>
      <c r="B484" s="1807" t="n"/>
      <c r="C484" s="1808" t="n"/>
      <c r="D484" s="4005" t="n"/>
      <c r="E484" s="4005" t="n"/>
      <c r="F484" s="4005" t="n"/>
      <c r="G484" s="4005" t="n"/>
      <c r="H484" s="4005" t="n"/>
      <c r="I484" s="4005" t="n"/>
      <c r="J484" s="4005" t="n"/>
      <c r="K484" s="4005" t="n"/>
      <c r="L484" s="4005" t="n"/>
      <c r="M484" s="4005" t="n"/>
      <c r="N484" s="4005" t="n"/>
      <c r="O484" s="4005" t="n"/>
      <c r="P484" s="1807" t="n"/>
      <c r="Q484" s="4005" t="n"/>
      <c r="R484" s="4005" t="n"/>
      <c r="S484" s="4005" t="n"/>
      <c r="T484" s="4005" t="n"/>
      <c r="U484" s="4005" t="n"/>
      <c r="V484" s="4005" t="n"/>
      <c r="W484" s="4005" t="n"/>
      <c r="X484" s="4005" t="n"/>
      <c r="Y484" s="4005" t="n"/>
      <c r="Z484" s="4005" t="n"/>
      <c r="AA484" s="4005" t="n"/>
      <c r="AB484" s="4005" t="n"/>
      <c r="AC484" s="4005" t="n"/>
      <c r="AD484" s="4005" t="n"/>
      <c r="AE484" s="4005" t="n"/>
      <c r="AF484" s="4005" t="n"/>
      <c r="AG484" s="4005" t="n"/>
      <c r="AH484" s="4005" t="n"/>
      <c r="AI484" s="4005" t="n"/>
      <c r="AJ484" s="4005" t="n"/>
      <c r="AK484" s="4005" t="n"/>
      <c r="AL484" s="4005" t="n"/>
      <c r="AM484" s="4005" t="n"/>
      <c r="AN484" s="4005" t="n"/>
      <c r="AO484" s="4005" t="n"/>
      <c r="AP484" s="4005" t="n"/>
      <c r="AQ484" s="4005" t="n"/>
      <c r="AR484" s="4005" t="n"/>
      <c r="AS484" s="4005" t="n"/>
      <c r="AT484" s="4005" t="n"/>
      <c r="AU484" s="4005" t="n"/>
      <c r="AV484" s="4005" t="n"/>
      <c r="AW484" s="4005" t="n"/>
      <c r="AX484" s="4005" t="n"/>
      <c r="AY484" s="4005" t="n"/>
      <c r="AZ484" s="4005" t="n"/>
      <c r="BA484" s="1807" t="n"/>
      <c r="BB484" s="1911" t="n"/>
    </row>
    <row r="485">
      <c r="A485" s="2282" t="n"/>
      <c r="B485" s="1807" t="n"/>
      <c r="C485" s="1808" t="n"/>
      <c r="D485" s="4005" t="n"/>
      <c r="E485" s="4005" t="n"/>
      <c r="F485" s="4005" t="n"/>
      <c r="G485" s="4005" t="n"/>
      <c r="H485" s="4005" t="n"/>
      <c r="I485" s="4005" t="n"/>
      <c r="J485" s="4005" t="n"/>
      <c r="K485" s="4005" t="n"/>
      <c r="L485" s="4005" t="n"/>
      <c r="M485" s="4005" t="n"/>
      <c r="N485" s="4005" t="n"/>
      <c r="O485" s="4005" t="n"/>
      <c r="P485" s="1807" t="n"/>
      <c r="Q485" s="4005" t="n"/>
      <c r="R485" s="4005" t="n"/>
      <c r="S485" s="4005" t="n"/>
      <c r="T485" s="4005" t="n"/>
      <c r="U485" s="4005" t="n"/>
      <c r="V485" s="4005" t="n"/>
      <c r="W485" s="4005" t="n"/>
      <c r="X485" s="4005" t="n"/>
      <c r="Y485" s="4005" t="n"/>
      <c r="Z485" s="4005" t="n"/>
      <c r="AA485" s="4005" t="n"/>
      <c r="AB485" s="4005" t="n"/>
      <c r="AC485" s="4005" t="n"/>
      <c r="AD485" s="4005" t="n"/>
      <c r="AE485" s="4005" t="n"/>
      <c r="AF485" s="4005" t="n"/>
      <c r="AG485" s="4005" t="n"/>
      <c r="AH485" s="4005" t="n"/>
      <c r="AI485" s="4005" t="n"/>
      <c r="AJ485" s="4005" t="n"/>
      <c r="AK485" s="4005" t="n"/>
      <c r="AL485" s="4005" t="n"/>
      <c r="AM485" s="4005" t="n"/>
      <c r="AN485" s="4005" t="n"/>
      <c r="AO485" s="4005" t="n"/>
      <c r="AP485" s="4005" t="n"/>
      <c r="AQ485" s="4005" t="n"/>
      <c r="AR485" s="4005" t="n"/>
      <c r="AS485" s="4005" t="n"/>
      <c r="AT485" s="4005" t="n"/>
      <c r="AU485" s="4005" t="n"/>
      <c r="AV485" s="4005" t="n"/>
      <c r="AW485" s="4005" t="n"/>
      <c r="AX485" s="4005" t="n"/>
      <c r="AY485" s="4005" t="n"/>
      <c r="AZ485" s="4005" t="n"/>
      <c r="BA485" s="1807" t="n"/>
      <c r="BB485" s="1911" t="n"/>
    </row>
    <row r="486">
      <c r="A486" s="2282" t="n"/>
      <c r="B486" s="1807" t="n"/>
      <c r="C486" s="1808" t="n"/>
      <c r="D486" s="4005" t="n"/>
      <c r="E486" s="4005" t="n"/>
      <c r="F486" s="4005" t="n"/>
      <c r="G486" s="4005" t="n"/>
      <c r="H486" s="4005" t="n"/>
      <c r="I486" s="4005" t="n"/>
      <c r="J486" s="4005" t="n"/>
      <c r="K486" s="4005" t="n"/>
      <c r="L486" s="4005" t="n"/>
      <c r="M486" s="4005" t="n"/>
      <c r="N486" s="4005" t="n"/>
      <c r="O486" s="4005" t="n"/>
      <c r="P486" s="1807" t="n"/>
      <c r="Q486" s="4005" t="n"/>
      <c r="R486" s="4005" t="n"/>
      <c r="S486" s="4005" t="n"/>
      <c r="T486" s="4005" t="n"/>
      <c r="U486" s="4005" t="n"/>
      <c r="V486" s="4005" t="n"/>
      <c r="W486" s="4005" t="n"/>
      <c r="X486" s="4005" t="n"/>
      <c r="Y486" s="4005" t="n"/>
      <c r="Z486" s="4005" t="n"/>
      <c r="AA486" s="4005" t="n"/>
      <c r="AB486" s="4005" t="n"/>
      <c r="AC486" s="4005" t="n"/>
      <c r="AD486" s="4005" t="n"/>
      <c r="AE486" s="4005" t="n"/>
      <c r="AF486" s="4005" t="n"/>
      <c r="AG486" s="4005" t="n"/>
      <c r="AH486" s="4005" t="n"/>
      <c r="AI486" s="4005" t="n"/>
      <c r="AJ486" s="4005" t="n"/>
      <c r="AK486" s="4005" t="n"/>
      <c r="AL486" s="4005" t="n"/>
      <c r="AM486" s="4005" t="n"/>
      <c r="AN486" s="4005" t="n"/>
      <c r="AO486" s="4005" t="n"/>
      <c r="AP486" s="4005" t="n"/>
      <c r="AQ486" s="4005" t="n"/>
      <c r="AR486" s="4005" t="n"/>
      <c r="AS486" s="4005" t="n"/>
      <c r="AT486" s="4005" t="n"/>
      <c r="AU486" s="4005" t="n"/>
      <c r="AV486" s="4005" t="n"/>
      <c r="AW486" s="4005" t="n"/>
      <c r="AX486" s="4005" t="n"/>
      <c r="AY486" s="4005" t="n"/>
      <c r="AZ486" s="4005" t="n"/>
      <c r="BA486" s="1807" t="n"/>
      <c r="BB486" s="1911" t="n"/>
    </row>
    <row r="487">
      <c r="A487" s="2282" t="n"/>
      <c r="B487" s="1807" t="n"/>
      <c r="C487" s="1808" t="n"/>
      <c r="D487" s="4005" t="n"/>
      <c r="E487" s="4005" t="n"/>
      <c r="F487" s="4005" t="n"/>
      <c r="G487" s="4005" t="n"/>
      <c r="H487" s="4005" t="n"/>
      <c r="I487" s="4005" t="n"/>
      <c r="J487" s="4005" t="n"/>
      <c r="K487" s="4005" t="n"/>
      <c r="L487" s="4005" t="n"/>
      <c r="M487" s="4005" t="n"/>
      <c r="N487" s="4005" t="n"/>
      <c r="O487" s="4005" t="n"/>
      <c r="P487" s="1807" t="n"/>
      <c r="Q487" s="4005" t="n"/>
      <c r="R487" s="4005" t="n"/>
      <c r="S487" s="4005" t="n"/>
      <c r="T487" s="4005" t="n"/>
      <c r="U487" s="4005" t="n"/>
      <c r="V487" s="4005" t="n"/>
      <c r="W487" s="4005" t="n"/>
      <c r="X487" s="4005" t="n"/>
      <c r="Y487" s="4005" t="n"/>
      <c r="Z487" s="4005" t="n"/>
      <c r="AA487" s="4005" t="n"/>
      <c r="AB487" s="4005" t="n"/>
      <c r="AC487" s="4005" t="n"/>
      <c r="AD487" s="4005" t="n"/>
      <c r="AE487" s="4005" t="n"/>
      <c r="AF487" s="4005" t="n"/>
      <c r="AG487" s="4005" t="n"/>
      <c r="AH487" s="4005" t="n"/>
      <c r="AI487" s="4005" t="n"/>
      <c r="AJ487" s="4005" t="n"/>
      <c r="AK487" s="4005" t="n"/>
      <c r="AL487" s="4005" t="n"/>
      <c r="AM487" s="4005" t="n"/>
      <c r="AN487" s="4005" t="n"/>
      <c r="AO487" s="4005" t="n"/>
      <c r="AP487" s="4005" t="n"/>
      <c r="AQ487" s="4005" t="n"/>
      <c r="AR487" s="4005" t="n"/>
      <c r="AS487" s="4005" t="n"/>
      <c r="AT487" s="4005" t="n"/>
      <c r="AU487" s="4005" t="n"/>
      <c r="AV487" s="4005" t="n"/>
      <c r="AW487" s="4005" t="n"/>
      <c r="AX487" s="4005" t="n"/>
      <c r="AY487" s="4005" t="n"/>
      <c r="AZ487" s="4005" t="n"/>
      <c r="BA487" s="1807" t="n"/>
      <c r="BB487" s="1911" t="n"/>
    </row>
    <row r="488">
      <c r="A488" s="2282" t="n"/>
      <c r="B488" s="1807" t="n"/>
      <c r="C488" s="1808" t="n"/>
      <c r="D488" s="4005" t="n"/>
      <c r="E488" s="4005" t="n"/>
      <c r="F488" s="4005" t="n"/>
      <c r="G488" s="4005" t="n"/>
      <c r="H488" s="4005" t="n"/>
      <c r="I488" s="4005" t="n"/>
      <c r="J488" s="4005" t="n"/>
      <c r="K488" s="4005" t="n"/>
      <c r="L488" s="4005" t="n"/>
      <c r="M488" s="4005" t="n"/>
      <c r="N488" s="4005" t="n"/>
      <c r="O488" s="4005" t="n"/>
      <c r="P488" s="1807" t="n"/>
      <c r="Q488" s="4005" t="n"/>
      <c r="R488" s="4005" t="n"/>
      <c r="S488" s="4005" t="n"/>
      <c r="T488" s="4005" t="n"/>
      <c r="U488" s="4005" t="n"/>
      <c r="V488" s="4005" t="n"/>
      <c r="W488" s="4005" t="n"/>
      <c r="X488" s="4005" t="n"/>
      <c r="Y488" s="4005" t="n"/>
      <c r="Z488" s="4005" t="n"/>
      <c r="AA488" s="4005" t="n"/>
      <c r="AB488" s="4005" t="n"/>
      <c r="AC488" s="4005" t="n"/>
      <c r="AD488" s="4005" t="n"/>
      <c r="AE488" s="4005" t="n"/>
      <c r="AF488" s="4005" t="n"/>
      <c r="AG488" s="4005" t="n"/>
      <c r="AH488" s="4005" t="n"/>
      <c r="AI488" s="4005" t="n"/>
      <c r="AJ488" s="4005" t="n"/>
      <c r="AK488" s="4005" t="n"/>
      <c r="AL488" s="4005" t="n"/>
      <c r="AM488" s="4005" t="n"/>
      <c r="AN488" s="4005" t="n"/>
      <c r="AO488" s="4005" t="n"/>
      <c r="AP488" s="4005" t="n"/>
      <c r="AQ488" s="4005" t="n"/>
      <c r="AR488" s="4005" t="n"/>
      <c r="AS488" s="4005" t="n"/>
      <c r="AT488" s="4005" t="n"/>
      <c r="AU488" s="4005" t="n"/>
      <c r="AV488" s="4005" t="n"/>
      <c r="AW488" s="4005" t="n"/>
      <c r="AX488" s="4005" t="n"/>
      <c r="AY488" s="4005" t="n"/>
      <c r="AZ488" s="4005" t="n"/>
      <c r="BA488" s="1807" t="n"/>
      <c r="BB488" s="1911" t="n"/>
    </row>
    <row r="489">
      <c r="A489" s="2282" t="n"/>
      <c r="B489" s="1807" t="n"/>
      <c r="C489" s="1808" t="n"/>
      <c r="D489" s="4005" t="n"/>
      <c r="E489" s="4005" t="n"/>
      <c r="F489" s="4005" t="n"/>
      <c r="G489" s="4005" t="n"/>
      <c r="H489" s="4005" t="n"/>
      <c r="I489" s="4005" t="n"/>
      <c r="J489" s="4005" t="n"/>
      <c r="K489" s="4005" t="n"/>
      <c r="L489" s="4005" t="n"/>
      <c r="M489" s="4005" t="n"/>
      <c r="N489" s="4005" t="n"/>
      <c r="O489" s="4005" t="n"/>
      <c r="P489" s="1807" t="n"/>
      <c r="Q489" s="4005" t="n"/>
      <c r="R489" s="4005" t="n"/>
      <c r="S489" s="4005" t="n"/>
      <c r="T489" s="4005" t="n"/>
      <c r="U489" s="4005" t="n"/>
      <c r="V489" s="4005" t="n"/>
      <c r="W489" s="4005" t="n"/>
      <c r="X489" s="4005" t="n"/>
      <c r="Y489" s="4005" t="n"/>
      <c r="Z489" s="4005" t="n"/>
      <c r="AA489" s="4005" t="n"/>
      <c r="AB489" s="4005" t="n"/>
      <c r="AC489" s="4005" t="n"/>
      <c r="AD489" s="4005" t="n"/>
      <c r="AE489" s="4005" t="n"/>
      <c r="AF489" s="4005" t="n"/>
      <c r="AG489" s="4005" t="n"/>
      <c r="AH489" s="4005" t="n"/>
      <c r="AI489" s="4005" t="n"/>
      <c r="AJ489" s="4005" t="n"/>
      <c r="AK489" s="4005" t="n"/>
      <c r="AL489" s="4005" t="n"/>
      <c r="AM489" s="4005" t="n"/>
      <c r="AN489" s="4005" t="n"/>
      <c r="AO489" s="4005" t="n"/>
      <c r="AP489" s="4005" t="n"/>
      <c r="AQ489" s="4005" t="n"/>
      <c r="AR489" s="4005" t="n"/>
      <c r="AS489" s="4005" t="n"/>
      <c r="AT489" s="4005" t="n"/>
      <c r="AU489" s="4005" t="n"/>
      <c r="AV489" s="4005" t="n"/>
      <c r="AW489" s="4005" t="n"/>
      <c r="AX489" s="4005" t="n"/>
      <c r="AY489" s="4005" t="n"/>
      <c r="AZ489" s="4005" t="n"/>
      <c r="BA489" s="1807" t="n"/>
      <c r="BB489" s="1911" t="n"/>
    </row>
    <row r="490">
      <c r="A490" s="2282" t="n"/>
      <c r="B490" s="1807" t="n"/>
      <c r="C490" s="1808" t="n"/>
      <c r="D490" s="4005" t="n"/>
      <c r="E490" s="4005" t="n"/>
      <c r="F490" s="4005" t="n"/>
      <c r="G490" s="4005" t="n"/>
      <c r="H490" s="4005" t="n"/>
      <c r="I490" s="4005" t="n"/>
      <c r="J490" s="4005" t="n"/>
      <c r="K490" s="4005" t="n"/>
      <c r="L490" s="4005" t="n"/>
      <c r="M490" s="4005" t="n"/>
      <c r="N490" s="4005" t="n"/>
      <c r="O490" s="4005" t="n"/>
      <c r="P490" s="1807" t="n"/>
      <c r="Q490" s="4005" t="n"/>
      <c r="R490" s="4005" t="n"/>
      <c r="S490" s="4005" t="n"/>
      <c r="T490" s="4005" t="n"/>
      <c r="U490" s="4005" t="n"/>
      <c r="V490" s="4005" t="n"/>
      <c r="W490" s="4005" t="n"/>
      <c r="X490" s="4005" t="n"/>
      <c r="Y490" s="4005" t="n"/>
      <c r="Z490" s="4005" t="n"/>
      <c r="AA490" s="4005" t="n"/>
      <c r="AB490" s="4005" t="n"/>
      <c r="AC490" s="4005" t="n"/>
      <c r="AD490" s="4005" t="n"/>
      <c r="AE490" s="4005" t="n"/>
      <c r="AF490" s="4005" t="n"/>
      <c r="AG490" s="4005" t="n"/>
      <c r="AH490" s="4005" t="n"/>
      <c r="AI490" s="4005" t="n"/>
      <c r="AJ490" s="4005" t="n"/>
      <c r="AK490" s="4005" t="n"/>
      <c r="AL490" s="4005" t="n"/>
      <c r="AM490" s="4005" t="n"/>
      <c r="AN490" s="4005" t="n"/>
      <c r="AO490" s="4005" t="n"/>
      <c r="AP490" s="4005" t="n"/>
      <c r="AQ490" s="4005" t="n"/>
      <c r="AR490" s="4005" t="n"/>
      <c r="AS490" s="4005" t="n"/>
      <c r="AT490" s="4005" t="n"/>
      <c r="AU490" s="4005" t="n"/>
      <c r="AV490" s="4005" t="n"/>
      <c r="AW490" s="4005" t="n"/>
      <c r="AX490" s="4005" t="n"/>
      <c r="AY490" s="4005" t="n"/>
      <c r="AZ490" s="4005" t="n"/>
      <c r="BA490" s="1807" t="n"/>
      <c r="BB490" s="1911" t="n"/>
    </row>
    <row r="491">
      <c r="A491" s="2282" t="n"/>
      <c r="B491" s="1807" t="n"/>
      <c r="C491" s="1808" t="n"/>
      <c r="D491" s="4005" t="n"/>
      <c r="E491" s="4005" t="n"/>
      <c r="F491" s="4005" t="n"/>
      <c r="G491" s="4005" t="n"/>
      <c r="H491" s="4005" t="n"/>
      <c r="I491" s="4005" t="n"/>
      <c r="J491" s="4005" t="n"/>
      <c r="K491" s="4005" t="n"/>
      <c r="L491" s="4005" t="n"/>
      <c r="M491" s="4005" t="n"/>
      <c r="N491" s="4005" t="n"/>
      <c r="O491" s="4005" t="n"/>
      <c r="P491" s="1807" t="n"/>
      <c r="Q491" s="4005" t="n"/>
      <c r="R491" s="4005" t="n"/>
      <c r="S491" s="4005" t="n"/>
      <c r="T491" s="4005" t="n"/>
      <c r="U491" s="4005" t="n"/>
      <c r="V491" s="4005" t="n"/>
      <c r="W491" s="4005" t="n"/>
      <c r="X491" s="4005" t="n"/>
      <c r="Y491" s="4005" t="n"/>
      <c r="Z491" s="4005" t="n"/>
      <c r="AA491" s="4005" t="n"/>
      <c r="AB491" s="4005" t="n"/>
      <c r="AC491" s="4005" t="n"/>
      <c r="AD491" s="4005" t="n"/>
      <c r="AE491" s="4005" t="n"/>
      <c r="AF491" s="4005" t="n"/>
      <c r="AG491" s="4005" t="n"/>
      <c r="AH491" s="4005" t="n"/>
      <c r="AI491" s="4005" t="n"/>
      <c r="AJ491" s="4005" t="n"/>
      <c r="AK491" s="4005" t="n"/>
      <c r="AL491" s="4005" t="n"/>
      <c r="AM491" s="4005" t="n"/>
      <c r="AN491" s="4005" t="n"/>
      <c r="AO491" s="4005" t="n"/>
      <c r="AP491" s="4005" t="n"/>
      <c r="AQ491" s="4005" t="n"/>
      <c r="AR491" s="4005" t="n"/>
      <c r="AS491" s="4005" t="n"/>
      <c r="AT491" s="4005" t="n"/>
      <c r="AU491" s="4005" t="n"/>
      <c r="AV491" s="4005" t="n"/>
      <c r="AW491" s="4005" t="n"/>
      <c r="AX491" s="4005" t="n"/>
      <c r="AY491" s="4005" t="n"/>
      <c r="AZ491" s="4005" t="n"/>
      <c r="BA491" s="1807" t="n"/>
      <c r="BB491" s="1911" t="n"/>
    </row>
    <row r="492">
      <c r="A492" s="2282" t="n"/>
      <c r="B492" s="1807" t="n"/>
      <c r="C492" s="1808" t="n"/>
      <c r="D492" s="4005" t="n"/>
      <c r="E492" s="4005" t="n"/>
      <c r="F492" s="4005" t="n"/>
      <c r="G492" s="4005" t="n"/>
      <c r="H492" s="4005" t="n"/>
      <c r="I492" s="4005" t="n"/>
      <c r="J492" s="4005" t="n"/>
      <c r="K492" s="4005" t="n"/>
      <c r="L492" s="4005" t="n"/>
      <c r="M492" s="4005" t="n"/>
      <c r="N492" s="4005" t="n"/>
      <c r="O492" s="4005" t="n"/>
      <c r="P492" s="1807" t="n"/>
      <c r="Q492" s="4005" t="n"/>
      <c r="R492" s="4005" t="n"/>
      <c r="S492" s="4005" t="n"/>
      <c r="T492" s="4005" t="n"/>
      <c r="U492" s="4005" t="n"/>
      <c r="V492" s="4005" t="n"/>
      <c r="W492" s="4005" t="n"/>
      <c r="X492" s="4005" t="n"/>
      <c r="Y492" s="4005" t="n"/>
      <c r="Z492" s="4005" t="n"/>
      <c r="AA492" s="4005" t="n"/>
      <c r="AB492" s="4005" t="n"/>
      <c r="AC492" s="4005" t="n"/>
      <c r="AD492" s="4005" t="n"/>
      <c r="AE492" s="4005" t="n"/>
      <c r="AF492" s="4005" t="n"/>
      <c r="AG492" s="4005" t="n"/>
      <c r="AH492" s="4005" t="n"/>
      <c r="AI492" s="4005" t="n"/>
      <c r="AJ492" s="4005" t="n"/>
      <c r="AK492" s="4005" t="n"/>
      <c r="AL492" s="4005" t="n"/>
      <c r="AM492" s="4005" t="n"/>
      <c r="AN492" s="4005" t="n"/>
      <c r="AO492" s="4005" t="n"/>
      <c r="AP492" s="4005" t="n"/>
      <c r="AQ492" s="4005" t="n"/>
      <c r="AR492" s="4005" t="n"/>
      <c r="AS492" s="4005" t="n"/>
      <c r="AT492" s="4005" t="n"/>
      <c r="AU492" s="4005" t="n"/>
      <c r="AV492" s="4005" t="n"/>
      <c r="AW492" s="4005" t="n"/>
      <c r="AX492" s="4005" t="n"/>
      <c r="AY492" s="4005" t="n"/>
      <c r="AZ492" s="4005" t="n"/>
      <c r="BA492" s="1807" t="n"/>
      <c r="BB492" s="1911" t="n"/>
    </row>
    <row r="493">
      <c r="A493" s="2282" t="n"/>
      <c r="B493" s="1807" t="n"/>
      <c r="C493" s="1808" t="n"/>
      <c r="D493" s="4005" t="n"/>
      <c r="E493" s="4005" t="n"/>
      <c r="F493" s="4005" t="n"/>
      <c r="G493" s="4005" t="n"/>
      <c r="H493" s="4005" t="n"/>
      <c r="I493" s="4005" t="n"/>
      <c r="J493" s="4005" t="n"/>
      <c r="K493" s="4005" t="n"/>
      <c r="L493" s="4005" t="n"/>
      <c r="M493" s="4005" t="n"/>
      <c r="N493" s="4005" t="n"/>
      <c r="O493" s="4005" t="n"/>
      <c r="P493" s="1807" t="n"/>
      <c r="Q493" s="4005" t="n"/>
      <c r="R493" s="4005" t="n"/>
      <c r="S493" s="4005" t="n"/>
      <c r="T493" s="4005" t="n"/>
      <c r="U493" s="4005" t="n"/>
      <c r="V493" s="4005" t="n"/>
      <c r="W493" s="4005" t="n"/>
      <c r="X493" s="4005" t="n"/>
      <c r="Y493" s="4005" t="n"/>
      <c r="Z493" s="4005" t="n"/>
      <c r="AA493" s="4005" t="n"/>
      <c r="AB493" s="4005" t="n"/>
      <c r="AC493" s="4005" t="n"/>
      <c r="AD493" s="4005" t="n"/>
      <c r="AE493" s="4005" t="n"/>
      <c r="AF493" s="4005" t="n"/>
      <c r="AG493" s="4005" t="n"/>
      <c r="AH493" s="4005" t="n"/>
      <c r="AI493" s="4005" t="n"/>
      <c r="AJ493" s="4005" t="n"/>
      <c r="AK493" s="4005" t="n"/>
      <c r="AL493" s="4005" t="n"/>
      <c r="AM493" s="4005" t="n"/>
      <c r="AN493" s="4005" t="n"/>
      <c r="AO493" s="4005" t="n"/>
      <c r="AP493" s="4005" t="n"/>
      <c r="AQ493" s="4005" t="n"/>
      <c r="AR493" s="4005" t="n"/>
      <c r="AS493" s="4005" t="n"/>
      <c r="AT493" s="4005" t="n"/>
      <c r="AU493" s="4005" t="n"/>
      <c r="AV493" s="4005" t="n"/>
      <c r="AW493" s="4005" t="n"/>
      <c r="AX493" s="4005" t="n"/>
      <c r="AY493" s="4005" t="n"/>
      <c r="AZ493" s="4005" t="n"/>
      <c r="BA493" s="1807" t="n"/>
      <c r="BB493" s="1911" t="n"/>
    </row>
  </sheetData>
  <mergeCells count="19">
    <mergeCell ref="F4:I4"/>
    <mergeCell ref="A4:A5"/>
    <mergeCell ref="B4:B5"/>
    <mergeCell ref="C4:C5"/>
    <mergeCell ref="D4:D5"/>
    <mergeCell ref="E4:E5"/>
    <mergeCell ref="BC4:BC5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BB4:BB5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1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Feuil11">
    <outlinePr summaryBelow="1" summaryRight="1"/>
    <pageSetUpPr fitToPage="1"/>
  </sheetPr>
  <dimension ref="B1:EA313"/>
  <sheetViews>
    <sheetView showGridLines="0" tabSelected="1" view="pageBreakPreview" workbookViewId="0" zoomScale="70" zoomScaleNormal="100" zoomScaleSheetLayoutView="70">
      <pane activePane="bottomRight" state="frozen" topLeftCell="CM7" xSplit="3" ySplit="6"/>
      <selection activeCell="CL23" pane="topRight" sqref="CL23"/>
      <selection activeCell="CL23" pane="bottomLeft" sqref="CL23"/>
      <selection activeCell="DA7" pane="bottomRight" sqref="DA7:DC39"/>
    </sheetView>
  </sheetViews>
  <sheetFormatPr baseColWidth="10" defaultColWidth="11.5" defaultRowHeight="13" outlineLevelRow="1"/>
  <cols>
    <col customWidth="1" max="1" min="1" style="8" width="1"/>
    <col customWidth="1" max="2" min="2" style="8" width="50.5"/>
    <col customWidth="1" hidden="1" max="3" min="3" style="1579" width="6.33203125"/>
    <col customWidth="1" hidden="1" max="4" min="4" style="8" width="9.6640625"/>
    <col customWidth="1" hidden="1" max="5" min="5" style="8" width="10.1640625"/>
    <col customWidth="1" hidden="1" max="6" min="6" style="8" width="9.6640625"/>
    <col customWidth="1" hidden="1" max="7" min="7" style="8" width="9.1640625"/>
    <col customWidth="1" hidden="1" max="8" min="8" style="8" width="9.6640625"/>
    <col customWidth="1" hidden="1" max="9" min="9" style="8" width="0.1640625"/>
    <col customWidth="1" hidden="1" max="10" min="10" style="9" width="9.6640625"/>
    <col customWidth="1" hidden="1" max="11" min="11" style="9" width="9.33203125"/>
    <col customWidth="1" hidden="1" max="12" min="12" style="9" width="10.1640625"/>
    <col customWidth="1" hidden="1" max="13" min="13" style="9" width="10.5"/>
    <col customWidth="1" hidden="1" max="14" min="14" style="9" width="9.1640625"/>
    <col customWidth="1" hidden="1" max="15" min="15" style="9" width="0.5"/>
    <col customWidth="1" hidden="1" max="16" min="16" style="9" width="10.1640625"/>
    <col customWidth="1" hidden="1" max="17" min="17" style="9" width="9.5"/>
    <col customWidth="1" hidden="1" max="18" min="18" style="9" width="9.1640625"/>
    <col customWidth="1" hidden="1" max="19" min="19" style="9" width="10.1640625"/>
    <col customWidth="1" hidden="1" max="20" min="20" style="9" width="7.1640625"/>
    <col customWidth="1" hidden="1" max="21" min="21" style="9" width="0.1640625"/>
    <col customWidth="1" hidden="1" max="22" min="22" style="9" width="9.6640625"/>
    <col customWidth="1" hidden="1" max="23" min="23" style="9" width="10.5"/>
    <col customWidth="1" hidden="1" max="24" min="24" style="9" width="10"/>
    <col customWidth="1" hidden="1" max="25" min="25" style="9" width="8.1640625"/>
    <col customWidth="1" hidden="1" max="26" min="26" style="9" width="8.5"/>
    <col customWidth="1" hidden="1" max="27" min="27" style="9" width="8.83203125"/>
    <col customWidth="1" hidden="1" max="28" min="28" style="9" width="7.5"/>
    <col customWidth="1" hidden="1" max="29" min="29" style="9" width="0.33203125"/>
    <col customWidth="1" hidden="1" max="30" min="30" style="9" width="9.5"/>
    <col customWidth="1" hidden="1" max="31" min="31" style="9" width="10.5"/>
    <col customWidth="1" hidden="1" max="32" min="32" style="9" width="11.1640625"/>
    <col customWidth="1" hidden="1" max="33" min="33" style="9" width="8.1640625"/>
    <col customWidth="1" hidden="1" max="34" min="34" style="9" width="7.5"/>
    <col customWidth="1" hidden="1" max="35" min="35" style="9" width="10.33203125"/>
    <col customWidth="1" hidden="1" max="36" min="36" style="9" width="7.5"/>
    <col customWidth="1" hidden="1" max="37" min="37" style="9" width="0.1640625"/>
    <col customWidth="1" max="38" min="38" style="9" width="9.33203125"/>
    <col customWidth="1" max="39" min="39" style="9" width="7.6640625"/>
    <col customWidth="1" max="40" min="40" style="9" width="9.5"/>
    <col customWidth="1" max="41" min="41" style="9" width="9"/>
    <col customWidth="1" max="43" min="42" style="9" width="9.33203125"/>
    <col customWidth="1" max="44" min="44" style="9" width="7.5"/>
    <col customWidth="1" max="45" min="45" style="9" width="12.1640625"/>
    <col customWidth="1" max="46" min="46" style="9" width="0.1640625"/>
    <col customWidth="1" hidden="1" max="47" min="47" style="9" width="8.5"/>
    <col customWidth="1" hidden="1" max="48" min="48" style="9" width="7.5"/>
    <col customWidth="1" hidden="1" max="49" min="49" style="9" width="8.83203125"/>
    <col customWidth="1" hidden="1" max="50" min="50" style="9" width="9.5"/>
    <col customWidth="1" hidden="1" max="51" min="51" style="9" width="9.33203125"/>
    <col customWidth="1" hidden="1" max="52" min="52" style="9" width="8"/>
    <col customWidth="1" hidden="1" max="53" min="53" style="9" width="8.6640625"/>
    <col customWidth="1" hidden="1" max="54" min="54" style="9" width="0.33203125"/>
    <col customWidth="1" hidden="1" max="56" min="55" style="9" width="9.33203125"/>
    <col customWidth="1" hidden="1" max="56" min="56" style="3" width="13"/>
    <col customWidth="1" hidden="1" max="57" min="57" style="9" width="10"/>
    <col customWidth="1" hidden="1" max="59" min="58" style="9" width="9.33203125"/>
    <col customWidth="1" hidden="1" max="59" min="59" style="3" width="13"/>
    <col customWidth="1" hidden="1" max="60" min="60" style="9" width="7.5"/>
    <col customWidth="1" hidden="1" max="61" min="61" style="1340" width="7.5"/>
    <col customWidth="1" hidden="1" max="62" min="62" style="9" width="0.33203125"/>
    <col customWidth="1" hidden="1" max="63" min="63" style="9" width="13.83203125"/>
    <col customWidth="1" hidden="1" max="64" min="64" style="9" width="7.5"/>
    <col customWidth="1" hidden="1" max="65" min="65" style="9" width="9.1640625"/>
    <col customWidth="1" hidden="1" max="66" min="66" style="9" width="9.5"/>
    <col customWidth="1" hidden="1" max="67" min="67" style="9" width="7.5"/>
    <col customWidth="1" hidden="1" max="68" min="68" style="9" width="9"/>
    <col customWidth="1" hidden="1" max="69" min="69" style="9" width="8.5"/>
    <col customWidth="1" hidden="1" max="70" min="70" style="9" width="7.5"/>
    <col customWidth="1" hidden="1" max="71" min="71" style="9" width="0.5"/>
    <col customWidth="1" hidden="1" max="72" min="72" style="9" width="15.83203125"/>
    <col customWidth="1" hidden="1" max="73" min="73" style="9" width="9.1640625"/>
    <col customWidth="1" hidden="1" max="74" min="74" style="9" width="9.33203125"/>
    <col customWidth="1" hidden="1" max="75" min="75" style="9" width="9.6640625"/>
    <col customWidth="1" hidden="1" max="77" min="76" style="9" width="9.33203125"/>
    <col customWidth="1" hidden="1" max="77" min="77" style="3" width="13"/>
    <col customWidth="1" hidden="1" max="78" min="78" style="9" width="7.83203125"/>
    <col customWidth="1" hidden="1" max="79" min="79" style="9" width="0.33203125"/>
    <col customWidth="1" hidden="1" max="80" min="80" style="9" width="8.83203125"/>
    <col customWidth="1" hidden="1" max="85" min="81" style="9" width="9.33203125"/>
    <col customWidth="1" hidden="1" max="82" min="82" style="3" width="13"/>
    <col customWidth="1" hidden="1" max="83" min="83" style="3" width="13"/>
    <col customWidth="1" hidden="1" max="84" min="84" style="3" width="13"/>
    <col customWidth="1" hidden="1" max="85" min="85" style="3" width="13"/>
    <col customWidth="1" hidden="1" max="86" min="86" style="9" width="7.5"/>
    <col customWidth="1" hidden="1" max="87" min="87" style="9" width="0.5"/>
    <col bestFit="1" customWidth="1" hidden="1" max="88" min="88" style="9" width="13.1640625"/>
    <col customWidth="1" hidden="1" max="89" min="89" style="9" width="9.1640625"/>
    <col customWidth="1" hidden="1" max="90" min="90" style="9" width="14"/>
    <col customWidth="1" hidden="1" max="92" min="91" style="9" width="9.5"/>
    <col customWidth="1" hidden="1" max="92" min="92" style="3" width="13"/>
    <col customWidth="1" hidden="1" max="93" min="93" style="9" width="9.33203125"/>
    <col customWidth="1" hidden="1" max="94" min="94" style="9" width="9.5"/>
    <col customWidth="1" hidden="1" max="95" min="95" style="9" width="0.1640625"/>
    <col customWidth="1" max="96" min="96" style="9" width="14.1640625"/>
    <col customWidth="1" max="101" min="97" style="9" width="9.33203125"/>
    <col customWidth="1" max="102" min="102" style="1340" width="8.33203125"/>
    <col customWidth="1" max="103" min="103" style="8" width="0.5"/>
    <col customWidth="1" max="104" min="104" style="2841" width="11.1640625"/>
    <col customWidth="1" max="107" min="105" style="8" width="9.33203125"/>
    <col customWidth="1" max="108" min="108" style="2841" width="15.1640625"/>
    <col customWidth="1" max="110" min="109" style="8" width="10.5"/>
    <col customWidth="1" max="111" min="111" style="288" width="10.5"/>
    <col customWidth="1" max="112" min="112" style="8" width="10.5"/>
    <col customWidth="1" max="113" min="113" style="8" width="1.83203125"/>
    <col customWidth="1" hidden="1" max="114" min="114" style="8" width="21.6640625"/>
    <col customWidth="1" hidden="1" max="117" min="115" style="8" width="22.5"/>
    <col customWidth="1" hidden="1" max="118" min="118" style="8" width="15.33203125"/>
    <col customWidth="1" hidden="1" max="119" min="119" style="8" width="11.5"/>
    <col customWidth="1" hidden="1" max="122" min="120" style="8" width="12.1640625"/>
    <col customWidth="1" hidden="1" max="123" min="123" style="8" width="13.83203125"/>
    <col customWidth="1" hidden="1" max="127" min="124" style="8" width="11.5"/>
    <col customWidth="1" hidden="1" max="128" min="128" style="3" width="11.5"/>
    <col customWidth="1" hidden="1" max="129" min="129" style="3" width="28.6640625"/>
    <col customWidth="1" hidden="1" max="130" min="130" style="3" width="13"/>
    <col customWidth="1" hidden="1" max="133" min="131" style="8" width="13"/>
    <col customWidth="1" max="16384" min="134" style="8" width="11.5"/>
  </cols>
  <sheetData>
    <row customHeight="1" ht="3" r="1" s="3">
      <c r="CX1" s="3205" t="n"/>
      <c r="DA1" s="2842" t="n"/>
      <c r="DF1" s="288" t="n"/>
      <c r="DG1" s="288" t="n"/>
      <c r="DX1" s="62" t="n"/>
      <c r="DY1" s="62" t="n"/>
      <c r="DZ1" s="62" t="n"/>
    </row>
    <row customHeight="1" ht="21" r="2" s="3" thickBot="1">
      <c r="B2" s="75" t="inlineStr">
        <is>
          <t>Flux Financiers consolidés</t>
        </is>
      </c>
      <c r="J2" s="4029" t="n"/>
      <c r="K2" s="4029" t="n"/>
      <c r="L2" s="4029" t="n"/>
      <c r="M2" s="4029" t="n"/>
      <c r="N2" s="4029" t="n"/>
      <c r="O2" s="4029" t="n"/>
      <c r="P2" s="4029" t="n"/>
      <c r="Q2" s="4029" t="n"/>
      <c r="R2" s="4029" t="n"/>
      <c r="S2" s="4029" t="n"/>
      <c r="T2" s="4029" t="n"/>
      <c r="U2" s="4029" t="n"/>
      <c r="V2" s="4029" t="n"/>
      <c r="W2" s="4029" t="n"/>
      <c r="X2" s="4029" t="n"/>
      <c r="Y2" s="4029" t="n"/>
      <c r="Z2" s="4029" t="n"/>
      <c r="AA2" s="4029" t="n"/>
      <c r="AB2" s="4029" t="n"/>
      <c r="AC2" s="4029" t="n"/>
      <c r="AD2" s="4029" t="n"/>
      <c r="AE2" s="4029" t="n"/>
      <c r="AF2" s="4029" t="n"/>
      <c r="AG2" s="4029" t="n"/>
      <c r="AH2" s="4029" t="n"/>
      <c r="AI2" s="4029" t="n"/>
      <c r="AJ2" s="4029" t="n"/>
      <c r="AK2" s="2919" t="n"/>
      <c r="AL2" s="2919" t="n"/>
      <c r="AM2" s="2919" t="n"/>
      <c r="AN2" s="2919" t="n"/>
      <c r="AO2" s="2919" t="n"/>
      <c r="AP2" s="2919" t="n"/>
      <c r="AQ2" s="2919" t="n"/>
      <c r="AR2" s="2919" t="n"/>
      <c r="AS2" s="2919" t="n"/>
      <c r="AT2" s="2919" t="n"/>
      <c r="AU2" s="2919" t="n"/>
      <c r="AV2" s="2919" t="n"/>
      <c r="AW2" s="2919" t="n"/>
      <c r="AX2" s="2919" t="n"/>
      <c r="AY2" s="2919" t="n"/>
      <c r="AZ2" s="2919" t="n"/>
      <c r="BA2" s="2919" t="n"/>
      <c r="BB2" s="2919" t="n"/>
      <c r="BC2" s="2919" t="n"/>
      <c r="BD2" s="2919" t="n"/>
      <c r="BE2" s="2919" t="n"/>
      <c r="BF2" s="2919" t="n"/>
      <c r="BG2" s="2919" t="n"/>
      <c r="BH2" s="2919" t="n"/>
      <c r="BI2" s="1340" t="n"/>
      <c r="BJ2" s="2919" t="n"/>
      <c r="BK2" s="2919" t="n"/>
      <c r="BL2" s="2919" t="n"/>
      <c r="BM2" s="2919" t="n"/>
      <c r="BN2" s="4030" t="n"/>
      <c r="BO2" s="2919" t="n"/>
      <c r="BP2" s="2919" t="n"/>
      <c r="BQ2" s="2919" t="n"/>
      <c r="BR2" s="2919" t="n"/>
      <c r="BS2" s="2919" t="n"/>
      <c r="BT2" s="2919" t="n"/>
      <c r="BU2" s="2919" t="n"/>
      <c r="BV2" s="2919" t="n"/>
      <c r="BW2" s="2919" t="n"/>
      <c r="BX2" s="2919" t="n"/>
      <c r="BY2" s="2919" t="n"/>
      <c r="BZ2" s="2919" t="n"/>
      <c r="CA2" s="2919" t="n"/>
      <c r="CB2" s="2919" t="n"/>
      <c r="CC2" s="2919" t="n"/>
      <c r="CD2" s="2919" t="n"/>
      <c r="CE2" s="2919" t="n"/>
      <c r="CF2" s="2919" t="n"/>
      <c r="CG2" s="2919" t="n"/>
      <c r="CH2" s="2919" t="n"/>
      <c r="CI2" s="2919" t="n"/>
      <c r="CJ2" s="4030" t="n"/>
      <c r="CK2" s="4031" t="n"/>
      <c r="CL2" s="4031" t="n"/>
      <c r="CM2" s="4031" t="n"/>
      <c r="CN2" s="4031" t="n"/>
      <c r="CO2" s="4031" t="n"/>
      <c r="CP2" s="4031" t="n"/>
      <c r="CQ2" s="4032" t="n"/>
      <c r="CR2" s="4033" t="n"/>
      <c r="CS2" s="4031" t="n">
        <v>-1205719014.811127</v>
      </c>
      <c r="CT2" s="4031" t="n"/>
      <c r="CU2" s="1492" t="n"/>
      <c r="CV2" s="1492" t="n"/>
      <c r="CW2" s="4031" t="n">
        <v>7052163332.953976</v>
      </c>
      <c r="CX2" s="3495" t="n"/>
      <c r="CY2" s="705" t="n"/>
      <c r="CZ2" s="2986" t="n">
        <v>2398493361.437485</v>
      </c>
      <c r="DA2" s="2986" t="n"/>
      <c r="DB2" s="705" t="n"/>
      <c r="DC2" s="3360" t="n"/>
      <c r="DD2" s="2986" t="n">
        <v>27780287390.00002</v>
      </c>
      <c r="DE2" s="705" t="n"/>
      <c r="DF2" s="1917" t="n"/>
      <c r="DG2" s="1917" t="n"/>
      <c r="DH2" s="705" t="n"/>
    </row>
    <row customHeight="1" ht="12" r="3" s="3">
      <c r="D3" s="2676" t="n"/>
      <c r="E3" s="4034" t="n">
        <v>0</v>
      </c>
      <c r="F3" s="4034" t="n"/>
      <c r="G3" s="4034" t="n">
        <v>0</v>
      </c>
      <c r="H3" s="2676" t="n"/>
      <c r="I3" s="2576" t="n"/>
      <c r="AC3" s="1177" t="n"/>
      <c r="AK3" s="2588" t="n"/>
      <c r="AL3" s="2629" t="n"/>
      <c r="AM3" s="2676" t="n"/>
      <c r="AN3" s="2676" t="n"/>
      <c r="AO3" s="2676" t="n"/>
      <c r="AP3" s="2676" t="n"/>
      <c r="AQ3" s="2676" t="n"/>
      <c r="AR3" s="2676" t="n"/>
      <c r="AS3" s="2678" t="n"/>
      <c r="AT3" s="2588" t="n"/>
      <c r="AU3" s="2629" t="n"/>
      <c r="AV3" s="2676" t="n"/>
      <c r="AW3" s="2676" t="n"/>
      <c r="AX3" s="2676" t="n"/>
      <c r="AY3" s="2676" t="n"/>
      <c r="AZ3" s="2676" t="n"/>
      <c r="BA3" s="2676" t="n"/>
      <c r="BB3" s="2588" t="n"/>
      <c r="BC3" s="2629" t="n"/>
      <c r="BD3" s="2676" t="n"/>
      <c r="BE3" s="2676" t="n"/>
      <c r="BF3" s="2676" t="n"/>
      <c r="BG3" s="2676" t="n"/>
      <c r="BH3" s="2676" t="n"/>
      <c r="BI3" s="2679" t="n"/>
      <c r="BJ3" s="2588" t="n"/>
      <c r="BK3" s="4035" t="n"/>
      <c r="BL3" s="4036" t="n"/>
      <c r="BM3" s="4036" t="n"/>
      <c r="BN3" s="4036" t="n"/>
      <c r="BO3" s="4036" t="n"/>
      <c r="BP3" s="4036" t="n"/>
      <c r="BQ3" s="4036" t="n"/>
      <c r="BR3" s="4036" t="n"/>
      <c r="BS3" s="4037" t="n"/>
      <c r="BT3" s="4035" t="n"/>
      <c r="BU3" s="4036" t="n"/>
      <c r="BV3" s="4036" t="n"/>
      <c r="BW3" s="4036" t="n"/>
      <c r="BX3" s="4036" t="n"/>
      <c r="BY3" s="4036" t="n"/>
      <c r="BZ3" s="4038" t="n"/>
      <c r="CA3" s="4037" t="n"/>
      <c r="CB3" s="4035" t="n"/>
      <c r="CC3" s="4036" t="n"/>
      <c r="CD3" s="4036" t="n"/>
      <c r="CE3" s="4036" t="n"/>
      <c r="CF3" s="4036" t="n"/>
      <c r="CG3" s="4036" t="n"/>
      <c r="CH3" s="4038" t="n"/>
      <c r="CI3" s="4037" t="n"/>
      <c r="CJ3" s="4035" t="n"/>
      <c r="CK3" s="4036" t="n"/>
      <c r="CL3" s="4036" t="n"/>
      <c r="CM3" s="4036" t="n"/>
      <c r="CN3" s="4036" t="n"/>
      <c r="CO3" s="4036" t="n"/>
      <c r="CP3" s="4038" t="n"/>
      <c r="CQ3" s="2588" t="n"/>
      <c r="CR3" s="1768" t="n"/>
      <c r="CS3" s="1769" t="n"/>
      <c r="CT3" s="1769" t="n"/>
      <c r="CU3" s="1769" t="n"/>
      <c r="CV3" s="1769" t="n"/>
      <c r="CW3" s="1769" t="n"/>
      <c r="CX3" s="1770" t="n"/>
      <c r="CZ3" s="2587" t="n"/>
      <c r="DA3" s="2531" t="n"/>
      <c r="DB3" s="2531" t="n"/>
      <c r="DC3" s="2531" t="n"/>
      <c r="DD3" s="2531" t="n"/>
      <c r="DE3" s="2531" t="n"/>
      <c r="DF3" s="2531" t="n"/>
      <c r="DG3" s="2532" t="n"/>
      <c r="DH3" s="2533" t="n"/>
    </row>
    <row customFormat="1" customHeight="1" ht="14.5" r="4" s="18">
      <c r="C4" s="1580" t="n"/>
      <c r="D4" s="2724" t="n">
        <v>45658</v>
      </c>
      <c r="E4" s="3021" t="n"/>
      <c r="F4" s="3021" t="n"/>
      <c r="G4" s="3021" t="n"/>
      <c r="H4" s="3021" t="n"/>
      <c r="I4" s="1541" t="n"/>
      <c r="J4" s="2724" t="n">
        <v>45689</v>
      </c>
      <c r="K4" s="3021" t="n"/>
      <c r="L4" s="3021" t="n"/>
      <c r="M4" s="3021" t="n"/>
      <c r="N4" s="3021" t="n"/>
      <c r="O4" s="2725" t="n"/>
      <c r="P4" s="2724" t="n">
        <v>45717</v>
      </c>
      <c r="Q4" s="3021" t="n"/>
      <c r="R4" s="3021" t="n"/>
      <c r="S4" s="3021" t="n"/>
      <c r="T4" s="3021" t="n"/>
      <c r="U4" s="2724" t="n"/>
      <c r="V4" s="2786" t="n">
        <v>45748</v>
      </c>
      <c r="W4" s="3021" t="n"/>
      <c r="X4" s="3021" t="n"/>
      <c r="Y4" s="3021" t="n"/>
      <c r="Z4" s="3021" t="n"/>
      <c r="AA4" s="3021" t="n"/>
      <c r="AB4" s="3024" t="n"/>
      <c r="AC4" s="2742" t="n"/>
      <c r="AD4" s="2785" t="n">
        <v>45778</v>
      </c>
      <c r="AE4" s="3021" t="n"/>
      <c r="AF4" s="3021" t="n"/>
      <c r="AG4" s="3021" t="n"/>
      <c r="AH4" s="3021" t="n"/>
      <c r="AI4" s="3021" t="n"/>
      <c r="AJ4" s="3022" t="n"/>
      <c r="AK4" s="1232" t="n"/>
      <c r="AL4" s="1232" t="n">
        <v>45809</v>
      </c>
      <c r="AM4" s="3021" t="n"/>
      <c r="AN4" s="3021" t="n"/>
      <c r="AO4" s="3021" t="n"/>
      <c r="AP4" s="3021" t="n"/>
      <c r="AQ4" s="3021" t="n"/>
      <c r="AR4" s="3021" t="n"/>
      <c r="AS4" s="3022" t="n"/>
      <c r="AT4" s="1232" t="n"/>
      <c r="AU4" s="1232" t="n">
        <v>45839</v>
      </c>
      <c r="AV4" s="3021" t="n"/>
      <c r="AW4" s="3021" t="n"/>
      <c r="AX4" s="3021" t="n"/>
      <c r="AY4" s="3021" t="n"/>
      <c r="AZ4" s="3021" t="n"/>
      <c r="BA4" s="3022" t="n"/>
      <c r="BB4" s="1232" t="n"/>
      <c r="BC4" s="1232" t="n">
        <v>45870</v>
      </c>
      <c r="BD4" s="3021" t="n"/>
      <c r="BE4" s="3021" t="n"/>
      <c r="BF4" s="3021" t="n"/>
      <c r="BG4" s="3021" t="n"/>
      <c r="BH4" s="3021" t="n"/>
      <c r="BI4" s="3022" t="n"/>
      <c r="BJ4" s="1232" t="n"/>
      <c r="BK4" s="1232" t="n">
        <v>45901</v>
      </c>
      <c r="BL4" s="3021" t="n"/>
      <c r="BM4" s="3021" t="n"/>
      <c r="BN4" s="3021" t="n"/>
      <c r="BO4" s="3021" t="n"/>
      <c r="BP4" s="3021" t="n"/>
      <c r="BQ4" s="3021" t="n"/>
      <c r="BR4" s="3022" t="n"/>
      <c r="BS4" s="1232" t="n"/>
      <c r="BT4" s="1232" t="n">
        <v>45931</v>
      </c>
      <c r="BU4" s="3021" t="n"/>
      <c r="BV4" s="3021" t="n"/>
      <c r="BW4" s="3021" t="n"/>
      <c r="BX4" s="3021" t="n"/>
      <c r="BY4" s="3021" t="n"/>
      <c r="BZ4" s="3022" t="n"/>
      <c r="CA4" s="1232" t="n"/>
      <c r="CB4" s="1232" t="n">
        <v>45962</v>
      </c>
      <c r="CC4" s="3021" t="n"/>
      <c r="CD4" s="3021" t="n"/>
      <c r="CE4" s="3021" t="n"/>
      <c r="CF4" s="3021" t="n"/>
      <c r="CG4" s="3021" t="n"/>
      <c r="CH4" s="3022" t="n"/>
      <c r="CI4" s="1232" t="n"/>
      <c r="CJ4" s="1232" t="n">
        <v>45992</v>
      </c>
      <c r="CK4" s="3021" t="n"/>
      <c r="CL4" s="3021" t="n"/>
      <c r="CM4" s="3021" t="n"/>
      <c r="CN4" s="3021" t="n"/>
      <c r="CO4" s="3021" t="n"/>
      <c r="CP4" s="3022" t="n"/>
      <c r="CQ4" s="2421" t="n"/>
      <c r="CR4" s="976" t="inlineStr">
        <is>
          <t xml:space="preserve">CUMUL </t>
        </is>
      </c>
      <c r="CS4" s="3021" t="n"/>
      <c r="CT4" s="3021" t="n"/>
      <c r="CU4" s="3021" t="n"/>
      <c r="CV4" s="3021" t="n"/>
      <c r="CW4" s="3021" t="n"/>
      <c r="CX4" s="3022" t="n"/>
      <c r="CZ4" s="4039" t="inlineStr">
        <is>
          <t>ANNUEL</t>
        </is>
      </c>
      <c r="DA4" s="3030" t="n"/>
      <c r="DB4" s="3030" t="n"/>
      <c r="DC4" s="3030" t="n"/>
      <c r="DD4" s="3030" t="n"/>
      <c r="DE4" s="3030" t="n"/>
      <c r="DF4" s="3030" t="n"/>
      <c r="DG4" s="3030" t="n"/>
      <c r="DH4" s="3225" t="n"/>
      <c r="DX4" s="2748" t="n"/>
      <c r="DY4" s="2748" t="n"/>
      <c r="DZ4" s="2748" t="n"/>
    </row>
    <row customFormat="1" customHeight="1" ht="28.5" r="5" s="28">
      <c r="B5" s="99" t="inlineStr">
        <is>
          <t>(En Millions ML)</t>
        </is>
      </c>
      <c r="C5" s="1581" t="n"/>
      <c r="D5" s="2870" t="inlineStr">
        <is>
          <t>2025
 Réel</t>
        </is>
      </c>
      <c r="E5" s="2871" t="inlineStr">
        <is>
          <t>2025 
Budget</t>
        </is>
      </c>
      <c r="F5" s="2871" t="inlineStr">
        <is>
          <t>Ecart /
Budget</t>
        </is>
      </c>
      <c r="G5" s="2871" t="inlineStr">
        <is>
          <t>2024 
Réel</t>
        </is>
      </c>
      <c r="H5" s="249" t="inlineStr">
        <is>
          <t>Evol 
%</t>
        </is>
      </c>
      <c r="I5" s="1028" t="n"/>
      <c r="J5" s="2870" t="inlineStr">
        <is>
          <t>2025
 Réel</t>
        </is>
      </c>
      <c r="K5" s="2871" t="inlineStr">
        <is>
          <t>2025 
Budget</t>
        </is>
      </c>
      <c r="L5" s="2871" t="inlineStr">
        <is>
          <t>Ecart /
Budget</t>
        </is>
      </c>
      <c r="M5" s="2871" t="inlineStr">
        <is>
          <t>2024 
Réel</t>
        </is>
      </c>
      <c r="N5" s="249" t="inlineStr">
        <is>
          <t>Evol 
%</t>
        </is>
      </c>
      <c r="O5" s="2872" t="n"/>
      <c r="P5" s="2870" t="inlineStr">
        <is>
          <t>2025
 Réel</t>
        </is>
      </c>
      <c r="Q5" s="2871" t="inlineStr">
        <is>
          <t>2025 
Budget</t>
        </is>
      </c>
      <c r="R5" s="2871" t="inlineStr">
        <is>
          <t>Ecart /
Budget</t>
        </is>
      </c>
      <c r="S5" s="2871" t="inlineStr">
        <is>
          <t>2024 
Réel</t>
        </is>
      </c>
      <c r="T5" s="249" t="inlineStr">
        <is>
          <t>Evol 
%</t>
        </is>
      </c>
      <c r="U5" s="1028" t="n"/>
      <c r="V5" s="2870" t="inlineStr">
        <is>
          <t>2025
 Réel</t>
        </is>
      </c>
      <c r="W5" s="2871" t="inlineStr">
        <is>
          <t>2025 
Budget</t>
        </is>
      </c>
      <c r="X5" s="2871" t="inlineStr">
        <is>
          <t>2025 
Actu1</t>
        </is>
      </c>
      <c r="Y5" s="2871" t="inlineStr">
        <is>
          <t>Ecart /
Budget</t>
        </is>
      </c>
      <c r="Z5" s="2871" t="inlineStr">
        <is>
          <t>Ecart /
Actu1</t>
        </is>
      </c>
      <c r="AA5" s="2871" t="inlineStr">
        <is>
          <t>2024 
Réel</t>
        </is>
      </c>
      <c r="AB5" s="249" t="inlineStr">
        <is>
          <t>Evol 
%</t>
        </is>
      </c>
      <c r="AC5" s="1028" t="n"/>
      <c r="AD5" s="2870" t="inlineStr">
        <is>
          <t>2025
 Réel</t>
        </is>
      </c>
      <c r="AE5" s="2871" t="inlineStr">
        <is>
          <t>2025 
Budget</t>
        </is>
      </c>
      <c r="AF5" s="2871" t="inlineStr">
        <is>
          <t>2025 
Actu1</t>
        </is>
      </c>
      <c r="AG5" s="2871" t="inlineStr">
        <is>
          <t>Ecart /
Budget</t>
        </is>
      </c>
      <c r="AH5" s="2871" t="inlineStr">
        <is>
          <t>Ecart /
Actu1</t>
        </is>
      </c>
      <c r="AI5" s="2871" t="inlineStr">
        <is>
          <t>2024 
Réel</t>
        </is>
      </c>
      <c r="AJ5" s="249" t="inlineStr">
        <is>
          <t>Evol 
%</t>
        </is>
      </c>
      <c r="AK5" s="1028" t="n"/>
      <c r="AL5" s="2870" t="inlineStr">
        <is>
          <t>2025
 Réel</t>
        </is>
      </c>
      <c r="AM5" s="2871" t="inlineStr">
        <is>
          <t>2025 
Budget</t>
        </is>
      </c>
      <c r="AN5" s="2871" t="inlineStr">
        <is>
          <t>2025 
Actu1</t>
        </is>
      </c>
      <c r="AO5" s="2871" t="inlineStr">
        <is>
          <t>2025 
Actu2</t>
        </is>
      </c>
      <c r="AP5" s="2871" t="inlineStr">
        <is>
          <t>Ecart /
Budget</t>
        </is>
      </c>
      <c r="AQ5" s="2871" t="inlineStr">
        <is>
          <t>Ecart /
Actu1</t>
        </is>
      </c>
      <c r="AR5" s="2871" t="inlineStr">
        <is>
          <t>2024 
Réel</t>
        </is>
      </c>
      <c r="AS5" s="249" t="inlineStr">
        <is>
          <t>Evol 
%</t>
        </is>
      </c>
      <c r="AT5" s="2872" t="n"/>
      <c r="AU5" s="2870" t="inlineStr">
        <is>
          <t>2025
 Réel</t>
        </is>
      </c>
      <c r="AV5" s="2871" t="inlineStr">
        <is>
          <t>2025 
Budget</t>
        </is>
      </c>
      <c r="AW5" s="2871" t="inlineStr">
        <is>
          <t>2025 
Actu2</t>
        </is>
      </c>
      <c r="AX5" s="2871" t="inlineStr">
        <is>
          <t>Ecart /
Budget</t>
        </is>
      </c>
      <c r="AY5" s="2871" t="inlineStr">
        <is>
          <t>Ecart /
Actu2</t>
        </is>
      </c>
      <c r="AZ5" s="2871" t="inlineStr">
        <is>
          <t>2024 
Réel</t>
        </is>
      </c>
      <c r="BA5" s="249" t="inlineStr">
        <is>
          <t>Evol 
%</t>
        </is>
      </c>
      <c r="BB5" s="1028" t="n"/>
      <c r="BC5" s="2870" t="inlineStr">
        <is>
          <t>2025
 Réel</t>
        </is>
      </c>
      <c r="BD5" s="2871" t="inlineStr">
        <is>
          <t>2025 
Budget</t>
        </is>
      </c>
      <c r="BE5" s="2871" t="inlineStr">
        <is>
          <t>2025 
Actu2</t>
        </is>
      </c>
      <c r="BF5" s="2871" t="inlineStr">
        <is>
          <t>Ecart /
Budget</t>
        </is>
      </c>
      <c r="BG5" s="2871" t="inlineStr">
        <is>
          <t>Ecart /
Actu2</t>
        </is>
      </c>
      <c r="BH5" s="2871" t="inlineStr">
        <is>
          <t>2024 
Réel</t>
        </is>
      </c>
      <c r="BI5" s="249" t="inlineStr">
        <is>
          <t>Evol 
%</t>
        </is>
      </c>
      <c r="BJ5" s="2872" t="n"/>
      <c r="BK5" s="2870" t="inlineStr">
        <is>
          <t>2025
 Réel</t>
        </is>
      </c>
      <c r="BL5" s="2871" t="inlineStr">
        <is>
          <t>2025 
Budget</t>
        </is>
      </c>
      <c r="BM5" s="2871" t="inlineStr">
        <is>
          <t>2025 
Actu2</t>
        </is>
      </c>
      <c r="BN5" s="2871" t="inlineStr">
        <is>
          <t>2025 
Actu3</t>
        </is>
      </c>
      <c r="BO5" s="2871" t="inlineStr">
        <is>
          <t>Ecart /
Budget</t>
        </is>
      </c>
      <c r="BP5" s="2871" t="inlineStr">
        <is>
          <t>Ecart /
Actu2</t>
        </is>
      </c>
      <c r="BQ5" s="2871" t="inlineStr">
        <is>
          <t>2024 
Réel</t>
        </is>
      </c>
      <c r="BR5" s="249" t="inlineStr">
        <is>
          <t>Evol 
%</t>
        </is>
      </c>
      <c r="BS5" s="1028" t="n"/>
      <c r="BT5" s="2870" t="inlineStr">
        <is>
          <t>2025
 Réel</t>
        </is>
      </c>
      <c r="BU5" s="2871" t="inlineStr">
        <is>
          <t>2025 
Budget</t>
        </is>
      </c>
      <c r="BV5" s="2871" t="inlineStr">
        <is>
          <t>2025 
Actu3</t>
        </is>
      </c>
      <c r="BW5" s="2871" t="inlineStr">
        <is>
          <t>Ecart /
Budget</t>
        </is>
      </c>
      <c r="BX5" s="2871" t="inlineStr">
        <is>
          <t>Ecart /
Actu3</t>
        </is>
      </c>
      <c r="BY5" s="2871" t="inlineStr">
        <is>
          <t>2024 
Réel</t>
        </is>
      </c>
      <c r="BZ5" s="249" t="inlineStr">
        <is>
          <t>Evol 
%</t>
        </is>
      </c>
      <c r="CA5" s="1028" t="n"/>
      <c r="CB5" s="2870" t="inlineStr">
        <is>
          <t>2025
 Réel</t>
        </is>
      </c>
      <c r="CC5" s="2871" t="inlineStr">
        <is>
          <t>2025 
Budget</t>
        </is>
      </c>
      <c r="CD5" s="2871" t="inlineStr">
        <is>
          <t>2025 
Actu3</t>
        </is>
      </c>
      <c r="CE5" s="2871" t="inlineStr">
        <is>
          <t>Ecart /
Budget</t>
        </is>
      </c>
      <c r="CF5" s="2871" t="inlineStr">
        <is>
          <t>Ecart /
Actu3</t>
        </is>
      </c>
      <c r="CG5" s="2871" t="inlineStr">
        <is>
          <t>2024 
Réel</t>
        </is>
      </c>
      <c r="CH5" s="249" t="inlineStr">
        <is>
          <t>Evol 
%</t>
        </is>
      </c>
      <c r="CI5" s="1028" t="n"/>
      <c r="CJ5" s="2870" t="inlineStr">
        <is>
          <t>2025
 Réel</t>
        </is>
      </c>
      <c r="CK5" s="2871" t="inlineStr">
        <is>
          <t>2025 
Budget</t>
        </is>
      </c>
      <c r="CL5" s="2871" t="inlineStr">
        <is>
          <t>2025 
Actu3</t>
        </is>
      </c>
      <c r="CM5" s="2871" t="inlineStr">
        <is>
          <t>Ecart /
Budget</t>
        </is>
      </c>
      <c r="CN5" s="2871" t="inlineStr">
        <is>
          <t>Ecart /
Actu3</t>
        </is>
      </c>
      <c r="CO5" s="2871" t="inlineStr">
        <is>
          <t>2024 
Réel</t>
        </is>
      </c>
      <c r="CP5" s="249" t="inlineStr">
        <is>
          <t>Evol 
%</t>
        </is>
      </c>
      <c r="CQ5" s="1122" t="n"/>
      <c r="CR5" s="2870" t="inlineStr">
        <is>
          <t>2025
 Réel</t>
        </is>
      </c>
      <c r="CS5" s="2871" t="inlineStr">
        <is>
          <t>2025 
Budget</t>
        </is>
      </c>
      <c r="CT5" s="2871" t="inlineStr">
        <is>
          <t>2025 
Actu3</t>
        </is>
      </c>
      <c r="CU5" s="2871" t="inlineStr">
        <is>
          <t>Ecart /
Budget</t>
        </is>
      </c>
      <c r="CV5" s="2871" t="inlineStr">
        <is>
          <t>Ecart /
Actu3</t>
        </is>
      </c>
      <c r="CW5" s="2871" t="inlineStr">
        <is>
          <t>2024 
Réel</t>
        </is>
      </c>
      <c r="CX5" s="249" t="inlineStr">
        <is>
          <t>Evol 
%</t>
        </is>
      </c>
      <c r="CY5" s="2892" t="n"/>
      <c r="CZ5" s="2873" t="inlineStr">
        <is>
          <t>2025 
Budget</t>
        </is>
      </c>
      <c r="DA5" s="2873" t="inlineStr">
        <is>
          <t>2025 
Actu1</t>
        </is>
      </c>
      <c r="DB5" s="2873" t="inlineStr">
        <is>
          <t>2025 
Actu2</t>
        </is>
      </c>
      <c r="DC5" s="2873" t="inlineStr">
        <is>
          <t>2025 
Actu3</t>
        </is>
      </c>
      <c r="DD5" s="2873" t="inlineStr">
        <is>
          <t>2024 
Réel</t>
        </is>
      </c>
      <c r="DE5" s="1175" t="inlineStr">
        <is>
          <t>Bud / 
2024 (%)</t>
        </is>
      </c>
      <c r="DF5" s="1175" t="inlineStr">
        <is>
          <t>Actu 1 / 
2024 (%)</t>
        </is>
      </c>
      <c r="DG5" s="1175" t="inlineStr">
        <is>
          <t>Actu 2 / 
2024 (%)</t>
        </is>
      </c>
      <c r="DH5" s="1175" t="inlineStr">
        <is>
          <t>Actu3 / 
2024 (%)</t>
        </is>
      </c>
      <c r="DJ5" s="3032" t="inlineStr">
        <is>
          <t>2025
 Réel</t>
        </is>
      </c>
      <c r="DK5" s="3032" t="inlineStr">
        <is>
          <t>2025 
Budget</t>
        </is>
      </c>
      <c r="DL5" s="3032" t="inlineStr">
        <is>
          <t>2024 
Réel</t>
        </is>
      </c>
      <c r="DM5" s="3032" t="inlineStr">
        <is>
          <t>Actu</t>
        </is>
      </c>
      <c r="DX5" s="98" t="n"/>
      <c r="DY5" s="98" t="n"/>
      <c r="DZ5" s="98" t="n"/>
    </row>
    <row customHeight="1" ht="6" r="6" s="3" thickBot="1">
      <c r="D6" s="9" t="n"/>
      <c r="E6" s="9" t="n"/>
      <c r="F6" s="9" t="n"/>
      <c r="G6" s="9" t="n"/>
      <c r="H6" s="9" t="n"/>
      <c r="I6" s="1212" t="n"/>
      <c r="AC6" s="1179" t="n"/>
      <c r="AK6" s="1233" t="n"/>
      <c r="AT6" s="1233" t="n"/>
      <c r="BB6" s="1233" t="n"/>
      <c r="BI6" s="1340" t="n"/>
      <c r="BJ6" s="1233" t="n"/>
      <c r="BS6" s="1233" t="n"/>
      <c r="CA6" s="1233" t="n"/>
      <c r="CI6" s="1233" t="n"/>
      <c r="CQ6" s="1233" t="n"/>
      <c r="CZ6" s="4040" t="n"/>
      <c r="DA6" s="2843" t="n"/>
      <c r="DB6" s="2843" t="n"/>
      <c r="DC6" s="9" t="n"/>
      <c r="DD6" s="9" t="n"/>
      <c r="DE6" s="9" t="n"/>
      <c r="DF6" s="9" t="n"/>
      <c r="DG6" s="9" t="n"/>
      <c r="DH6" s="1340" t="n"/>
      <c r="DJ6" s="3041">
        <f>SUM(D6,J6,P6,V6,AD6,AL6,AU6,BC6,BK6,BT6,CB6,CJ6)-CR6</f>
        <v/>
      </c>
      <c r="DK6" s="3041">
        <f>SUM(E6,K6,Q6,W6,AE6,AM6,AV6,BD6,BL6,BU6,CC6,CK6)-CS6</f>
        <v/>
      </c>
      <c r="DL6" s="3041">
        <f>SUM(G6,M6,S6,AA6,AI6,AR6,AZ6,BH6,BQ6,BY6,CG6,CO6)-CW6</f>
        <v/>
      </c>
      <c r="DM6" s="3041">
        <f>SUM(D6,J6,P6,V6,AD6,AL6,AU6,BC6,,BN6,BV6,CD6,CL6)-CT6</f>
        <v/>
      </c>
    </row>
    <row customHeight="1" ht="18.75" r="7" s="3">
      <c r="B7" s="179" t="inlineStr">
        <is>
          <t>EBITDA</t>
        </is>
      </c>
      <c r="C7" s="2504" t="inlineStr">
        <is>
          <t>FLUX1</t>
        </is>
      </c>
      <c r="D7" s="2804" t="n">
        <v>1893637033.46814</v>
      </c>
      <c r="E7" s="4041" t="n">
        <v>2256499972.34957</v>
      </c>
      <c r="F7" s="4042" t="n">
        <v>-362862938.8814299</v>
      </c>
      <c r="G7" s="4042" t="n">
        <v>2319651299.258332</v>
      </c>
      <c r="H7" s="211" t="n">
        <v>-0.1836544423407099</v>
      </c>
      <c r="I7" s="1817" t="n"/>
      <c r="J7" s="2814" t="n">
        <v>998880508.838814</v>
      </c>
      <c r="K7" s="4043" t="n">
        <v>1910534537.44825</v>
      </c>
      <c r="L7" s="4044" t="n">
        <v>-911654028.609436</v>
      </c>
      <c r="M7" s="4044" t="n">
        <v>2119574043.828389</v>
      </c>
      <c r="N7" s="1822" t="n">
        <v>-0.5287352608665516</v>
      </c>
      <c r="O7" s="211" t="n"/>
      <c r="P7" s="2814" t="n">
        <v>1119385133.56806</v>
      </c>
      <c r="Q7" s="4043" t="n">
        <v>2233535105.56095</v>
      </c>
      <c r="R7" s="4044" t="n">
        <v>-1114149971.99289</v>
      </c>
      <c r="S7" s="4044" t="n">
        <v>2997975026.91329</v>
      </c>
      <c r="T7" s="1822" t="n">
        <v>-0.6266195937193724</v>
      </c>
      <c r="U7" s="211" t="n"/>
      <c r="V7" s="2814" t="n">
        <v>1113307149.80102</v>
      </c>
      <c r="W7" s="4043" t="n">
        <v>2044536334.10414</v>
      </c>
      <c r="X7" s="4043" t="n">
        <v>1121519748.48524</v>
      </c>
      <c r="Y7" s="4044" t="n">
        <v>-931229184.3031201</v>
      </c>
      <c r="Z7" s="4044" t="n">
        <v>-8212598.684220076</v>
      </c>
      <c r="AA7" s="4044" t="n">
        <v>2371407860.417572</v>
      </c>
      <c r="AB7" s="1822" t="n">
        <v>-0.5305290294496274</v>
      </c>
      <c r="AC7" s="1180" t="n"/>
      <c r="AD7" s="2814" t="n">
        <v>1320405152.44898</v>
      </c>
      <c r="AE7" s="4043" t="n">
        <v>2511839716.93313</v>
      </c>
      <c r="AF7" s="4043" t="n">
        <v>1454160425.20672</v>
      </c>
      <c r="AG7" s="4044" t="n">
        <v>-1191434564.48415</v>
      </c>
      <c r="AH7" s="4044" t="n">
        <v>-133755272.75774</v>
      </c>
      <c r="AI7" s="4044" t="n">
        <v>1946491267.842096</v>
      </c>
      <c r="AJ7" s="1822" t="n">
        <v>-0.3216485610475934</v>
      </c>
      <c r="AK7" s="1234" t="n"/>
      <c r="AL7" s="2814" t="n">
        <v>-552.7557674999989</v>
      </c>
      <c r="AM7" s="4043" t="n">
        <v>2334508030.105838</v>
      </c>
      <c r="AN7" s="4043" t="n">
        <v>1635295975.019464</v>
      </c>
      <c r="AO7" s="4043" t="n">
        <v>0</v>
      </c>
      <c r="AP7" s="4044" t="n">
        <v>-2334508582.861605</v>
      </c>
      <c r="AQ7" s="4044" t="n">
        <v>-1635296527.775232</v>
      </c>
      <c r="AR7" s="4044" t="n">
        <v>2284570710.881381</v>
      </c>
      <c r="AS7" s="1822" t="n">
        <v>-1.0000002419517</v>
      </c>
      <c r="AT7" s="1234" t="n"/>
      <c r="AU7" s="2814" t="n"/>
      <c r="AV7" s="4043" t="n"/>
      <c r="AW7" s="4043" t="n"/>
      <c r="AX7" s="4044" t="n"/>
      <c r="AY7" s="4044" t="n"/>
      <c r="AZ7" s="4044" t="n"/>
      <c r="BA7" s="1822" t="n"/>
      <c r="BB7" s="1234" t="n"/>
      <c r="BC7" s="2814" t="n"/>
      <c r="BD7" s="4043" t="n"/>
      <c r="BE7" s="4043" t="n"/>
      <c r="BF7" s="4044" t="n"/>
      <c r="BG7" s="4044" t="n"/>
      <c r="BH7" s="4044" t="n"/>
      <c r="BI7" s="1822" t="n"/>
      <c r="BJ7" s="1234" t="n"/>
      <c r="BK7" s="2814" t="n"/>
      <c r="BL7" s="4043" t="n"/>
      <c r="BM7" s="4043" t="n"/>
      <c r="BN7" s="4043" t="n"/>
      <c r="BO7" s="4044" t="n"/>
      <c r="BP7" s="4044" t="n"/>
      <c r="BQ7" s="4044" t="n"/>
      <c r="BR7" s="1822" t="n"/>
      <c r="BS7" s="1234" t="n"/>
      <c r="BT7" s="2814" t="n"/>
      <c r="BU7" s="4043" t="n"/>
      <c r="BV7" s="4043" t="n"/>
      <c r="BW7" s="4044" t="n"/>
      <c r="BX7" s="4044" t="n"/>
      <c r="BY7" s="4044" t="n"/>
      <c r="BZ7" s="1822" t="n"/>
      <c r="CA7" s="1234" t="n"/>
      <c r="CB7" s="2814" t="n"/>
      <c r="CC7" s="4043" t="n"/>
      <c r="CD7" s="4043" t="n"/>
      <c r="CE7" s="4044" t="n"/>
      <c r="CF7" s="4044" t="n"/>
      <c r="CG7" s="4044" t="n"/>
      <c r="CH7" s="1822" t="n"/>
      <c r="CI7" s="1234" t="n"/>
      <c r="CJ7" s="2814" t="n"/>
      <c r="CK7" s="4043" t="n"/>
      <c r="CL7" s="4043" t="n"/>
      <c r="CM7" s="4044" t="n"/>
      <c r="CN7" s="4044" t="n"/>
      <c r="CO7" s="4044" t="n"/>
      <c r="CP7" s="1822" t="n"/>
      <c r="CQ7" s="1327" t="n"/>
      <c r="CR7" s="2825" t="n">
        <v>6445614425.369246</v>
      </c>
      <c r="CS7" s="4045" t="n">
        <v>13291453696.50188</v>
      </c>
      <c r="CT7" s="4046" t="n"/>
      <c r="CU7" s="4045" t="n">
        <v>-6845839271.13263</v>
      </c>
      <c r="CV7" s="4045" t="n"/>
      <c r="CW7" s="4045" t="n">
        <v>11755099498.25968</v>
      </c>
      <c r="CX7" s="103">
        <f>IFERROR(CR7/CW7-1, "-")</f>
        <v/>
      </c>
      <c r="CY7" s="2944" t="n"/>
      <c r="CZ7" s="4046" t="n">
        <v>28146772719.33239</v>
      </c>
      <c r="DA7" s="2827" t="n">
        <v>23683.83353718532</v>
      </c>
      <c r="DB7" s="2827" t="n"/>
      <c r="DC7" s="2827" t="n"/>
      <c r="DD7" s="4042" t="n">
        <v>21711328288.00001</v>
      </c>
      <c r="DE7" s="211">
        <f>+CZ7/DD7-1</f>
        <v/>
      </c>
      <c r="DF7" s="211">
        <f>+DA7/DD7-1</f>
        <v/>
      </c>
      <c r="DG7" s="211">
        <f>+DB7/DD7-1</f>
        <v/>
      </c>
      <c r="DH7" s="211">
        <f>+DC7/DD7-1</f>
        <v/>
      </c>
      <c r="DJ7" s="3041">
        <f>SUM(D7,J7,P7,V7,AD7,AL7,AU7,BC7,BK7,BT7,CB7,CJ7)-CR7</f>
        <v/>
      </c>
      <c r="DK7" s="3041">
        <f>SUM(E7,K7,Q7,W7,AE7,AM7,AV7,BD7,BL7,BU7,CC7,CK7)-CS7</f>
        <v/>
      </c>
      <c r="DL7" s="3041">
        <f>SUM(G7,M7,S7,AA7,AI7,AR7,AZ7,BH7,BQ7,BY7,CG7,CO7)-CW7</f>
        <v/>
      </c>
      <c r="DM7" s="3041">
        <f>SUM(D7,J7,P7,V7,AD7,AL7,AU7,BC7,,BN7,BV7,CD7,CL7)-CT7</f>
        <v/>
      </c>
      <c r="DN7" s="3115" t="n"/>
      <c r="DO7" s="3115" t="n"/>
      <c r="DP7" s="3115" t="n"/>
      <c r="DQ7" s="3115" t="n"/>
      <c r="DR7" s="3115" t="n"/>
      <c r="DS7" s="3115" t="n"/>
      <c r="DT7" s="3115" t="n"/>
      <c r="DU7" s="3115" t="n"/>
      <c r="DV7" s="3115" t="n"/>
      <c r="DW7" s="3115" t="n"/>
      <c r="EA7" s="3115" t="n"/>
    </row>
    <row customHeight="1" ht="6" r="8" s="3">
      <c r="B8" s="182" t="n"/>
      <c r="C8" s="2504" t="inlineStr">
        <is>
          <t>FLUX2</t>
        </is>
      </c>
      <c r="D8" s="2805" t="n"/>
      <c r="E8" s="4047" t="n"/>
      <c r="F8" s="4047" t="n"/>
      <c r="G8" s="4047" t="n"/>
      <c r="H8" s="200" t="n"/>
      <c r="I8" s="1577" t="n"/>
      <c r="J8" s="2815" t="n"/>
      <c r="K8" s="4047" t="n"/>
      <c r="L8" s="4047" t="n"/>
      <c r="M8" s="4047" t="n"/>
      <c r="N8" s="1743" t="n"/>
      <c r="O8" s="200" t="n"/>
      <c r="P8" s="2815" t="n"/>
      <c r="Q8" s="4047" t="n"/>
      <c r="R8" s="4047" t="n"/>
      <c r="S8" s="4047" t="n"/>
      <c r="T8" s="1743" t="n"/>
      <c r="U8" s="200" t="n"/>
      <c r="V8" s="2815" t="n"/>
      <c r="W8" s="4047" t="n"/>
      <c r="X8" s="4047" t="n"/>
      <c r="Y8" s="4047" t="n"/>
      <c r="Z8" s="4047" t="n"/>
      <c r="AA8" s="4047" t="n"/>
      <c r="AB8" s="1743" t="n"/>
      <c r="AC8" s="1181" t="n"/>
      <c r="AD8" s="2815" t="n"/>
      <c r="AE8" s="4047" t="n"/>
      <c r="AF8" s="4047" t="n"/>
      <c r="AG8" s="4047" t="n"/>
      <c r="AH8" s="4047" t="n"/>
      <c r="AI8" s="4047" t="n"/>
      <c r="AJ8" s="1743" t="n"/>
      <c r="AK8" s="1078" t="n"/>
      <c r="AL8" s="2815" t="n"/>
      <c r="AM8" s="4047" t="n"/>
      <c r="AN8" s="4047" t="n"/>
      <c r="AO8" s="4047" t="n"/>
      <c r="AP8" s="4047" t="n"/>
      <c r="AQ8" s="4047" t="n"/>
      <c r="AR8" s="4047" t="n"/>
      <c r="AS8" s="1743" t="n"/>
      <c r="AT8" s="1078" t="n"/>
      <c r="AU8" s="2815" t="n"/>
      <c r="AV8" s="4047" t="n"/>
      <c r="AW8" s="4047" t="n"/>
      <c r="AX8" s="4047" t="n"/>
      <c r="AY8" s="4047" t="n"/>
      <c r="AZ8" s="4047" t="n"/>
      <c r="BA8" s="1743" t="n"/>
      <c r="BB8" s="1078" t="n"/>
      <c r="BC8" s="2815" t="n"/>
      <c r="BD8" s="4047" t="n"/>
      <c r="BE8" s="4047" t="n"/>
      <c r="BF8" s="4047" t="n"/>
      <c r="BG8" s="4047" t="n"/>
      <c r="BH8" s="4047" t="n"/>
      <c r="BI8" s="1743" t="n"/>
      <c r="BJ8" s="1078" t="n"/>
      <c r="BK8" s="2815" t="n"/>
      <c r="BL8" s="4047" t="n"/>
      <c r="BM8" s="4047" t="n"/>
      <c r="BN8" s="4047" t="n"/>
      <c r="BO8" s="4047" t="n"/>
      <c r="BP8" s="4047" t="n"/>
      <c r="BQ8" s="4047" t="n"/>
      <c r="BR8" s="1743" t="n"/>
      <c r="BS8" s="1078" t="n"/>
      <c r="BT8" s="2815" t="n"/>
      <c r="BU8" s="4047" t="n"/>
      <c r="BV8" s="4047" t="n"/>
      <c r="BW8" s="4047" t="n"/>
      <c r="BX8" s="4047" t="n"/>
      <c r="BY8" s="4047" t="n"/>
      <c r="BZ8" s="1743" t="n"/>
      <c r="CA8" s="1078" t="n"/>
      <c r="CB8" s="2815" t="n"/>
      <c r="CC8" s="4047" t="n"/>
      <c r="CD8" s="4047" t="n"/>
      <c r="CE8" s="4047" t="n"/>
      <c r="CF8" s="4047" t="n"/>
      <c r="CG8" s="4047" t="n"/>
      <c r="CH8" s="1743" t="n"/>
      <c r="CI8" s="1078" t="n"/>
      <c r="CJ8" s="2815" t="n"/>
      <c r="CK8" s="4047" t="n"/>
      <c r="CL8" s="4047" t="n"/>
      <c r="CM8" s="4047" t="n"/>
      <c r="CN8" s="4047" t="n"/>
      <c r="CO8" s="4047" t="n"/>
      <c r="CP8" s="1743" t="n"/>
      <c r="CQ8" s="1040" t="n"/>
      <c r="CR8" s="2826" t="n"/>
      <c r="CS8" s="4047" t="n"/>
      <c r="CT8" s="4047" t="n"/>
      <c r="CU8" s="4047" t="n"/>
      <c r="CV8" s="4047" t="n"/>
      <c r="CW8" s="4047" t="n"/>
      <c r="CX8" s="103">
        <f>IFERROR(CR8/CW8-1, "-")</f>
        <v/>
      </c>
      <c r="CY8" s="2944" t="n"/>
      <c r="CZ8" s="4048" t="n"/>
      <c r="DA8" s="2826" t="n"/>
      <c r="DB8" s="2826" t="n"/>
      <c r="DC8" s="2826" t="n"/>
      <c r="DD8" s="4047" t="n"/>
      <c r="DE8" s="200" t="n"/>
      <c r="DF8" s="200" t="n"/>
      <c r="DG8" s="200" t="n"/>
      <c r="DH8" s="200" t="n"/>
      <c r="DJ8" s="3041">
        <f>SUM(D8,J8,P8,V8,AD8,AL8,AU8,BC8,BK8,BT8,CB8,CJ8)-CR8</f>
        <v/>
      </c>
      <c r="DK8" s="3041">
        <f>SUM(E8,K8,Q8,W8,AE8,AM8,AV8,BD8,BL8,BU8,CC8,CK8)-CS8</f>
        <v/>
      </c>
      <c r="DL8" s="3041">
        <f>SUM(G8,M8,S8,AA8,AI8,AR8,AZ8,BH8,BQ8,BY8,CG8,CO8)-CW8</f>
        <v/>
      </c>
      <c r="DM8" s="3041">
        <f>SUM(D8,J8,P8,V8,AD8,AL8,AU8,BC8,,BN8,BV8,CD8,CL8)-CT8</f>
        <v/>
      </c>
      <c r="DN8" s="3115" t="n"/>
      <c r="DO8" s="3115" t="n"/>
      <c r="DP8" s="3115" t="n"/>
      <c r="DQ8" s="3115" t="n"/>
      <c r="DR8" s="3115" t="n"/>
      <c r="DS8" s="3115" t="n"/>
      <c r="DT8" s="3115" t="n"/>
      <c r="DU8" s="3115" t="n"/>
      <c r="DV8" s="3115" t="n"/>
      <c r="DW8" s="3115" t="n"/>
      <c r="DX8" s="2878">
        <f>CS8-CZ8</f>
        <v/>
      </c>
      <c r="DY8" s="2878">
        <f>(CT8-DC8)*10^6</f>
        <v/>
      </c>
      <c r="DZ8" s="2878">
        <f>CW8-DD8</f>
        <v/>
      </c>
      <c r="EA8" s="3115" t="n"/>
    </row>
    <row r="9">
      <c r="B9" s="130" t="inlineStr">
        <is>
          <t>Neutralisation de la var. de provisions incluses dans l'Ebitda (-)</t>
        </is>
      </c>
      <c r="C9" s="2504" t="inlineStr">
        <is>
          <t>FLUX3</t>
        </is>
      </c>
      <c r="D9" s="2806" t="n">
        <v>-171354905</v>
      </c>
      <c r="E9" s="2944" t="n">
        <v>24120942.8950667</v>
      </c>
      <c r="F9" s="2944" t="n">
        <v>-195475847.8950667</v>
      </c>
      <c r="G9" s="2944" t="n">
        <v>101698406</v>
      </c>
      <c r="H9" s="27" t="n">
        <v>-2.684932062750325</v>
      </c>
      <c r="I9" s="1577" t="n"/>
      <c r="J9" s="2816" t="n">
        <v>273077744</v>
      </c>
      <c r="K9" s="2944" t="n">
        <v>23963368.1820378</v>
      </c>
      <c r="L9" s="2944" t="n">
        <v>249114375.8179622</v>
      </c>
      <c r="M9" s="2944" t="n">
        <v>65115097.00000001</v>
      </c>
      <c r="N9" s="1741" t="n">
        <v>3.193770056120779</v>
      </c>
      <c r="O9" s="27" t="n"/>
      <c r="P9" s="2816" t="n">
        <v>-1362022839</v>
      </c>
      <c r="Q9" s="2944" t="n">
        <v>24241262.0270312</v>
      </c>
      <c r="R9" s="2944" t="n">
        <v>-1386264101.027031</v>
      </c>
      <c r="S9" s="2944" t="n">
        <v>-17511159</v>
      </c>
      <c r="T9" s="1741" t="n">
        <v>76.7802793635761</v>
      </c>
      <c r="U9" s="27" t="n"/>
      <c r="V9" s="2816" t="n">
        <v>31034461</v>
      </c>
      <c r="W9" s="2944" t="n">
        <v>24376382.9353462</v>
      </c>
      <c r="X9" s="2944" t="n">
        <v>24376382.9353462</v>
      </c>
      <c r="Y9" s="2944" t="n">
        <v>6658078.064653799</v>
      </c>
      <c r="Z9" s="2944" t="n">
        <v>6658078.064653799</v>
      </c>
      <c r="AA9" s="4049" t="n">
        <v>47975993</v>
      </c>
      <c r="AB9" s="1741" t="n">
        <v>-0.3531251974294727</v>
      </c>
      <c r="AC9" s="1182" t="n"/>
      <c r="AD9" s="2816" t="n">
        <v>27129119.9999976</v>
      </c>
      <c r="AE9" s="2944" t="n">
        <v>23645774.5780691</v>
      </c>
      <c r="AF9" s="2944" t="n">
        <v>23645774.5780691</v>
      </c>
      <c r="AG9" s="2944" t="n">
        <v>3483345.421928503</v>
      </c>
      <c r="AH9" s="2944" t="n">
        <v>3483345.421928503</v>
      </c>
      <c r="AI9" s="4049" t="n">
        <v>27954962.99999999</v>
      </c>
      <c r="AJ9" s="1741" t="n">
        <v>-0.0295419099643377</v>
      </c>
      <c r="AK9" s="1040" t="n"/>
      <c r="AL9" s="2816" t="n">
        <v>316.921388</v>
      </c>
      <c r="AM9" s="2944" t="n">
        <v>24212806.16076361</v>
      </c>
      <c r="AN9" s="2944" t="n">
        <v>24212806.16076361</v>
      </c>
      <c r="AO9" s="2944" t="n">
        <v>0</v>
      </c>
      <c r="AP9" s="2944" t="n">
        <v>-24212489.23937561</v>
      </c>
      <c r="AQ9" s="2944" t="n">
        <v>-24212489.23937561</v>
      </c>
      <c r="AR9" s="4049" t="n">
        <v>-11633300</v>
      </c>
      <c r="AS9" s="1741" t="n">
        <v>-1.000027242604248</v>
      </c>
      <c r="AT9" s="1040" t="n"/>
      <c r="AU9" s="2816" t="n"/>
      <c r="AV9" s="2944" t="n"/>
      <c r="AW9" s="2944" t="n"/>
      <c r="AX9" s="2944" t="n"/>
      <c r="AY9" s="2944" t="n"/>
      <c r="AZ9" s="4049" t="n"/>
      <c r="BA9" s="1741" t="n"/>
      <c r="BB9" s="1040" t="n"/>
      <c r="BC9" s="2816" t="n"/>
      <c r="BD9" s="2944" t="n"/>
      <c r="BE9" s="2944" t="n"/>
      <c r="BF9" s="2944" t="n"/>
      <c r="BG9" s="2944" t="n"/>
      <c r="BH9" s="4049" t="n"/>
      <c r="BI9" s="1741" t="n"/>
      <c r="BJ9" s="1040" t="n"/>
      <c r="BK9" s="2816" t="n"/>
      <c r="BL9" s="2944" t="n"/>
      <c r="BM9" s="2944" t="n"/>
      <c r="BN9" s="2944" t="n"/>
      <c r="BO9" s="2944" t="n"/>
      <c r="BP9" s="2944" t="n"/>
      <c r="BQ9" s="4049" t="n"/>
      <c r="BR9" s="1741" t="n"/>
      <c r="BS9" s="1040" t="n"/>
      <c r="BT9" s="2816" t="n"/>
      <c r="BU9" s="2944" t="n"/>
      <c r="BV9" s="2944" t="n"/>
      <c r="BW9" s="2944" t="n"/>
      <c r="BX9" s="2944" t="n"/>
      <c r="BY9" s="4049" t="n"/>
      <c r="BZ9" s="1741" t="n"/>
      <c r="CA9" s="1040" t="n"/>
      <c r="CB9" s="2816" t="n"/>
      <c r="CC9" s="2944" t="n"/>
      <c r="CD9" s="2944" t="n"/>
      <c r="CE9" s="2944" t="n"/>
      <c r="CF9" s="2944" t="n"/>
      <c r="CG9" s="4049" t="n"/>
      <c r="CH9" s="1741" t="n"/>
      <c r="CI9" s="1040" t="n"/>
      <c r="CJ9" s="2816" t="n"/>
      <c r="CK9" s="2944" t="n"/>
      <c r="CL9" s="2944" t="n"/>
      <c r="CM9" s="2944" t="n"/>
      <c r="CN9" s="2944" t="n"/>
      <c r="CO9" s="4049" t="n"/>
      <c r="CP9" s="1741" t="n"/>
      <c r="CQ9" s="1040" t="n"/>
      <c r="CR9" s="2806" t="n">
        <v>-1202136102.078614</v>
      </c>
      <c r="CS9" s="2944" t="n">
        <v>144560536.7783146</v>
      </c>
      <c r="CT9" s="2944" t="n"/>
      <c r="CU9" s="2944" t="n">
        <v>-1346696638.856929</v>
      </c>
      <c r="CV9" s="2944" t="n"/>
      <c r="CW9" s="2944" t="n">
        <v>225233300</v>
      </c>
      <c r="CX9" s="103">
        <f>IFERROR(CR9/CW9-1, "-")</f>
        <v/>
      </c>
      <c r="CY9" s="2944" t="n"/>
      <c r="CZ9" s="4050" t="n">
        <v>296994531.9508678</v>
      </c>
      <c r="DA9" s="2806" t="n">
        <v>-1035.631041153268</v>
      </c>
      <c r="DB9" s="2806" t="n"/>
      <c r="DC9" s="2806" t="n"/>
      <c r="DD9" s="2944" t="n">
        <v>2044490506</v>
      </c>
      <c r="DE9" s="37">
        <f>+CZ9/DD9-1</f>
        <v/>
      </c>
      <c r="DF9" s="37">
        <f>+DA9/DD9-1</f>
        <v/>
      </c>
      <c r="DG9" s="37">
        <f>+DB9/DD9-1</f>
        <v/>
      </c>
      <c r="DH9" s="37">
        <f>+DC9/DD9-1</f>
        <v/>
      </c>
      <c r="DJ9" s="3041">
        <f>SUM(D9,J9,P9,V9,AD9,AL9,AU9,BC9,BK9,BT9,CB9,CJ9)-CR9</f>
        <v/>
      </c>
      <c r="DK9" s="3041">
        <f>SUM(E9,K9,Q9,W9,AE9,AM9,AV9,BD9,BL9,BU9,CC9,CK9)-CS9</f>
        <v/>
      </c>
      <c r="DL9" s="3041">
        <f>SUM(G9,M9,S9,AA9,AI9,AR9,AZ9,BH9,BQ9,BY9,CG9,CO9)-CW9</f>
        <v/>
      </c>
      <c r="DM9" s="3041">
        <f>SUM(D9,J9,P9,V9,AD9,AL9,AU9,BC9,,BN9,BV9,CD9,CL9)-CT9</f>
        <v/>
      </c>
      <c r="DN9" s="3115" t="n"/>
      <c r="DO9" s="3115" t="n"/>
      <c r="DP9" s="3115" t="n"/>
      <c r="DQ9" s="3115" t="n"/>
      <c r="DR9" s="3115" t="n"/>
      <c r="DS9" s="3115" t="n"/>
      <c r="DT9" s="3115" t="n"/>
      <c r="DU9" s="3115" t="n"/>
      <c r="DV9" s="3115" t="n"/>
      <c r="DW9" s="3115" t="n"/>
      <c r="DX9" s="2878">
        <f>(CS9-CZ9)*10^6</f>
        <v/>
      </c>
      <c r="DY9" s="2878">
        <f>(CT9-DC9)*10^6</f>
        <v/>
      </c>
      <c r="DZ9" s="2878">
        <f>(CW9-DD9)*10^6</f>
        <v/>
      </c>
      <c r="EA9" s="3115" t="n"/>
    </row>
    <row customHeight="1" ht="3.75" r="10" s="3">
      <c r="B10" s="183" t="n"/>
      <c r="C10" s="2504" t="inlineStr">
        <is>
          <t>FLUX4</t>
        </is>
      </c>
      <c r="D10" s="2809" t="n"/>
      <c r="E10" s="2944" t="n"/>
      <c r="F10" s="2944" t="n"/>
      <c r="G10" s="2944" t="n"/>
      <c r="H10" s="27" t="n"/>
      <c r="I10" s="1577" t="n"/>
      <c r="J10" s="2819" t="n"/>
      <c r="K10" s="2944" t="n"/>
      <c r="L10" s="2944" t="n"/>
      <c r="M10" s="2944" t="n"/>
      <c r="N10" s="1741" t="n"/>
      <c r="O10" s="27" t="n"/>
      <c r="P10" s="2819" t="n"/>
      <c r="Q10" s="2944" t="n"/>
      <c r="R10" s="2944" t="n"/>
      <c r="S10" s="2944" t="n"/>
      <c r="T10" s="1741" t="n"/>
      <c r="U10" s="27" t="n"/>
      <c r="V10" s="2819" t="n"/>
      <c r="W10" s="2944" t="n"/>
      <c r="X10" s="2944" t="n"/>
      <c r="Y10" s="2944" t="n"/>
      <c r="Z10" s="2944" t="n"/>
      <c r="AA10" s="2944" t="n"/>
      <c r="AB10" s="1741" t="n"/>
      <c r="AC10" s="1182" t="n"/>
      <c r="AD10" s="2819" t="n"/>
      <c r="AE10" s="2944" t="n"/>
      <c r="AF10" s="2944" t="n"/>
      <c r="AG10" s="2944" t="n"/>
      <c r="AH10" s="2944" t="n"/>
      <c r="AI10" s="2944" t="n"/>
      <c r="AJ10" s="1741" t="n"/>
      <c r="AK10" s="1040" t="n"/>
      <c r="AL10" s="2819" t="n"/>
      <c r="AM10" s="2944" t="n"/>
      <c r="AN10" s="2944" t="n"/>
      <c r="AO10" s="2944" t="n"/>
      <c r="AP10" s="2944" t="n"/>
      <c r="AQ10" s="2944" t="n"/>
      <c r="AR10" s="2944" t="n"/>
      <c r="AS10" s="1741" t="n"/>
      <c r="AT10" s="1040" t="n"/>
      <c r="AU10" s="2819" t="n"/>
      <c r="AV10" s="2944" t="n"/>
      <c r="AW10" s="2944" t="n"/>
      <c r="AX10" s="2944" t="n"/>
      <c r="AY10" s="2944" t="n"/>
      <c r="AZ10" s="2944" t="n"/>
      <c r="BA10" s="1741" t="n"/>
      <c r="BB10" s="1040" t="n"/>
      <c r="BC10" s="2819" t="n"/>
      <c r="BD10" s="2944" t="n"/>
      <c r="BE10" s="2944" t="n"/>
      <c r="BF10" s="2944" t="n"/>
      <c r="BG10" s="2944" t="n"/>
      <c r="BH10" s="2944" t="n"/>
      <c r="BI10" s="1741" t="n"/>
      <c r="BJ10" s="1040" t="n"/>
      <c r="BK10" s="2819" t="n"/>
      <c r="BL10" s="2944" t="n"/>
      <c r="BM10" s="2944" t="n"/>
      <c r="BN10" s="2944" t="n"/>
      <c r="BO10" s="2944" t="n"/>
      <c r="BP10" s="2944" t="n"/>
      <c r="BQ10" s="2944" t="n"/>
      <c r="BR10" s="1741" t="n"/>
      <c r="BS10" s="1040" t="n"/>
      <c r="BT10" s="2819" t="n"/>
      <c r="BU10" s="2944" t="n"/>
      <c r="BV10" s="2944" t="n"/>
      <c r="BW10" s="2944" t="n"/>
      <c r="BX10" s="2944" t="n"/>
      <c r="BY10" s="2944" t="n"/>
      <c r="BZ10" s="1741" t="n"/>
      <c r="CA10" s="1040" t="n"/>
      <c r="CB10" s="2819" t="n"/>
      <c r="CC10" s="2944" t="n"/>
      <c r="CD10" s="2944" t="n"/>
      <c r="CE10" s="2944" t="n"/>
      <c r="CF10" s="2944" t="n"/>
      <c r="CG10" s="2944" t="n"/>
      <c r="CH10" s="1741" t="n"/>
      <c r="CI10" s="1040" t="n"/>
      <c r="CJ10" s="2819" t="n"/>
      <c r="CK10" s="2944" t="n"/>
      <c r="CL10" s="2944" t="n"/>
      <c r="CM10" s="2944" t="n"/>
      <c r="CN10" s="2944" t="n"/>
      <c r="CO10" s="2944" t="n"/>
      <c r="CP10" s="1741" t="n"/>
      <c r="CQ10" s="1040" t="n"/>
      <c r="CR10" s="2806" t="n"/>
      <c r="CS10" s="2944" t="n"/>
      <c r="CT10" s="2944" t="n"/>
      <c r="CU10" s="2944" t="n"/>
      <c r="CV10" s="2944" t="n"/>
      <c r="CW10" s="2944" t="n"/>
      <c r="CX10" s="103">
        <f>IFERROR(CR10/CW10-1, "-")</f>
        <v/>
      </c>
      <c r="CY10" s="2944" t="n"/>
      <c r="CZ10" s="4050" t="n"/>
      <c r="DA10" s="2806" t="n"/>
      <c r="DB10" s="2806" t="n"/>
      <c r="DC10" s="2806" t="n"/>
      <c r="DD10" s="2944" t="n"/>
      <c r="DE10" s="27" t="n"/>
      <c r="DF10" s="27" t="n"/>
      <c r="DG10" s="27" t="n"/>
      <c r="DH10" s="27" t="n"/>
      <c r="DJ10" s="3041">
        <f>SUM(D10,J10,P10,V10,AD10,AL10,AU10,BC10,BK10,BT10,CB10,CJ10)-CR10</f>
        <v/>
      </c>
      <c r="DK10" s="3041">
        <f>SUM(E10,K10,Q10,W10,AE10,AM10,AV10,BD10,BL10,BU10,CC10,CK10)-CS10</f>
        <v/>
      </c>
      <c r="DL10" s="3041">
        <f>SUM(G10,M10,S10,AA10,AI10,AR10,AZ10,BH10,BQ10,BY10,CG10,CO10)-CW10</f>
        <v/>
      </c>
      <c r="DM10" s="3041">
        <f>SUM(D10,J10,P10,V10,AD10,AL10,AU10,BC10,,BN10,BV10,CD10,CL10)-CT10</f>
        <v/>
      </c>
      <c r="DN10" s="3115" t="n"/>
      <c r="DO10" s="3115" t="n"/>
      <c r="DP10" s="3115" t="n"/>
      <c r="DQ10" s="3115" t="n"/>
      <c r="DR10" s="3115" t="n"/>
      <c r="DS10" s="3115" t="n"/>
      <c r="DT10" s="3115" t="n"/>
      <c r="DU10" s="3115" t="n"/>
      <c r="DV10" s="3115" t="n"/>
      <c r="DW10" s="3115" t="n"/>
      <c r="DX10" s="2878">
        <f>(CS10-CZ10)*10^6</f>
        <v/>
      </c>
      <c r="DY10" s="2878">
        <f>(CT10-DC10)*10^6</f>
        <v/>
      </c>
      <c r="DZ10" s="2878">
        <f>(CW10-DD10)*10^6</f>
        <v/>
      </c>
      <c r="EA10" s="3115" t="n"/>
    </row>
    <row r="11">
      <c r="B11" s="184" t="inlineStr">
        <is>
          <t>Variation de BFR opérationnel (+/-)</t>
        </is>
      </c>
      <c r="C11" s="2504" t="inlineStr">
        <is>
          <t>FLUX5</t>
        </is>
      </c>
      <c r="D11" s="2808" t="n">
        <v>2099281621.9659</v>
      </c>
      <c r="E11" s="3403" t="n">
        <v>242975724.193613</v>
      </c>
      <c r="F11" s="3403" t="n">
        <v>1856305897.772287</v>
      </c>
      <c r="G11" s="3403" t="n">
        <v>-3298945825.37333</v>
      </c>
      <c r="H11" s="27" t="n">
        <v>-1.636349225810136</v>
      </c>
      <c r="I11" s="1818" t="n"/>
      <c r="J11" s="2818" t="n">
        <v>2442768451.13033</v>
      </c>
      <c r="K11" s="3403" t="n">
        <v>965060843.832255</v>
      </c>
      <c r="L11" s="3403" t="n">
        <v>1477707607.298075</v>
      </c>
      <c r="M11" s="3403" t="n">
        <v>2286616332.47435</v>
      </c>
      <c r="N11" s="1741" t="n">
        <v>0.06828960173087184</v>
      </c>
      <c r="O11" s="27" t="n"/>
      <c r="P11" s="2818" t="n">
        <v>-247548308.19625</v>
      </c>
      <c r="Q11" s="3403" t="n">
        <v>-555358520.7067291</v>
      </c>
      <c r="R11" s="3403" t="n">
        <v>307810212.5104791</v>
      </c>
      <c r="S11" s="3403" t="n">
        <v>373727805.96016</v>
      </c>
      <c r="T11" s="1741" t="n">
        <v>-1.662375943797554</v>
      </c>
      <c r="U11" s="27" t="n"/>
      <c r="V11" s="2818" t="n">
        <v>1886728039.0276</v>
      </c>
      <c r="W11" s="3403" t="n">
        <v>969452517.243152</v>
      </c>
      <c r="X11" s="3403" t="n">
        <v>2269673568.15242</v>
      </c>
      <c r="Y11" s="3403" t="n">
        <v>917275521.784448</v>
      </c>
      <c r="Z11" s="3403" t="n">
        <v>-382945529.12482</v>
      </c>
      <c r="AA11" s="3403" t="n">
        <v>7228927052.23043</v>
      </c>
      <c r="AB11" s="1741" t="n">
        <v>-0.7390030324838505</v>
      </c>
      <c r="AC11" s="1182" t="n"/>
      <c r="AD11" s="2818" t="n">
        <v>-719880119.376772</v>
      </c>
      <c r="AE11" s="3403" t="n">
        <v>1254754024.29483</v>
      </c>
      <c r="AF11" s="3403" t="n">
        <v>2803185415.04645</v>
      </c>
      <c r="AG11" s="3403" t="n">
        <v>-1974634143.671602</v>
      </c>
      <c r="AH11" s="3403" t="n">
        <v>-3523065534.423222</v>
      </c>
      <c r="AI11" s="3403" t="n">
        <v>199326528.864489</v>
      </c>
      <c r="AJ11" s="1741" t="n">
        <v>-4.611562010725518</v>
      </c>
      <c r="AK11" s="1040" t="n"/>
      <c r="AL11" s="2818" t="n">
        <v>-5102.14968455081</v>
      </c>
      <c r="AM11" s="3403" t="n">
        <v>-4074496359.492621</v>
      </c>
      <c r="AN11" s="3403" t="n">
        <v>-3191679438.961803</v>
      </c>
      <c r="AO11" s="3403" t="n">
        <v>0</v>
      </c>
      <c r="AP11" s="3403" t="n">
        <v>4074491257.342937</v>
      </c>
      <c r="AQ11" s="3403" t="n">
        <v>3191674336.812119</v>
      </c>
      <c r="AR11" s="3403" t="n">
        <v>-12801653535.1509</v>
      </c>
      <c r="AS11" s="1741" t="n">
        <v>-0.9999996014460421</v>
      </c>
      <c r="AT11" s="1040" t="n"/>
      <c r="AU11" s="2818" t="n"/>
      <c r="AV11" s="3403" t="n"/>
      <c r="AW11" s="3403" t="n"/>
      <c r="AX11" s="3403" t="n"/>
      <c r="AY11" s="3403" t="n"/>
      <c r="AZ11" s="3403" t="n"/>
      <c r="BA11" s="1741" t="n"/>
      <c r="BB11" s="1040" t="n"/>
      <c r="BC11" s="2818" t="n"/>
      <c r="BD11" s="3403" t="n"/>
      <c r="BE11" s="3403" t="n"/>
      <c r="BF11" s="3403" t="n"/>
      <c r="BG11" s="3403" t="n"/>
      <c r="BH11" s="3403" t="n"/>
      <c r="BI11" s="1741" t="n"/>
      <c r="BJ11" s="1040" t="n"/>
      <c r="BK11" s="2818" t="n"/>
      <c r="BL11" s="3403" t="n"/>
      <c r="BM11" s="3403" t="n"/>
      <c r="BN11" s="3403" t="n"/>
      <c r="BO11" s="3403" t="n"/>
      <c r="BP11" s="3403" t="n"/>
      <c r="BQ11" s="3403" t="n"/>
      <c r="BR11" s="1741" t="n"/>
      <c r="BS11" s="1040" t="n"/>
      <c r="BT11" s="2818" t="n"/>
      <c r="BU11" s="3403" t="n"/>
      <c r="BV11" s="3403" t="n"/>
      <c r="BW11" s="3403" t="n"/>
      <c r="BX11" s="3403" t="n"/>
      <c r="BY11" s="3403" t="n"/>
      <c r="BZ11" s="1741" t="n"/>
      <c r="CA11" s="1040" t="n"/>
      <c r="CB11" s="2818" t="n"/>
      <c r="CC11" s="3403" t="n"/>
      <c r="CD11" s="3403" t="n"/>
      <c r="CE11" s="3403" t="n"/>
      <c r="CF11" s="3403" t="n"/>
      <c r="CG11" s="3403" t="n"/>
      <c r="CH11" s="1741" t="n"/>
      <c r="CI11" s="1040" t="n"/>
      <c r="CJ11" s="2818" t="n"/>
      <c r="CK11" s="3403" t="n"/>
      <c r="CL11" s="3403" t="n"/>
      <c r="CM11" s="3403" t="n"/>
      <c r="CN11" s="3403" t="n"/>
      <c r="CO11" s="3403" t="n"/>
      <c r="CP11" s="1741" t="n"/>
      <c r="CQ11" s="1040" t="n"/>
      <c r="CR11" s="2808" t="n">
        <v>5461344582.401123</v>
      </c>
      <c r="CS11" s="3403" t="n">
        <v>-1197611770.6355</v>
      </c>
      <c r="CT11" s="3403" t="n"/>
      <c r="CU11" s="3403" t="n">
        <v>6658956353.036623</v>
      </c>
      <c r="CV11" s="3403" t="n"/>
      <c r="CW11" s="3403" t="n">
        <v>6789651894.156098</v>
      </c>
      <c r="CX11" s="103">
        <f>IFERROR(CR11/CW11-1, "-")</f>
        <v/>
      </c>
      <c r="CY11" s="3403" t="n"/>
      <c r="CZ11" s="4051" t="n">
        <v>-1133342378.05827</v>
      </c>
      <c r="DA11" s="2808" t="n">
        <v>11664.25226139192</v>
      </c>
      <c r="DB11" s="2808" t="n"/>
      <c r="DC11" s="2808" t="n"/>
      <c r="DD11" s="3403" t="n">
        <v>7133693259.399576</v>
      </c>
      <c r="DE11" s="258">
        <f>+CZ11/DD11-1</f>
        <v/>
      </c>
      <c r="DF11" s="258">
        <f>+DA11/DD11-1</f>
        <v/>
      </c>
      <c r="DG11" s="258">
        <f>+DB11/DD11-1</f>
        <v/>
      </c>
      <c r="DH11" s="258">
        <f>+DC11/DD11-1</f>
        <v/>
      </c>
      <c r="DJ11" s="3041">
        <f>SUM(D11,J11,P11,V11,AD11,AL11,AU11,BC11,BK11,BT11,CB11,CJ11)-CR11</f>
        <v/>
      </c>
      <c r="DK11" s="3041">
        <f>SUM(E11,K11,Q11,W11,AE11,AM11,AV11,BD11,BL11,BU11,CC11,CK11)-CS11</f>
        <v/>
      </c>
      <c r="DL11" s="3041">
        <f>SUM(G11,M11,S11,AA11,AI11,AR11,AZ11,BH11,BQ11,BY11,CG11,CO11)-CW11</f>
        <v/>
      </c>
      <c r="DM11" s="3041">
        <f>SUM(D11,J11,P11,V11,AD11,AL11,AU11,BC11,,BN11,BV11,CD11,CL11)-CT11</f>
        <v/>
      </c>
      <c r="DN11" s="3115" t="n"/>
      <c r="DO11" s="3115" t="n"/>
      <c r="DP11" s="3115" t="n"/>
      <c r="DQ11" s="3115" t="n"/>
      <c r="DR11" s="3115" t="n"/>
      <c r="DS11" s="3115" t="n"/>
      <c r="DT11" s="3115" t="n"/>
      <c r="DU11" s="3115" t="n"/>
      <c r="DV11" s="3115" t="n"/>
      <c r="DW11" s="3115" t="n"/>
      <c r="DX11" s="2878">
        <f>(CS11-CZ11)*10^6</f>
        <v/>
      </c>
      <c r="DY11" s="2878">
        <f>(CT11-DC11)*10^6</f>
        <v/>
      </c>
      <c r="DZ11" s="2878">
        <f>(CW11-DD11)*10^6</f>
        <v/>
      </c>
      <c r="EA11" s="3115" t="n"/>
    </row>
    <row customHeight="1" ht="4.5" r="12" s="3">
      <c r="B12" s="183" t="n"/>
      <c r="C12" s="2504" t="n"/>
      <c r="D12" s="2809" t="n"/>
      <c r="E12" s="2944" t="n"/>
      <c r="F12" s="2944" t="n"/>
      <c r="G12" s="2944" t="n"/>
      <c r="H12" s="27" t="n"/>
      <c r="I12" s="1577" t="n"/>
      <c r="J12" s="2819" t="n"/>
      <c r="K12" s="2944" t="n"/>
      <c r="L12" s="2944" t="n"/>
      <c r="M12" s="2944" t="n"/>
      <c r="N12" s="1741" t="n"/>
      <c r="O12" s="27" t="n"/>
      <c r="P12" s="2819" t="n"/>
      <c r="Q12" s="2944" t="n"/>
      <c r="R12" s="2944" t="n"/>
      <c r="S12" s="2944" t="n"/>
      <c r="T12" s="1741" t="n"/>
      <c r="U12" s="27" t="n"/>
      <c r="V12" s="2819" t="n"/>
      <c r="W12" s="2944" t="n"/>
      <c r="X12" s="2944" t="n"/>
      <c r="Y12" s="2944" t="n"/>
      <c r="Z12" s="2944" t="n"/>
      <c r="AA12" s="2944" t="n"/>
      <c r="AB12" s="1741" t="n"/>
      <c r="AC12" s="1182" t="n"/>
      <c r="AD12" s="2819" t="n"/>
      <c r="AE12" s="2944" t="n"/>
      <c r="AF12" s="2944" t="n"/>
      <c r="AG12" s="2944" t="n"/>
      <c r="AH12" s="2944" t="n"/>
      <c r="AI12" s="2944" t="n"/>
      <c r="AJ12" s="1741" t="n"/>
      <c r="AK12" s="1040" t="n"/>
      <c r="AL12" s="2819" t="n"/>
      <c r="AM12" s="2944" t="n"/>
      <c r="AN12" s="2944" t="n"/>
      <c r="AO12" s="2944" t="n"/>
      <c r="AP12" s="2944" t="n"/>
      <c r="AQ12" s="2944" t="n"/>
      <c r="AR12" s="2944" t="n"/>
      <c r="AS12" s="1741" t="n"/>
      <c r="AT12" s="1040" t="n"/>
      <c r="AU12" s="2819" t="n"/>
      <c r="AV12" s="2944" t="n"/>
      <c r="AW12" s="2944" t="n"/>
      <c r="AX12" s="2944" t="n"/>
      <c r="AY12" s="2944" t="n"/>
      <c r="AZ12" s="2944" t="n"/>
      <c r="BA12" s="1741" t="n"/>
      <c r="BB12" s="1040" t="n"/>
      <c r="BC12" s="2819" t="n"/>
      <c r="BD12" s="2944" t="n"/>
      <c r="BE12" s="2944" t="n"/>
      <c r="BF12" s="2944" t="n"/>
      <c r="BG12" s="2944" t="n"/>
      <c r="BH12" s="2944" t="n"/>
      <c r="BI12" s="1741" t="n"/>
      <c r="BJ12" s="1040" t="n"/>
      <c r="BK12" s="2819" t="n"/>
      <c r="BL12" s="2944" t="n"/>
      <c r="BM12" s="2944" t="n"/>
      <c r="BN12" s="2944" t="n"/>
      <c r="BO12" s="2944" t="n"/>
      <c r="BP12" s="2944" t="n"/>
      <c r="BQ12" s="2944" t="n"/>
      <c r="BR12" s="1741" t="n"/>
      <c r="BS12" s="1040" t="n"/>
      <c r="BT12" s="2819" t="n"/>
      <c r="BU12" s="2944" t="n"/>
      <c r="BV12" s="2944" t="n"/>
      <c r="BW12" s="2944" t="n"/>
      <c r="BX12" s="2944" t="n"/>
      <c r="BY12" s="2944" t="n"/>
      <c r="BZ12" s="1741" t="n"/>
      <c r="CA12" s="1040" t="n"/>
      <c r="CB12" s="2819" t="n"/>
      <c r="CC12" s="2944" t="n"/>
      <c r="CD12" s="2944" t="n"/>
      <c r="CE12" s="2944" t="n"/>
      <c r="CF12" s="2944" t="n"/>
      <c r="CG12" s="2944" t="n"/>
      <c r="CH12" s="1741" t="n"/>
      <c r="CI12" s="1040" t="n"/>
      <c r="CJ12" s="2819" t="n"/>
      <c r="CK12" s="2944" t="n"/>
      <c r="CL12" s="2944" t="n"/>
      <c r="CM12" s="2944" t="n"/>
      <c r="CN12" s="2944" t="n"/>
      <c r="CO12" s="2944" t="n"/>
      <c r="CP12" s="1741" t="n"/>
      <c r="CQ12" s="1040" t="n"/>
      <c r="CR12" s="2806" t="n"/>
      <c r="CS12" s="2944" t="n"/>
      <c r="CT12" s="2944" t="n"/>
      <c r="CU12" s="2944" t="n"/>
      <c r="CV12" s="2944" t="n"/>
      <c r="CW12" s="2944" t="n"/>
      <c r="CX12" s="103">
        <f>IFERROR(CR12/CW12-1, "-")</f>
        <v/>
      </c>
      <c r="CY12" s="2944" t="n"/>
      <c r="CZ12" s="4050" t="n"/>
      <c r="DA12" s="2806" t="n"/>
      <c r="DB12" s="2806" t="n"/>
      <c r="DC12" s="2806" t="n"/>
      <c r="DD12" s="2944" t="n"/>
      <c r="DE12" s="27" t="n"/>
      <c r="DF12" s="27" t="n"/>
      <c r="DG12" s="27" t="n"/>
      <c r="DH12" s="27" t="n"/>
      <c r="DJ12" s="3041">
        <f>SUM(D12,J12,P12,V12,AD12,AL12,AU12,BC12,BK12,BT12,CB12,CJ12)-CR12</f>
        <v/>
      </c>
      <c r="DK12" s="3041">
        <f>SUM(E12,K12,Q12,W12,AE12,AM12,AV12,BD12,BL12,BU12,CC12,CK12)-CS12</f>
        <v/>
      </c>
      <c r="DL12" s="3041">
        <f>SUM(G12,M12,S12,AA12,AI12,AR12,AZ12,BH12,BQ12,BY12,CG12,CO12)-CW12</f>
        <v/>
      </c>
      <c r="DM12" s="3041">
        <f>SUM(D12,J12,P12,V12,AD12,AL12,AU12,BC12,,BN12,BV12,CD12,CL12)-CT12</f>
        <v/>
      </c>
      <c r="DN12" s="3115" t="n"/>
      <c r="DO12" s="3115" t="n"/>
      <c r="DP12" s="3115" t="n"/>
      <c r="DQ12" s="3115" t="n"/>
      <c r="DR12" s="3115" t="n"/>
      <c r="DS12" s="3115" t="n"/>
      <c r="DT12" s="3115" t="n"/>
      <c r="DU12" s="3115" t="n"/>
      <c r="DV12" s="3115" t="n"/>
      <c r="DW12" s="3115" t="n"/>
      <c r="DX12" s="2878">
        <f>(CS12-CZ12)*10^6</f>
        <v/>
      </c>
      <c r="DY12" s="2878">
        <f>(CT12-DC12)*10^6</f>
        <v/>
      </c>
      <c r="DZ12" s="2878">
        <f>(CW12-DD12)*10^6</f>
        <v/>
      </c>
      <c r="EA12" s="3115" t="n"/>
    </row>
    <row r="13">
      <c r="B13" s="130" t="inlineStr">
        <is>
          <t>Dividendes reçus des participations non consolidées (+)</t>
        </is>
      </c>
      <c r="C13" s="2504" t="inlineStr">
        <is>
          <t>FLUX7</t>
        </is>
      </c>
      <c r="D13" s="2809" t="n">
        <v>0</v>
      </c>
      <c r="E13" s="2944" t="n">
        <v>0</v>
      </c>
      <c r="F13" s="2944" t="n">
        <v>0</v>
      </c>
      <c r="G13" s="2944" t="n">
        <v>0</v>
      </c>
      <c r="H13" s="37" t="n"/>
      <c r="I13" s="1577" t="n"/>
      <c r="J13" s="2819" t="n">
        <v>0</v>
      </c>
      <c r="K13" s="2944" t="n">
        <v>0</v>
      </c>
      <c r="L13" s="2944" t="n">
        <v>0</v>
      </c>
      <c r="M13" s="2944" t="n">
        <v>0</v>
      </c>
      <c r="N13" s="1688" t="n"/>
      <c r="O13" s="37" t="n"/>
      <c r="P13" s="2819" t="n">
        <v>0</v>
      </c>
      <c r="Q13" s="2944" t="n">
        <v>0</v>
      </c>
      <c r="R13" s="2944" t="n">
        <v>0</v>
      </c>
      <c r="S13" s="2944" t="n">
        <v>0</v>
      </c>
      <c r="T13" s="1688" t="n"/>
      <c r="U13" s="37" t="n"/>
      <c r="V13" s="2819" t="n">
        <v>0</v>
      </c>
      <c r="W13" s="2944" t="n">
        <v>0</v>
      </c>
      <c r="X13" s="2944" t="n">
        <v>0</v>
      </c>
      <c r="Y13" s="2944" t="n">
        <v>0</v>
      </c>
      <c r="Z13" s="2944" t="n">
        <v>0</v>
      </c>
      <c r="AA13" s="2944" t="n">
        <v>0</v>
      </c>
      <c r="AB13" s="1688" t="n"/>
      <c r="AC13" s="1690" t="n"/>
      <c r="AD13" s="2819" t="n">
        <v>0</v>
      </c>
      <c r="AE13" s="2944" t="n">
        <v>0</v>
      </c>
      <c r="AF13" s="2944" t="n">
        <v>0</v>
      </c>
      <c r="AG13" s="2944" t="n">
        <v>0</v>
      </c>
      <c r="AH13" s="2944" t="n">
        <v>0</v>
      </c>
      <c r="AI13" s="2944" t="n">
        <v>0</v>
      </c>
      <c r="AJ13" s="1688" t="n"/>
      <c r="AK13" s="1031" t="n"/>
      <c r="AL13" s="2819" t="n">
        <v>0</v>
      </c>
      <c r="AM13" s="2944" t="n">
        <v>0</v>
      </c>
      <c r="AN13" s="2944" t="n">
        <v>0</v>
      </c>
      <c r="AO13" s="2944" t="n">
        <v>0</v>
      </c>
      <c r="AP13" s="2944" t="n">
        <v>0</v>
      </c>
      <c r="AQ13" s="2944" t="n">
        <v>0</v>
      </c>
      <c r="AR13" s="2944" t="n">
        <v>0</v>
      </c>
      <c r="AS13" s="1688" t="n"/>
      <c r="AT13" s="1031" t="n"/>
      <c r="AU13" s="2819" t="n"/>
      <c r="AV13" s="2944" t="n"/>
      <c r="AW13" s="2944" t="n"/>
      <c r="AX13" s="2944" t="n"/>
      <c r="AY13" s="2944" t="n"/>
      <c r="AZ13" s="2944" t="n"/>
      <c r="BA13" s="1688" t="n"/>
      <c r="BB13" s="1031" t="n"/>
      <c r="BC13" s="2819" t="n"/>
      <c r="BD13" s="2944" t="n"/>
      <c r="BE13" s="2944" t="n"/>
      <c r="BF13" s="2944" t="n"/>
      <c r="BG13" s="2944" t="n"/>
      <c r="BH13" s="2944" t="n"/>
      <c r="BI13" s="1688" t="n"/>
      <c r="BJ13" s="1031" t="n"/>
      <c r="BK13" s="2819" t="n"/>
      <c r="BL13" s="2944" t="n"/>
      <c r="BM13" s="2944" t="n"/>
      <c r="BN13" s="2944" t="n"/>
      <c r="BO13" s="2944" t="n"/>
      <c r="BP13" s="2944" t="n"/>
      <c r="BQ13" s="2944" t="n"/>
      <c r="BR13" s="1688" t="n"/>
      <c r="BS13" s="1031" t="n"/>
      <c r="BT13" s="2819" t="n"/>
      <c r="BU13" s="2944" t="n"/>
      <c r="BV13" s="2944" t="n"/>
      <c r="BW13" s="2944" t="n"/>
      <c r="BX13" s="2944" t="n"/>
      <c r="BY13" s="2944" t="n"/>
      <c r="BZ13" s="1688" t="n"/>
      <c r="CA13" s="1031" t="n"/>
      <c r="CB13" s="2819" t="n"/>
      <c r="CC13" s="2944" t="n"/>
      <c r="CD13" s="2944" t="n"/>
      <c r="CE13" s="2944" t="n"/>
      <c r="CF13" s="2944" t="n"/>
      <c r="CG13" s="2944" t="n"/>
      <c r="CH13" s="1688" t="n"/>
      <c r="CI13" s="1031" t="n"/>
      <c r="CJ13" s="2819" t="n"/>
      <c r="CK13" s="2944" t="n"/>
      <c r="CL13" s="2944" t="n"/>
      <c r="CM13" s="2944" t="n"/>
      <c r="CN13" s="2944" t="n"/>
      <c r="CO13" s="2944" t="n"/>
      <c r="CP13" s="1688" t="n"/>
      <c r="CQ13" s="1031" t="n"/>
      <c r="CR13" s="2806" t="n">
        <v>0</v>
      </c>
      <c r="CS13" s="2944" t="n">
        <v>0</v>
      </c>
      <c r="CT13" s="2944" t="n"/>
      <c r="CU13" s="2944" t="n">
        <v>0</v>
      </c>
      <c r="CV13" s="2944" t="n"/>
      <c r="CW13" s="2944" t="n">
        <v>0</v>
      </c>
      <c r="CX13" s="103">
        <f>IFERROR(CR13/CW13-1, "-")</f>
        <v/>
      </c>
      <c r="CY13" s="2944" t="n"/>
      <c r="CZ13" s="4050" t="n">
        <v>0</v>
      </c>
      <c r="DA13" s="2806" t="n">
        <v>0</v>
      </c>
      <c r="DB13" s="2806" t="n"/>
      <c r="DC13" s="2806" t="n"/>
      <c r="DD13" s="2944" t="n">
        <v>0</v>
      </c>
      <c r="DE13" s="37" t="n"/>
      <c r="DF13" s="37" t="n"/>
      <c r="DG13" s="37" t="n"/>
      <c r="DH13" s="37" t="n"/>
      <c r="DJ13" s="3041">
        <f>SUM(D13,J13,P13,V13,AD13,AL13,AU13,BC13,BK13,BT13,CB13,CJ13)-CR13</f>
        <v/>
      </c>
      <c r="DK13" s="3041">
        <f>SUM(E13,K13,Q13,W13,AE13,AM13,AV13,BD13,BL13,BU13,CC13,CK13)-CS13</f>
        <v/>
      </c>
      <c r="DL13" s="3041">
        <f>SUM(G13,M13,S13,AA13,AI13,AR13,AZ13,BH13,BQ13,BY13,CG13,CO13)-CW13</f>
        <v/>
      </c>
      <c r="DM13" s="3041">
        <f>SUM(D13,J13,P13,V13,AD13,AL13,AU13,BC13,,BN13,BV13,CD13,CL13)-CT13</f>
        <v/>
      </c>
      <c r="DN13" s="3115" t="n"/>
      <c r="DO13" s="3115" t="n"/>
      <c r="DP13" s="3115" t="n"/>
      <c r="DQ13" s="3115" t="n"/>
      <c r="DR13" s="3115" t="n"/>
      <c r="DS13" s="3115" t="n"/>
      <c r="DT13" s="3115" t="n"/>
      <c r="DU13" s="3115" t="n"/>
      <c r="DV13" s="3115" t="n"/>
      <c r="DW13" s="3115" t="n"/>
      <c r="DX13" s="2878">
        <f>(CS13-CZ13)*10^6</f>
        <v/>
      </c>
      <c r="DY13" s="2878">
        <f>(CT13-DC13)*10^6</f>
        <v/>
      </c>
      <c r="DZ13" s="2878">
        <f>(CW13-DD13)*10^6</f>
        <v/>
      </c>
      <c r="EA13" s="3115" t="n"/>
    </row>
    <row customHeight="1" ht="4.5" r="14" s="3">
      <c r="B14" s="183" t="n"/>
      <c r="C14" s="2504" t="n"/>
      <c r="D14" s="2809" t="n"/>
      <c r="E14" s="2944" t="n"/>
      <c r="F14" s="2944" t="n"/>
      <c r="G14" s="2944" t="n"/>
      <c r="H14" s="27" t="n"/>
      <c r="I14" s="1577" t="n"/>
      <c r="J14" s="2819" t="n"/>
      <c r="K14" s="2944" t="n"/>
      <c r="L14" s="2944" t="n"/>
      <c r="M14" s="2944" t="n"/>
      <c r="N14" s="1741" t="n"/>
      <c r="O14" s="27" t="n"/>
      <c r="P14" s="2819" t="n"/>
      <c r="Q14" s="2944" t="n"/>
      <c r="R14" s="2944" t="n"/>
      <c r="S14" s="2944" t="n"/>
      <c r="T14" s="1741" t="n"/>
      <c r="U14" s="27" t="n"/>
      <c r="V14" s="2819" t="n"/>
      <c r="W14" s="2944" t="n"/>
      <c r="X14" s="2944" t="n"/>
      <c r="Y14" s="2944" t="n"/>
      <c r="Z14" s="2944" t="n"/>
      <c r="AA14" s="2944" t="n"/>
      <c r="AB14" s="1741" t="n"/>
      <c r="AC14" s="1182" t="n"/>
      <c r="AD14" s="2819" t="n"/>
      <c r="AE14" s="2944" t="n"/>
      <c r="AF14" s="2944" t="n"/>
      <c r="AG14" s="2944" t="n"/>
      <c r="AH14" s="2944" t="n"/>
      <c r="AI14" s="2944" t="n"/>
      <c r="AJ14" s="1741" t="n"/>
      <c r="AK14" s="1040" t="n"/>
      <c r="AL14" s="2819" t="n"/>
      <c r="AM14" s="2944" t="n"/>
      <c r="AN14" s="2944" t="n"/>
      <c r="AO14" s="2944" t="n"/>
      <c r="AP14" s="2944" t="n"/>
      <c r="AQ14" s="2944" t="n"/>
      <c r="AR14" s="2944" t="n"/>
      <c r="AS14" s="1741" t="n"/>
      <c r="AT14" s="1040" t="n"/>
      <c r="AU14" s="2819" t="n"/>
      <c r="AV14" s="2944" t="n"/>
      <c r="AW14" s="2944" t="n"/>
      <c r="AX14" s="2944" t="n"/>
      <c r="AY14" s="2944" t="n"/>
      <c r="AZ14" s="2944" t="n"/>
      <c r="BA14" s="1741" t="n"/>
      <c r="BB14" s="1040" t="n"/>
      <c r="BC14" s="2819" t="n"/>
      <c r="BD14" s="2944" t="n"/>
      <c r="BE14" s="2944" t="n"/>
      <c r="BF14" s="2944" t="n"/>
      <c r="BG14" s="2944" t="n"/>
      <c r="BH14" s="2944" t="n"/>
      <c r="BI14" s="1741" t="n"/>
      <c r="BJ14" s="1040" t="n"/>
      <c r="BK14" s="2819" t="n"/>
      <c r="BL14" s="2944" t="n"/>
      <c r="BM14" s="2944" t="n"/>
      <c r="BN14" s="2944" t="n"/>
      <c r="BO14" s="2944" t="n"/>
      <c r="BP14" s="2944" t="n"/>
      <c r="BQ14" s="2944" t="n"/>
      <c r="BR14" s="1741" t="n"/>
      <c r="BS14" s="1040" t="n"/>
      <c r="BT14" s="2819" t="n"/>
      <c r="BU14" s="2944" t="n"/>
      <c r="BV14" s="2944" t="n"/>
      <c r="BW14" s="2944" t="n"/>
      <c r="BX14" s="2944" t="n"/>
      <c r="BY14" s="2944" t="n"/>
      <c r="BZ14" s="1741" t="n"/>
      <c r="CA14" s="1040" t="n"/>
      <c r="CB14" s="2819" t="n"/>
      <c r="CC14" s="2944" t="n"/>
      <c r="CD14" s="2944" t="n"/>
      <c r="CE14" s="2944" t="n"/>
      <c r="CF14" s="2944" t="n"/>
      <c r="CG14" s="2944" t="n"/>
      <c r="CH14" s="1741" t="n"/>
      <c r="CI14" s="1040" t="n"/>
      <c r="CJ14" s="2819" t="n"/>
      <c r="CK14" s="2944" t="n"/>
      <c r="CL14" s="2944" t="n"/>
      <c r="CM14" s="2944" t="n"/>
      <c r="CN14" s="2944" t="n"/>
      <c r="CO14" s="2944" t="n"/>
      <c r="CP14" s="1741" t="n"/>
      <c r="CQ14" s="1040" t="n"/>
      <c r="CR14" s="2806" t="n"/>
      <c r="CS14" s="2944" t="n"/>
      <c r="CT14" s="2944" t="n"/>
      <c r="CU14" s="2944" t="n"/>
      <c r="CV14" s="2944" t="n"/>
      <c r="CW14" s="2944" t="n"/>
      <c r="CX14" s="103">
        <f>IFERROR(CR14/CW14-1, "-")</f>
        <v/>
      </c>
      <c r="CY14" s="2944" t="n"/>
      <c r="CZ14" s="4050" t="n"/>
      <c r="DA14" s="2806" t="n"/>
      <c r="DB14" s="2806" t="n"/>
      <c r="DC14" s="2806" t="n"/>
      <c r="DD14" s="2944" t="n"/>
      <c r="DE14" s="27" t="n"/>
      <c r="DF14" s="27" t="n"/>
      <c r="DG14" s="27" t="n"/>
      <c r="DH14" s="27" t="n"/>
      <c r="DJ14" s="3041">
        <f>SUM(D14,J14,P14,V14,AD14,AL14,AU14,BC14,BK14,BT14,CB14,CJ14)-CR14</f>
        <v/>
      </c>
      <c r="DK14" s="3041">
        <f>SUM(E14,K14,Q14,W14,AE14,AM14,AV14,BD14,BL14,BU14,CC14,CK14)-CS14</f>
        <v/>
      </c>
      <c r="DL14" s="3041">
        <f>SUM(G14,M14,S14,AA14,AI14,AR14,AZ14,BH14,BQ14,BY14,CG14,CO14)-CW14</f>
        <v/>
      </c>
      <c r="DM14" s="3041">
        <f>SUM(D14,J14,P14,V14,AD14,AL14,AU14,BC14,,BN14,BV14,CD14,CL14)-CT14</f>
        <v/>
      </c>
      <c r="DN14" s="3115" t="n"/>
      <c r="DO14" s="3115" t="n"/>
      <c r="DP14" s="3115" t="n"/>
      <c r="DQ14" s="3115" t="n"/>
      <c r="DR14" s="3115" t="n"/>
      <c r="DS14" s="3115" t="n"/>
      <c r="DT14" s="3115" t="n"/>
      <c r="DU14" s="3115" t="n"/>
      <c r="DV14" s="3115" t="n"/>
      <c r="DW14" s="3115" t="n"/>
      <c r="DX14" s="2878">
        <f>(CS14-CZ14)*10^6</f>
        <v/>
      </c>
      <c r="DY14" s="2878">
        <f>(CT14-DC14)*10^6</f>
        <v/>
      </c>
      <c r="DZ14" s="2878">
        <f>(CW14-DD14)*10^6</f>
        <v/>
      </c>
      <c r="EA14" s="3115" t="n"/>
    </row>
    <row customHeight="1" ht="27" r="15" s="3">
      <c r="B15" s="342" t="inlineStr">
        <is>
          <t>Investissements bruts (Flux d'augmentation des immos corporelles et incorporelles bruts de la période)   (-)</t>
        </is>
      </c>
      <c r="C15" s="2504" t="inlineStr">
        <is>
          <t>FLUX9</t>
        </is>
      </c>
      <c r="D15" s="2806" t="n">
        <v>-831484882.925</v>
      </c>
      <c r="E15" s="2944" t="n">
        <v>-505459364.325323</v>
      </c>
      <c r="F15" s="2944" t="n">
        <v>-326025518.599677</v>
      </c>
      <c r="G15" s="2944" t="n">
        <v>-1255172837.885</v>
      </c>
      <c r="H15" s="27" t="n">
        <v>-0.33755347643909</v>
      </c>
      <c r="I15" s="1577" t="n"/>
      <c r="J15" s="2816" t="n">
        <v>-960513524.925</v>
      </c>
      <c r="K15" s="2944" t="n">
        <v>-908346850.38736</v>
      </c>
      <c r="L15" s="2944" t="n">
        <v>-52166674.53763998</v>
      </c>
      <c r="M15" s="2944" t="n">
        <v>-826412218.9250002</v>
      </c>
      <c r="N15" s="1741" t="n">
        <v>0.1622692682042373</v>
      </c>
      <c r="O15" s="27" t="n"/>
      <c r="P15" s="2816" t="n">
        <v>-681206032.925</v>
      </c>
      <c r="Q15" s="2944" t="n">
        <v>-2834522231.39634</v>
      </c>
      <c r="R15" s="2944" t="n">
        <v>2153316198.47134</v>
      </c>
      <c r="S15" s="2944" t="n">
        <v>-921914943.1899997</v>
      </c>
      <c r="T15" s="1741" t="n">
        <v>-0.2610966576071557</v>
      </c>
      <c r="U15" s="27" t="n"/>
      <c r="V15" s="2816" t="n">
        <v>-1341343531.34</v>
      </c>
      <c r="W15" s="2944" t="n">
        <v>-2222218986.12856</v>
      </c>
      <c r="X15" s="2944" t="n">
        <v>-2282823851.573</v>
      </c>
      <c r="Y15" s="2944" t="n">
        <v>880875454.7885602</v>
      </c>
      <c r="Z15" s="2944" t="n">
        <v>941480320.233</v>
      </c>
      <c r="AA15" s="2944" t="n">
        <v>-4263802783.7</v>
      </c>
      <c r="AB15" s="1741" t="n">
        <v>-0.6854114509076749</v>
      </c>
      <c r="AC15" s="1182" t="n"/>
      <c r="AD15" s="2816" t="n">
        <v>-1274446927.02</v>
      </c>
      <c r="AE15" s="2944" t="n">
        <v>-2667628286.04659</v>
      </c>
      <c r="AF15" s="2944" t="n">
        <v>-2728233151.49104</v>
      </c>
      <c r="AG15" s="2944" t="n">
        <v>1393181359.02659</v>
      </c>
      <c r="AH15" s="2944" t="n">
        <v>1453786224.47104</v>
      </c>
      <c r="AI15" s="2944" t="n">
        <v>-770706234.5212216</v>
      </c>
      <c r="AJ15" s="1741" t="n">
        <v>0.6536092092361394</v>
      </c>
      <c r="AK15" s="1040" t="n"/>
      <c r="AL15" s="2816" t="n">
        <v>-3196.366638</v>
      </c>
      <c r="AM15" s="2944" t="n">
        <v>-2080833187.092768</v>
      </c>
      <c r="AN15" s="2944" t="n">
        <v>-2264438052.537212</v>
      </c>
      <c r="AO15" s="2944" t="n">
        <v>0</v>
      </c>
      <c r="AP15" s="2944" t="n">
        <v>2080829990.72613</v>
      </c>
      <c r="AQ15" s="2944" t="n">
        <v>2264434856.170574</v>
      </c>
      <c r="AR15" s="2944" t="n">
        <v>-1433859549.925</v>
      </c>
      <c r="AS15" s="1741" t="n">
        <v>-0.9999977707951674</v>
      </c>
      <c r="AT15" s="1040" t="n"/>
      <c r="AU15" s="2816" t="n"/>
      <c r="AV15" s="2944" t="n"/>
      <c r="AW15" s="2944" t="n"/>
      <c r="AX15" s="2944" t="n"/>
      <c r="AY15" s="2944" t="n"/>
      <c r="AZ15" s="2944" t="n"/>
      <c r="BA15" s="1741" t="n"/>
      <c r="BB15" s="1040" t="n"/>
      <c r="BC15" s="2816" t="n"/>
      <c r="BD15" s="2944" t="n"/>
      <c r="BE15" s="2944" t="n"/>
      <c r="BF15" s="2944" t="n"/>
      <c r="BG15" s="2944" t="n"/>
      <c r="BH15" s="2944" t="n"/>
      <c r="BI15" s="1741" t="n"/>
      <c r="BJ15" s="1040" t="n"/>
      <c r="BK15" s="2816" t="n"/>
      <c r="BL15" s="2944" t="n"/>
      <c r="BM15" s="2944" t="n"/>
      <c r="BN15" s="2944" t="n"/>
      <c r="BO15" s="2944" t="n"/>
      <c r="BP15" s="2944" t="n"/>
      <c r="BQ15" s="2944" t="n"/>
      <c r="BR15" s="1741" t="n"/>
      <c r="BS15" s="1040" t="n"/>
      <c r="BT15" s="2816" t="n"/>
      <c r="BU15" s="2944" t="n"/>
      <c r="BV15" s="2944" t="n"/>
      <c r="BW15" s="2944" t="n"/>
      <c r="BX15" s="2944" t="n"/>
      <c r="BY15" s="2944" t="n"/>
      <c r="BZ15" s="1741" t="n"/>
      <c r="CA15" s="1040" t="n"/>
      <c r="CB15" s="2816" t="n"/>
      <c r="CC15" s="2944" t="n"/>
      <c r="CD15" s="2944" t="n"/>
      <c r="CE15" s="2944" t="n"/>
      <c r="CF15" s="2944" t="n"/>
      <c r="CG15" s="2944" t="n"/>
      <c r="CH15" s="1741" t="n"/>
      <c r="CI15" s="1040" t="n"/>
      <c r="CJ15" s="2822" t="n"/>
      <c r="CK15" s="2944" t="n"/>
      <c r="CL15" s="2944" t="n"/>
      <c r="CM15" s="2944" t="n"/>
      <c r="CN15" s="2944" t="n"/>
      <c r="CO15" s="2944" t="n"/>
      <c r="CP15" s="1741" t="n"/>
      <c r="CQ15" s="1040" t="n"/>
      <c r="CR15" s="2806" t="n">
        <v>-5088998095.501638</v>
      </c>
      <c r="CS15" s="2944" t="n">
        <v>-11219008905.37694</v>
      </c>
      <c r="CT15" s="2944" t="n"/>
      <c r="CU15" s="2944" t="n">
        <v>6130010809.875301</v>
      </c>
      <c r="CV15" s="2944" t="n"/>
      <c r="CW15" s="2944" t="n">
        <v>-8038009018.221222</v>
      </c>
      <c r="CX15" s="103">
        <f>IFERROR(CR15/CW15-1, "-")</f>
        <v/>
      </c>
      <c r="CY15" s="2944" t="n"/>
      <c r="CZ15" s="4050" t="n">
        <v>-22490002552.53587</v>
      </c>
      <c r="DA15" s="2806" t="n">
        <v>-29456.94468542</v>
      </c>
      <c r="DB15" s="2806" t="n"/>
      <c r="DC15" s="2806" t="n"/>
      <c r="DD15" s="2944" t="n">
        <v>-28645338156.39584</v>
      </c>
      <c r="DE15" s="27">
        <f>+CZ15/DD15-1</f>
        <v/>
      </c>
      <c r="DF15" s="27">
        <f>+DA15/DD15-1</f>
        <v/>
      </c>
      <c r="DG15" s="27">
        <f>+DB15/DD15-1</f>
        <v/>
      </c>
      <c r="DH15" s="27">
        <f>+DC15/DD15-1</f>
        <v/>
      </c>
      <c r="DJ15" s="3041">
        <f>SUM(D15,J15,P15,V15,AD15,AL15,AU15,BC15,BK15,BT15,CB15,CJ15)-CR15</f>
        <v/>
      </c>
      <c r="DK15" s="3041">
        <f>SUM(E15,K15,Q15,W15,AE15,AM15,AV15,BD15,BL15,BU15,CC15,CK15)-CS15</f>
        <v/>
      </c>
      <c r="DL15" s="3041">
        <f>SUM(G15,M15,S15,AA15,AI15,AR15,AZ15,BH15,BQ15,BY15,CG15,CO15)-CW15</f>
        <v/>
      </c>
      <c r="DM15" s="3041">
        <f>SUM(D15,J15,P15,V15,AD15,AL15,AU15,BC15,,BN15,BV15,CD15,CL15)-CT15</f>
        <v/>
      </c>
      <c r="DN15" s="3115" t="n"/>
      <c r="DO15" s="3115" t="n"/>
      <c r="DP15" s="3115" t="n"/>
      <c r="DQ15" s="3115" t="n"/>
      <c r="DR15" s="3115" t="n"/>
      <c r="DS15" s="3115" t="n"/>
      <c r="DT15" s="3115" t="n"/>
      <c r="DU15" s="3115" t="n"/>
      <c r="DV15" s="3115" t="n"/>
      <c r="DW15" s="3115" t="n"/>
      <c r="DX15" s="2878">
        <f>(CS15-CZ15)*10^6</f>
        <v/>
      </c>
      <c r="DY15" s="2878">
        <f>(CT15-DC15)*10^6</f>
        <v/>
      </c>
      <c r="DZ15" s="2878">
        <f>(CW15-DD15)*10^6</f>
        <v/>
      </c>
      <c r="EA15" s="3115" t="n"/>
    </row>
    <row customHeight="1" ht="3.75" r="16" s="3">
      <c r="B16" s="183" t="n"/>
      <c r="C16" s="2504" t="n"/>
      <c r="D16" s="2809" t="n"/>
      <c r="E16" s="2944" t="n"/>
      <c r="F16" s="2944" t="n"/>
      <c r="G16" s="2944" t="n"/>
      <c r="H16" s="27" t="n"/>
      <c r="I16" s="1577" t="n"/>
      <c r="J16" s="2819" t="n"/>
      <c r="K16" s="2944" t="n"/>
      <c r="L16" s="2944" t="n"/>
      <c r="M16" s="2944" t="n"/>
      <c r="N16" s="1741" t="n"/>
      <c r="O16" s="27" t="n"/>
      <c r="P16" s="2819" t="n"/>
      <c r="Q16" s="2944" t="n"/>
      <c r="R16" s="2944" t="n"/>
      <c r="S16" s="2944" t="n"/>
      <c r="T16" s="1741" t="n"/>
      <c r="U16" s="27" t="n"/>
      <c r="V16" s="2819" t="n"/>
      <c r="W16" s="2944" t="n"/>
      <c r="X16" s="2944" t="n"/>
      <c r="Y16" s="2944" t="n"/>
      <c r="Z16" s="2944" t="n"/>
      <c r="AA16" s="2944" t="n"/>
      <c r="AB16" s="1741" t="n"/>
      <c r="AC16" s="1182" t="n"/>
      <c r="AD16" s="2819" t="n"/>
      <c r="AE16" s="2944" t="n"/>
      <c r="AF16" s="2944" t="n"/>
      <c r="AG16" s="2944" t="n"/>
      <c r="AH16" s="2944" t="n"/>
      <c r="AI16" s="2944" t="n"/>
      <c r="AJ16" s="1741" t="n"/>
      <c r="AK16" s="1040" t="n"/>
      <c r="AL16" s="2819" t="n"/>
      <c r="AM16" s="2944" t="n"/>
      <c r="AN16" s="2944" t="n"/>
      <c r="AO16" s="2944" t="n"/>
      <c r="AP16" s="2944" t="n"/>
      <c r="AQ16" s="2944" t="n"/>
      <c r="AR16" s="2944" t="n"/>
      <c r="AS16" s="1741" t="n"/>
      <c r="AT16" s="1040" t="n"/>
      <c r="AU16" s="2819" t="n"/>
      <c r="AV16" s="2944" t="n"/>
      <c r="AW16" s="2944" t="n"/>
      <c r="AX16" s="2944" t="n"/>
      <c r="AY16" s="2944" t="n"/>
      <c r="AZ16" s="2944" t="n"/>
      <c r="BA16" s="1741" t="n"/>
      <c r="BB16" s="1040" t="n"/>
      <c r="BC16" s="2819" t="n"/>
      <c r="BD16" s="2944" t="n"/>
      <c r="BE16" s="2944" t="n"/>
      <c r="BF16" s="2944" t="n"/>
      <c r="BG16" s="2944" t="n"/>
      <c r="BH16" s="2944" t="n"/>
      <c r="BI16" s="1741" t="n"/>
      <c r="BJ16" s="1040" t="n"/>
      <c r="BK16" s="2819" t="n"/>
      <c r="BL16" s="2944" t="n"/>
      <c r="BM16" s="2944" t="n"/>
      <c r="BN16" s="2944" t="n"/>
      <c r="BO16" s="2944" t="n"/>
      <c r="BP16" s="2944" t="n"/>
      <c r="BQ16" s="2944" t="n"/>
      <c r="BR16" s="1741" t="n"/>
      <c r="BS16" s="1040" t="n"/>
      <c r="BT16" s="2819" t="n"/>
      <c r="BU16" s="2944" t="n"/>
      <c r="BV16" s="2944" t="n"/>
      <c r="BW16" s="2944" t="n"/>
      <c r="BX16" s="2944" t="n"/>
      <c r="BY16" s="2944" t="n"/>
      <c r="BZ16" s="1741" t="n"/>
      <c r="CA16" s="1040" t="n"/>
      <c r="CB16" s="2819" t="n"/>
      <c r="CC16" s="2944" t="n"/>
      <c r="CD16" s="2944" t="n"/>
      <c r="CE16" s="2944" t="n"/>
      <c r="CF16" s="2944" t="n"/>
      <c r="CG16" s="2944" t="n"/>
      <c r="CH16" s="1741" t="n"/>
      <c r="CI16" s="1040" t="n"/>
      <c r="CJ16" s="2819" t="n"/>
      <c r="CK16" s="2944" t="n"/>
      <c r="CL16" s="2944" t="n"/>
      <c r="CM16" s="2944" t="n"/>
      <c r="CN16" s="2944" t="n"/>
      <c r="CO16" s="2944" t="n"/>
      <c r="CP16" s="1741" t="n"/>
      <c r="CQ16" s="1040" t="n"/>
      <c r="CR16" s="2806" t="n"/>
      <c r="CS16" s="2944" t="n"/>
      <c r="CT16" s="2944" t="n"/>
      <c r="CU16" s="2944" t="n"/>
      <c r="CV16" s="2944" t="n"/>
      <c r="CW16" s="2944" t="n"/>
      <c r="CX16" s="103">
        <f>IFERROR(CR16/CW16-1, "-")</f>
        <v/>
      </c>
      <c r="CY16" s="2944" t="n"/>
      <c r="CZ16" s="4050" t="n"/>
      <c r="DA16" s="2806" t="n"/>
      <c r="DB16" s="2806" t="n"/>
      <c r="DC16" s="2806" t="n"/>
      <c r="DD16" s="2944" t="n"/>
      <c r="DE16" s="27" t="n"/>
      <c r="DF16" s="27" t="n"/>
      <c r="DG16" s="27" t="n"/>
      <c r="DH16" s="27" t="n"/>
      <c r="DJ16" s="3041">
        <f>SUM(D16,J16,P16,V16,AD16,AL16,AU16,BC16,BK16,BT16,CB16,CJ16)-CR16</f>
        <v/>
      </c>
      <c r="DK16" s="3041">
        <f>SUM(E16,K16,Q16,W16,AE16,AM16,AV16,BD16,BL16,BU16,CC16,CK16)-CS16</f>
        <v/>
      </c>
      <c r="DL16" s="3041">
        <f>SUM(G16,M16,S16,AA16,AI16,AR16,AZ16,BH16,BQ16,BY16,CG16,CO16)-CW16</f>
        <v/>
      </c>
      <c r="DM16" s="3041">
        <f>SUM(D16,J16,P16,V16,AD16,AL16,AU16,BC16,,BN16,BV16,CD16,CL16)-CT16</f>
        <v/>
      </c>
      <c r="DN16" s="3115" t="n"/>
      <c r="DO16" s="3115" t="n"/>
      <c r="DP16" s="3115" t="n"/>
      <c r="DQ16" s="3115" t="n"/>
      <c r="DR16" s="3115" t="n"/>
      <c r="DS16" s="3115" t="n"/>
      <c r="DT16" s="3115" t="n"/>
      <c r="DU16" s="3115" t="n"/>
      <c r="DV16" s="3115" t="n"/>
      <c r="DW16" s="3115" t="n"/>
      <c r="DX16" s="2878">
        <f>(CS16-CZ16)*10^6</f>
        <v/>
      </c>
      <c r="DY16" s="2878">
        <f>(CT16-DC16)*10^6</f>
        <v/>
      </c>
      <c r="DZ16" s="2878">
        <f>(CW16-DD16)*10^6</f>
        <v/>
      </c>
      <c r="EA16" s="3115" t="n"/>
    </row>
    <row customHeight="1" ht="27" r="17" s="3">
      <c r="B17" s="343" t="inlineStr">
        <is>
          <t>Produit de cession des immobilisations corporelles et incorporelles (+)</t>
        </is>
      </c>
      <c r="C17" s="2504" t="inlineStr">
        <is>
          <t>FLUX11</t>
        </is>
      </c>
      <c r="D17" s="2809" t="n">
        <v>0</v>
      </c>
      <c r="E17" s="2944" t="n">
        <v>0</v>
      </c>
      <c r="F17" s="2944" t="n">
        <v>0</v>
      </c>
      <c r="G17" s="2944" t="n">
        <v>0</v>
      </c>
      <c r="H17" s="27" t="n"/>
      <c r="I17" s="1577" t="n"/>
      <c r="J17" s="2819" t="n">
        <v>0</v>
      </c>
      <c r="K17" s="2944" t="n">
        <v>0</v>
      </c>
      <c r="L17" s="2944" t="n">
        <v>0</v>
      </c>
      <c r="M17" s="2944" t="n">
        <v>0</v>
      </c>
      <c r="N17" s="1741" t="n"/>
      <c r="O17" s="27" t="n"/>
      <c r="P17" s="2819" t="n">
        <v>0</v>
      </c>
      <c r="Q17" s="2944" t="n">
        <v>0</v>
      </c>
      <c r="R17" s="2944" t="n">
        <v>0</v>
      </c>
      <c r="S17" s="2944" t="n">
        <v>0</v>
      </c>
      <c r="T17" s="1741" t="n"/>
      <c r="U17" s="27" t="n"/>
      <c r="V17" s="2819" t="n">
        <v>0</v>
      </c>
      <c r="W17" s="2944" t="n">
        <v>0</v>
      </c>
      <c r="X17" s="2944" t="n">
        <v>0</v>
      </c>
      <c r="Y17" s="2944" t="n">
        <v>0</v>
      </c>
      <c r="Z17" s="2944" t="n">
        <v>0</v>
      </c>
      <c r="AA17" s="2944" t="n">
        <v>0</v>
      </c>
      <c r="AB17" s="1741" t="n"/>
      <c r="AC17" s="1182" t="n"/>
      <c r="AD17" s="2819" t="n">
        <v>0</v>
      </c>
      <c r="AE17" s="2944" t="n">
        <v>0</v>
      </c>
      <c r="AF17" s="2944" t="n">
        <v>0</v>
      </c>
      <c r="AG17" s="2944" t="n">
        <v>0</v>
      </c>
      <c r="AH17" s="2944" t="n">
        <v>0</v>
      </c>
      <c r="AI17" s="2944" t="n">
        <v>0</v>
      </c>
      <c r="AJ17" s="1741" t="n"/>
      <c r="AK17" s="1040" t="n"/>
      <c r="AL17" s="2819" t="n">
        <v>0</v>
      </c>
      <c r="AM17" s="2944" t="n">
        <v>0</v>
      </c>
      <c r="AN17" s="2944" t="n">
        <v>0</v>
      </c>
      <c r="AO17" s="2944" t="n">
        <v>0</v>
      </c>
      <c r="AP17" s="2944" t="n">
        <v>0</v>
      </c>
      <c r="AQ17" s="2944" t="n">
        <v>0</v>
      </c>
      <c r="AR17" s="2944" t="n">
        <v>0</v>
      </c>
      <c r="AS17" s="1741" t="n"/>
      <c r="AT17" s="1040" t="n"/>
      <c r="AU17" s="2819" t="n"/>
      <c r="AV17" s="2944" t="n"/>
      <c r="AW17" s="2944" t="n"/>
      <c r="AX17" s="2944" t="n"/>
      <c r="AY17" s="2944" t="n"/>
      <c r="AZ17" s="2944" t="n"/>
      <c r="BA17" s="1741" t="n"/>
      <c r="BB17" s="1040" t="n"/>
      <c r="BC17" s="2819" t="n"/>
      <c r="BD17" s="2944" t="n"/>
      <c r="BE17" s="2944" t="n"/>
      <c r="BF17" s="2944" t="n"/>
      <c r="BG17" s="2944" t="n"/>
      <c r="BH17" s="2944" t="n"/>
      <c r="BI17" s="1741" t="n"/>
      <c r="BJ17" s="1040" t="n"/>
      <c r="BK17" s="2819" t="n"/>
      <c r="BL17" s="2944" t="n"/>
      <c r="BM17" s="2944" t="n"/>
      <c r="BN17" s="2944" t="n"/>
      <c r="BO17" s="2944" t="n"/>
      <c r="BP17" s="2944" t="n"/>
      <c r="BQ17" s="2944" t="n"/>
      <c r="BR17" s="1741" t="n"/>
      <c r="BS17" s="1040" t="n"/>
      <c r="BT17" s="2819" t="n"/>
      <c r="BU17" s="2944" t="n"/>
      <c r="BV17" s="2944" t="n"/>
      <c r="BW17" s="2944" t="n"/>
      <c r="BX17" s="2944" t="n"/>
      <c r="BY17" s="2944" t="n"/>
      <c r="BZ17" s="1741" t="n"/>
      <c r="CA17" s="1040" t="n"/>
      <c r="CB17" s="2819" t="n"/>
      <c r="CC17" s="2944" t="n"/>
      <c r="CD17" s="2944" t="n"/>
      <c r="CE17" s="2944" t="n"/>
      <c r="CF17" s="2944" t="n"/>
      <c r="CG17" s="2944" t="n"/>
      <c r="CH17" s="1741" t="n"/>
      <c r="CI17" s="1040" t="n"/>
      <c r="CJ17" s="2819" t="n"/>
      <c r="CK17" s="2944" t="n"/>
      <c r="CL17" s="2944" t="n"/>
      <c r="CM17" s="2944" t="n"/>
      <c r="CN17" s="2944" t="n"/>
      <c r="CO17" s="2944" t="n"/>
      <c r="CP17" s="1741" t="n"/>
      <c r="CQ17" s="1040" t="n"/>
      <c r="CR17" s="2806" t="n">
        <v>0</v>
      </c>
      <c r="CS17" s="2944" t="n">
        <v>0</v>
      </c>
      <c r="CT17" s="2944" t="n"/>
      <c r="CU17" s="2944" t="n">
        <v>0</v>
      </c>
      <c r="CV17" s="2944" t="n"/>
      <c r="CW17" s="2944" t="n">
        <v>0</v>
      </c>
      <c r="CX17" s="103">
        <f>IFERROR(CR17/CW17-1, "-")</f>
        <v/>
      </c>
      <c r="CY17" s="2944" t="n"/>
      <c r="CZ17" s="4050" t="n">
        <v>0</v>
      </c>
      <c r="DA17" s="2806" t="n">
        <v>0</v>
      </c>
      <c r="DB17" s="2806" t="n"/>
      <c r="DC17" s="2806" t="n"/>
      <c r="DD17" s="2944" t="n">
        <v>0</v>
      </c>
      <c r="DE17" s="27" t="n"/>
      <c r="DF17" s="27" t="n"/>
      <c r="DG17" s="27" t="n"/>
      <c r="DH17" s="27" t="n"/>
      <c r="DJ17" s="3041">
        <f>SUM(D17,J17,P17,V17,AD17,AL17,AU17,BC17,BK17,BT17,CB17,CJ17)-CR17</f>
        <v/>
      </c>
      <c r="DK17" s="3041">
        <f>SUM(E17,K17,Q17,W17,AE17,AM17,AV17,BD17,BL17,BU17,CC17,CK17)-CS17</f>
        <v/>
      </c>
      <c r="DL17" s="3041">
        <f>SUM(G17,M17,S17,AA17,AI17,AR17,AZ17,BH17,BQ17,BY17,CG17,CO17)-CW17</f>
        <v/>
      </c>
      <c r="DM17" s="3041">
        <f>SUM(D17,J17,P17,V17,AD17,AL17,AU17,BC17,,BN17,BV17,CD17,CL17)-CT17</f>
        <v/>
      </c>
      <c r="DN17" s="3115" t="n"/>
      <c r="DO17" s="3115" t="n"/>
      <c r="DP17" s="3115" t="n"/>
      <c r="DQ17" s="3115" t="n"/>
      <c r="DR17" s="3115" t="n"/>
      <c r="DS17" s="3115" t="n"/>
      <c r="DT17" s="3115" t="n"/>
      <c r="DU17" s="3115" t="n"/>
      <c r="DV17" s="3115" t="n"/>
      <c r="DW17" s="3115" t="n"/>
      <c r="DX17" s="2878">
        <f>(CS17-CZ17)*10^6</f>
        <v/>
      </c>
      <c r="DY17" s="2878">
        <f>(CT17-DC17)*10^6</f>
        <v/>
      </c>
      <c r="DZ17" s="2878">
        <f>(CW17-DD17)*10^6</f>
        <v/>
      </c>
      <c r="EA17" s="3115" t="n"/>
    </row>
    <row r="18">
      <c r="B18" s="183" t="inlineStr">
        <is>
          <t>Cession d'immobilisations</t>
        </is>
      </c>
      <c r="C18" s="2504" t="inlineStr">
        <is>
          <t>FLUX12</t>
        </is>
      </c>
      <c r="D18" s="2809" t="n">
        <v>0</v>
      </c>
      <c r="E18" s="2944" t="n">
        <v>0</v>
      </c>
      <c r="F18" s="2944" t="n">
        <v>0</v>
      </c>
      <c r="G18" s="2944" t="n">
        <v>0</v>
      </c>
      <c r="H18" s="27" t="n"/>
      <c r="I18" s="1577" t="n"/>
      <c r="J18" s="2819" t="n">
        <v>0</v>
      </c>
      <c r="K18" s="2944" t="n">
        <v>0</v>
      </c>
      <c r="L18" s="2944" t="n">
        <v>0</v>
      </c>
      <c r="M18" s="2944" t="n">
        <v>0</v>
      </c>
      <c r="N18" s="1741" t="n"/>
      <c r="O18" s="27" t="n"/>
      <c r="P18" s="2819" t="n">
        <v>0</v>
      </c>
      <c r="Q18" s="2944" t="n">
        <v>0</v>
      </c>
      <c r="R18" s="2944" t="n">
        <v>0</v>
      </c>
      <c r="S18" s="2944" t="n">
        <v>0</v>
      </c>
      <c r="T18" s="1741" t="n"/>
      <c r="U18" s="27" t="n"/>
      <c r="V18" s="2819" t="n">
        <v>0</v>
      </c>
      <c r="W18" s="2944" t="n">
        <v>0</v>
      </c>
      <c r="X18" s="2944" t="n">
        <v>0</v>
      </c>
      <c r="Y18" s="2944" t="n">
        <v>0</v>
      </c>
      <c r="Z18" s="2944" t="n">
        <v>0</v>
      </c>
      <c r="AA18" s="2944" t="n">
        <v>0</v>
      </c>
      <c r="AB18" s="1741" t="n"/>
      <c r="AC18" s="1182" t="n"/>
      <c r="AD18" s="2819" t="n">
        <v>0</v>
      </c>
      <c r="AE18" s="2944" t="n">
        <v>0</v>
      </c>
      <c r="AF18" s="2944" t="n">
        <v>0</v>
      </c>
      <c r="AG18" s="2944" t="n">
        <v>0</v>
      </c>
      <c r="AH18" s="2944" t="n">
        <v>0</v>
      </c>
      <c r="AI18" s="2944" t="n">
        <v>0</v>
      </c>
      <c r="AJ18" s="1741" t="n"/>
      <c r="AK18" s="1040" t="n"/>
      <c r="AL18" s="2819" t="n">
        <v>0</v>
      </c>
      <c r="AM18" s="2944" t="n">
        <v>0</v>
      </c>
      <c r="AN18" s="2944" t="n">
        <v>0</v>
      </c>
      <c r="AO18" s="2944" t="n">
        <v>0</v>
      </c>
      <c r="AP18" s="2944" t="n">
        <v>0</v>
      </c>
      <c r="AQ18" s="2944" t="n">
        <v>0</v>
      </c>
      <c r="AR18" s="2944" t="n">
        <v>0</v>
      </c>
      <c r="AS18" s="1741" t="n"/>
      <c r="AT18" s="1040" t="n"/>
      <c r="AU18" s="2819" t="n"/>
      <c r="AV18" s="2944" t="n"/>
      <c r="AW18" s="2944" t="n"/>
      <c r="AX18" s="2944" t="n"/>
      <c r="AY18" s="2944" t="n"/>
      <c r="AZ18" s="2944" t="n"/>
      <c r="BA18" s="1741" t="n"/>
      <c r="BB18" s="1040" t="n"/>
      <c r="BC18" s="2819" t="n"/>
      <c r="BD18" s="2944" t="n"/>
      <c r="BE18" s="2944" t="n"/>
      <c r="BF18" s="2944" t="n"/>
      <c r="BG18" s="2944" t="n"/>
      <c r="BH18" s="2944" t="n"/>
      <c r="BI18" s="1741" t="n"/>
      <c r="BJ18" s="1040" t="n"/>
      <c r="BK18" s="2819" t="n"/>
      <c r="BL18" s="2944" t="n"/>
      <c r="BM18" s="2944" t="n"/>
      <c r="BN18" s="2944" t="n"/>
      <c r="BO18" s="2944" t="n"/>
      <c r="BP18" s="2944" t="n"/>
      <c r="BQ18" s="2944" t="n"/>
      <c r="BR18" s="1741" t="n"/>
      <c r="BS18" s="1040" t="n"/>
      <c r="BT18" s="2819" t="n"/>
      <c r="BU18" s="2944" t="n"/>
      <c r="BV18" s="2944" t="n"/>
      <c r="BW18" s="2944" t="n"/>
      <c r="BX18" s="2944" t="n"/>
      <c r="BY18" s="2944" t="n"/>
      <c r="BZ18" s="1741" t="n"/>
      <c r="CA18" s="1040" t="n"/>
      <c r="CB18" s="2819" t="n"/>
      <c r="CC18" s="2944" t="n"/>
      <c r="CD18" s="2944" t="n"/>
      <c r="CE18" s="2944" t="n"/>
      <c r="CF18" s="2944" t="n"/>
      <c r="CG18" s="2944" t="n"/>
      <c r="CH18" s="1741" t="n"/>
      <c r="CI18" s="1040" t="n"/>
      <c r="CJ18" s="2819" t="n"/>
      <c r="CK18" s="2944" t="n"/>
      <c r="CL18" s="2944" t="n"/>
      <c r="CM18" s="2944" t="n"/>
      <c r="CN18" s="2944" t="n"/>
      <c r="CO18" s="2944" t="n"/>
      <c r="CP18" s="1741" t="n"/>
      <c r="CQ18" s="1040" t="n"/>
      <c r="CR18" s="2806" t="n">
        <v>0</v>
      </c>
      <c r="CS18" s="2944" t="n">
        <v>0</v>
      </c>
      <c r="CT18" s="2944" t="n"/>
      <c r="CU18" s="2944" t="n">
        <v>0</v>
      </c>
      <c r="CV18" s="2944" t="n"/>
      <c r="CW18" s="2944" t="n">
        <v>0</v>
      </c>
      <c r="CX18" s="103">
        <f>IFERROR(CR18/CW18-1, "-")</f>
        <v/>
      </c>
      <c r="CY18" s="2944" t="n"/>
      <c r="CZ18" s="4050" t="n">
        <v>0</v>
      </c>
      <c r="DA18" s="2806" t="n">
        <v>0</v>
      </c>
      <c r="DB18" s="2806" t="n"/>
      <c r="DC18" s="2806" t="n"/>
      <c r="DD18" s="2944" t="n">
        <v>0</v>
      </c>
      <c r="DE18" s="27" t="n"/>
      <c r="DF18" s="27" t="n"/>
      <c r="DG18" s="27" t="n"/>
      <c r="DH18" s="27" t="n"/>
      <c r="DJ18" s="3041">
        <f>SUM(D18,J18,P18,V18,AD18,AL18,AU18,BC18,BK18,BT18,CB18,CJ18)-CR18</f>
        <v/>
      </c>
      <c r="DK18" s="3041">
        <f>SUM(E18,K18,Q18,W18,AE18,AM18,AV18,BD18,BL18,BU18,CC18,CK18)-CS18</f>
        <v/>
      </c>
      <c r="DL18" s="3041">
        <f>SUM(G18,M18,S18,AA18,AI18,AR18,AZ18,BH18,BQ18,BY18,CG18,CO18)-CW18</f>
        <v/>
      </c>
      <c r="DM18" s="3041">
        <f>SUM(D18,J18,P18,V18,AD18,AL18,AU18,BC18,,BN18,BV18,CD18,CL18)-CT18</f>
        <v/>
      </c>
      <c r="DN18" s="3115" t="n"/>
      <c r="DO18" s="3115" t="n"/>
      <c r="DP18" s="3115" t="n"/>
      <c r="DQ18" s="3115" t="n"/>
      <c r="DR18" s="3115" t="n"/>
      <c r="DS18" s="3115" t="n"/>
      <c r="DT18" s="3115" t="n"/>
      <c r="DU18" s="3115" t="n"/>
      <c r="DV18" s="3115" t="n"/>
      <c r="DW18" s="3115" t="n"/>
      <c r="DX18" s="2878">
        <f>(CS18-CZ18)*10^6</f>
        <v/>
      </c>
      <c r="DY18" s="2878">
        <f>(CT18-DC18)*10^6</f>
        <v/>
      </c>
      <c r="DZ18" s="2878">
        <f>(CW18-DD18)*10^6</f>
        <v/>
      </c>
      <c r="EA18" s="3115" t="n"/>
    </row>
    <row r="19">
      <c r="B19" s="224" t="inlineStr">
        <is>
          <t>Investissements nets (Capex brutes - cession d'immo.) (-)</t>
        </is>
      </c>
      <c r="C19" s="2504" t="inlineStr">
        <is>
          <t>FLUX13</t>
        </is>
      </c>
      <c r="D19" s="2809" t="n">
        <v>0</v>
      </c>
      <c r="E19" s="4052" t="n">
        <v>0</v>
      </c>
      <c r="F19" s="4052" t="n">
        <v>0</v>
      </c>
      <c r="G19" s="4052" t="n">
        <v>0</v>
      </c>
      <c r="H19" s="27" t="n"/>
      <c r="I19" s="1577" t="n"/>
      <c r="J19" s="2819" t="n">
        <v>0</v>
      </c>
      <c r="K19" s="4052" t="n">
        <v>0</v>
      </c>
      <c r="L19" s="4052" t="n">
        <v>0</v>
      </c>
      <c r="M19" s="4052" t="n">
        <v>0</v>
      </c>
      <c r="N19" s="1741" t="n"/>
      <c r="O19" s="27" t="n"/>
      <c r="P19" s="2819" t="n">
        <v>0</v>
      </c>
      <c r="Q19" s="4052" t="n">
        <v>0</v>
      </c>
      <c r="R19" s="4052" t="n">
        <v>0</v>
      </c>
      <c r="S19" s="4052" t="n">
        <v>0</v>
      </c>
      <c r="T19" s="1741" t="n"/>
      <c r="U19" s="27" t="n"/>
      <c r="V19" s="2819" t="n">
        <v>0</v>
      </c>
      <c r="W19" s="4052" t="n">
        <v>0</v>
      </c>
      <c r="X19" s="4052" t="n">
        <v>0</v>
      </c>
      <c r="Y19" s="4052" t="n">
        <v>0</v>
      </c>
      <c r="Z19" s="4052" t="n">
        <v>0</v>
      </c>
      <c r="AA19" s="4052" t="n">
        <v>0</v>
      </c>
      <c r="AB19" s="1741" t="n"/>
      <c r="AC19" s="1182" t="n"/>
      <c r="AD19" s="2819" t="n">
        <v>0</v>
      </c>
      <c r="AE19" s="4052" t="n">
        <v>0</v>
      </c>
      <c r="AF19" s="4052" t="n">
        <v>0</v>
      </c>
      <c r="AG19" s="4052" t="n">
        <v>0</v>
      </c>
      <c r="AH19" s="4052" t="n">
        <v>0</v>
      </c>
      <c r="AI19" s="4052" t="n">
        <v>0</v>
      </c>
      <c r="AJ19" s="1741" t="n"/>
      <c r="AK19" s="1040" t="n"/>
      <c r="AL19" s="2819" t="n">
        <v>0</v>
      </c>
      <c r="AM19" s="4052" t="n">
        <v>0</v>
      </c>
      <c r="AN19" s="4052" t="n">
        <v>0</v>
      </c>
      <c r="AO19" s="4052" t="n">
        <v>0</v>
      </c>
      <c r="AP19" s="4052" t="n">
        <v>0</v>
      </c>
      <c r="AQ19" s="4052" t="n">
        <v>0</v>
      </c>
      <c r="AR19" s="4052" t="n">
        <v>0</v>
      </c>
      <c r="AS19" s="1741" t="n"/>
      <c r="AT19" s="1040" t="n"/>
      <c r="AU19" s="2819" t="n"/>
      <c r="AV19" s="4052" t="n"/>
      <c r="AW19" s="4052" t="n"/>
      <c r="AX19" s="4052" t="n"/>
      <c r="AY19" s="4052" t="n"/>
      <c r="AZ19" s="4052" t="n"/>
      <c r="BA19" s="1741" t="n"/>
      <c r="BB19" s="1040" t="n"/>
      <c r="BC19" s="2819" t="n"/>
      <c r="BD19" s="4052" t="n"/>
      <c r="BE19" s="4052" t="n"/>
      <c r="BF19" s="4052" t="n"/>
      <c r="BG19" s="4052" t="n"/>
      <c r="BH19" s="4052" t="n"/>
      <c r="BI19" s="1741" t="n"/>
      <c r="BJ19" s="1040" t="n"/>
      <c r="BK19" s="2819" t="n"/>
      <c r="BL19" s="4052" t="n"/>
      <c r="BM19" s="4052" t="n"/>
      <c r="BN19" s="4052" t="n"/>
      <c r="BO19" s="4052" t="n"/>
      <c r="BP19" s="4052" t="n"/>
      <c r="BQ19" s="4052" t="n"/>
      <c r="BR19" s="1741" t="n"/>
      <c r="BS19" s="1040" t="n"/>
      <c r="BT19" s="2819" t="n"/>
      <c r="BU19" s="4052" t="n"/>
      <c r="BV19" s="4052" t="n"/>
      <c r="BW19" s="4052" t="n"/>
      <c r="BX19" s="4052" t="n"/>
      <c r="BY19" s="4052" t="n"/>
      <c r="BZ19" s="1741" t="n"/>
      <c r="CA19" s="1040" t="n"/>
      <c r="CB19" s="2819" t="n"/>
      <c r="CC19" s="4052" t="n"/>
      <c r="CD19" s="4052" t="n"/>
      <c r="CE19" s="4052" t="n"/>
      <c r="CF19" s="4052" t="n"/>
      <c r="CG19" s="4052" t="n"/>
      <c r="CH19" s="1741" t="n"/>
      <c r="CI19" s="1040" t="n"/>
      <c r="CJ19" s="2819" t="n"/>
      <c r="CK19" s="4052" t="n"/>
      <c r="CL19" s="4052" t="n"/>
      <c r="CM19" s="4052" t="n"/>
      <c r="CN19" s="4052" t="n"/>
      <c r="CO19" s="4052" t="n"/>
      <c r="CP19" s="1741" t="n"/>
      <c r="CQ19" s="1040" t="n"/>
      <c r="CR19" s="2809" t="n">
        <v>0</v>
      </c>
      <c r="CS19" s="4052" t="n">
        <v>0</v>
      </c>
      <c r="CT19" s="4052" t="n"/>
      <c r="CU19" s="4052" t="n">
        <v>0</v>
      </c>
      <c r="CV19" s="4052" t="n"/>
      <c r="CW19" s="4052" t="n">
        <v>0</v>
      </c>
      <c r="CX19" s="103">
        <f>IFERROR(CR19/CW19-1, "-")</f>
        <v/>
      </c>
      <c r="CY19" s="2944" t="n"/>
      <c r="CZ19" s="4053" t="n">
        <v>0</v>
      </c>
      <c r="DA19" s="2809" t="n">
        <v>0</v>
      </c>
      <c r="DB19" s="2809" t="n"/>
      <c r="DC19" s="2809" t="n"/>
      <c r="DD19" s="4052" t="n">
        <v>0</v>
      </c>
      <c r="DE19" s="27" t="n"/>
      <c r="DF19" s="27" t="n"/>
      <c r="DG19" s="27" t="n"/>
      <c r="DH19" s="27" t="n"/>
      <c r="DJ19" s="3041">
        <f>SUM(D19,J19,P19,V19,AD19,AL19,AU19,BC19,BK19,BT19,CB19,CJ19)-CR19</f>
        <v/>
      </c>
      <c r="DK19" s="3041">
        <f>SUM(E19,K19,Q19,W19,AE19,AM19,AV19,BD19,BL19,BU19,CC19,CK19)-CS19</f>
        <v/>
      </c>
      <c r="DL19" s="3041">
        <f>SUM(G19,M19,S19,AA19,AI19,AR19,AZ19,BH19,BQ19,BY19,CG19,CO19)-CW19</f>
        <v/>
      </c>
      <c r="DM19" s="3041">
        <f>SUM(D19,J19,P19,V19,AD19,AL19,AU19,BC19,,BN19,BV19,CD19,CL19)-CT19</f>
        <v/>
      </c>
      <c r="DN19" s="3115" t="n"/>
      <c r="DO19" s="3115" t="n"/>
      <c r="DP19" s="3115" t="n"/>
      <c r="DQ19" s="3115" t="n"/>
      <c r="DR19" s="3115" t="n"/>
      <c r="DS19" s="3115" t="n"/>
      <c r="DT19" s="3115" t="n"/>
      <c r="DU19" s="3115" t="n"/>
      <c r="DV19" s="3115" t="n"/>
      <c r="DW19" s="3115" t="n"/>
      <c r="DX19" s="2878">
        <f>(CS19-CZ19)*10^6</f>
        <v/>
      </c>
      <c r="DY19" s="2878">
        <f>(CT19-DC19)*10^6</f>
        <v/>
      </c>
      <c r="DZ19" s="2878">
        <f>(CW19-DD19)*10^6</f>
        <v/>
      </c>
      <c r="EA19" s="3115" t="n"/>
    </row>
    <row r="20">
      <c r="B20" s="183" t="inlineStr">
        <is>
          <t>Plan de restructuration</t>
        </is>
      </c>
      <c r="C20" s="2504" t="inlineStr">
        <is>
          <t>FLUX14</t>
        </is>
      </c>
      <c r="D20" s="2809" t="n">
        <v>0</v>
      </c>
      <c r="E20" s="2944" t="n">
        <v>0</v>
      </c>
      <c r="F20" s="2944" t="n">
        <v>0</v>
      </c>
      <c r="G20" s="2944" t="n">
        <v>0</v>
      </c>
      <c r="H20" s="37" t="n"/>
      <c r="I20" s="1577" t="n"/>
      <c r="J20" s="2819" t="n">
        <v>0</v>
      </c>
      <c r="K20" s="2944" t="n">
        <v>0</v>
      </c>
      <c r="L20" s="2944" t="n">
        <v>0</v>
      </c>
      <c r="M20" s="2944" t="n">
        <v>0</v>
      </c>
      <c r="N20" s="1688" t="n"/>
      <c r="O20" s="37" t="n"/>
      <c r="P20" s="2819" t="n">
        <v>0</v>
      </c>
      <c r="Q20" s="2944" t="n">
        <v>0</v>
      </c>
      <c r="R20" s="2944" t="n">
        <v>0</v>
      </c>
      <c r="S20" s="2944" t="n">
        <v>0</v>
      </c>
      <c r="T20" s="1688" t="n"/>
      <c r="U20" s="37" t="n"/>
      <c r="V20" s="2819" t="n">
        <v>0</v>
      </c>
      <c r="W20" s="2944" t="n">
        <v>0</v>
      </c>
      <c r="X20" s="2944" t="n">
        <v>0</v>
      </c>
      <c r="Y20" s="2944" t="n">
        <v>0</v>
      </c>
      <c r="Z20" s="2944" t="n">
        <v>0</v>
      </c>
      <c r="AA20" s="2944" t="n">
        <v>0</v>
      </c>
      <c r="AB20" s="1688" t="n"/>
      <c r="AC20" s="1690" t="n"/>
      <c r="AD20" s="2819" t="n">
        <v>0</v>
      </c>
      <c r="AE20" s="2944" t="n">
        <v>0</v>
      </c>
      <c r="AF20" s="2944" t="n">
        <v>0</v>
      </c>
      <c r="AG20" s="2944" t="n">
        <v>0</v>
      </c>
      <c r="AH20" s="2944" t="n">
        <v>0</v>
      </c>
      <c r="AI20" s="2944" t="n">
        <v>0</v>
      </c>
      <c r="AJ20" s="1688" t="n"/>
      <c r="AK20" s="1031" t="n"/>
      <c r="AL20" s="2819" t="n">
        <v>0</v>
      </c>
      <c r="AM20" s="2944" t="n">
        <v>0</v>
      </c>
      <c r="AN20" s="2944" t="n">
        <v>0</v>
      </c>
      <c r="AO20" s="2944" t="n">
        <v>0</v>
      </c>
      <c r="AP20" s="2944" t="n">
        <v>0</v>
      </c>
      <c r="AQ20" s="2944" t="n">
        <v>0</v>
      </c>
      <c r="AR20" s="2944" t="n">
        <v>0</v>
      </c>
      <c r="AS20" s="1688" t="n"/>
      <c r="AT20" s="1031" t="n"/>
      <c r="AU20" s="2819" t="n"/>
      <c r="AV20" s="2944" t="n"/>
      <c r="AW20" s="2944" t="n"/>
      <c r="AX20" s="2944" t="n"/>
      <c r="AY20" s="2944" t="n"/>
      <c r="AZ20" s="2944" t="n"/>
      <c r="BA20" s="1688" t="n"/>
      <c r="BB20" s="1031" t="n"/>
      <c r="BC20" s="2819" t="n"/>
      <c r="BD20" s="2944" t="n"/>
      <c r="BE20" s="2944" t="n"/>
      <c r="BF20" s="2944" t="n"/>
      <c r="BG20" s="2944" t="n"/>
      <c r="BH20" s="2944" t="n"/>
      <c r="BI20" s="1688" t="n"/>
      <c r="BJ20" s="1031" t="n"/>
      <c r="BK20" s="2819" t="n"/>
      <c r="BL20" s="2944" t="n"/>
      <c r="BM20" s="2944" t="n"/>
      <c r="BN20" s="2944" t="n"/>
      <c r="BO20" s="2944" t="n"/>
      <c r="BP20" s="2944" t="n"/>
      <c r="BQ20" s="2944" t="n"/>
      <c r="BR20" s="1688" t="n"/>
      <c r="BS20" s="1031" t="n"/>
      <c r="BT20" s="2819" t="n"/>
      <c r="BU20" s="2944" t="n"/>
      <c r="BV20" s="2944" t="n"/>
      <c r="BW20" s="2944" t="n"/>
      <c r="BX20" s="2944" t="n"/>
      <c r="BY20" s="2944" t="n"/>
      <c r="BZ20" s="1688" t="n"/>
      <c r="CA20" s="1031" t="n"/>
      <c r="CB20" s="2819" t="n"/>
      <c r="CC20" s="2944" t="n"/>
      <c r="CD20" s="2944" t="n"/>
      <c r="CE20" s="2944" t="n"/>
      <c r="CF20" s="2944" t="n"/>
      <c r="CG20" s="2944" t="n"/>
      <c r="CH20" s="1688" t="n"/>
      <c r="CI20" s="1031" t="n"/>
      <c r="CJ20" s="2819" t="n"/>
      <c r="CK20" s="2944" t="n"/>
      <c r="CL20" s="2944" t="n"/>
      <c r="CM20" s="2944" t="n"/>
      <c r="CN20" s="2944" t="n"/>
      <c r="CO20" s="2944" t="n"/>
      <c r="CP20" s="1688" t="n"/>
      <c r="CQ20" s="1031" t="n"/>
      <c r="CR20" s="2806" t="n">
        <v>0</v>
      </c>
      <c r="CS20" s="2944" t="n">
        <v>0</v>
      </c>
      <c r="CT20" s="2944" t="n"/>
      <c r="CU20" s="2944" t="n">
        <v>0</v>
      </c>
      <c r="CV20" s="2944" t="n"/>
      <c r="CW20" s="2944" t="n">
        <v>0</v>
      </c>
      <c r="CX20" s="103">
        <f>IFERROR(CR20/CW20-1, "-")</f>
        <v/>
      </c>
      <c r="CY20" s="2944" t="n"/>
      <c r="CZ20" s="4050" t="n">
        <v>0</v>
      </c>
      <c r="DA20" s="2806" t="n">
        <v>0</v>
      </c>
      <c r="DB20" s="2806" t="n"/>
      <c r="DC20" s="2806" t="n"/>
      <c r="DD20" s="2944" t="n">
        <v>0</v>
      </c>
      <c r="DE20" s="27" t="n"/>
      <c r="DF20" s="27" t="n"/>
      <c r="DG20" s="27" t="n"/>
      <c r="DH20" s="27" t="n"/>
      <c r="DJ20" s="3041">
        <f>SUM(D20,J20,P20,V20,AD20,AL20,AU20,BC20,BK20,BT20,CB20,CJ20)-CR20</f>
        <v/>
      </c>
      <c r="DK20" s="3041">
        <f>SUM(E20,K20,Q20,W20,AE20,AM20,AV20,BD20,BL20,BU20,CC20,CK20)-CS20</f>
        <v/>
      </c>
      <c r="DL20" s="3041">
        <f>SUM(G20,M20,S20,AA20,AI20,AR20,AZ20,BH20,BQ20,BY20,CG20,CO20)-CW20</f>
        <v/>
      </c>
      <c r="DM20" s="3041">
        <f>SUM(D20,J20,P20,V20,AD20,AL20,AU20,BC20,,BN20,BV20,CD20,CL20)-CT20</f>
        <v/>
      </c>
      <c r="DN20" s="3115" t="n"/>
      <c r="DO20" s="3115" t="n"/>
      <c r="DP20" s="3115" t="n"/>
      <c r="DQ20" s="3115" t="n"/>
      <c r="DR20" s="3115" t="n"/>
      <c r="DS20" s="3115" t="n"/>
      <c r="DT20" s="3115" t="n"/>
      <c r="DU20" s="3115" t="n"/>
      <c r="DV20" s="3115" t="n"/>
      <c r="DW20" s="3115" t="n"/>
      <c r="DX20" s="2878">
        <f>(CS20-CZ20)*10^6</f>
        <v/>
      </c>
      <c r="DY20" s="2878">
        <f>(CT20-DC20)*10^6</f>
        <v/>
      </c>
      <c r="DZ20" s="2878">
        <f>(CW20-DD20)*10^6</f>
        <v/>
      </c>
      <c r="EA20" s="3115" t="n"/>
    </row>
    <row customHeight="1" ht="5.25" r="21" s="3">
      <c r="B21" s="185" t="n"/>
      <c r="C21" s="2504" t="n"/>
      <c r="D21" s="2810" t="n"/>
      <c r="E21" s="4054" t="n"/>
      <c r="F21" s="4054" t="n"/>
      <c r="G21" s="4054" t="n"/>
      <c r="H21" s="194" t="n"/>
      <c r="I21" s="1577" t="n"/>
      <c r="J21" s="2820" t="n"/>
      <c r="K21" s="4054" t="n"/>
      <c r="L21" s="4054" t="n"/>
      <c r="M21" s="4054" t="n"/>
      <c r="N21" s="1765" t="n"/>
      <c r="O21" s="194" t="n"/>
      <c r="P21" s="2820" t="n"/>
      <c r="Q21" s="4054" t="n"/>
      <c r="R21" s="4054" t="n"/>
      <c r="S21" s="4054" t="n"/>
      <c r="T21" s="1765" t="n"/>
      <c r="U21" s="194" t="n"/>
      <c r="V21" s="2820" t="n"/>
      <c r="W21" s="4054" t="n"/>
      <c r="X21" s="4054" t="n"/>
      <c r="Y21" s="4054" t="n"/>
      <c r="Z21" s="4054" t="n"/>
      <c r="AA21" s="4054" t="n"/>
      <c r="AB21" s="1765" t="n"/>
      <c r="AC21" s="1183" t="n"/>
      <c r="AD21" s="2820" t="n"/>
      <c r="AE21" s="4054" t="n"/>
      <c r="AF21" s="4054" t="n"/>
      <c r="AG21" s="4054" t="n"/>
      <c r="AH21" s="4054" t="n"/>
      <c r="AI21" s="4054" t="n"/>
      <c r="AJ21" s="1765" t="n"/>
      <c r="AK21" s="1235" t="n"/>
      <c r="AL21" s="2820" t="n"/>
      <c r="AM21" s="4054" t="n"/>
      <c r="AN21" s="4054" t="n"/>
      <c r="AO21" s="4054" t="n"/>
      <c r="AP21" s="4054" t="n"/>
      <c r="AQ21" s="4054" t="n"/>
      <c r="AR21" s="4054" t="n"/>
      <c r="AS21" s="1765" t="n"/>
      <c r="AT21" s="1235" t="n"/>
      <c r="AU21" s="2820" t="n"/>
      <c r="AV21" s="4054" t="n"/>
      <c r="AW21" s="4054" t="n"/>
      <c r="AX21" s="4054" t="n"/>
      <c r="AY21" s="4054" t="n"/>
      <c r="AZ21" s="4054" t="n"/>
      <c r="BA21" s="1765" t="n"/>
      <c r="BB21" s="1235" t="n"/>
      <c r="BC21" s="2820" t="n"/>
      <c r="BD21" s="4054" t="n"/>
      <c r="BE21" s="4054" t="n"/>
      <c r="BF21" s="4054" t="n"/>
      <c r="BG21" s="4054" t="n"/>
      <c r="BH21" s="4054" t="n"/>
      <c r="BI21" s="1765" t="n"/>
      <c r="BJ21" s="1235" t="n"/>
      <c r="BK21" s="2820" t="n"/>
      <c r="BL21" s="4054" t="n"/>
      <c r="BM21" s="4054" t="n"/>
      <c r="BN21" s="4054" t="n"/>
      <c r="BO21" s="4054" t="n"/>
      <c r="BP21" s="4054" t="n"/>
      <c r="BQ21" s="4054" t="n"/>
      <c r="BR21" s="1765" t="n"/>
      <c r="BS21" s="1235" t="n"/>
      <c r="BT21" s="2820" t="n"/>
      <c r="BU21" s="4054" t="n"/>
      <c r="BV21" s="4054" t="n"/>
      <c r="BW21" s="4054" t="n"/>
      <c r="BX21" s="4054" t="n"/>
      <c r="BY21" s="4054" t="n"/>
      <c r="BZ21" s="1765" t="n"/>
      <c r="CA21" s="1235" t="n"/>
      <c r="CB21" s="2820" t="n"/>
      <c r="CC21" s="4054" t="n"/>
      <c r="CD21" s="4054" t="n"/>
      <c r="CE21" s="4054" t="n"/>
      <c r="CF21" s="4054" t="n"/>
      <c r="CG21" s="4054" t="n"/>
      <c r="CH21" s="1765" t="n"/>
      <c r="CI21" s="1235" t="n"/>
      <c r="CJ21" s="2820" t="n"/>
      <c r="CK21" s="4054" t="n"/>
      <c r="CL21" s="4054" t="n"/>
      <c r="CM21" s="4054" t="n"/>
      <c r="CN21" s="4054" t="n"/>
      <c r="CO21" s="4054" t="n"/>
      <c r="CP21" s="1765" t="n"/>
      <c r="CQ21" s="1040" t="n"/>
      <c r="CR21" s="2812" t="n"/>
      <c r="CS21" s="4054" t="n"/>
      <c r="CT21" s="4054" t="n"/>
      <c r="CU21" s="4054" t="n"/>
      <c r="CV21" s="4054" t="n"/>
      <c r="CW21" s="4054" t="n"/>
      <c r="CX21" s="103">
        <f>IFERROR(CR21/CW21-1, "-")</f>
        <v/>
      </c>
      <c r="CY21" s="2944" t="n"/>
      <c r="CZ21" s="4055" t="n"/>
      <c r="DA21" s="2806" t="n"/>
      <c r="DB21" s="2806" t="n"/>
      <c r="DC21" s="2806" t="n"/>
      <c r="DD21" s="4054" t="n"/>
      <c r="DE21" s="27" t="n"/>
      <c r="DF21" s="27" t="n"/>
      <c r="DG21" s="27" t="n"/>
      <c r="DH21" s="27" t="n"/>
      <c r="DJ21" s="3041">
        <f>SUM(D21,J21,P21,V21,AD21,AL21,AU21,BC21,BK21,BT21,CB21,CJ21)-CR21</f>
        <v/>
      </c>
      <c r="DK21" s="3041">
        <f>SUM(E21,K21,Q21,W21,AE21,AM21,AV21,BD21,BL21,BU21,CC21,CK21)-CS21</f>
        <v/>
      </c>
      <c r="DL21" s="3041">
        <f>SUM(G21,M21,S21,AA21,AI21,AR21,AZ21,BH21,BQ21,BY21,CG21,CO21)-CW21</f>
        <v/>
      </c>
      <c r="DM21" s="3041">
        <f>SUM(D21,J21,P21,V21,AD21,AL21,AU21,BC21,,BN21,BV21,CD21,CL21)-CT21</f>
        <v/>
      </c>
      <c r="DN21" s="3115" t="n"/>
      <c r="DO21" s="3115" t="n"/>
      <c r="DP21" s="3115" t="n"/>
      <c r="DQ21" s="3115" t="n"/>
      <c r="DR21" s="3115" t="n"/>
      <c r="DS21" s="3115" t="n"/>
      <c r="DT21" s="3115" t="n"/>
      <c r="DU21" s="3115" t="n"/>
      <c r="DV21" s="3115" t="n"/>
      <c r="DW21" s="3115" t="n"/>
      <c r="DX21" s="2878">
        <f>(CS21-CZ21)*10^6</f>
        <v/>
      </c>
      <c r="DY21" s="2878">
        <f>(CT21-DC21)*10^6</f>
        <v/>
      </c>
      <c r="DZ21" s="2878">
        <f>(CW21-DD21)*10^6</f>
        <v/>
      </c>
      <c r="EA21" s="3115" t="n"/>
    </row>
    <row customFormat="1" customHeight="1" ht="19.5" r="22" s="65">
      <c r="B22" s="186" t="inlineStr">
        <is>
          <t>CFFO</t>
        </is>
      </c>
      <c r="C22" s="2504" t="inlineStr">
        <is>
          <t>FLUX16</t>
        </is>
      </c>
      <c r="D22" s="2804" t="n">
        <v>2990078867.50904</v>
      </c>
      <c r="E22" s="4041" t="n">
        <v>2018137275.11293</v>
      </c>
      <c r="F22" s="4045" t="n">
        <v>971941592.3961098</v>
      </c>
      <c r="G22" s="4045" t="n">
        <v>-2132768957.999998</v>
      </c>
      <c r="H22" s="211" t="n">
        <v>-2.401970361718404</v>
      </c>
      <c r="I22" s="1532" t="n"/>
      <c r="J22" s="2821" t="n">
        <v>2754213179.04414</v>
      </c>
      <c r="K22" s="4041" t="n">
        <v>1991211899.07518</v>
      </c>
      <c r="L22" s="4045" t="n">
        <v>763001279.9689598</v>
      </c>
      <c r="M22" s="4045" t="n">
        <v>3644893254.377739</v>
      </c>
      <c r="N22" s="1759" t="n">
        <v>-0.244363829932149</v>
      </c>
      <c r="O22" s="211" t="n"/>
      <c r="P22" s="2821" t="n">
        <v>-1171392046.55319</v>
      </c>
      <c r="Q22" s="4041" t="n">
        <v>-1132104384.51508</v>
      </c>
      <c r="R22" s="4045" t="n">
        <v>-39287662.03811002</v>
      </c>
      <c r="S22" s="4045" t="n">
        <v>2432276730.683451</v>
      </c>
      <c r="T22" s="1759" t="n">
        <v>-1.481603113566785</v>
      </c>
      <c r="U22" s="211" t="n"/>
      <c r="V22" s="2821" t="n">
        <v>1689726118.48862</v>
      </c>
      <c r="W22" s="4041" t="n">
        <v>816146248.154083</v>
      </c>
      <c r="X22" s="4041" t="n">
        <v>1132745848</v>
      </c>
      <c r="Y22" s="4045" t="n">
        <v>873579870.334537</v>
      </c>
      <c r="Z22" s="4045" t="n">
        <v>556980270.48862</v>
      </c>
      <c r="AA22" s="4045" t="n">
        <v>5384508121.948003</v>
      </c>
      <c r="AB22" s="1759" t="n">
        <v>-0.6861874696407158</v>
      </c>
      <c r="AC22" s="1180" t="n"/>
      <c r="AD22" s="2821" t="n">
        <v>-646792773.9477969</v>
      </c>
      <c r="AE22" s="4041" t="n">
        <v>1122611229.75944</v>
      </c>
      <c r="AF22" s="4041" t="n">
        <v>1552758463.3402</v>
      </c>
      <c r="AG22" s="4045" t="n">
        <v>-1769404003.707237</v>
      </c>
      <c r="AH22" s="4045" t="n">
        <v>-2199551237.287997</v>
      </c>
      <c r="AI22" s="4045" t="n">
        <v>1403066525.185363</v>
      </c>
      <c r="AJ22" s="1759" t="n">
        <v>-1.460985108216695</v>
      </c>
      <c r="AK22" s="1234" t="n"/>
      <c r="AL22" s="2821" t="n">
        <v>-8534.35070205081</v>
      </c>
      <c r="AM22" s="4041" t="n">
        <v>-3796608710.318788</v>
      </c>
      <c r="AN22" s="4041" t="n">
        <v>-3796608710.318788</v>
      </c>
      <c r="AO22" s="4041" t="n">
        <v>0</v>
      </c>
      <c r="AP22" s="4045" t="n">
        <v>3796600175.968085</v>
      </c>
      <c r="AQ22" s="4045" t="n">
        <v>3796600175.968085</v>
      </c>
      <c r="AR22" s="4045" t="n">
        <v>-11962575674.19452</v>
      </c>
      <c r="AS22" s="1759" t="n">
        <v>-0.999999286579167</v>
      </c>
      <c r="AT22" s="1234" t="n"/>
      <c r="AU22" s="2821" t="n"/>
      <c r="AV22" s="4041" t="n"/>
      <c r="AW22" s="4041" t="n"/>
      <c r="AX22" s="4045" t="n"/>
      <c r="AY22" s="4045" t="n"/>
      <c r="AZ22" s="4045" t="n"/>
      <c r="BA22" s="1759" t="n"/>
      <c r="BB22" s="1234" t="n"/>
      <c r="BC22" s="2821" t="n"/>
      <c r="BD22" s="4041" t="n"/>
      <c r="BE22" s="4041" t="n"/>
      <c r="BF22" s="4045" t="n"/>
      <c r="BG22" s="4045" t="n"/>
      <c r="BH22" s="4045" t="n"/>
      <c r="BI22" s="1759" t="n"/>
      <c r="BJ22" s="1234" t="n"/>
      <c r="BK22" s="2821" t="n"/>
      <c r="BL22" s="4041" t="n"/>
      <c r="BM22" s="4041" t="n"/>
      <c r="BN22" s="4041" t="n"/>
      <c r="BO22" s="4045" t="n"/>
      <c r="BP22" s="4045" t="n"/>
      <c r="BQ22" s="4045" t="n"/>
      <c r="BR22" s="1759" t="n"/>
      <c r="BS22" s="1234" t="n"/>
      <c r="BT22" s="2821" t="n"/>
      <c r="BU22" s="4041" t="n"/>
      <c r="BV22" s="4041" t="n"/>
      <c r="BW22" s="4045" t="n"/>
      <c r="BX22" s="4045" t="n"/>
      <c r="BY22" s="4045" t="n"/>
      <c r="BZ22" s="1759" t="n"/>
      <c r="CA22" s="1234" t="n"/>
      <c r="CB22" s="2821" t="n"/>
      <c r="CC22" s="4041" t="n"/>
      <c r="CD22" s="4041" t="n"/>
      <c r="CE22" s="4045" t="n"/>
      <c r="CF22" s="4045" t="n"/>
      <c r="CG22" s="4045" t="n"/>
      <c r="CH22" s="1759" t="n"/>
      <c r="CI22" s="1234" t="n"/>
      <c r="CJ22" s="2821" t="n"/>
      <c r="CK22" s="4041" t="n"/>
      <c r="CL22" s="4041" t="n"/>
      <c r="CM22" s="4045" t="n"/>
      <c r="CN22" s="4045" t="n"/>
      <c r="CO22" s="4045" t="n"/>
      <c r="CP22" s="1759" t="n"/>
      <c r="CQ22" s="1327" t="n"/>
      <c r="CR22" s="2825" t="n">
        <v>5615824810.19011</v>
      </c>
      <c r="CS22" s="4045" t="n">
        <v>1019393557.267766</v>
      </c>
      <c r="CT22" s="4056" t="n"/>
      <c r="CU22" s="4045" t="n">
        <v>4596431252.922344</v>
      </c>
      <c r="CV22" s="4045" t="n"/>
      <c r="CW22" s="4045" t="n">
        <v>10731975674.19456</v>
      </c>
      <c r="CX22" s="103">
        <f>IFERROR(CR22/CW22-1, "-")</f>
        <v/>
      </c>
      <c r="CY22" s="2944" t="n"/>
      <c r="CZ22" s="4046" t="n">
        <v>4820422320.689118</v>
      </c>
      <c r="DA22" s="2828" t="n">
        <v>4855.510072003977</v>
      </c>
      <c r="DB22" s="2828" t="n"/>
      <c r="DC22" s="2828" t="n"/>
      <c r="DD22" s="4045" t="n">
        <v>2244173897.003745</v>
      </c>
      <c r="DE22" s="2591">
        <f>+CZ22/DD22-1</f>
        <v/>
      </c>
      <c r="DF22" s="2591">
        <f>+DA22/DD22-1</f>
        <v/>
      </c>
      <c r="DG22" s="2591">
        <f>+DB22/DD22-1</f>
        <v/>
      </c>
      <c r="DH22" s="2591">
        <f>+DC22/DD22-1</f>
        <v/>
      </c>
      <c r="DJ22" s="3041">
        <f>SUM(D22,J22,P22,V22,AD22,AL22,AU22,BC22,BK22,BT22,CB22,CJ22)-CR22</f>
        <v/>
      </c>
      <c r="DK22" s="3041">
        <f>SUM(E22,K22,Q22,W22,AE22,AM22,AV22,BD22,BL22,BU22,CC22,CK22)-CS22</f>
        <v/>
      </c>
      <c r="DL22" s="3041">
        <f>SUM(G22,M22,S22,AA22,AI22,AR22,AZ22,BH22,BQ22,BY22,CG22,CO22)-CW22</f>
        <v/>
      </c>
      <c r="DM22" s="3041">
        <f>SUM(D22,J22,P22,V22,AD22,AL22,AU22,BC22,,BN22,BV22,CD22,CL22)-CT22</f>
        <v/>
      </c>
      <c r="DN22" s="3115" t="n"/>
      <c r="DO22" s="3115" t="n"/>
      <c r="DP22" s="3115" t="n"/>
      <c r="DQ22" s="3115" t="n"/>
      <c r="DR22" s="3115" t="n"/>
      <c r="DS22" s="3115" t="n"/>
      <c r="DT22" s="3115" t="n"/>
      <c r="DU22" s="3115" t="n"/>
      <c r="DV22" s="3115" t="n"/>
      <c r="DW22" s="3115" t="n"/>
      <c r="DX22" s="2878">
        <f>(CS22-CZ22)*10^6</f>
        <v/>
      </c>
      <c r="DY22" s="2878">
        <f>(CT22-DC22)*10^6</f>
        <v/>
      </c>
      <c r="DZ22" s="2878">
        <f>(CW22-DD22)*10^6</f>
        <v/>
      </c>
      <c r="EA22" s="3115" t="n"/>
    </row>
    <row r="23">
      <c r="B23" s="182" t="n"/>
      <c r="C23" s="2504" t="n"/>
      <c r="D23" s="2805" t="n"/>
      <c r="E23" s="4047" t="n"/>
      <c r="F23" s="4047" t="n"/>
      <c r="G23" s="4047" t="n"/>
      <c r="H23" s="200" t="n"/>
      <c r="I23" s="1577" t="n"/>
      <c r="J23" s="2815" t="n"/>
      <c r="K23" s="4047" t="n"/>
      <c r="L23" s="4047" t="n"/>
      <c r="M23" s="4047" t="n"/>
      <c r="N23" s="1743" t="n"/>
      <c r="O23" s="200" t="n"/>
      <c r="P23" s="2815" t="n"/>
      <c r="Q23" s="4047" t="n"/>
      <c r="R23" s="4047" t="n"/>
      <c r="S23" s="4047" t="n"/>
      <c r="T23" s="1743" t="n"/>
      <c r="U23" s="200" t="n"/>
      <c r="V23" s="2815" t="n"/>
      <c r="W23" s="4047" t="n"/>
      <c r="X23" s="4047" t="n"/>
      <c r="Y23" s="4047" t="n"/>
      <c r="Z23" s="4047" t="n"/>
      <c r="AA23" s="4047" t="n"/>
      <c r="AB23" s="1743" t="n"/>
      <c r="AC23" s="1181" t="n"/>
      <c r="AD23" s="2815" t="n"/>
      <c r="AE23" s="4047" t="n"/>
      <c r="AF23" s="4047" t="n"/>
      <c r="AG23" s="4047" t="n"/>
      <c r="AH23" s="4047" t="n"/>
      <c r="AI23" s="4047" t="n"/>
      <c r="AJ23" s="1743" t="n"/>
      <c r="AK23" s="1078" t="n"/>
      <c r="AL23" s="2815" t="n"/>
      <c r="AM23" s="4047" t="n"/>
      <c r="AN23" s="4047" t="n"/>
      <c r="AO23" s="4047" t="n"/>
      <c r="AP23" s="4047" t="n"/>
      <c r="AQ23" s="4047" t="n"/>
      <c r="AR23" s="4047" t="n"/>
      <c r="AS23" s="1743" t="n"/>
      <c r="AT23" s="1078" t="n"/>
      <c r="AU23" s="2815" t="n"/>
      <c r="AV23" s="4047" t="n"/>
      <c r="AW23" s="4047" t="n"/>
      <c r="AX23" s="4047" t="n"/>
      <c r="AY23" s="4047" t="n"/>
      <c r="AZ23" s="4047" t="n"/>
      <c r="BA23" s="1743" t="n"/>
      <c r="BB23" s="1078" t="n"/>
      <c r="BC23" s="2815" t="n"/>
      <c r="BD23" s="4047" t="n"/>
      <c r="BE23" s="4047" t="n"/>
      <c r="BF23" s="4047" t="n"/>
      <c r="BG23" s="4047" t="n"/>
      <c r="BH23" s="4047" t="n"/>
      <c r="BI23" s="1743" t="n"/>
      <c r="BJ23" s="1078" t="n"/>
      <c r="BK23" s="2815" t="n"/>
      <c r="BL23" s="4047" t="n"/>
      <c r="BM23" s="4047" t="n"/>
      <c r="BN23" s="4047" t="n"/>
      <c r="BO23" s="4047" t="n"/>
      <c r="BP23" s="4047" t="n"/>
      <c r="BQ23" s="4047" t="n"/>
      <c r="BR23" s="1743" t="n"/>
      <c r="BS23" s="1078" t="n"/>
      <c r="BT23" s="2815" t="n"/>
      <c r="BU23" s="4047" t="n"/>
      <c r="BV23" s="4047" t="n"/>
      <c r="BW23" s="4047" t="n"/>
      <c r="BX23" s="4047" t="n"/>
      <c r="BY23" s="4047" t="n"/>
      <c r="BZ23" s="1743" t="n"/>
      <c r="CA23" s="1078" t="n"/>
      <c r="CB23" s="2815" t="n"/>
      <c r="CC23" s="4047" t="n"/>
      <c r="CD23" s="4047" t="n"/>
      <c r="CE23" s="4047" t="n"/>
      <c r="CF23" s="4047" t="n"/>
      <c r="CG23" s="4047" t="n"/>
      <c r="CH23" s="1743" t="n"/>
      <c r="CI23" s="1078" t="n"/>
      <c r="CJ23" s="2815" t="n"/>
      <c r="CK23" s="4047" t="n"/>
      <c r="CL23" s="4047" t="n"/>
      <c r="CM23" s="4047" t="n"/>
      <c r="CN23" s="4047" t="n"/>
      <c r="CO23" s="4047" t="n"/>
      <c r="CP23" s="1743" t="n"/>
      <c r="CQ23" s="1040" t="n"/>
      <c r="CR23" s="2826" t="n"/>
      <c r="CS23" s="4047" t="n"/>
      <c r="CT23" s="4047" t="n"/>
      <c r="CU23" s="4047" t="n"/>
      <c r="CV23" s="4047" t="n"/>
      <c r="CW23" s="4047" t="n"/>
      <c r="CX23" s="103">
        <f>IFERROR(CR23/CW23-1, "-")</f>
        <v/>
      </c>
      <c r="CY23" s="2944" t="n"/>
      <c r="CZ23" s="4048" t="n"/>
      <c r="DA23" s="2806" t="n"/>
      <c r="DB23" s="2806" t="n"/>
      <c r="DC23" s="2806" t="n"/>
      <c r="DD23" s="4047" t="n"/>
      <c r="DE23" s="27" t="n"/>
      <c r="DF23" s="27" t="n"/>
      <c r="DG23" s="27" t="n"/>
      <c r="DH23" s="27" t="n"/>
      <c r="DJ23" s="3041">
        <f>SUM(D23,J23,P23,V23,AD23,AL23,AU23,BC23,BK23,BT23,CB23,CJ23)-CR23</f>
        <v/>
      </c>
      <c r="DK23" s="3041">
        <f>SUM(E23,K23,Q23,W23,AE23,AM23,AV23,BD23,BL23,BU23,CC23,CK23)-CS23</f>
        <v/>
      </c>
      <c r="DL23" s="3041">
        <f>SUM(G23,M23,S23,AA23,AI23,AR23,AZ23,BH23,BQ23,BY23,CG23,CO23)-CW23</f>
        <v/>
      </c>
      <c r="DM23" s="3041">
        <f>SUM(D23,J23,P23,V23,AD23,AL23,AU23,BC23,,BN23,BV23,CD23,CL23)-CT23</f>
        <v/>
      </c>
      <c r="DN23" s="3115" t="n"/>
      <c r="DO23" s="3115" t="n"/>
      <c r="DP23" s="3115" t="n"/>
      <c r="DQ23" s="3115" t="n"/>
      <c r="DR23" s="3115" t="n"/>
      <c r="DS23" s="3115" t="n"/>
      <c r="DT23" s="3115" t="n"/>
      <c r="DU23" s="3115" t="n"/>
      <c r="DV23" s="3115" t="n"/>
      <c r="DW23" s="3115" t="n"/>
      <c r="DX23" s="2878">
        <f>(CS23-CZ23)*10^6</f>
        <v/>
      </c>
      <c r="DY23" s="2878">
        <f>(CT23-DC23)*10^6</f>
        <v/>
      </c>
      <c r="DZ23" s="2878">
        <f>(CW23-DD23)*10^6</f>
        <v/>
      </c>
      <c r="EA23" s="3115" t="n"/>
    </row>
    <row r="24">
      <c r="B24" s="130" t="inlineStr">
        <is>
          <t>Résultat financier hors dividendes des stés non consolidées (+/-)</t>
        </is>
      </c>
      <c r="C24" s="2504" t="inlineStr">
        <is>
          <t>FLUX18</t>
        </is>
      </c>
      <c r="D24" s="2806" t="n">
        <v>-172478594</v>
      </c>
      <c r="E24" s="2944" t="n">
        <v>-200000000</v>
      </c>
      <c r="F24" s="2944" t="n">
        <v>27521406</v>
      </c>
      <c r="G24" s="2944" t="n">
        <v>-103381366</v>
      </c>
      <c r="H24" s="27" t="n">
        <v>0.6683721706675843</v>
      </c>
      <c r="I24" s="1577" t="n"/>
      <c r="J24" s="2816" t="n">
        <v>-115412851</v>
      </c>
      <c r="K24" s="2944" t="n">
        <v>-200000000</v>
      </c>
      <c r="L24" s="2944" t="n">
        <v>84587149</v>
      </c>
      <c r="M24" s="2944" t="n">
        <v>-95108812</v>
      </c>
      <c r="N24" s="1741" t="n">
        <v>0.2134822060441677</v>
      </c>
      <c r="O24" s="27" t="n"/>
      <c r="P24" s="2816" t="n">
        <v>-740408555</v>
      </c>
      <c r="Q24" s="2944" t="n">
        <v>-200000000</v>
      </c>
      <c r="R24" s="2944" t="n">
        <v>-540408555</v>
      </c>
      <c r="S24" s="2944" t="n">
        <v>-440610234</v>
      </c>
      <c r="T24" s="1741" t="n">
        <v>0.6804161543828326</v>
      </c>
      <c r="U24" s="27" t="n"/>
      <c r="V24" s="2816" t="n">
        <v>-219467792</v>
      </c>
      <c r="W24" s="2944" t="n">
        <v>-200000000</v>
      </c>
      <c r="X24" s="2944" t="n">
        <v>-200000000</v>
      </c>
      <c r="Y24" s="2944" t="n">
        <v>-19467792</v>
      </c>
      <c r="Z24" s="2944" t="n">
        <v>-19467792</v>
      </c>
      <c r="AA24" s="2944" t="n">
        <v>-66330417</v>
      </c>
      <c r="AB24" s="1741" t="n">
        <v>2.308705145031728</v>
      </c>
      <c r="AC24" s="1182" t="n"/>
      <c r="AD24" s="2816" t="n">
        <v>-120390942</v>
      </c>
      <c r="AE24" s="2944" t="n">
        <v>-200000000</v>
      </c>
      <c r="AF24" s="2944" t="n">
        <v>-200000000</v>
      </c>
      <c r="AG24" s="2944" t="n">
        <v>79609058</v>
      </c>
      <c r="AH24" s="2944" t="n">
        <v>79609058</v>
      </c>
      <c r="AI24" s="2944" t="n">
        <v>-531686626.0000001</v>
      </c>
      <c r="AJ24" s="1741" t="n">
        <v>-0.7735678572437894</v>
      </c>
      <c r="AK24" s="1040" t="n"/>
      <c r="AL24" s="2816" t="n">
        <v>450</v>
      </c>
      <c r="AM24" s="2944" t="n">
        <v>-200000000</v>
      </c>
      <c r="AN24" s="2944" t="n">
        <v>-200000000</v>
      </c>
      <c r="AO24" s="2944" t="n">
        <v>0</v>
      </c>
      <c r="AP24" s="2944" t="n">
        <v>200000450</v>
      </c>
      <c r="AQ24" s="2944" t="n">
        <v>200000450</v>
      </c>
      <c r="AR24" s="2944" t="n">
        <v>-82082544.99999999</v>
      </c>
      <c r="AS24" s="1741" t="n">
        <v>-1.000005482286155</v>
      </c>
      <c r="AT24" s="1040" t="n"/>
      <c r="AU24" s="2816" t="n"/>
      <c r="AV24" s="2944" t="n"/>
      <c r="AW24" s="2944" t="n"/>
      <c r="AX24" s="2944" t="n"/>
      <c r="AY24" s="2944" t="n"/>
      <c r="AZ24" s="2944" t="n"/>
      <c r="BA24" s="1741" t="n"/>
      <c r="BB24" s="1040" t="n"/>
      <c r="BC24" s="2816" t="n"/>
      <c r="BD24" s="2944" t="n"/>
      <c r="BE24" s="2944" t="n"/>
      <c r="BF24" s="2944" t="n"/>
      <c r="BG24" s="2944" t="n"/>
      <c r="BH24" s="2944" t="n"/>
      <c r="BI24" s="1741" t="n"/>
      <c r="BJ24" s="1040" t="n"/>
      <c r="BK24" s="2816" t="n"/>
      <c r="BL24" s="2944" t="n"/>
      <c r="BM24" s="2944" t="n"/>
      <c r="BN24" s="2944" t="n"/>
      <c r="BO24" s="2944" t="n"/>
      <c r="BP24" s="2944" t="n"/>
      <c r="BQ24" s="2944" t="n"/>
      <c r="BR24" s="1741" t="n"/>
      <c r="BS24" s="1040" t="n"/>
      <c r="BT24" s="2816" t="n"/>
      <c r="BU24" s="2944" t="n"/>
      <c r="BV24" s="2944" t="n"/>
      <c r="BW24" s="2944" t="n"/>
      <c r="BX24" s="2944" t="n"/>
      <c r="BY24" s="2944" t="n"/>
      <c r="BZ24" s="1741" t="n"/>
      <c r="CA24" s="1040" t="n"/>
      <c r="CB24" s="2816" t="n"/>
      <c r="CC24" s="2944" t="n"/>
      <c r="CD24" s="2944" t="n"/>
      <c r="CE24" s="2944" t="n"/>
      <c r="CF24" s="2944" t="n"/>
      <c r="CG24" s="2944" t="n"/>
      <c r="CH24" s="1741" t="n"/>
      <c r="CI24" s="1040" t="n"/>
      <c r="CJ24" s="2816" t="n"/>
      <c r="CK24" s="2944" t="n"/>
      <c r="CL24" s="2944" t="n"/>
      <c r="CM24" s="2944" t="n"/>
      <c r="CN24" s="2944" t="n"/>
      <c r="CO24" s="2944" t="n"/>
      <c r="CP24" s="1741" t="n"/>
      <c r="CQ24" s="1040" t="n"/>
      <c r="CR24" s="2806" t="n">
        <v>-1368158284</v>
      </c>
      <c r="CS24" s="2944" t="n">
        <v>-1200000000</v>
      </c>
      <c r="CT24" s="2944" t="n"/>
      <c r="CU24" s="2944" t="n">
        <v>-168158284</v>
      </c>
      <c r="CV24" s="2944" t="n"/>
      <c r="CW24" s="2944" t="n">
        <v>-1237117455</v>
      </c>
      <c r="CX24" s="103">
        <f>IFERROR(CR24/CW24-1, "-")</f>
        <v/>
      </c>
      <c r="CY24" s="2944" t="n"/>
      <c r="CZ24" s="4050" t="n">
        <v>-2400000000</v>
      </c>
      <c r="DA24" s="2806" t="n">
        <v>-2828.3</v>
      </c>
      <c r="DB24" s="2806" t="n"/>
      <c r="DC24" s="2806" t="n"/>
      <c r="DD24" s="2944" t="n">
        <v>-3833133660</v>
      </c>
      <c r="DE24" s="27">
        <f>+CZ24/DD24-1</f>
        <v/>
      </c>
      <c r="DF24" s="27">
        <f>+DA24/DD24-1</f>
        <v/>
      </c>
      <c r="DG24" s="27">
        <f>+DB24/DD24-1</f>
        <v/>
      </c>
      <c r="DH24" s="27">
        <f>+DC24/DD24-1</f>
        <v/>
      </c>
      <c r="DJ24" s="3041">
        <f>SUM(D24,J24,P24,V24,AD24,AL24,AU24,BC24,BK24,BT24,CB24,CJ24)-CR24</f>
        <v/>
      </c>
      <c r="DK24" s="3041">
        <f>SUM(E24,K24,Q24,W24,AE24,AM24,AV24,BD24,BL24,BU24,CC24,CK24)-CS24</f>
        <v/>
      </c>
      <c r="DL24" s="3041">
        <f>SUM(G24,M24,S24,AA24,AI24,AR24,AZ24,BH24,BQ24,BY24,CG24,CO24)-CW24</f>
        <v/>
      </c>
      <c r="DM24" s="3041">
        <f>SUM(D24,J24,P24,V24,AD24,AL24,AU24,BC24,,BN24,BV24,CD24,CL24)-CT24</f>
        <v/>
      </c>
      <c r="DN24" s="3115" t="n"/>
      <c r="DO24" s="3115" t="n"/>
      <c r="DP24" s="3115" t="n"/>
      <c r="DQ24" s="3115" t="n"/>
      <c r="DR24" s="3115" t="n"/>
      <c r="DS24" s="3115" t="n"/>
      <c r="DT24" s="3115" t="n"/>
      <c r="DU24" s="3115" t="n"/>
      <c r="DV24" s="3115" t="n"/>
      <c r="DW24" s="3115" t="n"/>
      <c r="DX24" s="2878">
        <f>(CS24-CZ24)*10^6</f>
        <v/>
      </c>
      <c r="DY24" s="2878">
        <f>(CT24-DC24)*10^6</f>
        <v/>
      </c>
      <c r="DZ24" s="2878">
        <f>(CW24-DD24)*10^6</f>
        <v/>
      </c>
      <c r="EA24" s="3115" t="n"/>
    </row>
    <row customHeight="1" ht="6" r="25" s="3">
      <c r="B25" s="183" t="n"/>
      <c r="C25" s="2504" t="n"/>
      <c r="D25" s="2809" t="n"/>
      <c r="E25" s="2944" t="n"/>
      <c r="F25" s="2944" t="n"/>
      <c r="G25" s="2944" t="n"/>
      <c r="H25" s="27" t="n"/>
      <c r="I25" s="1577" t="n"/>
      <c r="J25" s="2819" t="n"/>
      <c r="K25" s="2944" t="n"/>
      <c r="L25" s="2944" t="n"/>
      <c r="M25" s="2944" t="n"/>
      <c r="N25" s="1741" t="n"/>
      <c r="O25" s="27" t="n"/>
      <c r="P25" s="2819" t="n"/>
      <c r="Q25" s="2944" t="n"/>
      <c r="R25" s="2944" t="n"/>
      <c r="S25" s="2944" t="n"/>
      <c r="T25" s="1741" t="n"/>
      <c r="U25" s="27" t="n"/>
      <c r="V25" s="2819" t="n"/>
      <c r="W25" s="2944" t="n"/>
      <c r="X25" s="2944" t="n"/>
      <c r="Y25" s="2944" t="n"/>
      <c r="Z25" s="2944" t="n"/>
      <c r="AA25" s="2944" t="n"/>
      <c r="AB25" s="1741" t="n"/>
      <c r="AC25" s="1182" t="n"/>
      <c r="AD25" s="2819" t="n"/>
      <c r="AE25" s="2944" t="n"/>
      <c r="AF25" s="2944" t="n"/>
      <c r="AG25" s="2944" t="n"/>
      <c r="AH25" s="2944" t="n"/>
      <c r="AI25" s="2944" t="n"/>
      <c r="AJ25" s="1741" t="n"/>
      <c r="AK25" s="1040" t="n"/>
      <c r="AL25" s="2819" t="n"/>
      <c r="AM25" s="2944" t="n"/>
      <c r="AN25" s="2944" t="n"/>
      <c r="AO25" s="2944" t="n"/>
      <c r="AP25" s="2944" t="n"/>
      <c r="AQ25" s="2944" t="n"/>
      <c r="AR25" s="2944" t="n"/>
      <c r="AS25" s="1741" t="n"/>
      <c r="AT25" s="1040" t="n"/>
      <c r="AU25" s="2819" t="n"/>
      <c r="AV25" s="2944" t="n"/>
      <c r="AW25" s="2944" t="n"/>
      <c r="AX25" s="2944" t="n"/>
      <c r="AY25" s="2944" t="n"/>
      <c r="AZ25" s="2944" t="n"/>
      <c r="BA25" s="1741" t="n"/>
      <c r="BB25" s="1040" t="n"/>
      <c r="BC25" s="2819" t="n"/>
      <c r="BD25" s="2944" t="n"/>
      <c r="BE25" s="2944" t="n"/>
      <c r="BF25" s="2944" t="n"/>
      <c r="BG25" s="2944" t="n"/>
      <c r="BH25" s="2944" t="n"/>
      <c r="BI25" s="1741" t="n"/>
      <c r="BJ25" s="1040" t="n"/>
      <c r="BK25" s="2819" t="n"/>
      <c r="BL25" s="2944" t="n"/>
      <c r="BM25" s="2944" t="n"/>
      <c r="BN25" s="2944" t="n"/>
      <c r="BO25" s="2944" t="n"/>
      <c r="BP25" s="2944" t="n"/>
      <c r="BQ25" s="2944" t="n"/>
      <c r="BR25" s="1741" t="n"/>
      <c r="BS25" s="1040" t="n"/>
      <c r="BT25" s="2819" t="n"/>
      <c r="BU25" s="2944" t="n"/>
      <c r="BV25" s="2944" t="n"/>
      <c r="BW25" s="2944" t="n"/>
      <c r="BX25" s="2944" t="n"/>
      <c r="BY25" s="2944" t="n"/>
      <c r="BZ25" s="1741" t="n"/>
      <c r="CA25" s="1040" t="n"/>
      <c r="CB25" s="2819" t="n"/>
      <c r="CC25" s="2944" t="n"/>
      <c r="CD25" s="2944" t="n"/>
      <c r="CE25" s="2944" t="n"/>
      <c r="CF25" s="2944" t="n"/>
      <c r="CG25" s="2944" t="n"/>
      <c r="CH25" s="1741" t="n"/>
      <c r="CI25" s="1040" t="n"/>
      <c r="CJ25" s="2819" t="n"/>
      <c r="CK25" s="2944" t="n"/>
      <c r="CL25" s="2944" t="n"/>
      <c r="CM25" s="2944" t="n"/>
      <c r="CN25" s="2944" t="n"/>
      <c r="CO25" s="2944" t="n"/>
      <c r="CP25" s="1741" t="n"/>
      <c r="CQ25" s="1040" t="n"/>
      <c r="CR25" s="2806" t="n"/>
      <c r="CS25" s="2944" t="n"/>
      <c r="CT25" s="2944" t="n"/>
      <c r="CU25" s="2944" t="n"/>
      <c r="CV25" s="2944" t="n"/>
      <c r="CW25" s="2944" t="n"/>
      <c r="CX25" s="103">
        <f>IFERROR(CR25/CW25-1, "-")</f>
        <v/>
      </c>
      <c r="CY25" s="2944" t="n"/>
      <c r="CZ25" s="4050" t="n"/>
      <c r="DA25" s="2806" t="n"/>
      <c r="DB25" s="2806" t="n"/>
      <c r="DC25" s="2806" t="n"/>
      <c r="DD25" s="2944" t="n"/>
      <c r="DE25" s="27" t="n"/>
      <c r="DF25" s="27" t="n"/>
      <c r="DG25" s="27" t="n"/>
      <c r="DH25" s="27" t="n"/>
      <c r="DJ25" s="3041">
        <f>SUM(D25,J25,P25,V25,AD25,AL25,AU25,BC25,BK25,BT25,CB25,CJ25)-CR25</f>
        <v/>
      </c>
      <c r="DK25" s="3041">
        <f>SUM(E25,K25,Q25,W25,AE25,AM25,AV25,BD25,BL25,BU25,CC25,CK25)-CS25</f>
        <v/>
      </c>
      <c r="DL25" s="3041">
        <f>SUM(G25,M25,S25,AA25,AI25,AR25,AZ25,BH25,BQ25,BY25,CG25,CO25)-CW25</f>
        <v/>
      </c>
      <c r="DM25" s="3041">
        <f>SUM(D25,J25,P25,V25,AD25,AL25,AU25,BC25,,BN25,BV25,CD25,CL25)-CT25</f>
        <v/>
      </c>
      <c r="DN25" s="3115" t="n"/>
      <c r="DO25" s="3115" t="n"/>
      <c r="DP25" s="3115" t="n"/>
      <c r="DQ25" s="3115" t="n"/>
      <c r="DR25" s="3115" t="n"/>
      <c r="DS25" s="3115" t="n"/>
      <c r="DT25" s="3115" t="n"/>
      <c r="DU25" s="3115" t="n"/>
      <c r="DV25" s="3115" t="n"/>
      <c r="DW25" s="3115" t="n"/>
      <c r="DX25" s="2878">
        <f>(CS25-CZ25)*10^6</f>
        <v/>
      </c>
      <c r="DY25" s="2878">
        <f>(CT25-DC25)*10^6</f>
        <v/>
      </c>
      <c r="DZ25" s="2878">
        <f>(CW25-DD25)*10^6</f>
        <v/>
      </c>
      <c r="EA25" s="3115" t="n"/>
    </row>
    <row r="26">
      <c r="B26" s="183" t="inlineStr">
        <is>
          <t>Impôts payés (-)</t>
        </is>
      </c>
      <c r="C26" s="2504" t="inlineStr">
        <is>
          <t>FLUX20</t>
        </is>
      </c>
      <c r="D26" s="2809" t="n">
        <v>-83249027.74543139</v>
      </c>
      <c r="E26" s="2944" t="n">
        <v>-95283390.67890149</v>
      </c>
      <c r="F26" s="2944" t="n">
        <v>12034362.9334701</v>
      </c>
      <c r="G26" s="2944" t="n">
        <v>0</v>
      </c>
      <c r="H26" s="37" t="n"/>
      <c r="I26" s="1577" t="n"/>
      <c r="J26" s="2819" t="n">
        <v>-75999110.2191381</v>
      </c>
      <c r="K26" s="2944" t="n">
        <v>-87833726.89177009</v>
      </c>
      <c r="L26" s="2944" t="n">
        <v>11834616.67263199</v>
      </c>
      <c r="M26" s="2944" t="n">
        <v>0</v>
      </c>
      <c r="N26" s="1688" t="n"/>
      <c r="O26" s="37" t="n"/>
      <c r="P26" s="2816" t="n">
        <v>-84955644.90249661</v>
      </c>
      <c r="Q26" s="2944" t="n">
        <v>-94743889.4576356</v>
      </c>
      <c r="R26" s="2944" t="n">
        <v>9788244.55513899</v>
      </c>
      <c r="S26" s="2944" t="n">
        <v>-288500000</v>
      </c>
      <c r="T26" s="1688" t="n">
        <v>-0.7055263608232354</v>
      </c>
      <c r="U26" s="37" t="n"/>
      <c r="V26" s="2816" t="n">
        <v>-80802291.96876021</v>
      </c>
      <c r="W26" s="2944" t="n">
        <v>-93637879.2775701</v>
      </c>
      <c r="X26" s="2944" t="n">
        <v>-93637879.2775701</v>
      </c>
      <c r="Y26" s="2944" t="n">
        <v>12835587.30880989</v>
      </c>
      <c r="Z26" s="2944" t="n">
        <v>12835587.30880989</v>
      </c>
      <c r="AA26" s="2944" t="n">
        <v>-96273587.62847467</v>
      </c>
      <c r="AB26" s="1688" t="n">
        <v>-0.160701351646093</v>
      </c>
      <c r="AC26" s="1690" t="n"/>
      <c r="AD26" s="2816" t="n">
        <v>-79547423.06123979</v>
      </c>
      <c r="AE26" s="2944" t="n">
        <v>-97737136.0112472</v>
      </c>
      <c r="AF26" s="2944" t="n">
        <v>-97737136.0112472</v>
      </c>
      <c r="AG26" s="2944" t="n">
        <v>18189712.95000741</v>
      </c>
      <c r="AH26" s="2944" t="n">
        <v>18189712.95000741</v>
      </c>
      <c r="AI26" s="2944" t="n">
        <v>-84392778.36966512</v>
      </c>
      <c r="AJ26" s="1688" t="n">
        <v>-0.05741433570537569</v>
      </c>
      <c r="AK26" s="1031" t="n"/>
      <c r="AL26" s="2816" t="n">
        <v>-64.62062483000001</v>
      </c>
      <c r="AM26" s="2944" t="n">
        <v>-94679359.01702771</v>
      </c>
      <c r="AN26" s="2944" t="n">
        <v>-94679359.01702771</v>
      </c>
      <c r="AO26" s="2944" t="n">
        <v>0</v>
      </c>
      <c r="AP26" s="2944" t="n">
        <v>94679294.39640288</v>
      </c>
      <c r="AQ26" s="2944" t="n">
        <v>94679294.39640288</v>
      </c>
      <c r="AR26" s="2944" t="n">
        <v>-102833634.0018603</v>
      </c>
      <c r="AS26" s="1688" t="n">
        <v>-0.9999993716002993</v>
      </c>
      <c r="AT26" s="1031" t="n"/>
      <c r="AU26" s="2816" t="n"/>
      <c r="AV26" s="2944" t="n"/>
      <c r="AW26" s="2944" t="n"/>
      <c r="AX26" s="2944" t="n"/>
      <c r="AY26" s="2944" t="n"/>
      <c r="AZ26" s="2944" t="n"/>
      <c r="BA26" s="1688" t="n"/>
      <c r="BB26" s="1031" t="n"/>
      <c r="BC26" s="2816" t="n"/>
      <c r="BD26" s="2944" t="n"/>
      <c r="BE26" s="2944" t="n"/>
      <c r="BF26" s="2944" t="n"/>
      <c r="BG26" s="2944" t="n"/>
      <c r="BH26" s="2944" t="n"/>
      <c r="BI26" s="1688" t="n"/>
      <c r="BJ26" s="1031" t="n"/>
      <c r="BK26" s="2816" t="n"/>
      <c r="BL26" s="2944" t="n"/>
      <c r="BM26" s="2944" t="n"/>
      <c r="BN26" s="2944" t="n"/>
      <c r="BO26" s="2944" t="n"/>
      <c r="BP26" s="2944" t="n"/>
      <c r="BQ26" s="2944" t="n"/>
      <c r="BR26" s="1688" t="n"/>
      <c r="BS26" s="1031" t="n"/>
      <c r="BT26" s="2816" t="n"/>
      <c r="BU26" s="2944" t="n"/>
      <c r="BV26" s="2944" t="n"/>
      <c r="BW26" s="2944" t="n"/>
      <c r="BX26" s="2944" t="n"/>
      <c r="BY26" s="2944" t="n"/>
      <c r="BZ26" s="1688" t="n"/>
      <c r="CA26" s="1031" t="n"/>
      <c r="CB26" s="2816" t="n"/>
      <c r="CC26" s="2944" t="n"/>
      <c r="CD26" s="2944" t="n"/>
      <c r="CE26" s="2944" t="n"/>
      <c r="CF26" s="2944" t="n"/>
      <c r="CG26" s="2944" t="n"/>
      <c r="CH26" s="1688" t="n"/>
      <c r="CI26" s="1031" t="n"/>
      <c r="CJ26" s="2816" t="n"/>
      <c r="CK26" s="2944" t="n"/>
      <c r="CL26" s="2944" t="n"/>
      <c r="CM26" s="2944" t="n"/>
      <c r="CN26" s="2944" t="n"/>
      <c r="CO26" s="2944" t="n"/>
      <c r="CP26" s="1688" t="n"/>
      <c r="CQ26" s="1031" t="n"/>
      <c r="CR26" s="2806" t="n">
        <v>-404553562.517691</v>
      </c>
      <c r="CS26" s="2944" t="n">
        <v>-563915381.3341522</v>
      </c>
      <c r="CT26" s="2944" t="n"/>
      <c r="CU26" s="2944" t="n">
        <v>159361818.8164613</v>
      </c>
      <c r="CV26" s="2944" t="n"/>
      <c r="CW26" s="2944" t="n">
        <v>-469166365.9981397</v>
      </c>
      <c r="CX26" s="103">
        <f>IFERROR(CR26/CW26-1, "-")</f>
        <v/>
      </c>
      <c r="CY26" s="2944" t="n"/>
      <c r="CZ26" s="4050" t="n">
        <v>-1143337639.259321</v>
      </c>
      <c r="DA26" s="2806" t="n">
        <v>-1109.680415098079</v>
      </c>
      <c r="DB26" s="2806" t="n"/>
      <c r="DC26" s="2806" t="n"/>
      <c r="DD26" s="2944" t="n">
        <v>-1211892325.88</v>
      </c>
      <c r="DE26" s="27" t="n"/>
      <c r="DF26" s="27" t="n"/>
      <c r="DG26" s="27" t="n"/>
      <c r="DH26" s="27" t="n"/>
      <c r="DJ26" s="3041">
        <f>SUM(D26,J26,P26,V26,AD26,AL26,AU26,BC26,BK26,BT26,CB26,CJ26)-CR26</f>
        <v/>
      </c>
      <c r="DK26" s="3041">
        <f>SUM(E26,K26,Q26,W26,AE26,AM26,AV26,BD26,BL26,BU26,CC26,CK26)-CS26</f>
        <v/>
      </c>
      <c r="DL26" s="3041">
        <f>SUM(G26,M26,S26,AA26,AI26,AR26,AZ26,BH26,BQ26,BY26,CG26,CO26)-CW26</f>
        <v/>
      </c>
      <c r="DM26" s="3041">
        <f>SUM(D26,J26,P26,V26,AD26,AL26,AU26,BC26,,BN26,BV26,CD26,CL26)-CT26</f>
        <v/>
      </c>
      <c r="DN26" s="3115" t="n"/>
      <c r="DO26" s="3115" t="n"/>
      <c r="DP26" s="3115" t="n"/>
      <c r="DQ26" s="3115" t="n"/>
      <c r="DR26" s="3115" t="n"/>
      <c r="DS26" s="3115" t="n"/>
      <c r="DT26" s="3115" t="n"/>
      <c r="DU26" s="3115" t="n"/>
      <c r="DV26" s="3115" t="n"/>
      <c r="DW26" s="3115" t="n"/>
      <c r="DX26" s="2878">
        <f>(CS26-CZ26)*10^6</f>
        <v/>
      </c>
      <c r="DY26" s="2878">
        <f>(CT26-DC26)*10^6</f>
        <v/>
      </c>
      <c r="DZ26" s="2878">
        <f>(CW26-DD26)*10^6</f>
        <v/>
      </c>
      <c r="EA26" s="3115" t="n"/>
    </row>
    <row customHeight="1" ht="11.5" r="27" s="3">
      <c r="B27" s="183" t="n"/>
      <c r="C27" s="2504" t="n"/>
      <c r="D27" s="2809" t="n"/>
      <c r="E27" s="2944" t="n"/>
      <c r="F27" s="2944" t="n"/>
      <c r="G27" s="2944" t="n"/>
      <c r="H27" s="27" t="n"/>
      <c r="I27" s="1577" t="n"/>
      <c r="J27" s="2819" t="n"/>
      <c r="K27" s="2944" t="n"/>
      <c r="L27" s="2944" t="n"/>
      <c r="M27" s="2944" t="n"/>
      <c r="N27" s="1741" t="n"/>
      <c r="O27" s="27" t="n"/>
      <c r="P27" s="2816" t="n"/>
      <c r="Q27" s="2944" t="n"/>
      <c r="R27" s="2944" t="n"/>
      <c r="S27" s="2944" t="n"/>
      <c r="T27" s="1741" t="n"/>
      <c r="U27" s="27" t="n"/>
      <c r="V27" s="2816" t="n"/>
      <c r="W27" s="2944" t="n"/>
      <c r="X27" s="2944" t="n"/>
      <c r="Y27" s="2944" t="n"/>
      <c r="Z27" s="2944" t="n"/>
      <c r="AA27" s="2944" t="n"/>
      <c r="AB27" s="1741" t="n"/>
      <c r="AC27" s="1182" t="n"/>
      <c r="AD27" s="2816" t="n"/>
      <c r="AE27" s="2944" t="n"/>
      <c r="AF27" s="2944" t="n"/>
      <c r="AG27" s="2944" t="n"/>
      <c r="AH27" s="2944" t="n"/>
      <c r="AI27" s="2944" t="n"/>
      <c r="AJ27" s="1741" t="n"/>
      <c r="AK27" s="1040" t="n"/>
      <c r="AL27" s="2816" t="n"/>
      <c r="AM27" s="2944" t="n"/>
      <c r="AN27" s="2944" t="n"/>
      <c r="AO27" s="2944" t="n"/>
      <c r="AP27" s="2944" t="n"/>
      <c r="AQ27" s="2944" t="n"/>
      <c r="AR27" s="2944" t="n"/>
      <c r="AS27" s="1741" t="n"/>
      <c r="AT27" s="1040" t="n"/>
      <c r="AU27" s="2816" t="n"/>
      <c r="AV27" s="2944" t="n"/>
      <c r="AW27" s="2944" t="n"/>
      <c r="AX27" s="2944" t="n"/>
      <c r="AY27" s="2944" t="n"/>
      <c r="AZ27" s="2944" t="n"/>
      <c r="BA27" s="1741" t="n"/>
      <c r="BB27" s="1040" t="n"/>
      <c r="BC27" s="2816" t="n"/>
      <c r="BD27" s="2944" t="n"/>
      <c r="BE27" s="2944" t="n"/>
      <c r="BF27" s="2944" t="n"/>
      <c r="BG27" s="2944" t="n"/>
      <c r="BH27" s="2944" t="n"/>
      <c r="BI27" s="1741" t="n"/>
      <c r="BJ27" s="1040" t="n"/>
      <c r="BK27" s="2816" t="n"/>
      <c r="BL27" s="2944" t="n"/>
      <c r="BM27" s="2944" t="n"/>
      <c r="BN27" s="2944" t="n"/>
      <c r="BO27" s="2944" t="n"/>
      <c r="BP27" s="2944" t="n"/>
      <c r="BQ27" s="2944" t="n"/>
      <c r="BR27" s="1741" t="n"/>
      <c r="BS27" s="1040" t="n"/>
      <c r="BT27" s="2816" t="n"/>
      <c r="BU27" s="2944" t="n"/>
      <c r="BV27" s="2944" t="n"/>
      <c r="BW27" s="2944" t="n"/>
      <c r="BX27" s="2944" t="n"/>
      <c r="BY27" s="2944" t="n"/>
      <c r="BZ27" s="1741" t="n"/>
      <c r="CA27" s="1040" t="n"/>
      <c r="CB27" s="2816" t="n"/>
      <c r="CC27" s="2944" t="n"/>
      <c r="CD27" s="2944" t="n"/>
      <c r="CE27" s="2944" t="n"/>
      <c r="CF27" s="2944" t="n"/>
      <c r="CG27" s="2944" t="n"/>
      <c r="CH27" s="1741" t="n"/>
      <c r="CI27" s="1040" t="n"/>
      <c r="CJ27" s="2816" t="n"/>
      <c r="CK27" s="2944" t="n"/>
      <c r="CL27" s="2944" t="n"/>
      <c r="CM27" s="2944" t="n"/>
      <c r="CN27" s="2944" t="n"/>
      <c r="CO27" s="2944" t="n"/>
      <c r="CP27" s="1741" t="n"/>
      <c r="CQ27" s="1040" t="n"/>
      <c r="CR27" s="2806" t="n"/>
      <c r="CS27" s="2944" t="n"/>
      <c r="CT27" s="2944" t="n"/>
      <c r="CU27" s="2944" t="n"/>
      <c r="CV27" s="2944" t="n"/>
      <c r="CW27" s="2944" t="n"/>
      <c r="CX27" s="103">
        <f>IFERROR(CR27/CW27-1, "-")</f>
        <v/>
      </c>
      <c r="CY27" s="2944" t="n"/>
      <c r="CZ27" s="4050" t="n"/>
      <c r="DA27" s="2806" t="n"/>
      <c r="DB27" s="2806" t="n"/>
      <c r="DC27" s="2806" t="n"/>
      <c r="DD27" s="2944" t="n"/>
      <c r="DE27" s="27" t="n"/>
      <c r="DF27" s="27" t="n"/>
      <c r="DG27" s="27" t="n"/>
      <c r="DH27" s="27" t="n"/>
      <c r="DJ27" s="3041">
        <f>SUM(D27,J27,P27,V27,AD27,AL27,AU27,BC27,BK27,BT27,CB27,CJ27)-CR27</f>
        <v/>
      </c>
      <c r="DK27" s="3041">
        <f>SUM(E27,K27,Q27,W27,AE27,AM27,AV27,BD27,BL27,BU27,CC27,CK27)-CS27</f>
        <v/>
      </c>
      <c r="DL27" s="3041">
        <f>SUM(G27,M27,S27,AA27,AI27,AR27,AZ27,BH27,BQ27,BY27,CG27,CO27)-CW27</f>
        <v/>
      </c>
      <c r="DM27" s="3041">
        <f>SUM(D27,J27,P27,V27,AD27,AL27,AU27,BC27,,BN27,BV27,CD27,CL27)-CT27</f>
        <v/>
      </c>
      <c r="DN27" s="3115" t="n"/>
      <c r="DO27" s="3115" t="n"/>
      <c r="DP27" s="3115" t="n"/>
      <c r="DQ27" s="3115" t="n"/>
      <c r="DR27" s="3115" t="n"/>
      <c r="DS27" s="3115" t="n"/>
      <c r="DT27" s="3115" t="n"/>
      <c r="DU27" s="3115" t="n"/>
      <c r="DV27" s="3115" t="n"/>
      <c r="DW27" s="3115" t="n"/>
      <c r="DX27" s="2878">
        <f>(CS27-CZ27)*10^6</f>
        <v/>
      </c>
      <c r="DY27" s="2878">
        <f>(CT27-DC27)*10^6</f>
        <v/>
      </c>
      <c r="DZ27" s="2878">
        <f>(CW27-DD27)*10^6</f>
        <v/>
      </c>
      <c r="EA27" s="3115" t="n"/>
    </row>
    <row r="28">
      <c r="B28" s="183" t="inlineStr">
        <is>
          <t>Dividendes payés (-)</t>
        </is>
      </c>
      <c r="C28" s="2504" t="inlineStr">
        <is>
          <t>FLUX22</t>
        </is>
      </c>
      <c r="D28" s="2809" t="n">
        <v>0</v>
      </c>
      <c r="E28" s="2944" t="n">
        <v>0</v>
      </c>
      <c r="F28" s="2944" t="n">
        <v>0</v>
      </c>
      <c r="G28" s="2944" t="n">
        <v>0</v>
      </c>
      <c r="H28" s="37" t="n"/>
      <c r="I28" s="1577" t="n"/>
      <c r="J28" s="2819" t="n">
        <v>0</v>
      </c>
      <c r="K28" s="2944" t="n">
        <v>0</v>
      </c>
      <c r="L28" s="2944" t="n">
        <v>0</v>
      </c>
      <c r="M28" s="2944" t="n">
        <v>0</v>
      </c>
      <c r="N28" s="1688" t="n"/>
      <c r="O28" s="37" t="n"/>
      <c r="P28" s="2819" t="n">
        <v>0</v>
      </c>
      <c r="Q28" s="2944" t="n">
        <v>0</v>
      </c>
      <c r="R28" s="2944" t="n">
        <v>0</v>
      </c>
      <c r="S28" s="2944" t="n">
        <v>0</v>
      </c>
      <c r="T28" s="1688" t="n"/>
      <c r="U28" s="37" t="n"/>
      <c r="V28" s="2819" t="n">
        <v>0</v>
      </c>
      <c r="W28" s="2944" t="n">
        <v>0</v>
      </c>
      <c r="X28" s="2944" t="n">
        <v>0</v>
      </c>
      <c r="Y28" s="2944" t="n">
        <v>0</v>
      </c>
      <c r="Z28" s="2944" t="n">
        <v>0</v>
      </c>
      <c r="AA28" s="2944" t="n">
        <v>0</v>
      </c>
      <c r="AB28" s="1688" t="n"/>
      <c r="AC28" s="1690" t="n"/>
      <c r="AD28" s="2819" t="n">
        <v>0</v>
      </c>
      <c r="AE28" s="2944" t="n">
        <v>0</v>
      </c>
      <c r="AF28" s="2944" t="n">
        <v>0</v>
      </c>
      <c r="AG28" s="2944" t="n">
        <v>0</v>
      </c>
      <c r="AH28" s="2944" t="n">
        <v>0</v>
      </c>
      <c r="AI28" s="2944" t="n">
        <v>0</v>
      </c>
      <c r="AJ28" s="1688" t="n"/>
      <c r="AK28" s="1031" t="n"/>
      <c r="AL28" s="2819" t="n">
        <v>0</v>
      </c>
      <c r="AM28" s="2944" t="n">
        <v>-245630000</v>
      </c>
      <c r="AN28" s="2944" t="n">
        <v>0</v>
      </c>
      <c r="AO28" s="2944" t="n">
        <v>0</v>
      </c>
      <c r="AP28" s="2944" t="n">
        <v>245630000</v>
      </c>
      <c r="AQ28" s="2944" t="n">
        <v>0</v>
      </c>
      <c r="AR28" s="2944" t="n">
        <v>0</v>
      </c>
      <c r="AS28" s="1688" t="n"/>
      <c r="AT28" s="1031" t="n"/>
      <c r="AU28" s="2819" t="n"/>
      <c r="AV28" s="2944" t="n"/>
      <c r="AW28" s="2944" t="n"/>
      <c r="AX28" s="2944" t="n"/>
      <c r="AY28" s="2944" t="n"/>
      <c r="AZ28" s="2944" t="n"/>
      <c r="BA28" s="1688" t="n"/>
      <c r="BB28" s="1031" t="n"/>
      <c r="BC28" s="2819" t="n"/>
      <c r="BD28" s="2944" t="n"/>
      <c r="BE28" s="2944" t="n"/>
      <c r="BF28" s="2944" t="n"/>
      <c r="BG28" s="2944" t="n"/>
      <c r="BH28" s="2944" t="n"/>
      <c r="BI28" s="1688" t="n"/>
      <c r="BJ28" s="1031" t="n"/>
      <c r="BK28" s="2816" t="n"/>
      <c r="BL28" s="2944" t="n"/>
      <c r="BM28" s="2944" t="n"/>
      <c r="BN28" s="2944" t="n"/>
      <c r="BO28" s="2944" t="n"/>
      <c r="BP28" s="2944" t="n"/>
      <c r="BQ28" s="2944" t="n"/>
      <c r="BR28" s="1688" t="n"/>
      <c r="BS28" s="1031" t="n"/>
      <c r="BT28" s="2819" t="n"/>
      <c r="BU28" s="2944" t="n"/>
      <c r="BV28" s="2944" t="n"/>
      <c r="BW28" s="2944" t="n"/>
      <c r="BX28" s="2944" t="n"/>
      <c r="BY28" s="2944" t="n"/>
      <c r="BZ28" s="1688" t="n"/>
      <c r="CA28" s="1031" t="n"/>
      <c r="CB28" s="2819" t="n"/>
      <c r="CC28" s="2944" t="n"/>
      <c r="CD28" s="2944" t="n"/>
      <c r="CE28" s="2944" t="n"/>
      <c r="CF28" s="2944" t="n"/>
      <c r="CG28" s="2944" t="n"/>
      <c r="CH28" s="1688" t="n"/>
      <c r="CI28" s="1031" t="n"/>
      <c r="CJ28" s="2816" t="n"/>
      <c r="CK28" s="2944" t="n"/>
      <c r="CL28" s="2944" t="n"/>
      <c r="CM28" s="2944" t="n"/>
      <c r="CN28" s="2944" t="n"/>
      <c r="CO28" s="2944" t="n"/>
      <c r="CP28" s="1688" t="n"/>
      <c r="CQ28" s="1031" t="n"/>
      <c r="CR28" s="2806" t="n">
        <v>0</v>
      </c>
      <c r="CS28" s="2944" t="n">
        <v>-245630000</v>
      </c>
      <c r="CT28" s="2944" t="n"/>
      <c r="CU28" s="2944" t="n">
        <v>245630000</v>
      </c>
      <c r="CV28" s="2944" t="n"/>
      <c r="CW28" s="2944" t="n">
        <v>0</v>
      </c>
      <c r="CX28" s="103">
        <f>IFERROR(CR28/CW28-1, "-")</f>
        <v/>
      </c>
      <c r="CY28" s="2944" t="n"/>
      <c r="CZ28" s="4050" t="n">
        <v>-245630000</v>
      </c>
      <c r="DA28" s="2806" t="n">
        <v>0</v>
      </c>
      <c r="DB28" s="2806" t="n"/>
      <c r="DC28" s="2806" t="n"/>
      <c r="DD28" s="2944" t="n">
        <v>-3476623482</v>
      </c>
      <c r="DE28" s="27" t="n"/>
      <c r="DF28" s="27" t="n"/>
      <c r="DG28" s="27" t="n"/>
      <c r="DH28" s="27" t="n"/>
      <c r="DJ28" s="3041">
        <f>SUM(D28,J28,P28,V28,AD28,AL28,AU28,BC28,BK28,BT28,CB28,CJ28)-CR28</f>
        <v/>
      </c>
      <c r="DK28" s="3041">
        <f>SUM(E28,K28,Q28,W28,AE28,AM28,AV28,BD28,BL28,BU28,CC28,CK28)-CS28</f>
        <v/>
      </c>
      <c r="DL28" s="3041">
        <f>SUM(G28,M28,S28,AA28,AI28,AR28,AZ28,BH28,BQ28,BY28,CG28,CO28)-CW28</f>
        <v/>
      </c>
      <c r="DM28" s="3041">
        <f>SUM(D28,J28,P28,V28,AD28,AL28,AU28,BC28,,BN28,BV28,CD28,CL28)-CT28</f>
        <v/>
      </c>
      <c r="DN28" s="3115" t="n"/>
      <c r="DO28" s="3115" t="n"/>
      <c r="DP28" s="3115" t="n"/>
      <c r="DQ28" s="3115" t="n"/>
      <c r="DR28" s="3115" t="n"/>
      <c r="DS28" s="3115" t="n"/>
      <c r="DT28" s="3115" t="n"/>
      <c r="DU28" s="3115" t="n"/>
      <c r="DV28" s="3115" t="n"/>
      <c r="DW28" s="3115" t="n"/>
      <c r="DX28" s="2878">
        <f>(CS28-CZ28)*10^6</f>
        <v/>
      </c>
      <c r="DY28" s="2878">
        <f>(CT28-DC28)*10^6</f>
        <v/>
      </c>
      <c r="DZ28" s="2878">
        <f>(CW28-DD28)*10^6</f>
        <v/>
      </c>
      <c r="EA28" s="3115" t="n"/>
    </row>
    <row customHeight="1" ht="4.5" r="29" s="3">
      <c r="B29" s="183" t="n"/>
      <c r="C29" s="2504" t="n"/>
      <c r="D29" s="2809" t="n"/>
      <c r="E29" s="2944" t="n"/>
      <c r="F29" s="2944" t="n"/>
      <c r="G29" s="2944" t="n"/>
      <c r="H29" s="27" t="n"/>
      <c r="I29" s="1577" t="n"/>
      <c r="J29" s="2819" t="n"/>
      <c r="K29" s="2944" t="n"/>
      <c r="L29" s="2944" t="n"/>
      <c r="M29" s="2944" t="n"/>
      <c r="N29" s="1741" t="n"/>
      <c r="O29" s="27" t="n"/>
      <c r="P29" s="2819" t="n"/>
      <c r="Q29" s="2944" t="n"/>
      <c r="R29" s="2944" t="n"/>
      <c r="S29" s="2944" t="n"/>
      <c r="T29" s="1741" t="n"/>
      <c r="U29" s="27" t="n"/>
      <c r="V29" s="2819" t="n"/>
      <c r="W29" s="2944" t="n"/>
      <c r="X29" s="2944" t="n"/>
      <c r="Y29" s="2944" t="n"/>
      <c r="Z29" s="2944" t="n"/>
      <c r="AA29" s="2944" t="n"/>
      <c r="AB29" s="1741" t="n"/>
      <c r="AC29" s="1182" t="n"/>
      <c r="AD29" s="2819" t="n"/>
      <c r="AE29" s="2944" t="n"/>
      <c r="AF29" s="2944" t="n"/>
      <c r="AG29" s="2944" t="n"/>
      <c r="AH29" s="2944" t="n"/>
      <c r="AI29" s="2944" t="n"/>
      <c r="AJ29" s="1741" t="n"/>
      <c r="AK29" s="1040" t="n"/>
      <c r="AL29" s="2819" t="n"/>
      <c r="AM29" s="2944" t="n"/>
      <c r="AN29" s="2944" t="n"/>
      <c r="AO29" s="2944" t="n"/>
      <c r="AP29" s="2944" t="n"/>
      <c r="AQ29" s="2944" t="n"/>
      <c r="AR29" s="2944" t="n"/>
      <c r="AS29" s="1741" t="n"/>
      <c r="AT29" s="1040" t="n"/>
      <c r="AU29" s="2819" t="n"/>
      <c r="AV29" s="2944" t="n"/>
      <c r="AW29" s="2944" t="n"/>
      <c r="AX29" s="2944" t="n"/>
      <c r="AY29" s="2944" t="n"/>
      <c r="AZ29" s="2944" t="n"/>
      <c r="BA29" s="1741" t="n"/>
      <c r="BB29" s="1040" t="n"/>
      <c r="BC29" s="2819" t="n"/>
      <c r="BD29" s="2944" t="n"/>
      <c r="BE29" s="2944" t="n"/>
      <c r="BF29" s="2944" t="n"/>
      <c r="BG29" s="2944" t="n"/>
      <c r="BH29" s="2944" t="n"/>
      <c r="BI29" s="1741" t="n"/>
      <c r="BJ29" s="1040" t="n"/>
      <c r="BK29" s="2819" t="n"/>
      <c r="BL29" s="2944" t="n"/>
      <c r="BM29" s="2944" t="n"/>
      <c r="BN29" s="2944" t="n"/>
      <c r="BO29" s="2944" t="n"/>
      <c r="BP29" s="2944" t="n"/>
      <c r="BQ29" s="2944" t="n"/>
      <c r="BR29" s="1741" t="n"/>
      <c r="BS29" s="1040" t="n"/>
      <c r="BT29" s="2819" t="n"/>
      <c r="BU29" s="2944" t="n"/>
      <c r="BV29" s="2944" t="n"/>
      <c r="BW29" s="2944" t="n"/>
      <c r="BX29" s="2944" t="n"/>
      <c r="BY29" s="2944" t="n"/>
      <c r="BZ29" s="1741" t="n"/>
      <c r="CA29" s="1040" t="n"/>
      <c r="CB29" s="2819" t="n"/>
      <c r="CC29" s="2944" t="n"/>
      <c r="CD29" s="2944" t="n"/>
      <c r="CE29" s="2944" t="n"/>
      <c r="CF29" s="2944" t="n"/>
      <c r="CG29" s="2944" t="n"/>
      <c r="CH29" s="1741" t="n"/>
      <c r="CI29" s="1040" t="n"/>
      <c r="CJ29" s="2819" t="n"/>
      <c r="CK29" s="2944" t="n"/>
      <c r="CL29" s="2944" t="n"/>
      <c r="CM29" s="2944" t="n"/>
      <c r="CN29" s="2944" t="n"/>
      <c r="CO29" s="2944" t="n"/>
      <c r="CP29" s="1741" t="n"/>
      <c r="CQ29" s="1040" t="n"/>
      <c r="CR29" s="2806" t="n"/>
      <c r="CS29" s="2944" t="n"/>
      <c r="CT29" s="2944" t="n"/>
      <c r="CU29" s="2944" t="n"/>
      <c r="CV29" s="2944" t="n"/>
      <c r="CW29" s="2944" t="n"/>
      <c r="CX29" s="103">
        <f>IFERROR(CR29/CW29-1, "-")</f>
        <v/>
      </c>
      <c r="CY29" s="2944" t="n"/>
      <c r="CZ29" s="4050" t="n"/>
      <c r="DA29" s="2806" t="n"/>
      <c r="DB29" s="2806" t="n"/>
      <c r="DC29" s="2806" t="n"/>
      <c r="DD29" s="2944" t="n"/>
      <c r="DE29" s="27" t="n"/>
      <c r="DF29" s="27" t="n"/>
      <c r="DG29" s="27" t="n"/>
      <c r="DH29" s="27" t="n"/>
      <c r="DJ29" s="3041">
        <f>SUM(D29,J29,P29,V29,AD29,AL29,AU29,BC29,BK29,BT29,CB29,CJ29)-CR29</f>
        <v/>
      </c>
      <c r="DK29" s="3041">
        <f>SUM(E29,K29,Q29,W29,AE29,AM29,AV29,BD29,BL29,BU29,CC29,CK29)-CS29</f>
        <v/>
      </c>
      <c r="DL29" s="3041">
        <f>SUM(G29,M29,S29,AA29,AI29,AR29,AZ29,BH29,BQ29,BY29,CG29,CO29)-CW29</f>
        <v/>
      </c>
      <c r="DM29" s="3041">
        <f>SUM(D29,J29,P29,V29,AD29,AL29,AU29,BC29,,BN29,BV29,CD29,CL29)-CT29</f>
        <v/>
      </c>
      <c r="DN29" s="3115" t="n"/>
      <c r="DO29" s="3115" t="n"/>
      <c r="DP29" s="3115" t="n"/>
      <c r="DQ29" s="3115" t="n"/>
      <c r="DR29" s="3115" t="n"/>
      <c r="DS29" s="3115" t="n"/>
      <c r="DT29" s="3115" t="n"/>
      <c r="DU29" s="3115" t="n"/>
      <c r="DV29" s="3115" t="n"/>
      <c r="DW29" s="3115" t="n"/>
      <c r="DX29" s="2878">
        <f>(CS29-CZ29)*10^6</f>
        <v/>
      </c>
      <c r="DY29" s="2878">
        <f>(CT29-DC29)*10^6</f>
        <v/>
      </c>
      <c r="DZ29" s="2878">
        <f>(CW29-DD29)*10^6</f>
        <v/>
      </c>
      <c r="EA29" s="3115" t="n"/>
    </row>
    <row r="30">
      <c r="B30" s="184" t="inlineStr">
        <is>
          <t>Cash flow used for financing and taxes</t>
        </is>
      </c>
      <c r="C30" s="2504" t="inlineStr">
        <is>
          <t>FLUX24</t>
        </is>
      </c>
      <c r="D30" s="2808" t="n">
        <v>-255727621.745431</v>
      </c>
      <c r="E30" s="3403" t="n">
        <v>-295283390.678901</v>
      </c>
      <c r="F30" s="3403" t="n">
        <v>39555768.93347001</v>
      </c>
      <c r="G30" s="3403" t="n">
        <v>-103381366</v>
      </c>
      <c r="H30" s="258" t="n">
        <v>1.473633611548826</v>
      </c>
      <c r="I30" s="1818" t="n"/>
      <c r="J30" s="2818" t="n">
        <v>-191411961.219138</v>
      </c>
      <c r="K30" s="3403" t="n">
        <v>-287833726.89177</v>
      </c>
      <c r="L30" s="3403" t="n">
        <v>96421765.67263201</v>
      </c>
      <c r="M30" s="3403" t="n">
        <v>-95108812</v>
      </c>
      <c r="N30" s="1686" t="n">
        <v>1.012557587399346</v>
      </c>
      <c r="O30" s="258" t="n"/>
      <c r="P30" s="2818" t="n">
        <v>-825364199.9024971</v>
      </c>
      <c r="Q30" s="3403" t="n">
        <v>-294743889.457636</v>
      </c>
      <c r="R30" s="3403" t="n">
        <v>-530620310.4448611</v>
      </c>
      <c r="S30" s="3403" t="n">
        <v>-729110234</v>
      </c>
      <c r="T30" s="1686" t="n">
        <v>0.132015656088702</v>
      </c>
      <c r="U30" s="258" t="n"/>
      <c r="V30" s="2818" t="n">
        <v>-300270083.96876</v>
      </c>
      <c r="W30" s="3403" t="n">
        <v>-293637879.27757</v>
      </c>
      <c r="X30" s="3403" t="n">
        <v>-293637879.27757</v>
      </c>
      <c r="Y30" s="3403" t="n">
        <v>-6632204.691190004</v>
      </c>
      <c r="Z30" s="3403" t="n">
        <v>-6632204.691190004</v>
      </c>
      <c r="AA30" s="3403" t="n">
        <v>-162604004.6284747</v>
      </c>
      <c r="AB30" s="1686" t="n">
        <v>0.8466340029867736</v>
      </c>
      <c r="AC30" s="1184" t="n"/>
      <c r="AD30" s="2818" t="n">
        <v>-199938365.06124</v>
      </c>
      <c r="AE30" s="3403" t="n">
        <v>-297737136.011247</v>
      </c>
      <c r="AF30" s="3403" t="n">
        <v>-297737136.011247</v>
      </c>
      <c r="AG30" s="3403" t="n">
        <v>97798770.95000699</v>
      </c>
      <c r="AH30" s="3403" t="n">
        <v>97798770.95000699</v>
      </c>
      <c r="AI30" s="3403" t="n">
        <v>-616079404.3696651</v>
      </c>
      <c r="AJ30" s="1686" t="n">
        <v>-0.6754665654408546</v>
      </c>
      <c r="AK30" s="1034" t="n"/>
      <c r="AL30" s="2818" t="n">
        <v>385.37937517</v>
      </c>
      <c r="AM30" s="3403" t="n">
        <v>-540309359.0170277</v>
      </c>
      <c r="AN30" s="3403" t="n">
        <v>-294679359.0170277</v>
      </c>
      <c r="AO30" s="3403" t="n">
        <v>0</v>
      </c>
      <c r="AP30" s="3403" t="n">
        <v>540309744.396403</v>
      </c>
      <c r="AQ30" s="3403" t="n">
        <v>294679744.3964029</v>
      </c>
      <c r="AR30" s="3403" t="n">
        <v>-184916179.0018603</v>
      </c>
      <c r="AS30" s="1686" t="n">
        <v>-1.000002084076024</v>
      </c>
      <c r="AT30" s="1034" t="n"/>
      <c r="AU30" s="2818" t="n"/>
      <c r="AV30" s="3403" t="n"/>
      <c r="AW30" s="3403" t="n"/>
      <c r="AX30" s="3403" t="n"/>
      <c r="AY30" s="3403" t="n"/>
      <c r="AZ30" s="3403" t="n"/>
      <c r="BA30" s="1686" t="n"/>
      <c r="BB30" s="1034" t="n"/>
      <c r="BC30" s="2818" t="n"/>
      <c r="BD30" s="3403" t="n"/>
      <c r="BE30" s="3403" t="n"/>
      <c r="BF30" s="3403" t="n"/>
      <c r="BG30" s="3403" t="n"/>
      <c r="BH30" s="3403" t="n"/>
      <c r="BI30" s="1686" t="n"/>
      <c r="BJ30" s="1034" t="n"/>
      <c r="BK30" s="2818" t="n"/>
      <c r="BL30" s="3403" t="n"/>
      <c r="BM30" s="3403" t="n"/>
      <c r="BN30" s="3403" t="n"/>
      <c r="BO30" s="3403" t="n"/>
      <c r="BP30" s="3403" t="n"/>
      <c r="BQ30" s="3403" t="n"/>
      <c r="BR30" s="1686" t="n"/>
      <c r="BS30" s="1034" t="n"/>
      <c r="BT30" s="2818" t="n"/>
      <c r="BU30" s="3403" t="n"/>
      <c r="BV30" s="3403" t="n"/>
      <c r="BW30" s="3403" t="n"/>
      <c r="BX30" s="3403" t="n"/>
      <c r="BY30" s="3403" t="n"/>
      <c r="BZ30" s="1686" t="n"/>
      <c r="CA30" s="1034" t="n"/>
      <c r="CB30" s="2818" t="n"/>
      <c r="CC30" s="3403" t="n"/>
      <c r="CD30" s="3403" t="n"/>
      <c r="CE30" s="3403" t="n"/>
      <c r="CF30" s="3403" t="n"/>
      <c r="CG30" s="3403" t="n"/>
      <c r="CH30" s="1686" t="n"/>
      <c r="CI30" s="1034" t="n"/>
      <c r="CJ30" s="2818" t="n"/>
      <c r="CK30" s="3403" t="n"/>
      <c r="CL30" s="3403" t="n"/>
      <c r="CM30" s="3403" t="n"/>
      <c r="CN30" s="3403" t="n"/>
      <c r="CO30" s="3403" t="n"/>
      <c r="CP30" s="1686" t="n"/>
      <c r="CQ30" s="1034" t="n"/>
      <c r="CR30" s="2808" t="n">
        <v>-1772711846.517691</v>
      </c>
      <c r="CS30" s="3403" t="n">
        <v>-2009545381.334152</v>
      </c>
      <c r="CT30" s="3403" t="n"/>
      <c r="CU30" s="3403" t="n">
        <v>236833534.8164611</v>
      </c>
      <c r="CV30" s="3403" t="n"/>
      <c r="CW30" s="3403" t="n">
        <v>-1706283820.99814</v>
      </c>
      <c r="CX30" s="103">
        <f>IFERROR(CR30/CW30-1, "-")</f>
        <v/>
      </c>
      <c r="CY30" s="2944" t="n"/>
      <c r="CZ30" s="4051" t="n">
        <v>-3788967639.25932</v>
      </c>
      <c r="DA30" s="2808" t="n">
        <v>-3937.98041509808</v>
      </c>
      <c r="DB30" s="2808" t="n"/>
      <c r="DC30" s="2808" t="n"/>
      <c r="DD30" s="3403" t="n">
        <v>-8521649467.879999</v>
      </c>
      <c r="DE30" s="258">
        <f>+CZ30/DD30-1</f>
        <v/>
      </c>
      <c r="DF30" s="258">
        <f>+DA30/DD30-1</f>
        <v/>
      </c>
      <c r="DG30" s="258">
        <f>+DB30/DD30-1</f>
        <v/>
      </c>
      <c r="DH30" s="258">
        <f>+DC30/DD30-1</f>
        <v/>
      </c>
      <c r="DJ30" s="3041">
        <f>SUM(D30,J30,P30,V30,AD30,AL30,AU30,BC30,BK30,BT30,CB30,CJ30)-CR30</f>
        <v/>
      </c>
      <c r="DK30" s="3041">
        <f>SUM(E30,K30,Q30,W30,AE30,AM30,AV30,BD30,BL30,BU30,CC30,CK30)-CS30</f>
        <v/>
      </c>
      <c r="DL30" s="3041">
        <f>SUM(G30,M30,S30,AA30,AI30,AR30,AZ30,BH30,BQ30,BY30,CG30,CO30)-CW30</f>
        <v/>
      </c>
      <c r="DM30" s="3041">
        <f>SUM(D30,J30,P30,V30,AD30,AL30,AU30,BC30,,BN30,BV30,CD30,CL30)-CT30</f>
        <v/>
      </c>
      <c r="DN30" s="3115" t="n"/>
      <c r="DO30" s="3115" t="n"/>
      <c r="DP30" s="3115" t="n"/>
      <c r="DQ30" s="3115" t="n"/>
      <c r="DR30" s="3115" t="n"/>
      <c r="DS30" s="3115" t="n"/>
      <c r="DT30" s="3115" t="n"/>
      <c r="DU30" s="3115" t="n"/>
      <c r="DV30" s="3115" t="n"/>
      <c r="DW30" s="3115" t="n"/>
      <c r="DX30" s="2878">
        <f>(CS30-CZ30)*10^6</f>
        <v/>
      </c>
      <c r="DY30" s="2878">
        <f>(CT30-DC30)*10^6</f>
        <v/>
      </c>
      <c r="DZ30" s="2878">
        <f>(CW30-DD30)*10^6</f>
        <v/>
      </c>
      <c r="EA30" s="3115" t="n"/>
    </row>
    <row customHeight="1" ht="14" r="31" s="3">
      <c r="B31" s="183" t="n"/>
      <c r="C31" s="2504" t="n"/>
      <c r="D31" s="2809" t="n"/>
      <c r="E31" s="2944" t="n"/>
      <c r="F31" s="2944" t="n"/>
      <c r="G31" s="2944" t="n"/>
      <c r="H31" s="27" t="n"/>
      <c r="I31" s="1577" t="n"/>
      <c r="J31" s="2819" t="n"/>
      <c r="K31" s="2944" t="n"/>
      <c r="L31" s="2944" t="n"/>
      <c r="M31" s="2944" t="n"/>
      <c r="N31" s="1741" t="n"/>
      <c r="O31" s="27" t="n"/>
      <c r="P31" s="2819" t="n"/>
      <c r="Q31" s="2944" t="n"/>
      <c r="R31" s="3403" t="n"/>
      <c r="S31" s="2944" t="n"/>
      <c r="T31" s="1741" t="n"/>
      <c r="U31" s="27" t="n"/>
      <c r="V31" s="2819" t="n"/>
      <c r="W31" s="2944" t="n"/>
      <c r="X31" s="2944" t="n"/>
      <c r="Y31" s="3403" t="n"/>
      <c r="Z31" s="3403" t="n"/>
      <c r="AA31" s="2944" t="n"/>
      <c r="AB31" s="1741" t="n"/>
      <c r="AC31" s="1182" t="n"/>
      <c r="AD31" s="2819" t="n"/>
      <c r="AE31" s="2944" t="n"/>
      <c r="AF31" s="2944" t="n"/>
      <c r="AG31" s="3403" t="n"/>
      <c r="AH31" s="3403" t="n"/>
      <c r="AI31" s="2944" t="n"/>
      <c r="AJ31" s="1741" t="n"/>
      <c r="AK31" s="1040" t="n"/>
      <c r="AL31" s="2819" t="n"/>
      <c r="AM31" s="2944" t="n"/>
      <c r="AN31" s="2944" t="n"/>
      <c r="AO31" s="2944" t="n"/>
      <c r="AP31" s="3403" t="n"/>
      <c r="AQ31" s="3403" t="n"/>
      <c r="AR31" s="2944" t="n"/>
      <c r="AS31" s="1741" t="n"/>
      <c r="AT31" s="1040" t="n"/>
      <c r="AU31" s="2819" t="n"/>
      <c r="AV31" s="2944" t="n"/>
      <c r="AW31" s="2944" t="n"/>
      <c r="AX31" s="3403" t="n"/>
      <c r="AY31" s="3403" t="n"/>
      <c r="AZ31" s="2944" t="n"/>
      <c r="BA31" s="1741" t="n"/>
      <c r="BB31" s="1040" t="n"/>
      <c r="BC31" s="2819" t="n"/>
      <c r="BD31" s="2944" t="n"/>
      <c r="BE31" s="2944" t="n"/>
      <c r="BF31" s="3403" t="n"/>
      <c r="BG31" s="3403" t="n"/>
      <c r="BH31" s="2944" t="n"/>
      <c r="BI31" s="1741" t="n"/>
      <c r="BJ31" s="1040" t="n"/>
      <c r="BK31" s="2819" t="n"/>
      <c r="BL31" s="2944" t="n"/>
      <c r="BM31" s="2944" t="n"/>
      <c r="BN31" s="2944" t="n"/>
      <c r="BO31" s="3403" t="n"/>
      <c r="BP31" s="3403" t="n"/>
      <c r="BQ31" s="2944" t="n"/>
      <c r="BR31" s="1741" t="n"/>
      <c r="BS31" s="1040" t="n"/>
      <c r="BT31" s="2819" t="n"/>
      <c r="BU31" s="2944" t="n"/>
      <c r="BV31" s="2944" t="n"/>
      <c r="BW31" s="3403" t="n"/>
      <c r="BX31" s="3403" t="n"/>
      <c r="BY31" s="2944" t="n"/>
      <c r="BZ31" s="1741" t="n"/>
      <c r="CA31" s="1040" t="n"/>
      <c r="CB31" s="2819" t="n"/>
      <c r="CC31" s="2944" t="n"/>
      <c r="CD31" s="2944" t="n"/>
      <c r="CE31" s="3403" t="n"/>
      <c r="CF31" s="3403" t="n"/>
      <c r="CG31" s="2944" t="n"/>
      <c r="CH31" s="1741" t="n"/>
      <c r="CI31" s="1040" t="n"/>
      <c r="CJ31" s="2819" t="n"/>
      <c r="CK31" s="2944" t="n"/>
      <c r="CL31" s="2944" t="n"/>
      <c r="CM31" s="3403" t="n"/>
      <c r="CN31" s="3403" t="n"/>
      <c r="CO31" s="2944" t="n"/>
      <c r="CP31" s="1741" t="n"/>
      <c r="CQ31" s="1040" t="n"/>
      <c r="CR31" s="2806" t="n"/>
      <c r="CS31" s="2944" t="n"/>
      <c r="CT31" s="2944" t="n"/>
      <c r="CU31" s="2944" t="n"/>
      <c r="CV31" s="2944" t="n"/>
      <c r="CW31" s="2944" t="n"/>
      <c r="CX31" s="103">
        <f>IFERROR(CR31/CW31-1, "-")</f>
        <v/>
      </c>
      <c r="CY31" s="2944" t="n"/>
      <c r="CZ31" s="4050" t="n"/>
      <c r="DA31" s="2806" t="n"/>
      <c r="DB31" s="2806" t="n"/>
      <c r="DC31" s="2806" t="n"/>
      <c r="DD31" s="2944" t="n"/>
      <c r="DE31" s="27" t="n"/>
      <c r="DF31" s="27" t="n"/>
      <c r="DG31" s="27" t="n"/>
      <c r="DH31" s="27" t="n"/>
      <c r="DJ31" s="3041">
        <f>SUM(D31,J31,P31,V31,AD31,AL31,AU31,BC31,BK31,BT31,CB31,CJ31)-CR31</f>
        <v/>
      </c>
      <c r="DK31" s="3041">
        <f>SUM(E31,K31,Q31,W31,AE31,AM31,AV31,BD31,BL31,BU31,CC31,CK31)-CS31</f>
        <v/>
      </c>
      <c r="DL31" s="3041">
        <f>SUM(G31,M31,S31,AA31,AI31,AR31,AZ31,BH31,BQ31,BY31,CG31,CO31)-CW31</f>
        <v/>
      </c>
      <c r="DM31" s="3041">
        <f>SUM(D31,J31,P31,V31,AD31,AL31,AU31,BC31,,BN31,BV31,CD31,CL31)-CT31</f>
        <v/>
      </c>
      <c r="DN31" s="3115" t="n"/>
      <c r="DO31" s="3115" t="n"/>
      <c r="DP31" s="3115" t="n"/>
      <c r="DQ31" s="3115" t="n"/>
      <c r="DR31" s="3115" t="n"/>
      <c r="DS31" s="3115" t="n"/>
      <c r="DT31" s="3115" t="n"/>
      <c r="DU31" s="3115" t="n"/>
      <c r="DV31" s="3115" t="n"/>
      <c r="DW31" s="3115" t="n"/>
      <c r="DX31" s="2878">
        <f>(CS31-CZ31)*10^6</f>
        <v/>
      </c>
      <c r="DY31" s="2878">
        <f>(CT31-DC31)*10^6</f>
        <v/>
      </c>
      <c r="DZ31" s="2878">
        <f>(CW31-DD31)*10^6</f>
        <v/>
      </c>
      <c r="EA31" s="3115" t="n"/>
    </row>
    <row r="32">
      <c r="B32" s="184" t="inlineStr">
        <is>
          <t>Cash flow used for investment (+/-)</t>
        </is>
      </c>
      <c r="C32" s="2504" t="inlineStr">
        <is>
          <t>FLUX26</t>
        </is>
      </c>
      <c r="D32" s="2811" t="n">
        <v>-1282000000</v>
      </c>
      <c r="E32" s="2944" t="n">
        <v>-250000000</v>
      </c>
      <c r="F32" s="3403" t="n">
        <v>-1032000000</v>
      </c>
      <c r="G32" s="3403" t="n">
        <v>0</v>
      </c>
      <c r="H32" s="258" t="n"/>
      <c r="I32" s="1818" t="n"/>
      <c r="J32" s="2822" t="n">
        <v>-623764004</v>
      </c>
      <c r="K32" s="2944" t="n">
        <v>-250000000</v>
      </c>
      <c r="L32" s="3403" t="n">
        <v>-373764004</v>
      </c>
      <c r="M32" s="3403" t="n">
        <v>0</v>
      </c>
      <c r="N32" s="1686" t="n"/>
      <c r="O32" s="258" t="n"/>
      <c r="P32" s="2822" t="n">
        <v>775264004</v>
      </c>
      <c r="Q32" s="2944" t="n">
        <v>-250000000</v>
      </c>
      <c r="R32" s="3403" t="n">
        <v>1025264004</v>
      </c>
      <c r="S32" s="3403" t="n">
        <v>-1165300000</v>
      </c>
      <c r="T32" s="1686" t="n">
        <v>-1.665291344718098</v>
      </c>
      <c r="U32" s="258" t="n"/>
      <c r="V32" s="2822" t="n">
        <v>-2876903738</v>
      </c>
      <c r="W32" s="2944" t="n">
        <v>-250000000</v>
      </c>
      <c r="X32" s="2944" t="n">
        <v>-250000000</v>
      </c>
      <c r="Y32" s="3403" t="n">
        <v>-2626903738</v>
      </c>
      <c r="Z32" s="3403" t="n">
        <v>-2626903738</v>
      </c>
      <c r="AA32" s="2944" t="n">
        <v>0</v>
      </c>
      <c r="AB32" s="1686" t="n"/>
      <c r="AC32" s="1184" t="n"/>
      <c r="AD32" s="2822" t="n">
        <v>-902984689</v>
      </c>
      <c r="AE32" s="2944" t="n">
        <v>-250000000</v>
      </c>
      <c r="AF32" s="2944" t="n">
        <v>-250000000</v>
      </c>
      <c r="AG32" s="3403" t="n">
        <v>-652984689</v>
      </c>
      <c r="AH32" s="3403" t="n">
        <v>-652984689</v>
      </c>
      <c r="AI32" s="2944" t="n">
        <v>0</v>
      </c>
      <c r="AJ32" s="1686" t="n"/>
      <c r="AK32" s="1034" t="n"/>
      <c r="AL32" s="2822" t="n">
        <v>-1281.745283</v>
      </c>
      <c r="AM32" s="2944" t="n">
        <v>-250000000</v>
      </c>
      <c r="AN32" s="2944" t="n">
        <v>-250000000</v>
      </c>
      <c r="AO32" s="2944" t="n">
        <v>0</v>
      </c>
      <c r="AP32" s="3403" t="n">
        <v>249998718.254717</v>
      </c>
      <c r="AQ32" s="3403" t="n">
        <v>249998718.254717</v>
      </c>
      <c r="AR32" s="2944" t="n">
        <v>-2385500000</v>
      </c>
      <c r="AS32" s="1686" t="n">
        <v>-0.999999462693237</v>
      </c>
      <c r="AT32" s="1034" t="n"/>
      <c r="AU32" s="2818" t="n"/>
      <c r="AV32" s="3403" t="n"/>
      <c r="AW32" s="3403" t="n"/>
      <c r="AX32" s="3403" t="n"/>
      <c r="AY32" s="3403" t="n"/>
      <c r="AZ32" s="3403" t="n"/>
      <c r="BA32" s="1686" t="n"/>
      <c r="BB32" s="1034" t="n"/>
      <c r="BC32" s="2818" t="n"/>
      <c r="BD32" s="3403" t="n"/>
      <c r="BE32" s="3403" t="n"/>
      <c r="BF32" s="3403" t="n"/>
      <c r="BG32" s="3403" t="n"/>
      <c r="BH32" s="3403" t="n"/>
      <c r="BI32" s="1686" t="n"/>
      <c r="BJ32" s="1034" t="n"/>
      <c r="BK32" s="2818" t="n"/>
      <c r="BL32" s="3403" t="n"/>
      <c r="BM32" s="3403" t="n"/>
      <c r="BN32" s="3403" t="n"/>
      <c r="BO32" s="3403" t="n"/>
      <c r="BP32" s="3403" t="n"/>
      <c r="BQ32" s="3403" t="n"/>
      <c r="BR32" s="1686" t="n"/>
      <c r="BS32" s="1034" t="n"/>
      <c r="BT32" s="2818" t="n"/>
      <c r="BU32" s="3403" t="n"/>
      <c r="BV32" s="3403" t="n"/>
      <c r="BW32" s="3403" t="n"/>
      <c r="BX32" s="3403" t="n"/>
      <c r="BY32" s="3403" t="n"/>
      <c r="BZ32" s="1686" t="n"/>
      <c r="CA32" s="1034" t="n"/>
      <c r="CB32" s="2818" t="n"/>
      <c r="CC32" s="3403" t="n"/>
      <c r="CD32" s="3403" t="n"/>
      <c r="CE32" s="3403" t="n"/>
      <c r="CF32" s="3403" t="n"/>
      <c r="CG32" s="3403" t="n"/>
      <c r="CH32" s="1686" t="n"/>
      <c r="CI32" s="1034" t="n"/>
      <c r="CJ32" s="2818" t="n"/>
      <c r="CK32" s="3403" t="n"/>
      <c r="CL32" s="3403" t="n"/>
      <c r="CM32" s="3403" t="n"/>
      <c r="CN32" s="3403" t="n"/>
      <c r="CO32" s="3403" t="n"/>
      <c r="CP32" s="1686" t="n"/>
      <c r="CQ32" s="1034" t="n"/>
      <c r="CR32" s="2808" t="n">
        <v>-4910389708.745283</v>
      </c>
      <c r="CS32" s="3403" t="n">
        <v>-1500000000</v>
      </c>
      <c r="CT32" s="3403" t="n"/>
      <c r="CU32" s="3403" t="n">
        <v>-3410389708.745283</v>
      </c>
      <c r="CV32" s="3403" t="n"/>
      <c r="CW32" s="3403" t="n">
        <v>-1165300000</v>
      </c>
      <c r="CX32" s="103">
        <f>IFERROR(CR32/CW32-1, "-")</f>
        <v/>
      </c>
      <c r="CY32" s="2944" t="n"/>
      <c r="CZ32" s="4050" t="n">
        <v>-3000000000</v>
      </c>
      <c r="DA32" s="2808" t="n">
        <v>-3380.5</v>
      </c>
      <c r="DB32" s="2808" t="n"/>
      <c r="DC32" s="2808" t="n"/>
      <c r="DD32" s="3403" t="n">
        <v>-2718600000</v>
      </c>
      <c r="DE32" s="258" t="n"/>
      <c r="DF32" s="258" t="n"/>
      <c r="DG32" s="258" t="n"/>
      <c r="DH32" s="258" t="n"/>
      <c r="DJ32" s="3041">
        <f>SUM(D32,J32,P32,V32,AD32,AL32,AU32,BC32,BK32,BT32,CB32,CJ32)-CR32</f>
        <v/>
      </c>
      <c r="DK32" s="3041">
        <f>SUM(E32,K32,Q32,W32,AE32,AM32,AV32,BD32,BL32,BU32,CC32,CK32)-CS32</f>
        <v/>
      </c>
      <c r="DL32" s="3041">
        <f>SUM(G32,M32,S32,AA32,AI32,AR32,AZ32,BH32,BQ32,BY32,CG32,CO32)-CW32</f>
        <v/>
      </c>
      <c r="DM32" s="3041">
        <f>SUM(D32,J32,P32,V32,AD32,AL32,AU32,BC32,,BN32,BV32,CD32,CL32)-CT32</f>
        <v/>
      </c>
      <c r="DN32" s="3115" t="n"/>
      <c r="DO32" s="3115" t="n"/>
      <c r="DP32" s="3115" t="n"/>
      <c r="DQ32" s="3115" t="n"/>
      <c r="DR32" s="3115" t="n"/>
      <c r="DS32" s="3115" t="n"/>
      <c r="DT32" s="3115" t="n"/>
      <c r="DU32" s="3115" t="n"/>
      <c r="DV32" s="3115" t="n"/>
      <c r="DW32" s="3115" t="n"/>
      <c r="DX32" s="2878">
        <f>(CS32-CZ32)*10^6</f>
        <v/>
      </c>
      <c r="DY32" s="2878">
        <f>(CT32-DC32)*10^6</f>
        <v/>
      </c>
      <c r="DZ32" s="2878">
        <f>(CW32-DD32)*10^6</f>
        <v/>
      </c>
      <c r="EA32" s="3115" t="n"/>
    </row>
    <row customHeight="1" ht="14.25" r="33" s="3">
      <c r="B33" s="130" t="inlineStr">
        <is>
          <t xml:space="preserve">Autres éléments non cash </t>
        </is>
      </c>
      <c r="C33" s="2504" t="inlineStr">
        <is>
          <t>FLUX27</t>
        </is>
      </c>
      <c r="D33" s="2811" t="n">
        <v>140707247.74542</v>
      </c>
      <c r="E33" s="2944" t="n">
        <v>667509356.1478651</v>
      </c>
      <c r="F33" s="2944" t="n">
        <v>-526802108.4024451</v>
      </c>
      <c r="G33" s="2944" t="n">
        <v>788901599.999997</v>
      </c>
      <c r="H33" s="27" t="n">
        <v>-0.8216415738725583</v>
      </c>
      <c r="I33" s="1577" t="n"/>
      <c r="J33" s="2822" t="n">
        <v>730170757.219144</v>
      </c>
      <c r="K33" s="2944" t="n">
        <v>851354109.891785</v>
      </c>
      <c r="L33" s="2944" t="n">
        <v>-121183352.672641</v>
      </c>
      <c r="M33" s="2944" t="n">
        <v>42249041.6222645</v>
      </c>
      <c r="N33" s="1741" t="n">
        <v>16.28254012830334</v>
      </c>
      <c r="O33" s="27" t="n"/>
      <c r="P33" s="2822" t="n">
        <v>-1053018803.9975</v>
      </c>
      <c r="Q33" s="2944" t="n">
        <v>-744102328.542366</v>
      </c>
      <c r="R33" s="2944" t="n">
        <v>-308916475.4551339</v>
      </c>
      <c r="S33" s="2944" t="n">
        <v>-959950641.6222599</v>
      </c>
      <c r="T33" s="1741" t="n">
        <v>0.0969509872069676</v>
      </c>
      <c r="U33" s="27" t="n"/>
      <c r="V33" s="2822" t="n">
        <v>1040956483.96876</v>
      </c>
      <c r="W33" s="2944" t="n">
        <v>791404043.277573</v>
      </c>
      <c r="X33" s="2944" t="n">
        <v>431104271.77755</v>
      </c>
      <c r="Y33" s="2944" t="n">
        <v>249552440.691187</v>
      </c>
      <c r="Z33" s="2944" t="n">
        <v>609852212.19121</v>
      </c>
      <c r="AA33" s="2944" t="n">
        <v>197860861.567278</v>
      </c>
      <c r="AB33" s="1741" t="n">
        <v>4.261053023438933</v>
      </c>
      <c r="AC33" s="1182" t="n"/>
      <c r="AD33" s="2822" t="n">
        <v>1570300250.06121</v>
      </c>
      <c r="AE33" s="2944" t="n">
        <v>-437361805.988777</v>
      </c>
      <c r="AF33" s="2944" t="n">
        <v>-525701640.23877</v>
      </c>
      <c r="AG33" s="2944" t="n">
        <v>2007662056.049987</v>
      </c>
      <c r="AH33" s="2944" t="n">
        <v>2096001890.29998</v>
      </c>
      <c r="AI33" s="2944" t="n">
        <v>37160851.23628</v>
      </c>
      <c r="AJ33" s="1741" t="n">
        <v>41.25684282840463</v>
      </c>
      <c r="AK33" s="1040" t="n"/>
      <c r="AL33" s="2822" t="n">
        <v>-2699.33488851434</v>
      </c>
      <c r="AM33" s="2944" t="n">
        <v>60944733.01704407</v>
      </c>
      <c r="AN33" s="2944" t="n">
        <v>-142221599.8579559</v>
      </c>
      <c r="AO33" s="2944" t="n">
        <v>0</v>
      </c>
      <c r="AP33" s="2944" t="n">
        <v>-60947432.35193259</v>
      </c>
      <c r="AQ33" s="2944" t="n">
        <v>142218900.5230674</v>
      </c>
      <c r="AR33" s="2944" t="n">
        <v>1314508287.1964</v>
      </c>
      <c r="AS33" s="1741" t="n">
        <v>-1.000002053494006</v>
      </c>
      <c r="AT33" s="1040" t="n"/>
      <c r="AU33" s="2822" t="n"/>
      <c r="AV33" s="2944" t="n"/>
      <c r="AW33" s="2944" t="n"/>
      <c r="AX33" s="2944" t="n"/>
      <c r="AY33" s="2944" t="n"/>
      <c r="AZ33" s="2944" t="n"/>
      <c r="BA33" s="1741" t="n"/>
      <c r="BB33" s="1040" t="n"/>
      <c r="BC33" s="2822" t="n"/>
      <c r="BD33" s="2944" t="n"/>
      <c r="BE33" s="2944" t="n"/>
      <c r="BF33" s="2944" t="n"/>
      <c r="BG33" s="2944" t="n"/>
      <c r="BH33" s="2944" t="n"/>
      <c r="BI33" s="1741" t="n"/>
      <c r="BJ33" s="1040" t="n"/>
      <c r="BK33" s="2822" t="n"/>
      <c r="BL33" s="2944" t="n"/>
      <c r="BM33" s="2944" t="n"/>
      <c r="BN33" s="2944" t="n"/>
      <c r="BO33" s="2944" t="n"/>
      <c r="BP33" s="2944" t="n"/>
      <c r="BQ33" s="2944" t="n"/>
      <c r="BR33" s="1741" t="n"/>
      <c r="BS33" s="1040" t="n"/>
      <c r="BT33" s="2822" t="n"/>
      <c r="BU33" s="2944" t="n"/>
      <c r="BV33" s="2944" t="n"/>
      <c r="BW33" s="2944" t="n"/>
      <c r="BX33" s="2944" t="n"/>
      <c r="BY33" s="2944" t="n"/>
      <c r="BZ33" s="1741" t="n"/>
      <c r="CA33" s="1040" t="n"/>
      <c r="CB33" s="2822" t="n"/>
      <c r="CC33" s="2944" t="n"/>
      <c r="CD33" s="2944" t="n"/>
      <c r="CE33" s="2944" t="n"/>
      <c r="CF33" s="2944" t="n"/>
      <c r="CG33" s="2944" t="n"/>
      <c r="CH33" s="1741" t="n"/>
      <c r="CI33" s="1040" t="n"/>
      <c r="CJ33" s="2822" t="n"/>
      <c r="CK33" s="2944" t="n"/>
      <c r="CL33" s="2944" t="n"/>
      <c r="CM33" s="2944" t="n"/>
      <c r="CN33" s="2944" t="n"/>
      <c r="CO33" s="2944" t="n"/>
      <c r="CP33" s="1741" t="n"/>
      <c r="CQ33" s="1040" t="n"/>
      <c r="CR33" s="2806" t="n">
        <v>2429113235.662146</v>
      </c>
      <c r="CS33" s="2944" t="n">
        <v>1189748107.803124</v>
      </c>
      <c r="CT33" s="2944" t="n"/>
      <c r="CU33" s="2944" t="n">
        <v>1239365127.859021</v>
      </c>
      <c r="CV33" s="2944" t="n"/>
      <c r="CW33" s="2944" t="n">
        <v>106221712.8035597</v>
      </c>
      <c r="CX33" s="103">
        <f>IFERROR(CR33/CW33-1, "-")</f>
        <v/>
      </c>
      <c r="CY33" s="2944" t="n"/>
      <c r="CZ33" s="4050" t="n">
        <v>3500000000.795967</v>
      </c>
      <c r="DA33" s="2806" t="n">
        <v>116.9025307491074</v>
      </c>
      <c r="DB33" s="2806" t="n"/>
      <c r="DC33" s="2806" t="n"/>
      <c r="DD33" s="2944" t="n">
        <v>1548266355.776252</v>
      </c>
      <c r="DE33" s="27">
        <f>+CZ33/DD33-1</f>
        <v/>
      </c>
      <c r="DF33" s="27">
        <f>+DA33/DD33-1</f>
        <v/>
      </c>
      <c r="DG33" s="27">
        <f>+DB33/DD33-1</f>
        <v/>
      </c>
      <c r="DH33" s="27">
        <f>+DC33/DD33-1</f>
        <v/>
      </c>
      <c r="DJ33" s="3041">
        <f>SUM(D33,J33,P33,V33,AD33,AL33,AU33,BC33,BK33,BT33,CB33,CJ33)-CR33</f>
        <v/>
      </c>
      <c r="DK33" s="3041">
        <f>SUM(E33,K33,Q33,W33,AE33,AM33,AV33,BD33,BL33,BU33,CC33,CK33)-CS33</f>
        <v/>
      </c>
      <c r="DL33" s="3041">
        <f>SUM(G33,M33,S33,AA33,AI33,AR33,AZ33,BH33,BQ33,BY33,CG33,CO33)-CW33</f>
        <v/>
      </c>
      <c r="DM33" s="3041">
        <f>SUM(D33,J33,P33,V33,AD33,AL33,AU33,BC33,,BN33,BV33,CD33,CL33)-CT33</f>
        <v/>
      </c>
      <c r="DN33" s="3115" t="n"/>
      <c r="DO33" s="3115" t="n"/>
      <c r="DP33" s="3115" t="n"/>
      <c r="DQ33" s="3115" t="n"/>
      <c r="DR33" s="3115" t="n"/>
      <c r="DS33" s="3115" t="n"/>
      <c r="DT33" s="3115" t="n"/>
      <c r="DU33" s="3115" t="n"/>
      <c r="DV33" s="3115" t="n"/>
      <c r="DW33" s="3115" t="n"/>
      <c r="DX33" s="2878">
        <f>(CS33-CZ33)*10^6</f>
        <v/>
      </c>
      <c r="DY33" s="2878">
        <f>(CT33-DC33)*10^6</f>
        <v/>
      </c>
      <c r="DZ33" s="2878">
        <f>(CW33-DD33)*10^6</f>
        <v/>
      </c>
      <c r="EA33" s="3115" t="n"/>
    </row>
    <row customHeight="1" ht="5.25" r="34" s="3">
      <c r="B34" s="185" t="n"/>
      <c r="C34" s="2504" t="n"/>
      <c r="D34" s="2810" t="n"/>
      <c r="E34" s="4054" t="n"/>
      <c r="F34" s="4054" t="n"/>
      <c r="G34" s="4054" t="n"/>
      <c r="H34" s="194" t="n"/>
      <c r="I34" s="1577" t="n"/>
      <c r="J34" s="2820" t="n"/>
      <c r="K34" s="4054" t="n"/>
      <c r="L34" s="4054" t="n"/>
      <c r="M34" s="4054" t="n"/>
      <c r="N34" s="1765" t="n"/>
      <c r="O34" s="194" t="n"/>
      <c r="P34" s="2820" t="n"/>
      <c r="Q34" s="4054" t="n"/>
      <c r="R34" s="4054" t="n"/>
      <c r="S34" s="4054" t="n"/>
      <c r="T34" s="1765" t="n"/>
      <c r="U34" s="194" t="n"/>
      <c r="V34" s="2820" t="n"/>
      <c r="W34" s="4054" t="n"/>
      <c r="X34" s="4054" t="n"/>
      <c r="Y34" s="4054" t="n"/>
      <c r="Z34" s="4054" t="n"/>
      <c r="AA34" s="4054" t="n"/>
      <c r="AB34" s="1765" t="n"/>
      <c r="AC34" s="1183" t="n"/>
      <c r="AD34" s="2820" t="n"/>
      <c r="AE34" s="4054" t="n"/>
      <c r="AF34" s="4054" t="n"/>
      <c r="AG34" s="4054" t="n"/>
      <c r="AH34" s="4054" t="n"/>
      <c r="AI34" s="4054" t="n"/>
      <c r="AJ34" s="1765" t="n"/>
      <c r="AK34" s="1235" t="n"/>
      <c r="AL34" s="2820" t="n"/>
      <c r="AM34" s="4054" t="n"/>
      <c r="AN34" s="4054" t="n"/>
      <c r="AO34" s="4054" t="n"/>
      <c r="AP34" s="4054" t="n"/>
      <c r="AQ34" s="4054" t="n"/>
      <c r="AR34" s="4054" t="n"/>
      <c r="AS34" s="1765" t="n"/>
      <c r="AT34" s="1235" t="n"/>
      <c r="AU34" s="2820" t="n"/>
      <c r="AV34" s="4054" t="n"/>
      <c r="AW34" s="4054" t="n"/>
      <c r="AX34" s="4054" t="n"/>
      <c r="AY34" s="4054" t="n"/>
      <c r="AZ34" s="4054" t="n"/>
      <c r="BA34" s="1765" t="n"/>
      <c r="BB34" s="1235" t="n"/>
      <c r="BC34" s="2820" t="n"/>
      <c r="BD34" s="4054" t="n"/>
      <c r="BE34" s="4054" t="n"/>
      <c r="BF34" s="4054" t="n"/>
      <c r="BG34" s="4054" t="n"/>
      <c r="BH34" s="4054" t="n"/>
      <c r="BI34" s="1765" t="n"/>
      <c r="BJ34" s="1235" t="n"/>
      <c r="BK34" s="2820" t="n"/>
      <c r="BL34" s="4054" t="n"/>
      <c r="BM34" s="4054" t="n"/>
      <c r="BN34" s="4054" t="n"/>
      <c r="BO34" s="4054" t="n"/>
      <c r="BP34" s="4054" t="n"/>
      <c r="BQ34" s="4054" t="n"/>
      <c r="BR34" s="1765" t="n"/>
      <c r="BS34" s="1235" t="n"/>
      <c r="BT34" s="2820" t="n"/>
      <c r="BU34" s="4054" t="n"/>
      <c r="BV34" s="4054" t="n"/>
      <c r="BW34" s="4054" t="n"/>
      <c r="BX34" s="4054" t="n"/>
      <c r="BY34" s="4054" t="n"/>
      <c r="BZ34" s="1765" t="n"/>
      <c r="CA34" s="1235" t="n"/>
      <c r="CB34" s="2820" t="n"/>
      <c r="CC34" s="4054" t="n"/>
      <c r="CD34" s="4054" t="n"/>
      <c r="CE34" s="4054" t="n"/>
      <c r="CF34" s="4054" t="n"/>
      <c r="CG34" s="4054" t="n"/>
      <c r="CH34" s="1765" t="n"/>
      <c r="CI34" s="1235" t="n"/>
      <c r="CJ34" s="2820" t="n"/>
      <c r="CK34" s="4054" t="n"/>
      <c r="CL34" s="4054" t="n"/>
      <c r="CM34" s="4054" t="n"/>
      <c r="CN34" s="4054" t="n"/>
      <c r="CO34" s="4054" t="n"/>
      <c r="CP34" s="1765" t="n"/>
      <c r="CQ34" s="1040" t="n"/>
      <c r="CR34" s="2812" t="n"/>
      <c r="CS34" s="4054" t="n"/>
      <c r="CT34" s="4054" t="n"/>
      <c r="CU34" s="4054" t="n"/>
      <c r="CV34" s="4054" t="n"/>
      <c r="CW34" s="4054" t="n"/>
      <c r="CX34" s="103">
        <f>IFERROR(CR34/CW34-1, "-")</f>
        <v/>
      </c>
      <c r="CY34" s="2944" t="n"/>
      <c r="CZ34" s="4055" t="n"/>
      <c r="DA34" s="2812" t="n"/>
      <c r="DB34" s="2812" t="n"/>
      <c r="DC34" s="2812" t="n"/>
      <c r="DD34" s="4054" t="n"/>
      <c r="DE34" s="194" t="n"/>
      <c r="DF34" s="194" t="n"/>
      <c r="DG34" s="194" t="n"/>
      <c r="DH34" s="194" t="n"/>
      <c r="DJ34" s="3041">
        <f>SUM(D34,J34,P34,V34,AD34,AL34,AU34,BC34,BK34,BT34,CB34,CJ34)-CR34</f>
        <v/>
      </c>
      <c r="DK34" s="3041">
        <f>SUM(E34,K34,Q34,W34,AE34,AM34,AV34,BD34,BL34,BU34,CC34,CK34)-CS34</f>
        <v/>
      </c>
      <c r="DL34" s="3041">
        <f>SUM(G34,M34,S34,AA34,AI34,AR34,AZ34,BH34,BQ34,BY34,CG34,CO34)-CW34</f>
        <v/>
      </c>
      <c r="DM34" s="3041">
        <f>SUM(D34,J34,P34,V34,AD34,AL34,AU34,BC34,,BN34,BV34,CD34,CL34)-CT34</f>
        <v/>
      </c>
      <c r="DN34" s="3115" t="n"/>
      <c r="DO34" s="3115" t="n"/>
      <c r="DP34" s="3115" t="n"/>
      <c r="DQ34" s="3115" t="n"/>
      <c r="DR34" s="3115" t="n"/>
      <c r="DS34" s="3115" t="n"/>
      <c r="DT34" s="3115" t="n"/>
      <c r="DU34" s="3115" t="n"/>
      <c r="DV34" s="3115" t="n"/>
      <c r="DW34" s="3115" t="n"/>
      <c r="DX34" s="2878">
        <f>(CS34-CZ34)*10^6</f>
        <v/>
      </c>
      <c r="DY34" s="2878">
        <f>(CT34-DC34)*10^6</f>
        <v/>
      </c>
      <c r="DZ34" s="2878">
        <f>(CW34-DD34)*10^6</f>
        <v/>
      </c>
      <c r="EA34" s="3115" t="n"/>
    </row>
    <row customHeight="1" ht="18.75" r="35" s="3">
      <c r="B35" s="179" t="inlineStr">
        <is>
          <t>Net cash flow</t>
        </is>
      </c>
      <c r="C35" s="2504" t="inlineStr">
        <is>
          <t>FLUX29</t>
        </is>
      </c>
      <c r="D35" s="2804" t="n">
        <v>1593058493.50902</v>
      </c>
      <c r="E35" s="4041" t="n">
        <v>2140363240.58189</v>
      </c>
      <c r="F35" s="4041" t="n">
        <v>-547304747.07287</v>
      </c>
      <c r="G35" s="4041" t="n">
        <v>-1447248724.000001</v>
      </c>
      <c r="H35" s="211" t="n">
        <v>-2.100749627269334</v>
      </c>
      <c r="I35" s="1817" t="n"/>
      <c r="J35" s="2821" t="n">
        <v>2669207971.04415</v>
      </c>
      <c r="K35" s="4041" t="n">
        <v>2304732282.0752</v>
      </c>
      <c r="L35" s="4041" t="n">
        <v>364475688.9689498</v>
      </c>
      <c r="M35" s="4041" t="n">
        <v>3592033484.000003</v>
      </c>
      <c r="N35" s="1759" t="n">
        <v>-0.256908939481326</v>
      </c>
      <c r="O35" s="211" t="n"/>
      <c r="P35" s="2821" t="n">
        <v>-2274511046.45319</v>
      </c>
      <c r="Q35" s="4041" t="n">
        <v>-2420950602.51509</v>
      </c>
      <c r="R35" s="4041" t="n">
        <v>146439556.0619001</v>
      </c>
      <c r="S35" s="4041" t="n">
        <v>-422084144.9388092</v>
      </c>
      <c r="T35" s="1759" t="n">
        <v>4.388762107572017</v>
      </c>
      <c r="U35" s="211" t="n"/>
      <c r="V35" s="2821" t="n">
        <v>-446491219.511383</v>
      </c>
      <c r="W35" s="4041" t="n">
        <v>1063912412.15409</v>
      </c>
      <c r="X35" s="4041" t="n">
        <v>1020212240.49998</v>
      </c>
      <c r="Y35" s="4041" t="n">
        <v>-1510403631.665473</v>
      </c>
      <c r="Z35" s="4041" t="n">
        <v>-1466703460.011363</v>
      </c>
      <c r="AA35" s="4041" t="n">
        <v>5419764978.886806</v>
      </c>
      <c r="AB35" s="1759" t="n">
        <v>-1.082382026019713</v>
      </c>
      <c r="AC35" s="1180" t="n"/>
      <c r="AD35" s="2821" t="n">
        <v>-179415577.947827</v>
      </c>
      <c r="AE35" s="4041" t="n">
        <v>137512287.759411</v>
      </c>
      <c r="AF35" s="4041" t="n">
        <v>479319687.090184</v>
      </c>
      <c r="AG35" s="4041" t="n">
        <v>-316927865.707238</v>
      </c>
      <c r="AH35" s="4041" t="n">
        <v>-658735265.038011</v>
      </c>
      <c r="AI35" s="4041" t="n">
        <v>824147972.0519781</v>
      </c>
      <c r="AJ35" s="1759" t="n">
        <v>-1.217698258118763</v>
      </c>
      <c r="AK35" s="1234" t="n"/>
      <c r="AL35" s="2821" t="n">
        <v>-12130.05149839515</v>
      </c>
      <c r="AM35" s="4041" t="n">
        <v>-4525973336.318771</v>
      </c>
      <c r="AN35" s="4041" t="n">
        <v>-4483509669.193771</v>
      </c>
      <c r="AO35" s="4041" t="n">
        <v>0</v>
      </c>
      <c r="AP35" s="4041" t="n">
        <v>4525961206.267273</v>
      </c>
      <c r="AQ35" s="4041" t="n">
        <v>4483497539.142273</v>
      </c>
      <c r="AR35" s="4041" t="n">
        <v>-13218483565.99998</v>
      </c>
      <c r="AS35" s="2244" t="n">
        <v>-0.9999990823416742</v>
      </c>
      <c r="AT35" s="1234" t="n"/>
      <c r="AU35" s="2821" t="n"/>
      <c r="AV35" s="4041" t="n"/>
      <c r="AW35" s="4041" t="n"/>
      <c r="AX35" s="4041" t="n"/>
      <c r="AY35" s="4041" t="n"/>
      <c r="AZ35" s="4041" t="n"/>
      <c r="BA35" s="1759" t="n"/>
      <c r="BB35" s="1234" t="n"/>
      <c r="BC35" s="2821" t="n"/>
      <c r="BD35" s="4041" t="n"/>
      <c r="BE35" s="4041" t="n"/>
      <c r="BF35" s="4041" t="n"/>
      <c r="BG35" s="4041" t="n"/>
      <c r="BH35" s="4041" t="n"/>
      <c r="BI35" s="1759" t="n"/>
      <c r="BJ35" s="1234" t="n"/>
      <c r="BK35" s="2821" t="n"/>
      <c r="BL35" s="4041" t="n"/>
      <c r="BM35" s="4041" t="n"/>
      <c r="BN35" s="4041" t="n"/>
      <c r="BO35" s="4041" t="n"/>
      <c r="BP35" s="4041" t="n"/>
      <c r="BQ35" s="4041" t="n"/>
      <c r="BR35" s="1759" t="n"/>
      <c r="BS35" s="1234" t="n"/>
      <c r="BT35" s="2821" t="n"/>
      <c r="BU35" s="4041" t="n"/>
      <c r="BV35" s="4041" t="n"/>
      <c r="BW35" s="4041" t="n"/>
      <c r="BX35" s="4041" t="n"/>
      <c r="BY35" s="4041" t="n"/>
      <c r="BZ35" s="1759" t="n"/>
      <c r="CA35" s="1234" t="n"/>
      <c r="CB35" s="2821" t="n"/>
      <c r="CC35" s="4041" t="n"/>
      <c r="CD35" s="4041" t="n"/>
      <c r="CE35" s="4041" t="n"/>
      <c r="CF35" s="4041" t="n"/>
      <c r="CG35" s="4041" t="n"/>
      <c r="CH35" s="1759" t="n"/>
      <c r="CI35" s="1234" t="n"/>
      <c r="CJ35" s="2821" t="n"/>
      <c r="CK35" s="4041" t="n"/>
      <c r="CL35" s="4041" t="n"/>
      <c r="CM35" s="4041" t="n"/>
      <c r="CN35" s="4041" t="n"/>
      <c r="CO35" s="4041" t="n"/>
      <c r="CP35" s="1759" t="n"/>
      <c r="CQ35" s="1327" t="n"/>
      <c r="CR35" s="2804" t="n">
        <v>1361836490.589272</v>
      </c>
      <c r="CS35" s="4041" t="n">
        <v>-1300403716.26327</v>
      </c>
      <c r="CT35" s="4056" t="n"/>
      <c r="CU35" s="4041" t="n">
        <v>2662240206.852542</v>
      </c>
      <c r="CV35" s="4041" t="n"/>
      <c r="CW35" s="4041" t="n">
        <v>7966613565.999978</v>
      </c>
      <c r="CX35" s="103">
        <f>IFERROR(CR35/CW35-1, "-")</f>
        <v/>
      </c>
      <c r="CY35" s="2944" t="n"/>
      <c r="CZ35" s="4046" t="n">
        <v>1531454682.225765</v>
      </c>
      <c r="DA35" s="2828" t="n">
        <v>-2346.067812344995</v>
      </c>
      <c r="DB35" s="2828" t="n"/>
      <c r="DC35" s="2828" t="n"/>
      <c r="DD35" s="4041" t="n">
        <v>-7447809215.100001</v>
      </c>
      <c r="DE35" s="211">
        <f>+CZ35/DD35-1</f>
        <v/>
      </c>
      <c r="DF35" s="211">
        <f>+DA35/DD35-1</f>
        <v/>
      </c>
      <c r="DG35" s="211">
        <f>+DB35/DD35-1</f>
        <v/>
      </c>
      <c r="DH35" s="211">
        <f>+DC35/DD35-1</f>
        <v/>
      </c>
      <c r="DJ35" s="3041">
        <f>SUM(D35,J35,P35,V35,AD35,AL35,AU35,BC35,BK35,BT35,CB35,CJ35)-CR35</f>
        <v/>
      </c>
      <c r="DK35" s="3041">
        <f>SUM(E35,K35,Q35,W35,AE35,AM35,AV35,BD35,BL35,BU35,CC35,CK35)-CS35</f>
        <v/>
      </c>
      <c r="DL35" s="3041">
        <f>SUM(G35,M35,S35,AA35,AI35,AR35,AZ35,BH35,BQ35,BY35,CG35,CO35)-CW35</f>
        <v/>
      </c>
      <c r="DM35" s="3041">
        <f>SUM(D35,J35,P35,V35,AD35,AL35,AU35,BC35,,BN35,BV35,CD35,CL35)-CT35</f>
        <v/>
      </c>
      <c r="DN35" s="3115" t="n"/>
      <c r="DO35" s="3115" t="n"/>
      <c r="DP35" s="3115" t="n"/>
      <c r="DQ35" s="3115" t="n"/>
      <c r="DR35" s="3115" t="n"/>
      <c r="DS35" s="3115" t="n"/>
      <c r="DT35" s="3115" t="n"/>
      <c r="DU35" s="3115" t="n"/>
      <c r="DV35" s="3115" t="n"/>
      <c r="DW35" s="3115" t="n"/>
      <c r="DX35" s="2878">
        <f>(CS35-CZ35)*10^6</f>
        <v/>
      </c>
      <c r="DY35" s="2878">
        <f>(CT35-DC35)*10^6</f>
        <v/>
      </c>
      <c r="DZ35" s="2878">
        <f>(CW35-DD35)*10^6</f>
        <v/>
      </c>
      <c r="EA35" s="3115" t="n"/>
    </row>
    <row customHeight="1" ht="3.75" r="36" s="3">
      <c r="B36" s="182" t="n"/>
      <c r="C36" s="2504" t="inlineStr">
        <is>
          <t>FLUX30</t>
        </is>
      </c>
      <c r="D36" s="2805" t="n"/>
      <c r="E36" s="4047" t="n"/>
      <c r="F36" s="4047" t="n"/>
      <c r="G36" s="4047" t="n"/>
      <c r="H36" s="200" t="n"/>
      <c r="I36" s="1577" t="n"/>
      <c r="J36" s="2815" t="n"/>
      <c r="K36" s="4047" t="n"/>
      <c r="L36" s="4047" t="n"/>
      <c r="M36" s="4047" t="n"/>
      <c r="N36" s="1743" t="n"/>
      <c r="O36" s="200" t="n"/>
      <c r="P36" s="2815" t="n"/>
      <c r="Q36" s="4047" t="n"/>
      <c r="R36" s="4047" t="n"/>
      <c r="S36" s="4047" t="n"/>
      <c r="T36" s="1743" t="n"/>
      <c r="U36" s="200" t="n"/>
      <c r="V36" s="2815" t="n"/>
      <c r="W36" s="4047" t="n"/>
      <c r="X36" s="4047" t="n"/>
      <c r="Y36" s="4047" t="n"/>
      <c r="Z36" s="4047" t="n"/>
      <c r="AA36" s="4047" t="n"/>
      <c r="AB36" s="1743" t="n"/>
      <c r="AC36" s="1181" t="n"/>
      <c r="AD36" s="2815" t="n"/>
      <c r="AE36" s="4047" t="n"/>
      <c r="AF36" s="4047" t="n"/>
      <c r="AG36" s="4047" t="n"/>
      <c r="AH36" s="4047" t="n"/>
      <c r="AI36" s="4047" t="n"/>
      <c r="AJ36" s="1743" t="n"/>
      <c r="AK36" s="1078" t="n"/>
      <c r="AL36" s="2815" t="n"/>
      <c r="AM36" s="4047" t="n"/>
      <c r="AN36" s="4047" t="n"/>
      <c r="AO36" s="4047" t="n"/>
      <c r="AP36" s="4047" t="n"/>
      <c r="AQ36" s="4047" t="n"/>
      <c r="AR36" s="4047" t="n"/>
      <c r="AS36" s="1743" t="n"/>
      <c r="AT36" s="1078" t="n"/>
      <c r="AU36" s="2815" t="n"/>
      <c r="AV36" s="4047" t="n"/>
      <c r="AW36" s="4047" t="n"/>
      <c r="AX36" s="4047" t="n"/>
      <c r="AY36" s="4047" t="n"/>
      <c r="AZ36" s="4047" t="n"/>
      <c r="BA36" s="1743" t="n"/>
      <c r="BB36" s="1078" t="n"/>
      <c r="BC36" s="2815" t="n"/>
      <c r="BD36" s="4047" t="n"/>
      <c r="BE36" s="4047" t="n"/>
      <c r="BF36" s="4047" t="n"/>
      <c r="BG36" s="4047" t="n"/>
      <c r="BH36" s="4047" t="n"/>
      <c r="BI36" s="1743" t="n"/>
      <c r="BJ36" s="1078" t="n"/>
      <c r="BK36" s="2815" t="n"/>
      <c r="BL36" s="4047" t="n"/>
      <c r="BM36" s="4047" t="n"/>
      <c r="BN36" s="4047" t="n"/>
      <c r="BO36" s="4047" t="n"/>
      <c r="BP36" s="4047" t="n"/>
      <c r="BQ36" s="4047" t="n"/>
      <c r="BR36" s="1743" t="n"/>
      <c r="BS36" s="1078" t="n"/>
      <c r="BT36" s="2815" t="n"/>
      <c r="BU36" s="4047" t="n"/>
      <c r="BV36" s="4047" t="n"/>
      <c r="BW36" s="4047" t="n"/>
      <c r="BX36" s="4047" t="n"/>
      <c r="BY36" s="4047" t="n"/>
      <c r="BZ36" s="1743" t="n"/>
      <c r="CA36" s="1078" t="n"/>
      <c r="CB36" s="2815" t="n"/>
      <c r="CC36" s="4047" t="n"/>
      <c r="CD36" s="4047" t="n"/>
      <c r="CE36" s="4047" t="n"/>
      <c r="CF36" s="4047" t="n"/>
      <c r="CG36" s="4047" t="n"/>
      <c r="CH36" s="1743" t="n"/>
      <c r="CI36" s="1078" t="n"/>
      <c r="CJ36" s="2815" t="n"/>
      <c r="CK36" s="4047" t="n"/>
      <c r="CL36" s="4047" t="n"/>
      <c r="CM36" s="4047" t="n"/>
      <c r="CN36" s="4047" t="n"/>
      <c r="CO36" s="4047" t="n"/>
      <c r="CP36" s="1743" t="n"/>
      <c r="CQ36" s="1040" t="n"/>
      <c r="CR36" s="2826" t="n"/>
      <c r="CS36" s="4047" t="n"/>
      <c r="CT36" s="4047" t="n"/>
      <c r="CU36" s="4047" t="n"/>
      <c r="CV36" s="4047" t="n"/>
      <c r="CW36" s="4047" t="n"/>
      <c r="CX36" s="103">
        <f>IFERROR(CR36/CW36-1, "-")</f>
        <v/>
      </c>
      <c r="CY36" s="2944" t="n"/>
      <c r="CZ36" s="4048" t="n"/>
      <c r="DA36" s="2826" t="n"/>
      <c r="DB36" s="2826" t="n"/>
      <c r="DC36" s="2826" t="n"/>
      <c r="DD36" s="4047" t="n"/>
      <c r="DE36" s="200" t="n"/>
      <c r="DF36" s="200" t="n"/>
      <c r="DG36" s="200" t="n"/>
      <c r="DH36" s="200" t="n"/>
      <c r="DJ36" s="3041">
        <f>SUM(D36,J36,P36,V36,AD36,AL36,AU36,BC36,BK36,BT36,CB36,CJ36)-CR36</f>
        <v/>
      </c>
      <c r="DK36" s="3041">
        <f>SUM(E36,K36,Q36,W36,AE36,AM36,AV36,BD36,BL36,BU36,CC36,CK36)-CS36</f>
        <v/>
      </c>
      <c r="DL36" s="3041">
        <f>SUM(G36,M36,S36,AA36,AI36,AR36,AZ36,BH36,BQ36,BY36,CG36,CO36)-CW36</f>
        <v/>
      </c>
      <c r="DM36" s="3041">
        <f>SUM(D36,J36,P36,V36,AD36,AL36,AU36,BC36,,BN36,BV36,CD36,CL36)-CT36</f>
        <v/>
      </c>
      <c r="DN36" s="3115" t="n"/>
      <c r="DO36" s="3115" t="n"/>
      <c r="DP36" s="3115" t="n"/>
      <c r="DQ36" s="3115" t="n"/>
      <c r="DR36" s="3115" t="n"/>
      <c r="DS36" s="3115" t="n"/>
      <c r="DT36" s="3115" t="n"/>
      <c r="DU36" s="3115" t="n"/>
      <c r="DV36" s="3115" t="n"/>
      <c r="DW36" s="3115" t="n"/>
      <c r="DX36" s="2878">
        <f>(CS36-CZ36)*10^6</f>
        <v/>
      </c>
      <c r="DY36" s="2878">
        <f>(CT36-DC36)*10^6</f>
        <v/>
      </c>
      <c r="DZ36" s="2878">
        <f>(CW36-DD36)*10^6</f>
        <v/>
      </c>
      <c r="EA36" s="3115" t="n"/>
    </row>
    <row r="37">
      <c r="B37" s="183" t="inlineStr">
        <is>
          <t>Dettes brutes (-)</t>
        </is>
      </c>
      <c r="C37" s="2504" t="inlineStr">
        <is>
          <t>FLUX31</t>
        </is>
      </c>
      <c r="D37" s="2806" t="n">
        <v>-73441521894</v>
      </c>
      <c r="E37" s="2944" t="n">
        <v>-68647597591</v>
      </c>
      <c r="F37" s="2944" t="n">
        <v>-4793924303</v>
      </c>
      <c r="G37" s="2944" t="n">
        <v>-61616596499</v>
      </c>
      <c r="H37" s="27" t="n">
        <v>0.19191136912588</v>
      </c>
      <c r="I37" s="1577" t="n"/>
      <c r="J37" s="2816" t="n">
        <v>-70330142677</v>
      </c>
      <c r="K37" s="2944" t="n">
        <v>-68135214708</v>
      </c>
      <c r="L37" s="2944" t="n">
        <v>-2194927969</v>
      </c>
      <c r="M37" s="2944" t="n">
        <v>-62892273408</v>
      </c>
      <c r="N37" s="1741" t="n">
        <v>0.118263641397544</v>
      </c>
      <c r="O37" s="27" t="n"/>
      <c r="P37" s="2816" t="n">
        <v>-71777043004</v>
      </c>
      <c r="Q37" s="2944" t="n">
        <v>-69225198426</v>
      </c>
      <c r="R37" s="2944" t="n">
        <v>-2551844578</v>
      </c>
      <c r="S37" s="2944" t="n">
        <v>-61393773786.00001</v>
      </c>
      <c r="T37" s="1741" t="n">
        <v>0.1691257692383092</v>
      </c>
      <c r="U37" s="27" t="n"/>
      <c r="V37" s="2816" t="n">
        <v>-69717757970</v>
      </c>
      <c r="W37" s="2944" t="n">
        <v>-68778569762</v>
      </c>
      <c r="X37" s="2944" t="n">
        <v>-71689576611.5</v>
      </c>
      <c r="Y37" s="2944" t="n">
        <v>-939188208</v>
      </c>
      <c r="Z37" s="2944" t="n">
        <v>1971818641.5</v>
      </c>
      <c r="AA37" s="2944" t="n">
        <v>-66252934321.00001</v>
      </c>
      <c r="AB37" s="1741" t="n">
        <v>0.0522969085748366</v>
      </c>
      <c r="AC37" s="1182" t="n"/>
      <c r="AD37" s="2816" t="n">
        <v>-72687134607</v>
      </c>
      <c r="AE37" s="2944" t="n">
        <v>-69564806204</v>
      </c>
      <c r="AF37" s="2944" t="n">
        <v>-72563015387.75</v>
      </c>
      <c r="AG37" s="2944" t="n">
        <v>-3122328403</v>
      </c>
      <c r="AH37" s="2944" t="n">
        <v>-124119219.25</v>
      </c>
      <c r="AI37" s="2944" t="n">
        <v>-71291464381.00002</v>
      </c>
      <c r="AJ37" s="1741" t="n">
        <v>0.01957696111474383</v>
      </c>
      <c r="AK37" s="1040" t="n"/>
      <c r="AL37" s="2816" t="n">
        <v>0</v>
      </c>
      <c r="AM37" s="2944" t="n">
        <v>-70095308330</v>
      </c>
      <c r="AN37" s="2944" t="n">
        <v>-73049916346.625</v>
      </c>
      <c r="AO37" s="2944" t="n">
        <v>0</v>
      </c>
      <c r="AP37" s="2944" t="n">
        <v>70095308330</v>
      </c>
      <c r="AQ37" s="2944" t="n">
        <v>73049916346.625</v>
      </c>
      <c r="AR37" s="2944" t="n">
        <v>-72542537075.80545</v>
      </c>
      <c r="AS37" s="1741" t="n">
        <v>-1</v>
      </c>
      <c r="AT37" s="1040" t="n"/>
      <c r="AU37" s="2816" t="n"/>
      <c r="AV37" s="2944" t="n"/>
      <c r="AW37" s="2944" t="n"/>
      <c r="AX37" s="2944" t="n"/>
      <c r="AY37" s="2944" t="n"/>
      <c r="AZ37" s="2944" t="n"/>
      <c r="BA37" s="1741" t="n"/>
      <c r="BB37" s="1040" t="n"/>
      <c r="BC37" s="2816" t="n"/>
      <c r="BD37" s="2944" t="n"/>
      <c r="BE37" s="2944" t="n"/>
      <c r="BF37" s="2944" t="n"/>
      <c r="BG37" s="2944" t="n"/>
      <c r="BH37" s="2944" t="n"/>
      <c r="BI37" s="1741" t="n"/>
      <c r="BJ37" s="1040" t="n"/>
      <c r="BK37" s="2816" t="n"/>
      <c r="BL37" s="2944" t="n"/>
      <c r="BM37" s="2944" t="n"/>
      <c r="BN37" s="2944" t="n"/>
      <c r="BO37" s="2944" t="n"/>
      <c r="BP37" s="2944" t="n"/>
      <c r="BQ37" s="2944" t="n"/>
      <c r="BR37" s="1741" t="n"/>
      <c r="BS37" s="1040" t="n"/>
      <c r="BT37" s="2816" t="n"/>
      <c r="BU37" s="2944" t="n"/>
      <c r="BV37" s="2944" t="n"/>
      <c r="BW37" s="2944" t="n"/>
      <c r="BX37" s="2944" t="n"/>
      <c r="BY37" s="2944" t="n"/>
      <c r="BZ37" s="1741" t="n"/>
      <c r="CA37" s="1040" t="n"/>
      <c r="CB37" s="2816" t="n"/>
      <c r="CC37" s="2944" t="n"/>
      <c r="CD37" s="2944" t="n"/>
      <c r="CE37" s="2944" t="n"/>
      <c r="CF37" s="2944" t="n"/>
      <c r="CG37" s="2944" t="n"/>
      <c r="CH37" s="1741" t="n"/>
      <c r="CI37" s="1040" t="n"/>
      <c r="CJ37" s="2816" t="n"/>
      <c r="CK37" s="2944" t="n"/>
      <c r="CL37" s="2944" t="n"/>
      <c r="CM37" s="2944" t="n"/>
      <c r="CN37" s="2944" t="n"/>
      <c r="CO37" s="2944" t="n"/>
      <c r="CP37" s="1741" t="n"/>
      <c r="CQ37" s="1040" t="n"/>
      <c r="CR37" s="2806" t="n">
        <v>0</v>
      </c>
      <c r="CS37" s="2944" t="n">
        <v>-70095308330</v>
      </c>
      <c r="CT37" s="2944" t="n"/>
      <c r="CU37" s="2944" t="n">
        <v>70095308330</v>
      </c>
      <c r="CV37" s="2944" t="n"/>
      <c r="CW37" s="2944" t="n">
        <v/>
      </c>
      <c r="CX37" s="103">
        <f>IFERROR(CR37/CW37-1, "-")</f>
        <v/>
      </c>
      <c r="CY37" s="2944" t="n"/>
      <c r="CZ37" s="4050" t="n">
        <v>-71624561656.76108</v>
      </c>
      <c r="DA37" s="2806" t="n">
        <v>-74593.47630634897</v>
      </c>
      <c r="DB37" s="2806" t="n"/>
      <c r="DC37" s="2806" t="n"/>
      <c r="DD37" s="2944" t="n">
        <v>-827925312112.8054</v>
      </c>
      <c r="DE37" s="27">
        <f>+CZ37/DD37-1</f>
        <v/>
      </c>
      <c r="DF37" s="27">
        <f>+DA37/DD37-1</f>
        <v/>
      </c>
      <c r="DG37" s="27">
        <f>+DB37/DD37-1</f>
        <v/>
      </c>
      <c r="DH37" s="27">
        <f>+DC37/DD37-1</f>
        <v/>
      </c>
      <c r="DJ37" s="3041">
        <f>SUM(D37,J37,P37,V37,AD37,AL37,AU37,BC37,BK37,BT37,CB37,CJ37)-CR37</f>
        <v/>
      </c>
      <c r="DK37" s="3041">
        <f>SUM(E37,K37,Q37,W37,AE37,AM37,AV37,BD37,BL37,BU37,CC37,CK37)-CS37</f>
        <v/>
      </c>
      <c r="DL37" s="3041">
        <f>SUM(G37,M37,S37,AA37,AI37,AR37,AZ37,BH37,BQ37,BY37,CG37,CO37)-CW37</f>
        <v/>
      </c>
      <c r="DM37" s="3041">
        <f>SUM(D37,J37,P37,V37,AD37,AL37,AU37,BC37,,BN37,BV37,CD37,CL37)-CT37</f>
        <v/>
      </c>
      <c r="DN37" s="3115" t="n"/>
      <c r="DO37" s="3115" t="n"/>
      <c r="DP37" s="3115" t="n"/>
      <c r="DQ37" s="3115" t="n"/>
      <c r="DR37" s="3115" t="n"/>
      <c r="DS37" s="3115" t="n"/>
      <c r="DT37" s="3115" t="n"/>
      <c r="DU37" s="3115" t="n"/>
      <c r="DV37" s="3115" t="n"/>
      <c r="DW37" s="3115" t="n"/>
      <c r="DX37" s="2878">
        <f>(CS37-CZ37)*10^6</f>
        <v/>
      </c>
      <c r="DY37" s="2878">
        <f>(CT37-DC37)*10^6</f>
        <v/>
      </c>
      <c r="DZ37" s="2878">
        <f>(CW37-DD37)*10^6</f>
        <v/>
      </c>
      <c r="EA37" s="3115" t="n"/>
    </row>
    <row r="38">
      <c r="B38" s="185" t="inlineStr">
        <is>
          <t>Trésorerie brute (+)</t>
        </is>
      </c>
      <c r="C38" s="2504" t="inlineStr">
        <is>
          <t>FLUX32</t>
        </is>
      </c>
      <c r="D38" s="2812" t="n">
        <v>11911824969.409</v>
      </c>
      <c r="E38" s="4054" t="n">
        <v>8618722122.06756</v>
      </c>
      <c r="F38" s="4054" t="n">
        <v>3293102847.34144</v>
      </c>
      <c r="G38" s="4054" t="n">
        <v>4574517775</v>
      </c>
      <c r="H38" s="194" t="n">
        <v>1.603952056872049</v>
      </c>
      <c r="I38" s="1577" t="n"/>
      <c r="J38" s="2823" t="n">
        <v>11469653723.4532</v>
      </c>
      <c r="K38" s="4054" t="n">
        <v>10411071521.1427</v>
      </c>
      <c r="L38" s="4054" t="n">
        <v>1058582202.310499</v>
      </c>
      <c r="M38" s="4054" t="n">
        <v>9442228168.000002</v>
      </c>
      <c r="N38" s="1765" t="n">
        <v>0.2147189751592959</v>
      </c>
      <c r="O38" s="194" t="n"/>
      <c r="P38" s="2823" t="n">
        <v>10642043004</v>
      </c>
      <c r="Q38" s="4054" t="n">
        <v>9080104636.627649</v>
      </c>
      <c r="R38" s="4054" t="n">
        <v>1561938367.372351</v>
      </c>
      <c r="S38" s="4054" t="n">
        <v>7521673786.00001</v>
      </c>
      <c r="T38" s="1765" t="n">
        <v>0.4148503786228928</v>
      </c>
      <c r="U38" s="194" t="n"/>
      <c r="V38" s="2823" t="n">
        <v>8136266750.4886</v>
      </c>
      <c r="W38" s="4054" t="n">
        <v>9697388384.78174</v>
      </c>
      <c r="X38" s="4054" t="n">
        <v>11574788852</v>
      </c>
      <c r="Y38" s="4054" t="n">
        <v>-1561121634.29314</v>
      </c>
      <c r="Z38" s="4054" t="n">
        <v>-3438522101.5114</v>
      </c>
      <c r="AA38" s="4054" t="n">
        <v>17800569914.94801</v>
      </c>
      <c r="AB38" s="1765" t="n">
        <v>-0.5429209969476214</v>
      </c>
      <c r="AC38" s="1183" t="n"/>
      <c r="AD38" s="2823" t="n">
        <v>10926227809.5408</v>
      </c>
      <c r="AE38" s="4054" t="n">
        <v>10621137114.5412</v>
      </c>
      <c r="AF38" s="4054" t="n">
        <v>12927547315.3402</v>
      </c>
      <c r="AG38" s="4054" t="n">
        <v>305090694.9995995</v>
      </c>
      <c r="AH38" s="4054" t="n">
        <v>-2001319505.7994</v>
      </c>
      <c r="AI38" s="4054" t="n">
        <v>23663247947</v>
      </c>
      <c r="AJ38" s="1765" t="n">
        <v>-0.5382617029575598</v>
      </c>
      <c r="AK38" s="1235" t="n"/>
      <c r="AL38" s="2823" t="n">
        <v>0</v>
      </c>
      <c r="AM38" s="4054" t="n">
        <v>6625665904.222385</v>
      </c>
      <c r="AN38" s="4054" t="n">
        <v>8184191771.594713</v>
      </c>
      <c r="AO38" s="4054" t="n">
        <v>0</v>
      </c>
      <c r="AP38" s="4054" t="n">
        <v>-6625665904.222385</v>
      </c>
      <c r="AQ38" s="4054" t="n">
        <v>-8184191771.594713</v>
      </c>
      <c r="AR38" s="4054" t="n">
        <v>11695837075.80544</v>
      </c>
      <c r="AS38" s="1765" t="n">
        <v>-1</v>
      </c>
      <c r="AT38" s="1235" t="n"/>
      <c r="AU38" s="2823" t="n"/>
      <c r="AV38" s="4054" t="n"/>
      <c r="AW38" s="4054" t="n"/>
      <c r="AX38" s="4054" t="n"/>
      <c r="AY38" s="4054" t="n"/>
      <c r="AZ38" s="4054" t="n"/>
      <c r="BA38" s="1765" t="n"/>
      <c r="BB38" s="1235" t="n"/>
      <c r="BC38" s="2823" t="n"/>
      <c r="BD38" s="4054" t="n"/>
      <c r="BE38" s="4054" t="n"/>
      <c r="BF38" s="4054" t="n"/>
      <c r="BG38" s="4054" t="n"/>
      <c r="BH38" s="4054" t="n"/>
      <c r="BI38" s="1765" t="n"/>
      <c r="BJ38" s="1235" t="n"/>
      <c r="BK38" s="2823" t="n"/>
      <c r="BL38" s="4054" t="n"/>
      <c r="BM38" s="4054" t="n"/>
      <c r="BN38" s="4054" t="n"/>
      <c r="BO38" s="4054" t="n"/>
      <c r="BP38" s="4054" t="n"/>
      <c r="BQ38" s="4054" t="n"/>
      <c r="BR38" s="1765" t="n"/>
      <c r="BS38" s="1235" t="n"/>
      <c r="BT38" s="2823" t="n"/>
      <c r="BU38" s="4054" t="n"/>
      <c r="BV38" s="4054" t="n"/>
      <c r="BW38" s="4054" t="n"/>
      <c r="BX38" s="4054" t="n"/>
      <c r="BY38" s="4054" t="n"/>
      <c r="BZ38" s="1765" t="n"/>
      <c r="CA38" s="1235" t="n"/>
      <c r="CB38" s="2823" t="n"/>
      <c r="CC38" s="4054" t="n"/>
      <c r="CD38" s="4054" t="n"/>
      <c r="CE38" s="4054" t="n"/>
      <c r="CF38" s="4054" t="n"/>
      <c r="CG38" s="4054" t="n"/>
      <c r="CH38" s="1765" t="n"/>
      <c r="CI38" s="1235" t="n"/>
      <c r="CJ38" s="2823" t="n"/>
      <c r="CK38" s="4054" t="n"/>
      <c r="CL38" s="4054" t="n"/>
      <c r="CM38" s="4054" t="n"/>
      <c r="CN38" s="4054" t="n"/>
      <c r="CO38" s="4054" t="n"/>
      <c r="CP38" s="1765" t="n"/>
      <c r="CQ38" s="1040" t="n"/>
      <c r="CR38" s="2806" t="n">
        <v>0</v>
      </c>
      <c r="CS38" s="2944" t="n">
        <v>6625665904.222385</v>
      </c>
      <c r="CT38" s="2944" t="n"/>
      <c r="CU38" s="4054" t="n">
        <v>-6625665904.222385</v>
      </c>
      <c r="CV38" s="4054" t="n"/>
      <c r="CW38" s="2944" t="n">
        <v/>
      </c>
      <c r="CX38" s="103">
        <f>IFERROR(CR38/CW38-1, "-")</f>
        <v/>
      </c>
      <c r="CY38" s="2944" t="n"/>
      <c r="CZ38" s="4055" t="n">
        <v>10986777629.47248</v>
      </c>
      <c r="DA38" s="2806" t="n">
        <v>9124.65307600396</v>
      </c>
      <c r="DB38" s="2806" t="n"/>
      <c r="DC38" s="2806" t="n"/>
      <c r="DD38" s="4054" t="n">
        <v>142186335222.0197</v>
      </c>
      <c r="DE38" s="27">
        <f>+CZ38/DD38-1</f>
        <v/>
      </c>
      <c r="DF38" s="27">
        <f>+DA38/DD38-1</f>
        <v/>
      </c>
      <c r="DG38" s="27">
        <f>+DB38/DD38-1</f>
        <v/>
      </c>
      <c r="DH38" s="27">
        <f>+DC38/DD38-1</f>
        <v/>
      </c>
      <c r="DJ38" s="3041">
        <f>SUM(D38,J38,P38,V38,AD38,AL38,AU38,BC38,BK38,BT38,CB38,CJ38)-CR38</f>
        <v/>
      </c>
      <c r="DK38" s="3041">
        <f>SUM(E38,K38,Q38,W38,AE38,AM38,AV38,BD38,BL38,BU38,CC38,CK38)-CS38</f>
        <v/>
      </c>
      <c r="DL38" s="3041">
        <f>SUM(G38,M38,S38,AA38,AI38,AR38,AZ38,BH38,BQ38,BY38,CG38,CO38)-CW38</f>
        <v/>
      </c>
      <c r="DM38" s="3041">
        <f>SUM(D38,J38,P38,V38,AD38,AL38,AU38,BC38,,BN38,BV38,CD38,CL38)-CT38</f>
        <v/>
      </c>
      <c r="DN38" s="3115" t="n"/>
      <c r="DO38" s="3115" t="n"/>
      <c r="DP38" s="3115" t="n"/>
      <c r="DQ38" s="3115" t="n"/>
      <c r="DR38" s="3115" t="n"/>
      <c r="DS38" s="3115" t="n"/>
      <c r="DT38" s="3115" t="n"/>
      <c r="DU38" s="3115" t="n"/>
      <c r="DV38" s="3115" t="n"/>
      <c r="DW38" s="3115" t="n"/>
      <c r="DX38" s="2878">
        <f>(CS38-CZ38)*10^6</f>
        <v/>
      </c>
      <c r="DY38" s="2878">
        <f>(CT38-DC38)*10^6</f>
        <v/>
      </c>
      <c r="DZ38" s="2878">
        <f>(CW38-DD38)*10^6</f>
        <v/>
      </c>
      <c r="EA38" s="3115" t="n"/>
    </row>
    <row customHeight="1" ht="18.75" r="39" s="3" thickBot="1">
      <c r="B39" s="179" t="inlineStr">
        <is>
          <t>Trésorerie nette fin de période</t>
        </is>
      </c>
      <c r="C39" s="2504" t="inlineStr">
        <is>
          <t>FLUX33</t>
        </is>
      </c>
      <c r="D39" s="2804" t="n">
        <v>-61529696924.591</v>
      </c>
      <c r="E39" s="4041" t="n">
        <v>-60028875468.9325</v>
      </c>
      <c r="F39" s="4041" t="n">
        <v>-1500821455.658501</v>
      </c>
      <c r="G39" s="4041" t="n">
        <v>-57042078724</v>
      </c>
      <c r="H39" s="211" t="n">
        <v>0.07867206632325741</v>
      </c>
      <c r="I39" s="1819" t="n"/>
      <c r="J39" s="2824" t="n">
        <v>-58860488953.5468</v>
      </c>
      <c r="K39" s="4057" t="n">
        <v>-57724143186.8573</v>
      </c>
      <c r="L39" s="4057" t="n">
        <v>-1136345766.689499</v>
      </c>
      <c r="M39" s="4057" t="n">
        <v>-53450045240</v>
      </c>
      <c r="N39" s="1824" t="n">
        <v>0.1012243055969919</v>
      </c>
      <c r="O39" s="211" t="n"/>
      <c r="P39" s="2824" t="n">
        <v>-61135000000</v>
      </c>
      <c r="Q39" s="4057" t="n">
        <v>-60145093789.3724</v>
      </c>
      <c r="R39" s="4057" t="n">
        <v>-989906210.6276016</v>
      </c>
      <c r="S39" s="4057" t="n">
        <v>-53872100000</v>
      </c>
      <c r="T39" s="1824" t="n">
        <v>0.1348174658125449</v>
      </c>
      <c r="U39" s="211" t="n"/>
      <c r="V39" s="2824" t="n">
        <v>-61581491219.5114</v>
      </c>
      <c r="W39" s="4057" t="n">
        <v>-59081181377.2183</v>
      </c>
      <c r="X39" s="4057" t="n">
        <v>-60114787759.5</v>
      </c>
      <c r="Y39" s="4057" t="n">
        <v>-2500309842.293098</v>
      </c>
      <c r="Z39" s="4057" t="n">
        <v>-1466703460.011398</v>
      </c>
      <c r="AA39" s="4057" t="n">
        <v>-48452364406.052</v>
      </c>
      <c r="AB39" s="1824" t="n">
        <v>0.2709697859826112</v>
      </c>
      <c r="AC39" s="1180" t="n"/>
      <c r="AD39" s="2824" t="n">
        <v>-61760906797.4592</v>
      </c>
      <c r="AE39" s="4057" t="n">
        <v>-58943669089.4588</v>
      </c>
      <c r="AF39" s="4057" t="n">
        <v>-59635468072.4098</v>
      </c>
      <c r="AG39" s="4057" t="n">
        <v>-2817237708.000397</v>
      </c>
      <c r="AH39" s="4057" t="n">
        <v>-2125438725.0494</v>
      </c>
      <c r="AI39" s="4057" t="n">
        <v>-47628216434.00002</v>
      </c>
      <c r="AJ39" s="1824" t="n">
        <v>0.2967293638434543</v>
      </c>
      <c r="AK39" s="1236" t="n"/>
      <c r="AL39" s="2824" t="n">
        <v>0</v>
      </c>
      <c r="AM39" s="4057" t="n">
        <v>-63469642425.77762</v>
      </c>
      <c r="AN39" s="4057" t="n">
        <v>-64865724575.03029</v>
      </c>
      <c r="AO39" s="4057" t="n">
        <v>0</v>
      </c>
      <c r="AP39" s="4057" t="n">
        <v>63469642425.77762</v>
      </c>
      <c r="AQ39" s="4057" t="n">
        <v>64865724575.03029</v>
      </c>
      <c r="AR39" s="4057" t="n">
        <v>-60846700000.00001</v>
      </c>
      <c r="AS39" s="1824" t="n">
        <v>-1</v>
      </c>
      <c r="AT39" s="1236" t="n"/>
      <c r="AU39" s="2824" t="n"/>
      <c r="AV39" s="4057" t="n"/>
      <c r="AW39" s="4057" t="n"/>
      <c r="AX39" s="4057" t="n"/>
      <c r="AY39" s="4057" t="n"/>
      <c r="AZ39" s="4057" t="n"/>
      <c r="BA39" s="1824" t="n"/>
      <c r="BB39" s="1307" t="n"/>
      <c r="BC39" s="2824" t="n"/>
      <c r="BD39" s="4057" t="n"/>
      <c r="BE39" s="4057" t="n"/>
      <c r="BF39" s="4057" t="n"/>
      <c r="BG39" s="4057" t="n"/>
      <c r="BH39" s="4057" t="n"/>
      <c r="BI39" s="1824" t="n"/>
      <c r="BJ39" s="1236" t="n"/>
      <c r="BK39" s="2824" t="n"/>
      <c r="BL39" s="4057" t="n"/>
      <c r="BM39" s="4057" t="n"/>
      <c r="BN39" s="4057" t="n"/>
      <c r="BO39" s="4057" t="n"/>
      <c r="BP39" s="4057" t="n"/>
      <c r="BQ39" s="4057" t="n"/>
      <c r="BR39" s="1824" t="n"/>
      <c r="BS39" s="1236" t="n"/>
      <c r="BT39" s="2824" t="n"/>
      <c r="BU39" s="4057" t="n"/>
      <c r="BV39" s="4057" t="n"/>
      <c r="BW39" s="4057" t="n"/>
      <c r="BX39" s="4057" t="n"/>
      <c r="BY39" s="4057" t="n"/>
      <c r="BZ39" s="1824" t="n"/>
      <c r="CA39" s="1236" t="n"/>
      <c r="CB39" s="2824" t="n"/>
      <c r="CC39" s="4057" t="n"/>
      <c r="CD39" s="4057" t="n"/>
      <c r="CE39" s="4057" t="n"/>
      <c r="CF39" s="4057" t="n"/>
      <c r="CG39" s="4057" t="n"/>
      <c r="CH39" s="1824" t="n"/>
      <c r="CI39" s="1236" t="n"/>
      <c r="CJ39" s="2824" t="n"/>
      <c r="CK39" s="4057" t="n"/>
      <c r="CL39" s="4057" t="n"/>
      <c r="CM39" s="4057" t="n"/>
      <c r="CN39" s="4057" t="n"/>
      <c r="CO39" s="4057" t="n"/>
      <c r="CP39" s="1824" t="n"/>
      <c r="CQ39" s="2452" t="n"/>
      <c r="CR39" s="2804" t="n">
        <v>0</v>
      </c>
      <c r="CS39" s="4041" t="n">
        <v>-63469642425.77762</v>
      </c>
      <c r="CT39" s="4041" t="n"/>
      <c r="CU39" s="4041" t="n">
        <v>63469642425.77762</v>
      </c>
      <c r="CV39" s="4041" t="n"/>
      <c r="CW39" s="4041" t="n">
        <v/>
      </c>
      <c r="CX39" s="103">
        <f>IFERROR(CR39/CW39-1, "-")</f>
        <v/>
      </c>
      <c r="CY39" s="2944" t="n"/>
      <c r="CZ39" s="4058" t="n">
        <v>-60637784027.2886</v>
      </c>
      <c r="DA39" s="2829" t="n">
        <v>-65468.82323034501</v>
      </c>
      <c r="DB39" s="2829" t="n"/>
      <c r="DC39" s="2829" t="n"/>
      <c r="DD39" s="4057" t="n">
        <v>-685738976890.7859</v>
      </c>
      <c r="DE39" s="2592">
        <f>+CZ39/DD39-1</f>
        <v/>
      </c>
      <c r="DF39" s="2592">
        <f>+DA39/DD39-1</f>
        <v/>
      </c>
      <c r="DG39" s="2592">
        <f>+DB39/DD39-1</f>
        <v/>
      </c>
      <c r="DH39" s="2592">
        <f>+DC39/DD39-1</f>
        <v/>
      </c>
      <c r="DJ39" s="3041">
        <f>SUM(D39,J39,P39,V39,AD39,AL39,AU39,BC39,BK39,BT39,CB39,CJ39)-CR39</f>
        <v/>
      </c>
      <c r="DK39" s="3041">
        <f>SUM(E39,K39,Q39,W39,AE39,AM39,AV39,BD39,BL39,BU39,CC39,CK39)-CS39</f>
        <v/>
      </c>
      <c r="DL39" s="3041">
        <f>SUM(G39,M39,S39,AA39,AI39,AR39,AZ39,BH39,BQ39,BY39,CG39,CO39)-CW39</f>
        <v/>
      </c>
      <c r="DM39" s="3041">
        <f>SUM(D39,J39,P39,V39,AD39,AL39,AU39,BC39,,BN39,BV39,CD39,CL39)-CT39</f>
        <v/>
      </c>
      <c r="DN39" s="3115" t="n"/>
      <c r="DO39" s="3115" t="n"/>
      <c r="DP39" s="3115" t="n"/>
      <c r="DQ39" s="3115" t="n"/>
      <c r="DR39" s="3115" t="n"/>
      <c r="DS39" s="3115" t="n"/>
      <c r="DT39" s="3115" t="n"/>
      <c r="DU39" s="3115" t="n"/>
      <c r="DV39" s="3115" t="n"/>
      <c r="DW39" s="3115" t="n"/>
      <c r="DX39" s="2878">
        <f>(CS39-CZ39)*10^6</f>
        <v/>
      </c>
      <c r="DY39" s="2878">
        <f>(CT39-DC39)*10^6</f>
        <v/>
      </c>
      <c r="DZ39" s="2878">
        <f>(CW39-DD39)*10^6</f>
        <v/>
      </c>
      <c r="EA39" s="3115" t="n"/>
    </row>
    <row customHeight="1" ht="6.75" r="40" s="3">
      <c r="D40" s="2813" t="n"/>
      <c r="J40" s="1340" t="n"/>
      <c r="K40" s="1340" t="n"/>
      <c r="L40" s="1340" t="n"/>
      <c r="M40" s="1340" t="n"/>
      <c r="N40" s="1340" t="n"/>
      <c r="O40" s="1340" t="n"/>
      <c r="P40" s="1340" t="n"/>
      <c r="Q40" s="1340" t="n"/>
      <c r="R40" s="1340" t="n"/>
      <c r="S40" s="1340" t="n"/>
      <c r="T40" s="1340" t="n"/>
      <c r="U40" s="1340" t="n"/>
      <c r="V40" s="1340" t="n"/>
      <c r="W40" s="1340" t="n"/>
      <c r="X40" s="1340" t="n"/>
      <c r="Y40" s="1340" t="n"/>
      <c r="Z40" s="1340" t="n"/>
      <c r="AA40" s="1340" t="n"/>
      <c r="AB40" s="1340" t="n"/>
      <c r="AC40" s="1340" t="n"/>
      <c r="AD40" s="1340" t="n"/>
      <c r="AE40" s="1340" t="n"/>
      <c r="AF40" s="1340" t="n"/>
      <c r="AG40" s="1340" t="n"/>
      <c r="AH40" s="1340" t="n"/>
      <c r="AI40" s="1340" t="n"/>
      <c r="AJ40" s="1340" t="n"/>
      <c r="AK40" s="1340" t="n"/>
      <c r="AL40" s="1340" t="n"/>
      <c r="AM40" s="1340" t="n"/>
      <c r="AN40" s="1340" t="n"/>
      <c r="AO40" s="1340" t="n"/>
      <c r="AP40" s="1340" t="n"/>
      <c r="AQ40" s="1340" t="n"/>
      <c r="AR40" s="1340" t="n"/>
      <c r="AS40" s="1340" t="n"/>
      <c r="AT40" s="1340" t="n"/>
      <c r="AU40" s="1340" t="n"/>
      <c r="AV40" s="1340" t="n"/>
      <c r="AW40" s="1340" t="n"/>
      <c r="AX40" s="1340" t="n"/>
      <c r="AY40" s="1340" t="n"/>
      <c r="AZ40" s="1340" t="n"/>
      <c r="BA40" s="1340" t="n"/>
      <c r="BB40" s="1308" t="n"/>
      <c r="BC40" s="1340" t="n"/>
      <c r="BD40" s="1340" t="n"/>
      <c r="BE40" s="1340" t="n"/>
      <c r="BF40" s="1340" t="n"/>
      <c r="BG40" s="1340" t="n"/>
      <c r="BH40" s="1340" t="n"/>
      <c r="BI40" s="1340" t="n"/>
      <c r="BJ40" s="1340" t="n"/>
      <c r="BK40" s="1340" t="n"/>
      <c r="BL40" s="1340" t="n"/>
      <c r="BM40" s="1340" t="n"/>
      <c r="BN40" s="1340" t="n"/>
      <c r="BO40" s="1340" t="n"/>
      <c r="BP40" s="1340" t="n"/>
      <c r="BQ40" s="1340" t="n"/>
      <c r="BR40" s="1340" t="n"/>
      <c r="BS40" s="1340" t="n"/>
      <c r="BT40" s="1340" t="n"/>
      <c r="BU40" s="1340" t="n"/>
      <c r="BV40" s="1340" t="n"/>
      <c r="BW40" s="1340" t="n"/>
      <c r="BX40" s="1340" t="n"/>
      <c r="BY40" s="1340" t="n"/>
      <c r="BZ40" s="1340" t="n"/>
      <c r="CA40" s="1340" t="n"/>
      <c r="CB40" s="1340" t="n"/>
      <c r="CC40" s="1340" t="n"/>
      <c r="CD40" s="1340" t="n"/>
      <c r="CE40" s="1340" t="n"/>
      <c r="CF40" s="1340" t="n"/>
      <c r="CG40" s="1340" t="n"/>
      <c r="CH40" s="1340" t="n"/>
      <c r="CI40" s="1340" t="n"/>
      <c r="CJ40" s="1340" t="n"/>
      <c r="CK40" s="1340" t="n"/>
      <c r="CL40" s="1340" t="n"/>
      <c r="CM40" s="1340" t="n"/>
      <c r="CN40" s="1340" t="n"/>
      <c r="CO40" s="1340" t="n"/>
      <c r="CP40" s="1340" t="n"/>
      <c r="CQ40" s="1340" t="n"/>
      <c r="CR40" s="2843" t="n"/>
      <c r="CS40" s="2919" t="n"/>
      <c r="CT40" s="2919" t="n"/>
      <c r="CU40" s="2919" t="n"/>
      <c r="CV40" s="2919" t="n"/>
      <c r="CW40" s="2919" t="n"/>
      <c r="CY40" s="2921" t="n"/>
      <c r="CZ40" s="4059" t="n"/>
      <c r="DA40" s="1340" t="n"/>
      <c r="DB40" s="1340" t="n"/>
      <c r="DC40" s="1340" t="n"/>
      <c r="DD40" s="3205" t="n"/>
      <c r="DE40" s="2919" t="n"/>
      <c r="DF40" s="2919" t="n"/>
      <c r="DG40" s="2919" t="n"/>
      <c r="DH40" s="2919" t="n"/>
      <c r="DJ40" s="3041">
        <f>SUM(D40,J40,P40,V40,AD40,AL40,AU40,BC40,BK40,BT40,CB40,CJ40)-CR40</f>
        <v/>
      </c>
      <c r="DK40" s="3041">
        <f>SUM(E40,K40,Q40,W40,AE40,AM40,AV40,BD40,BL40,BU40,CC40,CK40)-CS40</f>
        <v/>
      </c>
      <c r="DL40" s="3041">
        <f>SUM(G40,M40,S40,AA40,AI40,AR40,AZ40,BH40,BQ40,BY40,CG40,CO40)-CW40</f>
        <v/>
      </c>
      <c r="DM40" s="3041">
        <f>SUM(D40,J40,P40,V40,AD40,AL40,AU40,BC40,,BN40,BV40,CD40,CL40)-CT40</f>
        <v/>
      </c>
      <c r="DN40" s="3115" t="n"/>
      <c r="DO40" s="3115" t="n"/>
      <c r="DP40" s="3115" t="n"/>
      <c r="DQ40" s="3115" t="n"/>
      <c r="DR40" s="3115" t="n"/>
      <c r="DS40" s="3115" t="n"/>
      <c r="DT40" s="3115" t="n"/>
      <c r="DU40" s="3115" t="n"/>
      <c r="DV40" s="3115" t="n"/>
      <c r="DW40" s="3115" t="n"/>
      <c r="DX40" s="2878">
        <f>(CS40-CZ40)*10^6</f>
        <v/>
      </c>
      <c r="DY40" s="2878">
        <f>(CT40-DC40)*10^6</f>
        <v/>
      </c>
      <c r="DZ40" s="2878">
        <f>(CW40-DD40)*10^6</f>
        <v/>
      </c>
      <c r="EA40" s="3115" t="n"/>
    </row>
    <row customFormat="1" customHeight="1" hidden="1" ht="15.75" outlineLevel="1" r="41" s="2842">
      <c r="B41" s="2843" t="n"/>
      <c r="C41" s="4060" t="n"/>
      <c r="D41" s="2842" t="n"/>
      <c r="E41" s="2842" t="n"/>
      <c r="F41" s="2842" t="n"/>
      <c r="G41" s="2842" t="n"/>
      <c r="H41" s="2842" t="n"/>
      <c r="I41" s="2842" t="n"/>
      <c r="J41" s="2843" t="n"/>
      <c r="K41" s="2843" t="n"/>
      <c r="L41" s="2843" t="n"/>
      <c r="M41" s="2843" t="n"/>
      <c r="N41" s="2843" t="n"/>
      <c r="O41" s="2843" t="n"/>
      <c r="P41" s="2843" t="n"/>
      <c r="Q41" s="2843" t="n"/>
      <c r="R41" s="2843" t="n"/>
      <c r="S41" s="2843" t="n"/>
      <c r="T41" s="2843" t="n"/>
      <c r="U41" s="2843" t="n"/>
      <c r="V41" s="2843" t="n"/>
      <c r="W41" s="2843" t="n"/>
      <c r="X41" s="2843" t="n"/>
      <c r="Y41" s="2843" t="n"/>
      <c r="Z41" s="2843" t="n"/>
      <c r="AA41" s="2843" t="n"/>
      <c r="AB41" s="2843" t="n"/>
      <c r="AC41" s="2843" t="n"/>
      <c r="AD41" s="2843" t="n"/>
      <c r="AE41" s="2843" t="n"/>
      <c r="AF41" s="2843" t="n"/>
      <c r="AG41" s="2843" t="n"/>
      <c r="AH41" s="2843" t="n"/>
      <c r="AI41" s="2843" t="n"/>
      <c r="AJ41" s="2843" t="n"/>
      <c r="AK41" s="2843" t="n"/>
      <c r="AL41" s="2843" t="n"/>
      <c r="AM41" s="2843" t="n"/>
      <c r="AN41" s="2843" t="n"/>
      <c r="AO41" s="2843" t="n"/>
      <c r="AP41" s="2843" t="n"/>
      <c r="AQ41" s="2843" t="n"/>
      <c r="AR41" s="2843" t="n"/>
      <c r="AS41" s="2843" t="n"/>
      <c r="AT41" s="2843" t="n"/>
      <c r="AU41" s="2843" t="n"/>
      <c r="AV41" s="2843" t="n"/>
      <c r="AW41" s="2843" t="n"/>
      <c r="AX41" s="2843" t="n"/>
      <c r="AY41" s="2843" t="n"/>
      <c r="AZ41" s="2843" t="n"/>
      <c r="BA41" s="2843" t="n"/>
      <c r="BB41" s="4061" t="n"/>
      <c r="BC41" s="2843" t="n"/>
      <c r="BD41" s="2843" t="n"/>
      <c r="BE41" s="2843" t="n"/>
      <c r="BF41" s="2843" t="n"/>
      <c r="BG41" s="2843" t="n"/>
      <c r="BH41" s="2843" t="n"/>
      <c r="BI41" s="1340" t="n"/>
      <c r="BJ41" s="2843" t="n"/>
      <c r="BK41" s="2843" t="n"/>
      <c r="BL41" s="2843" t="n"/>
      <c r="BM41" s="2843" t="n"/>
      <c r="BN41" s="2843" t="n"/>
      <c r="BO41" s="2843" t="n"/>
      <c r="BP41" s="2843" t="n"/>
      <c r="BQ41" s="2843" t="n"/>
      <c r="BR41" s="2843" t="n"/>
      <c r="BS41" s="2843" t="n"/>
      <c r="BT41" s="2843" t="n"/>
      <c r="BU41" s="2843" t="n"/>
      <c r="BV41" s="2843" t="n"/>
      <c r="BW41" s="2843" t="n"/>
      <c r="BX41" s="2843" t="n"/>
      <c r="BY41" s="2843" t="n"/>
      <c r="BZ41" s="2843" t="n"/>
      <c r="CA41" s="2843" t="n"/>
      <c r="CB41" s="2843" t="n"/>
      <c r="CC41" s="2843" t="n"/>
      <c r="CD41" s="2843" t="n"/>
      <c r="CE41" s="2843" t="n"/>
      <c r="CF41" s="2843" t="n"/>
      <c r="CG41" s="2843" t="n"/>
      <c r="CH41" s="2843" t="n"/>
      <c r="CI41" s="2843" t="n"/>
      <c r="CJ41" s="2843" t="n"/>
      <c r="CK41" s="2843" t="n"/>
      <c r="CL41" s="2843" t="n"/>
      <c r="CM41" s="2843" t="n"/>
      <c r="CN41" s="2843" t="n"/>
      <c r="CO41" s="2843" t="n"/>
      <c r="CP41" s="2843" t="n"/>
      <c r="CQ41" s="2843" t="n"/>
      <c r="CR41" s="4062">
        <f>(-55594830000+CR35)/1000000-CR39/1000000</f>
        <v/>
      </c>
      <c r="CS41" s="2843" t="n"/>
      <c r="CT41" s="2843" t="n"/>
      <c r="CU41" s="4063" t="n"/>
      <c r="CV41" s="4063" t="n"/>
      <c r="CW41" s="2843" t="n"/>
      <c r="CX41" s="1340" t="n"/>
      <c r="CZ41" s="3205" t="n"/>
      <c r="DA41" s="2843" t="n"/>
      <c r="DB41" s="2843" t="n"/>
      <c r="DC41" s="2843" t="n"/>
      <c r="DD41" s="3205" t="n"/>
      <c r="DE41" s="2843" t="n"/>
      <c r="DF41" s="1340" t="n"/>
      <c r="DG41" s="1340" t="n"/>
      <c r="DH41" s="2843" t="n"/>
      <c r="DJ41" s="3041" t="n"/>
      <c r="DK41" s="3041" t="n"/>
      <c r="DL41" s="3041" t="n"/>
      <c r="DM41" s="3041" t="n"/>
      <c r="DN41" s="3115" t="n"/>
      <c r="DO41" s="3115" t="n"/>
      <c r="DP41" s="3115" t="n"/>
      <c r="DQ41" s="3115" t="n"/>
      <c r="DR41" s="3115" t="n"/>
      <c r="DS41" s="3115" t="n"/>
      <c r="DT41" s="3115" t="n"/>
      <c r="DU41" s="3115" t="n"/>
      <c r="DV41" s="3115" t="n"/>
      <c r="DW41" s="3115" t="n"/>
      <c r="DX41" s="2878">
        <f>(CS41-CZ41)*10^6</f>
        <v/>
      </c>
      <c r="DY41" s="2878">
        <f>(CT41-DC41)*10^6</f>
        <v/>
      </c>
      <c r="DZ41" s="2878">
        <f>(CW41-DD41)*10^6</f>
        <v/>
      </c>
      <c r="EA41" s="3115" t="n"/>
    </row>
    <row customHeight="1" hidden="1" ht="15" outlineLevel="1" r="42" s="3">
      <c r="B42" s="2970" t="inlineStr">
        <is>
          <t>ebitda</t>
        </is>
      </c>
      <c r="J42" s="2970" t="n"/>
      <c r="K42" s="2970" t="n"/>
      <c r="L42" s="2970" t="n"/>
      <c r="M42" s="2970" t="n"/>
      <c r="N42" s="2970" t="n"/>
      <c r="O42" s="2970" t="n"/>
      <c r="P42" s="2970" t="n"/>
      <c r="Q42" s="2970" t="n"/>
      <c r="R42" s="2970" t="n"/>
      <c r="S42" s="2970" t="n"/>
      <c r="T42" s="2970" t="n"/>
      <c r="U42" s="2970" t="n"/>
      <c r="V42" s="2970" t="n"/>
      <c r="W42" s="2970" t="n"/>
      <c r="X42" s="2970" t="n"/>
      <c r="Y42" s="2970" t="n"/>
      <c r="Z42" s="2970" t="n"/>
      <c r="AA42" s="2970" t="n"/>
      <c r="AB42" s="2970" t="n"/>
      <c r="AC42" s="2970" t="n"/>
      <c r="AD42" s="2970" t="n"/>
      <c r="AE42" s="2970" t="n"/>
      <c r="AF42" s="2970" t="n"/>
      <c r="AG42" s="2970" t="n"/>
      <c r="AH42" s="2970" t="n"/>
      <c r="AI42" s="2970" t="n"/>
      <c r="AJ42" s="2970" t="n"/>
      <c r="AK42" s="2970" t="n"/>
      <c r="AL42" s="2970" t="n"/>
      <c r="AM42" s="2970" t="n"/>
      <c r="AN42" s="2970" t="n"/>
      <c r="AO42" s="2970" t="n"/>
      <c r="AP42" s="2970" t="n"/>
      <c r="AQ42" s="2970" t="n"/>
      <c r="AR42" s="2970" t="n"/>
      <c r="AS42" s="2970" t="n"/>
      <c r="AT42" s="2970" t="n"/>
      <c r="AU42" s="2970" t="n"/>
      <c r="AV42" s="2970" t="n"/>
      <c r="AW42" s="2970" t="n"/>
      <c r="AX42" s="2970" t="n"/>
      <c r="AY42" s="2970" t="n"/>
      <c r="AZ42" s="2970" t="n"/>
      <c r="BA42" s="2970" t="n"/>
      <c r="BB42" s="2970" t="n"/>
      <c r="BC42" s="2970" t="n"/>
      <c r="BD42" s="2970" t="n"/>
      <c r="BE42" s="2970" t="n"/>
      <c r="BF42" s="2970" t="n"/>
      <c r="BG42" s="2970" t="n"/>
      <c r="BH42" s="2970" t="n"/>
      <c r="BI42" s="1324" t="n"/>
      <c r="BJ42" s="2970" t="n"/>
      <c r="BK42" s="2970" t="n"/>
      <c r="BL42" s="2970" t="n"/>
      <c r="BM42" s="2970" t="n"/>
      <c r="BN42" s="2970" t="n"/>
      <c r="BO42" s="2970" t="n"/>
      <c r="BP42" s="2970" t="n"/>
      <c r="BQ42" s="2970" t="n"/>
      <c r="BR42" s="2970" t="n"/>
      <c r="BS42" s="2970" t="n"/>
      <c r="BT42" s="2970" t="n"/>
      <c r="BU42" s="2970" t="n"/>
      <c r="BV42" s="2970" t="n"/>
      <c r="BW42" s="2970" t="n"/>
      <c r="BX42" s="2970" t="n"/>
      <c r="BY42" s="2970" t="n"/>
      <c r="BZ42" s="2970" t="n"/>
      <c r="CA42" s="2970" t="n"/>
      <c r="CB42" s="2970" t="n"/>
      <c r="CC42" s="2970" t="n"/>
      <c r="CD42" s="2970" t="n"/>
      <c r="CE42" s="2970" t="n"/>
      <c r="CF42" s="2970" t="n"/>
      <c r="CG42" s="2970" t="n"/>
      <c r="CH42" s="2970" t="n"/>
      <c r="CI42" s="2970" t="n"/>
      <c r="CJ42" s="2970" t="n"/>
      <c r="CK42" s="2970" t="n"/>
      <c r="CL42" s="2970" t="n"/>
      <c r="CM42" s="2970" t="n"/>
      <c r="CN42" s="2970" t="n"/>
      <c r="CO42" s="2970" t="n"/>
      <c r="CP42" s="2970" t="n"/>
      <c r="CQ42" s="2970" t="n"/>
      <c r="CR42" s="2966">
        <f>CR7/1000000-'P&amp;L conso'!CR31</f>
        <v/>
      </c>
      <c r="CS42" s="4064" t="n"/>
      <c r="CT42" s="4064" t="n"/>
      <c r="CU42" s="59" t="n"/>
      <c r="CV42" s="59" t="n"/>
      <c r="CW42" s="4065" t="n"/>
      <c r="CY42" s="2921" t="n"/>
      <c r="DA42" s="2842" t="n"/>
      <c r="DB42" s="2921" t="n"/>
      <c r="DC42" s="2921" t="n"/>
      <c r="DE42" s="2921" t="n"/>
      <c r="DF42" s="288" t="n"/>
      <c r="DG42" s="288" t="n"/>
      <c r="DH42" s="2921" t="n"/>
      <c r="DJ42" s="3041" t="n"/>
      <c r="DK42" s="3041" t="n"/>
      <c r="DL42" s="3041" t="n"/>
      <c r="DM42" s="3041" t="n"/>
      <c r="DN42" s="3115" t="n"/>
      <c r="DO42" s="3115" t="n"/>
      <c r="DP42" s="3115" t="n"/>
      <c r="DQ42" s="3115" t="n"/>
      <c r="DR42" s="3115" t="n"/>
      <c r="DS42" s="3115" t="n"/>
      <c r="DT42" s="3115" t="n"/>
      <c r="DU42" s="3115" t="n"/>
      <c r="DV42" s="3115" t="n"/>
      <c r="DW42" s="3115" t="n"/>
      <c r="DX42" s="2878">
        <f>(CS42-CZ42)*10^6</f>
        <v/>
      </c>
      <c r="DY42" s="2878">
        <f>(CT42-DC42)*10^6</f>
        <v/>
      </c>
      <c r="DZ42" s="2878">
        <f>(CW42-DD42)*10^6</f>
        <v/>
      </c>
      <c r="EA42" s="3115" t="n"/>
    </row>
    <row customHeight="1" hidden="1" ht="15" outlineLevel="1" r="43" s="3">
      <c r="B43" s="2970" t="inlineStr">
        <is>
          <t>provisions</t>
        </is>
      </c>
      <c r="J43" s="2970" t="n"/>
      <c r="K43" s="2970" t="n"/>
      <c r="L43" s="2970" t="n"/>
      <c r="M43" s="2970" t="n"/>
      <c r="N43" s="2970" t="n"/>
      <c r="O43" s="2970" t="n"/>
      <c r="P43" s="2970" t="n"/>
      <c r="Q43" s="2970" t="n"/>
      <c r="R43" s="2970" t="n"/>
      <c r="S43" s="2970" t="n"/>
      <c r="T43" s="2970" t="n"/>
      <c r="U43" s="2970" t="n"/>
      <c r="V43" s="2970" t="n"/>
      <c r="W43" s="2970" t="n"/>
      <c r="X43" s="2970" t="n"/>
      <c r="Y43" s="2970" t="n"/>
      <c r="Z43" s="2970" t="n"/>
      <c r="AA43" s="2970" t="n"/>
      <c r="AB43" s="2970" t="n"/>
      <c r="AC43" s="2970" t="n"/>
      <c r="AD43" s="2970" t="n"/>
      <c r="AE43" s="2970" t="n"/>
      <c r="AF43" s="2970" t="n"/>
      <c r="AG43" s="2970" t="n"/>
      <c r="AH43" s="2970" t="n"/>
      <c r="AI43" s="2970" t="n"/>
      <c r="AJ43" s="2970" t="n"/>
      <c r="AK43" s="2970" t="n"/>
      <c r="AL43" s="2970" t="n"/>
      <c r="AM43" s="2970" t="n"/>
      <c r="AN43" s="2970" t="n"/>
      <c r="AO43" s="2970" t="n"/>
      <c r="AP43" s="2970" t="n"/>
      <c r="AQ43" s="2970" t="n"/>
      <c r="AR43" s="2970" t="n"/>
      <c r="AS43" s="2970" t="n"/>
      <c r="AT43" s="2970" t="n"/>
      <c r="AU43" s="2970" t="n"/>
      <c r="AV43" s="2970" t="n"/>
      <c r="AW43" s="2970" t="n"/>
      <c r="AX43" s="2970" t="n"/>
      <c r="AY43" s="2970" t="n"/>
      <c r="AZ43" s="2970" t="n"/>
      <c r="BA43" s="2970" t="n"/>
      <c r="BB43" s="2970" t="n"/>
      <c r="BC43" s="2970" t="n"/>
      <c r="BD43" s="2970" t="n"/>
      <c r="BE43" s="2970" t="n"/>
      <c r="BF43" s="2970" t="n"/>
      <c r="BG43" s="2970" t="n"/>
      <c r="BH43" s="2970" t="n"/>
      <c r="BI43" s="1324" t="n"/>
      <c r="BJ43" s="2970" t="n"/>
      <c r="BK43" s="2970" t="n"/>
      <c r="BL43" s="2970" t="n"/>
      <c r="BM43" s="2970" t="n"/>
      <c r="BN43" s="2970" t="n"/>
      <c r="BO43" s="2970" t="n"/>
      <c r="BP43" s="2970" t="n"/>
      <c r="BQ43" s="2970" t="n"/>
      <c r="BR43" s="2970" t="n"/>
      <c r="BS43" s="2970" t="n"/>
      <c r="BT43" s="2970" t="n"/>
      <c r="BU43" s="2970" t="n"/>
      <c r="BV43" s="2970" t="n"/>
      <c r="BW43" s="2970" t="n"/>
      <c r="BX43" s="2970" t="n"/>
      <c r="BY43" s="2970" t="n"/>
      <c r="BZ43" s="2970" t="n"/>
      <c r="CA43" s="2970" t="n"/>
      <c r="CB43" s="2970" t="n"/>
      <c r="CC43" s="2970" t="n"/>
      <c r="CD43" s="2970" t="n"/>
      <c r="CE43" s="2970" t="n"/>
      <c r="CF43" s="2970" t="n"/>
      <c r="CG43" s="2970" t="n"/>
      <c r="CH43" s="2970" t="n"/>
      <c r="CI43" s="2970" t="n"/>
      <c r="CJ43" s="2970" t="n"/>
      <c r="CK43" s="2970" t="n"/>
      <c r="CL43" s="2970" t="n"/>
      <c r="CM43" s="2970" t="n"/>
      <c r="CN43" s="2970" t="n"/>
      <c r="CO43" s="2970" t="n"/>
      <c r="CP43" s="2970" t="n"/>
      <c r="CQ43" s="2970" t="n"/>
      <c r="CR43" s="4066">
        <f>CR9/1000000-'Opex Consolidés'!CR184</f>
        <v/>
      </c>
      <c r="CS43" s="4064" t="n">
        <v>-60.93785099999999</v>
      </c>
      <c r="CT43" s="4064" t="n"/>
      <c r="CU43" s="4065" t="n"/>
      <c r="CV43" s="4065" t="n"/>
      <c r="CW43" s="4065" t="n"/>
      <c r="CX43" s="418" t="n"/>
      <c r="CY43" s="4065" t="n"/>
      <c r="CZ43" s="4067" t="n"/>
      <c r="DA43" s="4068" t="n"/>
      <c r="DB43" s="4065" t="n"/>
      <c r="DC43" s="4065" t="n"/>
      <c r="DD43" s="4067" t="n"/>
      <c r="DE43" s="2921" t="n"/>
      <c r="DF43" s="288" t="n"/>
      <c r="DG43" s="288" t="n"/>
      <c r="DH43" s="2921" t="n"/>
      <c r="DJ43" s="3115" t="n"/>
      <c r="DK43" s="3115" t="n"/>
      <c r="DL43" s="3115" t="n"/>
      <c r="DM43" s="3115" t="n"/>
      <c r="DN43" s="3115" t="n"/>
      <c r="DO43" s="3115" t="n"/>
      <c r="DP43" s="3115" t="n"/>
      <c r="DQ43" s="3115" t="n"/>
      <c r="DR43" s="3115" t="n"/>
      <c r="DS43" s="3115" t="n"/>
      <c r="DT43" s="3115" t="n"/>
      <c r="DU43" s="3115" t="n"/>
      <c r="DV43" s="3115" t="n"/>
      <c r="DW43" s="3115" t="n"/>
      <c r="DX43" s="2878">
        <f>(CS43-CZ43)*10^6</f>
        <v/>
      </c>
      <c r="DY43" s="2878">
        <f>(CT43-DC43)*10^6</f>
        <v/>
      </c>
      <c r="DZ43" s="2878">
        <f>(CW43-DD43)*10^6</f>
        <v/>
      </c>
      <c r="EA43" s="3115" t="n"/>
    </row>
    <row customHeight="1" hidden="1" ht="15" outlineLevel="1" r="44" s="3">
      <c r="B44" s="4069" t="inlineStr">
        <is>
          <t>capex</t>
        </is>
      </c>
      <c r="J44" s="4069" t="n"/>
      <c r="K44" s="4069" t="n"/>
      <c r="L44" s="4069" t="n"/>
      <c r="M44" s="4069" t="n"/>
      <c r="N44" s="4069" t="n"/>
      <c r="O44" s="4069" t="n"/>
      <c r="P44" s="4069" t="n"/>
      <c r="Q44" s="4069" t="n"/>
      <c r="R44" s="4069" t="n"/>
      <c r="S44" s="4069" t="n"/>
      <c r="T44" s="4069" t="n"/>
      <c r="U44" s="4069" t="n"/>
      <c r="V44" s="4069" t="n"/>
      <c r="W44" s="4069" t="n"/>
      <c r="X44" s="4069" t="n"/>
      <c r="Y44" s="4069" t="n"/>
      <c r="Z44" s="4069" t="n"/>
      <c r="AA44" s="4069" t="n"/>
      <c r="AB44" s="4069" t="n"/>
      <c r="AC44" s="4069" t="n"/>
      <c r="AD44" s="4069" t="n"/>
      <c r="AE44" s="4069" t="n"/>
      <c r="AF44" s="4069" t="n"/>
      <c r="AG44" s="4069" t="n"/>
      <c r="AH44" s="4069" t="n"/>
      <c r="AI44" s="4069" t="n"/>
      <c r="AJ44" s="4069" t="n"/>
      <c r="AK44" s="4069" t="n"/>
      <c r="AL44" s="4069" t="n"/>
      <c r="AM44" s="4069" t="n"/>
      <c r="AN44" s="4069" t="n"/>
      <c r="AO44" s="4069" t="n"/>
      <c r="AP44" s="4069" t="n"/>
      <c r="AQ44" s="4069" t="n"/>
      <c r="AR44" s="4069" t="n"/>
      <c r="AS44" s="4069" t="n"/>
      <c r="AT44" s="4069" t="n"/>
      <c r="AU44" s="4069" t="n"/>
      <c r="AV44" s="4069" t="n"/>
      <c r="AW44" s="4069" t="n"/>
      <c r="AX44" s="4069" t="n"/>
      <c r="AY44" s="4069" t="n"/>
      <c r="AZ44" s="4069" t="n"/>
      <c r="BA44" s="4069" t="n"/>
      <c r="BB44" s="4069" t="n"/>
      <c r="BC44" s="4069" t="n"/>
      <c r="BD44" s="4069" t="n"/>
      <c r="BE44" s="4069" t="n"/>
      <c r="BF44" s="4069" t="n"/>
      <c r="BG44" s="4069" t="n"/>
      <c r="BH44" s="4069" t="n"/>
      <c r="BI44" s="1325" t="n"/>
      <c r="BJ44" s="4069" t="n"/>
      <c r="BK44" s="4069" t="n"/>
      <c r="BL44" s="4069" t="n"/>
      <c r="BM44" s="4069" t="n"/>
      <c r="BN44" s="4069" t="n"/>
      <c r="BO44" s="4069" t="n"/>
      <c r="BP44" s="4069" t="n"/>
      <c r="BQ44" s="4069" t="n"/>
      <c r="BR44" s="4069" t="n"/>
      <c r="BS44" s="4069" t="n"/>
      <c r="BT44" s="4069" t="n"/>
      <c r="BU44" s="4069" t="n"/>
      <c r="BV44" s="4069" t="n"/>
      <c r="BW44" s="4069" t="n"/>
      <c r="BX44" s="4069" t="n"/>
      <c r="BY44" s="4069" t="n"/>
      <c r="BZ44" s="4069" t="n"/>
      <c r="CA44" s="4069" t="n"/>
      <c r="CB44" s="4069" t="n"/>
      <c r="CC44" s="4069" t="n"/>
      <c r="CD44" s="4069" t="n"/>
      <c r="CE44" s="4069" t="n"/>
      <c r="CF44" s="4069" t="n"/>
      <c r="CG44" s="4069" t="n"/>
      <c r="CH44" s="4069" t="n"/>
      <c r="CI44" s="4069" t="n"/>
      <c r="CJ44" s="4069" t="n"/>
      <c r="CK44" s="4069" t="n"/>
      <c r="CL44" s="4069" t="n"/>
      <c r="CM44" s="4069" t="n"/>
      <c r="CN44" s="4069" t="n"/>
      <c r="CO44" s="4069" t="n"/>
      <c r="CP44" s="4069" t="n"/>
      <c r="CQ44" s="4069" t="n"/>
      <c r="CR44" s="4066">
        <f>CR15/1000000+'Capex Consolidés'!CR7</f>
        <v/>
      </c>
      <c r="CS44" s="4070" t="n"/>
      <c r="CT44" s="4070" t="n"/>
      <c r="DA44" s="2842" t="n"/>
      <c r="DF44" s="288" t="n"/>
      <c r="DG44" s="288" t="n"/>
      <c r="DJ44" s="3115" t="n"/>
      <c r="DK44" s="3115" t="n"/>
      <c r="DL44" s="3115" t="n"/>
      <c r="DM44" s="3115" t="n"/>
      <c r="DN44" s="3115" t="n"/>
      <c r="DO44" s="3115" t="n"/>
      <c r="DP44" s="3115" t="n"/>
      <c r="DQ44" s="3115" t="n"/>
      <c r="DR44" s="3115" t="n"/>
      <c r="DS44" s="3115" t="n"/>
      <c r="DT44" s="3115" t="n"/>
      <c r="DU44" s="3115" t="n"/>
      <c r="DV44" s="3115" t="n"/>
      <c r="DW44" s="3115" t="n"/>
      <c r="DX44" s="2878">
        <f>(CS44-CZ44)*10^6</f>
        <v/>
      </c>
      <c r="DY44" s="2878">
        <f>(CT44-DC44)*10^6</f>
        <v/>
      </c>
      <c r="DZ44" s="2878">
        <f>(CW44-DD44)*10^6</f>
        <v/>
      </c>
      <c r="EA44" s="3115" t="n"/>
    </row>
    <row customHeight="1" hidden="1" ht="15" outlineLevel="1" r="45" s="3">
      <c r="B45" s="2970" t="inlineStr">
        <is>
          <t>cffo</t>
        </is>
      </c>
      <c r="C45" s="1583" t="n"/>
      <c r="D45" s="46" t="n"/>
      <c r="E45" s="46" t="n"/>
      <c r="F45" s="46" t="n"/>
      <c r="G45" s="46" t="n"/>
      <c r="H45" s="46" t="n"/>
      <c r="I45" s="46" t="n"/>
      <c r="J45" s="2970" t="n"/>
      <c r="K45" s="2970" t="n"/>
      <c r="L45" s="2970" t="n"/>
      <c r="M45" s="2970" t="n"/>
      <c r="N45" s="2970" t="n"/>
      <c r="O45" s="2970" t="n"/>
      <c r="P45" s="2970" t="n"/>
      <c r="Q45" s="2970" t="n"/>
      <c r="R45" s="2970" t="n"/>
      <c r="S45" s="2970" t="n"/>
      <c r="T45" s="2970" t="n"/>
      <c r="U45" s="2970" t="n"/>
      <c r="V45" s="2970" t="n"/>
      <c r="W45" s="2970" t="n"/>
      <c r="X45" s="2970" t="n"/>
      <c r="Y45" s="2970" t="n"/>
      <c r="Z45" s="2970" t="n"/>
      <c r="AA45" s="2970" t="n"/>
      <c r="AB45" s="2970" t="n"/>
      <c r="AC45" s="2970" t="n"/>
      <c r="AD45" s="2970" t="n"/>
      <c r="AE45" s="2970" t="n"/>
      <c r="AF45" s="2970" t="n"/>
      <c r="AG45" s="2970" t="n"/>
      <c r="AH45" s="2970" t="n"/>
      <c r="AI45" s="2970" t="n"/>
      <c r="AJ45" s="2970" t="n"/>
      <c r="AK45" s="2970" t="n"/>
      <c r="AL45" s="2970" t="n"/>
      <c r="AM45" s="2970" t="n"/>
      <c r="AN45" s="2970" t="n"/>
      <c r="AO45" s="2970" t="n"/>
      <c r="AP45" s="2970" t="n"/>
      <c r="AQ45" s="2970" t="n"/>
      <c r="AR45" s="2970" t="n"/>
      <c r="AS45" s="2970" t="n"/>
      <c r="AT45" s="2970" t="n"/>
      <c r="AU45" s="2970" t="n"/>
      <c r="AV45" s="2970" t="n"/>
      <c r="AW45" s="2970" t="n"/>
      <c r="AX45" s="2970" t="n"/>
      <c r="AY45" s="2970" t="n"/>
      <c r="AZ45" s="2970" t="n"/>
      <c r="BA45" s="2970" t="n"/>
      <c r="BB45" s="2970" t="n"/>
      <c r="BC45" s="2970" t="n"/>
      <c r="BD45" s="2970" t="n"/>
      <c r="BE45" s="2970" t="n"/>
      <c r="BF45" s="2970" t="n"/>
      <c r="BG45" s="2970" t="n"/>
      <c r="BH45" s="2970" t="n"/>
      <c r="BI45" s="1324" t="n"/>
      <c r="BJ45" s="2970" t="n"/>
      <c r="BK45" s="2970" t="n"/>
      <c r="BL45" s="2970" t="n"/>
      <c r="BM45" s="2970" t="n"/>
      <c r="BN45" s="2970" t="n"/>
      <c r="BO45" s="2970" t="n"/>
      <c r="BP45" s="2970" t="n"/>
      <c r="BQ45" s="2970" t="n"/>
      <c r="BR45" s="2970" t="n"/>
      <c r="BS45" s="2970" t="n"/>
      <c r="BT45" s="2970" t="n"/>
      <c r="BU45" s="2970" t="n"/>
      <c r="BV45" s="2970" t="n"/>
      <c r="BW45" s="2970" t="n"/>
      <c r="BX45" s="2970" t="n"/>
      <c r="BY45" s="2970" t="n"/>
      <c r="BZ45" s="2970" t="n"/>
      <c r="CA45" s="2970" t="n"/>
      <c r="CB45" s="2970" t="n"/>
      <c r="CC45" s="2970" t="n"/>
      <c r="CD45" s="2970" t="n"/>
      <c r="CE45" s="2970" t="n"/>
      <c r="CF45" s="2970" t="n"/>
      <c r="CG45" s="2970" t="n"/>
      <c r="CH45" s="2970" t="n"/>
      <c r="CI45" s="2970" t="n"/>
      <c r="CJ45" s="2970" t="n"/>
      <c r="CK45" s="2970" t="n"/>
      <c r="CL45" s="2970" t="n"/>
      <c r="CM45" s="2970" t="n"/>
      <c r="CN45" s="2970" t="n"/>
      <c r="CO45" s="2970" t="n"/>
      <c r="CP45" s="2970" t="n"/>
      <c r="CQ45" s="2970" t="n"/>
      <c r="CR45" s="4071">
        <f>CR22/1000000-'Réalisé de trésorerie'!E36</f>
        <v/>
      </c>
      <c r="CS45" s="4064" t="n"/>
      <c r="CT45" s="4064">
        <f>1548000000-CR33</f>
        <v/>
      </c>
      <c r="DA45" s="2842" t="n"/>
      <c r="DF45" s="288" t="n"/>
      <c r="DG45" s="288" t="n"/>
      <c r="DJ45" s="3115" t="n"/>
      <c r="DK45" s="3115" t="n"/>
      <c r="DL45" s="3115" t="n"/>
      <c r="DM45" s="3115" t="n"/>
      <c r="DN45" s="3115" t="n"/>
      <c r="DO45" s="3115" t="n"/>
      <c r="DP45" s="3115" t="n"/>
      <c r="DQ45" s="3115" t="n"/>
      <c r="DR45" s="3115" t="n"/>
      <c r="DS45" s="3115" t="n"/>
      <c r="DT45" s="3115" t="n"/>
      <c r="DU45" s="3115" t="n"/>
      <c r="DV45" s="3115" t="n"/>
      <c r="DW45" s="3115" t="n"/>
      <c r="DX45" s="2878">
        <f>(CS45-CZ45)*10^6</f>
        <v/>
      </c>
      <c r="DY45" s="2878">
        <f>(CT45-DC45)*10^6</f>
        <v/>
      </c>
      <c r="DZ45" s="2878">
        <f>(CW45-DD45)*10^6</f>
        <v/>
      </c>
      <c r="EA45" s="3115" t="n"/>
    </row>
    <row customHeight="1" hidden="1" ht="15" outlineLevel="1" r="46" s="3">
      <c r="B46" s="4069" t="inlineStr">
        <is>
          <t>interet</t>
        </is>
      </c>
      <c r="J46" s="4069" t="n"/>
      <c r="K46" s="4069" t="n"/>
      <c r="L46" s="4069" t="n"/>
      <c r="M46" s="4069" t="n"/>
      <c r="N46" s="4069" t="n"/>
      <c r="O46" s="4069" t="n"/>
      <c r="P46" s="4069" t="n"/>
      <c r="Q46" s="4069" t="n"/>
      <c r="R46" s="4069" t="n"/>
      <c r="S46" s="4069" t="n"/>
      <c r="T46" s="4069" t="n"/>
      <c r="U46" s="4069" t="n"/>
      <c r="V46" s="4069" t="n"/>
      <c r="W46" s="4069" t="n"/>
      <c r="X46" s="4069" t="n"/>
      <c r="Y46" s="4069" t="n"/>
      <c r="Z46" s="4069" t="n"/>
      <c r="AA46" s="4069" t="n"/>
      <c r="AB46" s="4069" t="n"/>
      <c r="AC46" s="4069" t="n"/>
      <c r="AD46" s="4069" t="n"/>
      <c r="AE46" s="4069" t="n"/>
      <c r="AF46" s="4069" t="n"/>
      <c r="AG46" s="4069" t="n"/>
      <c r="AH46" s="4069" t="n"/>
      <c r="AI46" s="4069" t="n"/>
      <c r="AJ46" s="4069" t="n"/>
      <c r="AK46" s="4069" t="n"/>
      <c r="AL46" s="4069" t="n"/>
      <c r="AM46" s="4069" t="n"/>
      <c r="AN46" s="4069" t="n"/>
      <c r="AO46" s="4069" t="n"/>
      <c r="AP46" s="4069" t="n"/>
      <c r="AQ46" s="4069" t="n"/>
      <c r="AR46" s="4069" t="n"/>
      <c r="AS46" s="4069" t="n"/>
      <c r="AT46" s="4069" t="n"/>
      <c r="AU46" s="4069" t="n"/>
      <c r="AV46" s="4069" t="n"/>
      <c r="AW46" s="4069" t="n"/>
      <c r="AX46" s="4069" t="n"/>
      <c r="AY46" s="4069" t="n"/>
      <c r="AZ46" s="4069" t="n"/>
      <c r="BA46" s="4069" t="n"/>
      <c r="BB46" s="4069" t="n"/>
      <c r="BC46" s="4069" t="n"/>
      <c r="BD46" s="4069" t="n"/>
      <c r="BE46" s="4069" t="n"/>
      <c r="BF46" s="4069" t="n"/>
      <c r="BG46" s="4069" t="n"/>
      <c r="BH46" s="4069" t="n"/>
      <c r="BI46" s="1325" t="n"/>
      <c r="BJ46" s="4069" t="n"/>
      <c r="BK46" s="4069" t="n"/>
      <c r="BL46" s="4069" t="n"/>
      <c r="BM46" s="4069" t="n"/>
      <c r="BN46" s="4069" t="n"/>
      <c r="BO46" s="4069" t="n"/>
      <c r="BP46" s="4069" t="n"/>
      <c r="BQ46" s="4069" t="n"/>
      <c r="BR46" s="4069" t="n"/>
      <c r="BS46" s="4069" t="n"/>
      <c r="BT46" s="4069" t="n"/>
      <c r="BU46" s="4069" t="n"/>
      <c r="BV46" s="4069" t="n"/>
      <c r="BW46" s="4069" t="n"/>
      <c r="BX46" s="4069" t="n"/>
      <c r="BY46" s="4069" t="n"/>
      <c r="BZ46" s="4069" t="n"/>
      <c r="CA46" s="4069" t="n"/>
      <c r="CB46" s="4069" t="n"/>
      <c r="CC46" s="4069" t="n"/>
      <c r="CD46" s="4069" t="n"/>
      <c r="CE46" s="4069" t="n"/>
      <c r="CF46" s="4069" t="n"/>
      <c r="CG46" s="4069" t="n"/>
      <c r="CH46" s="4069" t="n"/>
      <c r="CI46" s="4069" t="n"/>
      <c r="CJ46" s="4069" t="n"/>
      <c r="CK46" s="4069" t="n"/>
      <c r="CL46" s="4069" t="n"/>
      <c r="CM46" s="4069" t="n"/>
      <c r="CN46" s="4069" t="n"/>
      <c r="CO46" s="4069" t="n"/>
      <c r="CP46" s="4069" t="n"/>
      <c r="CQ46" s="4069" t="n"/>
      <c r="CR46" s="4066">
        <f>CR24+'Réalisé de trésorerie'!E48*1000000</f>
        <v/>
      </c>
      <c r="CS46" s="4070" t="n"/>
      <c r="CT46" s="4070" t="n"/>
      <c r="CW46" s="2784" t="n"/>
      <c r="DA46" s="4068" t="n"/>
      <c r="DB46" s="2784" t="n"/>
      <c r="DC46" s="2784" t="n"/>
      <c r="DF46" s="288" t="n"/>
      <c r="DG46" s="288" t="n"/>
      <c r="DJ46" s="3115" t="n"/>
      <c r="DK46" s="3115" t="n"/>
      <c r="DL46" s="3115" t="n"/>
      <c r="DM46" s="3115" t="n"/>
      <c r="DN46" s="3115" t="n"/>
      <c r="DO46" s="3115" t="n"/>
      <c r="DP46" s="3115" t="n"/>
      <c r="DQ46" s="3115" t="n"/>
      <c r="DR46" s="3115" t="n"/>
      <c r="DS46" s="3115" t="n"/>
      <c r="DT46" s="3115" t="n"/>
      <c r="DU46" s="3115" t="n"/>
      <c r="DV46" s="3115" t="n"/>
      <c r="DW46" s="3115" t="n"/>
      <c r="DX46" s="2878">
        <f>(CS46-CZ46)*10^6</f>
        <v/>
      </c>
      <c r="DY46" s="2878">
        <f>(CT46-DC46)*10^6</f>
        <v/>
      </c>
      <c r="DZ46" s="2878">
        <f>(CW46-DD46)*10^6</f>
        <v/>
      </c>
      <c r="EA46" s="3115" t="n"/>
    </row>
    <row customHeight="1" hidden="1" ht="15" outlineLevel="1" r="47" s="3">
      <c r="B47" s="4069" t="inlineStr">
        <is>
          <t>dettes brutes</t>
        </is>
      </c>
      <c r="J47" s="4069" t="n"/>
      <c r="K47" s="4069" t="n"/>
      <c r="L47" s="4069" t="n"/>
      <c r="M47" s="4069" t="n"/>
      <c r="N47" s="4069" t="n"/>
      <c r="O47" s="4069" t="n"/>
      <c r="P47" s="4069" t="n"/>
      <c r="Q47" s="4069" t="n"/>
      <c r="R47" s="4069" t="n"/>
      <c r="S47" s="4069" t="n"/>
      <c r="T47" s="4069" t="n"/>
      <c r="U47" s="4069" t="n"/>
      <c r="V47" s="4069" t="n"/>
      <c r="W47" s="4069" t="n"/>
      <c r="X47" s="4069" t="n"/>
      <c r="Y47" s="4069" t="n"/>
      <c r="Z47" s="4069" t="n"/>
      <c r="AA47" s="4069" t="n"/>
      <c r="AB47" s="4069" t="n"/>
      <c r="AC47" s="4069" t="n"/>
      <c r="AD47" s="4069" t="n"/>
      <c r="AE47" s="4069" t="n"/>
      <c r="AF47" s="4069" t="n"/>
      <c r="AG47" s="4069" t="n"/>
      <c r="AH47" s="4069" t="n"/>
      <c r="AI47" s="4069" t="n"/>
      <c r="AJ47" s="4069" t="n"/>
      <c r="AK47" s="4069" t="n"/>
      <c r="AL47" s="4069" t="n"/>
      <c r="AM47" s="4069" t="n"/>
      <c r="AN47" s="4069" t="n"/>
      <c r="AO47" s="4069" t="n"/>
      <c r="AP47" s="4069" t="n"/>
      <c r="AQ47" s="4069" t="n"/>
      <c r="AR47" s="4069" t="n"/>
      <c r="AS47" s="4069" t="n"/>
      <c r="AT47" s="4069" t="n"/>
      <c r="AU47" s="4069" t="n"/>
      <c r="AV47" s="4069" t="n"/>
      <c r="AW47" s="4069" t="n"/>
      <c r="AX47" s="4069" t="n"/>
      <c r="AY47" s="4069" t="n"/>
      <c r="AZ47" s="4069" t="n"/>
      <c r="BA47" s="4069" t="n"/>
      <c r="BB47" s="4069" t="n"/>
      <c r="BC47" s="4069" t="n"/>
      <c r="BD47" s="4069" t="n"/>
      <c r="BE47" s="4069" t="n"/>
      <c r="BF47" s="4069" t="n"/>
      <c r="BG47" s="4069" t="n"/>
      <c r="BH47" s="4069" t="n"/>
      <c r="BI47" s="1325" t="n"/>
      <c r="BJ47" s="4069" t="n"/>
      <c r="BK47" s="4069" t="n"/>
      <c r="BL47" s="4069" t="n"/>
      <c r="BM47" s="4069" t="n"/>
      <c r="BN47" s="4069" t="n"/>
      <c r="BO47" s="4069" t="n"/>
      <c r="BP47" s="4069" t="n"/>
      <c r="BQ47" s="4069" t="n"/>
      <c r="BR47" s="4069" t="n"/>
      <c r="BS47" s="4069" t="n"/>
      <c r="BT47" s="4069" t="n"/>
      <c r="BU47" s="4069" t="n"/>
      <c r="BV47" s="4069" t="n"/>
      <c r="BW47" s="4069" t="n"/>
      <c r="BX47" s="4069" t="n"/>
      <c r="BY47" s="4069" t="n"/>
      <c r="BZ47" s="4069" t="n"/>
      <c r="CA47" s="4069" t="n"/>
      <c r="CB47" s="4069" t="n"/>
      <c r="CC47" s="4069" t="n"/>
      <c r="CD47" s="4069" t="n"/>
      <c r="CE47" s="4069" t="n"/>
      <c r="CF47" s="4069" t="n"/>
      <c r="CG47" s="4069" t="n"/>
      <c r="CH47" s="4069" t="n"/>
      <c r="CI47" s="4069" t="n"/>
      <c r="CJ47" s="4069" t="n"/>
      <c r="CK47" s="4069" t="n"/>
      <c r="CL47" s="4069" t="n"/>
      <c r="CM47" s="4069" t="n"/>
      <c r="CN47" s="4069" t="n"/>
      <c r="CO47" s="4069" t="n"/>
      <c r="CP47" s="4069" t="n"/>
      <c r="CQ47" s="4069" t="n"/>
      <c r="CR47" s="4072">
        <f>CR37+'Réalisé de trésorerie'!Q77*1000000</f>
        <v/>
      </c>
      <c r="CS47" s="4070" t="n"/>
      <c r="CT47" s="4070" t="n"/>
      <c r="DA47" s="4068" t="n"/>
      <c r="DB47" s="2784" t="n"/>
      <c r="DC47" s="2784" t="n"/>
      <c r="DF47" s="288" t="n"/>
      <c r="DG47" s="288" t="n"/>
      <c r="DJ47" s="3115" t="n"/>
      <c r="DK47" s="3115" t="n"/>
      <c r="DL47" s="3115" t="n"/>
      <c r="DM47" s="3115" t="n"/>
      <c r="DN47" s="3115" t="n"/>
      <c r="DO47" s="3115" t="n"/>
      <c r="DP47" s="3115" t="n"/>
      <c r="DQ47" s="3115" t="n"/>
      <c r="DR47" s="3115" t="n"/>
      <c r="DS47" s="3115" t="n"/>
      <c r="DT47" s="3115" t="n"/>
      <c r="DU47" s="3115" t="n"/>
      <c r="DV47" s="3115" t="n"/>
      <c r="DW47" s="3115" t="n"/>
      <c r="DX47" s="2878">
        <f>(CS47-CZ47)*10^6</f>
        <v/>
      </c>
      <c r="DY47" s="2878">
        <f>(CT47-DC47)*10^6</f>
        <v/>
      </c>
      <c r="DZ47" s="2878">
        <f>(CW47-DD47)*10^6</f>
        <v/>
      </c>
      <c r="EA47" s="3115" t="n"/>
    </row>
    <row collapsed="1" customHeight="1" ht="15" r="48" s="3">
      <c r="J48" s="4069" t="n"/>
      <c r="K48" s="4069" t="n"/>
      <c r="L48" s="4069" t="n"/>
      <c r="M48" s="4069" t="n"/>
      <c r="N48" s="4069" t="n"/>
      <c r="O48" s="4069" t="n"/>
      <c r="P48" s="4069" t="n"/>
      <c r="Q48" s="4069" t="n"/>
      <c r="R48" s="4069" t="n"/>
      <c r="S48" s="4069" t="n"/>
      <c r="T48" s="4069" t="n"/>
      <c r="U48" s="4069" t="n"/>
      <c r="V48" s="4069" t="n"/>
      <c r="W48" s="4069" t="n"/>
      <c r="X48" s="4069" t="n"/>
      <c r="Y48" s="4069" t="n"/>
      <c r="Z48" s="4069" t="n"/>
      <c r="AA48" s="4069" t="n"/>
      <c r="AB48" s="4069" t="n"/>
      <c r="AC48" s="4069" t="n"/>
      <c r="AD48" s="4069" t="n"/>
      <c r="AE48" s="4069" t="n"/>
      <c r="AF48" s="4069" t="n"/>
      <c r="AG48" s="4069" t="n"/>
      <c r="AH48" s="4069" t="n"/>
      <c r="AI48" s="4069" t="n"/>
      <c r="AJ48" s="4069" t="n"/>
      <c r="AK48" s="4069" t="n"/>
      <c r="AL48" s="4069" t="n"/>
      <c r="AM48" s="4069" t="n"/>
      <c r="AN48" s="4069" t="n"/>
      <c r="AO48" s="4069" t="n"/>
      <c r="AP48" s="4069" t="n"/>
      <c r="AQ48" s="4069" t="n"/>
      <c r="AR48" s="4069" t="n"/>
      <c r="AS48" s="4069" t="n"/>
      <c r="AT48" s="4069" t="n"/>
      <c r="AU48" s="4069" t="n"/>
      <c r="AV48" s="4069" t="n"/>
      <c r="AW48" s="4069" t="n"/>
      <c r="AX48" s="4069" t="n"/>
      <c r="AY48" s="4069" t="n"/>
      <c r="AZ48" s="4069" t="n"/>
      <c r="BA48" s="4069" t="n"/>
      <c r="BB48" s="4069" t="n"/>
      <c r="BC48" s="4069" t="n"/>
      <c r="BD48" s="4069" t="n"/>
      <c r="BE48" s="4069" t="n"/>
      <c r="BF48" s="4069" t="n"/>
      <c r="BG48" s="4069" t="n"/>
      <c r="BH48" s="4069" t="n"/>
      <c r="BI48" s="1325" t="n"/>
      <c r="BJ48" s="4069" t="n"/>
      <c r="BK48" s="4069" t="n"/>
      <c r="BL48" s="4069" t="n"/>
      <c r="BM48" s="4069" t="n"/>
      <c r="BN48" s="4069" t="n"/>
      <c r="BO48" s="4069" t="n"/>
      <c r="BP48" s="4069" t="n"/>
      <c r="BQ48" s="4069" t="n"/>
      <c r="BR48" s="4069" t="n"/>
      <c r="BS48" s="4069" t="n"/>
      <c r="BT48" s="4069" t="n"/>
      <c r="BU48" s="4069" t="n"/>
      <c r="BV48" s="4069" t="n"/>
      <c r="BW48" s="4069" t="n"/>
      <c r="BX48" s="4069" t="n"/>
      <c r="BY48" s="4069" t="n"/>
      <c r="BZ48" s="4069" t="n"/>
      <c r="CA48" s="4069" t="n"/>
      <c r="CB48" s="4069" t="n"/>
      <c r="CC48" s="4069" t="n"/>
      <c r="CD48" s="4069" t="n"/>
      <c r="CE48" s="4069" t="n"/>
      <c r="CF48" s="4069" t="n"/>
      <c r="CG48" s="4069" t="n"/>
      <c r="CH48" s="4069" t="n"/>
      <c r="CI48" s="4069" t="n"/>
      <c r="CJ48" s="4069" t="n"/>
      <c r="CK48" s="4069" t="n"/>
      <c r="CL48" s="4069" t="n"/>
      <c r="CM48" s="4069" t="n"/>
      <c r="CN48" s="4069" t="n"/>
      <c r="CO48" s="4069" t="n"/>
      <c r="CP48" s="4069" t="n"/>
      <c r="CQ48" s="4069" t="n"/>
      <c r="CR48" s="4073">
        <f>CR7-SUM(CJ7,CB7,BT7,BK7,BC7,AU7,AL7,AD7,V7,P7,J7,D7)</f>
        <v/>
      </c>
      <c r="CS48" s="4074" t="n"/>
      <c r="CT48" s="4074" t="n"/>
      <c r="DA48" s="4068" t="n"/>
      <c r="DB48" s="2784" t="n"/>
      <c r="DC48" s="2784" t="n"/>
      <c r="DF48" s="288" t="n"/>
      <c r="DG48" s="288" t="n"/>
      <c r="DX48" s="2878">
        <f>(CS48-CZ48)*10^6</f>
        <v/>
      </c>
      <c r="DY48" s="2878">
        <f>(CT48-DC48)*10^6</f>
        <v/>
      </c>
      <c r="DZ48" s="2878">
        <f>(CW48-DD48)*10^6</f>
        <v/>
      </c>
    </row>
    <row customHeight="1" ht="12.75" r="49" s="3">
      <c r="B49" s="61" t="n"/>
      <c r="J49" s="728" t="n"/>
      <c r="K49" s="16" t="n"/>
      <c r="L49" s="16" t="n"/>
      <c r="M49" s="16" t="n"/>
      <c r="N49" s="16" t="n"/>
      <c r="O49" s="16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6" t="n"/>
      <c r="Z49" s="16" t="n"/>
      <c r="AA49" s="16" t="n"/>
      <c r="AB49" s="16" t="n"/>
      <c r="AC49" s="16" t="n"/>
      <c r="AD49" s="16" t="n"/>
      <c r="AE49" s="16" t="n"/>
      <c r="AF49" s="16" t="n"/>
      <c r="AG49" s="16" t="n"/>
      <c r="AH49" s="16" t="n"/>
      <c r="AI49" s="16" t="n"/>
      <c r="AJ49" s="16" t="n"/>
      <c r="AK49" s="16" t="n"/>
      <c r="AL49" s="16" t="n"/>
      <c r="AM49" s="16" t="n"/>
      <c r="AN49" s="16" t="n"/>
      <c r="AO49" s="16" t="n"/>
      <c r="AP49" s="16" t="n"/>
      <c r="AQ49" s="16" t="n"/>
      <c r="AR49" s="16" t="n"/>
      <c r="AS49" s="16" t="n"/>
      <c r="AT49" s="16" t="n"/>
      <c r="AU49" s="16" t="n"/>
      <c r="AV49" s="16" t="n"/>
      <c r="AW49" s="16" t="n"/>
      <c r="AX49" s="16" t="n"/>
      <c r="AY49" s="16" t="n"/>
      <c r="AZ49" s="16" t="n"/>
      <c r="BA49" s="16" t="n"/>
      <c r="BB49" s="16" t="n"/>
      <c r="BC49" s="16" t="n"/>
      <c r="BD49" s="16" t="n"/>
      <c r="BE49" s="16" t="n"/>
      <c r="BF49" s="16" t="n"/>
      <c r="BG49" s="16" t="n"/>
      <c r="BH49" s="16" t="n"/>
      <c r="BI49" s="63" t="n"/>
      <c r="BJ49" s="16" t="n"/>
      <c r="BK49" s="16" t="n"/>
      <c r="BL49" s="16" t="n"/>
      <c r="BM49" s="16" t="n"/>
      <c r="BN49" s="16" t="n"/>
      <c r="BO49" s="16" t="n"/>
      <c r="BP49" s="16" t="n"/>
      <c r="BQ49" s="16" t="n"/>
      <c r="BR49" s="16" t="n"/>
      <c r="BS49" s="16" t="n"/>
      <c r="BT49" s="16" t="n"/>
      <c r="BU49" s="16" t="n"/>
      <c r="BV49" s="16" t="n"/>
      <c r="BW49" s="16" t="n"/>
      <c r="BX49" s="16" t="n"/>
      <c r="BY49" s="16" t="n"/>
      <c r="BZ49" s="16" t="n"/>
      <c r="CA49" s="16" t="n"/>
      <c r="CB49" s="16" t="n"/>
      <c r="CC49" s="16" t="n"/>
      <c r="CD49" s="16" t="n"/>
      <c r="CE49" s="16" t="n"/>
      <c r="CF49" s="16" t="n"/>
      <c r="CG49" s="16" t="n"/>
      <c r="CH49" s="16" t="n"/>
      <c r="CI49" s="16" t="n"/>
      <c r="CJ49" s="728" t="n"/>
      <c r="CK49" s="16" t="n"/>
      <c r="CL49" s="16" t="n"/>
      <c r="CM49" s="16" t="n"/>
      <c r="CN49" s="16" t="n"/>
      <c r="CO49" s="16" t="n"/>
      <c r="CP49" s="16" t="n"/>
      <c r="CQ49" s="16" t="n"/>
      <c r="CR49" s="2966" t="n"/>
      <c r="CS49" s="2919" t="n"/>
      <c r="CT49" s="2919" t="n"/>
      <c r="CX49" s="63" t="n"/>
      <c r="CZ49" s="3288" t="n"/>
      <c r="DA49" s="2890" t="n"/>
      <c r="DB49" s="2944" t="n"/>
      <c r="DC49" s="2944" t="n"/>
      <c r="DD49" s="3288" t="n"/>
      <c r="DE49" s="2944" t="n"/>
      <c r="DF49" s="27" t="n"/>
      <c r="DG49" s="27" t="n"/>
      <c r="DH49" s="2944" t="n"/>
      <c r="DX49" s="2878">
        <f>(CS49-CZ49)*10^6</f>
        <v/>
      </c>
      <c r="DY49" s="2878">
        <f>(CT49-DC49)*10^6</f>
        <v/>
      </c>
      <c r="DZ49" s="2878">
        <f>(CW49-DD49)*10^6</f>
        <v/>
      </c>
    </row>
    <row customHeight="1" ht="12.75" r="50" s="3">
      <c r="B50" s="61" t="n"/>
      <c r="J50" s="16" t="n"/>
      <c r="K50" s="16" t="n"/>
      <c r="L50" s="16" t="n"/>
      <c r="M50" s="16" t="n"/>
      <c r="N50" s="16" t="n"/>
      <c r="O50" s="16" t="n"/>
      <c r="P50" s="16" t="n"/>
      <c r="Q50" s="16" t="n"/>
      <c r="R50" s="16" t="n"/>
      <c r="S50" s="16" t="n"/>
      <c r="T50" s="16" t="n"/>
      <c r="U50" s="16" t="n"/>
      <c r="V50" s="16" t="n"/>
      <c r="W50" s="16" t="n"/>
      <c r="X50" s="16" t="n"/>
      <c r="Y50" s="16" t="n"/>
      <c r="Z50" s="16" t="n"/>
      <c r="AA50" s="16" t="n"/>
      <c r="AB50" s="16" t="n"/>
      <c r="AC50" s="16" t="n"/>
      <c r="AD50" s="16" t="n"/>
      <c r="AE50" s="16" t="n"/>
      <c r="AF50" s="16" t="n"/>
      <c r="AG50" s="16" t="n"/>
      <c r="AH50" s="16" t="n"/>
      <c r="AI50" s="16" t="n"/>
      <c r="AJ50" s="16" t="n"/>
      <c r="AK50" s="16" t="n"/>
      <c r="AL50" s="16" t="n"/>
      <c r="AM50" s="16" t="n"/>
      <c r="AN50" s="16" t="n"/>
      <c r="AO50" s="16" t="n"/>
      <c r="AP50" s="16" t="n"/>
      <c r="AQ50" s="16" t="n"/>
      <c r="AR50" s="16" t="n"/>
      <c r="AS50" s="16" t="n"/>
      <c r="AT50" s="16" t="n"/>
      <c r="AU50" s="16" t="n"/>
      <c r="AV50" s="16" t="n"/>
      <c r="AW50" s="16" t="n"/>
      <c r="AX50" s="16" t="n"/>
      <c r="AY50" s="16" t="n"/>
      <c r="AZ50" s="16" t="n"/>
      <c r="BA50" s="16" t="n"/>
      <c r="BB50" s="16" t="n"/>
      <c r="BC50" s="16" t="n"/>
      <c r="BD50" s="16" t="n"/>
      <c r="BE50" s="16" t="n"/>
      <c r="BF50" s="16" t="n"/>
      <c r="BG50" s="16" t="n"/>
      <c r="BH50" s="16" t="n"/>
      <c r="BI50" s="63" t="n"/>
      <c r="BJ50" s="16" t="n"/>
      <c r="BK50" s="16" t="n"/>
      <c r="BL50" s="16" t="n"/>
      <c r="BM50" s="16" t="n"/>
      <c r="BN50" s="16" t="n"/>
      <c r="BO50" s="16" t="n"/>
      <c r="BP50" s="16" t="n"/>
      <c r="BQ50" s="16" t="n"/>
      <c r="BR50" s="16" t="n"/>
      <c r="BS50" s="16" t="n"/>
      <c r="BT50" s="16" t="n"/>
      <c r="BU50" s="16" t="n"/>
      <c r="BV50" s="16" t="n"/>
      <c r="BW50" s="16" t="n"/>
      <c r="BX50" s="16" t="n"/>
      <c r="BY50" s="16" t="n"/>
      <c r="BZ50" s="16" t="n"/>
      <c r="CA50" s="16" t="n"/>
      <c r="CB50" s="16" t="n"/>
      <c r="CC50" s="16" t="n"/>
      <c r="CD50" s="16" t="n"/>
      <c r="CE50" s="16" t="n"/>
      <c r="CF50" s="16" t="n"/>
      <c r="CG50" s="16" t="n"/>
      <c r="CH50" s="16" t="n"/>
      <c r="CI50" s="16" t="n"/>
      <c r="CJ50" s="16" t="n"/>
      <c r="CK50" s="16" t="n"/>
      <c r="CL50" s="16" t="n"/>
      <c r="CM50" s="16" t="n"/>
      <c r="CN50" s="16" t="n"/>
      <c r="CO50" s="16" t="n"/>
      <c r="CP50" s="16" t="n"/>
      <c r="CQ50" s="16" t="n"/>
      <c r="CR50" s="2919" t="n"/>
      <c r="CS50" s="2919" t="n"/>
      <c r="CT50" s="2919" t="n"/>
      <c r="CX50" s="63" t="n"/>
      <c r="CZ50" s="3288" t="n"/>
      <c r="DA50" s="2890" t="n"/>
      <c r="DB50" s="2944" t="n"/>
      <c r="DC50" s="2944" t="n"/>
      <c r="DD50" s="3288" t="n"/>
      <c r="DE50" s="2944" t="n"/>
      <c r="DF50" s="27" t="n"/>
      <c r="DG50" s="27" t="n"/>
      <c r="DH50" s="2944" t="n"/>
      <c r="DX50" s="2878">
        <f>(CS50-CZ50)*10^6</f>
        <v/>
      </c>
      <c r="DY50" s="2878">
        <f>(CT50-DC50)*10^6</f>
        <v/>
      </c>
      <c r="DZ50" s="2878">
        <f>(CW50-DD50)*10^6</f>
        <v/>
      </c>
    </row>
    <row customHeight="1" ht="12.75" r="51" s="3">
      <c r="B51" s="61" t="n"/>
      <c r="J51" s="16" t="n"/>
      <c r="K51" s="16" t="n"/>
      <c r="L51" s="16" t="n"/>
      <c r="M51" s="16" t="n"/>
      <c r="N51" s="16" t="n"/>
      <c r="O51" s="16" t="n"/>
      <c r="P51" s="16" t="n"/>
      <c r="Q51" s="16" t="n"/>
      <c r="R51" s="16" t="n"/>
      <c r="S51" s="16" t="n"/>
      <c r="T51" s="16" t="n"/>
      <c r="U51" s="16" t="n"/>
      <c r="V51" s="16" t="n"/>
      <c r="W51" s="16" t="n"/>
      <c r="X51" s="16" t="n"/>
      <c r="Y51" s="16" t="n"/>
      <c r="Z51" s="16" t="n"/>
      <c r="AA51" s="16" t="n"/>
      <c r="AB51" s="16" t="n"/>
      <c r="AC51" s="16" t="n"/>
      <c r="AD51" s="16" t="n"/>
      <c r="AE51" s="16" t="n"/>
      <c r="AF51" s="16" t="n"/>
      <c r="AG51" s="16" t="n"/>
      <c r="AH51" s="16" t="n"/>
      <c r="AI51" s="16" t="n"/>
      <c r="AJ51" s="16" t="n"/>
      <c r="AK51" s="16" t="n"/>
      <c r="AL51" s="16" t="n"/>
      <c r="AM51" s="16" t="n"/>
      <c r="AN51" s="16" t="n"/>
      <c r="AO51" s="16" t="n"/>
      <c r="AP51" s="16" t="n"/>
      <c r="AQ51" s="16" t="n"/>
      <c r="AR51" s="16" t="n"/>
      <c r="AS51" s="16" t="n"/>
      <c r="AT51" s="16" t="n"/>
      <c r="AU51" s="16" t="n"/>
      <c r="AV51" s="16" t="n"/>
      <c r="AW51" s="16" t="n"/>
      <c r="AX51" s="16" t="n"/>
      <c r="AY51" s="16" t="n"/>
      <c r="AZ51" s="16" t="n"/>
      <c r="BA51" s="16" t="n"/>
      <c r="BB51" s="16" t="n"/>
      <c r="BC51" s="16" t="n"/>
      <c r="BD51" s="16" t="n"/>
      <c r="BE51" s="16" t="n"/>
      <c r="BF51" s="16" t="n"/>
      <c r="BG51" s="16" t="n"/>
      <c r="BH51" s="16" t="n"/>
      <c r="BI51" s="63" t="n"/>
      <c r="BJ51" s="16" t="n"/>
      <c r="BK51" s="16" t="n"/>
      <c r="BL51" s="16" t="n"/>
      <c r="BM51" s="16" t="n"/>
      <c r="BN51" s="16" t="n"/>
      <c r="BO51" s="16" t="n"/>
      <c r="BP51" s="16" t="n"/>
      <c r="BQ51" s="16" t="n"/>
      <c r="BR51" s="16" t="n"/>
      <c r="BS51" s="16" t="n"/>
      <c r="BT51" s="16" t="n"/>
      <c r="BU51" s="16" t="n"/>
      <c r="BV51" s="16" t="n"/>
      <c r="BW51" s="16" t="n"/>
      <c r="BX51" s="16" t="n"/>
      <c r="BY51" s="16" t="n"/>
      <c r="BZ51" s="16" t="n"/>
      <c r="CA51" s="16" t="n"/>
      <c r="CB51" s="16" t="n"/>
      <c r="CC51" s="16" t="n"/>
      <c r="CD51" s="16" t="n"/>
      <c r="CE51" s="16" t="n"/>
      <c r="CF51" s="16" t="n"/>
      <c r="CG51" s="16" t="n"/>
      <c r="CH51" s="16" t="n"/>
      <c r="CI51" s="16" t="n"/>
      <c r="CJ51" s="16" t="n"/>
      <c r="CK51" s="16" t="n"/>
      <c r="CL51" s="16" t="n"/>
      <c r="CM51" s="16" t="n"/>
      <c r="CN51" s="16" t="n"/>
      <c r="CO51" s="16" t="n"/>
      <c r="CP51" s="16" t="n"/>
      <c r="CQ51" s="16" t="n"/>
      <c r="CR51" s="2919" t="n"/>
      <c r="CS51" s="2919" t="n"/>
      <c r="CT51" s="2919" t="n"/>
      <c r="CX51" s="63" t="n"/>
      <c r="CZ51" s="3288" t="n"/>
      <c r="DA51" s="2890" t="n"/>
      <c r="DB51" s="2944" t="n"/>
      <c r="DC51" s="2944" t="n"/>
      <c r="DD51" s="3288" t="n"/>
      <c r="DE51" s="2944" t="n"/>
      <c r="DF51" s="27" t="n"/>
      <c r="DG51" s="27" t="n"/>
      <c r="DH51" s="2944" t="n"/>
      <c r="DX51" s="2878">
        <f>(CS51-CZ51)*10^6</f>
        <v/>
      </c>
      <c r="DY51" s="2878">
        <f>(CT51-DC51)*10^6</f>
        <v/>
      </c>
      <c r="DZ51" s="2878">
        <f>(CW51-DD51)*10^6</f>
        <v/>
      </c>
    </row>
    <row r="52">
      <c r="B52" s="61" t="n"/>
      <c r="CR52" s="2919" t="n"/>
      <c r="CS52" s="2919" t="n"/>
      <c r="CT52" s="2919" t="n"/>
      <c r="DA52" s="2842" t="n"/>
      <c r="DF52" s="288" t="n"/>
      <c r="DG52" s="288" t="n"/>
      <c r="DX52" s="2878">
        <f>(CS52-CZ52)*10^6</f>
        <v/>
      </c>
      <c r="DY52" s="2878">
        <f>(CT52-DC52)*10^6</f>
        <v/>
      </c>
      <c r="DZ52" s="2878">
        <f>(CW52-DD52)*10^6</f>
        <v/>
      </c>
    </row>
    <row r="53">
      <c r="CK53" s="2919" t="n"/>
      <c r="CS53" s="2919" t="n"/>
      <c r="CT53" s="2919" t="n"/>
      <c r="DA53" s="2842" t="n"/>
      <c r="DF53" s="288" t="n"/>
      <c r="DG53" s="288" t="n"/>
      <c r="DX53" s="2878">
        <f>(CS53-CZ53)*10^6</f>
        <v/>
      </c>
      <c r="DY53" s="2878">
        <f>(CT53-DC53)*10^6</f>
        <v/>
      </c>
      <c r="DZ53" s="2878">
        <f>(CW53-DD53)*10^6</f>
        <v/>
      </c>
    </row>
    <row r="54">
      <c r="DA54" s="2842" t="n"/>
      <c r="DF54" s="288" t="n"/>
      <c r="DG54" s="288" t="n"/>
      <c r="DX54" s="2878">
        <f>(CS54-CZ54)*10^6</f>
        <v/>
      </c>
      <c r="DY54" s="2878">
        <f>(CT54-DC54)*10^6</f>
        <v/>
      </c>
      <c r="DZ54" s="2878">
        <f>(CW54-DD54)*10^6</f>
        <v/>
      </c>
    </row>
    <row r="55">
      <c r="DA55" s="2842" t="n"/>
      <c r="DF55" s="288" t="n"/>
      <c r="DG55" s="288" t="n"/>
      <c r="DX55" s="2878">
        <f>(CS55-CZ55)*10^6</f>
        <v/>
      </c>
      <c r="DY55" s="2878">
        <f>(CT55-DC55)*10^6</f>
        <v/>
      </c>
      <c r="DZ55" s="2878">
        <f>(CW55-DD55)*10^6</f>
        <v/>
      </c>
    </row>
    <row r="56">
      <c r="DA56" s="2842" t="n"/>
      <c r="DF56" s="288" t="n"/>
      <c r="DG56" s="288" t="n"/>
      <c r="DX56" s="2878">
        <f>(CS56-CZ56)*10^6</f>
        <v/>
      </c>
      <c r="DY56" s="2878">
        <f>(CT56-DC56)*10^6</f>
        <v/>
      </c>
      <c r="DZ56" s="2878">
        <f>(CW56-DD56)*10^6</f>
        <v/>
      </c>
    </row>
    <row r="57">
      <c r="DA57" s="2842" t="n"/>
      <c r="DF57" s="288" t="n"/>
      <c r="DG57" s="288" t="n"/>
      <c r="DX57" s="2878">
        <f>(CS57-CZ57)*10^6</f>
        <v/>
      </c>
      <c r="DY57" s="2878">
        <f>(CT57-DC57)*10^6</f>
        <v/>
      </c>
      <c r="DZ57" s="2878">
        <f>(CW57-DD57)*10^6</f>
        <v/>
      </c>
    </row>
    <row r="58">
      <c r="DA58" s="2842" t="n"/>
      <c r="DF58" s="288" t="n"/>
      <c r="DG58" s="288" t="n"/>
      <c r="DX58" s="2878">
        <f>(CS58-CZ58)*10^6</f>
        <v/>
      </c>
      <c r="DY58" s="2878">
        <f>(CT58-DC58)*10^6</f>
        <v/>
      </c>
      <c r="DZ58" s="2878">
        <f>(CW58-DD58)*10^6</f>
        <v/>
      </c>
    </row>
    <row r="59">
      <c r="CR59" s="1340" t="n"/>
      <c r="DA59" s="2842" t="n"/>
      <c r="DF59" s="288" t="n"/>
      <c r="DG59" s="288" t="n"/>
      <c r="DX59" s="2878">
        <f>(CS59-CZ59)*10^6</f>
        <v/>
      </c>
      <c r="DY59" s="2878">
        <f>(CT59-DC59)*10^6</f>
        <v/>
      </c>
      <c r="DZ59" s="2878">
        <f>(CW59-DD59)*10^6</f>
        <v/>
      </c>
    </row>
    <row r="60">
      <c r="DX60" s="2878">
        <f>(CS60-CZ60)*10^6</f>
        <v/>
      </c>
      <c r="DY60" s="2878">
        <f>(CT60-DC60)*10^6</f>
        <v/>
      </c>
      <c r="DZ60" s="2878">
        <f>(CW60-DD60)*10^6</f>
        <v/>
      </c>
    </row>
    <row r="61">
      <c r="DX61" s="2878">
        <f>(CS61-CZ61)*10^6</f>
        <v/>
      </c>
      <c r="DY61" s="2878">
        <f>(CT61-DC61)*10^6</f>
        <v/>
      </c>
      <c r="DZ61" s="2878">
        <f>(CW61-DD61)*10^6</f>
        <v/>
      </c>
    </row>
    <row r="62">
      <c r="DX62" s="2878">
        <f>(CS62-CZ62)*10^6</f>
        <v/>
      </c>
      <c r="DY62" s="2878">
        <f>(CT62-DC62)*10^6</f>
        <v/>
      </c>
      <c r="DZ62" s="2878">
        <f>(CW62-DD62)*10^6</f>
        <v/>
      </c>
    </row>
    <row r="63">
      <c r="DX63" s="2878">
        <f>(CS63-CZ63)*10^6</f>
        <v/>
      </c>
      <c r="DY63" s="2878">
        <f>(CT63-DC63)*10^6</f>
        <v/>
      </c>
      <c r="DZ63" s="2878">
        <f>(CW63-DD63)*10^6</f>
        <v/>
      </c>
    </row>
    <row r="64">
      <c r="DX64" s="2878">
        <f>(CS64-CZ64)*10^6</f>
        <v/>
      </c>
      <c r="DY64" s="2878">
        <f>(CT64-DC64)*10^6</f>
        <v/>
      </c>
      <c r="DZ64" s="2878">
        <f>(CW64-DD64)*10^6</f>
        <v/>
      </c>
    </row>
    <row r="65">
      <c r="DX65" s="2878">
        <f>(CS65-CZ65)*10^6</f>
        <v/>
      </c>
      <c r="DY65" s="2878">
        <f>(CT65-DC65)*10^6</f>
        <v/>
      </c>
      <c r="DZ65" s="2878">
        <f>(CW65-DD65)*10^6</f>
        <v/>
      </c>
    </row>
    <row r="66">
      <c r="DX66" s="2878">
        <f>(CS66-CZ66)*10^6</f>
        <v/>
      </c>
      <c r="DY66" s="2878">
        <f>(CT66-DC66)*10^6</f>
        <v/>
      </c>
      <c r="DZ66" s="2878">
        <f>(CW66-DD66)*10^6</f>
        <v/>
      </c>
    </row>
    <row r="67">
      <c r="DX67" s="2878">
        <f>(CS67-CZ67)*10^6</f>
        <v/>
      </c>
      <c r="DY67" s="2878">
        <f>(CT67-DC67)*10^6</f>
        <v/>
      </c>
      <c r="DZ67" s="2878">
        <f>(CW67-DD67)*10^6</f>
        <v/>
      </c>
    </row>
    <row r="68">
      <c r="DX68" s="2878">
        <f>(CS68-CZ68)*10^6</f>
        <v/>
      </c>
      <c r="DY68" s="2878">
        <f>(CT68-DC68)*10^6</f>
        <v/>
      </c>
      <c r="DZ68" s="2878">
        <f>(CW68-DD68)*10^6</f>
        <v/>
      </c>
    </row>
    <row r="69">
      <c r="DX69" s="2878">
        <f>(CS69-CZ69)*10^6</f>
        <v/>
      </c>
      <c r="DY69" s="2878">
        <f>(CT69-DC69)*10^6</f>
        <v/>
      </c>
      <c r="DZ69" s="2878">
        <f>(CW69-DD69)*10^6</f>
        <v/>
      </c>
    </row>
    <row r="70">
      <c r="DX70" s="2878">
        <f>(CS70-CZ70)*10^6</f>
        <v/>
      </c>
      <c r="DY70" s="2878">
        <f>(CT70-DC70)*10^6</f>
        <v/>
      </c>
      <c r="DZ70" s="2878">
        <f>(CW70-DD70)*10^6</f>
        <v/>
      </c>
    </row>
    <row r="71">
      <c r="DX71" s="2878">
        <f>(CS71-CZ71)*10^6</f>
        <v/>
      </c>
      <c r="DY71" s="2878">
        <f>(CT71-DC71)*10^6</f>
        <v/>
      </c>
      <c r="DZ71" s="2878">
        <f>(CW71-DD71)*10^6</f>
        <v/>
      </c>
    </row>
    <row r="72">
      <c r="DX72" s="2878">
        <f>(CS72-CZ72)*10^6</f>
        <v/>
      </c>
      <c r="DY72" s="2878">
        <f>(CT72-DC72)*10^6</f>
        <v/>
      </c>
      <c r="DZ72" s="2878">
        <f>(CW72-DD72)*10^6</f>
        <v/>
      </c>
    </row>
    <row r="73">
      <c r="DX73" s="2878">
        <f>(CS73-CZ73)*10^6</f>
        <v/>
      </c>
      <c r="DY73" s="2878">
        <f>(CT73-DC73)*10^6</f>
        <v/>
      </c>
      <c r="DZ73" s="2878">
        <f>(CW73-DD73)*10^6</f>
        <v/>
      </c>
    </row>
    <row r="74">
      <c r="DX74" s="2878">
        <f>(CS74-CZ74)*10^6</f>
        <v/>
      </c>
      <c r="DY74" s="2878">
        <f>(CT74-DC74)*10^6</f>
        <v/>
      </c>
      <c r="DZ74" s="2878">
        <f>(CW74-DD74)*10^6</f>
        <v/>
      </c>
    </row>
    <row r="75">
      <c r="DX75" s="2878">
        <f>(CS75-CZ75)*10^6</f>
        <v/>
      </c>
      <c r="DY75" s="2878">
        <f>(CT75-DC75)*10^6</f>
        <v/>
      </c>
      <c r="DZ75" s="2878">
        <f>(CW75-DD75)*10^6</f>
        <v/>
      </c>
    </row>
    <row r="76">
      <c r="DX76" s="2878">
        <f>(CS76-CZ76)*10^6</f>
        <v/>
      </c>
      <c r="DY76" s="2878">
        <f>(CT76-DC76)*10^6</f>
        <v/>
      </c>
      <c r="DZ76" s="2878">
        <f>(CW76-DD76)*10^6</f>
        <v/>
      </c>
    </row>
    <row r="77">
      <c r="DX77" s="2878">
        <f>(CS77-CZ77)*10^6</f>
        <v/>
      </c>
      <c r="DY77" s="2878">
        <f>(CT77-DC77)*10^6</f>
        <v/>
      </c>
      <c r="DZ77" s="2878">
        <f>(CW77-DD77)*10^6</f>
        <v/>
      </c>
    </row>
    <row r="78">
      <c r="DX78" s="2878">
        <f>(CS78-CZ78)*10^6</f>
        <v/>
      </c>
      <c r="DY78" s="2878">
        <f>(CT78-DC78)*10^6</f>
        <v/>
      </c>
      <c r="DZ78" s="2878">
        <f>(CW78-DD78)*10^6</f>
        <v/>
      </c>
    </row>
    <row r="79">
      <c r="DX79" s="2878">
        <f>(CS79-CZ79)*10^6</f>
        <v/>
      </c>
      <c r="DY79" s="2878">
        <f>(CT79-DC79)*10^6</f>
        <v/>
      </c>
      <c r="DZ79" s="2878">
        <f>(CW79-DD79)*10^6</f>
        <v/>
      </c>
    </row>
    <row r="80">
      <c r="DX80" s="2878">
        <f>(CS80-CZ80)*10^6</f>
        <v/>
      </c>
      <c r="DY80" s="2878">
        <f>(CT80-DC80)*10^6</f>
        <v/>
      </c>
      <c r="DZ80" s="2878">
        <f>(CW80-DD80)*10^6</f>
        <v/>
      </c>
    </row>
    <row r="81">
      <c r="DX81" s="2878">
        <f>(CS81-CZ81)*10^6</f>
        <v/>
      </c>
      <c r="DY81" s="2878">
        <f>(CT81-DC81)*10^6</f>
        <v/>
      </c>
      <c r="DZ81" s="2878">
        <f>(CW81-DD81)*10^6</f>
        <v/>
      </c>
    </row>
    <row r="82">
      <c r="DX82" s="2878">
        <f>(CS82-CZ82)*10^6</f>
        <v/>
      </c>
      <c r="DY82" s="2878">
        <f>(CT82-DC82)*10^6</f>
        <v/>
      </c>
      <c r="DZ82" s="2878">
        <f>(CW82-DD82)*10^6</f>
        <v/>
      </c>
    </row>
    <row r="83">
      <c r="DX83" s="2878">
        <f>(CS83-CZ83)*10^6</f>
        <v/>
      </c>
      <c r="DY83" s="2878">
        <f>(CT83-DC83)*10^6</f>
        <v/>
      </c>
      <c r="DZ83" s="2878">
        <f>(CW83-DD83)*10^6</f>
        <v/>
      </c>
    </row>
    <row r="84">
      <c r="DX84" s="2878">
        <f>(CS84-CZ84)*10^6</f>
        <v/>
      </c>
      <c r="DY84" s="2878">
        <f>(CT84-DC84)*10^6</f>
        <v/>
      </c>
      <c r="DZ84" s="2878">
        <f>(CW84-DD84)*10^6</f>
        <v/>
      </c>
    </row>
    <row r="85">
      <c r="DX85" s="2878">
        <f>(CS85-CZ85)*10^6</f>
        <v/>
      </c>
      <c r="DY85" s="2878">
        <f>(CT85-DC85)*10^6</f>
        <v/>
      </c>
      <c r="DZ85" s="2878">
        <f>(CW85-DD85)*10^6</f>
        <v/>
      </c>
    </row>
    <row r="86">
      <c r="DX86" s="2878">
        <f>(CS86-CZ86)*10^6</f>
        <v/>
      </c>
      <c r="DY86" s="2878">
        <f>(CT86-DC86)*10^6</f>
        <v/>
      </c>
      <c r="DZ86" s="2878">
        <f>(CW86-DD86)*10^6</f>
        <v/>
      </c>
    </row>
    <row r="87">
      <c r="DX87" s="2878">
        <f>(CS87-CZ87)*10^6</f>
        <v/>
      </c>
      <c r="DY87" s="2878">
        <f>(CT87-DC87)*10^6</f>
        <v/>
      </c>
      <c r="DZ87" s="2878">
        <f>(CW87-DD87)*10^6</f>
        <v/>
      </c>
    </row>
    <row r="88">
      <c r="DX88" s="2878">
        <f>(CS88-CZ88)*10^6</f>
        <v/>
      </c>
      <c r="DY88" s="2878">
        <f>(CT88-DC88)*10^6</f>
        <v/>
      </c>
      <c r="DZ88" s="2878">
        <f>(CW88-DD88)*10^6</f>
        <v/>
      </c>
    </row>
    <row r="89">
      <c r="DX89" s="2878">
        <f>(CS89-CZ89)*10^6</f>
        <v/>
      </c>
      <c r="DY89" s="2878">
        <f>(CT89-DC89)*10^6</f>
        <v/>
      </c>
      <c r="DZ89" s="2878">
        <f>(CW89-DD89)*10^6</f>
        <v/>
      </c>
    </row>
    <row r="90">
      <c r="DX90" s="2878">
        <f>(CS90-CZ90)*10^6</f>
        <v/>
      </c>
      <c r="DY90" s="2878">
        <f>(CT90-DC90)*10^6</f>
        <v/>
      </c>
      <c r="DZ90" s="2878">
        <f>(CW90-DD90)*10^6</f>
        <v/>
      </c>
    </row>
    <row r="91">
      <c r="DX91" s="2878">
        <f>(CS91-CZ91)*10^6</f>
        <v/>
      </c>
      <c r="DY91" s="2878">
        <f>(CT91-DC91)*10^6</f>
        <v/>
      </c>
      <c r="DZ91" s="2878">
        <f>(CW91-DD91)*10^6</f>
        <v/>
      </c>
    </row>
    <row r="92">
      <c r="DX92" s="2878">
        <f>(CS92-CZ92)*10^6</f>
        <v/>
      </c>
      <c r="DY92" s="2878">
        <f>(CT92-DC92)*10^6</f>
        <v/>
      </c>
      <c r="DZ92" s="2878">
        <f>(CW92-DD92)*10^6</f>
        <v/>
      </c>
    </row>
    <row r="93">
      <c r="DX93" s="2878">
        <f>(CS93-CZ93)*10^6</f>
        <v/>
      </c>
      <c r="DY93" s="2878">
        <f>(CT93-DC93)*10^6</f>
        <v/>
      </c>
      <c r="DZ93" s="2878">
        <f>(CW93-DD93)*10^6</f>
        <v/>
      </c>
    </row>
    <row r="94">
      <c r="DX94" s="2878">
        <f>(CS94-CZ94)*10^6</f>
        <v/>
      </c>
      <c r="DY94" s="2878">
        <f>(CT94-DC94)*10^6</f>
        <v/>
      </c>
      <c r="DZ94" s="2878">
        <f>(CW94-DD94)*10^6</f>
        <v/>
      </c>
    </row>
    <row r="95">
      <c r="DX95" s="2878">
        <f>(CS95-CZ95)*10^6</f>
        <v/>
      </c>
      <c r="DY95" s="2878">
        <f>(CT95-DC95)*10^6</f>
        <v/>
      </c>
      <c r="DZ95" s="2878">
        <f>(CW95-DD95)*10^6</f>
        <v/>
      </c>
    </row>
    <row r="96">
      <c r="DX96" s="2878">
        <f>(CS96-CZ96)*10^6</f>
        <v/>
      </c>
      <c r="DY96" s="2878">
        <f>(CT96-DC96)*10^6</f>
        <v/>
      </c>
      <c r="DZ96" s="2878">
        <f>(CW96-DD96)*10^6</f>
        <v/>
      </c>
    </row>
    <row r="97">
      <c r="DX97" s="2878">
        <f>(CS97-CZ97)*10^6</f>
        <v/>
      </c>
      <c r="DY97" s="2878">
        <f>(CT97-DC97)*10^6</f>
        <v/>
      </c>
      <c r="DZ97" s="2878">
        <f>(CW97-DD97)*10^6</f>
        <v/>
      </c>
    </row>
    <row r="98">
      <c r="DX98" s="2878">
        <f>(CS98-CZ98)*10^6</f>
        <v/>
      </c>
      <c r="DY98" s="2878">
        <f>(CT98-DC98)*10^6</f>
        <v/>
      </c>
      <c r="DZ98" s="2878">
        <f>(CW98-DD98)*10^6</f>
        <v/>
      </c>
    </row>
    <row r="99">
      <c r="DX99" s="2878">
        <f>(CS99-CZ99)*10^6</f>
        <v/>
      </c>
      <c r="DY99" s="2878">
        <f>(CT99-DC99)*10^6</f>
        <v/>
      </c>
      <c r="DZ99" s="2878">
        <f>(CW99-DD99)*10^6</f>
        <v/>
      </c>
    </row>
    <row r="100">
      <c r="DX100" s="2878">
        <f>(CS100-CZ100)*10^6</f>
        <v/>
      </c>
      <c r="DY100" s="2878">
        <f>(CT100-DC100)*10^6</f>
        <v/>
      </c>
      <c r="DZ100" s="2878">
        <f>(CW100-DD100)*10^6</f>
        <v/>
      </c>
    </row>
    <row r="101">
      <c r="DX101" s="2878">
        <f>(CS101-CZ101)*10^6</f>
        <v/>
      </c>
      <c r="DY101" s="2878">
        <f>(CT101-DC101)*10^6</f>
        <v/>
      </c>
      <c r="DZ101" s="2878">
        <f>(CW101-DD101)*10^6</f>
        <v/>
      </c>
    </row>
    <row r="102">
      <c r="DX102" s="2878">
        <f>(CS102-CZ102)*10^6</f>
        <v/>
      </c>
      <c r="DY102" s="2878">
        <f>(CT102-DC102)*10^6</f>
        <v/>
      </c>
      <c r="DZ102" s="2878">
        <f>(CW102-DD102)*10^6</f>
        <v/>
      </c>
    </row>
    <row r="103">
      <c r="DX103" s="2878">
        <f>(CS103-CZ103)*10^6</f>
        <v/>
      </c>
      <c r="DY103" s="2878">
        <f>(CT103-DC103)*10^6</f>
        <v/>
      </c>
      <c r="DZ103" s="2878">
        <f>(CW103-DD103)*10^6</f>
        <v/>
      </c>
    </row>
    <row r="104">
      <c r="DX104" s="2878">
        <f>(CS104-CZ104)*10^6</f>
        <v/>
      </c>
      <c r="DY104" s="2878">
        <f>(CT104-DC104)*10^6</f>
        <v/>
      </c>
      <c r="DZ104" s="2878">
        <f>(CW104-DD104)*10^6</f>
        <v/>
      </c>
    </row>
    <row r="105">
      <c r="DX105" s="2878">
        <f>(CS105-CZ105)*10^6</f>
        <v/>
      </c>
      <c r="DY105" s="2878">
        <f>(CT105-DC105)*10^6</f>
        <v/>
      </c>
      <c r="DZ105" s="2878">
        <f>(CW105-DD105)*10^6</f>
        <v/>
      </c>
    </row>
    <row r="106">
      <c r="DX106" s="2878">
        <f>(CS106-CZ106)*10^6</f>
        <v/>
      </c>
      <c r="DY106" s="2878">
        <f>(CT106-DC106)*10^6</f>
        <v/>
      </c>
      <c r="DZ106" s="2878">
        <f>(CW106-DD106)*10^6</f>
        <v/>
      </c>
    </row>
    <row r="107">
      <c r="DX107" s="2878">
        <f>(CS107-CZ107)*10^6</f>
        <v/>
      </c>
      <c r="DY107" s="2878">
        <f>(CT107-DC107)*10^6</f>
        <v/>
      </c>
      <c r="DZ107" s="2878">
        <f>(CW107-DD107)*10^6</f>
        <v/>
      </c>
    </row>
    <row r="108">
      <c r="DX108" s="2878">
        <f>(CS108-CZ108)*10^6</f>
        <v/>
      </c>
      <c r="DY108" s="2878">
        <f>(CT108-DC108)*10^6</f>
        <v/>
      </c>
      <c r="DZ108" s="2878">
        <f>(CW108-DD108)*10^6</f>
        <v/>
      </c>
    </row>
    <row r="109">
      <c r="DX109" s="2878">
        <f>(CS109-CZ109)*10^6</f>
        <v/>
      </c>
      <c r="DY109" s="2878">
        <f>(CT109-DC109)*10^6</f>
        <v/>
      </c>
      <c r="DZ109" s="2878">
        <f>(CW109-DD109)*10^6</f>
        <v/>
      </c>
    </row>
    <row r="110">
      <c r="DX110" s="2878">
        <f>(CS110-CZ110)*10^6</f>
        <v/>
      </c>
      <c r="DY110" s="2878">
        <f>(CT110-DC110)*10^6</f>
        <v/>
      </c>
      <c r="DZ110" s="2878">
        <f>(CW110-DD110)*10^6</f>
        <v/>
      </c>
    </row>
    <row r="111">
      <c r="DX111" s="2878">
        <f>(CS111-CZ111)*10^6</f>
        <v/>
      </c>
      <c r="DY111" s="2878">
        <f>(CT111-DC111)*10^6</f>
        <v/>
      </c>
      <c r="DZ111" s="2878">
        <f>(CW111-DD111)*10^6</f>
        <v/>
      </c>
    </row>
    <row r="112">
      <c r="DX112" s="2878">
        <f>(CS112-CZ112)*10^6</f>
        <v/>
      </c>
      <c r="DY112" s="2878">
        <f>(CT112-DC112)*10^6</f>
        <v/>
      </c>
      <c r="DZ112" s="2878">
        <f>(CW112-DD112)*10^6</f>
        <v/>
      </c>
    </row>
    <row r="113">
      <c r="DX113" s="2878">
        <f>(CS113-CZ113)*10^6</f>
        <v/>
      </c>
      <c r="DY113" s="2878">
        <f>(CT113-DC113)*10^6</f>
        <v/>
      </c>
      <c r="DZ113" s="2878">
        <f>(CW113-DD113)*10^6</f>
        <v/>
      </c>
    </row>
    <row r="114">
      <c r="DX114" s="2878">
        <f>(CS114-CZ114)*10^6</f>
        <v/>
      </c>
      <c r="DY114" s="2878">
        <f>(CT114-DC114)*10^6</f>
        <v/>
      </c>
      <c r="DZ114" s="2878">
        <f>(CW114-DD114)*10^6</f>
        <v/>
      </c>
    </row>
    <row r="115">
      <c r="DX115" s="2878">
        <f>(CS115-CZ115)*10^6</f>
        <v/>
      </c>
      <c r="DY115" s="2878">
        <f>(CT115-DC115)*10^6</f>
        <v/>
      </c>
      <c r="DZ115" s="2878">
        <f>(CW115-DD115)*10^6</f>
        <v/>
      </c>
    </row>
    <row r="116">
      <c r="DX116" s="2878">
        <f>(CS116-CZ116)*10^6</f>
        <v/>
      </c>
      <c r="DY116" s="2878">
        <f>(CT116-DC116)*10^6</f>
        <v/>
      </c>
      <c r="DZ116" s="2878">
        <f>(CW116-DD116)*10^6</f>
        <v/>
      </c>
    </row>
    <row r="117">
      <c r="DX117" s="2878">
        <f>(CS117-CZ117)*10^6</f>
        <v/>
      </c>
      <c r="DY117" s="2878">
        <f>(CT117-DC117)*10^6</f>
        <v/>
      </c>
      <c r="DZ117" s="2878">
        <f>(CW117-DD117)*10^6</f>
        <v/>
      </c>
    </row>
    <row r="118">
      <c r="DX118" s="2878">
        <f>(CS118-CZ118)*10^6</f>
        <v/>
      </c>
      <c r="DY118" s="2878">
        <f>(CT118-DC118)*10^6</f>
        <v/>
      </c>
      <c r="DZ118" s="2878">
        <f>(CW118-DD118)*10^6</f>
        <v/>
      </c>
    </row>
    <row r="119">
      <c r="DX119" s="2878">
        <f>(CS119-CZ119)*10^6</f>
        <v/>
      </c>
      <c r="DY119" s="2878">
        <f>(CT119-DC119)*10^6</f>
        <v/>
      </c>
      <c r="DZ119" s="2878">
        <f>(CW119-DD119)*10^6</f>
        <v/>
      </c>
    </row>
    <row r="120">
      <c r="DX120" s="2878">
        <f>(CS120-CZ120)*10^6</f>
        <v/>
      </c>
      <c r="DY120" s="2878">
        <f>(CT120-DC120)*10^6</f>
        <v/>
      </c>
      <c r="DZ120" s="2878">
        <f>(CW120-DD120)*10^6</f>
        <v/>
      </c>
    </row>
    <row r="121">
      <c r="DX121" s="2878">
        <f>(CS121-CZ121)*10^6</f>
        <v/>
      </c>
      <c r="DY121" s="2878">
        <f>(CT121-DC121)*10^6</f>
        <v/>
      </c>
      <c r="DZ121" s="2878">
        <f>(CW121-DD121)*10^6</f>
        <v/>
      </c>
    </row>
    <row r="122">
      <c r="DX122" s="2878">
        <f>(CS122-CZ122)*10^6</f>
        <v/>
      </c>
      <c r="DY122" s="2878">
        <f>(CT122-DC122)*10^6</f>
        <v/>
      </c>
      <c r="DZ122" s="2878">
        <f>(CW122-DD122)*10^6</f>
        <v/>
      </c>
    </row>
    <row r="123">
      <c r="DX123" s="2878">
        <f>(CS123-CZ123)*10^6</f>
        <v/>
      </c>
      <c r="DY123" s="2878">
        <f>(CT123-DC123)*10^6</f>
        <v/>
      </c>
      <c r="DZ123" s="2878">
        <f>(CW123-DD123)*10^6</f>
        <v/>
      </c>
    </row>
    <row r="124">
      <c r="DX124" s="2878">
        <f>(CS124-CZ124)*10^6</f>
        <v/>
      </c>
      <c r="DY124" s="2878">
        <f>(CT124-DC124)*10^6</f>
        <v/>
      </c>
      <c r="DZ124" s="2878">
        <f>(CW124-DD124)*10^6</f>
        <v/>
      </c>
    </row>
    <row r="125">
      <c r="DX125" s="2878">
        <f>(CS125-CZ125)*10^6</f>
        <v/>
      </c>
      <c r="DY125" s="2878">
        <f>(CT125-DC125)*10^6</f>
        <v/>
      </c>
      <c r="DZ125" s="2878">
        <f>(CW125-DD125)*10^6</f>
        <v/>
      </c>
    </row>
    <row r="126">
      <c r="DX126" s="2878">
        <f>(CS126-CZ126)*10^6</f>
        <v/>
      </c>
      <c r="DY126" s="2878">
        <f>(CT126-DC126)*10^6</f>
        <v/>
      </c>
      <c r="DZ126" s="2878">
        <f>(CW126-DD126)*10^6</f>
        <v/>
      </c>
    </row>
    <row r="127">
      <c r="DX127" s="2878">
        <f>(CS127-CZ127)*10^6</f>
        <v/>
      </c>
      <c r="DY127" s="2878">
        <f>(CT127-DC127)*10^6</f>
        <v/>
      </c>
      <c r="DZ127" s="2878">
        <f>(CW127-DD127)*10^6</f>
        <v/>
      </c>
    </row>
    <row r="128">
      <c r="DX128" s="2878">
        <f>(CS128-CZ128)*10^6</f>
        <v/>
      </c>
      <c r="DY128" s="2878">
        <f>(CT128-DC128)*10^6</f>
        <v/>
      </c>
      <c r="DZ128" s="2878">
        <f>(CW128-DD128)*10^6</f>
        <v/>
      </c>
    </row>
    <row r="129">
      <c r="DX129" s="2878">
        <f>(CS129-CZ129)*10^6</f>
        <v/>
      </c>
      <c r="DY129" s="2878">
        <f>(CT129-DC129)*10^6</f>
        <v/>
      </c>
      <c r="DZ129" s="2878">
        <f>(CW129-DD129)*10^6</f>
        <v/>
      </c>
    </row>
    <row r="130">
      <c r="DX130" s="2878">
        <f>(CS130-CZ130)*10^6</f>
        <v/>
      </c>
      <c r="DY130" s="2878">
        <f>(CT130-DC130)*10^6</f>
        <v/>
      </c>
      <c r="DZ130" s="2878">
        <f>(CW130-DD130)*10^6</f>
        <v/>
      </c>
    </row>
    <row r="131">
      <c r="DX131" s="2878">
        <f>(CS131-CZ131)*10^6</f>
        <v/>
      </c>
      <c r="DY131" s="2878">
        <f>(CT131-DC131)*10^6</f>
        <v/>
      </c>
      <c r="DZ131" s="2878">
        <f>(CW131-DD131)*10^6</f>
        <v/>
      </c>
    </row>
    <row r="132">
      <c r="DX132" s="2878">
        <f>(CS132-CZ132)*10^6</f>
        <v/>
      </c>
      <c r="DY132" s="2878">
        <f>(CT132-DC132)*10^6</f>
        <v/>
      </c>
      <c r="DZ132" s="2878">
        <f>(CW132-DD132)*10^6</f>
        <v/>
      </c>
    </row>
    <row r="133">
      <c r="DX133" s="2878">
        <f>(CS133-CZ133)*10^6</f>
        <v/>
      </c>
      <c r="DY133" s="2878">
        <f>(CT133-DC133)*10^6</f>
        <v/>
      </c>
      <c r="DZ133" s="2878">
        <f>(CW133-DD133)*10^6</f>
        <v/>
      </c>
    </row>
    <row r="134">
      <c r="DX134" s="2878">
        <f>(CS134-CZ134)*10^6</f>
        <v/>
      </c>
      <c r="DY134" s="2878">
        <f>(CT134-DC134)*10^6</f>
        <v/>
      </c>
      <c r="DZ134" s="2878">
        <f>(CW134-DD134)*10^6</f>
        <v/>
      </c>
    </row>
    <row r="135">
      <c r="DX135" s="2878">
        <f>(CS135-CZ135)*10^6</f>
        <v/>
      </c>
      <c r="DY135" s="2878">
        <f>(CT135-DC135)*10^6</f>
        <v/>
      </c>
      <c r="DZ135" s="2878">
        <f>(CW135-DD135)*10^6</f>
        <v/>
      </c>
    </row>
    <row r="136">
      <c r="DX136" s="2878">
        <f>(CS136-CZ136)*10^6</f>
        <v/>
      </c>
      <c r="DY136" s="2878">
        <f>(CT136-DC136)*10^6</f>
        <v/>
      </c>
      <c r="DZ136" s="2878">
        <f>(CW136-DD136)*10^6</f>
        <v/>
      </c>
    </row>
    <row r="137">
      <c r="DX137" s="2878">
        <f>(CS137-CZ137)*10^6</f>
        <v/>
      </c>
      <c r="DY137" s="2878">
        <f>(CT137-DC137)*10^6</f>
        <v/>
      </c>
      <c r="DZ137" s="2878">
        <f>(CW137-DD137)*10^6</f>
        <v/>
      </c>
    </row>
    <row r="138">
      <c r="DX138" s="2878">
        <f>(CS138-CZ138)*10^6</f>
        <v/>
      </c>
      <c r="DY138" s="2878">
        <f>(CT138-DC138)*10^6</f>
        <v/>
      </c>
      <c r="DZ138" s="2878">
        <f>(CW138-DD138)*10^6</f>
        <v/>
      </c>
    </row>
    <row r="139">
      <c r="DX139" s="2878">
        <f>(CS139-CZ139)*10^6</f>
        <v/>
      </c>
      <c r="DY139" s="2878">
        <f>(CT139-DC139)*10^6</f>
        <v/>
      </c>
      <c r="DZ139" s="2878">
        <f>(CW139-DD139)*10^6</f>
        <v/>
      </c>
    </row>
    <row r="140">
      <c r="DX140" s="2878">
        <f>(CS140-CZ140)*10^6</f>
        <v/>
      </c>
      <c r="DY140" s="2878">
        <f>(CT140-DC140)*10^6</f>
        <v/>
      </c>
      <c r="DZ140" s="2878">
        <f>(CW140-DD140)*10^6</f>
        <v/>
      </c>
    </row>
    <row r="141">
      <c r="DX141" s="2878">
        <f>(CS141-CZ141)*10^6</f>
        <v/>
      </c>
      <c r="DY141" s="2878">
        <f>(CT141-DC141)*10^6</f>
        <v/>
      </c>
      <c r="DZ141" s="2878">
        <f>(CW141-DD141)*10^6</f>
        <v/>
      </c>
    </row>
    <row r="142">
      <c r="DX142" s="2878">
        <f>(CS142-CZ142)*10^6</f>
        <v/>
      </c>
      <c r="DY142" s="2878">
        <f>(CT142-DC142)*10^6</f>
        <v/>
      </c>
      <c r="DZ142" s="2878">
        <f>(CW142-DD142)*10^6</f>
        <v/>
      </c>
    </row>
    <row r="143">
      <c r="DX143" s="2878">
        <f>(CS143-CZ143)*10^6</f>
        <v/>
      </c>
      <c r="DY143" s="2878">
        <f>(CT143-DC143)*10^6</f>
        <v/>
      </c>
      <c r="DZ143" s="2878">
        <f>(CW143-DD143)*10^6</f>
        <v/>
      </c>
    </row>
    <row r="144">
      <c r="DX144" s="2878">
        <f>(CS144-CZ144)*10^6</f>
        <v/>
      </c>
      <c r="DY144" s="2878">
        <f>(CT144-DC144)*10^6</f>
        <v/>
      </c>
      <c r="DZ144" s="2878">
        <f>(CW144-DD144)*10^6</f>
        <v/>
      </c>
    </row>
    <row r="145">
      <c r="DX145" s="2878">
        <f>(CS145-CZ145)*10^6</f>
        <v/>
      </c>
      <c r="DY145" s="2878">
        <f>(CT145-DC145)*10^6</f>
        <v/>
      </c>
      <c r="DZ145" s="2878">
        <f>(CW145-DD145)*10^6</f>
        <v/>
      </c>
    </row>
    <row r="146">
      <c r="DX146" s="2878">
        <f>(CS146-CZ146)*10^6</f>
        <v/>
      </c>
      <c r="DY146" s="2878">
        <f>(CT146-DC146)*10^6</f>
        <v/>
      </c>
      <c r="DZ146" s="2878">
        <f>(CW146-DD146)*10^6</f>
        <v/>
      </c>
    </row>
    <row r="147">
      <c r="DX147" s="2878">
        <f>(CS147-CZ147)*10^6</f>
        <v/>
      </c>
      <c r="DY147" s="2878">
        <f>(CT147-DC147)*10^6</f>
        <v/>
      </c>
      <c r="DZ147" s="2878">
        <f>(CW147-DD147)*10^6</f>
        <v/>
      </c>
    </row>
    <row r="148">
      <c r="DX148" s="2878">
        <f>(CS148-CZ148)*10^6</f>
        <v/>
      </c>
      <c r="DY148" s="2878">
        <f>(CT148-DC148)*10^6</f>
        <v/>
      </c>
      <c r="DZ148" s="2878">
        <f>(CW148-DD148)*10^6</f>
        <v/>
      </c>
    </row>
    <row r="149">
      <c r="DX149" s="2878">
        <f>(CS149-CZ149)*10^6</f>
        <v/>
      </c>
      <c r="DY149" s="2878">
        <f>(CT149-DC149)*10^6</f>
        <v/>
      </c>
      <c r="DZ149" s="2878">
        <f>(CW149-DD149)*10^6</f>
        <v/>
      </c>
    </row>
    <row r="150">
      <c r="DX150" s="2878">
        <f>(CS150-CZ150)*10^6</f>
        <v/>
      </c>
      <c r="DY150" s="2878">
        <f>(CT150-DC150)*10^6</f>
        <v/>
      </c>
      <c r="DZ150" s="2878">
        <f>(CW150-DD150)*10^6</f>
        <v/>
      </c>
    </row>
    <row r="151">
      <c r="DX151" s="2878">
        <f>(CS151-CZ151)*10^6</f>
        <v/>
      </c>
      <c r="DY151" s="2878">
        <f>(CT151-DC151)*10^6</f>
        <v/>
      </c>
      <c r="DZ151" s="2878">
        <f>(CW151-DD151)*10^6</f>
        <v/>
      </c>
    </row>
    <row r="152">
      <c r="DX152" s="2878">
        <f>(CS152-CZ152)*10^6</f>
        <v/>
      </c>
      <c r="DY152" s="2878">
        <f>(CT152-DC152)*10^6</f>
        <v/>
      </c>
      <c r="DZ152" s="2878">
        <f>(CW152-DD152)*10^6</f>
        <v/>
      </c>
    </row>
    <row r="153">
      <c r="DX153" s="2878">
        <f>(CS153-CZ153)*10^6</f>
        <v/>
      </c>
      <c r="DY153" s="2878">
        <f>(CT153-DC153)*10^6</f>
        <v/>
      </c>
      <c r="DZ153" s="2878">
        <f>(CW153-DD153)*10^6</f>
        <v/>
      </c>
    </row>
    <row r="154">
      <c r="DX154" s="2878">
        <f>(CS154-CZ154)*10^6</f>
        <v/>
      </c>
      <c r="DY154" s="2878">
        <f>(CT154-DC154)*10^6</f>
        <v/>
      </c>
      <c r="DZ154" s="2878">
        <f>(CW154-DD154)*10^6</f>
        <v/>
      </c>
    </row>
    <row r="155">
      <c r="DX155" s="2878">
        <f>(CS155-CZ155)*10^6</f>
        <v/>
      </c>
      <c r="DY155" s="2878">
        <f>(CT155-DC155)*10^6</f>
        <v/>
      </c>
      <c r="DZ155" s="2878">
        <f>(CW155-DD155)*10^6</f>
        <v/>
      </c>
    </row>
    <row r="156">
      <c r="DX156" s="2878">
        <f>(CS156-CZ156)*10^6</f>
        <v/>
      </c>
      <c r="DY156" s="2878">
        <f>(CT156-DC156)*10^6</f>
        <v/>
      </c>
      <c r="DZ156" s="2878">
        <f>(CW156-DD156)*10^6</f>
        <v/>
      </c>
    </row>
    <row r="157">
      <c r="DX157" s="2878">
        <f>(CS157-CZ157)*10^6</f>
        <v/>
      </c>
      <c r="DY157" s="2878">
        <f>(CT157-DC157)*10^6</f>
        <v/>
      </c>
      <c r="DZ157" s="2878">
        <f>(CW157-DD157)*10^6</f>
        <v/>
      </c>
    </row>
    <row r="158">
      <c r="DX158" s="2878">
        <f>(CS158-CZ158)*10^6</f>
        <v/>
      </c>
      <c r="DY158" s="2878">
        <f>(CT158-DC158)*10^6</f>
        <v/>
      </c>
      <c r="DZ158" s="2878">
        <f>(CW158-DD158)*10^6</f>
        <v/>
      </c>
    </row>
    <row r="159">
      <c r="DX159" s="2878">
        <f>(CS159-CZ159)*10^6</f>
        <v/>
      </c>
      <c r="DY159" s="2878">
        <f>(CT159-DC159)*10^6</f>
        <v/>
      </c>
      <c r="DZ159" s="2878">
        <f>(CW159-DD159)*10^6</f>
        <v/>
      </c>
    </row>
    <row r="160">
      <c r="DX160" s="2878">
        <f>(CS160-CZ160)*10^6</f>
        <v/>
      </c>
      <c r="DY160" s="2878">
        <f>(CT160-DC160)*10^6</f>
        <v/>
      </c>
      <c r="DZ160" s="2878">
        <f>(CW160-DD160)*10^6</f>
        <v/>
      </c>
    </row>
    <row r="161">
      <c r="DX161" s="2878">
        <f>(CS161-CZ161)*10^6</f>
        <v/>
      </c>
      <c r="DY161" s="2878">
        <f>(CT161-DC161)*10^6</f>
        <v/>
      </c>
      <c r="DZ161" s="2878">
        <f>(CW161-DD161)*10^6</f>
        <v/>
      </c>
    </row>
    <row r="162">
      <c r="DX162" s="2878">
        <f>(CS162-CZ162)*10^6</f>
        <v/>
      </c>
      <c r="DY162" s="2878">
        <f>(CT162-DC162)*10^6</f>
        <v/>
      </c>
      <c r="DZ162" s="2878">
        <f>(CW162-DD162)*10^6</f>
        <v/>
      </c>
    </row>
    <row r="163">
      <c r="DX163" s="2878">
        <f>(CS163-CZ163)*10^6</f>
        <v/>
      </c>
      <c r="DY163" s="2878">
        <f>(CT163-DC163)*10^6</f>
        <v/>
      </c>
      <c r="DZ163" s="2878">
        <f>(CW163-DD163)*10^6</f>
        <v/>
      </c>
    </row>
    <row r="164">
      <c r="DX164" s="2878">
        <f>(CS164-CZ164)*10^6</f>
        <v/>
      </c>
      <c r="DY164" s="2878">
        <f>(CT164-DC164)*10^6</f>
        <v/>
      </c>
      <c r="DZ164" s="2878">
        <f>(CW164-DD164)*10^6</f>
        <v/>
      </c>
    </row>
    <row r="165">
      <c r="DX165" s="2878">
        <f>(CS165-CZ165)*10^6</f>
        <v/>
      </c>
      <c r="DY165" s="2878">
        <f>(CT165-DC165)*10^6</f>
        <v/>
      </c>
      <c r="DZ165" s="2878">
        <f>(CW165-DD165)*10^6</f>
        <v/>
      </c>
    </row>
    <row r="166">
      <c r="DX166" s="2878">
        <f>(CS166-CZ166)*10^6</f>
        <v/>
      </c>
      <c r="DY166" s="2878">
        <f>(CT166-DC166)*10^6</f>
        <v/>
      </c>
      <c r="DZ166" s="2878">
        <f>(CW166-DD166)*10^6</f>
        <v/>
      </c>
    </row>
    <row r="167">
      <c r="DX167" s="2878">
        <f>(CS167-CZ167)*10^6</f>
        <v/>
      </c>
      <c r="DY167" s="2878">
        <f>(CT167-DC167)*10^6</f>
        <v/>
      </c>
      <c r="DZ167" s="2878">
        <f>(CW167-DD167)*10^6</f>
        <v/>
      </c>
    </row>
    <row r="168">
      <c r="DX168" s="2878">
        <f>(CS168-CZ168)*10^6</f>
        <v/>
      </c>
      <c r="DY168" s="2878">
        <f>(CT168-DC168)*10^6</f>
        <v/>
      </c>
      <c r="DZ168" s="2878">
        <f>(CW168-DD168)*10^6</f>
        <v/>
      </c>
    </row>
    <row r="169">
      <c r="DX169" s="2878">
        <f>(CS169-CZ169)*10^6</f>
        <v/>
      </c>
      <c r="DY169" s="2878">
        <f>(CT169-DC169)*10^6</f>
        <v/>
      </c>
      <c r="DZ169" s="2878">
        <f>(CW169-DD169)*10^6</f>
        <v/>
      </c>
    </row>
    <row r="170">
      <c r="DX170" s="2878">
        <f>(CS170-CZ170)*10^6</f>
        <v/>
      </c>
      <c r="DY170" s="2878">
        <f>(CT170-DC170)*10^6</f>
        <v/>
      </c>
      <c r="DZ170" s="2878">
        <f>(CW170-DD170)*10^6</f>
        <v/>
      </c>
    </row>
    <row r="171">
      <c r="DX171" s="2878">
        <f>(CS171-CZ171)*10^6</f>
        <v/>
      </c>
      <c r="DY171" s="2878">
        <f>(CT171-DC171)*10^6</f>
        <v/>
      </c>
      <c r="DZ171" s="2878">
        <f>(CW171-DD171)*10^6</f>
        <v/>
      </c>
    </row>
    <row r="172">
      <c r="DX172" s="2878">
        <f>(CS172-CZ172)*10^6</f>
        <v/>
      </c>
      <c r="DY172" s="2878">
        <f>(CT172-DC172)*10^6</f>
        <v/>
      </c>
      <c r="DZ172" s="2878">
        <f>(CW172-DD172)*10^6</f>
        <v/>
      </c>
    </row>
    <row r="173">
      <c r="DX173" s="2878">
        <f>(CS173-CZ173)*10^6</f>
        <v/>
      </c>
      <c r="DY173" s="2878">
        <f>(CT173-DC173)*10^6</f>
        <v/>
      </c>
      <c r="DZ173" s="2878">
        <f>(CW173-DD173)*10^6</f>
        <v/>
      </c>
    </row>
    <row r="174">
      <c r="DX174" s="2878">
        <f>(CS174-CZ174)*10^6</f>
        <v/>
      </c>
      <c r="DY174" s="2878">
        <f>(CT174-DC174)*10^6</f>
        <v/>
      </c>
      <c r="DZ174" s="2878">
        <f>(CW174-DD174)*10^6</f>
        <v/>
      </c>
    </row>
    <row r="175">
      <c r="DX175" s="2878">
        <f>(CS175-CZ175)*10^6</f>
        <v/>
      </c>
      <c r="DY175" s="2878">
        <f>(CT175-DC175)*10^6</f>
        <v/>
      </c>
      <c r="DZ175" s="2878">
        <f>(CW175-DD175)*10^6</f>
        <v/>
      </c>
    </row>
    <row r="176">
      <c r="DX176" s="2878">
        <f>(CS176-CZ176)*10^6</f>
        <v/>
      </c>
      <c r="DY176" s="2878">
        <f>(CT176-DC176)*10^6</f>
        <v/>
      </c>
      <c r="DZ176" s="2878">
        <f>(CW176-DD176)*10^6</f>
        <v/>
      </c>
    </row>
    <row r="177">
      <c r="DX177" s="2878">
        <f>(CS177-CZ177)*10^6</f>
        <v/>
      </c>
      <c r="DY177" s="2878">
        <f>(CT177-DC177)*10^6</f>
        <v/>
      </c>
      <c r="DZ177" s="2878">
        <f>(CW177-DD177)*10^6</f>
        <v/>
      </c>
    </row>
    <row r="178">
      <c r="DX178" s="2878">
        <f>(CS178-CZ178)*10^6</f>
        <v/>
      </c>
      <c r="DY178" s="2878">
        <f>(CT178-DC178)*10^6</f>
        <v/>
      </c>
      <c r="DZ178" s="2878">
        <f>(CW178-DD178)*10^6</f>
        <v/>
      </c>
    </row>
    <row r="179">
      <c r="DX179" s="2878">
        <f>(CS179-CZ179)*10^6</f>
        <v/>
      </c>
      <c r="DY179" s="2878">
        <f>(CT179-DC179)*10^6</f>
        <v/>
      </c>
      <c r="DZ179" s="2878">
        <f>(CW179-DD179)*10^6</f>
        <v/>
      </c>
    </row>
    <row r="180">
      <c r="DX180" s="2878">
        <f>(CS180-CZ180)*10^6</f>
        <v/>
      </c>
      <c r="DY180" s="2878">
        <f>(CT180-DC180)*10^6</f>
        <v/>
      </c>
      <c r="DZ180" s="2878">
        <f>(CW180-DD180)*10^6</f>
        <v/>
      </c>
    </row>
    <row r="181">
      <c r="DX181" s="2878">
        <f>(CS181-CZ181)*10^6</f>
        <v/>
      </c>
      <c r="DY181" s="2878">
        <f>(CT181-DC181)*10^6</f>
        <v/>
      </c>
      <c r="DZ181" s="2878">
        <f>(CW181-DD181)*10^6</f>
        <v/>
      </c>
    </row>
    <row r="182">
      <c r="DX182" s="2878">
        <f>(CS182-CZ182)*10^6</f>
        <v/>
      </c>
      <c r="DY182" s="2878">
        <f>(CT182-DC182)*10^6</f>
        <v/>
      </c>
      <c r="DZ182" s="2878">
        <f>(CW182-DD182)*10^6</f>
        <v/>
      </c>
    </row>
    <row r="183">
      <c r="DX183" s="2878">
        <f>(CS183-CZ183)*10^6</f>
        <v/>
      </c>
      <c r="DY183" s="2878">
        <f>(CT183-DC183)*10^6</f>
        <v/>
      </c>
      <c r="DZ183" s="2878">
        <f>(CW183-DD183)*10^6</f>
        <v/>
      </c>
    </row>
    <row r="184">
      <c r="DX184" s="2878">
        <f>(CS184-CZ184)*10^6</f>
        <v/>
      </c>
      <c r="DY184" s="2878">
        <f>(CT184-DC184)*10^6</f>
        <v/>
      </c>
      <c r="DZ184" s="2878">
        <f>(CW184-DD184)*10^6</f>
        <v/>
      </c>
    </row>
    <row r="185">
      <c r="DX185" s="2878">
        <f>(CS185-CZ185)*10^6</f>
        <v/>
      </c>
      <c r="DY185" s="2878">
        <f>(CT185-DC185)*10^6</f>
        <v/>
      </c>
      <c r="DZ185" s="2878">
        <f>(CW185-DD185)*10^6</f>
        <v/>
      </c>
    </row>
    <row r="186">
      <c r="DX186" s="2878">
        <f>(CS186-CZ186)*10^6</f>
        <v/>
      </c>
      <c r="DY186" s="2878">
        <f>(CT186-DC186)*10^6</f>
        <v/>
      </c>
      <c r="DZ186" s="2878">
        <f>(CW186-DD186)*10^6</f>
        <v/>
      </c>
    </row>
    <row r="187">
      <c r="DX187" s="2878">
        <f>(CS187-CZ187)*10^6</f>
        <v/>
      </c>
      <c r="DY187" s="2878">
        <f>(CT187-DC187)*10^6</f>
        <v/>
      </c>
      <c r="DZ187" s="2878">
        <f>(CW187-DD187)*10^6</f>
        <v/>
      </c>
    </row>
    <row r="188">
      <c r="DX188" s="2878">
        <f>(CS188-CZ188)*10^6</f>
        <v/>
      </c>
      <c r="DY188" s="2878">
        <f>(CT188-DC188)*10^6</f>
        <v/>
      </c>
      <c r="DZ188" s="2878">
        <f>(CW188-DD188)*10^6</f>
        <v/>
      </c>
    </row>
    <row r="189">
      <c r="DX189" s="2878">
        <f>(CS189-CZ189)*10^6</f>
        <v/>
      </c>
      <c r="DY189" s="2878">
        <f>(CT189-DC189)*10^6</f>
        <v/>
      </c>
      <c r="DZ189" s="2878">
        <f>(CW189-DD189)*10^6</f>
        <v/>
      </c>
    </row>
    <row r="306">
      <c r="DX306" s="2980" t="n"/>
      <c r="DY306" s="2980" t="n"/>
      <c r="DZ306" s="2980" t="n"/>
    </row>
    <row r="307">
      <c r="DX307" s="2980" t="n"/>
      <c r="DY307" s="2980" t="n"/>
      <c r="DZ307" s="2980" t="n"/>
    </row>
    <row r="308">
      <c r="DX308" s="2980" t="n"/>
      <c r="DY308" s="2980" t="n"/>
      <c r="DZ308" s="2980" t="n"/>
    </row>
    <row r="309">
      <c r="DX309" s="2980" t="n"/>
      <c r="DY309" s="2980" t="n"/>
      <c r="DZ309" s="2980" t="n"/>
    </row>
    <row r="310">
      <c r="DX310" s="2980" t="n"/>
      <c r="DY310" s="2980" t="n"/>
      <c r="DZ310" s="2980" t="n"/>
    </row>
    <row r="311">
      <c r="DX311" s="2980" t="n"/>
      <c r="DY311" s="2980" t="n"/>
      <c r="DZ311" s="2980" t="n"/>
    </row>
    <row r="312">
      <c r="DX312" s="2980" t="n"/>
      <c r="DY312" s="2980" t="n"/>
      <c r="DZ312" s="2980" t="n"/>
    </row>
    <row r="313">
      <c r="DX313" s="2980" t="n"/>
      <c r="DY313" s="2980" t="n"/>
      <c r="DZ313" s="2980" t="n"/>
    </row>
  </sheetData>
  <mergeCells count="15">
    <mergeCell ref="CZ4:DH4"/>
    <mergeCell ref="CW46:CZ48"/>
    <mergeCell ref="D4:H4"/>
    <mergeCell ref="CR4:CX4"/>
    <mergeCell ref="P4:T4"/>
    <mergeCell ref="AD4:AJ4"/>
    <mergeCell ref="AL4:AS4"/>
    <mergeCell ref="CB4:CH4"/>
    <mergeCell ref="BT4:BZ4"/>
    <mergeCell ref="BK4:BR4"/>
    <mergeCell ref="BC4:BI4"/>
    <mergeCell ref="AU4:BA4"/>
    <mergeCell ref="V4:AB4"/>
    <mergeCell ref="J4:N4"/>
    <mergeCell ref="CJ4:CP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13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Feuil23">
    <outlinePr summaryBelow="1" summaryRight="1"/>
    <pageSetUpPr fitToPage="1"/>
  </sheetPr>
  <dimension ref="A1:AC141"/>
  <sheetViews>
    <sheetView showGridLines="0" workbookViewId="0" zoomScale="70" zoomScaleNormal="70">
      <selection activeCell="G31" sqref="G31"/>
    </sheetView>
  </sheetViews>
  <sheetFormatPr baseColWidth="10" defaultColWidth="11.5" defaultRowHeight="13" outlineLevelRow="1"/>
  <cols>
    <col customWidth="1" max="1" min="1" style="351" width="11.5"/>
    <col customWidth="1" max="2" min="2" style="351" width="4.5"/>
    <col customWidth="1" max="3" min="3" style="351" width="52.5"/>
    <col customWidth="1" max="4" min="4" style="351" width="16.5"/>
    <col customWidth="1" max="5" min="5" style="351" width="15.33203125"/>
    <col customWidth="1" max="6" min="6" style="351" width="21.83203125"/>
    <col customWidth="1" max="7" min="7" style="351" width="14.5"/>
    <col customWidth="1" max="8" min="8" style="351" width="17.5"/>
    <col customWidth="1" hidden="1" max="9" min="9" style="351" width="16.83203125"/>
    <col customWidth="1" hidden="1" max="10" min="10" style="351" width="16.6640625"/>
    <col customWidth="1" hidden="1" max="11" min="11" style="351" width="17.83203125"/>
    <col customWidth="1" hidden="1" max="12" min="12" style="351" width="16.5"/>
    <col bestFit="1" customWidth="1" max="13" min="13" style="351" width="17.83203125"/>
    <col customWidth="1" max="14" min="14" style="351" width="15.83203125"/>
    <col bestFit="1" customWidth="1" max="15" min="15" style="351" width="16.6640625"/>
    <col customWidth="1" max="16" min="16" style="351" width="15.83203125"/>
    <col customWidth="1" max="18" min="17" style="351" width="18.6640625"/>
    <col customWidth="1" max="19" min="19" style="351" width="19.33203125"/>
    <col customWidth="1" max="20" min="20" style="351" width="21.5"/>
    <col bestFit="1" customWidth="1" max="29" min="21" style="351" width="11.5"/>
    <col customWidth="1" max="16384" min="30" style="351" width="11.5"/>
  </cols>
  <sheetData>
    <row customFormat="1" customHeight="1" ht="21" r="1" s="228">
      <c r="B1" s="349" t="n"/>
      <c r="C1" s="349" t="n"/>
      <c r="D1" s="349" t="n"/>
      <c r="E1" s="349" t="n"/>
      <c r="F1" s="349" t="n"/>
      <c r="G1" s="349" t="n"/>
      <c r="H1" s="349" t="n"/>
      <c r="I1" s="349" t="n"/>
      <c r="J1" s="349" t="n"/>
      <c r="K1" s="349" t="n"/>
      <c r="L1" s="759" t="n"/>
      <c r="M1" s="759" t="n"/>
      <c r="N1" s="759" t="n"/>
      <c r="O1" s="759" t="n"/>
      <c r="P1" s="759" t="n"/>
      <c r="Q1" s="229" t="n"/>
      <c r="R1" s="229" t="n"/>
    </row>
    <row customFormat="1" customHeight="1" ht="15" r="2" s="228" thickBot="1">
      <c r="F2" s="228" t="n">
        <v>0</v>
      </c>
      <c r="G2" s="4075" t="n"/>
      <c r="H2" s="4076" t="n"/>
      <c r="I2" s="4076" t="n"/>
      <c r="J2" s="4076" t="n"/>
      <c r="K2" s="4076" t="n">
        <v>0</v>
      </c>
      <c r="L2" s="4077" t="n">
        <v>0</v>
      </c>
      <c r="M2" s="4077" t="n"/>
      <c r="N2" s="4077" t="n"/>
      <c r="O2" s="4077" t="n"/>
      <c r="P2" s="4077" t="n"/>
      <c r="Q2" s="229" t="n"/>
      <c r="R2" s="229" t="n"/>
    </row>
    <row customFormat="1" customHeight="1" ht="34.5" r="3" s="230">
      <c r="B3" s="4078" t="inlineStr">
        <is>
          <t>DESIGNATIONS</t>
        </is>
      </c>
      <c r="C3" s="4079" t="n"/>
      <c r="D3" s="4080" t="inlineStr">
        <is>
          <t>TOTAL 2024</t>
        </is>
      </c>
      <c r="E3" s="4080" t="inlineStr">
        <is>
          <t>TOTAL 2025</t>
        </is>
      </c>
      <c r="F3" s="2631" t="inlineStr">
        <is>
          <t>REALISATIONS 2025</t>
        </is>
      </c>
      <c r="G3" s="2793" t="inlineStr">
        <is>
          <t>REALISATIONS 2025</t>
        </is>
      </c>
      <c r="H3" s="2866" t="n"/>
      <c r="I3" s="2866" t="n"/>
      <c r="J3" s="2866" t="n"/>
      <c r="K3" s="2866" t="n"/>
      <c r="L3" s="2866" t="n"/>
      <c r="M3" s="2866" t="n"/>
      <c r="N3" s="2866" t="n"/>
      <c r="O3" s="2866" t="n"/>
      <c r="P3" s="2866" t="n"/>
      <c r="Q3" s="2866" t="n"/>
      <c r="R3" s="231" t="n"/>
    </row>
    <row customFormat="1" customHeight="1" ht="21.75" r="4" s="230" thickBot="1">
      <c r="B4" s="4081" t="n"/>
      <c r="C4" s="4082" t="n"/>
      <c r="D4" s="4083" t="n"/>
      <c r="E4" s="4083" t="n"/>
      <c r="F4" s="2593" t="inlineStr">
        <is>
          <t>JANVIER</t>
        </is>
      </c>
      <c r="G4" s="2682" t="inlineStr">
        <is>
          <t>FEVRIER</t>
        </is>
      </c>
      <c r="H4" s="2683" t="inlineStr">
        <is>
          <t>MARS</t>
        </is>
      </c>
      <c r="I4" s="2683" t="inlineStr">
        <is>
          <t>AVRIL</t>
        </is>
      </c>
      <c r="J4" s="2683" t="inlineStr">
        <is>
          <t>MAI</t>
        </is>
      </c>
      <c r="K4" s="2683" t="inlineStr">
        <is>
          <t>JUIN</t>
        </is>
      </c>
      <c r="L4" s="2683" t="inlineStr">
        <is>
          <t>JUILLET</t>
        </is>
      </c>
      <c r="M4" s="2683" t="inlineStr">
        <is>
          <t>AOÛT</t>
        </is>
      </c>
      <c r="N4" s="2683" t="inlineStr">
        <is>
          <t>SEPTEMBRE</t>
        </is>
      </c>
      <c r="O4" s="2683" t="inlineStr">
        <is>
          <t>OCTOBRE</t>
        </is>
      </c>
      <c r="P4" s="2683" t="inlineStr">
        <is>
          <t>NOVEMBRE</t>
        </is>
      </c>
      <c r="Q4" s="2683" t="inlineStr">
        <is>
          <t>DECEMBRE</t>
        </is>
      </c>
      <c r="R4" s="231" t="n"/>
    </row>
    <row customFormat="1" customHeight="1" ht="9.75" r="5" s="4084">
      <c r="A5" s="4085" t="inlineStr">
        <is>
          <t>EXPLOITATION</t>
        </is>
      </c>
      <c r="B5" s="4086" t="n"/>
      <c r="C5" s="4087" t="n"/>
      <c r="D5" s="4088" t="n"/>
      <c r="E5" s="4088" t="n"/>
      <c r="F5" s="4089" t="n"/>
      <c r="G5" s="4089" t="n"/>
      <c r="H5" s="4089" t="n"/>
      <c r="I5" s="4089" t="n"/>
      <c r="J5" s="4089" t="n"/>
      <c r="K5" s="4089" t="n"/>
      <c r="L5" s="4089" t="n"/>
      <c r="M5" s="4089" t="n"/>
      <c r="N5" s="4089" t="n"/>
      <c r="O5" s="4089" t="n"/>
      <c r="P5" s="4089" t="n"/>
      <c r="Q5" s="4089" t="n"/>
      <c r="R5" s="4090" t="n"/>
      <c r="S5" s="4091" t="n"/>
      <c r="T5" s="4091" t="n"/>
      <c r="U5" s="4091" t="n"/>
      <c r="V5" s="4091" t="n"/>
      <c r="W5" s="4091" t="n"/>
      <c r="X5" s="4091" t="n"/>
      <c r="Y5" s="4091" t="n"/>
      <c r="Z5" s="4091" t="n"/>
      <c r="AA5" s="4091" t="n"/>
      <c r="AB5" s="4091" t="n"/>
    </row>
    <row customFormat="1" customHeight="1" ht="14" r="6" s="4092">
      <c r="A6" s="4093" t="n"/>
      <c r="B6" s="4094" t="inlineStr">
        <is>
          <t>+</t>
        </is>
      </c>
      <c r="C6" s="4095" t="inlineStr">
        <is>
          <t>RECETTES D'EXPLOITATION</t>
        </is>
      </c>
      <c r="D6" s="4096" t="n">
        <v>12696</v>
      </c>
      <c r="E6" s="4096">
        <f>SUM(F6:Q6)</f>
        <v/>
      </c>
      <c r="F6" s="4096" t="n">
        <v>1443.865185</v>
      </c>
      <c r="G6" s="4096" t="n">
        <v>933.03315</v>
      </c>
      <c r="H6" s="4096" t="n">
        <v>7.361578123034574e-322</v>
      </c>
      <c r="I6" s="4096" t="n">
        <v>1.116588359601217e-321</v>
      </c>
      <c r="J6" s="4096" t="n">
        <v>729.520627</v>
      </c>
      <c r="K6" s="4096" t="n">
        <v>513.629764</v>
      </c>
      <c r="L6" s="4096" t="n"/>
      <c r="M6" s="4096" t="n"/>
      <c r="N6" s="4096" t="n"/>
      <c r="O6" s="4096" t="n"/>
      <c r="P6" s="4096" t="n"/>
      <c r="Q6" s="4096" t="n"/>
      <c r="R6" s="4097" t="n"/>
      <c r="S6" s="4097" t="n"/>
      <c r="T6" s="4097" t="n"/>
      <c r="U6" s="4097" t="n"/>
      <c r="V6" s="4097" t="n"/>
      <c r="W6" s="4097" t="n"/>
      <c r="X6" s="4097" t="n"/>
      <c r="Y6" s="4097" t="n"/>
      <c r="Z6" s="4097" t="n"/>
      <c r="AA6" s="4097" t="n"/>
      <c r="AB6" s="4097" t="n"/>
    </row>
    <row customFormat="1" customHeight="1" ht="14" r="7" s="4092">
      <c r="A7" s="4093" t="n"/>
      <c r="B7" s="4094" t="inlineStr">
        <is>
          <t>+</t>
        </is>
      </c>
      <c r="C7" s="4095" t="inlineStr">
        <is>
          <t>RECETTES INTERCO INTERNATIONALES</t>
        </is>
      </c>
      <c r="D7" s="4096" t="n">
        <v>1686</v>
      </c>
      <c r="E7" s="4096">
        <f>SUM(F7:Q7)</f>
        <v/>
      </c>
      <c r="F7" s="4096" t="n">
        <v>0</v>
      </c>
      <c r="G7" s="4096" t="n">
        <v>0</v>
      </c>
      <c r="H7" s="4096" t="n"/>
      <c r="I7" s="4096" t="n"/>
      <c r="J7" s="4096" t="n">
        <v>0</v>
      </c>
      <c r="K7" s="4096" t="n">
        <v>0</v>
      </c>
      <c r="L7" s="4096" t="n"/>
      <c r="M7" s="4096" t="n"/>
      <c r="N7" s="4096" t="n"/>
      <c r="O7" s="4096" t="n"/>
      <c r="P7" s="4096" t="n"/>
      <c r="Q7" s="4096" t="n"/>
      <c r="R7" s="4097" t="n"/>
      <c r="S7" s="4097" t="n"/>
      <c r="T7" s="4097" t="n"/>
      <c r="U7" s="4097" t="n"/>
      <c r="V7" s="4097" t="n"/>
      <c r="W7" s="4097" t="n"/>
      <c r="X7" s="4097" t="n"/>
      <c r="Y7" s="4097" t="n"/>
      <c r="Z7" s="4097" t="n"/>
      <c r="AA7" s="4097" t="n"/>
      <c r="AB7" s="4097" t="n"/>
    </row>
    <row customFormat="1" customHeight="1" ht="14" r="8" s="4092">
      <c r="A8" s="4093" t="n"/>
      <c r="B8" s="4094" t="inlineStr">
        <is>
          <t>+</t>
        </is>
      </c>
      <c r="C8" s="4095" t="inlineStr">
        <is>
          <t>RECETTES INTERCO NATIONALES</t>
        </is>
      </c>
      <c r="D8" s="4096" t="n">
        <v>968</v>
      </c>
      <c r="E8" s="4096">
        <f>SUM(F8:Q8)</f>
        <v/>
      </c>
      <c r="F8" s="4096" t="n">
        <v>608.523317</v>
      </c>
      <c r="G8" s="4096" t="n">
        <v>304.681933</v>
      </c>
      <c r="H8" s="4096" t="n">
        <v>1.235164114603116e-322</v>
      </c>
      <c r="I8" s="4096" t="n"/>
      <c r="J8" s="4096" t="n">
        <v>0</v>
      </c>
      <c r="K8" s="4096" t="n">
        <v>0</v>
      </c>
      <c r="L8" s="4096" t="n"/>
      <c r="M8" s="4096" t="n"/>
      <c r="N8" s="4096" t="n"/>
      <c r="O8" s="4096" t="n"/>
      <c r="P8" s="4096" t="n"/>
      <c r="Q8" s="4096" t="n"/>
      <c r="R8" s="4097" t="n">
        <v>0</v>
      </c>
      <c r="S8" s="4097" t="n"/>
      <c r="T8" s="4097" t="n"/>
      <c r="U8" s="4097" t="n"/>
      <c r="V8" s="4097" t="n"/>
      <c r="W8" s="4097" t="n"/>
      <c r="X8" s="4097" t="n"/>
      <c r="Y8" s="4097" t="n"/>
      <c r="Z8" s="4097" t="n"/>
      <c r="AA8" s="4097" t="n"/>
      <c r="AB8" s="4097" t="n"/>
    </row>
    <row customFormat="1" customHeight="1" ht="14" r="9" s="4092">
      <c r="A9" s="4093" t="n"/>
      <c r="B9" s="4094" t="inlineStr">
        <is>
          <t>+</t>
        </is>
      </c>
      <c r="C9" s="4095" t="inlineStr">
        <is>
          <t xml:space="preserve">RECETTES CONVENTIONS </t>
        </is>
      </c>
      <c r="D9" s="4096" t="n">
        <v>126537</v>
      </c>
      <c r="E9" s="4096">
        <f>SUM(F9:Q9)</f>
        <v/>
      </c>
      <c r="F9" s="4096" t="n">
        <v>1874.660185</v>
      </c>
      <c r="G9" s="4096" t="n">
        <v>2238.531216</v>
      </c>
      <c r="H9" s="4096" t="n">
        <v>7.905050333459945e-322</v>
      </c>
      <c r="I9" s="4096" t="n">
        <v>1.353739869605016e-321</v>
      </c>
      <c r="J9" s="4096" t="n">
        <v>6867.2651350522</v>
      </c>
      <c r="K9" s="4096" t="n">
        <v>6231.776430078276</v>
      </c>
      <c r="L9" s="4096" t="n"/>
      <c r="M9" s="4096" t="n"/>
      <c r="N9" s="4096" t="n"/>
      <c r="O9" s="4096" t="n"/>
      <c r="P9" s="4096" t="n"/>
      <c r="Q9" s="4096" t="n"/>
      <c r="R9" s="4097" t="n"/>
      <c r="S9" s="4097" t="n"/>
      <c r="T9" s="4097" t="n"/>
      <c r="U9" s="4097" t="n"/>
      <c r="V9" s="4097" t="n"/>
      <c r="W9" s="4097" t="n"/>
      <c r="X9" s="4097" t="n"/>
      <c r="Y9" s="4097" t="n"/>
      <c r="Z9" s="4097" t="n"/>
      <c r="AA9" s="4097" t="n"/>
      <c r="AB9" s="4097" t="n"/>
    </row>
    <row customFormat="1" customHeight="1" ht="8" r="10" s="4092" thickBot="1">
      <c r="A10" s="4093" t="n"/>
      <c r="B10" s="4098" t="n"/>
      <c r="C10" s="4095" t="n"/>
      <c r="D10" s="4099" t="n"/>
      <c r="E10" s="4096" t="n"/>
      <c r="F10" s="4096" t="n"/>
      <c r="G10" s="4096" t="n"/>
      <c r="H10" s="4096" t="n"/>
      <c r="I10" s="4096" t="n"/>
      <c r="J10" s="4096" t="n"/>
      <c r="K10" s="4096" t="n"/>
      <c r="L10" s="4096" t="n"/>
      <c r="M10" s="4096" t="n"/>
      <c r="N10" s="4096" t="n"/>
      <c r="O10" s="4096" t="n"/>
      <c r="P10" s="4096" t="n"/>
      <c r="Q10" s="4096" t="n"/>
      <c r="R10" s="4097" t="n"/>
      <c r="S10" s="4097" t="n"/>
      <c r="T10" s="4097" t="n"/>
      <c r="U10" s="4097" t="n"/>
      <c r="V10" s="4097" t="n"/>
      <c r="W10" s="4097" t="n"/>
      <c r="X10" s="4097" t="n"/>
      <c r="Y10" s="4097" t="n"/>
      <c r="Z10" s="4097" t="n"/>
      <c r="AA10" s="4097" t="n"/>
      <c r="AB10" s="4097" t="n"/>
    </row>
    <row customFormat="1" customHeight="1" ht="14" r="11" s="4092">
      <c r="A11" s="4093" t="n"/>
      <c r="B11" s="4100" t="inlineStr">
        <is>
          <t xml:space="preserve">   (A) TOTAL ENCAISSEMENTS         </t>
        </is>
      </c>
      <c r="C11" s="4101" t="n"/>
      <c r="D11" s="4102" t="n">
        <v>141887</v>
      </c>
      <c r="E11" s="4103">
        <f>SUM(F11:Q11)</f>
        <v/>
      </c>
      <c r="F11" s="4103" t="n">
        <v>3927.048687</v>
      </c>
      <c r="G11" s="4103" t="n">
        <v>3476.246299</v>
      </c>
      <c r="H11" s="4103" t="n">
        <v>7.208417772823787e-321</v>
      </c>
      <c r="I11" s="4103" t="n">
        <v>1.244057296228259e-320</v>
      </c>
      <c r="J11" s="4103" t="n">
        <v>7596.7857620522</v>
      </c>
      <c r="K11" s="4103" t="n">
        <v>6745.406194078276</v>
      </c>
      <c r="L11" s="4103" t="n"/>
      <c r="M11" s="4103" t="n"/>
      <c r="N11" s="4103" t="n"/>
      <c r="O11" s="4103" t="n"/>
      <c r="P11" s="4103" t="n"/>
      <c r="Q11" s="4103" t="n"/>
      <c r="R11" s="4097" t="n"/>
      <c r="S11" s="4097" t="n"/>
      <c r="T11" s="4097" t="n"/>
      <c r="U11" s="4097" t="n"/>
      <c r="V11" s="4097" t="n"/>
      <c r="W11" s="4097" t="n"/>
      <c r="X11" s="4097" t="n"/>
      <c r="Y11" s="4097" t="n"/>
      <c r="Z11" s="4097" t="n"/>
      <c r="AA11" s="4097" t="n"/>
      <c r="AB11" s="4097" t="n"/>
    </row>
    <row customFormat="1" customHeight="1" ht="16" r="12" s="4092" thickBot="1">
      <c r="A12" s="4093" t="n"/>
      <c r="B12" s="4104" t="n"/>
      <c r="C12" s="4105" t="inlineStr">
        <is>
          <t xml:space="preserve">        ENCAISSEMENTS CUMULES</t>
        </is>
      </c>
      <c r="D12" s="4106" t="n">
        <v>141887</v>
      </c>
      <c r="E12" s="4107">
        <f>SUM(F12:Q12)</f>
        <v/>
      </c>
      <c r="F12" s="4107" t="n">
        <v>3927.048687</v>
      </c>
      <c r="G12" s="4107" t="n">
        <v>3476.246299</v>
      </c>
      <c r="H12" s="4107" t="n"/>
      <c r="I12" s="4107" t="n"/>
      <c r="J12" s="4107" t="n">
        <v>7596.7857620522</v>
      </c>
      <c r="K12" s="4107" t="n">
        <v>6745.406194078276</v>
      </c>
      <c r="L12" s="4107" t="n"/>
      <c r="M12" s="4107" t="n"/>
      <c r="N12" s="4107" t="n"/>
      <c r="O12" s="4107" t="n"/>
      <c r="P12" s="4107" t="n"/>
      <c r="Q12" s="4107" t="n"/>
      <c r="R12" s="4097" t="n"/>
      <c r="S12" s="4097" t="n"/>
      <c r="T12" s="4097" t="n"/>
      <c r="U12" s="4097" t="n"/>
      <c r="V12" s="4097" t="n"/>
      <c r="W12" s="4097" t="n"/>
      <c r="X12" s="4097" t="n"/>
      <c r="Y12" s="4097" t="n"/>
      <c r="Z12" s="4097" t="n"/>
      <c r="AA12" s="4097" t="n"/>
      <c r="AB12" s="4097" t="n"/>
    </row>
    <row customFormat="1" customHeight="1" ht="7.5" r="13" s="4108">
      <c r="A13" s="4093" t="n"/>
      <c r="B13" s="4109" t="n"/>
      <c r="C13" s="4110" t="n"/>
      <c r="D13" s="4110" t="n"/>
      <c r="E13" s="4111">
        <f>SUM(F13:Q13)</f>
        <v/>
      </c>
      <c r="F13" s="4111" t="n"/>
      <c r="G13" s="4111" t="n"/>
      <c r="H13" s="4111" t="n"/>
      <c r="I13" s="4111" t="n"/>
      <c r="J13" s="4111" t="n"/>
      <c r="K13" s="4111" t="n"/>
      <c r="L13" s="4111" t="n"/>
      <c r="M13" s="4111" t="n"/>
      <c r="N13" s="4111" t="n"/>
      <c r="O13" s="4111" t="n"/>
      <c r="P13" s="4111" t="n"/>
      <c r="Q13" s="4111" t="n"/>
      <c r="R13" s="4097" t="n"/>
      <c r="S13" s="4097" t="n"/>
      <c r="T13" s="4097" t="n"/>
      <c r="U13" s="4097" t="n"/>
      <c r="V13" s="4097" t="n"/>
      <c r="W13" s="4097" t="n"/>
      <c r="X13" s="4097" t="n"/>
      <c r="Y13" s="4097" t="n"/>
      <c r="Z13" s="4097" t="n"/>
      <c r="AA13" s="4097" t="n"/>
      <c r="AB13" s="4097" t="n"/>
    </row>
    <row customFormat="1" customHeight="1" ht="14" r="14" s="4092">
      <c r="A14" s="4093" t="n"/>
      <c r="B14" s="4112" t="n"/>
      <c r="C14" s="4113" t="inlineStr">
        <is>
          <t>DECAISSEMENTS D'EXPLOITATION</t>
        </is>
      </c>
      <c r="D14" s="4114" t="n">
        <v>85356</v>
      </c>
      <c r="E14" s="4114">
        <f>SUM(F14:Q14)</f>
        <v/>
      </c>
      <c r="F14" s="4114" t="n">
        <v>7552.675405911865</v>
      </c>
      <c r="G14" s="4114" t="n">
        <v>7352.096877449154</v>
      </c>
      <c r="H14" s="4114" t="n">
        <v>6.743996065733015e-321</v>
      </c>
      <c r="I14" s="4114" t="n">
        <v>7.87540639470947e-321</v>
      </c>
      <c r="J14" s="4114" t="n">
        <v>6040.593847</v>
      </c>
      <c r="K14" s="4114" t="n">
        <v>4955.00134260272</v>
      </c>
      <c r="L14" s="4114" t="n"/>
      <c r="M14" s="4114" t="n"/>
      <c r="N14" s="4114" t="n"/>
      <c r="O14" s="4114" t="n"/>
      <c r="P14" s="4114" t="n"/>
      <c r="Q14" s="4114" t="n"/>
      <c r="R14" s="4097" t="n"/>
      <c r="S14" s="4097" t="n"/>
      <c r="T14" s="4097" t="n"/>
      <c r="U14" s="4097" t="n"/>
      <c r="V14" s="4097" t="n"/>
      <c r="W14" s="4097" t="n"/>
      <c r="X14" s="4097" t="n"/>
      <c r="Y14" s="4097" t="n"/>
      <c r="Z14" s="4097" t="n"/>
      <c r="AA14" s="4097" t="n"/>
      <c r="AB14" s="4097" t="n"/>
    </row>
    <row customFormat="1" customHeight="1" ht="14" r="15" s="4092">
      <c r="A15" s="4093" t="n"/>
      <c r="B15" s="4094" t="inlineStr">
        <is>
          <t>+</t>
        </is>
      </c>
      <c r="C15" s="4095" t="inlineStr">
        <is>
          <t>INTERCOS  NATIONALES</t>
        </is>
      </c>
      <c r="D15" s="4096" t="n">
        <v>2209</v>
      </c>
      <c r="E15" s="4096">
        <f>SUM(F15:Q15)</f>
        <v/>
      </c>
      <c r="F15" s="4096" t="n">
        <v>528.7880740000001</v>
      </c>
      <c r="G15" s="4096" t="n">
        <v>517.316899</v>
      </c>
      <c r="H15" s="4096" t="n">
        <v>5.978194314679083e-322</v>
      </c>
      <c r="I15" s="4096" t="n">
        <v>2.667954487542731e-322</v>
      </c>
      <c r="J15" s="4096" t="n">
        <v>0</v>
      </c>
      <c r="K15" s="4096" t="n">
        <v>0</v>
      </c>
      <c r="L15" s="4096" t="n"/>
      <c r="M15" s="4096" t="n"/>
      <c r="N15" s="4096" t="n"/>
      <c r="O15" s="4096" t="n"/>
      <c r="P15" s="4096" t="n"/>
      <c r="Q15" s="4096" t="n"/>
      <c r="R15" s="4097" t="n">
        <v>0</v>
      </c>
      <c r="S15" s="4097" t="n"/>
      <c r="T15" s="4097" t="n"/>
      <c r="U15" s="4097" t="n"/>
      <c r="V15" s="4097" t="n"/>
      <c r="W15" s="4097" t="n"/>
      <c r="X15" s="4097" t="n"/>
      <c r="Y15" s="4097" t="n"/>
      <c r="Z15" s="4097" t="n"/>
      <c r="AA15" s="4097" t="n"/>
      <c r="AB15" s="4097" t="n"/>
    </row>
    <row customFormat="1" customHeight="1" ht="14" r="16" s="4092">
      <c r="A16" s="4093" t="n"/>
      <c r="B16" s="4094" t="inlineStr">
        <is>
          <t>+</t>
        </is>
      </c>
      <c r="C16" s="4095" t="inlineStr">
        <is>
          <t>INTERCOS  INTERNATIONALES</t>
        </is>
      </c>
      <c r="D16" s="4096" t="n">
        <v>417</v>
      </c>
      <c r="E16" s="4096">
        <f>SUM(F16:Q16)</f>
        <v/>
      </c>
      <c r="F16" s="4096" t="n">
        <v>15.337544</v>
      </c>
      <c r="G16" s="4096" t="n">
        <v>0</v>
      </c>
      <c r="H16" s="4096" t="n"/>
      <c r="I16" s="4096" t="n"/>
      <c r="J16" s="4096" t="n">
        <v>0</v>
      </c>
      <c r="K16" s="4096" t="n">
        <v>0</v>
      </c>
      <c r="L16" s="4096" t="n"/>
      <c r="M16" s="4096" t="n"/>
      <c r="N16" s="4096" t="n"/>
      <c r="O16" s="4096" t="n"/>
      <c r="P16" s="4096" t="n"/>
      <c r="Q16" s="4096" t="n"/>
      <c r="R16" s="4097" t="n"/>
      <c r="S16" s="4097" t="n"/>
      <c r="T16" s="4097" t="n"/>
      <c r="U16" s="4097" t="n"/>
      <c r="V16" s="4097" t="n"/>
      <c r="W16" s="4097" t="n"/>
      <c r="X16" s="4097" t="n"/>
      <c r="Y16" s="4097" t="n"/>
      <c r="Z16" s="4097" t="n"/>
      <c r="AA16" s="4097" t="n"/>
      <c r="AB16" s="4097" t="n"/>
    </row>
    <row customFormat="1" customHeight="1" ht="14" r="17" s="4092">
      <c r="A17" s="4093" t="n"/>
      <c r="B17" s="4094" t="inlineStr">
        <is>
          <t>+</t>
        </is>
      </c>
      <c r="C17" s="4095" t="inlineStr">
        <is>
          <t>AUTRES ACHATS</t>
        </is>
      </c>
      <c r="D17" s="4096" t="n">
        <v>24902</v>
      </c>
      <c r="E17" s="4096">
        <f>SUM(F17:Q17)</f>
        <v/>
      </c>
      <c r="F17" s="4096" t="n">
        <v>1856.355727</v>
      </c>
      <c r="G17" s="4096" t="n">
        <v>2159.488132</v>
      </c>
      <c r="H17" s="4096" t="n">
        <v>1.161054267726929e-321</v>
      </c>
      <c r="I17" s="4096" t="n">
        <v>1.936737331697686e-321</v>
      </c>
      <c r="J17" s="4096" t="n">
        <v>1433.776978</v>
      </c>
      <c r="K17" s="4096" t="n">
        <v>1959.830371</v>
      </c>
      <c r="L17" s="4096" t="n"/>
      <c r="M17" s="4096" t="n"/>
      <c r="N17" s="4096" t="n"/>
      <c r="O17" s="4096" t="n"/>
      <c r="P17" s="4096" t="n"/>
      <c r="Q17" s="4096" t="n"/>
      <c r="R17" s="4097" t="n"/>
      <c r="S17" s="4097" t="n"/>
      <c r="T17" s="4097" t="n"/>
      <c r="U17" s="4097" t="n"/>
      <c r="V17" s="4097" t="n"/>
      <c r="W17" s="4097" t="n"/>
      <c r="X17" s="4097" t="n"/>
      <c r="Y17" s="4097" t="n"/>
      <c r="Z17" s="4097" t="n"/>
      <c r="AA17" s="4097" t="n"/>
      <c r="AB17" s="4097" t="n"/>
    </row>
    <row customFormat="1" customHeight="1" ht="14" r="18" s="4092">
      <c r="A18" s="4093" t="n"/>
      <c r="B18" s="4094" t="inlineStr">
        <is>
          <t>+</t>
        </is>
      </c>
      <c r="C18" s="4095" t="inlineStr">
        <is>
          <t>IMPOTS &amp; TAXES</t>
        </is>
      </c>
      <c r="D18" s="4096" t="n">
        <v>17176</v>
      </c>
      <c r="E18" s="4096">
        <f>SUM(F18:Q18)</f>
        <v/>
      </c>
      <c r="F18" s="4096" t="n">
        <v>1592.698897</v>
      </c>
      <c r="G18" s="4096" t="n">
        <v>827.754319</v>
      </c>
      <c r="H18" s="4096" t="n">
        <v>1.06224113855868e-321</v>
      </c>
      <c r="I18" s="4096" t="n">
        <v>1.106707046684392e-321</v>
      </c>
      <c r="J18" s="4096" t="n">
        <v>815.65075</v>
      </c>
      <c r="K18" s="4096" t="n">
        <v>834.470677</v>
      </c>
      <c r="L18" s="4096" t="n"/>
      <c r="M18" s="4096" t="n"/>
      <c r="N18" s="4096" t="n"/>
      <c r="O18" s="4096" t="n"/>
      <c r="P18" s="4096" t="n"/>
      <c r="Q18" s="4096" t="n"/>
      <c r="R18" s="4097" t="n"/>
      <c r="S18" s="4097" t="n"/>
      <c r="T18" s="4097" t="n"/>
      <c r="U18" s="4097" t="n"/>
      <c r="V18" s="4097" t="n"/>
      <c r="W18" s="4097" t="n"/>
      <c r="X18" s="4097" t="n"/>
      <c r="Y18" s="4097" t="n"/>
      <c r="Z18" s="4097" t="n"/>
      <c r="AA18" s="4097" t="n"/>
      <c r="AB18" s="4097" t="n"/>
    </row>
    <row customFormat="1" customHeight="1" ht="14" r="19" s="4092">
      <c r="A19" s="4093" t="n"/>
      <c r="B19" s="4094" t="inlineStr">
        <is>
          <t>+</t>
        </is>
      </c>
      <c r="C19" s="4095" t="inlineStr">
        <is>
          <t>T.V.A</t>
        </is>
      </c>
      <c r="D19" s="4096" t="n">
        <v>9417</v>
      </c>
      <c r="E19" s="4096">
        <f>SUM(F19:Q19)</f>
        <v/>
      </c>
      <c r="F19" s="4096" t="n">
        <v>240.097799</v>
      </c>
      <c r="G19" s="4096" t="n">
        <v>747.4023570000001</v>
      </c>
      <c r="H19" s="4096" t="n">
        <v>2.86558074587923e-322</v>
      </c>
      <c r="I19" s="4096" t="n">
        <v>8.646148802221815e-322</v>
      </c>
      <c r="J19" s="4096" t="n">
        <v>494.476817</v>
      </c>
      <c r="K19" s="4096" t="n">
        <v>709.220809</v>
      </c>
      <c r="L19" s="4096" t="n"/>
      <c r="M19" s="4096" t="n"/>
      <c r="N19" s="4096" t="n"/>
      <c r="O19" s="4096" t="n"/>
      <c r="P19" s="4096" t="n"/>
      <c r="Q19" s="4096" t="n"/>
      <c r="R19" s="4097" t="n"/>
      <c r="S19" s="4097" t="n"/>
      <c r="T19" s="4097" t="n"/>
      <c r="U19" s="4097" t="n"/>
      <c r="V19" s="4097" t="n"/>
      <c r="W19" s="4097" t="n"/>
      <c r="X19" s="4097" t="n"/>
      <c r="Y19" s="4097" t="n"/>
      <c r="Z19" s="4097" t="n"/>
      <c r="AA19" s="4097" t="n"/>
      <c r="AB19" s="4097" t="n"/>
    </row>
    <row customFormat="1" customHeight="1" ht="14" r="20" s="4092">
      <c r="A20" s="4093" t="n"/>
      <c r="B20" s="4094" t="inlineStr">
        <is>
          <t>+</t>
        </is>
      </c>
      <c r="C20" s="4095" t="inlineStr">
        <is>
          <t>CHARGES DE PERSONNEL</t>
        </is>
      </c>
      <c r="D20" s="4096" t="n">
        <v>2750</v>
      </c>
      <c r="E20" s="4096">
        <f>SUM(F20:Q20)</f>
        <v/>
      </c>
      <c r="F20" s="4096" t="n">
        <v>190.369997</v>
      </c>
      <c r="G20" s="4096" t="n">
        <v>438.53747</v>
      </c>
      <c r="H20" s="4096" t="n">
        <v>1.48219693752374e-323</v>
      </c>
      <c r="I20" s="4096" t="n">
        <v>3.557272650056975e-322</v>
      </c>
      <c r="J20" s="4096" t="n">
        <v>165.721697</v>
      </c>
      <c r="K20" s="4096" t="n">
        <v>30.360172</v>
      </c>
      <c r="L20" s="4096" t="n"/>
      <c r="M20" s="4096" t="n"/>
      <c r="N20" s="4096" t="n"/>
      <c r="O20" s="4096" t="n"/>
      <c r="P20" s="4096" t="n"/>
      <c r="Q20" s="4096" t="n"/>
      <c r="R20" s="4097" t="n"/>
      <c r="S20" s="4097" t="n"/>
      <c r="T20" s="4097" t="n"/>
      <c r="U20" s="4097" t="n"/>
      <c r="V20" s="4097" t="n"/>
      <c r="W20" s="4097" t="n"/>
      <c r="X20" s="4097" t="n"/>
      <c r="Y20" s="4097" t="n"/>
      <c r="Z20" s="4097" t="n"/>
      <c r="AA20" s="4097" t="n"/>
      <c r="AB20" s="4097" t="n"/>
    </row>
    <row customFormat="1" customHeight="1" ht="14" r="21" s="4092">
      <c r="A21" s="4093" t="n"/>
      <c r="B21" s="4094" t="inlineStr">
        <is>
          <t>+</t>
        </is>
      </c>
      <c r="C21" s="4095" t="inlineStr">
        <is>
          <t>REGIES</t>
        </is>
      </c>
      <c r="D21" s="4096" t="n">
        <v>23949</v>
      </c>
      <c r="E21" s="4096">
        <f>SUM(F21:Q21)</f>
        <v/>
      </c>
      <c r="F21" s="4096" t="n">
        <v>1277.829426911865</v>
      </c>
      <c r="G21" s="4096" t="n">
        <v>768.706495449153</v>
      </c>
      <c r="H21" s="4096" t="n">
        <v>2.198592123993547e-321</v>
      </c>
      <c r="I21" s="4096" t="n">
        <v>1.151172954810104e-321</v>
      </c>
      <c r="J21" s="4096" t="n">
        <v>2702.070158</v>
      </c>
      <c r="K21" s="4096" t="n">
        <v>775.507213</v>
      </c>
      <c r="L21" s="4096" t="n"/>
      <c r="M21" s="4096" t="n"/>
      <c r="N21" s="4096" t="n"/>
      <c r="O21" s="4096" t="n"/>
      <c r="P21" s="4096" t="n"/>
      <c r="Q21" s="4096" t="n"/>
      <c r="R21" s="4097" t="n"/>
      <c r="S21" s="4097" t="n"/>
      <c r="T21" s="4097" t="n"/>
      <c r="U21" s="4097" t="n"/>
      <c r="V21" s="4097" t="n"/>
      <c r="W21" s="4097" t="n"/>
      <c r="X21" s="4097" t="n"/>
      <c r="Y21" s="4097" t="n"/>
      <c r="Z21" s="4097" t="n"/>
      <c r="AA21" s="4097" t="n"/>
      <c r="AB21" s="4097" t="n"/>
    </row>
    <row customFormat="1" customHeight="1" ht="18" r="22" s="4092">
      <c r="A22" s="4093" t="n"/>
      <c r="B22" s="4094" t="inlineStr">
        <is>
          <t>+</t>
        </is>
      </c>
      <c r="C22" s="4095" t="inlineStr">
        <is>
          <t>AUTRES CHARGES MOOVMONEY</t>
        </is>
      </c>
      <c r="D22" s="4095" t="n">
        <v>4538</v>
      </c>
      <c r="E22" s="4096">
        <f>SUM(F22:Q22)</f>
        <v/>
      </c>
      <c r="F22" s="4096" t="n">
        <v>1851.197941</v>
      </c>
      <c r="G22" s="4096" t="n">
        <v>1892.891205</v>
      </c>
      <c r="H22" s="4096" t="n">
        <v>1.417968403564378e-321</v>
      </c>
      <c r="I22" s="4096" t="n">
        <v>2.188710811076722e-321</v>
      </c>
      <c r="J22" s="4096" t="n">
        <v>428.897447</v>
      </c>
      <c r="K22" s="4096" t="n">
        <v>645.61210060272</v>
      </c>
      <c r="L22" s="4096" t="n"/>
      <c r="M22" s="4096" t="n"/>
      <c r="N22" s="4096" t="n"/>
      <c r="O22" s="4096" t="n"/>
      <c r="P22" s="4096" t="n"/>
      <c r="Q22" s="4096" t="n"/>
      <c r="R22" s="4097" t="n"/>
      <c r="S22" s="4097" t="n"/>
      <c r="T22" s="4097" t="n"/>
      <c r="U22" s="4097" t="n"/>
      <c r="V22" s="4097" t="n"/>
      <c r="W22" s="4097" t="n"/>
      <c r="X22" s="4097" t="n"/>
      <c r="Y22" s="4097" t="n"/>
      <c r="Z22" s="4097" t="n"/>
      <c r="AA22" s="4097" t="n"/>
      <c r="AB22" s="4097" t="n"/>
    </row>
    <row customFormat="1" customHeight="1" ht="18" r="23" s="4092">
      <c r="A23" s="4093" t="n"/>
      <c r="B23" s="4112" t="n"/>
      <c r="C23" s="4113" t="inlineStr">
        <is>
          <t>DEPENSES D'INVESTISSEMENTS</t>
        </is>
      </c>
      <c r="D23" s="4114" t="n">
        <v>15571</v>
      </c>
      <c r="E23" s="4114">
        <f>SUM(F23:Q23)</f>
        <v/>
      </c>
      <c r="F23" s="4114" t="n">
        <v>1281.745283</v>
      </c>
      <c r="G23" s="4114" t="n">
        <v>623.764004</v>
      </c>
      <c r="H23" s="4114" t="n">
        <v>3.6066792146411e-322</v>
      </c>
      <c r="I23" s="4114" t="n">
        <v>2.875462058796055e-321</v>
      </c>
      <c r="J23" s="4114" t="n">
        <v>902.984689</v>
      </c>
      <c r="K23" s="4114" t="n">
        <v>1594.965608</v>
      </c>
      <c r="L23" s="4114" t="n"/>
      <c r="M23" s="4114" t="n"/>
      <c r="N23" s="4114" t="n"/>
      <c r="O23" s="4114" t="n"/>
      <c r="P23" s="4114" t="n"/>
      <c r="Q23" s="4114" t="n"/>
      <c r="R23" s="4097" t="n"/>
      <c r="S23" s="4097" t="n"/>
      <c r="T23" s="4097" t="n"/>
      <c r="U23" s="4097" t="n"/>
      <c r="V23" s="4097" t="n"/>
      <c r="W23" s="4097" t="n"/>
      <c r="X23" s="4097" t="n"/>
      <c r="Y23" s="4097" t="n"/>
      <c r="Z23" s="4097" t="n"/>
      <c r="AA23" s="4097" t="n"/>
      <c r="AB23" s="4097" t="n"/>
    </row>
    <row customFormat="1" customHeight="1" ht="31.5" r="24" s="4092">
      <c r="A24" s="4093" t="n"/>
      <c r="B24" s="4115" t="inlineStr">
        <is>
          <t>+</t>
        </is>
      </c>
      <c r="C24" s="4116" t="inlineStr">
        <is>
          <t>LICENCES, FONDS DE COMMERCE &amp; BREVETS MARQUES DROITS ET VALEURS</t>
        </is>
      </c>
      <c r="D24" s="4096" t="n">
        <v>0</v>
      </c>
      <c r="E24" s="4096">
        <f>SUM(F24:Q24)</f>
        <v/>
      </c>
      <c r="F24" s="4096" t="n">
        <v>0</v>
      </c>
      <c r="G24" s="4096" t="n">
        <v>0</v>
      </c>
      <c r="H24" s="4096" t="n"/>
      <c r="I24" s="4096" t="n"/>
      <c r="J24" s="4096" t="n">
        <v>0</v>
      </c>
      <c r="K24" s="4096" t="n">
        <v>0</v>
      </c>
      <c r="L24" s="4096" t="n"/>
      <c r="M24" s="4096" t="n"/>
      <c r="N24" s="4096" t="n"/>
      <c r="O24" s="4096" t="n"/>
      <c r="P24" s="4096" t="n"/>
      <c r="Q24" s="4096" t="n"/>
      <c r="R24" s="4097" t="n"/>
      <c r="S24" s="4097" t="n"/>
      <c r="T24" s="4097" t="n"/>
      <c r="U24" s="4097" t="n"/>
      <c r="V24" s="4097" t="n"/>
      <c r="W24" s="4097" t="n"/>
      <c r="X24" s="4097" t="n"/>
      <c r="Y24" s="4097" t="n"/>
      <c r="Z24" s="4097" t="n"/>
      <c r="AA24" s="4097" t="n"/>
      <c r="AB24" s="4097" t="n"/>
    </row>
    <row customFormat="1" customHeight="1" ht="12.75" r="25" s="4092">
      <c r="A25" s="4093" t="n"/>
      <c r="B25" s="4115" t="inlineStr">
        <is>
          <t>+</t>
        </is>
      </c>
      <c r="C25" s="4116" t="inlineStr">
        <is>
          <t>TERRAINS, AMENAGEMENTS ET CONSTRUCTIONS</t>
        </is>
      </c>
      <c r="D25" s="4096" t="n">
        <v>0</v>
      </c>
      <c r="E25" s="4096">
        <f>SUM(F25:Q25)</f>
        <v/>
      </c>
      <c r="F25" s="4096" t="n">
        <v>0</v>
      </c>
      <c r="G25" s="4096" t="n">
        <v>0</v>
      </c>
      <c r="H25" s="4096" t="n"/>
      <c r="I25" s="4096" t="n"/>
      <c r="J25" s="4096" t="n">
        <v>0</v>
      </c>
      <c r="K25" s="4096" t="n">
        <v>0</v>
      </c>
      <c r="L25" s="4096" t="n"/>
      <c r="M25" s="4096" t="n"/>
      <c r="N25" s="4096" t="n"/>
      <c r="O25" s="4096" t="n"/>
      <c r="P25" s="4096" t="n"/>
      <c r="Q25" s="4096" t="n"/>
      <c r="R25" s="4097" t="n"/>
      <c r="S25" s="4097" t="n"/>
      <c r="T25" s="4097" t="n"/>
      <c r="U25" s="4097" t="n"/>
      <c r="V25" s="4097" t="n"/>
      <c r="W25" s="4097" t="n"/>
      <c r="X25" s="4097" t="n"/>
      <c r="Y25" s="4097" t="n"/>
      <c r="Z25" s="4097" t="n"/>
      <c r="AA25" s="4097" t="n"/>
      <c r="AB25" s="4097" t="n"/>
      <c r="AC25" s="4097" t="n"/>
    </row>
    <row customFormat="1" customHeight="1" ht="14" r="26" s="4092">
      <c r="A26" s="4093" t="n"/>
      <c r="B26" s="4094" t="inlineStr">
        <is>
          <t>+</t>
        </is>
      </c>
      <c r="C26" s="4095" t="inlineStr">
        <is>
          <t>INSTAL. TECHN.,MATERIEL &amp; OUTILLAGE</t>
        </is>
      </c>
      <c r="D26" s="4096" t="n">
        <v>0</v>
      </c>
      <c r="E26" s="4096">
        <f>SUM(F26:Q26)</f>
        <v/>
      </c>
      <c r="F26" s="4096" t="n">
        <v>0</v>
      </c>
      <c r="G26" s="4096" t="n">
        <v>0</v>
      </c>
      <c r="H26" s="4096" t="n"/>
      <c r="I26" s="4096" t="n"/>
      <c r="J26" s="4096" t="n">
        <v>0</v>
      </c>
      <c r="K26" s="4096" t="n">
        <v>0</v>
      </c>
      <c r="L26" s="4096" t="n"/>
      <c r="M26" s="4096" t="n"/>
      <c r="N26" s="4096" t="n"/>
      <c r="O26" s="4096" t="n"/>
      <c r="P26" s="4096" t="n"/>
      <c r="Q26" s="4096" t="n"/>
      <c r="R26" s="4097" t="n"/>
      <c r="S26" s="4097" t="n"/>
      <c r="T26" s="4097" t="n"/>
      <c r="U26" s="4097" t="n"/>
      <c r="V26" s="4097" t="n"/>
      <c r="W26" s="4097" t="n"/>
      <c r="X26" s="4097" t="n"/>
      <c r="Y26" s="4097" t="n"/>
      <c r="Z26" s="4097" t="n"/>
      <c r="AA26" s="4097" t="n"/>
      <c r="AB26" s="4097" t="n"/>
      <c r="AC26" s="4097" t="n"/>
    </row>
    <row customFormat="1" customHeight="1" ht="14" r="27" s="4092">
      <c r="A27" s="4093" t="n"/>
      <c r="B27" s="4094" t="inlineStr">
        <is>
          <t>+</t>
        </is>
      </c>
      <c r="C27" s="4095" t="inlineStr">
        <is>
          <t>MATERIEL DE TRANSPORT</t>
        </is>
      </c>
      <c r="D27" s="4096" t="n">
        <v>0</v>
      </c>
      <c r="E27" s="4096">
        <f>SUM(F27:Q27)</f>
        <v/>
      </c>
      <c r="F27" s="4096" t="n">
        <v>0</v>
      </c>
      <c r="G27" s="4096" t="n">
        <v>0</v>
      </c>
      <c r="H27" s="4096" t="n"/>
      <c r="I27" s="4096" t="n"/>
      <c r="J27" s="4096" t="n">
        <v>0</v>
      </c>
      <c r="K27" s="4096" t="n">
        <v>0</v>
      </c>
      <c r="L27" s="4096" t="n"/>
      <c r="M27" s="4096" t="n"/>
      <c r="N27" s="4096" t="n"/>
      <c r="O27" s="4096" t="n"/>
      <c r="P27" s="4096" t="n"/>
      <c r="Q27" s="4096" t="n"/>
      <c r="R27" s="4097" t="n"/>
      <c r="S27" s="4097" t="n"/>
      <c r="T27" s="4097" t="n"/>
      <c r="U27" s="4097" t="n"/>
      <c r="V27" s="4097" t="n"/>
      <c r="W27" s="4097" t="n"/>
      <c r="X27" s="4097" t="n"/>
      <c r="Y27" s="4097" t="n"/>
      <c r="Z27" s="4097" t="n"/>
      <c r="AA27" s="4097" t="n"/>
      <c r="AB27" s="4097" t="n"/>
    </row>
    <row customFormat="1" customHeight="1" ht="14" r="28" s="4092">
      <c r="A28" s="4093" t="n"/>
      <c r="B28" s="4094" t="inlineStr">
        <is>
          <t>+</t>
        </is>
      </c>
      <c r="C28" s="4095" t="inlineStr">
        <is>
          <t>MATERIEL ET MOBILIER DE BUREAU</t>
        </is>
      </c>
      <c r="D28" s="4096" t="n">
        <v>15571</v>
      </c>
      <c r="E28" s="4096">
        <f>SUM(F28:Q28)</f>
        <v/>
      </c>
      <c r="F28" s="4096" t="n">
        <v>0</v>
      </c>
      <c r="G28" s="4096" t="n">
        <v>0</v>
      </c>
      <c r="H28" s="4096" t="n"/>
      <c r="I28" s="4096" t="n"/>
      <c r="J28" s="4096" t="n">
        <v>902.984689</v>
      </c>
      <c r="K28" s="4096" t="n">
        <v>0</v>
      </c>
      <c r="L28" s="4096" t="n"/>
      <c r="M28" s="4096" t="n"/>
      <c r="N28" s="4096" t="n"/>
      <c r="O28" s="4096" t="n"/>
      <c r="P28" s="4096" t="n"/>
      <c r="Q28" s="4096" t="n"/>
      <c r="R28" s="4097" t="n"/>
      <c r="S28" s="4097" t="n"/>
      <c r="T28" s="4097" t="n"/>
      <c r="U28" s="4097" t="n"/>
      <c r="V28" s="4097" t="n"/>
      <c r="W28" s="4097" t="n"/>
      <c r="X28" s="4097" t="n"/>
      <c r="Y28" s="4097" t="n"/>
      <c r="Z28" s="4097" t="n"/>
      <c r="AA28" s="4097" t="n"/>
      <c r="AB28" s="4097" t="n"/>
    </row>
    <row customFormat="1" customHeight="1" ht="14" r="29" s="4092">
      <c r="A29" s="4093" t="n"/>
      <c r="B29" s="4094" t="inlineStr">
        <is>
          <t>+</t>
        </is>
      </c>
      <c r="C29" s="4095" t="inlineStr">
        <is>
          <t>AUTRES IMMOBILISATIONS</t>
        </is>
      </c>
      <c r="D29" s="4096" t="n">
        <v>0</v>
      </c>
      <c r="E29" s="4096">
        <f>SUM(F29:Q29)</f>
        <v/>
      </c>
      <c r="F29" s="4096" t="n">
        <v>1281.745283</v>
      </c>
      <c r="G29" s="4096" t="n">
        <v>623.764004</v>
      </c>
      <c r="H29" s="4096" t="n">
        <v>3.6066792146411e-322</v>
      </c>
      <c r="I29" s="4096" t="n">
        <v>2.875462058796055e-321</v>
      </c>
      <c r="J29" s="4096" t="n">
        <v>0</v>
      </c>
      <c r="K29" s="4096" t="n">
        <v>1594.965608</v>
      </c>
      <c r="L29" s="4096" t="n"/>
      <c r="M29" s="4096" t="n"/>
      <c r="N29" s="4096" t="n"/>
      <c r="O29" s="4096" t="n"/>
      <c r="P29" s="4096" t="n"/>
      <c r="Q29" s="4096" t="n"/>
      <c r="R29" s="4097" t="n"/>
      <c r="S29" s="4097" t="n"/>
      <c r="T29" s="4097" t="n"/>
      <c r="U29" s="4097" t="n"/>
      <c r="V29" s="4097" t="n"/>
      <c r="W29" s="4097" t="n"/>
      <c r="X29" s="4097" t="n"/>
      <c r="Y29" s="4097" t="n"/>
      <c r="Z29" s="4097" t="n"/>
      <c r="AA29" s="4097" t="n"/>
      <c r="AB29" s="4097" t="n"/>
    </row>
    <row customFormat="1" customHeight="1" ht="14" r="30" s="4092">
      <c r="A30" s="4093" t="n"/>
      <c r="B30" s="4094" t="inlineStr">
        <is>
          <t>+</t>
        </is>
      </c>
      <c r="C30" s="4095" t="inlineStr">
        <is>
          <t>AVANCES ET ACOMPTES/IMMOB</t>
        </is>
      </c>
      <c r="D30" s="4096" t="n">
        <v>0</v>
      </c>
      <c r="E30" s="4096">
        <f>SUM(F30:Q30)</f>
        <v/>
      </c>
      <c r="F30" s="4096" t="n">
        <v>0</v>
      </c>
      <c r="G30" s="4096" t="n">
        <v>0</v>
      </c>
      <c r="H30" s="4096" t="n"/>
      <c r="I30" s="4096" t="n"/>
      <c r="J30" s="4096" t="n">
        <v>0</v>
      </c>
      <c r="K30" s="4096" t="n">
        <v>0</v>
      </c>
      <c r="L30" s="4096" t="n"/>
      <c r="M30" s="4096" t="n"/>
      <c r="N30" s="4096" t="n"/>
      <c r="O30" s="4096" t="n"/>
      <c r="P30" s="4096" t="n"/>
      <c r="Q30" s="4096" t="n"/>
      <c r="R30" s="4097" t="n"/>
      <c r="S30" s="4097" t="n"/>
      <c r="T30" s="4097" t="n"/>
      <c r="U30" s="4097" t="n"/>
      <c r="V30" s="4097" t="n"/>
      <c r="W30" s="4097" t="n"/>
      <c r="X30" s="4097" t="n"/>
      <c r="Y30" s="4097" t="n"/>
      <c r="Z30" s="4097" t="n"/>
      <c r="AA30" s="4097" t="n"/>
      <c r="AB30" s="4097" t="n"/>
    </row>
    <row customFormat="1" customHeight="1" ht="7.5" r="31" s="4092" thickBot="1">
      <c r="A31" s="4093" t="n"/>
      <c r="B31" s="4117" t="n"/>
      <c r="C31" s="4095" t="n"/>
      <c r="D31" s="4095" t="n"/>
      <c r="E31" s="4096">
        <f>SUM(F31:Q31)</f>
        <v/>
      </c>
      <c r="F31" s="4096" t="n"/>
      <c r="G31" s="4096" t="n"/>
      <c r="H31" s="4096" t="n"/>
      <c r="I31" s="4096" t="n"/>
      <c r="J31" s="4096" t="n"/>
      <c r="K31" s="4096" t="n"/>
      <c r="L31" s="4096" t="n"/>
      <c r="M31" s="4096" t="n"/>
      <c r="N31" s="4096" t="n"/>
      <c r="O31" s="4096" t="n"/>
      <c r="P31" s="4096" t="n"/>
      <c r="Q31" s="4096" t="n"/>
      <c r="R31" s="4097" t="n"/>
      <c r="S31" s="4097" t="n"/>
      <c r="T31" s="4097" t="n"/>
      <c r="U31" s="4097" t="n"/>
      <c r="V31" s="4097" t="n"/>
      <c r="W31" s="4097" t="n"/>
      <c r="X31" s="4097" t="n"/>
      <c r="Y31" s="4097" t="n"/>
      <c r="Z31" s="4097" t="n"/>
      <c r="AA31" s="4097" t="n"/>
      <c r="AB31" s="4097" t="n"/>
    </row>
    <row customFormat="1" customHeight="1" ht="14" r="32" s="4092">
      <c r="A32" s="4093" t="n"/>
      <c r="B32" s="4118" t="inlineStr">
        <is>
          <t xml:space="preserve">   (B) TOTAL DECAISSEMENTS         </t>
        </is>
      </c>
      <c r="C32" s="4119" t="n"/>
      <c r="D32" s="4120" t="n">
        <v>100927</v>
      </c>
      <c r="E32" s="4121">
        <f>SUM(F32:Q32)</f>
        <v/>
      </c>
      <c r="F32" s="4121" t="n">
        <v>8834.420688911865</v>
      </c>
      <c r="G32" s="4121" t="n">
        <v>7975.860881449154</v>
      </c>
      <c r="H32" s="4121" t="n"/>
      <c r="I32" s="4121" t="n"/>
      <c r="J32" s="4121" t="n">
        <v>6943.578536</v>
      </c>
      <c r="K32" s="4121" t="n">
        <v>6549.96695060272</v>
      </c>
      <c r="L32" s="4121" t="n"/>
      <c r="M32" s="4121" t="n"/>
      <c r="N32" s="4121" t="n"/>
      <c r="O32" s="4121" t="n"/>
      <c r="P32" s="4121" t="n"/>
      <c r="Q32" s="4121" t="n"/>
      <c r="R32" s="4097" t="n"/>
      <c r="S32" s="4097" t="n"/>
      <c r="T32" s="4097" t="n"/>
      <c r="U32" s="4097" t="n"/>
      <c r="V32" s="4097" t="n"/>
      <c r="W32" s="4097" t="n"/>
      <c r="X32" s="4097" t="n"/>
      <c r="Y32" s="4097" t="n"/>
      <c r="Z32" s="4097" t="n"/>
      <c r="AA32" s="4097" t="n"/>
      <c r="AB32" s="4097" t="n"/>
    </row>
    <row customFormat="1" customHeight="1" ht="16" r="33" s="4092" thickBot="1">
      <c r="A33" s="4093" t="n"/>
      <c r="B33" s="4122" t="n"/>
      <c r="C33" s="4123" t="inlineStr">
        <is>
          <t xml:space="preserve">        DECAISSEMENTS CUMULES</t>
        </is>
      </c>
      <c r="D33" s="4124" t="n">
        <v>100927</v>
      </c>
      <c r="E33" s="4125">
        <f>SUM(F33:Q33)</f>
        <v/>
      </c>
      <c r="F33" s="4125" t="n">
        <v>8834.420688911865</v>
      </c>
      <c r="G33" s="4125" t="n">
        <v>7975.860881449154</v>
      </c>
      <c r="H33" s="4125" t="n"/>
      <c r="I33" s="4125" t="n"/>
      <c r="J33" s="4125" t="n">
        <v>6943.578536</v>
      </c>
      <c r="K33" s="4125" t="n">
        <v>6549.96695060272</v>
      </c>
      <c r="L33" s="4125" t="n"/>
      <c r="M33" s="4125" t="n"/>
      <c r="N33" s="4125" t="n"/>
      <c r="O33" s="4125" t="n"/>
      <c r="P33" s="4125" t="n"/>
      <c r="Q33" s="4125" t="n"/>
      <c r="R33" s="4097" t="n"/>
      <c r="S33" s="4097" t="n"/>
      <c r="T33" s="4097" t="n"/>
      <c r="U33" s="4097" t="n"/>
      <c r="V33" s="4097" t="n"/>
      <c r="W33" s="4097" t="n"/>
      <c r="X33" s="4097" t="n"/>
      <c r="Y33" s="4097" t="n"/>
      <c r="Z33" s="4097" t="n"/>
      <c r="AA33" s="4097" t="n"/>
      <c r="AB33" s="4097" t="n"/>
    </row>
    <row customFormat="1" customHeight="1" ht="17" r="34" s="4126" thickBot="1">
      <c r="A34" s="4093" t="n"/>
      <c r="B34" s="4126" t="n"/>
      <c r="C34" s="4126" t="inlineStr">
        <is>
          <t>DECAISSEMENTS XBORDER</t>
        </is>
      </c>
      <c r="D34" s="4126" t="n">
        <v>38821</v>
      </c>
      <c r="E34" s="4126">
        <f>SUM(F34:Q34)</f>
        <v/>
      </c>
      <c r="F34" s="4126" t="n"/>
      <c r="G34" s="4126" t="n"/>
      <c r="H34" s="4126" t="n"/>
      <c r="I34" s="4126" t="n"/>
      <c r="J34" s="4126" t="n"/>
      <c r="K34" s="4127" t="n">
        <v>970</v>
      </c>
      <c r="L34" s="4126" t="n"/>
      <c r="M34" s="4126" t="n"/>
      <c r="N34" s="4126" t="n"/>
      <c r="O34" s="4126" t="n"/>
      <c r="P34" s="4126" t="n"/>
      <c r="Q34" s="4126" t="n"/>
      <c r="R34" s="4097" t="n"/>
      <c r="S34" s="4097" t="n"/>
      <c r="T34" s="4097" t="n"/>
      <c r="U34" s="4097" t="n"/>
      <c r="V34" s="4097" t="n"/>
      <c r="W34" s="4097" t="n"/>
      <c r="X34" s="4097" t="n"/>
      <c r="Y34" s="4097" t="n"/>
      <c r="Z34" s="4097" t="n"/>
      <c r="AA34" s="4097" t="n"/>
      <c r="AB34" s="4097" t="n"/>
    </row>
    <row customFormat="1" customHeight="1" ht="14" r="35" s="4092">
      <c r="A35" s="4093" t="n"/>
      <c r="B35" s="4128" t="inlineStr">
        <is>
          <t xml:space="preserve">   (C) FLUX MENSUEL GENERE PAR EXPLOITAT°=CFFO</t>
        </is>
      </c>
      <c r="C35" s="4129" t="n"/>
      <c r="D35" s="4130" t="n">
        <v>2139</v>
      </c>
      <c r="E35" s="4131">
        <f>SUM(F35:Q35)</f>
        <v/>
      </c>
      <c r="F35" s="4131" t="n">
        <v>-4907.372001911865</v>
      </c>
      <c r="G35" s="4131" t="n">
        <v>-4499.614582449154</v>
      </c>
      <c r="H35" s="4131" t="n">
        <v>1.037537856266618e-322</v>
      </c>
      <c r="I35" s="4131" t="n">
        <v>1.689704508777063e-321</v>
      </c>
      <c r="J35" s="4131" t="n">
        <v>-646.7927739477997</v>
      </c>
      <c r="K35" s="4131" t="n">
        <v>-774.5607565244445</v>
      </c>
      <c r="L35" s="4131" t="n"/>
      <c r="M35" s="4131" t="n"/>
      <c r="N35" s="4131" t="n"/>
      <c r="O35" s="4131" t="n"/>
      <c r="P35" s="4131" t="n"/>
      <c r="Q35" s="4131" t="n"/>
      <c r="R35" s="4097" t="n"/>
      <c r="S35" s="4097" t="n"/>
      <c r="T35" s="4097" t="n"/>
      <c r="U35" s="4097" t="n"/>
      <c r="V35" s="4097" t="n"/>
      <c r="W35" s="4097" t="n"/>
      <c r="X35" s="4097" t="n"/>
      <c r="Y35" s="4097" t="n"/>
      <c r="Z35" s="4097" t="n"/>
      <c r="AA35" s="4097" t="n"/>
      <c r="AB35" s="4097" t="n"/>
    </row>
    <row customFormat="1" customHeight="1" ht="16" r="36" s="4092" thickBot="1">
      <c r="A36" s="4132" t="n"/>
      <c r="B36" s="4133" t="n"/>
      <c r="C36" s="4134" t="inlineStr">
        <is>
          <t>FLUX CUMULE</t>
        </is>
      </c>
      <c r="D36" s="4135" t="n">
        <v>2139</v>
      </c>
      <c r="E36" s="4136">
        <f>+Q36</f>
        <v/>
      </c>
      <c r="F36" s="4136" t="n">
        <v>-4907.372001911865</v>
      </c>
      <c r="G36" s="4136" t="n">
        <v>-4499.614582449154</v>
      </c>
      <c r="H36" s="4136" t="n"/>
      <c r="I36" s="4136" t="n"/>
      <c r="J36" s="4136" t="n">
        <v>5615.833344541</v>
      </c>
      <c r="K36" s="4136" t="n">
        <v>4841.272588016555</v>
      </c>
      <c r="L36" s="4136" t="n"/>
      <c r="M36" s="4136" t="n"/>
      <c r="N36" s="4136" t="n"/>
      <c r="O36" s="4136" t="n"/>
      <c r="P36" s="4136" t="n"/>
      <c r="Q36" s="4136" t="n"/>
      <c r="R36" s="4097" t="n"/>
      <c r="S36" s="4097" t="n"/>
      <c r="T36" s="4097" t="n"/>
      <c r="U36" s="4097" t="n"/>
      <c r="V36" s="4097" t="n"/>
      <c r="W36" s="4097" t="n"/>
      <c r="X36" s="4097" t="n"/>
      <c r="Y36" s="4097" t="n"/>
      <c r="Z36" s="4097" t="n"/>
      <c r="AA36" s="4097" t="n"/>
      <c r="AB36" s="4097" t="n"/>
    </row>
    <row customFormat="1" customHeight="1" ht="18" r="37" s="4084" thickBot="1">
      <c r="A37" s="4091" t="n"/>
      <c r="B37" s="4091" t="n"/>
      <c r="C37" s="4091" t="n"/>
      <c r="D37" s="4091" t="n"/>
      <c r="E37" s="4137">
        <f>SUM(F37:Q37)</f>
        <v/>
      </c>
      <c r="F37" s="4137" t="n"/>
      <c r="G37" s="4137" t="n"/>
      <c r="H37" s="4137" t="n"/>
      <c r="I37" s="4137" t="n"/>
      <c r="J37" s="4137" t="n"/>
      <c r="K37" s="4137" t="n"/>
      <c r="L37" s="4137" t="n"/>
      <c r="M37" s="4137" t="n"/>
      <c r="N37" s="4137" t="n"/>
      <c r="O37" s="4137" t="n"/>
      <c r="P37" s="4137" t="n"/>
      <c r="Q37" s="4137" t="n"/>
      <c r="R37" s="4097" t="n"/>
      <c r="S37" s="4097" t="n"/>
      <c r="T37" s="4097" t="n"/>
      <c r="U37" s="4097" t="n"/>
      <c r="V37" s="4097" t="n"/>
      <c r="W37" s="4097" t="n"/>
      <c r="X37" s="4097" t="n"/>
      <c r="Y37" s="4097" t="n"/>
      <c r="Z37" s="4097" t="n"/>
      <c r="AA37" s="4097" t="n"/>
      <c r="AB37" s="4097" t="n"/>
    </row>
    <row customFormat="1" customHeight="1" ht="3" r="38" s="4092">
      <c r="A38" s="4138" t="inlineStr">
        <is>
          <t>HORS EXPLOIT</t>
        </is>
      </c>
      <c r="B38" s="4139" t="n"/>
      <c r="C38" s="4140" t="n"/>
      <c r="D38" s="4140" t="n"/>
      <c r="E38" s="4141">
        <f>SUM(F38:Q38)</f>
        <v/>
      </c>
      <c r="F38" s="4141" t="n"/>
      <c r="G38" s="4141" t="n"/>
      <c r="H38" s="4141" t="n"/>
      <c r="I38" s="4141" t="n"/>
      <c r="J38" s="4141" t="n"/>
      <c r="K38" s="4141" t="n"/>
      <c r="L38" s="4141" t="n"/>
      <c r="M38" s="4141" t="n"/>
      <c r="N38" s="4141" t="n"/>
      <c r="O38" s="4141" t="n"/>
      <c r="P38" s="4141" t="n"/>
      <c r="Q38" s="4141" t="n"/>
      <c r="R38" s="4097" t="n"/>
      <c r="S38" s="4097" t="n"/>
      <c r="T38" s="4097" t="n"/>
      <c r="U38" s="4097" t="n"/>
      <c r="V38" s="4097" t="n"/>
      <c r="W38" s="4097" t="n"/>
      <c r="X38" s="4097" t="n"/>
      <c r="Y38" s="4097" t="n"/>
      <c r="Z38" s="4097" t="n"/>
      <c r="AA38" s="4097" t="n"/>
      <c r="AB38" s="4097" t="n"/>
    </row>
    <row collapsed="1" customFormat="1" customHeight="1" ht="18" r="39" s="4092">
      <c r="A39" s="4093" t="n"/>
      <c r="B39" s="4112" t="n"/>
      <c r="C39" s="4113" t="inlineStr">
        <is>
          <t>AUTRES</t>
        </is>
      </c>
      <c r="D39" s="4114" t="n">
        <v>3326</v>
      </c>
      <c r="E39" s="4114">
        <f>SUM(F39:Q39)</f>
        <v/>
      </c>
      <c r="F39" s="4114" t="n">
        <v>0</v>
      </c>
      <c r="G39" s="4114" t="n">
        <v>0</v>
      </c>
      <c r="H39" s="4114" t="n"/>
      <c r="I39" s="4114" t="n"/>
      <c r="J39" s="4114" t="n">
        <v>0</v>
      </c>
      <c r="K39" s="4114" t="n">
        <v>0</v>
      </c>
      <c r="L39" s="4114" t="n"/>
      <c r="M39" s="4114" t="n"/>
      <c r="N39" s="4114" t="n"/>
      <c r="O39" s="4114" t="n"/>
      <c r="P39" s="4114" t="n"/>
      <c r="Q39" s="4114" t="n"/>
      <c r="R39" s="4097" t="n"/>
      <c r="S39" s="4097" t="n"/>
      <c r="T39" s="4097" t="n"/>
      <c r="U39" s="4097" t="n"/>
      <c r="V39" s="4097" t="n"/>
      <c r="W39" s="4097" t="n"/>
      <c r="X39" s="4097" t="n"/>
      <c r="Y39" s="4097" t="n"/>
      <c r="Z39" s="4097" t="n"/>
      <c r="AA39" s="4097" t="n"/>
      <c r="AB39" s="4097" t="n"/>
    </row>
    <row customFormat="1" customHeight="1" ht="16" r="40" s="4092">
      <c r="A40" s="4093" t="n"/>
      <c r="B40" s="4094" t="inlineStr">
        <is>
          <t>+</t>
        </is>
      </c>
      <c r="C40" s="4095" t="inlineStr">
        <is>
          <t>I.S</t>
        </is>
      </c>
      <c r="D40" s="4114" t="n">
        <v>0</v>
      </c>
      <c r="E40" s="4142">
        <f>SUM(F40:Q40)</f>
        <v/>
      </c>
      <c r="F40" s="4142" t="n">
        <v>0</v>
      </c>
      <c r="G40" s="4142" t="n">
        <v>0</v>
      </c>
      <c r="H40" s="4142" t="n"/>
      <c r="I40" s="4142" t="n"/>
      <c r="J40" s="4142" t="n">
        <v>0</v>
      </c>
      <c r="K40" s="4142" t="n">
        <v>0</v>
      </c>
      <c r="L40" s="4142" t="n"/>
      <c r="M40" s="4142" t="n"/>
      <c r="N40" s="4142" t="n"/>
      <c r="O40" s="4142" t="n"/>
      <c r="P40" s="4142" t="n"/>
      <c r="Q40" s="4142" t="n"/>
      <c r="R40" s="4097" t="n"/>
      <c r="S40" s="4097" t="n"/>
      <c r="T40" s="4097" t="n"/>
      <c r="U40" s="4097" t="n"/>
      <c r="V40" s="4097" t="n"/>
      <c r="W40" s="4097" t="n"/>
      <c r="X40" s="4097" t="n"/>
      <c r="Y40" s="4097" t="n"/>
      <c r="Z40" s="4097" t="n"/>
      <c r="AA40" s="4097" t="n"/>
      <c r="AB40" s="4097" t="n"/>
    </row>
    <row customFormat="1" customHeight="1" ht="16" r="41" s="4092">
      <c r="A41" s="4093" t="n"/>
      <c r="B41" s="4094" t="inlineStr">
        <is>
          <t>+</t>
        </is>
      </c>
      <c r="C41" s="4095" t="inlineStr">
        <is>
          <t>DIVIDENDES</t>
        </is>
      </c>
      <c r="D41" s="4114" t="n">
        <v>3326</v>
      </c>
      <c r="E41" s="4142">
        <f>SUM(F41:Q41)</f>
        <v/>
      </c>
      <c r="F41" s="4142" t="n">
        <v>0</v>
      </c>
      <c r="G41" s="4142" t="n">
        <v>0</v>
      </c>
      <c r="H41" s="4142" t="n"/>
      <c r="I41" s="4142" t="n"/>
      <c r="J41" s="4142" t="n">
        <v>0</v>
      </c>
      <c r="K41" s="4142" t="n">
        <v>0</v>
      </c>
      <c r="L41" s="4142" t="n"/>
      <c r="M41" s="4142" t="n"/>
      <c r="N41" s="4142" t="n"/>
      <c r="O41" s="4142" t="n"/>
      <c r="P41" s="4142" t="n"/>
      <c r="Q41" s="4142" t="n"/>
      <c r="R41" s="4097" t="n"/>
      <c r="S41" s="4097" t="n"/>
      <c r="T41" s="4097" t="n"/>
      <c r="U41" s="4097" t="n"/>
      <c r="V41" s="4097" t="n"/>
      <c r="W41" s="4097" t="n"/>
      <c r="X41" s="4097" t="n"/>
      <c r="Y41" s="4097" t="n"/>
      <c r="Z41" s="4097" t="n"/>
      <c r="AA41" s="4097" t="n"/>
      <c r="AB41" s="4097" t="n"/>
    </row>
    <row customFormat="1" customHeight="1" ht="17" r="42" s="4092" thickBot="1">
      <c r="A42" s="4093" t="n"/>
      <c r="B42" s="4143" t="n"/>
      <c r="C42" s="4144" t="n"/>
      <c r="D42" s="4145" t="n"/>
      <c r="E42" s="4146">
        <f>SUM(F42:Q42)</f>
        <v/>
      </c>
      <c r="F42" s="4146" t="n"/>
      <c r="G42" s="4146" t="n"/>
      <c r="H42" s="4146" t="n"/>
      <c r="I42" s="4146" t="n"/>
      <c r="J42" s="4146" t="n"/>
      <c r="K42" s="4146" t="n"/>
      <c r="L42" s="4146" t="n"/>
      <c r="M42" s="4146" t="n"/>
      <c r="N42" s="4146" t="n"/>
      <c r="O42" s="4146" t="n"/>
      <c r="P42" s="4146" t="n"/>
      <c r="Q42" s="4146" t="n"/>
      <c r="R42" s="4097" t="n"/>
      <c r="S42" s="4097" t="n"/>
      <c r="T42" s="4097" t="n"/>
      <c r="U42" s="4097" t="n"/>
      <c r="V42" s="4097" t="n"/>
      <c r="W42" s="4097" t="n"/>
      <c r="X42" s="4097" t="n"/>
      <c r="Y42" s="4097" t="n"/>
      <c r="Z42" s="4097" t="n"/>
      <c r="AA42" s="4097" t="n"/>
      <c r="AB42" s="4097" t="n"/>
    </row>
    <row customFormat="1" customHeight="1" ht="8.25" r="43" s="4092" thickBot="1">
      <c r="A43" s="4093" t="n"/>
      <c r="B43" s="4091" t="n"/>
      <c r="C43" s="4091" t="n"/>
      <c r="D43" s="4091" t="n"/>
      <c r="E43" s="4091">
        <f>SUM(F43:Q43)</f>
        <v/>
      </c>
      <c r="F43" s="4091" t="n"/>
      <c r="G43" s="4091" t="n"/>
      <c r="H43" s="4091" t="n"/>
      <c r="I43" s="4091" t="n"/>
      <c r="J43" s="4091" t="n"/>
      <c r="K43" s="4091" t="n"/>
      <c r="L43" s="4091" t="n"/>
      <c r="M43" s="4091" t="n"/>
      <c r="N43" s="4091" t="n"/>
      <c r="O43" s="4091" t="n"/>
      <c r="P43" s="4091" t="n"/>
      <c r="Q43" s="4091" t="n"/>
      <c r="R43" s="4097" t="n"/>
      <c r="S43" s="4097" t="n"/>
      <c r="T43" s="4097" t="n"/>
      <c r="U43" s="4097" t="n"/>
      <c r="V43" s="4097" t="n"/>
      <c r="W43" s="4097" t="n"/>
      <c r="X43" s="4097" t="n"/>
      <c r="Y43" s="4097" t="n"/>
      <c r="Z43" s="4097" t="n"/>
      <c r="AA43" s="4097" t="n"/>
      <c r="AB43" s="4097" t="n"/>
    </row>
    <row customFormat="1" customHeight="1" ht="14" r="44" s="4092">
      <c r="A44" s="4093" t="n"/>
      <c r="B44" s="4128" t="inlineStr">
        <is>
          <t xml:space="preserve">   (D) FLUX MENSUEL GENERE PAR H. EXPLOITAT°         </t>
        </is>
      </c>
      <c r="C44" s="4129" t="n"/>
      <c r="D44" s="4130" t="n">
        <v>3326</v>
      </c>
      <c r="E44" s="4147">
        <f>SUM(F44:Q44)</f>
        <v/>
      </c>
      <c r="F44" s="4147" t="n">
        <v>0</v>
      </c>
      <c r="G44" s="4147" t="n">
        <v>0</v>
      </c>
      <c r="H44" s="4147" t="n"/>
      <c r="I44" s="4147" t="n"/>
      <c r="J44" s="4147" t="n">
        <v>0</v>
      </c>
      <c r="K44" s="4147" t="n">
        <v>0</v>
      </c>
      <c r="L44" s="4147" t="n"/>
      <c r="M44" s="4147" t="n"/>
      <c r="N44" s="4147" t="n"/>
      <c r="O44" s="4147" t="n"/>
      <c r="P44" s="4147" t="n"/>
      <c r="Q44" s="4147" t="n"/>
      <c r="R44" s="4097" t="n"/>
      <c r="S44" s="4097" t="n"/>
      <c r="T44" s="4097" t="n"/>
      <c r="U44" s="4097" t="n"/>
      <c r="V44" s="4097" t="n"/>
      <c r="W44" s="4097" t="n"/>
      <c r="X44" s="4097" t="n"/>
      <c r="Y44" s="4097" t="n"/>
      <c r="Z44" s="4097" t="n"/>
      <c r="AA44" s="4097" t="n"/>
      <c r="AB44" s="4097" t="n"/>
    </row>
    <row customFormat="1" customHeight="1" ht="16" r="45" s="4092" thickBot="1">
      <c r="A45" s="4132" t="n"/>
      <c r="B45" s="4133" t="n"/>
      <c r="C45" s="4134" t="inlineStr">
        <is>
          <t>FLUX CUMULE</t>
        </is>
      </c>
      <c r="D45" s="4135" t="n">
        <v>3326</v>
      </c>
      <c r="E45" s="4148">
        <f>SUM(F45:Q45)</f>
        <v/>
      </c>
      <c r="F45" s="4148" t="n">
        <v>0</v>
      </c>
      <c r="G45" s="4148" t="n">
        <v>0</v>
      </c>
      <c r="H45" s="4148" t="n"/>
      <c r="I45" s="4148" t="n"/>
      <c r="J45" s="4148" t="n">
        <v>0</v>
      </c>
      <c r="K45" s="4148" t="n">
        <v>0</v>
      </c>
      <c r="L45" s="4148" t="n"/>
      <c r="M45" s="4148" t="n"/>
      <c r="N45" s="4148" t="n"/>
      <c r="O45" s="4148" t="n"/>
      <c r="P45" s="4148" t="n"/>
      <c r="Q45" s="4148" t="n"/>
      <c r="R45" s="4097" t="n"/>
      <c r="S45" s="4097" t="n"/>
      <c r="T45" s="4097" t="n"/>
      <c r="U45" s="4097" t="n"/>
      <c r="V45" s="4097" t="n"/>
      <c r="W45" s="4097" t="n"/>
      <c r="X45" s="4097" t="n"/>
      <c r="Y45" s="4097" t="n"/>
      <c r="Z45" s="4097" t="n"/>
      <c r="AA45" s="4097" t="n"/>
      <c r="AB45" s="4097" t="n"/>
    </row>
    <row customFormat="1" customHeight="1" ht="16.5" r="46" s="4084" thickBot="1">
      <c r="A46" s="4091" t="n"/>
      <c r="B46" s="4091" t="n"/>
      <c r="C46" s="4091" t="n"/>
      <c r="D46" s="4091" t="n"/>
      <c r="E46" s="4091">
        <f>SUM(F46:Q46)</f>
        <v/>
      </c>
      <c r="F46" s="4091" t="n"/>
      <c r="G46" s="4091" t="n"/>
      <c r="H46" s="4091" t="n"/>
      <c r="I46" s="4091" t="n"/>
      <c r="J46" s="4091" t="n"/>
      <c r="K46" s="4091" t="n"/>
      <c r="L46" s="4091" t="n"/>
      <c r="M46" s="4091" t="n"/>
      <c r="N46" s="4091" t="n"/>
      <c r="O46" s="4091" t="n"/>
      <c r="P46" s="4091" t="n"/>
      <c r="Q46" s="4091" t="n"/>
      <c r="R46" s="4097" t="n">
        <v>0</v>
      </c>
      <c r="S46" s="4097" t="n"/>
      <c r="T46" s="4097" t="n"/>
      <c r="U46" s="4097" t="n"/>
      <c r="V46" s="4097" t="n"/>
      <c r="W46" s="4097" t="n"/>
      <c r="X46" s="4097" t="n"/>
      <c r="Y46" s="4097" t="n"/>
      <c r="Z46" s="4097" t="n"/>
      <c r="AA46" s="4097" t="n"/>
      <c r="AB46" s="4097" t="n"/>
    </row>
    <row customFormat="1" customHeight="1" ht="18" r="47" s="4149">
      <c r="A47" s="4150" t="inlineStr">
        <is>
          <t>FINANCEMENT</t>
        </is>
      </c>
      <c r="B47" s="4151" t="n"/>
      <c r="C47" s="4152" t="inlineStr">
        <is>
          <t>OPERATION DE FINANCEMENT</t>
        </is>
      </c>
      <c r="D47" s="4153" t="n">
        <v>5855</v>
      </c>
      <c r="E47" s="4153">
        <f>SUM(F47:Q47)</f>
        <v/>
      </c>
      <c r="F47" s="4153" t="n">
        <v>-250</v>
      </c>
      <c r="G47" s="4153" t="n">
        <v>-948.830192</v>
      </c>
      <c r="H47" s="4153" t="n">
        <v>1.185757550018992e-322</v>
      </c>
      <c r="I47" s="4153" t="n">
        <v>5.088876152164839e-321</v>
      </c>
      <c r="J47" s="4153" t="n">
        <v>3436.753833</v>
      </c>
      <c r="K47" s="4153" t="n">
        <v>1212.47698778826</v>
      </c>
      <c r="L47" s="4153" t="n"/>
      <c r="M47" s="4153" t="n"/>
      <c r="N47" s="4153" t="n"/>
      <c r="O47" s="4153" t="n"/>
      <c r="P47" s="4153" t="n"/>
      <c r="Q47" s="4153" t="n"/>
      <c r="R47" s="4097" t="n"/>
      <c r="S47" s="4097" t="n"/>
      <c r="T47" s="4097" t="n"/>
      <c r="U47" s="4097" t="n"/>
      <c r="V47" s="4097" t="n"/>
      <c r="W47" s="4097" t="n"/>
      <c r="X47" s="4097" t="n"/>
      <c r="Y47" s="4097" t="n"/>
      <c r="Z47" s="4097" t="n"/>
      <c r="AA47" s="4097" t="n"/>
      <c r="AB47" s="4097" t="n"/>
    </row>
    <row customFormat="1" customHeight="1" ht="18" r="48" s="4092">
      <c r="A48" s="4093" t="n"/>
      <c r="B48" s="4094" t="inlineStr">
        <is>
          <t>+</t>
        </is>
      </c>
      <c r="C48" s="4095" t="inlineStr">
        <is>
          <t>CHARGES D'INTERETS</t>
        </is>
      </c>
      <c r="D48" s="4096" t="n">
        <v>3833</v>
      </c>
      <c r="E48" s="4096">
        <f>SUM(F48:Q48)</f>
        <v/>
      </c>
      <c r="F48" s="4096" t="n">
        <v>450</v>
      </c>
      <c r="G48" s="4096" t="n">
        <v>433</v>
      </c>
      <c r="H48" s="4096" t="n"/>
      <c r="I48" s="4096" t="n">
        <v>5.780568056342585e-322</v>
      </c>
      <c r="J48" s="4096" t="n">
        <v>120.390942</v>
      </c>
      <c r="K48" s="4096" t="n">
        <v>749.0412660000001</v>
      </c>
      <c r="L48" s="4096" t="n"/>
      <c r="M48" s="4096" t="n"/>
      <c r="N48" s="4096" t="n"/>
      <c r="O48" s="4096" t="n"/>
      <c r="P48" s="4096" t="n"/>
      <c r="Q48" s="4096" t="n"/>
      <c r="R48" s="4097" t="n"/>
      <c r="S48" s="4097" t="n"/>
      <c r="T48" s="4097" t="n"/>
      <c r="U48" s="4097" t="n"/>
      <c r="V48" s="4097" t="n"/>
      <c r="W48" s="4097" t="n"/>
      <c r="X48" s="4097" t="n"/>
      <c r="Y48" s="4097" t="n"/>
      <c r="Z48" s="4097" t="n"/>
      <c r="AA48" s="4097" t="n"/>
      <c r="AB48" s="4097" t="n"/>
    </row>
    <row customFormat="1" customHeight="1" ht="14" r="49" s="4092">
      <c r="A49" s="4093" t="n"/>
      <c r="B49" s="4094" t="inlineStr">
        <is>
          <t>+</t>
        </is>
      </c>
      <c r="C49" s="4095" t="inlineStr">
        <is>
          <t>REMBOURSEMENT D'EMPRUNTS</t>
        </is>
      </c>
      <c r="D49" s="4096" t="n">
        <v>27611</v>
      </c>
      <c r="E49" s="4096">
        <f>SUM(F49:Q49)</f>
        <v/>
      </c>
      <c r="F49" s="4096" t="n">
        <v>1000</v>
      </c>
      <c r="G49" s="4096" t="n">
        <v>515.830192</v>
      </c>
      <c r="H49" s="4096" t="n">
        <v>1.185757550018992e-322</v>
      </c>
      <c r="I49" s="4096" t="n">
        <v>2.509853480873532e-321</v>
      </c>
      <c r="J49" s="4096" t="n">
        <v>283.362235</v>
      </c>
      <c r="K49" s="4096" t="n">
        <v>350.843081</v>
      </c>
      <c r="L49" s="4096" t="n"/>
      <c r="M49" s="4096" t="n"/>
      <c r="N49" s="4096" t="n"/>
      <c r="O49" s="4096" t="n"/>
      <c r="P49" s="4096" t="n"/>
      <c r="Q49" s="4096" t="n"/>
      <c r="R49" s="4097" t="n"/>
      <c r="S49" s="4097" t="n"/>
      <c r="T49" s="4097" t="n"/>
      <c r="U49" s="4097" t="n"/>
      <c r="V49" s="4097" t="n"/>
      <c r="W49" s="4097" t="n"/>
      <c r="X49" s="4097" t="n"/>
      <c r="Y49" s="4097" t="n"/>
      <c r="Z49" s="4097" t="n"/>
      <c r="AA49" s="4097" t="n"/>
      <c r="AB49" s="4097" t="n"/>
    </row>
    <row customFormat="1" customHeight="1" ht="14" r="50" s="4092">
      <c r="A50" s="4093" t="n"/>
      <c r="B50" s="4094" t="inlineStr">
        <is>
          <t>+</t>
        </is>
      </c>
      <c r="C50" s="4095" t="inlineStr">
        <is>
          <t>REMBOURSEMENT CREDITS SPOT</t>
        </is>
      </c>
      <c r="D50" s="4096" t="n">
        <v>0</v>
      </c>
      <c r="E50" s="4096">
        <f>SUM(F50:Q50)</f>
        <v/>
      </c>
      <c r="F50" s="4096" t="n">
        <v>0</v>
      </c>
      <c r="G50" s="4096" t="n">
        <v>0</v>
      </c>
      <c r="H50" s="4096" t="n"/>
      <c r="I50" s="4096" t="n"/>
      <c r="J50" s="4096" t="n">
        <v>0</v>
      </c>
      <c r="K50" s="4096" t="n">
        <v>0</v>
      </c>
      <c r="L50" s="4096" t="n"/>
      <c r="M50" s="4096" t="n"/>
      <c r="N50" s="4096" t="n"/>
      <c r="O50" s="4096" t="n"/>
      <c r="P50" s="4096" t="n"/>
      <c r="Q50" s="4096" t="n"/>
      <c r="R50" s="4097" t="n"/>
      <c r="S50" s="4097" t="n"/>
      <c r="T50" s="4097" t="n"/>
      <c r="U50" s="4097" t="n"/>
      <c r="V50" s="4097" t="n"/>
      <c r="W50" s="4097" t="n"/>
      <c r="X50" s="4097" t="n"/>
      <c r="Y50" s="4097" t="n"/>
      <c r="Z50" s="4097" t="n"/>
      <c r="AA50" s="4097" t="n"/>
      <c r="AB50" s="4097" t="n"/>
    </row>
    <row customFormat="1" customHeight="1" ht="14" r="51" s="4092">
      <c r="A51" s="4093" t="n"/>
      <c r="B51" s="4094" t="inlineStr">
        <is>
          <t>+</t>
        </is>
      </c>
      <c r="C51" s="4095" t="inlineStr">
        <is>
          <t>NOUVEAU EMPRUNTS A LMT</t>
        </is>
      </c>
      <c r="D51" s="4096" t="n">
        <v>37291</v>
      </c>
      <c r="E51" s="4096">
        <f>SUM(F51:Q51)</f>
        <v/>
      </c>
      <c r="F51" s="4096" t="n">
        <v>0</v>
      </c>
      <c r="G51" s="4096" t="n">
        <v>0</v>
      </c>
      <c r="H51" s="4096" t="n"/>
      <c r="I51" s="4096" t="n"/>
      <c r="J51" s="4096" t="n">
        <v>3840.50701</v>
      </c>
      <c r="K51" s="4096" t="n">
        <v>2312.36133478826</v>
      </c>
      <c r="L51" s="4096" t="n"/>
      <c r="M51" s="4096" t="n"/>
      <c r="N51" s="4096" t="n"/>
      <c r="O51" s="4096" t="n"/>
      <c r="P51" s="4096" t="n"/>
      <c r="Q51" s="4096" t="n"/>
      <c r="R51" s="4097" t="n"/>
      <c r="S51" s="4097" t="n"/>
      <c r="T51" s="4097" t="n"/>
      <c r="U51" s="4097" t="n"/>
      <c r="V51" s="4097" t="n"/>
      <c r="W51" s="4097" t="n"/>
      <c r="X51" s="4097" t="n"/>
      <c r="Y51" s="4097" t="n"/>
      <c r="Z51" s="4097" t="n"/>
      <c r="AA51" s="4097" t="n"/>
      <c r="AB51" s="4097" t="n"/>
    </row>
    <row customFormat="1" customHeight="1" ht="14" r="52" s="4092">
      <c r="A52" s="4093" t="n"/>
      <c r="B52" s="4094" t="inlineStr">
        <is>
          <t>+</t>
        </is>
      </c>
      <c r="C52" s="4095" t="inlineStr">
        <is>
          <t>NOUVEAU CREDITS SPOT</t>
        </is>
      </c>
      <c r="D52" s="4096" t="n">
        <v>0</v>
      </c>
      <c r="E52" s="4096">
        <f>SUM(F52:Q52)</f>
        <v/>
      </c>
      <c r="F52" s="4096" t="n">
        <v>1200</v>
      </c>
      <c r="G52" s="4096" t="n">
        <v>0</v>
      </c>
      <c r="H52" s="4096" t="n"/>
      <c r="I52" s="4096" t="n">
        <v>2.000965865657049e-321</v>
      </c>
      <c r="J52" s="4096" t="n">
        <v>0</v>
      </c>
      <c r="K52" s="4096" t="n">
        <v>0</v>
      </c>
      <c r="L52" s="4096" t="n"/>
      <c r="M52" s="4096" t="n"/>
      <c r="N52" s="4096" t="n"/>
      <c r="O52" s="4096" t="n"/>
      <c r="P52" s="4096" t="n"/>
      <c r="Q52" s="4096" t="n"/>
      <c r="R52" s="4097" t="n"/>
      <c r="S52" s="4097" t="n"/>
      <c r="T52" s="4097" t="n"/>
      <c r="U52" s="4097" t="n"/>
      <c r="V52" s="4097" t="n"/>
      <c r="W52" s="4097" t="n"/>
      <c r="X52" s="4097" t="n"/>
      <c r="Y52" s="4097" t="n"/>
      <c r="Z52" s="4097" t="n"/>
      <c r="AA52" s="4097" t="n"/>
      <c r="AB52" s="4097" t="n"/>
    </row>
    <row customFormat="1" customHeight="1" ht="14" r="53" s="4092">
      <c r="A53" s="4093" t="n"/>
      <c r="B53" s="4094" t="inlineStr">
        <is>
          <t>+</t>
        </is>
      </c>
      <c r="C53" s="4095" t="inlineStr">
        <is>
          <t>AUTRES (AUG K, PARTICIPATION, PRETS…)</t>
        </is>
      </c>
      <c r="D53" s="4096" t="n">
        <v>0</v>
      </c>
      <c r="E53" s="4096">
        <f>SUM(F53:Q53)</f>
        <v/>
      </c>
      <c r="F53" s="4096" t="n">
        <v>0</v>
      </c>
      <c r="G53" s="4096" t="n">
        <v>0</v>
      </c>
      <c r="H53" s="4096" t="n"/>
      <c r="I53" s="4096" t="n"/>
      <c r="J53" s="4096" t="n">
        <v>0</v>
      </c>
      <c r="K53" s="4096" t="n">
        <v>0</v>
      </c>
      <c r="L53" s="4096" t="n"/>
      <c r="M53" s="4096" t="n"/>
      <c r="N53" s="4096" t="n"/>
      <c r="O53" s="4096" t="n"/>
      <c r="P53" s="4096" t="n"/>
      <c r="Q53" s="4096" t="n"/>
      <c r="R53" s="4097" t="n"/>
      <c r="S53" s="4097" t="n"/>
      <c r="T53" s="4097" t="n"/>
      <c r="U53" s="4097" t="n"/>
      <c r="V53" s="4097" t="n"/>
      <c r="W53" s="4097" t="n"/>
      <c r="X53" s="4097" t="n"/>
      <c r="Y53" s="4097" t="n"/>
      <c r="Z53" s="4097" t="n"/>
      <c r="AA53" s="4097" t="n"/>
      <c r="AB53" s="4097" t="n"/>
    </row>
    <row customFormat="1" customHeight="1" ht="15" r="54" s="4092" thickBot="1">
      <c r="A54" s="4093" t="n"/>
      <c r="B54" s="4143" t="inlineStr">
        <is>
          <t>+</t>
        </is>
      </c>
      <c r="C54" s="4144" t="inlineStr">
        <is>
          <t>PRODUITS FINANCIERS</t>
        </is>
      </c>
      <c r="D54" s="4154" t="n">
        <v>9</v>
      </c>
      <c r="E54" s="4154">
        <f>SUM(F54:Q54)</f>
        <v/>
      </c>
      <c r="F54" s="4154" t="n">
        <v>0</v>
      </c>
      <c r="G54" s="4154" t="n">
        <v>0</v>
      </c>
      <c r="H54" s="4154" t="n"/>
      <c r="I54" s="4154" t="n"/>
      <c r="J54" s="4154" t="n">
        <v>0</v>
      </c>
      <c r="K54" s="4154" t="n">
        <v>0</v>
      </c>
      <c r="L54" s="4154" t="n"/>
      <c r="M54" s="4154" t="n"/>
      <c r="N54" s="4154" t="n"/>
      <c r="O54" s="4154" t="n"/>
      <c r="P54" s="4154" t="n"/>
      <c r="Q54" s="4154" t="n"/>
      <c r="R54" s="4097" t="n"/>
      <c r="S54" s="4097" t="n"/>
      <c r="T54" s="4097" t="n"/>
      <c r="U54" s="4097" t="n"/>
      <c r="V54" s="4097" t="n"/>
      <c r="W54" s="4097" t="n"/>
      <c r="X54" s="4097" t="n"/>
      <c r="Y54" s="4097" t="n"/>
      <c r="Z54" s="4097" t="n"/>
      <c r="AA54" s="4097" t="n"/>
      <c r="AB54" s="4097" t="n"/>
    </row>
    <row customFormat="1" customHeight="1" ht="3" r="55" s="4092">
      <c r="A55" s="4093" t="n"/>
      <c r="B55" s="4091" t="n"/>
      <c r="C55" s="4091" t="n"/>
      <c r="D55" s="4091" t="n"/>
      <c r="E55" s="4091">
        <f>SUM(F55:Q55)</f>
        <v/>
      </c>
      <c r="F55" s="4091" t="n"/>
      <c r="G55" s="4091" t="n"/>
      <c r="H55" s="4091" t="n"/>
      <c r="I55" s="4091" t="n"/>
      <c r="J55" s="4091" t="n"/>
      <c r="K55" s="4091" t="n"/>
      <c r="L55" s="4091" t="n"/>
      <c r="M55" s="4091" t="n"/>
      <c r="N55" s="4091" t="n"/>
      <c r="O55" s="4091" t="n"/>
      <c r="P55" s="4091" t="n"/>
      <c r="Q55" s="4091" t="n"/>
      <c r="R55" s="4097" t="n"/>
      <c r="S55" s="4097" t="n"/>
      <c r="T55" s="4097" t="n"/>
      <c r="U55" s="4097" t="n"/>
      <c r="V55" s="4097" t="n"/>
      <c r="W55" s="4097" t="n"/>
      <c r="X55" s="4097" t="n"/>
      <c r="Y55" s="4097" t="n"/>
      <c r="Z55" s="4097" t="n"/>
      <c r="AA55" s="4097" t="n"/>
      <c r="AB55" s="4097" t="n"/>
    </row>
    <row customFormat="1" customHeight="1" ht="5.25" r="56" s="4092" thickBot="1">
      <c r="A56" s="4093" t="n"/>
      <c r="B56" s="4091" t="n"/>
      <c r="C56" s="4091" t="n"/>
      <c r="D56" s="4091" t="n"/>
      <c r="E56" s="4091">
        <f>SUM(F56:Q56)</f>
        <v/>
      </c>
      <c r="F56" s="4091" t="n"/>
      <c r="G56" s="4091" t="n"/>
      <c r="H56" s="4091" t="n"/>
      <c r="I56" s="4091" t="n"/>
      <c r="J56" s="4091" t="n"/>
      <c r="K56" s="4091" t="n"/>
      <c r="L56" s="4091" t="n"/>
      <c r="M56" s="4091" t="n"/>
      <c r="N56" s="4091" t="n"/>
      <c r="O56" s="4091" t="n"/>
      <c r="P56" s="4091" t="n"/>
      <c r="Q56" s="4091" t="n"/>
      <c r="R56" s="4097" t="n"/>
      <c r="S56" s="4097" t="n"/>
      <c r="T56" s="4097" t="n"/>
      <c r="U56" s="4097" t="n"/>
      <c r="V56" s="4097" t="n"/>
      <c r="W56" s="4097" t="n"/>
      <c r="X56" s="4097" t="n"/>
      <c r="Y56" s="4097" t="n"/>
      <c r="Z56" s="4097" t="n"/>
      <c r="AA56" s="4097" t="n"/>
      <c r="AB56" s="4097" t="n"/>
    </row>
    <row customFormat="1" customHeight="1" ht="14" r="57" s="4092">
      <c r="A57" s="4093" t="n"/>
      <c r="B57" s="4155" t="inlineStr">
        <is>
          <t xml:space="preserve">   (E) FLUX MENSUEL         </t>
        </is>
      </c>
      <c r="C57" s="4129" t="n"/>
      <c r="D57" s="4130" t="n">
        <v>5855</v>
      </c>
      <c r="E57" s="4147">
        <f>SUM(F57:Q57)</f>
        <v/>
      </c>
      <c r="F57" s="4147" t="n">
        <v>-250</v>
      </c>
      <c r="G57" s="4147" t="n">
        <v>-948.830192</v>
      </c>
      <c r="H57" s="4147" t="n"/>
      <c r="I57" s="4147" t="n"/>
      <c r="J57" s="4147" t="n">
        <v>3436.753833</v>
      </c>
      <c r="K57" s="4147" t="n">
        <v>1212.47698778826</v>
      </c>
      <c r="L57" s="4147" t="n"/>
      <c r="M57" s="4147" t="n"/>
      <c r="N57" s="4147" t="n"/>
      <c r="O57" s="4147" t="n"/>
      <c r="P57" s="4147" t="n"/>
      <c r="Q57" s="4147" t="n"/>
      <c r="R57" s="4097" t="n"/>
      <c r="S57" s="4097" t="n"/>
      <c r="T57" s="4097" t="n"/>
      <c r="U57" s="4097" t="n"/>
      <c r="V57" s="4097" t="n"/>
      <c r="W57" s="4097" t="n"/>
      <c r="X57" s="4097" t="n"/>
      <c r="Y57" s="4097" t="n"/>
      <c r="Z57" s="4097" t="n"/>
      <c r="AA57" s="4097" t="n"/>
      <c r="AB57" s="4097" t="n"/>
    </row>
    <row customFormat="1" customHeight="1" ht="16" r="58" s="4092" thickBot="1">
      <c r="A58" s="4132" t="n"/>
      <c r="B58" s="4156" t="n"/>
      <c r="C58" s="4157" t="inlineStr">
        <is>
          <t xml:space="preserve">        DECAISSEMENTS CUMULES</t>
        </is>
      </c>
      <c r="D58" s="4135" t="n">
        <v>52507</v>
      </c>
      <c r="E58" s="4148">
        <f>SUM(F58:Q58)</f>
        <v/>
      </c>
      <c r="F58" s="4148" t="n">
        <v>-250</v>
      </c>
      <c r="G58" s="4148" t="n">
        <v>-1198.830192</v>
      </c>
      <c r="H58" s="4148" t="n"/>
      <c r="I58" s="4148" t="n"/>
      <c r="J58" s="4148" t="n">
        <v>-5142.7536359</v>
      </c>
      <c r="K58" s="4148" t="n">
        <v>-3930.27664811174</v>
      </c>
      <c r="L58" s="4148" t="n"/>
      <c r="M58" s="4148" t="n"/>
      <c r="N58" s="4148" t="n"/>
      <c r="O58" s="4148" t="n"/>
      <c r="P58" s="4148" t="n"/>
      <c r="Q58" s="4148" t="n"/>
      <c r="R58" s="4097" t="n"/>
      <c r="S58" s="4097" t="n"/>
      <c r="T58" s="4097" t="n"/>
      <c r="U58" s="4097" t="n"/>
      <c r="V58" s="4097" t="n"/>
      <c r="W58" s="4097" t="n"/>
      <c r="X58" s="4097" t="n"/>
      <c r="Y58" s="4097" t="n"/>
      <c r="Z58" s="4097" t="n"/>
      <c r="AA58" s="4097" t="n"/>
      <c r="AB58" s="4097" t="n"/>
    </row>
    <row customFormat="1" customHeight="1" ht="27.75" r="59" s="4084" thickBot="1">
      <c r="A59" s="4091" t="n"/>
      <c r="B59" s="4091" t="n"/>
      <c r="C59" s="4091" t="n"/>
      <c r="D59" s="4091" t="n"/>
      <c r="E59" s="4091">
        <f>SUM(F59:Q59)</f>
        <v/>
      </c>
      <c r="F59" s="4091" t="n"/>
      <c r="G59" s="4091" t="n"/>
      <c r="H59" s="4091" t="n"/>
      <c r="I59" s="4091" t="n"/>
      <c r="J59" s="4091" t="n"/>
      <c r="K59" s="4091" t="n"/>
      <c r="L59" s="4091" t="n"/>
      <c r="M59" s="4091" t="n"/>
      <c r="N59" s="4091" t="n"/>
      <c r="O59" s="4091" t="n"/>
      <c r="P59" s="4091" t="n"/>
      <c r="Q59" s="4091" t="n"/>
      <c r="R59" s="4097" t="n"/>
      <c r="S59" s="4097" t="n"/>
      <c r="T59" s="4097" t="n"/>
      <c r="U59" s="4097" t="n"/>
      <c r="V59" s="4097" t="n"/>
      <c r="W59" s="4097" t="n"/>
      <c r="X59" s="4097" t="n"/>
      <c r="Y59" s="4097" t="n"/>
      <c r="Z59" s="4097" t="n"/>
      <c r="AA59" s="4097" t="n"/>
      <c r="AB59" s="4097" t="n"/>
    </row>
    <row customFormat="1" customHeight="1" ht="17.25" r="60" s="4092">
      <c r="A60" s="4150" t="inlineStr">
        <is>
          <t>NET CASH FLOW</t>
        </is>
      </c>
      <c r="B60" s="4158" t="n"/>
      <c r="C60" s="4159" t="n"/>
      <c r="D60" s="4160" t="n"/>
      <c r="E60" s="4161">
        <f>SUM(F60:Q60)</f>
        <v/>
      </c>
      <c r="F60" s="4161" t="n"/>
      <c r="G60" s="4161" t="n"/>
      <c r="H60" s="4161" t="n"/>
      <c r="I60" s="4161" t="n"/>
      <c r="J60" s="4161" t="n"/>
      <c r="K60" s="4161" t="n"/>
      <c r="L60" s="4161" t="n"/>
      <c r="M60" s="4161" t="n"/>
      <c r="N60" s="4161" t="n"/>
      <c r="O60" s="4161" t="n"/>
      <c r="P60" s="4161" t="n"/>
      <c r="Q60" s="4161" t="n"/>
      <c r="R60" s="4097" t="n"/>
      <c r="S60" s="4097" t="n"/>
      <c r="T60" s="4097" t="n"/>
      <c r="U60" s="4097" t="n"/>
      <c r="V60" s="4097" t="n"/>
      <c r="W60" s="4097" t="n"/>
      <c r="X60" s="4097" t="n"/>
      <c r="Y60" s="4097" t="n"/>
      <c r="Z60" s="4097" t="n"/>
      <c r="AA60" s="4097" t="n"/>
      <c r="AB60" s="4097" t="n"/>
    </row>
    <row customFormat="1" customHeight="1" ht="30.75" r="61" s="4092">
      <c r="A61" s="4093" t="n"/>
      <c r="B61" s="4162" t="n"/>
      <c r="C61" s="4163" t="inlineStr">
        <is>
          <t>FLUX NET MENSUEL (C+D+E)</t>
        </is>
      </c>
      <c r="D61" s="4142" t="n">
        <v>5682</v>
      </c>
      <c r="E61" s="4142">
        <f>SUM(F61:Q61)</f>
        <v/>
      </c>
      <c r="F61" s="4142" t="n">
        <v>-5157.372001911865</v>
      </c>
      <c r="G61" s="4142" t="n">
        <v>-5448.444774449154</v>
      </c>
      <c r="H61" s="4142" t="n"/>
      <c r="I61" s="4142" t="n"/>
      <c r="J61" s="4142" t="n">
        <v>2789.961059052</v>
      </c>
      <c r="K61" s="4142" t="n">
        <v>437.9162312638155</v>
      </c>
      <c r="L61" s="4142" t="n"/>
      <c r="M61" s="4142" t="n"/>
      <c r="N61" s="4142" t="n"/>
      <c r="O61" s="4142" t="n"/>
      <c r="P61" s="4142" t="n"/>
      <c r="Q61" s="4142" t="n"/>
      <c r="R61" s="4097" t="n"/>
      <c r="S61" s="4097" t="n"/>
      <c r="T61" s="4097" t="n"/>
      <c r="U61" s="4097" t="n"/>
      <c r="V61" s="4097" t="n"/>
      <c r="W61" s="4097" t="n"/>
      <c r="X61" s="4097" t="n"/>
      <c r="Y61" s="4097" t="n"/>
      <c r="Z61" s="4097" t="n"/>
      <c r="AA61" s="4097" t="n"/>
      <c r="AB61" s="4097" t="n"/>
    </row>
    <row customFormat="1" customHeight="1" ht="30.75" r="62" s="4092">
      <c r="A62" s="4093" t="n"/>
      <c r="B62" s="4162" t="n"/>
      <c r="C62" s="4163" t="inlineStr">
        <is>
          <t>FLUX NET CUMULE (C+D+E)</t>
        </is>
      </c>
      <c r="D62" s="4142" t="n">
        <v>5682</v>
      </c>
      <c r="E62" s="4142">
        <f>SUM(F62:Q62)</f>
        <v/>
      </c>
      <c r="F62" s="4142" t="n">
        <v>-5157.372001911865</v>
      </c>
      <c r="G62" s="4142" t="n">
        <v>-5448.444774449154</v>
      </c>
      <c r="H62" s="4142" t="n"/>
      <c r="I62" s="4142" t="n"/>
      <c r="J62" s="4142" t="n">
        <v>2789.961059052</v>
      </c>
      <c r="K62" s="4142" t="n">
        <v>437.9162312638155</v>
      </c>
      <c r="L62" s="4142" t="n"/>
      <c r="M62" s="4142" t="n"/>
      <c r="N62" s="4142" t="n"/>
      <c r="O62" s="4142" t="n"/>
      <c r="P62" s="4142" t="n"/>
      <c r="Q62" s="4142" t="n"/>
      <c r="R62" s="4097" t="n"/>
      <c r="S62" s="4097" t="n"/>
      <c r="T62" s="4097" t="n"/>
      <c r="U62" s="4097" t="n"/>
      <c r="V62" s="4097" t="n"/>
      <c r="W62" s="4097" t="n"/>
      <c r="X62" s="4097" t="n"/>
      <c r="Y62" s="4097" t="n"/>
      <c r="Z62" s="4097" t="n"/>
      <c r="AA62" s="4097" t="n"/>
      <c r="AB62" s="4097" t="n"/>
    </row>
    <row customFormat="1" customHeight="1" ht="25.5" r="63" s="4092">
      <c r="A63" s="4093" t="n"/>
      <c r="B63" s="4162" t="n"/>
      <c r="C63" s="4164" t="n"/>
      <c r="D63" s="4142" t="n"/>
      <c r="E63" s="4142">
        <f>SUM(F63:Q63)</f>
        <v/>
      </c>
      <c r="F63" s="4142" t="n"/>
      <c r="G63" s="4142" t="n"/>
      <c r="H63" s="4142" t="n"/>
      <c r="I63" s="4142" t="n"/>
      <c r="J63" s="4142" t="n"/>
      <c r="K63" s="4142" t="n"/>
      <c r="L63" s="4142" t="n"/>
      <c r="M63" s="4142" t="n"/>
      <c r="N63" s="4142" t="n"/>
      <c r="O63" s="4142" t="n"/>
      <c r="P63" s="4142" t="n"/>
      <c r="Q63" s="4142" t="n"/>
      <c r="R63" s="4097" t="n"/>
      <c r="S63" s="4097" t="n"/>
      <c r="T63" s="4097" t="n"/>
      <c r="U63" s="4097" t="n"/>
      <c r="V63" s="4097" t="n"/>
      <c r="W63" s="4097" t="n"/>
      <c r="X63" s="4097" t="n"/>
      <c r="Y63" s="4097" t="n"/>
      <c r="Z63" s="4097" t="n"/>
      <c r="AA63" s="4097" t="n"/>
      <c r="AB63" s="4097" t="n"/>
    </row>
    <row customFormat="1" customHeight="1" ht="17" r="64" s="4092" thickBot="1">
      <c r="A64" s="4132" t="n"/>
      <c r="B64" s="4165" t="n"/>
      <c r="C64" s="4166" t="n"/>
      <c r="D64" s="4166" t="n"/>
      <c r="E64" s="4146">
        <f>SUM(F64:Q64)</f>
        <v/>
      </c>
      <c r="F64" s="4146" t="n"/>
      <c r="G64" s="4146" t="n"/>
      <c r="H64" s="4146" t="n"/>
      <c r="I64" s="4146" t="n"/>
      <c r="J64" s="4146" t="n"/>
      <c r="K64" s="4146" t="n"/>
      <c r="L64" s="4146" t="n"/>
      <c r="M64" s="4146" t="n"/>
      <c r="N64" s="4146" t="n"/>
      <c r="O64" s="4146" t="n"/>
      <c r="P64" s="4146" t="n"/>
      <c r="Q64" s="4146" t="n"/>
      <c r="R64" s="4097" t="n"/>
      <c r="S64" s="4097" t="n"/>
      <c r="T64" s="4097" t="n"/>
      <c r="U64" s="4097" t="n"/>
      <c r="V64" s="4097" t="n"/>
      <c r="W64" s="4097" t="n"/>
      <c r="X64" s="4097" t="n"/>
      <c r="Y64" s="4097" t="n"/>
      <c r="Z64" s="4097" t="n"/>
      <c r="AA64" s="4097" t="n"/>
      <c r="AB64" s="4097" t="n"/>
    </row>
    <row customFormat="1" customHeight="1" ht="7.5" r="65" s="4108">
      <c r="A65" s="4108" t="n"/>
      <c r="B65" s="4108" t="n"/>
      <c r="C65" s="4108" t="n"/>
      <c r="D65" s="4108" t="n"/>
      <c r="E65" s="4108" t="n"/>
      <c r="F65" s="4108" t="n"/>
      <c r="G65" s="4108" t="n"/>
      <c r="H65" s="4108" t="n"/>
      <c r="I65" s="4108" t="n"/>
      <c r="J65" s="4108" t="n"/>
      <c r="K65" s="4108" t="n"/>
      <c r="L65" s="4108" t="n"/>
      <c r="M65" s="4108" t="n"/>
      <c r="N65" s="4108" t="n"/>
      <c r="O65" s="4108" t="n"/>
      <c r="P65" s="4108" t="n"/>
      <c r="Q65" s="4108" t="n"/>
      <c r="R65" s="4097" t="n"/>
      <c r="S65" s="4097" t="n"/>
      <c r="T65" s="4097" t="n"/>
      <c r="U65" s="4097" t="n"/>
      <c r="V65" s="4097" t="n"/>
      <c r="W65" s="4097" t="n"/>
      <c r="X65" s="4097" t="n"/>
      <c r="Y65" s="4097" t="n"/>
      <c r="Z65" s="4097" t="n"/>
      <c r="AA65" s="4097" t="n"/>
      <c r="AB65" s="4097" t="n"/>
    </row>
    <row customFormat="1" customHeight="1" ht="17.25" r="66" s="4108" thickBot="1">
      <c r="A66" s="4108" t="n"/>
      <c r="B66" s="4108" t="n"/>
      <c r="C66" s="4108" t="n"/>
      <c r="D66" s="4108" t="n"/>
      <c r="E66" s="4108" t="n"/>
      <c r="F66" s="4108" t="n"/>
      <c r="G66" s="4108" t="n"/>
      <c r="H66" s="4108" t="n"/>
      <c r="I66" s="4108" t="n"/>
      <c r="J66" s="4108" t="n"/>
      <c r="K66" s="4108" t="n"/>
      <c r="L66" s="4108" t="n"/>
      <c r="M66" s="4108" t="n"/>
      <c r="N66" s="4108" t="n"/>
      <c r="O66" s="4108" t="n"/>
      <c r="P66" s="4108" t="n"/>
      <c r="Q66" s="4108" t="n"/>
      <c r="R66" s="4097" t="n"/>
      <c r="S66" s="4097" t="n"/>
      <c r="T66" s="4097" t="n"/>
      <c r="U66" s="4097" t="n"/>
      <c r="V66" s="4097" t="n"/>
      <c r="W66" s="4097" t="n"/>
      <c r="X66" s="4097" t="n"/>
      <c r="Y66" s="4097" t="n"/>
      <c r="Z66" s="4097" t="n"/>
      <c r="AA66" s="4097" t="n"/>
      <c r="AB66" s="4097" t="n"/>
    </row>
    <row customFormat="1" customHeight="1" ht="18" r="67" s="4092">
      <c r="A67" s="4150" t="inlineStr">
        <is>
          <t>DETTE NETTE</t>
        </is>
      </c>
      <c r="B67" s="4167" t="inlineStr">
        <is>
          <t xml:space="preserve"> </t>
        </is>
      </c>
      <c r="C67" s="4168" t="inlineStr">
        <is>
          <t>PORTEFEUILLE EN VALEUR DE PLACEMENT</t>
        </is>
      </c>
      <c r="D67" s="4168" t="n"/>
      <c r="E67" s="4169">
        <f>SUM(F67:Q67)</f>
        <v/>
      </c>
      <c r="F67" s="4170" t="n"/>
      <c r="G67" s="4170" t="n"/>
      <c r="H67" s="4170" t="n"/>
      <c r="I67" s="4170" t="n"/>
      <c r="J67" s="4170" t="n"/>
      <c r="K67" s="4170" t="n"/>
      <c r="L67" s="4170" t="n"/>
      <c r="M67" s="4170" t="n"/>
      <c r="N67" s="4170" t="n"/>
      <c r="O67" s="4170" t="n"/>
      <c r="P67" s="4170" t="n"/>
      <c r="Q67" s="4170" t="n"/>
      <c r="R67" s="4097" t="n"/>
      <c r="S67" s="4097" t="n"/>
      <c r="T67" s="4097" t="n"/>
      <c r="U67" s="4097" t="n"/>
      <c r="V67" s="4097" t="n"/>
      <c r="W67" s="4097" t="n"/>
      <c r="X67" s="4097" t="n"/>
      <c r="Y67" s="4097" t="n"/>
      <c r="Z67" s="4097" t="n"/>
      <c r="AA67" s="4097" t="n"/>
      <c r="AB67" s="4097" t="n"/>
    </row>
    <row customFormat="1" customHeight="1" ht="18" r="68" s="4092">
      <c r="A68" s="4093" t="n"/>
      <c r="B68" s="4171" t="n"/>
      <c r="C68" s="4163" t="inlineStr">
        <is>
          <t>COMPTES SEQUESTRES</t>
        </is>
      </c>
      <c r="D68" s="4163" t="n"/>
      <c r="E68" s="4172">
        <f>SUM(F68:Q68)</f>
        <v/>
      </c>
      <c r="F68" s="4142" t="n"/>
      <c r="G68" s="4142" t="n"/>
      <c r="H68" s="4142" t="n"/>
      <c r="I68" s="4142" t="n"/>
      <c r="J68" s="4142" t="n"/>
      <c r="K68" s="4142" t="n"/>
      <c r="L68" s="4142" t="n"/>
      <c r="M68" s="4142" t="n"/>
      <c r="N68" s="4142" t="n"/>
      <c r="O68" s="4142" t="n"/>
      <c r="P68" s="4142" t="n"/>
      <c r="Q68" s="4142" t="n"/>
      <c r="R68" s="4097" t="n"/>
      <c r="S68" s="4097" t="n"/>
      <c r="T68" s="4097" t="n"/>
      <c r="U68" s="4097" t="n"/>
      <c r="V68" s="4097" t="n"/>
      <c r="W68" s="4097" t="n"/>
      <c r="X68" s="4097" t="n"/>
      <c r="Y68" s="4097" t="n"/>
      <c r="Z68" s="4097" t="n"/>
      <c r="AA68" s="4097" t="n"/>
      <c r="AB68" s="4097" t="n"/>
    </row>
    <row customFormat="1" customHeight="1" ht="18" r="69" s="4092">
      <c r="A69" s="4093" t="n"/>
      <c r="B69" s="4171" t="n"/>
      <c r="C69" s="4163" t="inlineStr">
        <is>
          <t>DISPONIBILITES EN TRESORERIE (BQ+REGIES+..)</t>
        </is>
      </c>
      <c r="D69" s="4142" t="n">
        <v>10453</v>
      </c>
      <c r="E69" s="4172">
        <f>Q69</f>
        <v/>
      </c>
      <c r="F69" s="4142" t="n">
        <v>-5157.372001911865</v>
      </c>
      <c r="G69" s="4142" t="n">
        <v>-10605.81677636102</v>
      </c>
      <c r="H69" s="4142" t="n"/>
      <c r="I69" s="4142" t="n"/>
      <c r="J69" s="4142" t="n">
        <v>10926.227809541</v>
      </c>
      <c r="K69" s="4142" t="n">
        <v>11364.14404080481</v>
      </c>
      <c r="L69" s="4142" t="n"/>
      <c r="M69" s="4142" t="n"/>
      <c r="N69" s="4142" t="n"/>
      <c r="O69" s="4142" t="n"/>
      <c r="P69" s="4142" t="n"/>
      <c r="Q69" s="4142" t="n"/>
      <c r="R69" s="4097" t="n"/>
      <c r="S69" s="4097" t="n"/>
      <c r="T69" s="4097" t="n"/>
      <c r="U69" s="4097" t="n"/>
      <c r="V69" s="4097" t="n"/>
      <c r="W69" s="4097" t="n"/>
      <c r="X69" s="4097" t="n"/>
      <c r="Y69" s="4097" t="n"/>
      <c r="Z69" s="4097" t="n"/>
      <c r="AA69" s="4097" t="n"/>
      <c r="AB69" s="4097" t="n"/>
    </row>
    <row customFormat="1" customHeight="1" ht="19.5" r="70" s="4092" thickBot="1">
      <c r="A70" s="4093" t="n"/>
      <c r="B70" s="4173" t="inlineStr">
        <is>
          <t xml:space="preserve"> </t>
        </is>
      </c>
      <c r="C70" s="4174" t="inlineStr">
        <is>
          <t xml:space="preserve">CASH &amp; CASH EQUIVALENT </t>
        </is>
      </c>
      <c r="D70" s="4174" t="n">
        <v>10453</v>
      </c>
      <c r="E70" s="4175">
        <f>SUM(E67:E69)</f>
        <v/>
      </c>
      <c r="F70" s="4175" t="n"/>
      <c r="G70" s="4175" t="n"/>
      <c r="H70" s="4175" t="n"/>
      <c r="I70" s="4175" t="n"/>
      <c r="J70" s="4175" t="n"/>
      <c r="K70" s="4175" t="n">
        <v>11364.14404080481</v>
      </c>
      <c r="L70" s="4175" t="n"/>
      <c r="M70" s="4175" t="n"/>
      <c r="N70" s="4175" t="n"/>
      <c r="O70" s="4175" t="n"/>
      <c r="P70" s="4175" t="n"/>
      <c r="Q70" s="4175" t="n"/>
      <c r="R70" s="4097" t="n"/>
      <c r="S70" s="4097" t="n"/>
      <c r="T70" s="4097" t="n"/>
      <c r="U70" s="4097" t="n"/>
      <c r="V70" s="4097" t="n"/>
      <c r="W70" s="4097" t="n"/>
      <c r="X70" s="4097" t="n"/>
      <c r="Y70" s="4097" t="n"/>
      <c r="Z70" s="4097" t="n"/>
      <c r="AA70" s="4097" t="n"/>
      <c r="AB70" s="4097" t="n"/>
    </row>
    <row customFormat="1" customHeight="1" ht="8.25" r="71" s="4092" thickBot="1">
      <c r="A71" s="4093" t="n"/>
      <c r="B71" s="4171" t="n"/>
      <c r="C71" s="4091" t="n"/>
      <c r="D71" s="4176" t="n"/>
      <c r="E71" s="4176" t="n"/>
      <c r="F71" s="4176" t="n"/>
      <c r="G71" s="4176" t="n"/>
      <c r="H71" s="4176" t="n"/>
      <c r="I71" s="4176" t="n"/>
      <c r="J71" s="4176" t="n"/>
      <c r="K71" s="4176" t="n"/>
      <c r="L71" s="4176" t="n"/>
      <c r="M71" s="4176" t="n"/>
      <c r="N71" s="4176" t="n"/>
      <c r="O71" s="4176" t="n"/>
      <c r="P71" s="4176" t="n"/>
      <c r="Q71" s="4176" t="n"/>
      <c r="R71" s="4097" t="n"/>
      <c r="S71" s="4097" t="n"/>
      <c r="T71" s="4097" t="n"/>
      <c r="U71" s="4097" t="n"/>
      <c r="V71" s="4097" t="n"/>
      <c r="W71" s="4097" t="n"/>
      <c r="X71" s="4097" t="n"/>
      <c r="Y71" s="4097" t="n"/>
      <c r="Z71" s="4097" t="n"/>
      <c r="AA71" s="4097" t="n"/>
      <c r="AB71" s="4097" t="n"/>
    </row>
    <row customFormat="1" customHeight="1" ht="18" r="72" s="4092">
      <c r="A72" s="4093" t="n"/>
      <c r="B72" s="4167" t="inlineStr">
        <is>
          <t xml:space="preserve"> </t>
        </is>
      </c>
      <c r="C72" s="4168" t="inlineStr">
        <is>
          <t>EMPRUNTS BANCAIRES</t>
        </is>
      </c>
      <c r="D72" s="4177" t="n">
        <v>71283</v>
      </c>
      <c r="E72" s="4169">
        <f>Q72</f>
        <v/>
      </c>
      <c r="F72" s="4170" t="n"/>
      <c r="G72" s="4170" t="n"/>
      <c r="H72" s="4170" t="n"/>
      <c r="I72" s="4170" t="n"/>
      <c r="J72" s="4170" t="n"/>
      <c r="K72" s="4170" t="n">
        <v>70838.644149</v>
      </c>
      <c r="L72" s="4170" t="n"/>
      <c r="M72" s="4170" t="n"/>
      <c r="N72" s="4170" t="n"/>
      <c r="O72" s="4170" t="n"/>
      <c r="P72" s="4170" t="n"/>
      <c r="Q72" s="4170" t="n"/>
      <c r="R72" s="4097" t="n"/>
      <c r="S72" s="4097" t="n"/>
      <c r="T72" s="4097" t="n"/>
      <c r="U72" s="4097" t="n"/>
      <c r="V72" s="4097" t="n"/>
      <c r="W72" s="4097" t="n"/>
      <c r="X72" s="4097" t="n"/>
      <c r="Y72" s="4097" t="n"/>
      <c r="Z72" s="4097" t="n"/>
      <c r="AA72" s="4097" t="n"/>
      <c r="AB72" s="4097" t="n"/>
    </row>
    <row customFormat="1" customHeight="1" ht="18" r="73" s="4092">
      <c r="A73" s="4093" t="n"/>
      <c r="B73" s="4171" t="n"/>
      <c r="C73" s="4163" t="inlineStr">
        <is>
          <t>CREDIT FOURNISSEURS</t>
        </is>
      </c>
      <c r="D73" s="4178" t="n"/>
      <c r="E73" s="4172">
        <f>Q73</f>
        <v/>
      </c>
      <c r="F73" s="4142" t="n"/>
      <c r="G73" s="4142" t="n"/>
      <c r="H73" s="4142" t="n"/>
      <c r="I73" s="4142" t="n"/>
      <c r="J73" s="4142" t="n"/>
      <c r="K73" s="4142" t="n"/>
      <c r="L73" s="4142" t="n"/>
      <c r="M73" s="4142" t="n"/>
      <c r="N73" s="4142" t="n"/>
      <c r="O73" s="4142" t="n"/>
      <c r="P73" s="4142" t="n"/>
      <c r="Q73" s="4142" t="n"/>
      <c r="R73" s="4097" t="n"/>
      <c r="S73" s="4097" t="n"/>
      <c r="T73" s="4097" t="n"/>
      <c r="U73" s="4097" t="n"/>
      <c r="V73" s="4097" t="n"/>
      <c r="W73" s="4097" t="n"/>
      <c r="X73" s="4097" t="n"/>
      <c r="Y73" s="4097" t="n"/>
      <c r="Z73" s="4097" t="n"/>
      <c r="AA73" s="4097" t="n"/>
      <c r="AB73" s="4097" t="n"/>
    </row>
    <row customFormat="1" customHeight="1" ht="18" r="74" s="4092">
      <c r="A74" s="4093" t="n"/>
      <c r="B74" s="4171" t="n"/>
      <c r="C74" s="4163" t="inlineStr">
        <is>
          <t>CREDIT SPOT</t>
        </is>
      </c>
      <c r="D74" s="4178" t="n">
        <v>1531</v>
      </c>
      <c r="E74" s="4172">
        <f>Q74</f>
        <v/>
      </c>
      <c r="F74" s="4142" t="n"/>
      <c r="G74" s="4142" t="n"/>
      <c r="H74" s="4142" t="n"/>
      <c r="I74" s="4142" t="n"/>
      <c r="J74" s="4142" t="n"/>
      <c r="K74" s="4142" t="n">
        <v>1280.607503</v>
      </c>
      <c r="L74" s="4142" t="n"/>
      <c r="M74" s="4142" t="n"/>
      <c r="N74" s="4142" t="n"/>
      <c r="O74" s="4142" t="n"/>
      <c r="P74" s="4142" t="n"/>
      <c r="Q74" s="4142" t="n"/>
      <c r="R74" s="4097" t="n"/>
      <c r="S74" s="4097" t="n"/>
      <c r="T74" s="4097" t="n"/>
      <c r="U74" s="4097" t="n"/>
      <c r="V74" s="4097" t="n"/>
      <c r="W74" s="4097" t="n"/>
      <c r="X74" s="4097" t="n"/>
      <c r="Y74" s="4097" t="n"/>
      <c r="Z74" s="4097" t="n"/>
      <c r="AA74" s="4097" t="n"/>
      <c r="AB74" s="4097" t="n"/>
    </row>
    <row customFormat="1" customHeight="1" ht="18" r="75" s="4092">
      <c r="A75" s="4093" t="n"/>
      <c r="B75" s="4171" t="n"/>
      <c r="C75" s="4163" t="inlineStr">
        <is>
          <t>AUTRES DETTES FINANCIERES</t>
        </is>
      </c>
      <c r="D75" s="4178" t="n"/>
      <c r="E75" s="4172">
        <f>Q75</f>
        <v/>
      </c>
      <c r="F75" s="4142" t="n"/>
      <c r="G75" s="4142" t="n"/>
      <c r="H75" s="4142" t="n"/>
      <c r="I75" s="4142" t="n"/>
      <c r="J75" s="4142" t="n"/>
      <c r="K75" s="4142" t="n"/>
      <c r="L75" s="4142" t="n"/>
      <c r="M75" s="4142" t="n"/>
      <c r="N75" s="4142" t="n"/>
      <c r="O75" s="4142" t="n"/>
      <c r="P75" s="4142" t="n"/>
      <c r="Q75" s="4142" t="n"/>
      <c r="R75" s="4097" t="n"/>
      <c r="S75" s="4097" t="n"/>
      <c r="T75" s="4097" t="n"/>
      <c r="U75" s="4097" t="n"/>
      <c r="V75" s="4097" t="n"/>
      <c r="W75" s="4097" t="n"/>
      <c r="X75" s="4097" t="n"/>
      <c r="Y75" s="4097" t="n"/>
      <c r="Z75" s="4097" t="n"/>
      <c r="AA75" s="4097" t="n"/>
      <c r="AB75" s="4097" t="n"/>
    </row>
    <row customFormat="1" customHeight="1" ht="18" r="76" s="4092">
      <c r="A76" s="4093" t="n"/>
      <c r="B76" s="4171" t="n"/>
      <c r="C76" s="4163" t="inlineStr">
        <is>
          <t>INTERETS COURUS NON ECHUS</t>
        </is>
      </c>
      <c r="D76" s="4178" t="n">
        <v>762</v>
      </c>
      <c r="E76" s="4172">
        <f>Q76</f>
        <v/>
      </c>
      <c r="F76" s="4142" t="n"/>
      <c r="G76" s="4142" t="n"/>
      <c r="H76" s="4142" t="n"/>
      <c r="I76" s="4142" t="n"/>
      <c r="J76" s="4142" t="n"/>
      <c r="K76" s="4142" t="n">
        <v>906.423995</v>
      </c>
      <c r="L76" s="4142" t="n"/>
      <c r="M76" s="4142" t="n"/>
      <c r="N76" s="4142" t="n"/>
      <c r="O76" s="4142" t="n"/>
      <c r="P76" s="4142" t="n"/>
      <c r="Q76" s="4142" t="n"/>
      <c r="R76" s="4097" t="n"/>
      <c r="S76" s="4097" t="n"/>
      <c r="T76" s="4097" t="n"/>
      <c r="U76" s="4097" t="n"/>
      <c r="V76" s="4097" t="n"/>
      <c r="W76" s="4097" t="n"/>
      <c r="X76" s="4097" t="n"/>
      <c r="Y76" s="4097" t="n"/>
      <c r="Z76" s="4097" t="n"/>
      <c r="AA76" s="4097" t="n"/>
      <c r="AB76" s="4097" t="n"/>
    </row>
    <row customFormat="1" customHeight="1" ht="19.5" r="77" s="4092" thickBot="1">
      <c r="A77" s="4132" t="n"/>
      <c r="B77" s="4173" t="inlineStr">
        <is>
          <t xml:space="preserve"> </t>
        </is>
      </c>
      <c r="C77" s="4174" t="inlineStr">
        <is>
          <t>DETTE BRUTE</t>
        </is>
      </c>
      <c r="D77" s="4175" t="n">
        <v>73576</v>
      </c>
      <c r="E77" s="4175">
        <f>SUM(E72:E76)</f>
        <v/>
      </c>
      <c r="F77" s="4175" t="n">
        <v>0</v>
      </c>
      <c r="G77" s="4175" t="n">
        <v>0</v>
      </c>
      <c r="H77" s="4175" t="n"/>
      <c r="I77" s="4175" t="n"/>
      <c r="J77" s="4175" t="n">
        <v>72687.134607</v>
      </c>
      <c r="K77" s="4175" t="n">
        <v>73025.67564700001</v>
      </c>
      <c r="L77" s="4175" t="n"/>
      <c r="M77" s="4175" t="n"/>
      <c r="N77" s="4175" t="n"/>
      <c r="O77" s="4175" t="n"/>
      <c r="P77" s="4175" t="n"/>
      <c r="Q77" s="4175" t="n"/>
      <c r="R77" s="4097" t="n"/>
      <c r="S77" s="4097" t="n"/>
      <c r="T77" s="4097" t="n"/>
      <c r="U77" s="4097" t="n"/>
      <c r="V77" s="4097" t="n"/>
      <c r="W77" s="4097" t="n"/>
      <c r="X77" s="4097" t="n"/>
      <c r="Y77" s="4097" t="n"/>
      <c r="Z77" s="4097" t="n"/>
      <c r="AA77" s="4097" t="n"/>
      <c r="AB77" s="4097" t="n"/>
    </row>
    <row customFormat="1" customHeight="1" hidden="1" ht="14" r="78" s="4108">
      <c r="A78" s="4108" t="n"/>
      <c r="B78" s="4108" t="n"/>
      <c r="C78" s="4108" t="n"/>
      <c r="D78" s="4108" t="n">
        <v>69627.53912099999</v>
      </c>
      <c r="E78" s="4108">
        <f>E70-E77</f>
        <v/>
      </c>
      <c r="F78" s="4108" t="n"/>
      <c r="G78" s="4108" t="n"/>
      <c r="H78" s="4108" t="n"/>
      <c r="I78" s="4108" t="n"/>
      <c r="J78" s="4108" t="n"/>
      <c r="K78" s="4108" t="n"/>
      <c r="L78" s="4108" t="n"/>
      <c r="M78" s="4108" t="n"/>
      <c r="N78" s="4108" t="n"/>
      <c r="O78" s="4108" t="n"/>
      <c r="P78" s="4108" t="n"/>
      <c r="Q78" s="4108" t="n"/>
      <c r="R78" s="4179" t="n"/>
      <c r="S78" s="4092" t="n"/>
    </row>
    <row customFormat="1" customHeight="1" hidden="1" ht="14" r="79" s="2973">
      <c r="A79" s="4108" t="inlineStr">
        <is>
          <t>Convention de signe:</t>
        </is>
      </c>
      <c r="B79" s="4108" t="n"/>
      <c r="C79" s="4108" t="n"/>
      <c r="D79" s="4108" t="n"/>
      <c r="E79" s="4108">
        <f>E78-D78</f>
        <v/>
      </c>
      <c r="F79" s="4108" t="n"/>
      <c r="G79" s="4108" t="n"/>
      <c r="H79" s="4108" t="n"/>
      <c r="I79" s="4108" t="n"/>
      <c r="J79" s="4108" t="n"/>
      <c r="K79" s="4108" t="n"/>
      <c r="L79" s="4108" t="n"/>
      <c r="M79" s="4108" t="n"/>
      <c r="N79" s="4108" t="n"/>
      <c r="O79" s="4108" t="n"/>
      <c r="P79" s="4108" t="n"/>
      <c r="Q79" s="4108" t="n"/>
      <c r="R79" s="4179" t="n"/>
      <c r="S79" s="4092" t="n"/>
    </row>
    <row customFormat="1" customHeight="1" hidden="1" ht="14" r="80" s="2973">
      <c r="A80" s="4108" t="inlineStr">
        <is>
          <t>Cash reçu + / Cash payé -</t>
        </is>
      </c>
      <c r="B80" s="4108" t="n"/>
      <c r="C80" s="4108" t="n"/>
      <c r="D80" s="4108" t="n"/>
      <c r="E80" s="4108" t="n">
        <v>-105971.93436374</v>
      </c>
      <c r="F80" s="4108" t="n"/>
      <c r="G80" s="4108" t="n"/>
      <c r="H80" s="4108" t="n"/>
      <c r="I80" s="4108" t="n"/>
      <c r="J80" s="4108" t="n"/>
      <c r="K80" s="4108" t="n"/>
      <c r="L80" s="4108" t="n"/>
      <c r="M80" s="4108" t="n"/>
      <c r="N80" s="4108" t="n"/>
      <c r="O80" s="4108" t="n"/>
      <c r="P80" s="4108" t="n"/>
      <c r="Q80" s="4108" t="n"/>
      <c r="R80" s="4179" t="n"/>
      <c r="S80" s="4092" t="n"/>
    </row>
    <row customFormat="1" customHeight="1" hidden="1" ht="14" r="81" s="2973">
      <c r="A81" s="4108" t="inlineStr">
        <is>
          <t>Trésorerie positive (+), Dette brute (-)</t>
        </is>
      </c>
      <c r="B81" s="4108" t="n"/>
      <c r="C81" s="4108" t="n"/>
      <c r="D81" s="4108" t="n"/>
      <c r="E81" s="4108">
        <f>E78-E80</f>
        <v/>
      </c>
      <c r="F81" s="4108" t="n"/>
      <c r="G81" s="4108" t="n"/>
      <c r="H81" s="4108" t="n"/>
      <c r="I81" s="4108" t="n"/>
      <c r="J81" s="4108" t="n"/>
      <c r="K81" s="4108" t="n"/>
      <c r="L81" s="4108" t="n"/>
      <c r="M81" s="4108" t="n"/>
      <c r="N81" s="4108" t="n"/>
      <c r="O81" s="4108" t="n"/>
      <c r="P81" s="4108" t="n"/>
      <c r="Q81" s="4108" t="n"/>
      <c r="S81" s="4092" t="n"/>
    </row>
    <row customFormat="1" customHeight="1" hidden="1" ht="14" r="82" s="2973">
      <c r="A82" s="4108" t="n"/>
      <c r="B82" s="4108" t="n"/>
      <c r="C82" s="4108" t="n"/>
      <c r="D82" s="4108" t="n"/>
      <c r="E82" s="4108" t="n"/>
      <c r="F82" s="4108" t="n"/>
      <c r="G82" s="4108" t="n"/>
      <c r="H82" s="4108" t="n"/>
      <c r="I82" s="4108" t="n"/>
      <c r="J82" s="4108" t="n"/>
      <c r="K82" s="4108" t="n"/>
      <c r="L82" s="4108" t="n"/>
      <c r="M82" s="4108" t="n"/>
      <c r="N82" s="4108" t="n"/>
      <c r="O82" s="4108" t="n"/>
      <c r="P82" s="4108" t="n"/>
      <c r="Q82" s="4108" t="n"/>
      <c r="S82" s="4092" t="n"/>
    </row>
    <row customFormat="1" customHeight="1" hidden="1" ht="14" r="83" s="2973">
      <c r="A83" s="4108" t="n"/>
      <c r="B83" s="4108" t="n"/>
      <c r="C83" s="4108" t="n"/>
      <c r="D83" s="4108" t="n"/>
      <c r="E83" s="4108" t="n"/>
      <c r="F83" s="4108" t="n"/>
      <c r="G83" s="4108" t="n"/>
      <c r="H83" s="4108" t="n"/>
      <c r="I83" s="4108" t="n"/>
      <c r="J83" s="4108" t="n"/>
      <c r="K83" s="4108" t="n"/>
      <c r="L83" s="4108" t="n"/>
      <c r="M83" s="4108" t="n"/>
      <c r="N83" s="4108" t="n"/>
      <c r="O83" s="4108" t="n"/>
      <c r="P83" s="4108" t="n"/>
      <c r="Q83" s="4108" t="n"/>
      <c r="S83" s="4092" t="n"/>
    </row>
    <row customFormat="1" customHeight="1" hidden="1" ht="14" r="84" s="2973">
      <c r="A84" s="4108" t="inlineStr">
        <is>
          <t>Contrôle dette brute</t>
        </is>
      </c>
      <c r="B84" s="4108" t="n"/>
      <c r="C84" s="4108" t="n"/>
      <c r="D84" s="4108" t="n"/>
      <c r="E84" s="4108">
        <f>+D77-E49-E50-E51-E52-E77</f>
        <v/>
      </c>
      <c r="F84" s="4108" t="n"/>
      <c r="G84" s="4108" t="n"/>
      <c r="H84" s="4108" t="n"/>
      <c r="I84" s="4108" t="n"/>
      <c r="J84" s="4108" t="n"/>
      <c r="K84" s="4108" t="n"/>
      <c r="L84" s="4108" t="n"/>
      <c r="M84" s="4108" t="n"/>
      <c r="N84" s="4108" t="n"/>
      <c r="O84" s="4108" t="n"/>
      <c r="P84" s="4108" t="n"/>
      <c r="Q84" s="4108" t="n"/>
      <c r="S84" s="4092" t="n"/>
    </row>
    <row customFormat="1" customHeight="1" hidden="1" ht="14" r="85" s="2973">
      <c r="A85" s="4108" t="inlineStr">
        <is>
          <t>Flux dette cumulé</t>
        </is>
      </c>
      <c r="B85" s="4108" t="n"/>
      <c r="C85" s="4108" t="n"/>
      <c r="D85" s="4108" t="n"/>
      <c r="E85" s="4108">
        <f>+E49+E50+E51+E52</f>
        <v/>
      </c>
      <c r="F85" s="4108" t="n"/>
      <c r="G85" s="4108" t="n"/>
      <c r="H85" s="4108" t="n"/>
      <c r="I85" s="4108" t="n"/>
      <c r="J85" s="4108" t="n"/>
      <c r="K85" s="4108" t="n"/>
      <c r="L85" s="4108" t="n"/>
      <c r="M85" s="4108" t="n"/>
      <c r="N85" s="4108" t="n"/>
      <c r="O85" s="4108" t="n"/>
      <c r="P85" s="4108" t="n"/>
      <c r="Q85" s="4108" t="n"/>
      <c r="S85" s="4092" t="n"/>
    </row>
    <row customFormat="1" customHeight="1" hidden="1" ht="14" r="86" s="2973">
      <c r="A86" s="4108" t="inlineStr">
        <is>
          <t>Contrôle net cash flow</t>
        </is>
      </c>
      <c r="B86" s="4108" t="n"/>
      <c r="C86" s="4108" t="n"/>
      <c r="D86" s="4108" t="n"/>
      <c r="E86" s="4108">
        <f>+(E70-E77)-(D70-D77)-E62</f>
        <v/>
      </c>
      <c r="F86" s="4108" t="n"/>
      <c r="G86" s="4108" t="n"/>
      <c r="H86" s="4108" t="n"/>
      <c r="I86" s="4108" t="n"/>
      <c r="J86" s="4108" t="n"/>
      <c r="K86" s="4108" t="n"/>
      <c r="L86" s="4108" t="n"/>
      <c r="M86" s="4108" t="n"/>
      <c r="N86" s="4108" t="n"/>
      <c r="O86" s="4108" t="n"/>
      <c r="P86" s="4108" t="n"/>
      <c r="Q86" s="4108" t="n"/>
      <c r="S86" s="4092" t="n"/>
    </row>
    <row customFormat="1" customHeight="1" hidden="1" ht="14" r="87" s="2973">
      <c r="A87" s="4108" t="n"/>
      <c r="B87" s="4108" t="n"/>
      <c r="C87" s="4108" t="n"/>
      <c r="D87" s="4108" t="n"/>
      <c r="E87" s="4108" t="n"/>
      <c r="F87" s="4108" t="n"/>
      <c r="G87" s="4108" t="n"/>
      <c r="H87" s="4108" t="n"/>
      <c r="I87" s="4108" t="n"/>
      <c r="J87" s="4108" t="n"/>
      <c r="K87" s="4108" t="n"/>
      <c r="L87" s="4108" t="n"/>
      <c r="M87" s="4108" t="n"/>
      <c r="N87" s="4108" t="n"/>
      <c r="O87" s="4108" t="n"/>
      <c r="P87" s="4108" t="n"/>
      <c r="Q87" s="4108" t="n"/>
      <c r="S87" s="4092" t="n"/>
    </row>
    <row customFormat="1" customHeight="1" hidden="1" ht="14" r="88" s="2973">
      <c r="S88" s="4092" t="n"/>
    </row>
    <row customFormat="1" customHeight="1" hidden="1" ht="14" r="89" s="2973">
      <c r="S89" s="4092" t="n"/>
    </row>
    <row customFormat="1" customHeight="1" hidden="1" ht="14" r="90" s="2973">
      <c r="S90" s="4092" t="n"/>
    </row>
    <row customFormat="1" customHeight="1" hidden="1" ht="14" r="91" s="2973">
      <c r="S91" s="4092" t="n"/>
    </row>
    <row customFormat="1" customHeight="1" hidden="1" ht="14" r="92" s="2973">
      <c r="S92" s="4092" t="n"/>
    </row>
    <row customFormat="1" customHeight="1" hidden="1" ht="14" r="93" s="2973">
      <c r="S93" s="4092" t="n"/>
    </row>
    <row customHeight="1" hidden="1" ht="14" r="94" s="3">
      <c r="S94" s="4092" t="n"/>
    </row>
    <row customHeight="1" hidden="1" ht="14" r="95" s="3">
      <c r="S95" s="4092" t="n"/>
    </row>
    <row customHeight="1" hidden="1" ht="14" r="96" s="3">
      <c r="S96" s="4092" t="n"/>
    </row>
    <row customHeight="1" hidden="1" ht="14" r="97" s="3">
      <c r="S97" s="4092" t="n"/>
    </row>
    <row customHeight="1" hidden="1" ht="14" r="98" s="3">
      <c r="S98" s="4092" t="n"/>
    </row>
    <row customHeight="1" hidden="1" ht="14" r="99" s="3">
      <c r="E99" s="2842" t="inlineStr">
        <is>
          <t xml:space="preserve">Kpts </t>
        </is>
      </c>
      <c r="F99" s="2842" t="n"/>
      <c r="G99" s="2842" t="n"/>
      <c r="H99" s="2842" t="n"/>
      <c r="I99" s="2842" t="n"/>
      <c r="J99" s="2842" t="n"/>
      <c r="K99" s="2842" t="n"/>
      <c r="L99" s="2842" t="n"/>
      <c r="M99" s="2842" t="n"/>
      <c r="N99" s="2842" t="n"/>
      <c r="O99" s="2842" t="n"/>
      <c r="P99" s="2842" t="n"/>
      <c r="Q99" s="2842" t="n"/>
      <c r="S99" s="4092" t="n"/>
    </row>
    <row customHeight="1" hidden="1" ht="14" r="100" s="3">
      <c r="S100" s="4092" t="n"/>
    </row>
    <row customHeight="1" hidden="1" ht="14" r="101" s="3">
      <c r="E101" s="2842" t="inlineStr">
        <is>
          <t xml:space="preserve">Intérerts  rembourses </t>
        </is>
      </c>
      <c r="F101" s="2842" t="n"/>
      <c r="G101" s="2842" t="n"/>
      <c r="H101" s="2842" t="n"/>
      <c r="I101" s="2842" t="n"/>
      <c r="J101" s="2842" t="n"/>
      <c r="K101" s="2842" t="n"/>
      <c r="L101" s="2842" t="n"/>
      <c r="M101" s="2842" t="n"/>
      <c r="N101" s="2842" t="n"/>
      <c r="O101" s="2842" t="n"/>
      <c r="P101" s="2842" t="n"/>
      <c r="Q101" s="2842" t="n"/>
      <c r="S101" s="4092" t="n"/>
    </row>
    <row customHeight="1" hidden="1" ht="14" r="102" s="3">
      <c r="S102" s="4092" t="n"/>
    </row>
    <row customHeight="1" hidden="1" ht="14" r="103" s="3">
      <c r="E103" s="2842" t="inlineStr">
        <is>
          <t xml:space="preserve">Inter^tes dus </t>
        </is>
      </c>
      <c r="F103" s="2842" t="n"/>
      <c r="G103" s="2842" t="n"/>
      <c r="H103" s="2842" t="n"/>
      <c r="I103" s="2842" t="n"/>
      <c r="J103" s="2842" t="n"/>
      <c r="K103" s="2842" t="n"/>
      <c r="L103" s="2842" t="n"/>
      <c r="M103" s="2842" t="n"/>
      <c r="N103" s="2842" t="n"/>
      <c r="O103" s="2842" t="n"/>
      <c r="P103" s="2842" t="n"/>
      <c r="Q103" s="2842" t="n"/>
      <c r="S103" s="4092" t="n"/>
    </row>
    <row customHeight="1" hidden="1" ht="14" r="104" s="3">
      <c r="S104" s="4092" t="n"/>
    </row>
    <row customHeight="1" hidden="1" ht="14" r="105" s="3">
      <c r="E105" s="351" t="inlineStr">
        <is>
          <t xml:space="preserve"> Remb</t>
        </is>
      </c>
      <c r="S105" s="4092" t="n"/>
    </row>
    <row customHeight="1" hidden="1" ht="14" r="106" s="3">
      <c r="S106" s="4092" t="n"/>
    </row>
    <row customHeight="1" hidden="1" ht="14" r="107" s="3">
      <c r="E107" s="4180" t="inlineStr">
        <is>
          <t>Solde</t>
        </is>
      </c>
      <c r="F107" s="4180" t="n"/>
      <c r="G107" s="4180" t="n"/>
      <c r="H107" s="4180" t="n"/>
      <c r="I107" s="4180" t="n"/>
      <c r="J107" s="4180" t="n"/>
      <c r="K107" s="4180" t="n"/>
      <c r="L107" s="4180" t="n"/>
      <c r="M107" s="4180" t="n"/>
      <c r="N107" s="4180" t="n"/>
      <c r="O107" s="4180" t="n"/>
      <c r="P107" s="4180" t="n"/>
      <c r="Q107" s="4180" t="n"/>
      <c r="S107" s="4092" t="n"/>
    </row>
    <row customHeight="1" hidden="1" ht="14" r="108" s="3">
      <c r="S108" s="4092" t="n"/>
    </row>
    <row customHeight="1" hidden="1" ht="14" r="109" s="3">
      <c r="S109" s="4092" t="n"/>
    </row>
    <row customHeight="1" hidden="1" ht="14" r="110" s="3">
      <c r="E110" s="4181" t="inlineStr">
        <is>
          <t>Solde</t>
        </is>
      </c>
      <c r="F110" s="4181" t="n"/>
      <c r="G110" s="4181" t="n"/>
      <c r="H110" s="4181" t="n"/>
      <c r="I110" s="4181" t="n"/>
      <c r="J110" s="4181" t="n"/>
      <c r="K110" s="4181" t="n"/>
      <c r="L110" s="4181" t="n"/>
      <c r="M110" s="4181" t="n"/>
      <c r="N110" s="4181" t="n"/>
      <c r="O110" s="4181" t="n"/>
      <c r="P110" s="4181" t="n"/>
      <c r="Q110" s="4181" t="n"/>
      <c r="S110" s="4092" t="n"/>
    </row>
    <row customHeight="1" hidden="1" ht="14" r="111" s="3">
      <c r="E111" s="2842" t="n"/>
      <c r="F111" s="2842" t="n"/>
      <c r="G111" s="2842" t="n"/>
      <c r="H111" s="2842" t="n"/>
      <c r="I111" s="2842" t="n"/>
      <c r="J111" s="2842" t="n"/>
      <c r="K111" s="2842" t="n"/>
      <c r="L111" s="2842" t="n"/>
      <c r="M111" s="2842" t="n"/>
      <c r="N111" s="2842" t="n"/>
      <c r="O111" s="2842" t="n"/>
      <c r="P111" s="2842" t="n"/>
      <c r="Q111" s="2842" t="n"/>
      <c r="S111" s="4092" t="n"/>
    </row>
    <row customHeight="1" hidden="1" ht="14" r="112" s="3">
      <c r="S112" s="4092" t="n"/>
    </row>
    <row customHeight="1" hidden="1" ht="14" r="113" s="3">
      <c r="E113" s="351" t="inlineStr">
        <is>
          <t xml:space="preserve"> Remb</t>
        </is>
      </c>
      <c r="S113" s="4092" t="n"/>
    </row>
    <row customHeight="1" hidden="1" ht="14" r="114" s="3">
      <c r="S114" s="4092" t="n"/>
    </row>
    <row customHeight="1" hidden="1" ht="14" r="115" s="3">
      <c r="E115" s="4180" t="n"/>
      <c r="F115" s="4180" t="n"/>
      <c r="G115" s="4180" t="n"/>
      <c r="H115" s="4180" t="n"/>
      <c r="I115" s="4180" t="n"/>
      <c r="J115" s="4180" t="n"/>
      <c r="K115" s="4180" t="n"/>
      <c r="L115" s="4180" t="n"/>
      <c r="M115" s="4180" t="n"/>
      <c r="N115" s="4180" t="n"/>
      <c r="O115" s="4180" t="n"/>
      <c r="P115" s="4180" t="n"/>
      <c r="Q115" s="4180" t="n"/>
      <c r="S115" s="4092" t="n"/>
    </row>
    <row customHeight="1" hidden="1" ht="14" r="116" s="3">
      <c r="S116" s="4092" t="n"/>
    </row>
    <row customHeight="1" hidden="1" ht="14" r="117" s="3">
      <c r="S117" s="4092" t="n"/>
    </row>
    <row customHeight="1" hidden="1" ht="14" r="118" s="3">
      <c r="S118" s="4092" t="n"/>
    </row>
    <row customHeight="1" hidden="1" ht="14" r="119" s="3">
      <c r="E119" s="4181" t="inlineStr">
        <is>
          <t xml:space="preserve"> solde ECO</t>
        </is>
      </c>
      <c r="F119" s="4181" t="n"/>
      <c r="G119" s="4181" t="n"/>
      <c r="H119" s="4181" t="n"/>
      <c r="I119" s="4181" t="n"/>
      <c r="J119" s="4181" t="n"/>
      <c r="K119" s="4181" t="n"/>
      <c r="L119" s="4181" t="n"/>
      <c r="M119" s="4181" t="n"/>
      <c r="N119" s="4181" t="n"/>
      <c r="O119" s="4181" t="n"/>
      <c r="P119" s="4181" t="n"/>
      <c r="Q119" s="4181" t="n"/>
      <c r="S119" s="4092" t="n"/>
    </row>
    <row customHeight="1" hidden="1" ht="14" r="120" s="3">
      <c r="S120" s="4092" t="n"/>
    </row>
    <row customHeight="1" hidden="1" ht="14" r="121" s="3">
      <c r="E121" s="351" t="inlineStr">
        <is>
          <t xml:space="preserve"> Remb</t>
        </is>
      </c>
      <c r="S121" s="4092" t="n"/>
    </row>
    <row customHeight="1" hidden="1" ht="14" r="122" s="3">
      <c r="E122" s="4180" t="n"/>
      <c r="F122" s="4180" t="n"/>
      <c r="G122" s="4180" t="n"/>
      <c r="H122" s="4180" t="n"/>
      <c r="I122" s="4180" t="n"/>
      <c r="J122" s="4180" t="n"/>
      <c r="K122" s="4180" t="n"/>
      <c r="L122" s="4180" t="n"/>
      <c r="M122" s="4180" t="n"/>
      <c r="N122" s="4180" t="n"/>
      <c r="O122" s="4180" t="n"/>
      <c r="P122" s="4180" t="n"/>
      <c r="Q122" s="4180" t="n"/>
      <c r="S122" s="4092" t="n"/>
    </row>
    <row customHeight="1" hidden="1" ht="14" r="123" s="3">
      <c r="S123" s="4092" t="n"/>
    </row>
    <row customHeight="1" hidden="1" ht="14" r="124" s="3">
      <c r="S124" s="4092" t="n"/>
    </row>
    <row customHeight="1" hidden="1" ht="14" r="125" s="3">
      <c r="E125" s="356" t="inlineStr">
        <is>
          <t xml:space="preserve"> Nvt Emp</t>
        </is>
      </c>
      <c r="F125" s="356" t="n"/>
      <c r="G125" s="356" t="n"/>
      <c r="H125" s="356" t="n"/>
      <c r="I125" s="356" t="n"/>
      <c r="J125" s="356" t="n"/>
      <c r="K125" s="356" t="n"/>
      <c r="L125" s="356" t="n"/>
      <c r="M125" s="356" t="n"/>
      <c r="N125" s="356" t="n"/>
      <c r="O125" s="356" t="n"/>
      <c r="P125" s="356" t="n"/>
      <c r="Q125" s="356" t="n"/>
      <c r="S125" s="4092" t="n"/>
    </row>
    <row customHeight="1" hidden="1" ht="14" r="126" s="3">
      <c r="S126" s="4092" t="n"/>
    </row>
    <row customHeight="1" hidden="1" ht="14" r="127" s="3">
      <c r="E127" s="4182" t="n"/>
      <c r="F127" s="4182" t="n"/>
      <c r="G127" s="4182" t="n"/>
      <c r="H127" s="4182" t="n"/>
      <c r="I127" s="4182" t="n"/>
      <c r="J127" s="4182" t="n"/>
      <c r="K127" s="4182" t="n"/>
      <c r="L127" s="4182" t="n"/>
      <c r="M127" s="4182" t="n"/>
      <c r="N127" s="4182" t="n"/>
      <c r="O127" s="4182" t="n"/>
      <c r="P127" s="4182" t="n"/>
      <c r="Q127" s="4182" t="n"/>
      <c r="S127" s="4092" t="n"/>
    </row>
    <row customHeight="1" hidden="1" ht="14" r="128" s="3">
      <c r="S128" s="4092" t="n"/>
    </row>
    <row customHeight="1" hidden="1" ht="14" r="129" s="3">
      <c r="S129" s="4092" t="n"/>
    </row>
    <row customHeight="1" hidden="1" ht="14" r="130" s="3">
      <c r="S130" s="4092" t="n"/>
    </row>
    <row customHeight="1" hidden="1" ht="14" r="131" s="3">
      <c r="S131" s="4092" t="n"/>
    </row>
    <row customHeight="1" hidden="1" ht="6.75" r="132" s="3">
      <c r="E132" s="4182" t="n"/>
      <c r="F132" s="4182" t="n"/>
      <c r="G132" s="4182" t="n"/>
      <c r="H132" s="4182" t="n"/>
      <c r="I132" s="4182" t="n"/>
      <c r="J132" s="4182" t="n"/>
      <c r="K132" s="4182" t="n"/>
      <c r="L132" s="4182" t="n"/>
      <c r="M132" s="4182" t="n"/>
      <c r="N132" s="4182" t="n"/>
      <c r="O132" s="4182" t="n"/>
      <c r="P132" s="4182" t="n"/>
      <c r="Q132" s="4182" t="n"/>
      <c r="S132" s="4092" t="n"/>
    </row>
    <row customHeight="1" ht="14" outlineLevel="1" r="133" s="3">
      <c r="E133" s="2842" t="n"/>
      <c r="F133" s="2842" t="n"/>
      <c r="G133" s="2842" t="n"/>
      <c r="H133" s="2842" t="n"/>
      <c r="I133" s="2842" t="n"/>
      <c r="J133" s="2842" t="n"/>
      <c r="K133" s="2842" t="n"/>
      <c r="L133" s="4183" t="n"/>
      <c r="M133" s="4183" t="n"/>
      <c r="N133" s="4183" t="n"/>
      <c r="O133" s="4183" t="n"/>
      <c r="P133" s="4183" t="n"/>
      <c r="Q133" s="2842" t="n"/>
      <c r="S133" s="4092" t="n"/>
    </row>
    <row outlineLevel="1" r="134" s="3">
      <c r="E134" s="1548" t="n"/>
      <c r="F134" s="4184" t="n">
        <v>0</v>
      </c>
      <c r="G134" s="4184" t="n"/>
      <c r="H134" s="4184" t="n"/>
      <c r="I134" s="4184" t="n"/>
      <c r="J134" s="4184" t="n">
        <v>0.2736100000001898</v>
      </c>
      <c r="K134" s="4184" t="n"/>
      <c r="L134" s="2842" t="n"/>
      <c r="M134" s="2842" t="n"/>
      <c r="N134" s="2842" t="n"/>
      <c r="O134" s="2842" t="n"/>
      <c r="P134" s="2842" t="n">
        <v>0</v>
      </c>
      <c r="Q134" s="2842" t="n"/>
    </row>
    <row outlineLevel="1" r="135" s="3">
      <c r="H135" s="2842" t="n"/>
      <c r="I135" s="2842" t="n"/>
      <c r="J135" s="2842" t="n"/>
      <c r="K135" s="2842" t="n"/>
      <c r="L135" s="2842" t="n"/>
      <c r="M135" s="2842" t="n"/>
      <c r="N135" s="2842" t="n"/>
      <c r="O135" s="2842" t="n"/>
      <c r="P135" s="2842" t="n"/>
      <c r="Q135" s="4182" t="n"/>
    </row>
    <row r="136">
      <c r="H136" s="2842" t="n"/>
      <c r="I136" s="2842" t="n"/>
      <c r="J136" s="2842" t="n"/>
      <c r="K136" s="2842" t="n"/>
      <c r="L136" s="352" t="n"/>
      <c r="M136" s="352" t="n"/>
      <c r="N136" s="352" t="n"/>
      <c r="O136" s="352" t="n"/>
      <c r="P136" s="352" t="n"/>
      <c r="Q136" s="352" t="n"/>
    </row>
    <row r="137">
      <c r="H137" s="2842" t="n"/>
      <c r="I137" s="2842" t="n"/>
      <c r="J137" s="2842" t="n"/>
      <c r="K137" s="2842" t="n"/>
      <c r="L137" s="4185" t="n"/>
      <c r="M137" s="4185" t="n"/>
      <c r="N137" s="4185" t="n"/>
      <c r="O137" s="4185" t="n"/>
      <c r="P137" s="4185" t="n"/>
      <c r="Q137" s="4185" t="n"/>
    </row>
    <row r="138">
      <c r="E138" s="655" t="n"/>
      <c r="F138" s="655" t="n"/>
      <c r="G138" s="655" t="n"/>
      <c r="H138" s="4182" t="n"/>
      <c r="I138" s="4182" t="n"/>
      <c r="J138" s="4182" t="n"/>
      <c r="K138" s="4182" t="n"/>
      <c r="L138" s="4182" t="n"/>
      <c r="M138" s="4182" t="n"/>
      <c r="N138" s="4182" t="n"/>
      <c r="O138" s="4182" t="n"/>
      <c r="P138" s="4182" t="n"/>
      <c r="Q138" s="4182" t="n"/>
    </row>
    <row r="139">
      <c r="L139" s="4182" t="n"/>
      <c r="M139" s="4182" t="n"/>
      <c r="N139" s="4182" t="n"/>
      <c r="O139" s="4182" t="n"/>
      <c r="P139" s="4182" t="n"/>
      <c r="Q139" s="4182" t="n"/>
    </row>
    <row r="140">
      <c r="G140" s="4182" t="n"/>
    </row>
    <row r="141">
      <c r="H141" s="4182" t="n"/>
      <c r="I141" s="4182" t="n"/>
      <c r="J141" s="4182" t="n"/>
      <c r="K141" s="4182" t="n"/>
      <c r="L141" s="4182" t="n"/>
      <c r="M141" s="4182" t="n"/>
      <c r="N141" s="4182" t="n"/>
      <c r="O141" s="4182" t="n"/>
      <c r="P141" s="4182" t="n"/>
      <c r="Q141" s="4182" t="n"/>
    </row>
  </sheetData>
  <mergeCells count="9">
    <mergeCell ref="B3:C4"/>
    <mergeCell ref="D3:D4"/>
    <mergeCell ref="E3:E4"/>
    <mergeCell ref="G3:Q3"/>
    <mergeCell ref="A67:A77"/>
    <mergeCell ref="A5:A36"/>
    <mergeCell ref="A38:A45"/>
    <mergeCell ref="A47:A58"/>
    <mergeCell ref="A60:A6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44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Feuil27">
    <outlinePr summaryBelow="1" summaryRight="1"/>
    <pageSetUpPr fitToPage="1"/>
  </sheetPr>
  <dimension ref="A2:Q25"/>
  <sheetViews>
    <sheetView showGridLines="0" view="pageBreakPreview" workbookViewId="0" zoomScale="80" zoomScaleNormal="85" zoomScaleSheetLayoutView="80">
      <selection activeCell="Q23" sqref="Q23"/>
    </sheetView>
  </sheetViews>
  <sheetFormatPr baseColWidth="10" defaultColWidth="11.5" defaultRowHeight="13"/>
  <cols>
    <col customWidth="1" max="1" min="1" style="8" width="2.83203125"/>
    <col customWidth="1" max="2" min="2" style="8" width="44.5"/>
    <col customWidth="1" max="3" min="3" style="8" width="0.5"/>
    <col customWidth="1" max="12" min="4" style="8" width="9.33203125"/>
    <col customWidth="1" max="13" min="13" style="8" width="8.5"/>
    <col customWidth="1" max="14" min="14" style="8" width="8"/>
    <col customWidth="1" max="15" min="15" style="8" width="8.33203125"/>
    <col customWidth="1" max="16" min="16" style="8" width="3.1640625"/>
    <col customWidth="1" max="18" min="17" style="8" width="11.5"/>
    <col customWidth="1" max="51" min="19" style="8" width="11.5"/>
    <col customWidth="1" max="52" min="52" style="8" width="9.1640625"/>
    <col customWidth="1" max="16384" min="53" style="8" width="11.5"/>
  </cols>
  <sheetData>
    <row customHeight="1" ht="8.25" r="1" s="3"/>
    <row customHeight="1" ht="21" r="2" s="3" thickBot="1">
      <c r="A2" s="75" t="inlineStr">
        <is>
          <t>Effectif et Sites BTS</t>
        </is>
      </c>
      <c r="B2" s="71" t="n"/>
      <c r="C2" s="71" t="n"/>
      <c r="D2" s="71" t="n"/>
      <c r="E2" s="71" t="n"/>
      <c r="F2" s="71" t="n"/>
      <c r="G2" s="71" t="n"/>
      <c r="H2" s="71" t="n"/>
      <c r="I2" s="71" t="n"/>
      <c r="J2" s="71" t="n"/>
      <c r="K2" s="71" t="n"/>
      <c r="L2" s="71" t="n"/>
      <c r="M2" s="71" t="n"/>
      <c r="N2" s="71" t="n"/>
      <c r="O2" s="71" t="n"/>
    </row>
    <row customFormat="1" customHeight="1" ht="18.75" r="4" s="70">
      <c r="D4" s="94" t="n">
        <v>45658</v>
      </c>
      <c r="E4" s="95" t="n">
        <v>45689</v>
      </c>
      <c r="F4" s="95" t="n">
        <v>45717</v>
      </c>
      <c r="G4" s="446" t="n">
        <v>45748</v>
      </c>
      <c r="H4" s="95" t="n">
        <v>45778</v>
      </c>
      <c r="I4" s="95" t="n">
        <v>45809</v>
      </c>
      <c r="J4" s="95" t="n">
        <v>45839</v>
      </c>
      <c r="K4" s="95" t="n">
        <v>45870</v>
      </c>
      <c r="L4" s="95" t="n">
        <v>45901</v>
      </c>
      <c r="M4" s="95" t="n">
        <v>45931</v>
      </c>
      <c r="N4" s="95" t="n">
        <v>45962</v>
      </c>
      <c r="O4" s="446" t="n">
        <v>45992</v>
      </c>
    </row>
    <row customHeight="1" ht="11.25" r="5" s="3">
      <c r="B5" s="10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</row>
    <row collapsed="1" customFormat="1" customHeight="1" ht="26.25" r="6" s="65">
      <c r="A6" s="87" t="n"/>
      <c r="B6" s="88" t="inlineStr">
        <is>
          <t>Effectif</t>
        </is>
      </c>
      <c r="C6" s="28" t="n"/>
      <c r="D6" s="2594" t="n">
        <v>168</v>
      </c>
      <c r="E6" s="2595" t="n">
        <v>168</v>
      </c>
      <c r="F6" s="2596" t="n">
        <v>168</v>
      </c>
      <c r="G6" s="2595" t="n">
        <v>168</v>
      </c>
      <c r="H6" s="2595" t="n">
        <v>169</v>
      </c>
      <c r="I6" s="2595" t="n">
        <v>169</v>
      </c>
      <c r="J6" s="2595" t="n">
        <v>169</v>
      </c>
      <c r="K6" s="2595" t="n"/>
      <c r="L6" s="2595" t="n"/>
      <c r="M6" s="2597" t="n"/>
      <c r="N6" s="2595" t="n"/>
      <c r="O6" s="2595" t="n"/>
      <c r="P6" s="67" t="n"/>
      <c r="Q6" s="67" t="n"/>
    </row>
    <row customHeight="1" ht="3.75" r="7" s="3">
      <c r="D7" s="793" t="n"/>
      <c r="E7" s="1828" t="n"/>
      <c r="F7" s="11" t="n"/>
      <c r="G7" s="1828" t="n"/>
      <c r="H7" s="1828" t="n"/>
      <c r="I7" s="1828" t="n"/>
      <c r="J7" s="1828" t="n"/>
      <c r="K7" s="1828" t="n"/>
      <c r="L7" s="1828" t="n"/>
      <c r="M7" s="2287" t="n"/>
      <c r="N7" s="1828" t="n"/>
      <c r="O7" s="1828" t="n"/>
    </row>
    <row customHeight="1" ht="3" r="8" s="3">
      <c r="A8" s="14" t="n"/>
      <c r="B8" s="14" t="n"/>
      <c r="D8" s="793" t="n"/>
      <c r="E8" s="1828" t="n"/>
      <c r="F8" s="11" t="n"/>
      <c r="G8" s="1828" t="n"/>
      <c r="H8" s="1828" t="n"/>
      <c r="I8" s="1828" t="n"/>
      <c r="J8" s="1828" t="n"/>
      <c r="K8" s="1828" t="n"/>
      <c r="L8" s="1828" t="n"/>
      <c r="M8" s="2287" t="n"/>
      <c r="N8" s="1828" t="n"/>
      <c r="O8" s="1828" t="n"/>
    </row>
    <row customHeight="1" ht="18" r="9" s="3">
      <c r="A9" s="87" t="n"/>
      <c r="B9" s="88" t="inlineStr">
        <is>
          <t>Sites BTS mis en service (cumulé)</t>
        </is>
      </c>
      <c r="D9" s="1466" t="n">
        <v>1144</v>
      </c>
      <c r="E9" s="1829" t="n">
        <v>1144</v>
      </c>
      <c r="F9" s="654" t="n">
        <v>1144</v>
      </c>
      <c r="G9" s="1829" t="n">
        <v>1146</v>
      </c>
      <c r="H9" s="1829" t="n">
        <v>169</v>
      </c>
      <c r="I9" s="1829" t="n">
        <v>169</v>
      </c>
      <c r="J9" s="1829" t="n">
        <v>169</v>
      </c>
      <c r="K9" s="1829" t="n"/>
      <c r="L9" s="1829" t="n"/>
      <c r="M9" s="2288" t="n"/>
      <c r="N9" s="1829" t="n"/>
      <c r="O9" s="1829" t="n"/>
    </row>
    <row customFormat="1" customHeight="1" ht="18" r="10" s="214">
      <c r="A10" s="213" t="n"/>
      <c r="B10" s="604" t="inlineStr">
        <is>
          <t>2G</t>
        </is>
      </c>
      <c r="D10" s="794" t="n">
        <v>1144</v>
      </c>
      <c r="E10" s="1830" t="n">
        <v>1144</v>
      </c>
      <c r="F10" s="752" t="n">
        <v>1144</v>
      </c>
      <c r="G10" s="1830" t="n">
        <v>1146</v>
      </c>
      <c r="H10" s="1830" t="n">
        <v>1148</v>
      </c>
      <c r="I10" s="1830" t="n">
        <v>1148</v>
      </c>
      <c r="J10" s="1830" t="n">
        <v>1156</v>
      </c>
      <c r="K10" s="1830" t="n"/>
      <c r="L10" s="1830" t="n"/>
      <c r="M10" s="2289" t="n"/>
      <c r="N10" s="1830" t="n"/>
      <c r="O10" s="1830" t="n"/>
      <c r="Q10" s="215" t="n"/>
    </row>
    <row customFormat="1" customHeight="1" ht="18" r="11" s="214">
      <c r="A11" s="603" t="n"/>
      <c r="B11" s="605" t="inlineStr">
        <is>
          <t>3G</t>
        </is>
      </c>
      <c r="D11" s="794" t="n">
        <v>1144</v>
      </c>
      <c r="E11" s="1830" t="n">
        <v>1144</v>
      </c>
      <c r="F11" s="752" t="n">
        <v>1144</v>
      </c>
      <c r="G11" s="1830" t="n">
        <v>1146</v>
      </c>
      <c r="H11" s="1830" t="n">
        <v>1148</v>
      </c>
      <c r="I11" s="1830" t="n">
        <v>1148</v>
      </c>
      <c r="J11" s="1830" t="n">
        <v>1156</v>
      </c>
      <c r="K11" s="1830" t="n"/>
      <c r="L11" s="1830" t="n"/>
      <c r="M11" s="2289" t="n"/>
      <c r="N11" s="1830" t="n"/>
      <c r="O11" s="1830" t="n"/>
      <c r="Q11" s="215" t="n"/>
    </row>
    <row customFormat="1" customHeight="1" ht="18" r="12" s="214">
      <c r="A12" s="225" t="n"/>
      <c r="B12" s="2463" t="inlineStr">
        <is>
          <t>4G</t>
        </is>
      </c>
      <c r="C12" s="2464" t="n"/>
      <c r="D12" s="2465" t="n">
        <v>1144</v>
      </c>
      <c r="E12" s="1831" t="n">
        <v>1144</v>
      </c>
      <c r="F12" s="2466" t="n">
        <v>1144</v>
      </c>
      <c r="G12" s="1831" t="n">
        <v>1146</v>
      </c>
      <c r="H12" s="1831" t="n">
        <v>1148</v>
      </c>
      <c r="I12" s="1831" t="n">
        <v>1148</v>
      </c>
      <c r="J12" s="1831" t="n">
        <v>1156</v>
      </c>
      <c r="K12" s="1831" t="n"/>
      <c r="L12" s="1831" t="n"/>
      <c r="M12" s="2290" t="n"/>
      <c r="N12" s="1831" t="n"/>
      <c r="O12" s="1831" t="n"/>
      <c r="Q12" s="215" t="n"/>
    </row>
    <row customFormat="1" customHeight="1" ht="18" r="13" s="214">
      <c r="A13" s="225" t="n"/>
      <c r="B13" s="2463" t="inlineStr">
        <is>
          <t>5G</t>
        </is>
      </c>
      <c r="C13" s="2464" t="n"/>
      <c r="D13" s="2465" t="n">
        <v>35</v>
      </c>
      <c r="E13" s="1831" t="n">
        <v>35</v>
      </c>
      <c r="F13" s="2466" t="n">
        <v>35</v>
      </c>
      <c r="G13" s="1831" t="n">
        <v>35</v>
      </c>
      <c r="H13" s="1831" t="n">
        <v>35</v>
      </c>
      <c r="I13" s="1831" t="n">
        <v>35</v>
      </c>
      <c r="J13" s="1831" t="n">
        <v>40</v>
      </c>
      <c r="K13" s="1831" t="n"/>
      <c r="L13" s="1831" t="n"/>
      <c r="M13" s="2290" t="n"/>
      <c r="N13" s="1831" t="n"/>
      <c r="O13" s="1831" t="n"/>
      <c r="Q13" s="215" t="n"/>
    </row>
    <row r="15">
      <c r="O15" s="46" t="n"/>
    </row>
    <row customHeight="1" ht="30" r="25" s="3">
      <c r="G25" s="51" t="n"/>
      <c r="H25" s="51" t="n"/>
      <c r="I25" s="51" t="n"/>
    </row>
  </sheetData>
  <printOptions horizontalCentered="1"/>
  <pageMargins bottom="0.551181102362205" footer="0.196850393700787" header="0.15748031496063" left="0.15748031496063" right="0.15748031496063" top="0.511811023622047"/>
  <pageSetup horizontalDpi="300" orientation="landscape" paperSize="9" scale="81" verticalDpi="30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Feuil48">
    <outlinePr summaryBelow="1" summaryRight="1"/>
    <pageSetUpPr/>
  </sheetPr>
  <dimension ref="A1:S15"/>
  <sheetViews>
    <sheetView view="pageBreakPreview" workbookViewId="0" zoomScale="115" zoomScaleNormal="100" zoomScaleSheetLayoutView="115">
      <selection activeCell="G33" sqref="G33"/>
    </sheetView>
  </sheetViews>
  <sheetFormatPr baseColWidth="10" defaultColWidth="11.5" defaultRowHeight="13"/>
  <cols>
    <col customWidth="1" max="1" min="1" style="3" width="8.6640625"/>
    <col customWidth="1" max="2" min="2" style="3" width="32.5"/>
    <col bestFit="1" customWidth="1" max="3" min="3" style="3" width="12"/>
    <col bestFit="1" customWidth="1" max="4" min="4" style="4186" width="11.6640625"/>
    <col bestFit="1" customWidth="1" max="5" min="5" style="4186" width="12"/>
    <col bestFit="1" customWidth="1" max="8" min="6" style="4186" width="11.6640625"/>
    <col bestFit="1" customWidth="1" max="9" min="9" style="4186" width="12"/>
    <col bestFit="1" customWidth="1" max="10" min="10" style="4186" width="11.5"/>
    <col bestFit="1" customWidth="1" max="12" min="11" style="4186" width="12"/>
    <col bestFit="1" customWidth="1" max="13" min="13" style="4186" width="11.1640625"/>
    <col bestFit="1" customWidth="1" max="14" min="14" style="4186" width="11.5"/>
    <col bestFit="1" customWidth="1" max="15" min="15" style="1579" width="11.5"/>
    <col customWidth="1" max="16" min="16" style="3" width="10.83203125"/>
    <col customWidth="1" hidden="1" max="17" min="17" style="3" width="17.6640625"/>
    <col customWidth="1" max="18" min="18" style="3" width="2.5"/>
    <col bestFit="1" customWidth="1" max="19" min="19" style="2949" width="13.6640625"/>
  </cols>
  <sheetData>
    <row customHeight="1" ht="16" r="1" s="3" thickBot="1">
      <c r="A1" s="2710" t="n"/>
      <c r="B1" s="2711" t="n"/>
      <c r="C1" s="4187" t="inlineStr">
        <is>
          <t>Impact JAN</t>
        </is>
      </c>
      <c r="D1" s="4188" t="inlineStr">
        <is>
          <t>Impact FEV</t>
        </is>
      </c>
      <c r="E1" s="4188" t="inlineStr">
        <is>
          <t>Impact MAR</t>
        </is>
      </c>
      <c r="F1" s="4188" t="inlineStr">
        <is>
          <t>IMPACT AVR</t>
        </is>
      </c>
      <c r="G1" s="4188" t="inlineStr">
        <is>
          <t>IMPACT MAI</t>
        </is>
      </c>
      <c r="H1" s="4188" t="inlineStr">
        <is>
          <t>IMPACT JUIN</t>
        </is>
      </c>
      <c r="I1" s="4188" t="inlineStr">
        <is>
          <t>IMPACT JUIL</t>
        </is>
      </c>
      <c r="J1" s="4188" t="inlineStr">
        <is>
          <t>IMPACT AUG</t>
        </is>
      </c>
      <c r="K1" s="4188" t="inlineStr">
        <is>
          <t>IMPACT SEP</t>
        </is>
      </c>
      <c r="L1" s="4188" t="inlineStr">
        <is>
          <t>IMPACT OCT</t>
        </is>
      </c>
      <c r="M1" s="4188" t="inlineStr">
        <is>
          <t>IMPACT NOV</t>
        </is>
      </c>
      <c r="N1" s="4188" t="inlineStr">
        <is>
          <t>IMPACT DEC</t>
        </is>
      </c>
      <c r="O1" s="1680" t="inlineStr">
        <is>
          <t>CUMUL</t>
        </is>
      </c>
      <c r="P1" s="1668" t="n"/>
      <c r="Q1" s="1668" t="n"/>
      <c r="R1" s="4189" t="n"/>
    </row>
    <row customHeight="1" ht="16" r="2" s="3" thickBot="1">
      <c r="A2" s="1670" t="inlineStr">
        <is>
          <t>RC6142</t>
        </is>
      </c>
      <c r="B2" s="1671" t="inlineStr">
        <is>
          <t>Loyers ( EBITDA)</t>
        </is>
      </c>
      <c r="C2" s="4190" t="n">
        <v>66038827</v>
      </c>
      <c r="D2" s="4190" t="n">
        <v>66442159</v>
      </c>
      <c r="E2" s="4190" t="n">
        <v>63010911</v>
      </c>
      <c r="F2" s="4190" t="n">
        <v>62487993</v>
      </c>
      <c r="G2" s="4190" t="n">
        <v>62461910</v>
      </c>
      <c r="H2" s="4190" t="n">
        <v>62461910</v>
      </c>
      <c r="I2" s="4190" t="n"/>
      <c r="J2" s="4190" t="n"/>
      <c r="K2" s="4190" t="n"/>
      <c r="L2" s="4190" t="n"/>
      <c r="M2" s="4190" t="n"/>
      <c r="N2" s="4190" t="n"/>
      <c r="O2" s="4191" t="n">
        <v>257979890</v>
      </c>
      <c r="P2" s="4192" t="n"/>
      <c r="Q2" s="4193" t="n"/>
      <c r="R2" s="4189" t="n"/>
    </row>
    <row customHeight="1" ht="16" r="3" s="3" thickBot="1">
      <c r="A3" s="1674" t="inlineStr">
        <is>
          <t>RC6151</t>
        </is>
      </c>
      <c r="B3" s="1675" t="inlineStr">
        <is>
          <t>Dotations aux amortissements du droit d'utilisation</t>
        </is>
      </c>
      <c r="C3" s="4190" t="n">
        <v>64572302</v>
      </c>
      <c r="D3" s="4190" t="n">
        <v>60884614</v>
      </c>
      <c r="E3" s="4190" t="n">
        <v>-62423614</v>
      </c>
      <c r="F3" s="4190" t="n">
        <v>-54612638</v>
      </c>
      <c r="G3" s="4190" t="n">
        <v>55985205</v>
      </c>
      <c r="H3" s="4190" t="n"/>
      <c r="I3" s="4190" t="n"/>
      <c r="J3" s="4190" t="n"/>
      <c r="K3" s="4190" t="n"/>
      <c r="L3" s="4190" t="n"/>
      <c r="M3" s="4190" t="n"/>
      <c r="N3" s="4190" t="n"/>
      <c r="O3" s="4191" t="n">
        <v>-242493168</v>
      </c>
      <c r="P3" s="4192" t="n"/>
      <c r="Q3" s="4193" t="n"/>
      <c r="R3" s="4189" t="n"/>
      <c r="S3" s="4194" t="n"/>
    </row>
    <row customHeight="1" ht="16" r="4" s="3" thickBot="1">
      <c r="A4" s="1674" t="inlineStr">
        <is>
          <t>RC6311</t>
        </is>
      </c>
      <c r="B4" s="1675" t="inlineStr">
        <is>
          <t>Charges d'intérêts sur obligation locative</t>
        </is>
      </c>
      <c r="C4" s="4190" t="n">
        <v>5589000</v>
      </c>
      <c r="D4" s="4190" t="n">
        <v>6645038</v>
      </c>
      <c r="E4" s="4190" t="n">
        <v>-6321756</v>
      </c>
      <c r="F4" s="4190" t="n">
        <v>-5783534</v>
      </c>
      <c r="G4" s="4190" t="n">
        <v>5285926</v>
      </c>
      <c r="H4" s="4190" t="n"/>
      <c r="I4" s="4190" t="n"/>
      <c r="J4" s="4190" t="n"/>
      <c r="K4" s="4190" t="n"/>
      <c r="L4" s="4190" t="n"/>
      <c r="M4" s="4190" t="n"/>
      <c r="N4" s="4190" t="n"/>
      <c r="O4" s="4191" t="n">
        <v>-24339328</v>
      </c>
      <c r="P4" s="4192" t="n"/>
      <c r="Q4" s="4193" t="n"/>
      <c r="R4" s="4189" t="n"/>
      <c r="S4" s="4194" t="n"/>
    </row>
    <row customHeight="1" ht="16" r="5" s="3" thickBot="1">
      <c r="A5" s="1676" t="n"/>
      <c r="B5" s="1675" t="inlineStr">
        <is>
          <t>ID</t>
        </is>
      </c>
      <c r="C5" s="4195" t="n">
        <v>1236743</v>
      </c>
      <c r="D5" s="4195" t="n">
        <v>326248</v>
      </c>
      <c r="E5" s="4195" t="n">
        <v>-1720338</v>
      </c>
      <c r="F5" s="4195" t="n">
        <v>627546</v>
      </c>
      <c r="G5" s="4195" t="n">
        <v>357234</v>
      </c>
      <c r="H5" s="4195" t="n"/>
      <c r="I5" s="4195" t="n"/>
      <c r="J5" s="4195" t="n"/>
      <c r="K5" s="4195" t="n"/>
      <c r="L5" s="4195" t="n"/>
      <c r="M5" s="4195" t="n"/>
      <c r="N5" s="4195" t="n"/>
      <c r="O5" s="4191" t="n">
        <v>-2655782</v>
      </c>
      <c r="P5" s="4192" t="n"/>
      <c r="Q5" s="4193" t="n"/>
      <c r="R5" s="4189" t="n"/>
    </row>
    <row customHeight="1" ht="16" r="6" s="3" thickBot="1">
      <c r="A6" s="1677" t="n"/>
      <c r="B6" s="1677" t="n"/>
      <c r="C6" s="4196" t="n"/>
      <c r="D6" s="4197" t="n"/>
      <c r="E6" s="4197" t="n"/>
      <c r="F6" s="4197" t="n"/>
      <c r="G6" s="4197" t="n"/>
      <c r="H6" s="4197" t="n"/>
      <c r="I6" s="4197" t="n"/>
      <c r="J6" s="4197" t="n"/>
      <c r="K6" s="4197" t="n"/>
      <c r="L6" s="4197" t="n"/>
      <c r="M6" s="4197" t="n"/>
      <c r="N6" s="4197" t="n"/>
      <c r="O6" s="4198" t="n"/>
      <c r="P6" s="4192" t="n"/>
      <c r="Q6" s="4193" t="n"/>
      <c r="R6" s="4189" t="n"/>
    </row>
    <row customFormat="1" customHeight="1" ht="16" r="7" s="1678" thickBot="1">
      <c r="A7" s="1670" t="inlineStr">
        <is>
          <t>PNC1605</t>
        </is>
      </c>
      <c r="B7" s="1671" t="inlineStr">
        <is>
          <t>Obligation locative (+1 an)</t>
        </is>
      </c>
      <c r="C7" s="4199" t="n">
        <v>1341472304</v>
      </c>
      <c r="D7" s="4200" t="n">
        <v>1440400870</v>
      </c>
      <c r="E7" s="4200" t="n">
        <v>1446722626</v>
      </c>
      <c r="F7" s="4200" t="n">
        <v>1270538391</v>
      </c>
      <c r="G7" s="4200" t="n">
        <v>1275829463</v>
      </c>
      <c r="H7" s="4200" t="n"/>
      <c r="I7" s="4200" t="n"/>
      <c r="J7" s="4200" t="n"/>
      <c r="K7" s="4200" t="n"/>
      <c r="L7" s="4200" t="n"/>
      <c r="M7" s="4200" t="n"/>
      <c r="N7" s="4200" t="n"/>
      <c r="O7" s="4199" t="n">
        <v>1270538391</v>
      </c>
      <c r="P7" s="4192" t="n"/>
      <c r="Q7" s="4193" t="n"/>
      <c r="R7" s="4189" t="n"/>
      <c r="S7" s="2949" t="n"/>
    </row>
    <row customHeight="1" ht="15" r="10" s="3">
      <c r="A10" s="1679" t="n"/>
      <c r="B10" s="4201" t="n"/>
      <c r="C10" s="4202" t="n"/>
      <c r="D10" s="4202" t="n"/>
      <c r="E10" s="4202" t="n"/>
      <c r="F10" s="4202" t="n"/>
      <c r="G10" s="4202" t="n"/>
      <c r="H10" s="4202" t="n"/>
      <c r="I10" s="4202" t="n"/>
      <c r="J10" s="4202" t="n"/>
      <c r="K10" s="4202" t="n"/>
      <c r="L10" s="4202" t="n"/>
      <c r="M10" s="4202" t="n"/>
      <c r="N10" s="4202" t="n"/>
      <c r="O10" s="4202" t="n"/>
      <c r="P10" s="4203" t="n"/>
      <c r="Q10" s="1668" t="n"/>
      <c r="R10" s="4189" t="n"/>
      <c r="S10" s="4204" t="n"/>
    </row>
    <row customHeight="1" ht="15" r="11" s="3">
      <c r="B11" s="2949" t="n"/>
      <c r="C11" s="4202" t="n"/>
    </row>
    <row customHeight="1" ht="15" r="12" s="3">
      <c r="B12" s="2949" t="n"/>
      <c r="C12" s="4202" t="n"/>
    </row>
    <row customHeight="1" ht="15" r="13" s="3">
      <c r="B13" s="2949" t="n"/>
      <c r="C13" s="4202" t="n"/>
    </row>
    <row customHeight="1" ht="15" r="14" s="3">
      <c r="B14" s="2949" t="n"/>
      <c r="C14" s="4202" t="n"/>
    </row>
    <row customHeight="1" ht="15" r="15" s="3">
      <c r="B15" s="2949" t="n"/>
      <c r="C15" s="4202" t="n"/>
    </row>
  </sheetData>
  <pageMargins bottom="0.75" footer="0.3" header="0.3" left="0.7" right="0.7" top="0.75"/>
  <pageSetup orientation="portrait" paperSize="9" scale="4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2025-07-18T16:18:42Z</dcterms:modified>
  <cp:lastModifiedBy>Atul Khanduri</cp:lastModifiedBy>
</cp:coreProperties>
</file>